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etq\Desktop\"/>
    </mc:Choice>
  </mc:AlternateContent>
  <xr:revisionPtr revIDLastSave="0" documentId="13_ncr:1_{381D7148-3AA8-40A3-82D0-6ACCF329934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09.04.2020" sheetId="5" r:id="rId1"/>
    <sheet name="25.03.2020" sheetId="4" r:id="rId2"/>
    <sheet name="14.11.2019" sheetId="3" r:id="rId3"/>
    <sheet name="18.12.2018" sheetId="2" r:id="rId4"/>
    <sheet name="17.09.2018" sheetId="1" r:id="rId5"/>
  </sheets>
  <definedNames>
    <definedName name="_xlnm.Print_Area" localSheetId="0">'09.04.2020'!$A$1:$S$25</definedName>
    <definedName name="_xlnm.Print_Area" localSheetId="2">'14.11.2019'!$A$1:$S$25</definedName>
    <definedName name="_xlnm.Print_Area" localSheetId="4">'17.09.2018'!$1:$23</definedName>
    <definedName name="_xlnm.Print_Area" localSheetId="3">'18.12.2018'!$1:$23</definedName>
    <definedName name="_xlnm.Print_Area" localSheetId="1">'25.03.2020'!$A$1:$S$25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4" l="1"/>
  <c r="G10" i="4"/>
  <c r="G8" i="4"/>
  <c r="G7" i="4"/>
  <c r="M11" i="5" l="1"/>
  <c r="H11" i="5"/>
  <c r="E11" i="5"/>
  <c r="E13" i="5" s="1"/>
  <c r="N10" i="5"/>
  <c r="N11" i="5" s="1"/>
  <c r="M10" i="5"/>
  <c r="O10" i="5" s="1"/>
  <c r="H10" i="5"/>
  <c r="E10" i="5"/>
  <c r="D10" i="5"/>
  <c r="N8" i="5"/>
  <c r="H8" i="5"/>
  <c r="F8" i="5"/>
  <c r="N7" i="5"/>
  <c r="K7" i="5"/>
  <c r="K8" i="5" s="1"/>
  <c r="M8" i="5" s="1"/>
  <c r="H7" i="5"/>
  <c r="F7" i="5"/>
  <c r="E7" i="5"/>
  <c r="E8" i="5" s="1"/>
  <c r="P6" i="5"/>
  <c r="P10" i="5" s="1"/>
  <c r="M6" i="5"/>
  <c r="O6" i="5" s="1"/>
  <c r="O8" i="5" s="1"/>
  <c r="H6" i="5"/>
  <c r="D6" i="5"/>
  <c r="D8" i="5" s="1"/>
  <c r="D13" i="5" l="1"/>
  <c r="M7" i="5"/>
  <c r="M11" i="4"/>
  <c r="H11" i="4"/>
  <c r="E11" i="4"/>
  <c r="E13" i="4" s="1"/>
  <c r="N10" i="4"/>
  <c r="N11" i="4" s="1"/>
  <c r="M10" i="4"/>
  <c r="O10" i="4" s="1"/>
  <c r="H10" i="4"/>
  <c r="E10" i="4"/>
  <c r="D10" i="4"/>
  <c r="N8" i="4"/>
  <c r="K8" i="4"/>
  <c r="M8" i="4" s="1"/>
  <c r="H8" i="4"/>
  <c r="F8" i="4"/>
  <c r="N7" i="4"/>
  <c r="K7" i="4"/>
  <c r="M7" i="4" s="1"/>
  <c r="H7" i="4"/>
  <c r="F7" i="4"/>
  <c r="E7" i="4"/>
  <c r="E8" i="4" s="1"/>
  <c r="P6" i="4"/>
  <c r="P10" i="4" s="1"/>
  <c r="M6" i="4"/>
  <c r="O6" i="4" s="1"/>
  <c r="O8" i="4" s="1"/>
  <c r="H6" i="4"/>
  <c r="D6" i="4"/>
  <c r="D8" i="4" s="1"/>
  <c r="D13" i="4" l="1"/>
  <c r="N10" i="3"/>
  <c r="M11" i="3" l="1"/>
  <c r="H11" i="3"/>
  <c r="E11" i="3"/>
  <c r="E13" i="3" s="1"/>
  <c r="N11" i="3"/>
  <c r="M10" i="3"/>
  <c r="O10" i="3" s="1"/>
  <c r="H10" i="3"/>
  <c r="E10" i="3"/>
  <c r="D10" i="3"/>
  <c r="N8" i="3"/>
  <c r="H8" i="3"/>
  <c r="F8" i="3"/>
  <c r="N7" i="3"/>
  <c r="K7" i="3"/>
  <c r="K8" i="3" s="1"/>
  <c r="M8" i="3" s="1"/>
  <c r="H7" i="3"/>
  <c r="F7" i="3"/>
  <c r="E7" i="3"/>
  <c r="E8" i="3" s="1"/>
  <c r="P6" i="3"/>
  <c r="P10" i="3" s="1"/>
  <c r="M6" i="3"/>
  <c r="O6" i="3" s="1"/>
  <c r="O8" i="3" s="1"/>
  <c r="H6" i="3"/>
  <c r="D6" i="3"/>
  <c r="D8" i="3" s="1"/>
  <c r="M7" i="3" l="1"/>
  <c r="D13" i="3"/>
  <c r="M10" i="2"/>
  <c r="H10" i="2"/>
  <c r="F10" i="2"/>
  <c r="E10" i="2"/>
  <c r="E12" i="2" s="1"/>
  <c r="N9" i="2"/>
  <c r="N10" i="2" s="1"/>
  <c r="M9" i="2"/>
  <c r="O9" i="2" s="1"/>
  <c r="H9" i="2"/>
  <c r="F9" i="2"/>
  <c r="E9" i="2"/>
  <c r="D9" i="2"/>
  <c r="N7" i="2"/>
  <c r="H7" i="2"/>
  <c r="F7" i="2"/>
  <c r="N6" i="2"/>
  <c r="K6" i="2"/>
  <c r="K7" i="2" s="1"/>
  <c r="M7" i="2" s="1"/>
  <c r="H6" i="2"/>
  <c r="F6" i="2"/>
  <c r="E6" i="2"/>
  <c r="E7" i="2" s="1"/>
  <c r="P5" i="2"/>
  <c r="P9" i="2" s="1"/>
  <c r="M5" i="2"/>
  <c r="O5" i="2" s="1"/>
  <c r="O7" i="2" s="1"/>
  <c r="H5" i="2"/>
  <c r="D5" i="2"/>
  <c r="D7" i="2" s="1"/>
  <c r="D12" i="2" l="1"/>
  <c r="M6" i="2"/>
  <c r="M10" i="1"/>
  <c r="H10" i="1"/>
  <c r="F10" i="1"/>
  <c r="E10" i="1"/>
  <c r="E12" i="1" s="1"/>
  <c r="N9" i="1"/>
  <c r="N10" i="1" s="1"/>
  <c r="M9" i="1"/>
  <c r="O9" i="1" s="1"/>
  <c r="H9" i="1"/>
  <c r="F9" i="1"/>
  <c r="E9" i="1"/>
  <c r="D9" i="1"/>
  <c r="N7" i="1"/>
  <c r="H7" i="1"/>
  <c r="F7" i="1"/>
  <c r="E7" i="1"/>
  <c r="N6" i="1"/>
  <c r="K6" i="1"/>
  <c r="K7" i="1" s="1"/>
  <c r="M7" i="1" s="1"/>
  <c r="H6" i="1"/>
  <c r="F6" i="1"/>
  <c r="E6" i="1"/>
  <c r="P5" i="1"/>
  <c r="P9" i="1" s="1"/>
  <c r="M5" i="1"/>
  <c r="O5" i="1" s="1"/>
  <c r="O7" i="1" s="1"/>
  <c r="H5" i="1"/>
  <c r="D5" i="1"/>
  <c r="D7" i="1" s="1"/>
  <c r="D12" i="1" l="1"/>
  <c r="M6" i="1"/>
</calcChain>
</file>

<file path=xl/sharedStrings.xml><?xml version="1.0" encoding="utf-8"?>
<sst xmlns="http://schemas.openxmlformats.org/spreadsheetml/2006/main" count="299" uniqueCount="63">
  <si>
    <t>BẢNG KẾ HOẠCH CHẠY MÁY CÁP (17.09.2018)</t>
  </si>
  <si>
    <t xml:space="preserve">W-133- 180917-A    </t>
  </si>
  <si>
    <t xml:space="preserve">Mã Hàng </t>
  </si>
  <si>
    <t xml:space="preserve">Ng.Liệu </t>
  </si>
  <si>
    <t xml:space="preserve">Size TP </t>
  </si>
  <si>
    <t>Tolerance
(sai số cho phép)</t>
  </si>
  <si>
    <t>Color
(màu sắc)</t>
  </si>
  <si>
    <t xml:space="preserve">Hộp Số </t>
  </si>
  <si>
    <t xml:space="preserve">Quy cách sản xuất </t>
  </si>
  <si>
    <t xml:space="preserve">Loại Dây </t>
  </si>
  <si>
    <t>Bobbin</t>
  </si>
  <si>
    <t>Remark</t>
  </si>
  <si>
    <t>Fact.</t>
  </si>
  <si>
    <t>So.</t>
  </si>
  <si>
    <t xml:space="preserve">Quy Cách </t>
  </si>
  <si>
    <t xml:space="preserve">Size </t>
  </si>
  <si>
    <t>(mm)</t>
  </si>
  <si>
    <t>(m)</t>
  </si>
  <si>
    <t>Hao hụt
%</t>
  </si>
  <si>
    <t>Chiều dài dây 
(m)</t>
  </si>
  <si>
    <t>Số Bobbin</t>
  </si>
  <si>
    <t>Chiều dài cáp
(m)</t>
  </si>
  <si>
    <t xml:space="preserve">Số 
bin Tp </t>
  </si>
  <si>
    <t>1x7</t>
  </si>
  <si>
    <t>Z</t>
  </si>
  <si>
    <t>D355</t>
  </si>
  <si>
    <t>Welding
(hàn dây)</t>
  </si>
  <si>
    <t>하연코어</t>
  </si>
  <si>
    <t>1x19</t>
  </si>
  <si>
    <t>하연외측</t>
  </si>
  <si>
    <t>S</t>
  </si>
  <si>
    <t>6"</t>
  </si>
  <si>
    <t>상연코어</t>
  </si>
  <si>
    <t>1x19+8x7</t>
  </si>
  <si>
    <t>20"</t>
  </si>
  <si>
    <t>Connection
(Nối dây)</t>
  </si>
  <si>
    <t>클로징</t>
  </si>
  <si>
    <t>TICKER</t>
  </si>
  <si>
    <t>316  1X19+8x7  1.2MM (Z)  1.000M x 1 EA</t>
  </si>
  <si>
    <t>Customer</t>
  </si>
  <si>
    <t>SAMPLE</t>
  </si>
  <si>
    <t>PO / PI</t>
  </si>
  <si>
    <t>Prepared by</t>
  </si>
  <si>
    <t>Confirmed by</t>
  </si>
  <si>
    <t>Người nhận :</t>
  </si>
  <si>
    <t>Shipping mark</t>
  </si>
  <si>
    <t>Chú ý màu sắc, độ thẳng, bề mặt dây</t>
  </si>
  <si>
    <t>BẢNG KẾ HOẠCH CHẠY MÁY CÁP (18.12.2018)</t>
  </si>
  <si>
    <t xml:space="preserve">W-200- 181218-A    </t>
  </si>
  <si>
    <t>316  1X19+8x7  1.2MM (Z)  1.200M x 1 EA</t>
  </si>
  <si>
    <t>SAMPLE SCS SHANGHAI</t>
  </si>
  <si>
    <t>F-SX-04A</t>
  </si>
  <si>
    <t>SCS SHANGHAI</t>
  </si>
  <si>
    <t>0.405</t>
  </si>
  <si>
    <t>316  1X19+8x7  1.2MM (Z)  6,000M x 2 EA -Tồn kho</t>
  </si>
  <si>
    <t>Customer
Khách hàng</t>
  </si>
  <si>
    <t xml:space="preserve">W-053- 200319-A    </t>
  </si>
  <si>
    <t>BẢNG KẾ HOẠCH CHẠY MÁY CÁP (19.03.2020)</t>
  </si>
  <si>
    <t>BẢNG KẾ HOẠCH CHẠY MÁY CÁP (25.03.2020)</t>
  </si>
  <si>
    <t xml:space="preserve">W-054- 200325-A    </t>
  </si>
  <si>
    <t>BẢNG KẾ HOẠCH CHẠY MÁY CÁP (09.04.2020)</t>
  </si>
  <si>
    <t xml:space="preserve">W-063- 200408-A    </t>
  </si>
  <si>
    <t>316  1X19+8x7  1.2MM (Z)  6,000M x 3 EA -Tồn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</si>
</sst>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0.000"/>
    <numFmt numFmtId="166" formatCode="0.0"/>
    <numFmt numFmtId="167" formatCode=".##%"/>
    <numFmt numFmtId="168" formatCode="_-* #,##0.000_-;\-* #,##0.000_-;_-* &quot;-&quot;_-;_-@_-"/>
  </numFmts>
  <fonts count="2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Times New Roman"/>
      <family val="1"/>
    </font>
    <font>
      <b/>
      <sz val="18"/>
      <name val="돋움"/>
    </font>
    <font>
      <sz val="8"/>
      <name val="돋움"/>
      <family val="3"/>
      <charset val="129"/>
    </font>
    <font>
      <sz val="11"/>
      <name val="새굴림"/>
      <family val="1"/>
      <charset val="129"/>
    </font>
    <font>
      <sz val="9"/>
      <name val="새굴림"/>
      <family val="1"/>
      <charset val="129"/>
    </font>
    <font>
      <sz val="9"/>
      <name val="돋움"/>
      <family val="3"/>
      <charset val="129"/>
    </font>
    <font>
      <sz val="8"/>
      <name val="새굴림"/>
      <family val="1"/>
      <charset val="129"/>
    </font>
    <font>
      <b/>
      <sz val="14"/>
      <name val="새굴림"/>
      <family val="1"/>
      <charset val="129"/>
    </font>
    <font>
      <sz val="10"/>
      <name val="새굴림"/>
      <family val="1"/>
      <charset val="129"/>
    </font>
    <font>
      <b/>
      <sz val="16"/>
      <name val="새굴림"/>
    </font>
    <font>
      <sz val="10"/>
      <name val="돋움"/>
      <family val="3"/>
      <charset val="129"/>
    </font>
    <font>
      <u/>
      <sz val="11"/>
      <name val="새굴림"/>
      <family val="1"/>
      <charset val="129"/>
    </font>
    <font>
      <u val="singleAccounting"/>
      <sz val="11"/>
      <name val="새굴림"/>
      <family val="1"/>
      <charset val="129"/>
    </font>
    <font>
      <u/>
      <sz val="11"/>
      <name val="돋움"/>
      <family val="3"/>
      <charset val="129"/>
    </font>
    <font>
      <u/>
      <sz val="12"/>
      <name val="돋움"/>
      <family val="3"/>
    </font>
    <font>
      <sz val="11"/>
      <name val="돋움"/>
      <family val="3"/>
    </font>
    <font>
      <u/>
      <sz val="12"/>
      <name val="돋움"/>
      <family val="3"/>
      <charset val="129"/>
    </font>
    <font>
      <b/>
      <sz val="12"/>
      <name val="돋움"/>
    </font>
    <font>
      <b/>
      <sz val="11"/>
      <name val="돋움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4" fontId="5" fillId="2" borderId="16" xfId="1" applyFont="1" applyFill="1" applyBorder="1" applyAlignment="1">
      <alignment horizontal="center" vertical="center"/>
    </xf>
    <xf numFmtId="164" fontId="5" fillId="2" borderId="16" xfId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65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66" fontId="5" fillId="2" borderId="19" xfId="0" applyNumberFormat="1" applyFont="1" applyFill="1" applyBorder="1" applyAlignment="1">
      <alignment horizontal="center" vertical="center"/>
    </xf>
    <xf numFmtId="165" fontId="5" fillId="4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64" fontId="5" fillId="0" borderId="19" xfId="1" applyFont="1" applyFill="1" applyBorder="1" applyAlignment="1">
      <alignment horizontal="center" vertical="center"/>
    </xf>
    <xf numFmtId="167" fontId="5" fillId="2" borderId="19" xfId="1" applyNumberFormat="1" applyFont="1" applyFill="1" applyBorder="1" applyAlignment="1">
      <alignment horizontal="center" vertical="center"/>
    </xf>
    <xf numFmtId="164" fontId="5" fillId="2" borderId="19" xfId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66" fontId="5" fillId="2" borderId="23" xfId="0" applyNumberFormat="1" applyFont="1" applyFill="1" applyBorder="1" applyAlignment="1">
      <alignment horizontal="center" vertical="center"/>
    </xf>
    <xf numFmtId="165" fontId="5" fillId="2" borderId="23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64" fontId="5" fillId="0" borderId="23" xfId="1" applyFont="1" applyFill="1" applyBorder="1" applyAlignment="1">
      <alignment horizontal="center" vertical="center"/>
    </xf>
    <xf numFmtId="167" fontId="5" fillId="2" borderId="23" xfId="1" applyNumberFormat="1" applyFont="1" applyFill="1" applyBorder="1" applyAlignment="1">
      <alignment horizontal="center" vertical="center"/>
    </xf>
    <xf numFmtId="164" fontId="5" fillId="2" borderId="23" xfId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165" fontId="5" fillId="2" borderId="27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66" fontId="5" fillId="2" borderId="27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64" fontId="5" fillId="0" borderId="27" xfId="1" applyFont="1" applyFill="1" applyBorder="1" applyAlignment="1">
      <alignment horizontal="center" vertical="center"/>
    </xf>
    <xf numFmtId="167" fontId="5" fillId="2" borderId="27" xfId="1" applyNumberFormat="1" applyFont="1" applyFill="1" applyBorder="1" applyAlignment="1">
      <alignment horizontal="center" vertical="center"/>
    </xf>
    <xf numFmtId="164" fontId="5" fillId="2" borderId="27" xfId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165" fontId="5" fillId="2" borderId="30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164" fontId="5" fillId="0" borderId="30" xfId="1" applyFont="1" applyFill="1" applyBorder="1" applyAlignment="1">
      <alignment horizontal="center" vertical="center"/>
    </xf>
    <xf numFmtId="167" fontId="5" fillId="2" borderId="0" xfId="1" applyNumberFormat="1" applyFont="1" applyFill="1" applyBorder="1" applyAlignment="1">
      <alignment horizontal="center" vertical="center"/>
    </xf>
    <xf numFmtId="164" fontId="5" fillId="2" borderId="0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8" fontId="5" fillId="2" borderId="2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4" fontId="5" fillId="2" borderId="30" xfId="1" applyFont="1" applyFill="1" applyBorder="1" applyAlignment="1">
      <alignment horizontal="center" vertical="center"/>
    </xf>
    <xf numFmtId="164" fontId="5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2" fontId="5" fillId="2" borderId="33" xfId="0" applyNumberFormat="1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164" fontId="5" fillId="2" borderId="33" xfId="1" applyFont="1" applyFill="1" applyBorder="1" applyAlignment="1">
      <alignment horizontal="center" vertical="center"/>
    </xf>
    <xf numFmtId="1" fontId="5" fillId="2" borderId="33" xfId="0" applyNumberFormat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5" fontId="6" fillId="2" borderId="8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8" fillId="2" borderId="21" xfId="0" applyFont="1" applyFill="1" applyBorder="1">
      <alignment vertical="center"/>
    </xf>
    <xf numFmtId="0" fontId="8" fillId="2" borderId="22" xfId="0" applyFont="1" applyFill="1" applyBorder="1">
      <alignment vertical="center"/>
    </xf>
    <xf numFmtId="0" fontId="9" fillId="2" borderId="37" xfId="0" applyFont="1" applyFill="1" applyBorder="1" applyAlignment="1">
      <alignment vertical="center"/>
    </xf>
    <xf numFmtId="0" fontId="8" fillId="2" borderId="38" xfId="0" applyFont="1" applyFill="1" applyBorder="1" applyAlignment="1">
      <alignment vertical="center"/>
    </xf>
    <xf numFmtId="0" fontId="8" fillId="2" borderId="22" xfId="0" applyFont="1" applyFill="1" applyBorder="1" applyAlignment="1">
      <alignment vertical="center"/>
    </xf>
    <xf numFmtId="0" fontId="10" fillId="2" borderId="22" xfId="0" applyFont="1" applyFill="1" applyBorder="1">
      <alignment vertical="center"/>
    </xf>
    <xf numFmtId="0" fontId="11" fillId="2" borderId="37" xfId="0" applyFont="1" applyFill="1" applyBorder="1" applyAlignment="1">
      <alignment vertical="center"/>
    </xf>
    <xf numFmtId="0" fontId="8" fillId="2" borderId="24" xfId="0" applyFont="1" applyFill="1" applyBorder="1" applyAlignment="1">
      <alignment vertical="center"/>
    </xf>
    <xf numFmtId="0" fontId="10" fillId="2" borderId="21" xfId="0" applyFont="1" applyFill="1" applyBorder="1">
      <alignment vertical="center"/>
    </xf>
    <xf numFmtId="0" fontId="10" fillId="2" borderId="37" xfId="0" applyFont="1" applyFill="1" applyBorder="1" applyAlignment="1">
      <alignment vertical="center"/>
    </xf>
    <xf numFmtId="0" fontId="10" fillId="2" borderId="38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2" fillId="2" borderId="0" xfId="0" applyFont="1" applyFill="1">
      <alignment vertical="center"/>
    </xf>
    <xf numFmtId="0" fontId="13" fillId="0" borderId="39" xfId="0" applyFont="1" applyFill="1" applyBorder="1" applyAlignment="1">
      <alignment vertical="top"/>
    </xf>
    <xf numFmtId="0" fontId="5" fillId="0" borderId="40" xfId="0" applyFont="1" applyFill="1" applyBorder="1" applyAlignment="1">
      <alignment vertical="top"/>
    </xf>
    <xf numFmtId="0" fontId="5" fillId="0" borderId="15" xfId="0" applyFont="1" applyFill="1" applyBorder="1" applyAlignment="1">
      <alignment vertical="top"/>
    </xf>
    <xf numFmtId="164" fontId="14" fillId="0" borderId="40" xfId="1" applyFont="1" applyFill="1" applyBorder="1" applyAlignment="1">
      <alignment horizontal="left" vertical="top"/>
    </xf>
    <xf numFmtId="164" fontId="8" fillId="0" borderId="40" xfId="1" applyFont="1" applyFill="1" applyBorder="1" applyAlignment="1">
      <alignment horizontal="left" vertical="top"/>
    </xf>
    <xf numFmtId="164" fontId="8" fillId="0" borderId="15" xfId="1" applyFont="1" applyFill="1" applyBorder="1" applyAlignment="1">
      <alignment horizontal="left" vertical="top"/>
    </xf>
    <xf numFmtId="0" fontId="15" fillId="0" borderId="0" xfId="0" applyFont="1" applyBorder="1">
      <alignment vertical="center"/>
    </xf>
    <xf numFmtId="0" fontId="0" fillId="0" borderId="40" xfId="0" applyFont="1" applyFill="1" applyBorder="1" applyAlignment="1">
      <alignment vertical="top"/>
    </xf>
    <xf numFmtId="0" fontId="17" fillId="0" borderId="15" xfId="0" applyFont="1" applyFill="1" applyBorder="1" applyAlignment="1">
      <alignment vertical="top" wrapText="1"/>
    </xf>
    <xf numFmtId="0" fontId="18" fillId="0" borderId="40" xfId="0" applyFont="1" applyFill="1" applyBorder="1" applyAlignment="1">
      <alignment vertical="top"/>
    </xf>
    <xf numFmtId="0" fontId="0" fillId="0" borderId="42" xfId="0" applyFont="1" applyFill="1" applyBorder="1" applyAlignment="1">
      <alignment vertical="top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29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164" fontId="8" fillId="0" borderId="0" xfId="1" applyFont="1" applyFill="1" applyBorder="1" applyAlignment="1">
      <alignment horizontal="left"/>
    </xf>
    <xf numFmtId="164" fontId="8" fillId="0" borderId="11" xfId="1" applyFont="1" applyFill="1" applyBorder="1" applyAlignment="1">
      <alignment horizontal="left"/>
    </xf>
    <xf numFmtId="0" fontId="17" fillId="0" borderId="0" xfId="0" quotePrefix="1" applyFont="1" applyFill="1" applyBorder="1" applyAlignment="1">
      <alignment wrapText="1"/>
    </xf>
    <xf numFmtId="0" fontId="17" fillId="0" borderId="11" xfId="0" quotePrefix="1" applyFont="1" applyFill="1" applyBorder="1" applyAlignment="1">
      <alignment wrapText="1"/>
    </xf>
    <xf numFmtId="0" fontId="17" fillId="0" borderId="13" xfId="0" quotePrefix="1" applyFont="1" applyFill="1" applyBorder="1" applyAlignment="1">
      <alignment wrapText="1"/>
    </xf>
    <xf numFmtId="0" fontId="4" fillId="0" borderId="0" xfId="0" applyFont="1" applyFill="1" applyAlignment="1"/>
    <xf numFmtId="0" fontId="0" fillId="0" borderId="0" xfId="0" applyFill="1" applyAlignment="1"/>
    <xf numFmtId="0" fontId="17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17" fillId="0" borderId="13" xfId="0" applyFont="1" applyFill="1" applyBorder="1" applyAlignment="1">
      <alignment wrapText="1"/>
    </xf>
    <xf numFmtId="0" fontId="5" fillId="0" borderId="4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43" xfId="0" applyFont="1" applyFill="1" applyBorder="1" applyAlignment="1">
      <alignment vertical="top"/>
    </xf>
    <xf numFmtId="164" fontId="8" fillId="0" borderId="5" xfId="1" applyFont="1" applyFill="1" applyBorder="1" applyAlignment="1">
      <alignment horizontal="left" vertical="top"/>
    </xf>
    <xf numFmtId="164" fontId="8" fillId="0" borderId="43" xfId="1" applyFont="1" applyFill="1" applyBorder="1" applyAlignment="1">
      <alignment horizontal="left" vertical="top"/>
    </xf>
    <xf numFmtId="0" fontId="17" fillId="0" borderId="5" xfId="0" quotePrefix="1" applyFont="1" applyFill="1" applyBorder="1" applyAlignment="1">
      <alignment vertical="top" wrapText="1"/>
    </xf>
    <xf numFmtId="0" fontId="17" fillId="0" borderId="6" xfId="0" quotePrefix="1" applyFont="1" applyFill="1" applyBorder="1" applyAlignment="1">
      <alignment vertical="top" wrapText="1"/>
    </xf>
    <xf numFmtId="0" fontId="0" fillId="0" borderId="0" xfId="0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65" fontId="5" fillId="3" borderId="19" xfId="0" applyNumberFormat="1" applyFont="1" applyFill="1" applyBorder="1" applyAlignment="1">
      <alignment horizontal="center" vertical="center"/>
    </xf>
    <xf numFmtId="166" fontId="5" fillId="2" borderId="19" xfId="0" quotePrefix="1" applyNumberFormat="1" applyFont="1" applyFill="1" applyBorder="1" applyAlignment="1">
      <alignment horizontal="center" vertical="center"/>
    </xf>
    <xf numFmtId="166" fontId="5" fillId="2" borderId="23" xfId="0" quotePrefix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top" wrapText="1"/>
    </xf>
    <xf numFmtId="0" fontId="16" fillId="0" borderId="40" xfId="0" applyFont="1" applyFill="1" applyBorder="1" applyAlignment="1">
      <alignment horizontal="center" vertical="top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workbookViewId="0">
      <selection activeCell="N6" sqref="N6"/>
    </sheetView>
  </sheetViews>
  <sheetFormatPr defaultRowHeight="13.2"/>
  <cols>
    <col min="1" max="1" width="3.796875" customWidth="1"/>
    <col min="2" max="2" width="6.3984375" customWidth="1"/>
    <col min="3" max="3" width="8.09765625" customWidth="1"/>
    <col min="4" max="4" width="7.3984375" customWidth="1"/>
    <col min="5" max="5" width="8.296875" customWidth="1"/>
    <col min="6" max="6" width="7.796875" customWidth="1"/>
    <col min="9" max="9" width="7.796875" customWidth="1"/>
    <col min="10" max="10" width="7.296875" customWidth="1"/>
    <col min="12" max="12" width="6.19921875" customWidth="1"/>
    <col min="16" max="16" width="6.8984375" customWidth="1"/>
    <col min="17" max="17" width="6.796875" customWidth="1"/>
    <col min="18" max="18" width="6.3984375" customWidth="1"/>
    <col min="19" max="19" width="10" customWidth="1"/>
  </cols>
  <sheetData>
    <row r="1" spans="1:21" ht="13.8" thickBot="1">
      <c r="R1" s="147" t="s">
        <v>51</v>
      </c>
      <c r="S1" s="147"/>
    </row>
    <row r="2" spans="1:21" ht="26.25" customHeight="1">
      <c r="A2" s="148" t="s">
        <v>60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">
        <v>61</v>
      </c>
      <c r="Q2" s="155"/>
      <c r="R2" s="155"/>
      <c r="S2" s="156"/>
    </row>
    <row r="3" spans="1:21" s="2" customFormat="1" ht="26.25" customHeight="1" thickBo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7"/>
      <c r="Q3" s="158"/>
      <c r="R3" s="158"/>
      <c r="S3" s="159"/>
      <c r="T3" s="1"/>
    </row>
    <row r="4" spans="1:21" s="5" customFormat="1" ht="27.75" customHeight="1">
      <c r="A4" s="160" t="s">
        <v>2</v>
      </c>
      <c r="B4" s="161"/>
      <c r="C4" s="161"/>
      <c r="D4" s="162"/>
      <c r="E4" s="141" t="s">
        <v>3</v>
      </c>
      <c r="F4" s="141" t="s">
        <v>3</v>
      </c>
      <c r="G4" s="141" t="s">
        <v>4</v>
      </c>
      <c r="H4" s="163" t="s">
        <v>5</v>
      </c>
      <c r="I4" s="163" t="s">
        <v>6</v>
      </c>
      <c r="J4" s="141" t="s">
        <v>7</v>
      </c>
      <c r="K4" s="141"/>
      <c r="L4" s="141"/>
      <c r="M4" s="165" t="s">
        <v>8</v>
      </c>
      <c r="N4" s="165"/>
      <c r="O4" s="165"/>
      <c r="P4" s="165"/>
      <c r="Q4" s="166" t="s">
        <v>9</v>
      </c>
      <c r="R4" s="164" t="s">
        <v>10</v>
      </c>
      <c r="S4" s="167" t="s">
        <v>11</v>
      </c>
    </row>
    <row r="5" spans="1:21" s="5" customFormat="1" ht="45.6" thickBot="1">
      <c r="A5" s="6" t="s">
        <v>12</v>
      </c>
      <c r="B5" s="7" t="s">
        <v>13</v>
      </c>
      <c r="C5" s="7" t="s">
        <v>14</v>
      </c>
      <c r="D5" s="8" t="s">
        <v>15</v>
      </c>
      <c r="E5" s="141" t="s">
        <v>16</v>
      </c>
      <c r="F5" s="141" t="s">
        <v>16</v>
      </c>
      <c r="G5" s="141" t="s">
        <v>16</v>
      </c>
      <c r="H5" s="164"/>
      <c r="I5" s="164"/>
      <c r="J5" s="141" t="s">
        <v>16</v>
      </c>
      <c r="K5" s="9" t="s">
        <v>17</v>
      </c>
      <c r="L5" s="10" t="s">
        <v>18</v>
      </c>
      <c r="M5" s="10" t="s">
        <v>19</v>
      </c>
      <c r="N5" s="8" t="s">
        <v>20</v>
      </c>
      <c r="O5" s="10" t="s">
        <v>21</v>
      </c>
      <c r="P5" s="11" t="s">
        <v>22</v>
      </c>
      <c r="Q5" s="166"/>
      <c r="R5" s="164"/>
      <c r="S5" s="167"/>
    </row>
    <row r="6" spans="1:21" s="5" customFormat="1" ht="30.75" customHeight="1">
      <c r="A6" s="12"/>
      <c r="B6" s="13"/>
      <c r="C6" s="14" t="s">
        <v>23</v>
      </c>
      <c r="D6" s="15">
        <f>G6+(G7*2)</f>
        <v>0.37</v>
      </c>
      <c r="E6" s="16">
        <v>316</v>
      </c>
      <c r="F6" s="17">
        <v>0.8</v>
      </c>
      <c r="G6" s="135">
        <v>0.13</v>
      </c>
      <c r="H6" s="19" t="str">
        <f>G6-0.002&amp;"~"&amp;G6</f>
        <v>0,128~0,13</v>
      </c>
      <c r="I6" s="16"/>
      <c r="J6" s="17">
        <v>4</v>
      </c>
      <c r="K6" s="20">
        <v>6000</v>
      </c>
      <c r="L6" s="21">
        <v>0.08</v>
      </c>
      <c r="M6" s="22">
        <f>K6*(1+L6)</f>
        <v>6480</v>
      </c>
      <c r="N6" s="23">
        <v>1</v>
      </c>
      <c r="O6" s="22">
        <f>M6-50</f>
        <v>6430</v>
      </c>
      <c r="P6" s="23">
        <f>N6</f>
        <v>1</v>
      </c>
      <c r="Q6" s="16" t="s">
        <v>24</v>
      </c>
      <c r="R6" s="16" t="s">
        <v>25</v>
      </c>
      <c r="S6" s="24" t="s">
        <v>26</v>
      </c>
      <c r="U6" s="5" t="s">
        <v>27</v>
      </c>
    </row>
    <row r="7" spans="1:21" s="5" customFormat="1" ht="30.75" customHeight="1">
      <c r="A7" s="25"/>
      <c r="B7" s="26"/>
      <c r="C7" s="27"/>
      <c r="D7" s="28"/>
      <c r="E7" s="28">
        <f>E6</f>
        <v>316</v>
      </c>
      <c r="F7" s="29">
        <f>F6</f>
        <v>0.8</v>
      </c>
      <c r="G7" s="30">
        <v>0.12</v>
      </c>
      <c r="H7" s="31" t="str">
        <f>G7-0.002&amp;"~"&amp;G7</f>
        <v>0,118~0,12</v>
      </c>
      <c r="I7" s="28"/>
      <c r="J7" s="28"/>
      <c r="K7" s="32">
        <f>K6</f>
        <v>6000</v>
      </c>
      <c r="L7" s="33">
        <v>0.09</v>
      </c>
      <c r="M7" s="34">
        <f t="shared" ref="M7:M8" si="0">K7*(1+L7)</f>
        <v>6540.0000000000009</v>
      </c>
      <c r="N7" s="35">
        <f>N6*6</f>
        <v>6</v>
      </c>
      <c r="O7" s="34"/>
      <c r="P7" s="28"/>
      <c r="Q7" s="28"/>
      <c r="R7" s="28"/>
      <c r="S7" s="36"/>
    </row>
    <row r="8" spans="1:21" s="5" customFormat="1" ht="30.75" customHeight="1" thickBot="1">
      <c r="A8" s="37"/>
      <c r="B8" s="38"/>
      <c r="C8" s="39" t="s">
        <v>28</v>
      </c>
      <c r="D8" s="40">
        <f>D6+(G8*2)</f>
        <v>0.61</v>
      </c>
      <c r="E8" s="41">
        <f>E7</f>
        <v>316</v>
      </c>
      <c r="F8" s="42">
        <f>F6</f>
        <v>0.8</v>
      </c>
      <c r="G8" s="40">
        <v>0.12</v>
      </c>
      <c r="H8" s="43" t="str">
        <f>G8-0.002&amp;"~"&amp;G8</f>
        <v>0,118~0,12</v>
      </c>
      <c r="I8" s="8"/>
      <c r="J8" s="42">
        <v>6</v>
      </c>
      <c r="K8" s="44">
        <f>K7</f>
        <v>6000</v>
      </c>
      <c r="L8" s="45">
        <v>0.09</v>
      </c>
      <c r="M8" s="46">
        <f t="shared" si="0"/>
        <v>6540.0000000000009</v>
      </c>
      <c r="N8" s="47">
        <f>N6*12</f>
        <v>12</v>
      </c>
      <c r="O8" s="46">
        <f>O6</f>
        <v>6430</v>
      </c>
      <c r="P8" s="41"/>
      <c r="Q8" s="41" t="s">
        <v>24</v>
      </c>
      <c r="R8" s="41" t="s">
        <v>25</v>
      </c>
      <c r="S8" s="48" t="s">
        <v>26</v>
      </c>
      <c r="U8" s="5" t="s">
        <v>29</v>
      </c>
    </row>
    <row r="9" spans="1:21" s="5" customFormat="1" ht="18" customHeight="1" thickBot="1">
      <c r="A9" s="49"/>
      <c r="B9" s="50"/>
      <c r="C9" s="50"/>
      <c r="D9" s="51"/>
      <c r="E9" s="50"/>
      <c r="F9" s="50"/>
      <c r="G9" s="52"/>
      <c r="H9" s="53"/>
      <c r="I9" s="54"/>
      <c r="J9" s="54"/>
      <c r="K9" s="55"/>
      <c r="L9" s="56"/>
      <c r="M9" s="57"/>
      <c r="N9" s="58"/>
      <c r="O9" s="57"/>
      <c r="P9" s="50"/>
      <c r="Q9" s="50"/>
      <c r="R9" s="50"/>
      <c r="S9" s="142"/>
    </row>
    <row r="10" spans="1:21" s="5" customFormat="1" ht="30.75" customHeight="1">
      <c r="A10" s="12"/>
      <c r="B10" s="14"/>
      <c r="C10" s="14" t="s">
        <v>23</v>
      </c>
      <c r="D10" s="15">
        <f>G10+(G11*2)</f>
        <v>0.33</v>
      </c>
      <c r="E10" s="16">
        <f>E6</f>
        <v>316</v>
      </c>
      <c r="F10" s="136" t="s">
        <v>53</v>
      </c>
      <c r="G10" s="15">
        <v>0.11</v>
      </c>
      <c r="H10" s="60" t="str">
        <f>G10-0.002&amp;"~"&amp;G10</f>
        <v>0,108~0,11</v>
      </c>
      <c r="I10" s="61"/>
      <c r="J10" s="17">
        <v>4</v>
      </c>
      <c r="K10" s="20">
        <v>6000</v>
      </c>
      <c r="L10" s="21">
        <v>0.15</v>
      </c>
      <c r="M10" s="22">
        <f>K10*(1+L10)</f>
        <v>6899.9999999999991</v>
      </c>
      <c r="N10" s="23">
        <f>N6*8</f>
        <v>8</v>
      </c>
      <c r="O10" s="22">
        <f>M10-50</f>
        <v>6849.9999999999991</v>
      </c>
      <c r="P10" s="16">
        <f>P6*8</f>
        <v>8</v>
      </c>
      <c r="Q10" s="16" t="s">
        <v>30</v>
      </c>
      <c r="R10" s="16" t="s">
        <v>31</v>
      </c>
      <c r="S10" s="24" t="s">
        <v>26</v>
      </c>
      <c r="U10" s="5" t="s">
        <v>32</v>
      </c>
    </row>
    <row r="11" spans="1:21" s="5" customFormat="1" ht="30.75" customHeight="1" thickBot="1">
      <c r="A11" s="25"/>
      <c r="B11" s="27"/>
      <c r="C11" s="27"/>
      <c r="D11" s="28"/>
      <c r="E11" s="28">
        <f>E6</f>
        <v>316</v>
      </c>
      <c r="F11" s="137" t="s">
        <v>53</v>
      </c>
      <c r="G11" s="30">
        <v>0.11</v>
      </c>
      <c r="H11" s="31" t="str">
        <f>G11-0.002&amp;"~"&amp;G11</f>
        <v>0,108~0,11</v>
      </c>
      <c r="I11" s="28"/>
      <c r="J11" s="28"/>
      <c r="K11" s="32">
        <v>6000</v>
      </c>
      <c r="L11" s="33">
        <v>0.15</v>
      </c>
      <c r="M11" s="34">
        <f>K11*(1+L11)</f>
        <v>6899.9999999999991</v>
      </c>
      <c r="N11" s="35">
        <f>N10*6</f>
        <v>48</v>
      </c>
      <c r="O11" s="62"/>
      <c r="P11" s="28"/>
      <c r="Q11" s="28"/>
      <c r="R11" s="28"/>
      <c r="S11" s="36"/>
    </row>
    <row r="12" spans="1:21" s="5" customFormat="1" ht="15" customHeight="1" thickBot="1">
      <c r="A12" s="63"/>
      <c r="B12" s="64"/>
      <c r="C12" s="64"/>
      <c r="D12" s="65"/>
      <c r="E12" s="64"/>
      <c r="F12" s="64"/>
      <c r="G12" s="54"/>
      <c r="H12" s="54"/>
      <c r="I12" s="54"/>
      <c r="J12" s="54"/>
      <c r="K12" s="66"/>
      <c r="L12" s="67"/>
      <c r="M12" s="67"/>
      <c r="N12" s="64"/>
      <c r="O12" s="67"/>
      <c r="P12" s="64"/>
      <c r="Q12" s="64"/>
      <c r="R12" s="64"/>
      <c r="S12" s="68"/>
    </row>
    <row r="13" spans="1:21" s="5" customFormat="1" ht="30.75" customHeight="1" thickBot="1">
      <c r="A13" s="69"/>
      <c r="B13" s="70"/>
      <c r="C13" s="70" t="s">
        <v>33</v>
      </c>
      <c r="D13" s="71">
        <f>D10*2+D8</f>
        <v>1.27</v>
      </c>
      <c r="E13" s="72">
        <f>E11</f>
        <v>316</v>
      </c>
      <c r="F13" s="72"/>
      <c r="G13" s="72"/>
      <c r="H13" s="141"/>
      <c r="I13" s="141"/>
      <c r="J13" s="72">
        <v>8.5</v>
      </c>
      <c r="K13" s="73"/>
      <c r="L13" s="73"/>
      <c r="M13" s="73"/>
      <c r="N13" s="72"/>
      <c r="O13" s="73">
        <v>6000</v>
      </c>
      <c r="P13" s="74">
        <v>2</v>
      </c>
      <c r="Q13" s="72" t="s">
        <v>24</v>
      </c>
      <c r="R13" s="72" t="s">
        <v>34</v>
      </c>
      <c r="S13" s="75" t="s">
        <v>35</v>
      </c>
      <c r="U13" s="5" t="s">
        <v>36</v>
      </c>
    </row>
    <row r="14" spans="1:21" s="82" customFormat="1" ht="12.6">
      <c r="A14" s="76"/>
      <c r="B14" s="77"/>
      <c r="C14" s="77"/>
      <c r="D14" s="78"/>
      <c r="E14" s="77"/>
      <c r="F14" s="77"/>
      <c r="G14" s="77"/>
      <c r="H14" s="79"/>
      <c r="I14" s="79"/>
      <c r="J14" s="77"/>
      <c r="K14" s="80"/>
      <c r="L14" s="80"/>
      <c r="M14" s="80"/>
      <c r="N14" s="77"/>
      <c r="O14" s="80"/>
      <c r="P14" s="77"/>
      <c r="Q14" s="77"/>
      <c r="R14" s="77"/>
      <c r="S14" s="81"/>
    </row>
    <row r="15" spans="1:21" s="2" customFormat="1" ht="33.75" customHeight="1">
      <c r="A15" s="83" t="s">
        <v>37</v>
      </c>
      <c r="B15" s="84"/>
      <c r="C15" s="85" t="s">
        <v>54</v>
      </c>
      <c r="D15" s="86"/>
      <c r="E15" s="86"/>
      <c r="F15" s="86"/>
      <c r="G15" s="86"/>
      <c r="H15" s="86"/>
      <c r="I15" s="86"/>
      <c r="J15" s="86"/>
      <c r="K15" s="86"/>
      <c r="L15" s="87"/>
      <c r="M15" s="140" t="s">
        <v>55</v>
      </c>
      <c r="N15" s="89" t="s">
        <v>52</v>
      </c>
      <c r="O15" s="86"/>
      <c r="P15" s="86"/>
      <c r="Q15" s="86"/>
      <c r="R15" s="86"/>
      <c r="S15" s="90"/>
      <c r="T15" s="1"/>
    </row>
    <row r="16" spans="1:21" s="96" customFormat="1" ht="19.5" customHeight="1">
      <c r="A16" s="91" t="s">
        <v>41</v>
      </c>
      <c r="B16" s="88"/>
      <c r="C16" s="92"/>
      <c r="D16" s="93"/>
      <c r="E16" s="93"/>
      <c r="F16" s="93"/>
      <c r="G16" s="93"/>
      <c r="H16" s="93"/>
      <c r="I16" s="93"/>
      <c r="J16" s="93"/>
      <c r="K16" s="93"/>
      <c r="L16" s="94"/>
      <c r="M16" s="88"/>
      <c r="N16" s="92"/>
      <c r="O16" s="93"/>
      <c r="P16" s="93"/>
      <c r="Q16" s="93"/>
      <c r="R16" s="93"/>
      <c r="S16" s="95"/>
    </row>
    <row r="17" spans="1:20" s="109" customFormat="1" ht="16.8">
      <c r="A17" s="97" t="s">
        <v>42</v>
      </c>
      <c r="B17" s="98"/>
      <c r="C17" s="98"/>
      <c r="D17" s="99"/>
      <c r="E17" s="100" t="s">
        <v>43</v>
      </c>
      <c r="F17" s="101"/>
      <c r="G17" s="102"/>
      <c r="H17" s="103" t="s">
        <v>44</v>
      </c>
      <c r="I17" s="104"/>
      <c r="J17" s="102"/>
      <c r="K17" s="143" t="s">
        <v>45</v>
      </c>
      <c r="L17" s="144"/>
      <c r="M17" s="105"/>
      <c r="N17" s="106" t="s">
        <v>11</v>
      </c>
      <c r="O17" s="104"/>
      <c r="P17" s="104"/>
      <c r="Q17" s="104"/>
      <c r="R17" s="104"/>
      <c r="S17" s="107"/>
      <c r="T17" s="108"/>
    </row>
    <row r="18" spans="1:20" s="119" customFormat="1" ht="17.25" customHeight="1">
      <c r="A18" s="110"/>
      <c r="B18" s="111"/>
      <c r="C18" s="111"/>
      <c r="D18" s="112"/>
      <c r="E18" s="113"/>
      <c r="F18" s="113"/>
      <c r="G18" s="114"/>
      <c r="H18" s="115"/>
      <c r="I18" s="115"/>
      <c r="J18" s="114"/>
      <c r="K18" s="113"/>
      <c r="L18" s="113"/>
      <c r="M18" s="116"/>
      <c r="N18" s="115"/>
      <c r="O18" s="115"/>
      <c r="P18" s="115"/>
      <c r="Q18" s="115"/>
      <c r="R18" s="115"/>
      <c r="S18" s="117"/>
      <c r="T18" s="118"/>
    </row>
    <row r="19" spans="1:20" s="119" customFormat="1" ht="17.25" customHeight="1">
      <c r="A19" s="110"/>
      <c r="B19" s="111"/>
      <c r="C19" s="111"/>
      <c r="D19" s="112"/>
      <c r="E19" s="113"/>
      <c r="F19" s="113"/>
      <c r="G19" s="114"/>
      <c r="H19" s="120"/>
      <c r="I19" s="120"/>
      <c r="J19" s="114"/>
      <c r="K19" s="113"/>
      <c r="L19" s="121"/>
      <c r="M19" s="116"/>
      <c r="N19" s="145" t="s">
        <v>46</v>
      </c>
      <c r="O19" s="145"/>
      <c r="P19" s="145"/>
      <c r="Q19" s="145"/>
      <c r="R19" s="145"/>
      <c r="S19" s="146"/>
      <c r="T19" s="118"/>
    </row>
    <row r="20" spans="1:20" s="119" customFormat="1" ht="17.25" customHeight="1">
      <c r="A20" s="110"/>
      <c r="B20" s="111"/>
      <c r="C20" s="111"/>
      <c r="D20" s="112"/>
      <c r="E20" s="113"/>
      <c r="F20" s="113"/>
      <c r="G20" s="114"/>
      <c r="H20" s="115"/>
      <c r="I20" s="115"/>
      <c r="J20" s="114"/>
      <c r="K20" s="113"/>
      <c r="L20" s="113"/>
      <c r="M20" s="116"/>
      <c r="N20" s="115"/>
      <c r="O20" s="115"/>
      <c r="P20" s="115"/>
      <c r="Q20" s="115"/>
      <c r="R20" s="115"/>
      <c r="S20" s="117"/>
      <c r="T20" s="118"/>
    </row>
    <row r="21" spans="1:20" s="119" customFormat="1" ht="17.25" customHeight="1">
      <c r="A21" s="110"/>
      <c r="B21" s="111"/>
      <c r="C21" s="111"/>
      <c r="D21" s="112"/>
      <c r="E21" s="113"/>
      <c r="F21" s="113"/>
      <c r="G21" s="114"/>
      <c r="H21" s="120"/>
      <c r="I21" s="120"/>
      <c r="J21" s="114"/>
      <c r="K21" s="113"/>
      <c r="L21" s="113"/>
      <c r="M21" s="116"/>
      <c r="N21" s="120"/>
      <c r="O21" s="120"/>
      <c r="P21" s="120"/>
      <c r="Q21" s="120"/>
      <c r="R21" s="120"/>
      <c r="S21" s="122"/>
      <c r="T21" s="118"/>
    </row>
    <row r="22" spans="1:20" s="119" customFormat="1" ht="17.25" customHeight="1">
      <c r="A22" s="110"/>
      <c r="B22" s="111"/>
      <c r="C22" s="111"/>
      <c r="D22" s="112"/>
      <c r="E22" s="113"/>
      <c r="F22" s="113"/>
      <c r="G22" s="114"/>
      <c r="H22" s="120"/>
      <c r="I22" s="120"/>
      <c r="J22" s="114"/>
      <c r="K22" s="113"/>
      <c r="L22" s="113"/>
      <c r="M22" s="116"/>
      <c r="N22" s="120"/>
      <c r="O22" s="120"/>
      <c r="P22" s="120"/>
      <c r="Q22" s="120"/>
      <c r="R22" s="120"/>
      <c r="S22" s="122"/>
      <c r="T22" s="118"/>
    </row>
    <row r="23" spans="1:20" s="119" customFormat="1" ht="17.25" customHeight="1">
      <c r="A23" s="110"/>
      <c r="B23" s="111"/>
      <c r="C23" s="111"/>
      <c r="D23" s="112"/>
      <c r="E23" s="113"/>
      <c r="F23" s="113"/>
      <c r="G23" s="114"/>
      <c r="H23" s="120"/>
      <c r="I23" s="120"/>
      <c r="J23" s="114"/>
      <c r="K23" s="113"/>
      <c r="L23" s="113"/>
      <c r="M23" s="116"/>
      <c r="N23" s="120"/>
      <c r="O23" s="120"/>
      <c r="P23" s="120"/>
      <c r="Q23" s="120"/>
      <c r="R23" s="120"/>
      <c r="S23" s="122"/>
      <c r="T23" s="118"/>
    </row>
    <row r="24" spans="1:20" s="109" customFormat="1" ht="15.6" thickBot="1">
      <c r="A24" s="123"/>
      <c r="B24" s="124"/>
      <c r="C24" s="124"/>
      <c r="D24" s="125"/>
      <c r="E24" s="126"/>
      <c r="F24" s="126"/>
      <c r="G24" s="127"/>
      <c r="H24" s="128"/>
      <c r="I24" s="128"/>
      <c r="J24" s="127"/>
      <c r="K24" s="126"/>
      <c r="L24" s="126"/>
      <c r="M24" s="128"/>
      <c r="N24" s="128"/>
      <c r="O24" s="128"/>
      <c r="P24" s="128"/>
      <c r="Q24" s="128"/>
      <c r="R24" s="128"/>
      <c r="S24" s="129"/>
      <c r="T24" s="108"/>
    </row>
    <row r="25" spans="1:20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1"/>
    </row>
    <row r="26" spans="1:20">
      <c r="A26" s="132"/>
      <c r="B26" s="132"/>
      <c r="C26" s="103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</row>
    <row r="27" spans="1:20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</row>
  </sheetData>
  <mergeCells count="12">
    <mergeCell ref="K17:L17"/>
    <mergeCell ref="N19:S19"/>
    <mergeCell ref="R1:S1"/>
    <mergeCell ref="A2:O3"/>
    <mergeCell ref="P2:S3"/>
    <mergeCell ref="A4:D4"/>
    <mergeCell ref="H4:H5"/>
    <mergeCell ref="I4:I5"/>
    <mergeCell ref="M4:P4"/>
    <mergeCell ref="Q4:Q5"/>
    <mergeCell ref="R4:R5"/>
    <mergeCell ref="S4:S5"/>
  </mergeCells>
  <pageMargins left="0.24" right="0.17" top="0.47" bottom="0.39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"/>
  <sheetViews>
    <sheetView tabSelected="1" workbookViewId="0">
      <selection activeCell="G12" sqref="G12"/>
    </sheetView>
  </sheetViews>
  <sheetFormatPr defaultRowHeight="13.2"/>
  <cols>
    <col min="1" max="1" width="3.796875" customWidth="1"/>
    <col min="2" max="2" width="6.3984375" customWidth="1"/>
    <col min="3" max="3" width="8.09765625" customWidth="1"/>
    <col min="4" max="4" width="7.3984375" customWidth="1"/>
    <col min="5" max="5" width="8.296875" customWidth="1"/>
    <col min="6" max="6" width="7.796875" customWidth="1"/>
    <col min="9" max="9" width="7.796875" customWidth="1"/>
    <col min="10" max="10" width="7.296875" customWidth="1"/>
    <col min="12" max="12" width="6.19921875" customWidth="1"/>
    <col min="16" max="16" width="6.8984375" customWidth="1"/>
    <col min="17" max="17" width="6.796875" customWidth="1"/>
    <col min="18" max="18" width="6.3984375" customWidth="1"/>
    <col min="19" max="19" width="10" customWidth="1"/>
  </cols>
  <sheetData>
    <row r="1" spans="1:21" ht="13.8" thickBot="1">
      <c r="R1" s="147" t="s">
        <v>51</v>
      </c>
      <c r="S1" s="147"/>
    </row>
    <row r="2" spans="1:21" ht="26.25" customHeight="1">
      <c r="A2" s="148" t="s">
        <v>58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">
        <v>59</v>
      </c>
      <c r="Q2" s="155"/>
      <c r="R2" s="155"/>
      <c r="S2" s="156"/>
    </row>
    <row r="3" spans="1:21" s="2" customFormat="1" ht="26.25" customHeight="1" thickBo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7"/>
      <c r="Q3" s="158"/>
      <c r="R3" s="158"/>
      <c r="S3" s="159"/>
      <c r="T3" s="1"/>
    </row>
    <row r="4" spans="1:21" s="5" customFormat="1" ht="27.75" customHeight="1">
      <c r="A4" s="160" t="s">
        <v>2</v>
      </c>
      <c r="B4" s="161"/>
      <c r="C4" s="161"/>
      <c r="D4" s="162"/>
      <c r="E4" s="138" t="s">
        <v>3</v>
      </c>
      <c r="F4" s="138" t="s">
        <v>3</v>
      </c>
      <c r="G4" s="138" t="s">
        <v>4</v>
      </c>
      <c r="H4" s="163" t="s">
        <v>5</v>
      </c>
      <c r="I4" s="163" t="s">
        <v>6</v>
      </c>
      <c r="J4" s="138" t="s">
        <v>7</v>
      </c>
      <c r="K4" s="138"/>
      <c r="L4" s="138"/>
      <c r="M4" s="165" t="s">
        <v>8</v>
      </c>
      <c r="N4" s="165"/>
      <c r="O4" s="165"/>
      <c r="P4" s="165"/>
      <c r="Q4" s="166" t="s">
        <v>9</v>
      </c>
      <c r="R4" s="164" t="s">
        <v>10</v>
      </c>
      <c r="S4" s="167" t="s">
        <v>11</v>
      </c>
    </row>
    <row r="5" spans="1:21" s="5" customFormat="1" ht="45.6" thickBot="1">
      <c r="A5" s="6" t="s">
        <v>12</v>
      </c>
      <c r="B5" s="7" t="s">
        <v>13</v>
      </c>
      <c r="C5" s="7" t="s">
        <v>14</v>
      </c>
      <c r="D5" s="8" t="s">
        <v>15</v>
      </c>
      <c r="E5" s="138" t="s">
        <v>16</v>
      </c>
      <c r="F5" s="138" t="s">
        <v>16</v>
      </c>
      <c r="G5" s="138" t="s">
        <v>16</v>
      </c>
      <c r="H5" s="164"/>
      <c r="I5" s="164"/>
      <c r="J5" s="138" t="s">
        <v>16</v>
      </c>
      <c r="K5" s="9" t="s">
        <v>17</v>
      </c>
      <c r="L5" s="10" t="s">
        <v>18</v>
      </c>
      <c r="M5" s="10" t="s">
        <v>19</v>
      </c>
      <c r="N5" s="8" t="s">
        <v>20</v>
      </c>
      <c r="O5" s="10" t="s">
        <v>21</v>
      </c>
      <c r="P5" s="11" t="s">
        <v>22</v>
      </c>
      <c r="Q5" s="166"/>
      <c r="R5" s="164"/>
      <c r="S5" s="167"/>
    </row>
    <row r="6" spans="1:21" s="5" customFormat="1" ht="30.75" customHeight="1">
      <c r="A6" s="12"/>
      <c r="B6" s="13"/>
      <c r="C6" s="14" t="s">
        <v>23</v>
      </c>
      <c r="D6" s="15">
        <f>G6+(G7*2)</f>
        <v>0.37</v>
      </c>
      <c r="E6" s="16">
        <v>316</v>
      </c>
      <c r="F6" s="17">
        <v>0.8</v>
      </c>
      <c r="G6" s="135">
        <v>0.13</v>
      </c>
      <c r="H6" s="19" t="str">
        <f>G6-0.002&amp;"~"&amp;G6</f>
        <v>0,128~0,13</v>
      </c>
      <c r="I6" s="16"/>
      <c r="J6" s="17">
        <v>4</v>
      </c>
      <c r="K6" s="20">
        <v>6000</v>
      </c>
      <c r="L6" s="21">
        <v>0.08</v>
      </c>
      <c r="M6" s="22">
        <f>K6*(1+L6)</f>
        <v>6480</v>
      </c>
      <c r="N6" s="23">
        <v>3</v>
      </c>
      <c r="O6" s="22">
        <f>M6-50</f>
        <v>6430</v>
      </c>
      <c r="P6" s="23">
        <f>N6</f>
        <v>3</v>
      </c>
      <c r="Q6" s="16" t="s">
        <v>24</v>
      </c>
      <c r="R6" s="16" t="s">
        <v>25</v>
      </c>
      <c r="S6" s="24" t="s">
        <v>26</v>
      </c>
      <c r="U6" s="5" t="s">
        <v>27</v>
      </c>
    </row>
    <row r="7" spans="1:21" s="5" customFormat="1" ht="30.75" customHeight="1">
      <c r="A7" s="25"/>
      <c r="B7" s="26"/>
      <c r="C7" s="27"/>
      <c r="D7" s="28"/>
      <c r="E7" s="28">
        <f>E6</f>
        <v>316</v>
      </c>
      <c r="F7" s="29">
        <f>F6</f>
        <v>0.8</v>
      </c>
      <c r="G7" s="30">
        <f>+G6-0.01</f>
        <v>0.12000000000000001</v>
      </c>
      <c r="H7" s="31" t="str">
        <f>G7-0.002&amp;"~"&amp;G7</f>
        <v>0,118~0,12</v>
      </c>
      <c r="I7" s="28"/>
      <c r="J7" s="28"/>
      <c r="K7" s="32">
        <f>K6</f>
        <v>6000</v>
      </c>
      <c r="L7" s="33">
        <v>0.09</v>
      </c>
      <c r="M7" s="34">
        <f t="shared" ref="M7:M8" si="0">K7*(1+L7)</f>
        <v>6540.0000000000009</v>
      </c>
      <c r="N7" s="35">
        <f>N6*6</f>
        <v>18</v>
      </c>
      <c r="O7" s="34"/>
      <c r="P7" s="28"/>
      <c r="Q7" s="28"/>
      <c r="R7" s="28"/>
      <c r="S7" s="36"/>
    </row>
    <row r="8" spans="1:21" s="5" customFormat="1" ht="30.75" customHeight="1" thickBot="1">
      <c r="A8" s="37"/>
      <c r="B8" s="38"/>
      <c r="C8" s="39" t="s">
        <v>28</v>
      </c>
      <c r="D8" s="40">
        <f>D6+(G8*2)</f>
        <v>0.61</v>
      </c>
      <c r="E8" s="41">
        <f>E7</f>
        <v>316</v>
      </c>
      <c r="F8" s="42">
        <f>F6</f>
        <v>0.8</v>
      </c>
      <c r="G8" s="40">
        <f>+G7</f>
        <v>0.12000000000000001</v>
      </c>
      <c r="H8" s="43" t="str">
        <f>G8-0.002&amp;"~"&amp;G8</f>
        <v>0,118~0,12</v>
      </c>
      <c r="I8" s="8"/>
      <c r="J8" s="42">
        <v>6</v>
      </c>
      <c r="K8" s="44">
        <f>K7</f>
        <v>6000</v>
      </c>
      <c r="L8" s="45">
        <v>0.09</v>
      </c>
      <c r="M8" s="46">
        <f t="shared" si="0"/>
        <v>6540.0000000000009</v>
      </c>
      <c r="N8" s="47">
        <f>N6*12</f>
        <v>36</v>
      </c>
      <c r="O8" s="46">
        <f>O6</f>
        <v>6430</v>
      </c>
      <c r="P8" s="41"/>
      <c r="Q8" s="41" t="s">
        <v>24</v>
      </c>
      <c r="R8" s="41" t="s">
        <v>25</v>
      </c>
      <c r="S8" s="48" t="s">
        <v>26</v>
      </c>
      <c r="U8" s="5" t="s">
        <v>29</v>
      </c>
    </row>
    <row r="9" spans="1:21" s="5" customFormat="1" ht="18" customHeight="1" thickBot="1">
      <c r="A9" s="49"/>
      <c r="B9" s="50"/>
      <c r="C9" s="50"/>
      <c r="D9" s="51"/>
      <c r="E9" s="50"/>
      <c r="F9" s="50"/>
      <c r="G9" s="52"/>
      <c r="H9" s="53"/>
      <c r="I9" s="54"/>
      <c r="J9" s="54"/>
      <c r="K9" s="55"/>
      <c r="L9" s="56"/>
      <c r="M9" s="57"/>
      <c r="N9" s="58"/>
      <c r="O9" s="57"/>
      <c r="P9" s="50"/>
      <c r="Q9" s="50"/>
      <c r="R9" s="50"/>
      <c r="S9" s="139"/>
    </row>
    <row r="10" spans="1:21" s="5" customFormat="1" ht="30.75" customHeight="1">
      <c r="A10" s="12"/>
      <c r="B10" s="14"/>
      <c r="C10" s="14" t="s">
        <v>23</v>
      </c>
      <c r="D10" s="15">
        <f>G10+(G11*2)</f>
        <v>0.33000000000000007</v>
      </c>
      <c r="E10" s="16">
        <f>E6</f>
        <v>316</v>
      </c>
      <c r="F10" s="136" t="s">
        <v>53</v>
      </c>
      <c r="G10" s="15">
        <f>+G8-0.01</f>
        <v>0.11000000000000001</v>
      </c>
      <c r="H10" s="60" t="str">
        <f>G10-0.002&amp;"~"&amp;G10</f>
        <v>0,108~0,11</v>
      </c>
      <c r="I10" s="61"/>
      <c r="J10" s="17">
        <v>4</v>
      </c>
      <c r="K10" s="20">
        <v>6000</v>
      </c>
      <c r="L10" s="21">
        <v>0.15</v>
      </c>
      <c r="M10" s="22">
        <f>K10*(1+L10)</f>
        <v>6899.9999999999991</v>
      </c>
      <c r="N10" s="23">
        <f>N6*8</f>
        <v>24</v>
      </c>
      <c r="O10" s="22">
        <f>M10-50</f>
        <v>6849.9999999999991</v>
      </c>
      <c r="P10" s="16">
        <f>P6*8</f>
        <v>24</v>
      </c>
      <c r="Q10" s="16" t="s">
        <v>30</v>
      </c>
      <c r="R10" s="16" t="s">
        <v>31</v>
      </c>
      <c r="S10" s="24" t="s">
        <v>26</v>
      </c>
      <c r="U10" s="5" t="s">
        <v>32</v>
      </c>
    </row>
    <row r="11" spans="1:21" s="5" customFormat="1" ht="30.75" customHeight="1" thickBot="1">
      <c r="A11" s="25"/>
      <c r="B11" s="27"/>
      <c r="C11" s="27"/>
      <c r="D11" s="28"/>
      <c r="E11" s="28">
        <f>E6</f>
        <v>316</v>
      </c>
      <c r="F11" s="137" t="s">
        <v>53</v>
      </c>
      <c r="G11" s="30">
        <f>+G10</f>
        <v>0.11000000000000001</v>
      </c>
      <c r="H11" s="31" t="str">
        <f>G11-0.002&amp;"~"&amp;G11</f>
        <v>0,108~0,11</v>
      </c>
      <c r="I11" s="28"/>
      <c r="J11" s="28"/>
      <c r="K11" s="32">
        <v>6000</v>
      </c>
      <c r="L11" s="33">
        <v>0.15</v>
      </c>
      <c r="M11" s="34">
        <f>K11*(1+L11)</f>
        <v>6899.9999999999991</v>
      </c>
      <c r="N11" s="35">
        <f>N10*6</f>
        <v>144</v>
      </c>
      <c r="O11" s="62"/>
      <c r="P11" s="28"/>
      <c r="Q11" s="28"/>
      <c r="R11" s="28"/>
      <c r="S11" s="36"/>
    </row>
    <row r="12" spans="1:21" s="5" customFormat="1" ht="15" customHeight="1" thickBot="1">
      <c r="A12" s="63"/>
      <c r="B12" s="64"/>
      <c r="C12" s="64"/>
      <c r="D12" s="65"/>
      <c r="E12" s="64"/>
      <c r="F12" s="64"/>
      <c r="G12" s="54"/>
      <c r="H12" s="54"/>
      <c r="I12" s="54"/>
      <c r="J12" s="54"/>
      <c r="K12" s="66"/>
      <c r="L12" s="67"/>
      <c r="M12" s="67"/>
      <c r="N12" s="64"/>
      <c r="O12" s="67"/>
      <c r="P12" s="64"/>
      <c r="Q12" s="64"/>
      <c r="R12" s="64"/>
      <c r="S12" s="68"/>
    </row>
    <row r="13" spans="1:21" s="5" customFormat="1" ht="30.75" customHeight="1" thickBot="1">
      <c r="A13" s="69"/>
      <c r="B13" s="70"/>
      <c r="C13" s="70" t="s">
        <v>33</v>
      </c>
      <c r="D13" s="71">
        <f>D10*2+D8</f>
        <v>1.27</v>
      </c>
      <c r="E13" s="72">
        <f>E11</f>
        <v>316</v>
      </c>
      <c r="F13" s="72"/>
      <c r="G13" s="72"/>
      <c r="H13" s="138"/>
      <c r="I13" s="138"/>
      <c r="J13" s="72">
        <v>8.5</v>
      </c>
      <c r="K13" s="73"/>
      <c r="L13" s="73"/>
      <c r="M13" s="73"/>
      <c r="N13" s="72"/>
      <c r="O13" s="73">
        <v>6000</v>
      </c>
      <c r="P13" s="74">
        <v>3</v>
      </c>
      <c r="Q13" s="72" t="s">
        <v>24</v>
      </c>
      <c r="R13" s="72" t="s">
        <v>34</v>
      </c>
      <c r="S13" s="75" t="s">
        <v>35</v>
      </c>
      <c r="U13" s="5" t="s">
        <v>36</v>
      </c>
    </row>
    <row r="14" spans="1:21" s="82" customFormat="1" ht="12.6">
      <c r="A14" s="76"/>
      <c r="B14" s="77"/>
      <c r="C14" s="77"/>
      <c r="D14" s="78"/>
      <c r="E14" s="77"/>
      <c r="F14" s="77"/>
      <c r="G14" s="77"/>
      <c r="H14" s="79"/>
      <c r="I14" s="79"/>
      <c r="J14" s="77"/>
      <c r="K14" s="80"/>
      <c r="L14" s="80"/>
      <c r="M14" s="80"/>
      <c r="N14" s="77"/>
      <c r="O14" s="80"/>
      <c r="P14" s="77"/>
      <c r="Q14" s="77"/>
      <c r="R14" s="77"/>
      <c r="S14" s="81"/>
    </row>
    <row r="15" spans="1:21" s="2" customFormat="1" ht="33.75" customHeight="1">
      <c r="A15" s="83" t="s">
        <v>37</v>
      </c>
      <c r="B15" s="84"/>
      <c r="C15" s="85" t="s">
        <v>62</v>
      </c>
      <c r="D15" s="86"/>
      <c r="E15" s="86"/>
      <c r="F15" s="86"/>
      <c r="G15" s="86"/>
      <c r="H15" s="86"/>
      <c r="I15" s="86"/>
      <c r="J15" s="86"/>
      <c r="K15" s="86"/>
      <c r="L15" s="87"/>
      <c r="M15" s="140" t="s">
        <v>55</v>
      </c>
      <c r="N15" s="89" t="s">
        <v>52</v>
      </c>
      <c r="O15" s="86"/>
      <c r="P15" s="86"/>
      <c r="Q15" s="86"/>
      <c r="R15" s="86"/>
      <c r="S15" s="90"/>
      <c r="T15" s="1"/>
    </row>
    <row r="16" spans="1:21" s="96" customFormat="1" ht="19.5" customHeight="1">
      <c r="A16" s="91" t="s">
        <v>41</v>
      </c>
      <c r="B16" s="88"/>
      <c r="C16" s="92"/>
      <c r="D16" s="93"/>
      <c r="E16" s="93"/>
      <c r="F16" s="93"/>
      <c r="G16" s="93"/>
      <c r="H16" s="93"/>
      <c r="I16" s="93"/>
      <c r="J16" s="93"/>
      <c r="K16" s="93"/>
      <c r="L16" s="94"/>
      <c r="M16" s="88"/>
      <c r="N16" s="92"/>
      <c r="O16" s="93"/>
      <c r="P16" s="93"/>
      <c r="Q16" s="93"/>
      <c r="R16" s="93"/>
      <c r="S16" s="95"/>
    </row>
    <row r="17" spans="1:20" s="109" customFormat="1" ht="16.8">
      <c r="A17" s="97" t="s">
        <v>42</v>
      </c>
      <c r="B17" s="98"/>
      <c r="C17" s="98"/>
      <c r="D17" s="99"/>
      <c r="E17" s="100" t="s">
        <v>43</v>
      </c>
      <c r="F17" s="101"/>
      <c r="G17" s="102"/>
      <c r="H17" s="103" t="s">
        <v>44</v>
      </c>
      <c r="I17" s="104"/>
      <c r="J17" s="102"/>
      <c r="K17" s="143" t="s">
        <v>45</v>
      </c>
      <c r="L17" s="144"/>
      <c r="M17" s="105"/>
      <c r="N17" s="106" t="s">
        <v>11</v>
      </c>
      <c r="O17" s="104"/>
      <c r="P17" s="104"/>
      <c r="Q17" s="104"/>
      <c r="R17" s="104"/>
      <c r="S17" s="107"/>
      <c r="T17" s="108"/>
    </row>
    <row r="18" spans="1:20" s="119" customFormat="1" ht="17.25" customHeight="1">
      <c r="A18" s="110"/>
      <c r="B18" s="111"/>
      <c r="C18" s="111"/>
      <c r="D18" s="112"/>
      <c r="E18" s="113"/>
      <c r="F18" s="113"/>
      <c r="G18" s="114"/>
      <c r="H18" s="115"/>
      <c r="I18" s="115"/>
      <c r="J18" s="114"/>
      <c r="K18" s="113"/>
      <c r="L18" s="113"/>
      <c r="M18" s="116"/>
      <c r="N18" s="115"/>
      <c r="O18" s="115"/>
      <c r="P18" s="115"/>
      <c r="Q18" s="115"/>
      <c r="R18" s="115"/>
      <c r="S18" s="117"/>
      <c r="T18" s="118"/>
    </row>
    <row r="19" spans="1:20" s="119" customFormat="1" ht="17.25" customHeight="1">
      <c r="A19" s="110"/>
      <c r="B19" s="111"/>
      <c r="C19" s="111"/>
      <c r="D19" s="112"/>
      <c r="E19" s="113"/>
      <c r="F19" s="113"/>
      <c r="G19" s="114"/>
      <c r="H19" s="120"/>
      <c r="I19" s="120"/>
      <c r="J19" s="114"/>
      <c r="K19" s="113"/>
      <c r="L19" s="121"/>
      <c r="M19" s="116"/>
      <c r="N19" s="145" t="s">
        <v>46</v>
      </c>
      <c r="O19" s="145"/>
      <c r="P19" s="145"/>
      <c r="Q19" s="145"/>
      <c r="R19" s="145"/>
      <c r="S19" s="146"/>
      <c r="T19" s="118"/>
    </row>
    <row r="20" spans="1:20" s="119" customFormat="1" ht="17.25" customHeight="1">
      <c r="A20" s="110"/>
      <c r="B20" s="111"/>
      <c r="C20" s="111"/>
      <c r="D20" s="112"/>
      <c r="E20" s="113"/>
      <c r="F20" s="113"/>
      <c r="G20" s="114"/>
      <c r="H20" s="115"/>
      <c r="I20" s="115"/>
      <c r="J20" s="114"/>
      <c r="K20" s="113"/>
      <c r="L20" s="113"/>
      <c r="M20" s="116"/>
      <c r="N20" s="115"/>
      <c r="O20" s="115"/>
      <c r="P20" s="115"/>
      <c r="Q20" s="115"/>
      <c r="R20" s="115"/>
      <c r="S20" s="117"/>
      <c r="T20" s="118"/>
    </row>
    <row r="21" spans="1:20" s="119" customFormat="1" ht="17.25" customHeight="1">
      <c r="A21" s="110"/>
      <c r="B21" s="111"/>
      <c r="C21" s="111"/>
      <c r="D21" s="112"/>
      <c r="E21" s="113"/>
      <c r="F21" s="113"/>
      <c r="G21" s="114"/>
      <c r="H21" s="120"/>
      <c r="I21" s="120"/>
      <c r="J21" s="114"/>
      <c r="K21" s="113"/>
      <c r="L21" s="113"/>
      <c r="M21" s="116"/>
      <c r="N21" s="120"/>
      <c r="O21" s="120"/>
      <c r="P21" s="120"/>
      <c r="Q21" s="120"/>
      <c r="R21" s="120"/>
      <c r="S21" s="122"/>
      <c r="T21" s="118"/>
    </row>
    <row r="22" spans="1:20" s="119" customFormat="1" ht="17.25" customHeight="1">
      <c r="A22" s="110"/>
      <c r="B22" s="111"/>
      <c r="C22" s="111"/>
      <c r="D22" s="112"/>
      <c r="E22" s="113"/>
      <c r="F22" s="113"/>
      <c r="G22" s="114"/>
      <c r="H22" s="120"/>
      <c r="I22" s="120"/>
      <c r="J22" s="114"/>
      <c r="K22" s="113"/>
      <c r="L22" s="113"/>
      <c r="M22" s="116"/>
      <c r="N22" s="120"/>
      <c r="O22" s="120"/>
      <c r="P22" s="120"/>
      <c r="Q22" s="120"/>
      <c r="R22" s="120"/>
      <c r="S22" s="122"/>
      <c r="T22" s="118"/>
    </row>
    <row r="23" spans="1:20" s="119" customFormat="1" ht="17.25" customHeight="1">
      <c r="A23" s="110"/>
      <c r="B23" s="111"/>
      <c r="C23" s="111"/>
      <c r="D23" s="112"/>
      <c r="E23" s="113"/>
      <c r="F23" s="113"/>
      <c r="G23" s="114"/>
      <c r="H23" s="120"/>
      <c r="I23" s="120"/>
      <c r="J23" s="114"/>
      <c r="K23" s="113"/>
      <c r="L23" s="113"/>
      <c r="M23" s="116"/>
      <c r="N23" s="120"/>
      <c r="O23" s="120"/>
      <c r="P23" s="120"/>
      <c r="Q23" s="120"/>
      <c r="R23" s="120"/>
      <c r="S23" s="122"/>
      <c r="T23" s="118"/>
    </row>
    <row r="24" spans="1:20" s="109" customFormat="1" ht="15.6" thickBot="1">
      <c r="A24" s="123"/>
      <c r="B24" s="124"/>
      <c r="C24" s="124"/>
      <c r="D24" s="125"/>
      <c r="E24" s="126"/>
      <c r="F24" s="126"/>
      <c r="G24" s="127"/>
      <c r="H24" s="128"/>
      <c r="I24" s="128"/>
      <c r="J24" s="127"/>
      <c r="K24" s="126"/>
      <c r="L24" s="126"/>
      <c r="M24" s="128"/>
      <c r="N24" s="128"/>
      <c r="O24" s="128"/>
      <c r="P24" s="128"/>
      <c r="Q24" s="128"/>
      <c r="R24" s="128"/>
      <c r="S24" s="129"/>
      <c r="T24" s="108"/>
    </row>
    <row r="25" spans="1:20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1"/>
    </row>
    <row r="26" spans="1:20">
      <c r="A26" s="132"/>
      <c r="B26" s="132"/>
      <c r="C26" s="103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</row>
    <row r="27" spans="1:20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</row>
  </sheetData>
  <mergeCells count="12">
    <mergeCell ref="K17:L17"/>
    <mergeCell ref="N19:S19"/>
    <mergeCell ref="R1:S1"/>
    <mergeCell ref="A2:O3"/>
    <mergeCell ref="P2:S3"/>
    <mergeCell ref="A4:D4"/>
    <mergeCell ref="H4:H5"/>
    <mergeCell ref="I4:I5"/>
    <mergeCell ref="M4:P4"/>
    <mergeCell ref="Q4:Q5"/>
    <mergeCell ref="R4:R5"/>
    <mergeCell ref="S4:S5"/>
  </mergeCells>
  <pageMargins left="0.24" right="0.17" top="0.47" bottom="0.39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7"/>
  <sheetViews>
    <sheetView workbookViewId="0">
      <selection activeCell="D8" sqref="D8"/>
    </sheetView>
  </sheetViews>
  <sheetFormatPr defaultRowHeight="13.2"/>
  <cols>
    <col min="1" max="1" width="3.796875" customWidth="1"/>
    <col min="2" max="2" width="6.3984375" customWidth="1"/>
    <col min="3" max="3" width="8.09765625" customWidth="1"/>
    <col min="4" max="4" width="7.3984375" customWidth="1"/>
    <col min="5" max="5" width="8.296875" customWidth="1"/>
    <col min="6" max="6" width="7.796875" customWidth="1"/>
    <col min="9" max="9" width="7.796875" customWidth="1"/>
    <col min="10" max="10" width="7.296875" customWidth="1"/>
    <col min="12" max="12" width="6.19921875" customWidth="1"/>
    <col min="16" max="16" width="6.8984375" customWidth="1"/>
    <col min="17" max="17" width="6.796875" customWidth="1"/>
    <col min="18" max="18" width="6.3984375" customWidth="1"/>
    <col min="19" max="19" width="10" customWidth="1"/>
  </cols>
  <sheetData>
    <row r="1" spans="1:21" ht="13.8" thickBot="1">
      <c r="R1" s="147" t="s">
        <v>51</v>
      </c>
      <c r="S1" s="147"/>
    </row>
    <row r="2" spans="1:21" ht="26.25" customHeight="1">
      <c r="A2" s="148" t="s">
        <v>57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">
        <v>56</v>
      </c>
      <c r="Q2" s="155"/>
      <c r="R2" s="155"/>
      <c r="S2" s="156"/>
    </row>
    <row r="3" spans="1:21" s="2" customFormat="1" ht="26.25" customHeight="1" thickBo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7"/>
      <c r="Q3" s="158"/>
      <c r="R3" s="158"/>
      <c r="S3" s="159"/>
      <c r="T3" s="1"/>
    </row>
    <row r="4" spans="1:21" s="5" customFormat="1" ht="27.75" customHeight="1">
      <c r="A4" s="160" t="s">
        <v>2</v>
      </c>
      <c r="B4" s="161"/>
      <c r="C4" s="161"/>
      <c r="D4" s="162"/>
      <c r="E4" s="133" t="s">
        <v>3</v>
      </c>
      <c r="F4" s="133" t="s">
        <v>3</v>
      </c>
      <c r="G4" s="133" t="s">
        <v>4</v>
      </c>
      <c r="H4" s="163" t="s">
        <v>5</v>
      </c>
      <c r="I4" s="163" t="s">
        <v>6</v>
      </c>
      <c r="J4" s="133" t="s">
        <v>7</v>
      </c>
      <c r="K4" s="133"/>
      <c r="L4" s="133"/>
      <c r="M4" s="165" t="s">
        <v>8</v>
      </c>
      <c r="N4" s="165"/>
      <c r="O4" s="165"/>
      <c r="P4" s="165"/>
      <c r="Q4" s="166" t="s">
        <v>9</v>
      </c>
      <c r="R4" s="164" t="s">
        <v>10</v>
      </c>
      <c r="S4" s="167" t="s">
        <v>11</v>
      </c>
    </row>
    <row r="5" spans="1:21" s="5" customFormat="1" ht="45.6" thickBot="1">
      <c r="A5" s="6" t="s">
        <v>12</v>
      </c>
      <c r="B5" s="7" t="s">
        <v>13</v>
      </c>
      <c r="C5" s="7" t="s">
        <v>14</v>
      </c>
      <c r="D5" s="8" t="s">
        <v>15</v>
      </c>
      <c r="E5" s="133" t="s">
        <v>16</v>
      </c>
      <c r="F5" s="133" t="s">
        <v>16</v>
      </c>
      <c r="G5" s="133" t="s">
        <v>16</v>
      </c>
      <c r="H5" s="164"/>
      <c r="I5" s="164"/>
      <c r="J5" s="133" t="s">
        <v>16</v>
      </c>
      <c r="K5" s="9" t="s">
        <v>17</v>
      </c>
      <c r="L5" s="10" t="s">
        <v>18</v>
      </c>
      <c r="M5" s="10" t="s">
        <v>19</v>
      </c>
      <c r="N5" s="8" t="s">
        <v>20</v>
      </c>
      <c r="O5" s="10" t="s">
        <v>21</v>
      </c>
      <c r="P5" s="11" t="s">
        <v>22</v>
      </c>
      <c r="Q5" s="166"/>
      <c r="R5" s="164"/>
      <c r="S5" s="167"/>
    </row>
    <row r="6" spans="1:21" s="5" customFormat="1" ht="30.75" customHeight="1">
      <c r="A6" s="12"/>
      <c r="B6" s="13"/>
      <c r="C6" s="14" t="s">
        <v>23</v>
      </c>
      <c r="D6" s="15">
        <f>G6+(G7*2)</f>
        <v>0.37</v>
      </c>
      <c r="E6" s="16">
        <v>316</v>
      </c>
      <c r="F6" s="17">
        <v>0.8</v>
      </c>
      <c r="G6" s="135">
        <v>0.13</v>
      </c>
      <c r="H6" s="19" t="str">
        <f>G6-0.002&amp;"~"&amp;G6</f>
        <v>0,128~0,13</v>
      </c>
      <c r="I6" s="16"/>
      <c r="J6" s="17">
        <v>4</v>
      </c>
      <c r="K6" s="20">
        <v>6000</v>
      </c>
      <c r="L6" s="21">
        <v>0.08</v>
      </c>
      <c r="M6" s="22">
        <f>K6*(1+L6)</f>
        <v>6480</v>
      </c>
      <c r="N6" s="23">
        <v>2</v>
      </c>
      <c r="O6" s="22">
        <f>M6-50</f>
        <v>6430</v>
      </c>
      <c r="P6" s="23">
        <f>N6</f>
        <v>2</v>
      </c>
      <c r="Q6" s="16" t="s">
        <v>24</v>
      </c>
      <c r="R6" s="16" t="s">
        <v>25</v>
      </c>
      <c r="S6" s="24" t="s">
        <v>26</v>
      </c>
      <c r="U6" s="5" t="s">
        <v>27</v>
      </c>
    </row>
    <row r="7" spans="1:21" s="5" customFormat="1" ht="30.75" customHeight="1">
      <c r="A7" s="25"/>
      <c r="B7" s="26"/>
      <c r="C7" s="27"/>
      <c r="D7" s="28"/>
      <c r="E7" s="28">
        <f>E6</f>
        <v>316</v>
      </c>
      <c r="F7" s="29">
        <f>F6</f>
        <v>0.8</v>
      </c>
      <c r="G7" s="30">
        <v>0.12</v>
      </c>
      <c r="H7" s="31" t="str">
        <f>G7-0.002&amp;"~"&amp;G7</f>
        <v>0,118~0,12</v>
      </c>
      <c r="I7" s="28"/>
      <c r="J7" s="28"/>
      <c r="K7" s="32">
        <f>K6</f>
        <v>6000</v>
      </c>
      <c r="L7" s="33">
        <v>0.09</v>
      </c>
      <c r="M7" s="34">
        <f t="shared" ref="M7:M8" si="0">K7*(1+L7)</f>
        <v>6540.0000000000009</v>
      </c>
      <c r="N7" s="35">
        <f>N6*6</f>
        <v>12</v>
      </c>
      <c r="O7" s="34"/>
      <c r="P7" s="28"/>
      <c r="Q7" s="28"/>
      <c r="R7" s="28"/>
      <c r="S7" s="36"/>
    </row>
    <row r="8" spans="1:21" s="5" customFormat="1" ht="30.75" customHeight="1" thickBot="1">
      <c r="A8" s="37"/>
      <c r="B8" s="38"/>
      <c r="C8" s="39" t="s">
        <v>28</v>
      </c>
      <c r="D8" s="40">
        <f>D6+(G8*2)</f>
        <v>0.61</v>
      </c>
      <c r="E8" s="41">
        <f>E7</f>
        <v>316</v>
      </c>
      <c r="F8" s="42">
        <f>F6</f>
        <v>0.8</v>
      </c>
      <c r="G8" s="40">
        <v>0.12</v>
      </c>
      <c r="H8" s="43" t="str">
        <f>G8-0.002&amp;"~"&amp;G8</f>
        <v>0,118~0,12</v>
      </c>
      <c r="I8" s="8"/>
      <c r="J8" s="42">
        <v>6</v>
      </c>
      <c r="K8" s="44">
        <f>K7</f>
        <v>6000</v>
      </c>
      <c r="L8" s="45">
        <v>0.09</v>
      </c>
      <c r="M8" s="46">
        <f t="shared" si="0"/>
        <v>6540.0000000000009</v>
      </c>
      <c r="N8" s="47">
        <f>N6*12</f>
        <v>24</v>
      </c>
      <c r="O8" s="46">
        <f>O6</f>
        <v>6430</v>
      </c>
      <c r="P8" s="41"/>
      <c r="Q8" s="41" t="s">
        <v>24</v>
      </c>
      <c r="R8" s="41" t="s">
        <v>25</v>
      </c>
      <c r="S8" s="48" t="s">
        <v>26</v>
      </c>
      <c r="U8" s="5" t="s">
        <v>29</v>
      </c>
    </row>
    <row r="9" spans="1:21" s="5" customFormat="1" ht="18" customHeight="1" thickBot="1">
      <c r="A9" s="49"/>
      <c r="B9" s="50"/>
      <c r="C9" s="50"/>
      <c r="D9" s="51"/>
      <c r="E9" s="50"/>
      <c r="F9" s="50"/>
      <c r="G9" s="52"/>
      <c r="H9" s="53"/>
      <c r="I9" s="54"/>
      <c r="J9" s="54"/>
      <c r="K9" s="55"/>
      <c r="L9" s="56"/>
      <c r="M9" s="57"/>
      <c r="N9" s="58"/>
      <c r="O9" s="57"/>
      <c r="P9" s="50"/>
      <c r="Q9" s="50"/>
      <c r="R9" s="50"/>
      <c r="S9" s="134"/>
    </row>
    <row r="10" spans="1:21" s="5" customFormat="1" ht="30.75" customHeight="1">
      <c r="A10" s="12"/>
      <c r="B10" s="14"/>
      <c r="C10" s="14" t="s">
        <v>23</v>
      </c>
      <c r="D10" s="15">
        <f>G10+(G11*2)</f>
        <v>0.33</v>
      </c>
      <c r="E10" s="16">
        <f>E6</f>
        <v>316</v>
      </c>
      <c r="F10" s="136" t="s">
        <v>53</v>
      </c>
      <c r="G10" s="15">
        <v>0.11</v>
      </c>
      <c r="H10" s="60" t="str">
        <f>G10-0.002&amp;"~"&amp;G10</f>
        <v>0,108~0,11</v>
      </c>
      <c r="I10" s="61"/>
      <c r="J10" s="17">
        <v>4</v>
      </c>
      <c r="K10" s="20">
        <v>6000</v>
      </c>
      <c r="L10" s="21">
        <v>0.15</v>
      </c>
      <c r="M10" s="22">
        <f>K10*(1+L10)</f>
        <v>6899.9999999999991</v>
      </c>
      <c r="N10" s="23">
        <f>N6*8</f>
        <v>16</v>
      </c>
      <c r="O10" s="22">
        <f>M10-50</f>
        <v>6849.9999999999991</v>
      </c>
      <c r="P10" s="16">
        <f>P6*8</f>
        <v>16</v>
      </c>
      <c r="Q10" s="16" t="s">
        <v>30</v>
      </c>
      <c r="R10" s="16" t="s">
        <v>31</v>
      </c>
      <c r="S10" s="24" t="s">
        <v>26</v>
      </c>
      <c r="U10" s="5" t="s">
        <v>32</v>
      </c>
    </row>
    <row r="11" spans="1:21" s="5" customFormat="1" ht="30.75" customHeight="1" thickBot="1">
      <c r="A11" s="25"/>
      <c r="B11" s="27"/>
      <c r="C11" s="27"/>
      <c r="D11" s="28"/>
      <c r="E11" s="28">
        <f>E6</f>
        <v>316</v>
      </c>
      <c r="F11" s="137" t="s">
        <v>53</v>
      </c>
      <c r="G11" s="30">
        <v>0.11</v>
      </c>
      <c r="H11" s="31" t="str">
        <f>G11-0.002&amp;"~"&amp;G11</f>
        <v>0,108~0,11</v>
      </c>
      <c r="I11" s="28"/>
      <c r="J11" s="28"/>
      <c r="K11" s="32">
        <v>6000</v>
      </c>
      <c r="L11" s="33">
        <v>0.15</v>
      </c>
      <c r="M11" s="34">
        <f>K11*(1+L11)</f>
        <v>6899.9999999999991</v>
      </c>
      <c r="N11" s="35">
        <f>N10*6</f>
        <v>96</v>
      </c>
      <c r="O11" s="62"/>
      <c r="P11" s="28"/>
      <c r="Q11" s="28"/>
      <c r="R11" s="28"/>
      <c r="S11" s="36"/>
    </row>
    <row r="12" spans="1:21" s="5" customFormat="1" ht="15" customHeight="1" thickBot="1">
      <c r="A12" s="63"/>
      <c r="B12" s="64"/>
      <c r="C12" s="64"/>
      <c r="D12" s="65"/>
      <c r="E12" s="64"/>
      <c r="F12" s="64"/>
      <c r="G12" s="54"/>
      <c r="H12" s="54"/>
      <c r="I12" s="54"/>
      <c r="J12" s="54"/>
      <c r="K12" s="66"/>
      <c r="L12" s="67"/>
      <c r="M12" s="67"/>
      <c r="N12" s="64"/>
      <c r="O12" s="67"/>
      <c r="P12" s="64"/>
      <c r="Q12" s="64"/>
      <c r="R12" s="64"/>
      <c r="S12" s="68"/>
    </row>
    <row r="13" spans="1:21" s="5" customFormat="1" ht="30.75" customHeight="1" thickBot="1">
      <c r="A13" s="69"/>
      <c r="B13" s="70"/>
      <c r="C13" s="70" t="s">
        <v>33</v>
      </c>
      <c r="D13" s="71">
        <f>D10*2+D8</f>
        <v>1.27</v>
      </c>
      <c r="E13" s="72">
        <f>E11</f>
        <v>316</v>
      </c>
      <c r="F13" s="72"/>
      <c r="G13" s="72"/>
      <c r="H13" s="133"/>
      <c r="I13" s="133"/>
      <c r="J13" s="72">
        <v>8.5</v>
      </c>
      <c r="K13" s="73"/>
      <c r="L13" s="73"/>
      <c r="M13" s="73"/>
      <c r="N13" s="72"/>
      <c r="O13" s="73">
        <v>6000</v>
      </c>
      <c r="P13" s="74">
        <v>2</v>
      </c>
      <c r="Q13" s="72" t="s">
        <v>24</v>
      </c>
      <c r="R13" s="72" t="s">
        <v>34</v>
      </c>
      <c r="S13" s="75" t="s">
        <v>35</v>
      </c>
      <c r="U13" s="5" t="s">
        <v>36</v>
      </c>
    </row>
    <row r="14" spans="1:21" s="82" customFormat="1" ht="12.6">
      <c r="A14" s="76"/>
      <c r="B14" s="77"/>
      <c r="C14" s="77"/>
      <c r="D14" s="78"/>
      <c r="E14" s="77"/>
      <c r="F14" s="77"/>
      <c r="G14" s="77"/>
      <c r="H14" s="79"/>
      <c r="I14" s="79"/>
      <c r="J14" s="77"/>
      <c r="K14" s="80"/>
      <c r="L14" s="80"/>
      <c r="M14" s="80"/>
      <c r="N14" s="77"/>
      <c r="O14" s="80"/>
      <c r="P14" s="77"/>
      <c r="Q14" s="77"/>
      <c r="R14" s="77"/>
      <c r="S14" s="81"/>
    </row>
    <row r="15" spans="1:21" s="2" customFormat="1" ht="33.75" customHeight="1">
      <c r="A15" s="83" t="s">
        <v>37</v>
      </c>
      <c r="B15" s="84"/>
      <c r="C15" s="85" t="s">
        <v>54</v>
      </c>
      <c r="D15" s="86"/>
      <c r="E15" s="86"/>
      <c r="F15" s="86"/>
      <c r="G15" s="86"/>
      <c r="H15" s="86"/>
      <c r="I15" s="86"/>
      <c r="J15" s="86"/>
      <c r="K15" s="86"/>
      <c r="L15" s="87"/>
      <c r="M15" s="140" t="s">
        <v>55</v>
      </c>
      <c r="N15" s="89" t="s">
        <v>52</v>
      </c>
      <c r="O15" s="86"/>
      <c r="P15" s="86"/>
      <c r="Q15" s="86"/>
      <c r="R15" s="86"/>
      <c r="S15" s="90"/>
      <c r="T15" s="1"/>
    </row>
    <row r="16" spans="1:21" s="96" customFormat="1" ht="19.5" customHeight="1">
      <c r="A16" s="91" t="s">
        <v>41</v>
      </c>
      <c r="B16" s="88"/>
      <c r="C16" s="92"/>
      <c r="D16" s="93"/>
      <c r="E16" s="93"/>
      <c r="F16" s="93"/>
      <c r="G16" s="93"/>
      <c r="H16" s="93"/>
      <c r="I16" s="93"/>
      <c r="J16" s="93"/>
      <c r="K16" s="93"/>
      <c r="L16" s="94"/>
      <c r="M16" s="88"/>
      <c r="N16" s="92"/>
      <c r="O16" s="93"/>
      <c r="P16" s="93"/>
      <c r="Q16" s="93"/>
      <c r="R16" s="93"/>
      <c r="S16" s="95"/>
    </row>
    <row r="17" spans="1:20" s="109" customFormat="1" ht="16.8">
      <c r="A17" s="97" t="s">
        <v>42</v>
      </c>
      <c r="B17" s="98"/>
      <c r="C17" s="98"/>
      <c r="D17" s="99"/>
      <c r="E17" s="100" t="s">
        <v>43</v>
      </c>
      <c r="F17" s="101"/>
      <c r="G17" s="102"/>
      <c r="H17" s="103" t="s">
        <v>44</v>
      </c>
      <c r="I17" s="104"/>
      <c r="J17" s="102"/>
      <c r="K17" s="143" t="s">
        <v>45</v>
      </c>
      <c r="L17" s="144"/>
      <c r="M17" s="105"/>
      <c r="N17" s="106" t="s">
        <v>11</v>
      </c>
      <c r="O17" s="104"/>
      <c r="P17" s="104"/>
      <c r="Q17" s="104"/>
      <c r="R17" s="104"/>
      <c r="S17" s="107"/>
      <c r="T17" s="108"/>
    </row>
    <row r="18" spans="1:20" s="119" customFormat="1" ht="17.25" customHeight="1">
      <c r="A18" s="110"/>
      <c r="B18" s="111"/>
      <c r="C18" s="111"/>
      <c r="D18" s="112"/>
      <c r="E18" s="113"/>
      <c r="F18" s="113"/>
      <c r="G18" s="114"/>
      <c r="H18" s="115"/>
      <c r="I18" s="115"/>
      <c r="J18" s="114"/>
      <c r="K18" s="113"/>
      <c r="L18" s="113"/>
      <c r="M18" s="116"/>
      <c r="N18" s="115"/>
      <c r="O18" s="115"/>
      <c r="P18" s="115"/>
      <c r="Q18" s="115"/>
      <c r="R18" s="115"/>
      <c r="S18" s="117"/>
      <c r="T18" s="118"/>
    </row>
    <row r="19" spans="1:20" s="119" customFormat="1" ht="17.25" customHeight="1">
      <c r="A19" s="110"/>
      <c r="B19" s="111"/>
      <c r="C19" s="111"/>
      <c r="D19" s="112"/>
      <c r="E19" s="113"/>
      <c r="F19" s="113"/>
      <c r="G19" s="114"/>
      <c r="H19" s="120"/>
      <c r="I19" s="120"/>
      <c r="J19" s="114"/>
      <c r="K19" s="113"/>
      <c r="L19" s="121"/>
      <c r="M19" s="116"/>
      <c r="N19" s="145" t="s">
        <v>46</v>
      </c>
      <c r="O19" s="145"/>
      <c r="P19" s="145"/>
      <c r="Q19" s="145"/>
      <c r="R19" s="145"/>
      <c r="S19" s="146"/>
      <c r="T19" s="118"/>
    </row>
    <row r="20" spans="1:20" s="119" customFormat="1" ht="17.25" customHeight="1">
      <c r="A20" s="110"/>
      <c r="B20" s="111"/>
      <c r="C20" s="111"/>
      <c r="D20" s="112"/>
      <c r="E20" s="113"/>
      <c r="F20" s="113"/>
      <c r="G20" s="114"/>
      <c r="H20" s="115"/>
      <c r="I20" s="115"/>
      <c r="J20" s="114"/>
      <c r="K20" s="113"/>
      <c r="L20" s="113"/>
      <c r="M20" s="116"/>
      <c r="N20" s="115"/>
      <c r="O20" s="115"/>
      <c r="P20" s="115"/>
      <c r="Q20" s="115"/>
      <c r="R20" s="115"/>
      <c r="S20" s="117"/>
      <c r="T20" s="118"/>
    </row>
    <row r="21" spans="1:20" s="119" customFormat="1" ht="17.25" customHeight="1">
      <c r="A21" s="110"/>
      <c r="B21" s="111"/>
      <c r="C21" s="111"/>
      <c r="D21" s="112"/>
      <c r="E21" s="113"/>
      <c r="F21" s="113"/>
      <c r="G21" s="114"/>
      <c r="H21" s="120"/>
      <c r="I21" s="120"/>
      <c r="J21" s="114"/>
      <c r="K21" s="113"/>
      <c r="L21" s="113"/>
      <c r="M21" s="116"/>
      <c r="N21" s="120"/>
      <c r="O21" s="120"/>
      <c r="P21" s="120"/>
      <c r="Q21" s="120"/>
      <c r="R21" s="120"/>
      <c r="S21" s="122"/>
      <c r="T21" s="118"/>
    </row>
    <row r="22" spans="1:20" s="119" customFormat="1" ht="17.25" customHeight="1">
      <c r="A22" s="110"/>
      <c r="B22" s="111"/>
      <c r="C22" s="111"/>
      <c r="D22" s="112"/>
      <c r="E22" s="113"/>
      <c r="F22" s="113"/>
      <c r="G22" s="114"/>
      <c r="H22" s="120"/>
      <c r="I22" s="120"/>
      <c r="J22" s="114"/>
      <c r="K22" s="113"/>
      <c r="L22" s="113"/>
      <c r="M22" s="116"/>
      <c r="N22" s="120"/>
      <c r="O22" s="120"/>
      <c r="P22" s="120"/>
      <c r="Q22" s="120"/>
      <c r="R22" s="120"/>
      <c r="S22" s="122"/>
      <c r="T22" s="118"/>
    </row>
    <row r="23" spans="1:20" s="119" customFormat="1" ht="17.25" customHeight="1">
      <c r="A23" s="110"/>
      <c r="B23" s="111"/>
      <c r="C23" s="111"/>
      <c r="D23" s="112"/>
      <c r="E23" s="113"/>
      <c r="F23" s="113"/>
      <c r="G23" s="114"/>
      <c r="H23" s="120"/>
      <c r="I23" s="120"/>
      <c r="J23" s="114"/>
      <c r="K23" s="113"/>
      <c r="L23" s="113"/>
      <c r="M23" s="116"/>
      <c r="N23" s="120"/>
      <c r="O23" s="120"/>
      <c r="P23" s="120"/>
      <c r="Q23" s="120"/>
      <c r="R23" s="120"/>
      <c r="S23" s="122"/>
      <c r="T23" s="118"/>
    </row>
    <row r="24" spans="1:20" s="109" customFormat="1" ht="15.6" thickBot="1">
      <c r="A24" s="123"/>
      <c r="B24" s="124"/>
      <c r="C24" s="124"/>
      <c r="D24" s="125"/>
      <c r="E24" s="126"/>
      <c r="F24" s="126"/>
      <c r="G24" s="127"/>
      <c r="H24" s="128"/>
      <c r="I24" s="128"/>
      <c r="J24" s="127"/>
      <c r="K24" s="126"/>
      <c r="L24" s="126"/>
      <c r="M24" s="128"/>
      <c r="N24" s="128"/>
      <c r="O24" s="128"/>
      <c r="P24" s="128"/>
      <c r="Q24" s="128"/>
      <c r="R24" s="128"/>
      <c r="S24" s="129"/>
      <c r="T24" s="108"/>
    </row>
    <row r="25" spans="1:20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1"/>
    </row>
    <row r="26" spans="1:20">
      <c r="A26" s="132"/>
      <c r="B26" s="132"/>
      <c r="C26" s="103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</row>
    <row r="27" spans="1:20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</row>
  </sheetData>
  <mergeCells count="12">
    <mergeCell ref="K17:L17"/>
    <mergeCell ref="N19:S19"/>
    <mergeCell ref="R1:S1"/>
    <mergeCell ref="A2:O3"/>
    <mergeCell ref="P2:S3"/>
    <mergeCell ref="A4:D4"/>
    <mergeCell ref="H4:H5"/>
    <mergeCell ref="I4:I5"/>
    <mergeCell ref="M4:P4"/>
    <mergeCell ref="Q4:Q5"/>
    <mergeCell ref="R4:R5"/>
    <mergeCell ref="S4:S5"/>
  </mergeCells>
  <pageMargins left="0.24" right="0.17" top="0.47" bottom="0.39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topLeftCell="A4" workbookViewId="0">
      <selection activeCell="G5" sqref="G5"/>
    </sheetView>
  </sheetViews>
  <sheetFormatPr defaultRowHeight="13.2"/>
  <cols>
    <col min="1" max="1" width="3.796875" customWidth="1"/>
    <col min="2" max="2" width="6.3984375" customWidth="1"/>
    <col min="3" max="3" width="8.09765625" customWidth="1"/>
    <col min="4" max="4" width="7.3984375" customWidth="1"/>
    <col min="5" max="5" width="8.296875" customWidth="1"/>
    <col min="6" max="6" width="7.796875" customWidth="1"/>
    <col min="9" max="9" width="7.796875" customWidth="1"/>
    <col min="10" max="10" width="7.296875" customWidth="1"/>
    <col min="12" max="12" width="6.19921875" hidden="1" customWidth="1"/>
    <col min="16" max="16" width="6.8984375" customWidth="1"/>
    <col min="17" max="17" width="6.796875" customWidth="1"/>
    <col min="18" max="18" width="6.3984375" customWidth="1"/>
    <col min="19" max="19" width="10" customWidth="1"/>
  </cols>
  <sheetData>
    <row r="1" spans="1:21" ht="26.25" customHeight="1">
      <c r="A1" s="148" t="s">
        <v>47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  <c r="P1" s="154" t="s">
        <v>48</v>
      </c>
      <c r="Q1" s="155"/>
      <c r="R1" s="155"/>
      <c r="S1" s="156"/>
    </row>
    <row r="2" spans="1:21" s="2" customFormat="1" ht="26.25" customHeight="1" thickBo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3"/>
      <c r="P2" s="157"/>
      <c r="Q2" s="158"/>
      <c r="R2" s="158"/>
      <c r="S2" s="159"/>
      <c r="T2" s="1"/>
    </row>
    <row r="3" spans="1:21" s="5" customFormat="1" ht="27.75" customHeight="1">
      <c r="A3" s="160" t="s">
        <v>2</v>
      </c>
      <c r="B3" s="161"/>
      <c r="C3" s="161"/>
      <c r="D3" s="162"/>
      <c r="E3" s="4" t="s">
        <v>3</v>
      </c>
      <c r="F3" s="4" t="s">
        <v>3</v>
      </c>
      <c r="G3" s="4" t="s">
        <v>4</v>
      </c>
      <c r="H3" s="163" t="s">
        <v>5</v>
      </c>
      <c r="I3" s="163" t="s">
        <v>6</v>
      </c>
      <c r="J3" s="4" t="s">
        <v>7</v>
      </c>
      <c r="K3" s="4"/>
      <c r="L3" s="4"/>
      <c r="M3" s="165" t="s">
        <v>8</v>
      </c>
      <c r="N3" s="165"/>
      <c r="O3" s="165"/>
      <c r="P3" s="165"/>
      <c r="Q3" s="166" t="s">
        <v>9</v>
      </c>
      <c r="R3" s="164" t="s">
        <v>10</v>
      </c>
      <c r="S3" s="167" t="s">
        <v>11</v>
      </c>
    </row>
    <row r="4" spans="1:21" s="5" customFormat="1" ht="45.6" thickBot="1">
      <c r="A4" s="6" t="s">
        <v>12</v>
      </c>
      <c r="B4" s="7" t="s">
        <v>13</v>
      </c>
      <c r="C4" s="7" t="s">
        <v>14</v>
      </c>
      <c r="D4" s="8" t="s">
        <v>15</v>
      </c>
      <c r="E4" s="4" t="s">
        <v>16</v>
      </c>
      <c r="F4" s="4" t="s">
        <v>16</v>
      </c>
      <c r="G4" s="4" t="s">
        <v>16</v>
      </c>
      <c r="H4" s="164"/>
      <c r="I4" s="164"/>
      <c r="J4" s="4" t="s">
        <v>16</v>
      </c>
      <c r="K4" s="9" t="s">
        <v>17</v>
      </c>
      <c r="L4" s="10" t="s">
        <v>18</v>
      </c>
      <c r="M4" s="10" t="s">
        <v>19</v>
      </c>
      <c r="N4" s="8" t="s">
        <v>20</v>
      </c>
      <c r="O4" s="10" t="s">
        <v>21</v>
      </c>
      <c r="P4" s="11" t="s">
        <v>22</v>
      </c>
      <c r="Q4" s="166"/>
      <c r="R4" s="164"/>
      <c r="S4" s="167"/>
    </row>
    <row r="5" spans="1:21" s="5" customFormat="1" ht="30.75" customHeight="1">
      <c r="A5" s="12"/>
      <c r="B5" s="13"/>
      <c r="C5" s="14" t="s">
        <v>23</v>
      </c>
      <c r="D5" s="15">
        <f>G5+(G6*2)</f>
        <v>0.37</v>
      </c>
      <c r="E5" s="16">
        <v>316</v>
      </c>
      <c r="F5" s="17">
        <v>0.8</v>
      </c>
      <c r="G5" s="135">
        <v>0.13</v>
      </c>
      <c r="H5" s="19" t="str">
        <f>G5-0.002&amp;"~"&amp;G5</f>
        <v>0,128~0,13</v>
      </c>
      <c r="I5" s="16"/>
      <c r="J5" s="17">
        <v>4</v>
      </c>
      <c r="K5" s="20">
        <v>1200</v>
      </c>
      <c r="L5" s="21">
        <v>0.2</v>
      </c>
      <c r="M5" s="22">
        <f>K5*(1+L5)</f>
        <v>1440</v>
      </c>
      <c r="N5" s="23">
        <v>1</v>
      </c>
      <c r="O5" s="22">
        <f>M5-50</f>
        <v>1390</v>
      </c>
      <c r="P5" s="23">
        <f>N5</f>
        <v>1</v>
      </c>
      <c r="Q5" s="16" t="s">
        <v>24</v>
      </c>
      <c r="R5" s="16" t="s">
        <v>25</v>
      </c>
      <c r="S5" s="24" t="s">
        <v>26</v>
      </c>
      <c r="U5" s="5" t="s">
        <v>27</v>
      </c>
    </row>
    <row r="6" spans="1:21" s="5" customFormat="1" ht="30.75" customHeight="1">
      <c r="A6" s="25"/>
      <c r="B6" s="26"/>
      <c r="C6" s="27"/>
      <c r="D6" s="28"/>
      <c r="E6" s="28">
        <f>E5</f>
        <v>316</v>
      </c>
      <c r="F6" s="29">
        <f>F5</f>
        <v>0.8</v>
      </c>
      <c r="G6" s="30">
        <v>0.12</v>
      </c>
      <c r="H6" s="31" t="str">
        <f>G6-0.002&amp;"~"&amp;G6</f>
        <v>0,118~0,12</v>
      </c>
      <c r="I6" s="28"/>
      <c r="J6" s="28"/>
      <c r="K6" s="32">
        <f>K5</f>
        <v>1200</v>
      </c>
      <c r="L6" s="33">
        <v>0.4</v>
      </c>
      <c r="M6" s="34">
        <f t="shared" ref="M6:M7" si="0">K6*(1+L6)</f>
        <v>1680</v>
      </c>
      <c r="N6" s="35">
        <f>N5*6</f>
        <v>6</v>
      </c>
      <c r="O6" s="34"/>
      <c r="P6" s="28"/>
      <c r="Q6" s="28"/>
      <c r="R6" s="28"/>
      <c r="S6" s="36"/>
    </row>
    <row r="7" spans="1:21" s="5" customFormat="1" ht="30.75" customHeight="1" thickBot="1">
      <c r="A7" s="37"/>
      <c r="B7" s="38"/>
      <c r="C7" s="39" t="s">
        <v>28</v>
      </c>
      <c r="D7" s="40">
        <f>D5+(G7*2)</f>
        <v>0.61</v>
      </c>
      <c r="E7" s="41">
        <f>E6</f>
        <v>316</v>
      </c>
      <c r="F7" s="42">
        <f>F5</f>
        <v>0.8</v>
      </c>
      <c r="G7" s="40">
        <v>0.12</v>
      </c>
      <c r="H7" s="43" t="str">
        <f>G7-0.002&amp;"~"&amp;G7</f>
        <v>0,118~0,12</v>
      </c>
      <c r="I7" s="8"/>
      <c r="J7" s="42">
        <v>6</v>
      </c>
      <c r="K7" s="44">
        <f>K6</f>
        <v>1200</v>
      </c>
      <c r="L7" s="45">
        <v>0.4</v>
      </c>
      <c r="M7" s="46">
        <f t="shared" si="0"/>
        <v>1680</v>
      </c>
      <c r="N7" s="47">
        <f>N5*12</f>
        <v>12</v>
      </c>
      <c r="O7" s="46">
        <f>O5</f>
        <v>1390</v>
      </c>
      <c r="P7" s="41"/>
      <c r="Q7" s="41" t="s">
        <v>24</v>
      </c>
      <c r="R7" s="41" t="s">
        <v>25</v>
      </c>
      <c r="S7" s="48" t="s">
        <v>26</v>
      </c>
      <c r="U7" s="5" t="s">
        <v>29</v>
      </c>
    </row>
    <row r="8" spans="1:21" s="5" customFormat="1" ht="18" customHeight="1" thickBot="1">
      <c r="A8" s="49"/>
      <c r="B8" s="50"/>
      <c r="C8" s="50"/>
      <c r="D8" s="51"/>
      <c r="E8" s="50"/>
      <c r="F8" s="50"/>
      <c r="G8" s="52"/>
      <c r="H8" s="53"/>
      <c r="I8" s="54"/>
      <c r="J8" s="54"/>
      <c r="K8" s="55"/>
      <c r="L8" s="56"/>
      <c r="M8" s="57"/>
      <c r="N8" s="58"/>
      <c r="O8" s="57"/>
      <c r="P8" s="50"/>
      <c r="Q8" s="50"/>
      <c r="R8" s="50"/>
      <c r="S8" s="59"/>
    </row>
    <row r="9" spans="1:21" s="5" customFormat="1" ht="30.75" customHeight="1">
      <c r="A9" s="12"/>
      <c r="B9" s="14"/>
      <c r="C9" s="14" t="s">
        <v>23</v>
      </c>
      <c r="D9" s="15">
        <f>G9+(G10*2)</f>
        <v>0.33</v>
      </c>
      <c r="E9" s="16">
        <f>E5</f>
        <v>316</v>
      </c>
      <c r="F9" s="17">
        <f>F5</f>
        <v>0.8</v>
      </c>
      <c r="G9" s="15">
        <v>0.11</v>
      </c>
      <c r="H9" s="60" t="str">
        <f>G9-0.002&amp;"~"&amp;G9</f>
        <v>0,108~0,11</v>
      </c>
      <c r="I9" s="61"/>
      <c r="J9" s="17">
        <v>4</v>
      </c>
      <c r="K9" s="20">
        <v>1200</v>
      </c>
      <c r="L9" s="21">
        <v>0.7</v>
      </c>
      <c r="M9" s="22">
        <f>K9*(1+L9)</f>
        <v>2040</v>
      </c>
      <c r="N9" s="23">
        <f>N5*8</f>
        <v>8</v>
      </c>
      <c r="O9" s="22">
        <f>M9-50</f>
        <v>1990</v>
      </c>
      <c r="P9" s="16">
        <f>P5*8</f>
        <v>8</v>
      </c>
      <c r="Q9" s="16" t="s">
        <v>30</v>
      </c>
      <c r="R9" s="16" t="s">
        <v>31</v>
      </c>
      <c r="S9" s="24" t="s">
        <v>26</v>
      </c>
      <c r="U9" s="5" t="s">
        <v>32</v>
      </c>
    </row>
    <row r="10" spans="1:21" s="5" customFormat="1" ht="30.75" customHeight="1" thickBot="1">
      <c r="A10" s="25"/>
      <c r="B10" s="27"/>
      <c r="C10" s="27"/>
      <c r="D10" s="28"/>
      <c r="E10" s="28">
        <f>E5</f>
        <v>316</v>
      </c>
      <c r="F10" s="29">
        <f>F5</f>
        <v>0.8</v>
      </c>
      <c r="G10" s="30">
        <v>0.11</v>
      </c>
      <c r="H10" s="31" t="str">
        <f>G10-0.002&amp;"~"&amp;G10</f>
        <v>0,108~0,11</v>
      </c>
      <c r="I10" s="28"/>
      <c r="J10" s="28"/>
      <c r="K10" s="32">
        <v>1200</v>
      </c>
      <c r="L10" s="33">
        <v>0.7</v>
      </c>
      <c r="M10" s="34">
        <f>K10*(1+L10)</f>
        <v>2040</v>
      </c>
      <c r="N10" s="35">
        <f>N9*6</f>
        <v>48</v>
      </c>
      <c r="O10" s="62"/>
      <c r="P10" s="28"/>
      <c r="Q10" s="28"/>
      <c r="R10" s="28"/>
      <c r="S10" s="36"/>
    </row>
    <row r="11" spans="1:21" s="5" customFormat="1" ht="15" customHeight="1" thickBot="1">
      <c r="A11" s="63"/>
      <c r="B11" s="64"/>
      <c r="C11" s="64"/>
      <c r="D11" s="65"/>
      <c r="E11" s="64"/>
      <c r="F11" s="64"/>
      <c r="G11" s="54"/>
      <c r="H11" s="54"/>
      <c r="I11" s="54"/>
      <c r="J11" s="54"/>
      <c r="K11" s="66"/>
      <c r="L11" s="67"/>
      <c r="M11" s="67"/>
      <c r="N11" s="64"/>
      <c r="O11" s="67"/>
      <c r="P11" s="64"/>
      <c r="Q11" s="64"/>
      <c r="R11" s="64"/>
      <c r="S11" s="68"/>
    </row>
    <row r="12" spans="1:21" s="5" customFormat="1" ht="30.75" customHeight="1" thickBot="1">
      <c r="A12" s="69"/>
      <c r="B12" s="70"/>
      <c r="C12" s="70" t="s">
        <v>33</v>
      </c>
      <c r="D12" s="71">
        <f>D9*2+D7</f>
        <v>1.27</v>
      </c>
      <c r="E12" s="72">
        <f>E10</f>
        <v>316</v>
      </c>
      <c r="F12" s="72"/>
      <c r="G12" s="72"/>
      <c r="H12" s="4"/>
      <c r="I12" s="4"/>
      <c r="J12" s="72">
        <v>8.5</v>
      </c>
      <c r="K12" s="73"/>
      <c r="L12" s="73"/>
      <c r="M12" s="73"/>
      <c r="N12" s="72"/>
      <c r="O12" s="73">
        <v>1200</v>
      </c>
      <c r="P12" s="74"/>
      <c r="Q12" s="72" t="s">
        <v>24</v>
      </c>
      <c r="R12" s="72" t="s">
        <v>34</v>
      </c>
      <c r="S12" s="75" t="s">
        <v>35</v>
      </c>
      <c r="U12" s="5" t="s">
        <v>36</v>
      </c>
    </row>
    <row r="13" spans="1:21" s="82" customFormat="1" ht="12.6">
      <c r="A13" s="76"/>
      <c r="B13" s="77"/>
      <c r="C13" s="77"/>
      <c r="D13" s="78"/>
      <c r="E13" s="77"/>
      <c r="F13" s="77"/>
      <c r="G13" s="77"/>
      <c r="H13" s="79"/>
      <c r="I13" s="79"/>
      <c r="J13" s="77"/>
      <c r="K13" s="80"/>
      <c r="L13" s="80"/>
      <c r="M13" s="80"/>
      <c r="N13" s="77"/>
      <c r="O13" s="80"/>
      <c r="P13" s="77"/>
      <c r="Q13" s="77"/>
      <c r="R13" s="77"/>
      <c r="S13" s="81"/>
    </row>
    <row r="14" spans="1:21" s="2" customFormat="1" ht="33.75" customHeight="1">
      <c r="A14" s="83" t="s">
        <v>37</v>
      </c>
      <c r="B14" s="84"/>
      <c r="C14" s="85" t="s">
        <v>49</v>
      </c>
      <c r="D14" s="86"/>
      <c r="E14" s="86"/>
      <c r="F14" s="86"/>
      <c r="G14" s="86"/>
      <c r="H14" s="86"/>
      <c r="I14" s="86"/>
      <c r="J14" s="86"/>
      <c r="K14" s="86"/>
      <c r="L14" s="87"/>
      <c r="M14" s="88" t="s">
        <v>39</v>
      </c>
      <c r="N14" s="89" t="s">
        <v>50</v>
      </c>
      <c r="O14" s="86"/>
      <c r="P14" s="86"/>
      <c r="Q14" s="86"/>
      <c r="R14" s="86"/>
      <c r="S14" s="90"/>
      <c r="T14" s="1"/>
    </row>
    <row r="15" spans="1:21" s="96" customFormat="1" ht="19.5" customHeight="1">
      <c r="A15" s="91" t="s">
        <v>41</v>
      </c>
      <c r="B15" s="88"/>
      <c r="C15" s="92"/>
      <c r="D15" s="93"/>
      <c r="E15" s="93"/>
      <c r="F15" s="93"/>
      <c r="G15" s="93"/>
      <c r="H15" s="93"/>
      <c r="I15" s="93"/>
      <c r="J15" s="93"/>
      <c r="K15" s="93"/>
      <c r="L15" s="94"/>
      <c r="M15" s="88"/>
      <c r="N15" s="92"/>
      <c r="O15" s="93"/>
      <c r="P15" s="93"/>
      <c r="Q15" s="93"/>
      <c r="R15" s="93"/>
      <c r="S15" s="95"/>
    </row>
    <row r="16" spans="1:21" s="109" customFormat="1" ht="16.8">
      <c r="A16" s="97" t="s">
        <v>42</v>
      </c>
      <c r="B16" s="98"/>
      <c r="C16" s="98"/>
      <c r="D16" s="99"/>
      <c r="E16" s="100" t="s">
        <v>43</v>
      </c>
      <c r="F16" s="101"/>
      <c r="G16" s="102"/>
      <c r="H16" s="103" t="s">
        <v>44</v>
      </c>
      <c r="I16" s="104"/>
      <c r="J16" s="102"/>
      <c r="K16" s="143" t="s">
        <v>45</v>
      </c>
      <c r="L16" s="144"/>
      <c r="M16" s="105"/>
      <c r="N16" s="106" t="s">
        <v>11</v>
      </c>
      <c r="O16" s="104"/>
      <c r="P16" s="104"/>
      <c r="Q16" s="104"/>
      <c r="R16" s="104"/>
      <c r="S16" s="107"/>
      <c r="T16" s="108"/>
    </row>
    <row r="17" spans="1:20" s="119" customFormat="1" ht="17.25" customHeight="1">
      <c r="A17" s="110"/>
      <c r="B17" s="111"/>
      <c r="C17" s="111"/>
      <c r="D17" s="112"/>
      <c r="E17" s="113"/>
      <c r="F17" s="113"/>
      <c r="G17" s="114"/>
      <c r="H17" s="115"/>
      <c r="I17" s="115"/>
      <c r="J17" s="114"/>
      <c r="K17" s="113"/>
      <c r="L17" s="113"/>
      <c r="M17" s="116"/>
      <c r="N17" s="115"/>
      <c r="O17" s="115"/>
      <c r="P17" s="115"/>
      <c r="Q17" s="115"/>
      <c r="R17" s="115"/>
      <c r="S17" s="117"/>
      <c r="T17" s="118"/>
    </row>
    <row r="18" spans="1:20" s="119" customFormat="1" ht="17.25" customHeight="1">
      <c r="A18" s="110"/>
      <c r="B18" s="111"/>
      <c r="C18" s="111"/>
      <c r="D18" s="112"/>
      <c r="E18" s="113"/>
      <c r="F18" s="113"/>
      <c r="G18" s="114"/>
      <c r="H18" s="120"/>
      <c r="I18" s="120"/>
      <c r="J18" s="114"/>
      <c r="K18" s="113"/>
      <c r="L18" s="121"/>
      <c r="M18" s="116"/>
      <c r="N18" s="145" t="s">
        <v>46</v>
      </c>
      <c r="O18" s="145"/>
      <c r="P18" s="145"/>
      <c r="Q18" s="145"/>
      <c r="R18" s="145"/>
      <c r="S18" s="146"/>
      <c r="T18" s="118"/>
    </row>
    <row r="19" spans="1:20" s="119" customFormat="1" ht="17.25" customHeight="1">
      <c r="A19" s="110"/>
      <c r="B19" s="111"/>
      <c r="C19" s="111"/>
      <c r="D19" s="112"/>
      <c r="E19" s="113"/>
      <c r="F19" s="113"/>
      <c r="G19" s="114"/>
      <c r="H19" s="115"/>
      <c r="I19" s="115"/>
      <c r="J19" s="114"/>
      <c r="K19" s="113"/>
      <c r="L19" s="113"/>
      <c r="M19" s="116"/>
      <c r="N19" s="115"/>
      <c r="O19" s="115"/>
      <c r="P19" s="115"/>
      <c r="Q19" s="115"/>
      <c r="R19" s="115"/>
      <c r="S19" s="117"/>
      <c r="T19" s="118"/>
    </row>
    <row r="20" spans="1:20" s="119" customFormat="1" ht="17.25" customHeight="1">
      <c r="A20" s="110"/>
      <c r="B20" s="111"/>
      <c r="C20" s="111"/>
      <c r="D20" s="112"/>
      <c r="E20" s="113"/>
      <c r="F20" s="113"/>
      <c r="G20" s="114"/>
      <c r="H20" s="120"/>
      <c r="I20" s="120"/>
      <c r="J20" s="114"/>
      <c r="K20" s="113"/>
      <c r="L20" s="113"/>
      <c r="M20" s="116"/>
      <c r="N20" s="120"/>
      <c r="O20" s="120"/>
      <c r="P20" s="120"/>
      <c r="Q20" s="120"/>
      <c r="R20" s="120"/>
      <c r="S20" s="122"/>
      <c r="T20" s="118"/>
    </row>
    <row r="21" spans="1:20" s="119" customFormat="1" ht="17.25" customHeight="1">
      <c r="A21" s="110"/>
      <c r="B21" s="111"/>
      <c r="C21" s="111"/>
      <c r="D21" s="112"/>
      <c r="E21" s="113"/>
      <c r="F21" s="113"/>
      <c r="G21" s="114"/>
      <c r="H21" s="120"/>
      <c r="I21" s="120"/>
      <c r="J21" s="114"/>
      <c r="K21" s="113"/>
      <c r="L21" s="113"/>
      <c r="M21" s="116"/>
      <c r="N21" s="120"/>
      <c r="O21" s="120"/>
      <c r="P21" s="120"/>
      <c r="Q21" s="120"/>
      <c r="R21" s="120"/>
      <c r="S21" s="122"/>
      <c r="T21" s="118"/>
    </row>
    <row r="22" spans="1:20" s="119" customFormat="1" ht="17.25" customHeight="1">
      <c r="A22" s="110"/>
      <c r="B22" s="111"/>
      <c r="C22" s="111"/>
      <c r="D22" s="112"/>
      <c r="E22" s="113"/>
      <c r="F22" s="113"/>
      <c r="G22" s="114"/>
      <c r="H22" s="120"/>
      <c r="I22" s="120"/>
      <c r="J22" s="114"/>
      <c r="K22" s="113"/>
      <c r="L22" s="113"/>
      <c r="M22" s="116"/>
      <c r="N22" s="120"/>
      <c r="O22" s="120"/>
      <c r="P22" s="120"/>
      <c r="Q22" s="120"/>
      <c r="R22" s="120"/>
      <c r="S22" s="122"/>
      <c r="T22" s="118"/>
    </row>
    <row r="23" spans="1:20" s="109" customFormat="1" ht="15.6" thickBot="1">
      <c r="A23" s="123"/>
      <c r="B23" s="124"/>
      <c r="C23" s="124"/>
      <c r="D23" s="125"/>
      <c r="E23" s="126"/>
      <c r="F23" s="126"/>
      <c r="G23" s="127"/>
      <c r="H23" s="128"/>
      <c r="I23" s="128"/>
      <c r="J23" s="127"/>
      <c r="K23" s="126"/>
      <c r="L23" s="126"/>
      <c r="M23" s="128"/>
      <c r="N23" s="128"/>
      <c r="O23" s="128"/>
      <c r="P23" s="128"/>
      <c r="Q23" s="128"/>
      <c r="R23" s="128"/>
      <c r="S23" s="129"/>
      <c r="T23" s="108"/>
    </row>
    <row r="24" spans="1:20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1"/>
    </row>
    <row r="25" spans="1:20">
      <c r="A25" s="132"/>
      <c r="B25" s="132"/>
      <c r="C25" s="10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</row>
    <row r="26" spans="1:20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</row>
  </sheetData>
  <mergeCells count="11">
    <mergeCell ref="K16:L16"/>
    <mergeCell ref="N18:S18"/>
    <mergeCell ref="A1:O2"/>
    <mergeCell ref="P1:S2"/>
    <mergeCell ref="A3:D3"/>
    <mergeCell ref="H3:H4"/>
    <mergeCell ref="I3:I4"/>
    <mergeCell ref="M3:P3"/>
    <mergeCell ref="Q3:Q4"/>
    <mergeCell ref="R3:R4"/>
    <mergeCell ref="S3:S4"/>
  </mergeCells>
  <pageMargins left="0.24" right="0.17" top="0.47" bottom="0.39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"/>
  <sheetViews>
    <sheetView workbookViewId="0">
      <selection activeCell="F9" sqref="F9"/>
    </sheetView>
  </sheetViews>
  <sheetFormatPr defaultRowHeight="13.2"/>
  <cols>
    <col min="1" max="1" width="3.796875" customWidth="1"/>
    <col min="2" max="2" width="6.3984375" customWidth="1"/>
    <col min="3" max="3" width="8.09765625" customWidth="1"/>
    <col min="4" max="4" width="7.3984375" customWidth="1"/>
    <col min="5" max="5" width="8.296875" customWidth="1"/>
    <col min="6" max="6" width="7.796875" customWidth="1"/>
    <col min="9" max="9" width="7.796875" customWidth="1"/>
    <col min="10" max="10" width="7.296875" customWidth="1"/>
    <col min="12" max="12" width="6.19921875" hidden="1" customWidth="1"/>
    <col min="16" max="16" width="6.8984375" customWidth="1"/>
    <col min="17" max="17" width="6.796875" customWidth="1"/>
    <col min="18" max="18" width="6.3984375" customWidth="1"/>
    <col min="19" max="19" width="10" customWidth="1"/>
  </cols>
  <sheetData>
    <row r="1" spans="1:21" ht="26.25" customHeight="1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  <c r="P1" s="154" t="s">
        <v>1</v>
      </c>
      <c r="Q1" s="155"/>
      <c r="R1" s="155"/>
      <c r="S1" s="156"/>
    </row>
    <row r="2" spans="1:21" s="2" customFormat="1" ht="26.25" customHeight="1" thickBo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3"/>
      <c r="P2" s="157"/>
      <c r="Q2" s="158"/>
      <c r="R2" s="158"/>
      <c r="S2" s="159"/>
      <c r="T2" s="1"/>
    </row>
    <row r="3" spans="1:21" s="5" customFormat="1" ht="27.75" customHeight="1">
      <c r="A3" s="160" t="s">
        <v>2</v>
      </c>
      <c r="B3" s="161"/>
      <c r="C3" s="161"/>
      <c r="D3" s="162"/>
      <c r="E3" s="3" t="s">
        <v>3</v>
      </c>
      <c r="F3" s="3" t="s">
        <v>3</v>
      </c>
      <c r="G3" s="3" t="s">
        <v>4</v>
      </c>
      <c r="H3" s="163" t="s">
        <v>5</v>
      </c>
      <c r="I3" s="163" t="s">
        <v>6</v>
      </c>
      <c r="J3" s="3" t="s">
        <v>7</v>
      </c>
      <c r="K3" s="3"/>
      <c r="L3" s="3"/>
      <c r="M3" s="165" t="s">
        <v>8</v>
      </c>
      <c r="N3" s="165"/>
      <c r="O3" s="165"/>
      <c r="P3" s="165"/>
      <c r="Q3" s="166" t="s">
        <v>9</v>
      </c>
      <c r="R3" s="164" t="s">
        <v>10</v>
      </c>
      <c r="S3" s="167" t="s">
        <v>11</v>
      </c>
    </row>
    <row r="4" spans="1:21" s="5" customFormat="1" ht="45.6" thickBot="1">
      <c r="A4" s="6" t="s">
        <v>12</v>
      </c>
      <c r="B4" s="7" t="s">
        <v>13</v>
      </c>
      <c r="C4" s="7" t="s">
        <v>14</v>
      </c>
      <c r="D4" s="8" t="s">
        <v>15</v>
      </c>
      <c r="E4" s="3" t="s">
        <v>16</v>
      </c>
      <c r="F4" s="3" t="s">
        <v>16</v>
      </c>
      <c r="G4" s="3" t="s">
        <v>16</v>
      </c>
      <c r="H4" s="164"/>
      <c r="I4" s="164"/>
      <c r="J4" s="3" t="s">
        <v>16</v>
      </c>
      <c r="K4" s="9" t="s">
        <v>17</v>
      </c>
      <c r="L4" s="10" t="s">
        <v>18</v>
      </c>
      <c r="M4" s="10" t="s">
        <v>19</v>
      </c>
      <c r="N4" s="8" t="s">
        <v>20</v>
      </c>
      <c r="O4" s="10" t="s">
        <v>21</v>
      </c>
      <c r="P4" s="11" t="s">
        <v>22</v>
      </c>
      <c r="Q4" s="166"/>
      <c r="R4" s="164"/>
      <c r="S4" s="167"/>
    </row>
    <row r="5" spans="1:21" s="5" customFormat="1" ht="30.75" customHeight="1">
      <c r="A5" s="12"/>
      <c r="B5" s="13"/>
      <c r="C5" s="14" t="s">
        <v>23</v>
      </c>
      <c r="D5" s="15">
        <f>G5+(G6*2)</f>
        <v>0.37</v>
      </c>
      <c r="E5" s="16">
        <v>316</v>
      </c>
      <c r="F5" s="17">
        <v>0.8</v>
      </c>
      <c r="G5" s="18">
        <v>0.13</v>
      </c>
      <c r="H5" s="19" t="str">
        <f>G5-0.002&amp;"~"&amp;G5</f>
        <v>0,128~0,13</v>
      </c>
      <c r="I5" s="16"/>
      <c r="J5" s="17">
        <v>4</v>
      </c>
      <c r="K5" s="20">
        <v>1000</v>
      </c>
      <c r="L5" s="21">
        <v>0.2</v>
      </c>
      <c r="M5" s="22">
        <f>K5*(1+L5)</f>
        <v>1200</v>
      </c>
      <c r="N5" s="23">
        <v>1</v>
      </c>
      <c r="O5" s="22">
        <f>M5-50</f>
        <v>1150</v>
      </c>
      <c r="P5" s="23">
        <f>N5</f>
        <v>1</v>
      </c>
      <c r="Q5" s="16" t="s">
        <v>24</v>
      </c>
      <c r="R5" s="16" t="s">
        <v>25</v>
      </c>
      <c r="S5" s="24" t="s">
        <v>26</v>
      </c>
      <c r="U5" s="5" t="s">
        <v>27</v>
      </c>
    </row>
    <row r="6" spans="1:21" s="5" customFormat="1" ht="30.75" customHeight="1">
      <c r="A6" s="25"/>
      <c r="B6" s="26"/>
      <c r="C6" s="27"/>
      <c r="D6" s="28"/>
      <c r="E6" s="28">
        <f>E5</f>
        <v>316</v>
      </c>
      <c r="F6" s="29">
        <f>F5</f>
        <v>0.8</v>
      </c>
      <c r="G6" s="30">
        <v>0.12</v>
      </c>
      <c r="H6" s="31" t="str">
        <f>G6-0.002&amp;"~"&amp;G6</f>
        <v>0,118~0,12</v>
      </c>
      <c r="I6" s="28"/>
      <c r="J6" s="28"/>
      <c r="K6" s="32">
        <f>K5</f>
        <v>1000</v>
      </c>
      <c r="L6" s="33">
        <v>0.4</v>
      </c>
      <c r="M6" s="34">
        <f t="shared" ref="M6:M7" si="0">K6*(1+L6)</f>
        <v>1400</v>
      </c>
      <c r="N6" s="35">
        <f>N5*6</f>
        <v>6</v>
      </c>
      <c r="O6" s="34"/>
      <c r="P6" s="28"/>
      <c r="Q6" s="28"/>
      <c r="R6" s="28"/>
      <c r="S6" s="36"/>
    </row>
    <row r="7" spans="1:21" s="5" customFormat="1" ht="30.75" customHeight="1" thickBot="1">
      <c r="A7" s="37"/>
      <c r="B7" s="38"/>
      <c r="C7" s="39" t="s">
        <v>28</v>
      </c>
      <c r="D7" s="40">
        <f>D5+(G7*2)</f>
        <v>0.61</v>
      </c>
      <c r="E7" s="41">
        <f>E6</f>
        <v>316</v>
      </c>
      <c r="F7" s="42">
        <f>F5</f>
        <v>0.8</v>
      </c>
      <c r="G7" s="40">
        <v>0.12</v>
      </c>
      <c r="H7" s="43" t="str">
        <f>G7-0.002&amp;"~"&amp;G7</f>
        <v>0,118~0,12</v>
      </c>
      <c r="I7" s="8"/>
      <c r="J7" s="42">
        <v>6</v>
      </c>
      <c r="K7" s="44">
        <f>K6</f>
        <v>1000</v>
      </c>
      <c r="L7" s="45">
        <v>0.4</v>
      </c>
      <c r="M7" s="46">
        <f t="shared" si="0"/>
        <v>1400</v>
      </c>
      <c r="N7" s="47">
        <f>N5*12</f>
        <v>12</v>
      </c>
      <c r="O7" s="46">
        <f>O5</f>
        <v>1150</v>
      </c>
      <c r="P7" s="41"/>
      <c r="Q7" s="41" t="s">
        <v>24</v>
      </c>
      <c r="R7" s="41" t="s">
        <v>25</v>
      </c>
      <c r="S7" s="48" t="s">
        <v>26</v>
      </c>
      <c r="U7" s="5" t="s">
        <v>29</v>
      </c>
    </row>
    <row r="8" spans="1:21" s="5" customFormat="1" ht="18" customHeight="1" thickBot="1">
      <c r="A8" s="49"/>
      <c r="B8" s="50"/>
      <c r="C8" s="50"/>
      <c r="D8" s="51"/>
      <c r="E8" s="50"/>
      <c r="F8" s="50"/>
      <c r="G8" s="52"/>
      <c r="H8" s="53"/>
      <c r="I8" s="54"/>
      <c r="J8" s="54"/>
      <c r="K8" s="55"/>
      <c r="L8" s="56"/>
      <c r="M8" s="57"/>
      <c r="N8" s="58"/>
      <c r="O8" s="57"/>
      <c r="P8" s="50"/>
      <c r="Q8" s="50"/>
      <c r="R8" s="50"/>
      <c r="S8" s="59"/>
    </row>
    <row r="9" spans="1:21" s="5" customFormat="1" ht="30.75" customHeight="1">
      <c r="A9" s="12"/>
      <c r="B9" s="14"/>
      <c r="C9" s="14" t="s">
        <v>23</v>
      </c>
      <c r="D9" s="15">
        <f>G9+(G10*2)</f>
        <v>0.33</v>
      </c>
      <c r="E9" s="16">
        <f>E5</f>
        <v>316</v>
      </c>
      <c r="F9" s="17">
        <f>F5</f>
        <v>0.8</v>
      </c>
      <c r="G9" s="15">
        <v>0.11</v>
      </c>
      <c r="H9" s="60" t="str">
        <f>G9-0.002&amp;"~"&amp;G9</f>
        <v>0,108~0,11</v>
      </c>
      <c r="I9" s="61"/>
      <c r="J9" s="17">
        <v>4</v>
      </c>
      <c r="K9" s="20">
        <v>1000</v>
      </c>
      <c r="L9" s="21">
        <v>0.7</v>
      </c>
      <c r="M9" s="22">
        <f>K9*(1+L9)</f>
        <v>1700</v>
      </c>
      <c r="N9" s="23">
        <f>N5*8</f>
        <v>8</v>
      </c>
      <c r="O9" s="22">
        <f>M9-50</f>
        <v>1650</v>
      </c>
      <c r="P9" s="16">
        <f>P5*8</f>
        <v>8</v>
      </c>
      <c r="Q9" s="16" t="s">
        <v>30</v>
      </c>
      <c r="R9" s="16" t="s">
        <v>31</v>
      </c>
      <c r="S9" s="24" t="s">
        <v>26</v>
      </c>
      <c r="U9" s="5" t="s">
        <v>32</v>
      </c>
    </row>
    <row r="10" spans="1:21" s="5" customFormat="1" ht="30.75" customHeight="1" thickBot="1">
      <c r="A10" s="25"/>
      <c r="B10" s="27"/>
      <c r="C10" s="27"/>
      <c r="D10" s="28"/>
      <c r="E10" s="28">
        <f>E5</f>
        <v>316</v>
      </c>
      <c r="F10" s="29">
        <f>F5</f>
        <v>0.8</v>
      </c>
      <c r="G10" s="30">
        <v>0.11</v>
      </c>
      <c r="H10" s="31" t="str">
        <f>G10-0.002&amp;"~"&amp;G10</f>
        <v>0,108~0,11</v>
      </c>
      <c r="I10" s="28"/>
      <c r="J10" s="28"/>
      <c r="K10" s="32">
        <v>1000</v>
      </c>
      <c r="L10" s="33">
        <v>0.7</v>
      </c>
      <c r="M10" s="34">
        <f>K10*(1+L10)</f>
        <v>1700</v>
      </c>
      <c r="N10" s="35">
        <f>N9*6</f>
        <v>48</v>
      </c>
      <c r="O10" s="62"/>
      <c r="P10" s="28"/>
      <c r="Q10" s="28"/>
      <c r="R10" s="28"/>
      <c r="S10" s="36"/>
    </row>
    <row r="11" spans="1:21" s="5" customFormat="1" ht="15" customHeight="1" thickBot="1">
      <c r="A11" s="63"/>
      <c r="B11" s="64"/>
      <c r="C11" s="64"/>
      <c r="D11" s="65"/>
      <c r="E11" s="64"/>
      <c r="F11" s="64"/>
      <c r="G11" s="54"/>
      <c r="H11" s="54"/>
      <c r="I11" s="54"/>
      <c r="J11" s="54"/>
      <c r="K11" s="66"/>
      <c r="L11" s="67"/>
      <c r="M11" s="67"/>
      <c r="N11" s="64"/>
      <c r="O11" s="67"/>
      <c r="P11" s="64"/>
      <c r="Q11" s="64"/>
      <c r="R11" s="64"/>
      <c r="S11" s="68"/>
    </row>
    <row r="12" spans="1:21" s="5" customFormat="1" ht="30.75" customHeight="1" thickBot="1">
      <c r="A12" s="69"/>
      <c r="B12" s="70"/>
      <c r="C12" s="70" t="s">
        <v>33</v>
      </c>
      <c r="D12" s="71">
        <f>D9*2+D7</f>
        <v>1.27</v>
      </c>
      <c r="E12" s="72">
        <f>E10</f>
        <v>316</v>
      </c>
      <c r="F12" s="72"/>
      <c r="G12" s="72"/>
      <c r="H12" s="3"/>
      <c r="I12" s="3"/>
      <c r="J12" s="72">
        <v>8.5</v>
      </c>
      <c r="K12" s="73"/>
      <c r="L12" s="73"/>
      <c r="M12" s="73"/>
      <c r="N12" s="72"/>
      <c r="O12" s="73">
        <v>1000</v>
      </c>
      <c r="P12" s="74"/>
      <c r="Q12" s="72" t="s">
        <v>24</v>
      </c>
      <c r="R12" s="72" t="s">
        <v>34</v>
      </c>
      <c r="S12" s="75" t="s">
        <v>35</v>
      </c>
      <c r="U12" s="5" t="s">
        <v>36</v>
      </c>
    </row>
    <row r="13" spans="1:21" s="82" customFormat="1" ht="12.6">
      <c r="A13" s="76"/>
      <c r="B13" s="77"/>
      <c r="C13" s="77"/>
      <c r="D13" s="78"/>
      <c r="E13" s="77"/>
      <c r="F13" s="77"/>
      <c r="G13" s="77"/>
      <c r="H13" s="79"/>
      <c r="I13" s="79"/>
      <c r="J13" s="77"/>
      <c r="K13" s="80"/>
      <c r="L13" s="80"/>
      <c r="M13" s="80"/>
      <c r="N13" s="77"/>
      <c r="O13" s="80"/>
      <c r="P13" s="77"/>
      <c r="Q13" s="77"/>
      <c r="R13" s="77"/>
      <c r="S13" s="81"/>
    </row>
    <row r="14" spans="1:21" s="2" customFormat="1" ht="33.75" customHeight="1">
      <c r="A14" s="83" t="s">
        <v>37</v>
      </c>
      <c r="B14" s="84"/>
      <c r="C14" s="85" t="s">
        <v>38</v>
      </c>
      <c r="D14" s="86"/>
      <c r="E14" s="86"/>
      <c r="F14" s="86"/>
      <c r="G14" s="86"/>
      <c r="H14" s="86"/>
      <c r="I14" s="86"/>
      <c r="J14" s="86"/>
      <c r="K14" s="86"/>
      <c r="L14" s="87"/>
      <c r="M14" s="88" t="s">
        <v>39</v>
      </c>
      <c r="N14" s="89" t="s">
        <v>40</v>
      </c>
      <c r="O14" s="86"/>
      <c r="P14" s="86"/>
      <c r="Q14" s="86"/>
      <c r="R14" s="86"/>
      <c r="S14" s="90"/>
      <c r="T14" s="1"/>
    </row>
    <row r="15" spans="1:21" s="96" customFormat="1" ht="19.5" customHeight="1">
      <c r="A15" s="91" t="s">
        <v>41</v>
      </c>
      <c r="B15" s="88"/>
      <c r="C15" s="92"/>
      <c r="D15" s="93"/>
      <c r="E15" s="93"/>
      <c r="F15" s="93"/>
      <c r="G15" s="93"/>
      <c r="H15" s="93"/>
      <c r="I15" s="93"/>
      <c r="J15" s="93"/>
      <c r="K15" s="93"/>
      <c r="L15" s="94"/>
      <c r="M15" s="88"/>
      <c r="N15" s="92"/>
      <c r="O15" s="93"/>
      <c r="P15" s="93"/>
      <c r="Q15" s="93"/>
      <c r="R15" s="93"/>
      <c r="S15" s="95"/>
    </row>
    <row r="16" spans="1:21" s="109" customFormat="1" ht="16.8">
      <c r="A16" s="97" t="s">
        <v>42</v>
      </c>
      <c r="B16" s="98"/>
      <c r="C16" s="98"/>
      <c r="D16" s="99"/>
      <c r="E16" s="100" t="s">
        <v>43</v>
      </c>
      <c r="F16" s="101"/>
      <c r="G16" s="102"/>
      <c r="H16" s="103" t="s">
        <v>44</v>
      </c>
      <c r="I16" s="104"/>
      <c r="J16" s="102"/>
      <c r="K16" s="143" t="s">
        <v>45</v>
      </c>
      <c r="L16" s="144"/>
      <c r="M16" s="105"/>
      <c r="N16" s="106" t="s">
        <v>11</v>
      </c>
      <c r="O16" s="104"/>
      <c r="P16" s="104"/>
      <c r="Q16" s="104"/>
      <c r="R16" s="104"/>
      <c r="S16" s="107"/>
      <c r="T16" s="108"/>
    </row>
    <row r="17" spans="1:20" s="119" customFormat="1" ht="17.25" customHeight="1">
      <c r="A17" s="110"/>
      <c r="B17" s="111"/>
      <c r="C17" s="111"/>
      <c r="D17" s="112"/>
      <c r="E17" s="113"/>
      <c r="F17" s="113"/>
      <c r="G17" s="114"/>
      <c r="H17" s="115"/>
      <c r="I17" s="115"/>
      <c r="J17" s="114"/>
      <c r="K17" s="113"/>
      <c r="L17" s="113"/>
      <c r="M17" s="116"/>
      <c r="N17" s="115"/>
      <c r="O17" s="115"/>
      <c r="P17" s="115"/>
      <c r="Q17" s="115"/>
      <c r="R17" s="115"/>
      <c r="S17" s="117"/>
      <c r="T17" s="118"/>
    </row>
    <row r="18" spans="1:20" s="119" customFormat="1" ht="17.25" customHeight="1">
      <c r="A18" s="110"/>
      <c r="B18" s="111"/>
      <c r="C18" s="111"/>
      <c r="D18" s="112"/>
      <c r="E18" s="113"/>
      <c r="F18" s="113"/>
      <c r="G18" s="114"/>
      <c r="H18" s="120"/>
      <c r="I18" s="120"/>
      <c r="J18" s="114"/>
      <c r="K18" s="113"/>
      <c r="L18" s="121"/>
      <c r="M18" s="116"/>
      <c r="N18" s="145" t="s">
        <v>46</v>
      </c>
      <c r="O18" s="145"/>
      <c r="P18" s="145"/>
      <c r="Q18" s="145"/>
      <c r="R18" s="145"/>
      <c r="S18" s="146"/>
      <c r="T18" s="118"/>
    </row>
    <row r="19" spans="1:20" s="119" customFormat="1" ht="17.25" customHeight="1">
      <c r="A19" s="110"/>
      <c r="B19" s="111"/>
      <c r="C19" s="111"/>
      <c r="D19" s="112"/>
      <c r="E19" s="113"/>
      <c r="F19" s="113"/>
      <c r="G19" s="114"/>
      <c r="H19" s="115"/>
      <c r="I19" s="115"/>
      <c r="J19" s="114"/>
      <c r="K19" s="113"/>
      <c r="L19" s="113"/>
      <c r="M19" s="116"/>
      <c r="N19" s="115"/>
      <c r="O19" s="115"/>
      <c r="P19" s="115"/>
      <c r="Q19" s="115"/>
      <c r="R19" s="115"/>
      <c r="S19" s="117"/>
      <c r="T19" s="118"/>
    </row>
    <row r="20" spans="1:20" s="119" customFormat="1" ht="17.25" customHeight="1">
      <c r="A20" s="110"/>
      <c r="B20" s="111"/>
      <c r="C20" s="111"/>
      <c r="D20" s="112"/>
      <c r="E20" s="113"/>
      <c r="F20" s="113"/>
      <c r="G20" s="114"/>
      <c r="H20" s="120"/>
      <c r="I20" s="120"/>
      <c r="J20" s="114"/>
      <c r="K20" s="113"/>
      <c r="L20" s="113"/>
      <c r="M20" s="116"/>
      <c r="N20" s="120"/>
      <c r="O20" s="120"/>
      <c r="P20" s="120"/>
      <c r="Q20" s="120"/>
      <c r="R20" s="120"/>
      <c r="S20" s="122"/>
      <c r="T20" s="118"/>
    </row>
    <row r="21" spans="1:20" s="119" customFormat="1" ht="17.25" customHeight="1">
      <c r="A21" s="110"/>
      <c r="B21" s="111"/>
      <c r="C21" s="111"/>
      <c r="D21" s="112"/>
      <c r="E21" s="113"/>
      <c r="F21" s="113"/>
      <c r="G21" s="114"/>
      <c r="H21" s="120"/>
      <c r="I21" s="120"/>
      <c r="J21" s="114"/>
      <c r="K21" s="113"/>
      <c r="L21" s="113"/>
      <c r="M21" s="116"/>
      <c r="N21" s="120"/>
      <c r="O21" s="120"/>
      <c r="P21" s="120"/>
      <c r="Q21" s="120"/>
      <c r="R21" s="120"/>
      <c r="S21" s="122"/>
      <c r="T21" s="118"/>
    </row>
    <row r="22" spans="1:20" s="119" customFormat="1" ht="17.25" customHeight="1">
      <c r="A22" s="110"/>
      <c r="B22" s="111"/>
      <c r="C22" s="111"/>
      <c r="D22" s="112"/>
      <c r="E22" s="113"/>
      <c r="F22" s="113"/>
      <c r="G22" s="114"/>
      <c r="H22" s="120"/>
      <c r="I22" s="120"/>
      <c r="J22" s="114"/>
      <c r="K22" s="113"/>
      <c r="L22" s="113"/>
      <c r="M22" s="116"/>
      <c r="N22" s="120"/>
      <c r="O22" s="120"/>
      <c r="P22" s="120"/>
      <c r="Q22" s="120"/>
      <c r="R22" s="120"/>
      <c r="S22" s="122"/>
      <c r="T22" s="118"/>
    </row>
    <row r="23" spans="1:20" s="109" customFormat="1" ht="15.6" thickBot="1">
      <c r="A23" s="123"/>
      <c r="B23" s="124"/>
      <c r="C23" s="124"/>
      <c r="D23" s="125"/>
      <c r="E23" s="126"/>
      <c r="F23" s="126"/>
      <c r="G23" s="127"/>
      <c r="H23" s="128"/>
      <c r="I23" s="128"/>
      <c r="J23" s="127"/>
      <c r="K23" s="126"/>
      <c r="L23" s="126"/>
      <c r="M23" s="128"/>
      <c r="N23" s="128"/>
      <c r="O23" s="128"/>
      <c r="P23" s="128"/>
      <c r="Q23" s="128"/>
      <c r="R23" s="128"/>
      <c r="S23" s="129"/>
      <c r="T23" s="108"/>
    </row>
    <row r="24" spans="1:20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1"/>
    </row>
    <row r="25" spans="1:20">
      <c r="A25" s="132"/>
      <c r="B25" s="132"/>
      <c r="C25" s="10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</row>
    <row r="26" spans="1:20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</row>
  </sheetData>
  <mergeCells count="11">
    <mergeCell ref="K16:L16"/>
    <mergeCell ref="N18:S18"/>
    <mergeCell ref="A1:O2"/>
    <mergeCell ref="P1:S2"/>
    <mergeCell ref="A3:D3"/>
    <mergeCell ref="H3:H4"/>
    <mergeCell ref="I3:I4"/>
    <mergeCell ref="M3:P3"/>
    <mergeCell ref="Q3:Q4"/>
    <mergeCell ref="R3:R4"/>
    <mergeCell ref="S3:S4"/>
  </mergeCells>
  <pageMargins left="0.24" right="0.17" top="0.47" bottom="0.39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09.04.2020</vt:lpstr>
      <vt:lpstr>25.03.2020</vt:lpstr>
      <vt:lpstr>14.11.2019</vt:lpstr>
      <vt:lpstr>18.12.2018</vt:lpstr>
      <vt:lpstr>17.09.2018</vt:lpstr>
      <vt:lpstr>'09.04.2020'!Print_Area</vt:lpstr>
      <vt:lpstr>'14.11.2019'!Print_Area</vt:lpstr>
      <vt:lpstr>'17.09.2018'!Print_Area</vt:lpstr>
      <vt:lpstr>'18.12.2018'!Print_Area</vt:lpstr>
      <vt:lpstr>'25.03.2020'!Print_Area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VietQuang</cp:lastModifiedBy>
  <cp:lastPrinted>2020-04-09T01:41:16Z</cp:lastPrinted>
  <dcterms:created xsi:type="dcterms:W3CDTF">2018-09-18T01:05:55Z</dcterms:created>
  <dcterms:modified xsi:type="dcterms:W3CDTF">2020-07-02T06:56:40Z</dcterms:modified>
</cp:coreProperties>
</file>