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ropbox\SimProj18\planning\"/>
    </mc:Choice>
  </mc:AlternateContent>
  <xr:revisionPtr revIDLastSave="0" documentId="10_ncr:8100000_{1D9C9F8A-E398-4ADD-83D0-A493566A179F}" xr6:coauthVersionLast="34" xr6:coauthVersionMax="34" xr10:uidLastSave="{00000000-0000-0000-0000-000000000000}"/>
  <bookViews>
    <workbookView xWindow="32760" yWindow="32760" windowWidth="19200" windowHeight="6960" xr2:uid="{00000000-000D-0000-FFFF-FFFF00000000}"/>
  </bookViews>
  <sheets>
    <sheet name="!CostPlan" sheetId="1" r:id="rId1"/>
    <sheet name="!Progress" sheetId="2" r:id="rId2"/>
    <sheet name="Budget" sheetId="3" r:id="rId3"/>
  </sheets>
  <calcPr calcId="162913"/>
</workbook>
</file>

<file path=xl/calcChain.xml><?xml version="1.0" encoding="utf-8"?>
<calcChain xmlns="http://schemas.openxmlformats.org/spreadsheetml/2006/main">
  <c r="H7" i="3" l="1"/>
  <c r="H6" i="3"/>
  <c r="D41" i="1"/>
  <c r="H9" i="3"/>
  <c r="H3" i="3"/>
  <c r="H4" i="3"/>
  <c r="H5" i="3"/>
  <c r="D40" i="1" s="1"/>
  <c r="H8" i="3"/>
  <c r="D42" i="1"/>
  <c r="H10" i="3"/>
  <c r="D43" i="1" s="1"/>
  <c r="H11" i="3"/>
  <c r="H12" i="3"/>
  <c r="D44" i="1"/>
  <c r="H13" i="3"/>
  <c r="D45" i="1" s="1"/>
  <c r="D39" i="1"/>
  <c r="C45" i="1"/>
  <c r="C44" i="1"/>
  <c r="C43" i="1"/>
  <c r="C42" i="1"/>
  <c r="C41" i="1"/>
  <c r="C40" i="1"/>
  <c r="C47" i="1" s="1"/>
  <c r="C38" i="1"/>
  <c r="D38" i="1"/>
  <c r="F38" i="1"/>
  <c r="F39" i="1" s="1"/>
  <c r="F40" i="1" s="1"/>
  <c r="F41" i="1" s="1"/>
  <c r="F42" i="1" s="1"/>
  <c r="E38" i="1"/>
  <c r="E39" i="1" s="1"/>
  <c r="E40" i="1" s="1"/>
  <c r="E41" i="1" s="1"/>
  <c r="E42" i="1" s="1"/>
  <c r="E43" i="1" s="1"/>
  <c r="E44" i="1" s="1"/>
  <c r="E45" i="1" s="1"/>
  <c r="F43" i="1" l="1"/>
  <c r="F44" i="1" s="1"/>
  <c r="F45" i="1" s="1"/>
  <c r="D47" i="1"/>
  <c r="H14" i="3"/>
  <c r="H16" i="3" s="1"/>
</calcChain>
</file>

<file path=xl/sharedStrings.xml><?xml version="1.0" encoding="utf-8"?>
<sst xmlns="http://schemas.openxmlformats.org/spreadsheetml/2006/main" count="52" uniqueCount="44">
  <si>
    <t>milestone</t>
  </si>
  <si>
    <t>plan</t>
  </si>
  <si>
    <t>actual</t>
  </si>
  <si>
    <t>sum plan</t>
  </si>
  <si>
    <t>sum actual</t>
  </si>
  <si>
    <t>Planned Costs</t>
  </si>
  <si>
    <t>Team</t>
  </si>
  <si>
    <t>Actual Costs</t>
  </si>
  <si>
    <t>Plan</t>
  </si>
  <si>
    <t>Planned Cumulative Costs</t>
  </si>
  <si>
    <t>Concept</t>
  </si>
  <si>
    <t>Actual Cumulative Costs</t>
  </si>
  <si>
    <t>Data</t>
  </si>
  <si>
    <t>Model</t>
  </si>
  <si>
    <t>Validation</t>
  </si>
  <si>
    <t>Experiments</t>
  </si>
  <si>
    <t>Report</t>
  </si>
  <si>
    <t>Total</t>
  </si>
  <si>
    <t>Week</t>
  </si>
  <si>
    <t>Progress</t>
  </si>
  <si>
    <t>Intro + Milestone 1</t>
  </si>
  <si>
    <t>Planned Progress</t>
  </si>
  <si>
    <t>Milestone 2</t>
  </si>
  <si>
    <t>Actual Progress</t>
  </si>
  <si>
    <t>Milestone 3</t>
  </si>
  <si>
    <t>Milestone 4</t>
  </si>
  <si>
    <t>Milestone 5</t>
  </si>
  <si>
    <t>Milestone 6</t>
  </si>
  <si>
    <t>Milestone 7</t>
  </si>
  <si>
    <t>Milestone 8</t>
  </si>
  <si>
    <t>Hours used</t>
  </si>
  <si>
    <t>Timeline</t>
  </si>
  <si>
    <t>Aleksei</t>
  </si>
  <si>
    <t>Daniel</t>
  </si>
  <si>
    <t>Quang</t>
  </si>
  <si>
    <t>Sai</t>
  </si>
  <si>
    <t>Sharath</t>
  </si>
  <si>
    <t>Zeynep Ece</t>
  </si>
  <si>
    <t>Time Spent</t>
  </si>
  <si>
    <t>Notes</t>
  </si>
  <si>
    <t>Milestone 1</t>
  </si>
  <si>
    <t>Accumulated Cost</t>
  </si>
  <si>
    <t>Award</t>
  </si>
  <si>
    <t>Current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</si>
</sst>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"/>
  </numFmts>
  <fonts count="6" x14ac:knownFonts="1">
    <font>
      <sz val="10"/>
      <name val="Arial"/>
    </font>
    <font>
      <sz val="8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16" fontId="0" fillId="0" borderId="0" xfId="0" quotePrefix="1" applyNumberFormat="1" applyAlignment="1">
      <alignment horizontal="center"/>
    </xf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0" fillId="0" borderId="4" xfId="0" applyNumberFormat="1" applyBorder="1"/>
    <xf numFmtId="164" fontId="0" fillId="2" borderId="0" xfId="0" applyNumberFormat="1" applyFill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 r o j e c t  C o s t  D i a g r a m</a:t>
            </a:r>
          </a:p>
        </c:rich>
      </c:tx>
      <c:layout>
        <c:manualLayout>
          <c:xMode val="edge"/>
          <c:yMode val="edge"/>
          <c:x val="0.24611460176718322"/>
          <c:y val="5.03267191601049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53641346906816E-2"/>
          <c:y val="0.17466689409751834"/>
          <c:w val="0.64917776037588104"/>
          <c:h val="0.6866675607650529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'!CostPlan'!$I$37</c:f>
              <c:strCache>
                <c:ptCount val="1"/>
                <c:pt idx="0">
                  <c:v>Planned Costs</c:v>
                </c:pt>
              </c:strCache>
            </c:strRef>
          </c:tx>
          <c:spPr>
            <a:solidFill>
              <a:srgbClr val="FF9900"/>
            </a:solidFill>
            <a:ln w="25400">
              <a:noFill/>
            </a:ln>
          </c:spPr>
          <c:invertIfNegative val="0"/>
          <c:cat>
            <c:strRef>
              <c:f>'!CostPlan'!$B$38:$B$45</c:f>
              <c:strCache>
                <c:ptCount val="8"/>
                <c:pt idx="0">
                  <c:v>Team</c:v>
                </c:pt>
                <c:pt idx="1">
                  <c:v>Plan</c:v>
                </c:pt>
                <c:pt idx="2">
                  <c:v>Concept</c:v>
                </c:pt>
                <c:pt idx="3">
                  <c:v>Data</c:v>
                </c:pt>
                <c:pt idx="4">
                  <c:v>Model</c:v>
                </c:pt>
                <c:pt idx="5">
                  <c:v>Validation</c:v>
                </c:pt>
                <c:pt idx="6">
                  <c:v>Experiments</c:v>
                </c:pt>
                <c:pt idx="7">
                  <c:v>Report</c:v>
                </c:pt>
              </c:strCache>
            </c:strRef>
          </c:cat>
          <c:val>
            <c:numRef>
              <c:f>'!CostPlan'!$C$38:$C$45</c:f>
              <c:numCache>
                <c:formatCode>General</c:formatCode>
                <c:ptCount val="8"/>
                <c:pt idx="0">
                  <c:v>42</c:v>
                </c:pt>
                <c:pt idx="1">
                  <c:v>30</c:v>
                </c:pt>
                <c:pt idx="2">
                  <c:v>54</c:v>
                </c:pt>
                <c:pt idx="3">
                  <c:v>66</c:v>
                </c:pt>
                <c:pt idx="4">
                  <c:v>78</c:v>
                </c:pt>
                <c:pt idx="5">
                  <c:v>54</c:v>
                </c:pt>
                <c:pt idx="6">
                  <c:v>48</c:v>
                </c:pt>
                <c:pt idx="7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B-4010-9CA1-41E507CE50BE}"/>
            </c:ext>
          </c:extLst>
        </c:ser>
        <c:ser>
          <c:idx val="0"/>
          <c:order val="1"/>
          <c:tx>
            <c:strRef>
              <c:f>'!CostPlan'!$I$38</c:f>
              <c:strCache>
                <c:ptCount val="1"/>
                <c:pt idx="0">
                  <c:v>Actual Costs</c:v>
                </c:pt>
              </c:strCache>
            </c:strRef>
          </c:tx>
          <c:spPr>
            <a:solidFill>
              <a:srgbClr val="99CC00"/>
            </a:solidFill>
            <a:ln w="25400">
              <a:noFill/>
            </a:ln>
          </c:spPr>
          <c:invertIfNegative val="0"/>
          <c:cat>
            <c:strRef>
              <c:f>'!CostPlan'!$B$38:$B$45</c:f>
              <c:strCache>
                <c:ptCount val="8"/>
                <c:pt idx="0">
                  <c:v>Team</c:v>
                </c:pt>
                <c:pt idx="1">
                  <c:v>Plan</c:v>
                </c:pt>
                <c:pt idx="2">
                  <c:v>Concept</c:v>
                </c:pt>
                <c:pt idx="3">
                  <c:v>Data</c:v>
                </c:pt>
                <c:pt idx="4">
                  <c:v>Model</c:v>
                </c:pt>
                <c:pt idx="5">
                  <c:v>Validation</c:v>
                </c:pt>
                <c:pt idx="6">
                  <c:v>Experiments</c:v>
                </c:pt>
                <c:pt idx="7">
                  <c:v>Report</c:v>
                </c:pt>
              </c:strCache>
            </c:strRef>
          </c:cat>
          <c:val>
            <c:numRef>
              <c:f>'!CostPlan'!$D$38:$D$45</c:f>
              <c:numCache>
                <c:formatCode>General</c:formatCode>
                <c:ptCount val="8"/>
                <c:pt idx="0">
                  <c:v>46</c:v>
                </c:pt>
                <c:pt idx="1">
                  <c:v>28.5</c:v>
                </c:pt>
                <c:pt idx="2">
                  <c:v>30.75</c:v>
                </c:pt>
                <c:pt idx="3">
                  <c:v>84</c:v>
                </c:pt>
                <c:pt idx="4">
                  <c:v>56</c:v>
                </c:pt>
                <c:pt idx="5">
                  <c:v>44</c:v>
                </c:pt>
                <c:pt idx="6">
                  <c:v>63.5</c:v>
                </c:pt>
                <c:pt idx="7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B-4010-9CA1-41E507CE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93664"/>
        <c:axId val="124595584"/>
      </c:barChart>
      <c:lineChart>
        <c:grouping val="standard"/>
        <c:varyColors val="0"/>
        <c:ser>
          <c:idx val="2"/>
          <c:order val="2"/>
          <c:tx>
            <c:strRef>
              <c:f>'!CostPlan'!$I$39</c:f>
              <c:strCache>
                <c:ptCount val="1"/>
                <c:pt idx="0">
                  <c:v>Planned Cumulative Costs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'!CostPlan'!$B$38:$B$45</c:f>
              <c:strCache>
                <c:ptCount val="8"/>
                <c:pt idx="0">
                  <c:v>Team</c:v>
                </c:pt>
                <c:pt idx="1">
                  <c:v>Plan</c:v>
                </c:pt>
                <c:pt idx="2">
                  <c:v>Concept</c:v>
                </c:pt>
                <c:pt idx="3">
                  <c:v>Data</c:v>
                </c:pt>
                <c:pt idx="4">
                  <c:v>Model</c:v>
                </c:pt>
                <c:pt idx="5">
                  <c:v>Validation</c:v>
                </c:pt>
                <c:pt idx="6">
                  <c:v>Experiments</c:v>
                </c:pt>
                <c:pt idx="7">
                  <c:v>Report</c:v>
                </c:pt>
              </c:strCache>
            </c:strRef>
          </c:cat>
          <c:val>
            <c:numRef>
              <c:f>'!CostPlan'!$E$38:$E$45</c:f>
              <c:numCache>
                <c:formatCode>General</c:formatCode>
                <c:ptCount val="8"/>
                <c:pt idx="0">
                  <c:v>42</c:v>
                </c:pt>
                <c:pt idx="1">
                  <c:v>72</c:v>
                </c:pt>
                <c:pt idx="2">
                  <c:v>126</c:v>
                </c:pt>
                <c:pt idx="3">
                  <c:v>192</c:v>
                </c:pt>
                <c:pt idx="4">
                  <c:v>270</c:v>
                </c:pt>
                <c:pt idx="5">
                  <c:v>324</c:v>
                </c:pt>
                <c:pt idx="6">
                  <c:v>372</c:v>
                </c:pt>
                <c:pt idx="7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B-4010-9CA1-41E507CE50BE}"/>
            </c:ext>
          </c:extLst>
        </c:ser>
        <c:ser>
          <c:idx val="3"/>
          <c:order val="3"/>
          <c:tx>
            <c:strRef>
              <c:f>'!CostPlan'!$I$40</c:f>
              <c:strCache>
                <c:ptCount val="1"/>
                <c:pt idx="0">
                  <c:v>Actual Cumulative Costs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'!CostPlan'!$B$38:$B$45</c:f>
              <c:strCache>
                <c:ptCount val="8"/>
                <c:pt idx="0">
                  <c:v>Team</c:v>
                </c:pt>
                <c:pt idx="1">
                  <c:v>Plan</c:v>
                </c:pt>
                <c:pt idx="2">
                  <c:v>Concept</c:v>
                </c:pt>
                <c:pt idx="3">
                  <c:v>Data</c:v>
                </c:pt>
                <c:pt idx="4">
                  <c:v>Model</c:v>
                </c:pt>
                <c:pt idx="5">
                  <c:v>Validation</c:v>
                </c:pt>
                <c:pt idx="6">
                  <c:v>Experiments</c:v>
                </c:pt>
                <c:pt idx="7">
                  <c:v>Report</c:v>
                </c:pt>
              </c:strCache>
            </c:strRef>
          </c:cat>
          <c:val>
            <c:numRef>
              <c:f>'!CostPlan'!$F$38:$F$45</c:f>
              <c:numCache>
                <c:formatCode>General</c:formatCode>
                <c:ptCount val="8"/>
                <c:pt idx="0">
                  <c:v>46</c:v>
                </c:pt>
                <c:pt idx="1">
                  <c:v>74.5</c:v>
                </c:pt>
                <c:pt idx="2">
                  <c:v>105.25</c:v>
                </c:pt>
                <c:pt idx="3">
                  <c:v>189.25</c:v>
                </c:pt>
                <c:pt idx="4">
                  <c:v>245.25</c:v>
                </c:pt>
                <c:pt idx="5">
                  <c:v>289.25</c:v>
                </c:pt>
                <c:pt idx="6">
                  <c:v>352.75</c:v>
                </c:pt>
                <c:pt idx="7">
                  <c:v>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B-4010-9CA1-41E507CE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10048"/>
        <c:axId val="124611584"/>
      </c:lineChart>
      <c:catAx>
        <c:axId val="12459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 i l e s t o n e s</a:t>
                </a:r>
              </a:p>
            </c:rich>
          </c:tx>
          <c:layout>
            <c:manualLayout>
              <c:xMode val="edge"/>
              <c:yMode val="edge"/>
              <c:x val="0.37296641365404903"/>
              <c:y val="0.919609658792650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595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459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Costs per MS in 100€</a:t>
                </a:r>
              </a:p>
            </c:rich>
          </c:tx>
          <c:layout>
            <c:manualLayout>
              <c:xMode val="edge"/>
              <c:yMode val="edge"/>
              <c:x val="1.627041725500836E-2"/>
              <c:y val="0.290196745406824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593664"/>
        <c:crosses val="autoZero"/>
        <c:crossBetween val="between"/>
        <c:majorUnit val="15"/>
      </c:valAx>
      <c:catAx>
        <c:axId val="12461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611584"/>
        <c:crosses val="autoZero"/>
        <c:auto val="0"/>
        <c:lblAlgn val="ctr"/>
        <c:lblOffset val="100"/>
        <c:noMultiLvlLbl val="0"/>
      </c:catAx>
      <c:valAx>
        <c:axId val="12461158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Costs in 100€</a:t>
                </a:r>
              </a:p>
            </c:rich>
          </c:tx>
          <c:layout>
            <c:manualLayout>
              <c:xMode val="edge"/>
              <c:yMode val="edge"/>
              <c:x val="0.93992539108022621"/>
              <c:y val="0.290196745406824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4610048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9.2253773654575516E-2"/>
          <c:y val="0.1235333147589107"/>
          <c:w val="0.26938101907136058"/>
          <c:h val="0.22941901312369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 r o j e c t   P r o g r e s s</a:t>
            </a:r>
          </a:p>
        </c:rich>
      </c:tx>
      <c:layout>
        <c:manualLayout>
          <c:xMode val="edge"/>
          <c:yMode val="edge"/>
          <c:x val="0.27125011763967755"/>
          <c:y val="2.93542439426476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49487644624269E-2"/>
          <c:y val="0.14600585333570526"/>
          <c:w val="0.84462233548456134"/>
          <c:h val="0.71350030214995586"/>
        </c:manualLayout>
      </c:layout>
      <c:lineChart>
        <c:grouping val="standard"/>
        <c:varyColors val="0"/>
        <c:ser>
          <c:idx val="2"/>
          <c:order val="0"/>
          <c:tx>
            <c:strRef>
              <c:f>'!Progress'!$I$39</c:f>
              <c:strCache>
                <c:ptCount val="1"/>
                <c:pt idx="0">
                  <c:v>Planned Progress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12A4-4A35-8986-64E615FE977B}"/>
              </c:ext>
            </c:extLst>
          </c:dPt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12A4-4A35-8986-64E615FE977B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12A4-4A35-8986-64E615FE977B}"/>
              </c:ext>
            </c:extLst>
          </c:dPt>
          <c:cat>
            <c:numRef>
              <c:f>'!Progress'!$B$39:$B$50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'!Progress'!$C$39:$C$49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A4-4A35-8986-64E615FE977B}"/>
            </c:ext>
          </c:extLst>
        </c:ser>
        <c:ser>
          <c:idx val="3"/>
          <c:order val="1"/>
          <c:tx>
            <c:strRef>
              <c:f>'!Progress'!$I$40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circle"/>
            <c:size val="8"/>
            <c:spPr>
              <a:solidFill>
                <a:srgbClr val="008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'!Progress'!$B$39:$B$50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'!Progress'!$D$39:$D$49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50</c:v>
                </c:pt>
                <c:pt idx="6">
                  <c:v>65</c:v>
                </c:pt>
                <c:pt idx="7">
                  <c:v>80</c:v>
                </c:pt>
                <c:pt idx="8">
                  <c:v>82</c:v>
                </c:pt>
                <c:pt idx="9">
                  <c:v>95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A4-4A35-8986-64E615FE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75296"/>
        <c:axId val="125176832"/>
      </c:lineChart>
      <c:catAx>
        <c:axId val="12517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 e e k s</a:t>
                </a:r>
              </a:p>
            </c:rich>
          </c:tx>
          <c:layout>
            <c:manualLayout>
              <c:xMode val="edge"/>
              <c:yMode val="edge"/>
              <c:x val="0.44125018038083885"/>
              <c:y val="0.931352682154400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5176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176832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Progress in Percent</a:t>
                </a:r>
              </a:p>
            </c:rich>
          </c:tx>
          <c:layout>
            <c:manualLayout>
              <c:xMode val="edge"/>
              <c:yMode val="edge"/>
              <c:x val="1.4657715594315649E-2"/>
              <c:y val="0.25445174725060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5175296"/>
        <c:crosses val="autoZero"/>
        <c:crossBetween val="between"/>
        <c:maj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9214819048745325"/>
          <c:y val="0.71754385964912304"/>
          <c:w val="0.20735118373031911"/>
          <c:h val="0.11821862348178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49212598450000006" footer="0.4921259845000000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8</xdr:col>
      <xdr:colOff>9525</xdr:colOff>
      <xdr:row>30</xdr:row>
      <xdr:rowOff>9525</xdr:rowOff>
    </xdr:to>
    <xdr:graphicFrame macro="">
      <xdr:nvGraphicFramePr>
        <xdr:cNvPr id="1114" name="Chart 2">
          <a:extLst>
            <a:ext uri="{FF2B5EF4-FFF2-40B4-BE49-F238E27FC236}">
              <a16:creationId xmlns:a16="http://schemas.microsoft.com/office/drawing/2014/main" id="{E29C5F85-80FD-47D6-9E08-1789C77EE2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8</xdr:col>
      <xdr:colOff>9525</xdr:colOff>
      <xdr:row>29</xdr:row>
      <xdr:rowOff>28575</xdr:rowOff>
    </xdr:to>
    <xdr:graphicFrame macro="">
      <xdr:nvGraphicFramePr>
        <xdr:cNvPr id="2182" name="Chart 2">
          <a:extLst>
            <a:ext uri="{FF2B5EF4-FFF2-40B4-BE49-F238E27FC236}">
              <a16:creationId xmlns:a16="http://schemas.microsoft.com/office/drawing/2014/main" id="{52597970-B38A-4E2F-B75B-9C609CBD3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565150</xdr:colOff>
      <xdr:row>23</xdr:row>
      <xdr:rowOff>133350</xdr:rowOff>
    </xdr:from>
    <xdr:to>
      <xdr:col>1</xdr:col>
      <xdr:colOff>857565</xdr:colOff>
      <xdr:row>27</xdr:row>
      <xdr:rowOff>38173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00FA54-7E0F-4823-A24C-5EF4DAC99313}"/>
            </a:ext>
          </a:extLst>
        </xdr:cNvPr>
        <xdr:cNvSpPr txBox="1"/>
      </xdr:nvSpPr>
      <xdr:spPr>
        <a:xfrm>
          <a:off x="1593850" y="3784600"/>
          <a:ext cx="29845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vert270" wrap="square" rtlCol="0" anchor="t"/>
        <a:lstStyle/>
        <a:p>
          <a:endParaRPr lang="en-US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0.89508</cdr:x>
      <cdr:y>0.10788</cdr:y>
    </cdr:from>
    <cdr:to>
      <cdr:x>0.89508</cdr:x>
      <cdr:y>0.85854</cdr:y>
    </cdr:to>
    <cdr:sp macro="" textlink="">
      <cdr:nvSpPr>
        <cdr:cNvPr id="4100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11961" y="507613"/>
          <a:ext cx="0" cy="35321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6:I47"/>
  <sheetViews>
    <sheetView tabSelected="1" topLeftCell="A7" workbookViewId="0">
      <selection activeCell="D36" sqref="D36"/>
    </sheetView>
  </sheetViews>
  <sheetFormatPr baseColWidth="10" defaultColWidth="14.28515625" defaultRowHeight="12.75" x14ac:dyDescent="0.2"/>
  <cols>
    <col min="1" max="1" width="14.28515625" customWidth="1"/>
    <col min="2" max="2" width="14.28515625" style="1" customWidth="1"/>
    <col min="3" max="3" width="16.42578125" style="1" bestFit="1" customWidth="1"/>
    <col min="4" max="6" width="14.28515625" style="1" customWidth="1"/>
  </cols>
  <sheetData>
    <row r="36" spans="2:9" s="1" customFormat="1" x14ac:dyDescent="0.2"/>
    <row r="37" spans="2:9" s="3" customFormat="1" ht="15" x14ac:dyDescent="0.2"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I37" t="s">
        <v>5</v>
      </c>
    </row>
    <row r="38" spans="2:9" x14ac:dyDescent="0.2">
      <c r="B38" s="1" t="s">
        <v>6</v>
      </c>
      <c r="C38" s="1">
        <f>6*7</f>
        <v>42</v>
      </c>
      <c r="D38" s="1">
        <f>Budget!H3</f>
        <v>46</v>
      </c>
      <c r="E38" s="1">
        <f>C38</f>
        <v>42</v>
      </c>
      <c r="F38" s="1">
        <f>D38</f>
        <v>46</v>
      </c>
      <c r="I38" t="s">
        <v>7</v>
      </c>
    </row>
    <row r="39" spans="2:9" x14ac:dyDescent="0.2">
      <c r="B39" s="1" t="s">
        <v>8</v>
      </c>
      <c r="C39" s="1">
        <v>30</v>
      </c>
      <c r="D39" s="1">
        <f>Budget!H4</f>
        <v>28.5</v>
      </c>
      <c r="E39" s="1">
        <f>E38+C39</f>
        <v>72</v>
      </c>
      <c r="F39" s="1">
        <f>F38+D39</f>
        <v>74.5</v>
      </c>
      <c r="I39" t="s">
        <v>9</v>
      </c>
    </row>
    <row r="40" spans="2:9" x14ac:dyDescent="0.2">
      <c r="B40" s="1" t="s">
        <v>10</v>
      </c>
      <c r="C40" s="1">
        <f>6*9</f>
        <v>54</v>
      </c>
      <c r="D40" s="1">
        <f>Budget!H5</f>
        <v>30.75</v>
      </c>
      <c r="E40" s="1">
        <f t="shared" ref="E40:E45" si="0">E39+C40</f>
        <v>126</v>
      </c>
      <c r="F40" s="1">
        <f t="shared" ref="F40:F45" si="1">F39+D40</f>
        <v>105.25</v>
      </c>
      <c r="I40" t="s">
        <v>11</v>
      </c>
    </row>
    <row r="41" spans="2:9" x14ac:dyDescent="0.2">
      <c r="B41" s="1" t="s">
        <v>12</v>
      </c>
      <c r="C41" s="1">
        <f>6*11</f>
        <v>66</v>
      </c>
      <c r="D41" s="1">
        <f>Budget!H6+Budget!H7</f>
        <v>84</v>
      </c>
      <c r="E41" s="1">
        <f t="shared" si="0"/>
        <v>192</v>
      </c>
      <c r="F41" s="1">
        <f t="shared" si="1"/>
        <v>189.25</v>
      </c>
    </row>
    <row r="42" spans="2:9" x14ac:dyDescent="0.2">
      <c r="B42" s="1" t="s">
        <v>13</v>
      </c>
      <c r="C42" s="1">
        <f>6*13</f>
        <v>78</v>
      </c>
      <c r="D42" s="1">
        <f>Budget!H8+Budget!H9</f>
        <v>56</v>
      </c>
      <c r="E42" s="1">
        <f t="shared" si="0"/>
        <v>270</v>
      </c>
      <c r="F42" s="1">
        <f t="shared" si="1"/>
        <v>245.25</v>
      </c>
    </row>
    <row r="43" spans="2:9" x14ac:dyDescent="0.2">
      <c r="B43" s="18" t="s">
        <v>14</v>
      </c>
      <c r="C43" s="1">
        <f>6*9</f>
        <v>54</v>
      </c>
      <c r="D43" s="1">
        <f>Budget!H10</f>
        <v>44</v>
      </c>
      <c r="E43" s="1">
        <f t="shared" si="0"/>
        <v>324</v>
      </c>
      <c r="F43" s="1">
        <f t="shared" si="1"/>
        <v>289.25</v>
      </c>
    </row>
    <row r="44" spans="2:9" x14ac:dyDescent="0.2">
      <c r="B44" s="1" t="s">
        <v>15</v>
      </c>
      <c r="C44" s="1">
        <f>6*8</f>
        <v>48</v>
      </c>
      <c r="D44" s="1">
        <f>Budget!H12+Budget!H11</f>
        <v>63.5</v>
      </c>
      <c r="E44" s="1">
        <f t="shared" si="0"/>
        <v>372</v>
      </c>
      <c r="F44" s="1">
        <f t="shared" si="1"/>
        <v>352.75</v>
      </c>
    </row>
    <row r="45" spans="2:9" x14ac:dyDescent="0.2">
      <c r="B45" s="1" t="s">
        <v>16</v>
      </c>
      <c r="C45" s="1">
        <f>6*8</f>
        <v>48</v>
      </c>
      <c r="D45" s="1">
        <f>Budget!H13</f>
        <v>39.25</v>
      </c>
      <c r="E45" s="1">
        <f t="shared" si="0"/>
        <v>420</v>
      </c>
      <c r="F45" s="1">
        <f t="shared" si="1"/>
        <v>392</v>
      </c>
    </row>
    <row r="47" spans="2:9" x14ac:dyDescent="0.2">
      <c r="B47" s="1" t="s">
        <v>17</v>
      </c>
      <c r="C47" s="1">
        <f>SUM(C38:C45)</f>
        <v>420</v>
      </c>
      <c r="D47" s="1">
        <f>SUM(D38:D45)</f>
        <v>392</v>
      </c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8:K64"/>
  <sheetViews>
    <sheetView topLeftCell="A16" workbookViewId="0">
      <selection activeCell="F48" sqref="F48"/>
    </sheetView>
  </sheetViews>
  <sheetFormatPr baseColWidth="10" defaultColWidth="14.28515625" defaultRowHeight="12.75" x14ac:dyDescent="0.2"/>
  <cols>
    <col min="1" max="1" width="14.28515625" customWidth="1"/>
    <col min="2" max="3" width="14.28515625" style="1" customWidth="1"/>
    <col min="4" max="7" width="14.28515625" customWidth="1"/>
    <col min="8" max="8" width="14.28515625" style="4" customWidth="1"/>
    <col min="9" max="9" width="14.28515625" customWidth="1"/>
    <col min="10" max="11" width="14.28515625" style="1" customWidth="1"/>
  </cols>
  <sheetData>
    <row r="38" spans="2:11" s="1" customFormat="1" ht="15" x14ac:dyDescent="0.2">
      <c r="B38" s="2" t="s">
        <v>18</v>
      </c>
      <c r="C38" s="2" t="s">
        <v>8</v>
      </c>
      <c r="D38" s="2" t="s">
        <v>19</v>
      </c>
      <c r="E38" s="2"/>
      <c r="F38" s="2"/>
      <c r="G38" s="2"/>
      <c r="H38" s="2"/>
      <c r="K38" s="2"/>
    </row>
    <row r="39" spans="2:11" x14ac:dyDescent="0.2">
      <c r="B39" s="1">
        <v>1</v>
      </c>
      <c r="C39" s="1">
        <v>5</v>
      </c>
      <c r="D39" s="1">
        <v>5</v>
      </c>
      <c r="E39" s="22" t="s">
        <v>20</v>
      </c>
      <c r="G39" s="1"/>
      <c r="I39" t="s">
        <v>21</v>
      </c>
    </row>
    <row r="40" spans="2:11" x14ac:dyDescent="0.2">
      <c r="B40" s="18">
        <v>2</v>
      </c>
      <c r="C40" s="1">
        <v>10</v>
      </c>
      <c r="D40" s="1">
        <v>10</v>
      </c>
      <c r="E40" s="22" t="s">
        <v>22</v>
      </c>
      <c r="F40" s="1"/>
      <c r="G40" s="1"/>
      <c r="I40" s="1" t="s">
        <v>23</v>
      </c>
    </row>
    <row r="41" spans="2:11" x14ac:dyDescent="0.2">
      <c r="B41" s="1">
        <v>3</v>
      </c>
      <c r="C41" s="1">
        <v>20</v>
      </c>
      <c r="D41" s="1">
        <v>20</v>
      </c>
      <c r="E41" s="22" t="s">
        <v>24</v>
      </c>
      <c r="F41" s="1"/>
      <c r="G41" s="1"/>
    </row>
    <row r="42" spans="2:11" x14ac:dyDescent="0.2">
      <c r="B42" s="1">
        <v>4</v>
      </c>
      <c r="C42" s="1">
        <v>30</v>
      </c>
      <c r="D42" s="1">
        <v>30</v>
      </c>
      <c r="E42" s="22"/>
      <c r="F42" s="1"/>
      <c r="G42" s="1"/>
    </row>
    <row r="43" spans="2:11" x14ac:dyDescent="0.2">
      <c r="B43" s="1">
        <v>5</v>
      </c>
      <c r="C43" s="1">
        <v>40</v>
      </c>
      <c r="D43" s="1">
        <v>35</v>
      </c>
      <c r="E43" s="22" t="s">
        <v>25</v>
      </c>
      <c r="F43" s="1"/>
      <c r="G43" s="1"/>
    </row>
    <row r="44" spans="2:11" x14ac:dyDescent="0.2">
      <c r="B44" s="1">
        <v>6</v>
      </c>
      <c r="C44" s="1">
        <v>50</v>
      </c>
      <c r="D44" s="1">
        <v>50</v>
      </c>
      <c r="E44" s="22"/>
      <c r="F44" s="1"/>
      <c r="G44" s="1"/>
    </row>
    <row r="45" spans="2:11" x14ac:dyDescent="0.2">
      <c r="B45" s="1">
        <v>7</v>
      </c>
      <c r="C45" s="1">
        <v>70</v>
      </c>
      <c r="D45" s="1">
        <v>65</v>
      </c>
      <c r="E45" s="22" t="s">
        <v>26</v>
      </c>
      <c r="F45" s="1"/>
      <c r="G45" s="1"/>
    </row>
    <row r="46" spans="2:11" x14ac:dyDescent="0.2">
      <c r="B46" s="1">
        <v>8</v>
      </c>
      <c r="C46" s="1">
        <v>80</v>
      </c>
      <c r="D46" s="1">
        <v>80</v>
      </c>
      <c r="E46" s="22" t="s">
        <v>27</v>
      </c>
      <c r="F46" s="1"/>
      <c r="G46" s="1"/>
      <c r="K46" s="5"/>
    </row>
    <row r="47" spans="2:11" x14ac:dyDescent="0.2">
      <c r="B47" s="1">
        <v>9</v>
      </c>
      <c r="C47" s="1">
        <v>90</v>
      </c>
      <c r="D47" s="1">
        <v>82</v>
      </c>
      <c r="E47" s="22" t="s">
        <v>28</v>
      </c>
      <c r="F47" s="1"/>
      <c r="G47" s="1"/>
      <c r="K47" s="6"/>
    </row>
    <row r="48" spans="2:11" x14ac:dyDescent="0.2">
      <c r="B48" s="1">
        <v>10</v>
      </c>
      <c r="C48" s="1">
        <v>95</v>
      </c>
      <c r="D48" s="18">
        <v>95</v>
      </c>
      <c r="E48" s="22"/>
      <c r="F48" s="1"/>
      <c r="G48" s="1"/>
      <c r="K48" s="5"/>
    </row>
    <row r="49" spans="2:11" x14ac:dyDescent="0.2">
      <c r="B49" s="1">
        <v>11</v>
      </c>
      <c r="C49" s="1">
        <v>100</v>
      </c>
      <c r="D49" s="1">
        <v>100</v>
      </c>
      <c r="E49" s="22" t="s">
        <v>29</v>
      </c>
      <c r="K49" s="5"/>
    </row>
    <row r="50" spans="2:11" x14ac:dyDescent="0.2">
      <c r="D50" s="1"/>
      <c r="K50" s="5"/>
    </row>
    <row r="51" spans="2:11" x14ac:dyDescent="0.2">
      <c r="D51" s="1"/>
      <c r="K51" s="5"/>
    </row>
    <row r="52" spans="2:11" x14ac:dyDescent="0.2">
      <c r="D52" s="1"/>
      <c r="E52" s="4"/>
      <c r="K52" s="5"/>
    </row>
    <row r="53" spans="2:11" x14ac:dyDescent="0.2">
      <c r="D53" s="1"/>
      <c r="K53" s="5"/>
    </row>
    <row r="54" spans="2:11" x14ac:dyDescent="0.2">
      <c r="D54" s="1"/>
      <c r="E54" s="4"/>
      <c r="K54" s="5"/>
    </row>
    <row r="55" spans="2:11" x14ac:dyDescent="0.2">
      <c r="D55" s="1"/>
      <c r="E55" s="4"/>
      <c r="K55" s="5"/>
    </row>
    <row r="56" spans="2:11" x14ac:dyDescent="0.2">
      <c r="D56" s="1"/>
      <c r="E56" s="4"/>
      <c r="K56" s="5"/>
    </row>
    <row r="57" spans="2:11" x14ac:dyDescent="0.2">
      <c r="D57" s="1"/>
      <c r="K57" s="5"/>
    </row>
    <row r="58" spans="2:11" x14ac:dyDescent="0.2">
      <c r="D58" s="1"/>
      <c r="E58" s="4"/>
      <c r="K58" s="5"/>
    </row>
    <row r="59" spans="2:11" x14ac:dyDescent="0.2">
      <c r="D59" s="1"/>
      <c r="E59" s="4"/>
    </row>
    <row r="60" spans="2:11" x14ac:dyDescent="0.2">
      <c r="D60" s="1"/>
    </row>
    <row r="61" spans="2:11" x14ac:dyDescent="0.2">
      <c r="D61" s="1"/>
      <c r="E61" s="4"/>
    </row>
    <row r="62" spans="2:11" x14ac:dyDescent="0.2">
      <c r="D62" s="1"/>
      <c r="E62" s="4"/>
    </row>
    <row r="63" spans="2:11" x14ac:dyDescent="0.2">
      <c r="D63" s="1"/>
      <c r="E63" s="4"/>
    </row>
    <row r="64" spans="2:11" x14ac:dyDescent="0.2">
      <c r="D64" s="1"/>
      <c r="E64" s="4"/>
    </row>
  </sheetData>
  <phoneticPr fontId="1" type="noConversion"/>
  <pageMargins left="0.78740157499999996" right="0.78740157499999996" top="0.984251969" bottom="0.984251969" header="0.4921259845" footer="0.492125984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workbookViewId="0">
      <selection activeCell="G13" sqref="G13"/>
    </sheetView>
  </sheetViews>
  <sheetFormatPr baseColWidth="10" defaultColWidth="10.85546875" defaultRowHeight="12.75" x14ac:dyDescent="0.2"/>
  <cols>
    <col min="1" max="1" width="15.42578125" customWidth="1"/>
    <col min="2" max="2" width="12.28515625" bestFit="1" customWidth="1"/>
    <col min="8" max="8" width="10.5703125" customWidth="1"/>
    <col min="9" max="9" width="14.5703125" bestFit="1" customWidth="1"/>
  </cols>
  <sheetData>
    <row r="1" spans="1:10" x14ac:dyDescent="0.2">
      <c r="B1" s="24" t="s">
        <v>30</v>
      </c>
      <c r="C1" s="24"/>
      <c r="D1" s="24"/>
      <c r="E1" s="24"/>
      <c r="F1" s="24"/>
      <c r="G1" s="24"/>
      <c r="J1" s="1"/>
    </row>
    <row r="2" spans="1:10" x14ac:dyDescent="0.2">
      <c r="A2" s="17" t="s">
        <v>31</v>
      </c>
      <c r="B2" s="12" t="s">
        <v>32</v>
      </c>
      <c r="C2" s="12" t="s">
        <v>33</v>
      </c>
      <c r="D2" s="12" t="s">
        <v>34</v>
      </c>
      <c r="E2" s="12" t="s">
        <v>35</v>
      </c>
      <c r="F2" s="12" t="s">
        <v>36</v>
      </c>
      <c r="G2" s="12" t="s">
        <v>37</v>
      </c>
      <c r="H2" s="15" t="s">
        <v>38</v>
      </c>
      <c r="I2" s="13"/>
      <c r="J2" s="14" t="s">
        <v>39</v>
      </c>
    </row>
    <row r="3" spans="1:10" x14ac:dyDescent="0.2">
      <c r="A3" s="7">
        <v>43206</v>
      </c>
      <c r="B3">
        <v>4</v>
      </c>
      <c r="C3">
        <v>14</v>
      </c>
      <c r="D3">
        <v>9</v>
      </c>
      <c r="E3">
        <v>6.5</v>
      </c>
      <c r="F3" s="23">
        <v>6</v>
      </c>
      <c r="G3">
        <v>6.5</v>
      </c>
      <c r="H3" s="10">
        <f>SUM(B3:G3)</f>
        <v>46</v>
      </c>
      <c r="I3" s="10"/>
      <c r="J3" s="1" t="s">
        <v>40</v>
      </c>
    </row>
    <row r="4" spans="1:10" x14ac:dyDescent="0.2">
      <c r="A4" s="7">
        <v>43213</v>
      </c>
      <c r="B4">
        <v>3.5</v>
      </c>
      <c r="C4">
        <v>5</v>
      </c>
      <c r="D4">
        <v>8</v>
      </c>
      <c r="E4">
        <v>4</v>
      </c>
      <c r="F4">
        <v>4</v>
      </c>
      <c r="G4">
        <v>4</v>
      </c>
      <c r="H4" s="10">
        <f t="shared" ref="H4:H13" si="0">SUM(B4:G4)</f>
        <v>28.5</v>
      </c>
      <c r="I4" s="10"/>
      <c r="J4" s="1" t="s">
        <v>22</v>
      </c>
    </row>
    <row r="5" spans="1:10" x14ac:dyDescent="0.2">
      <c r="A5" s="7">
        <v>43220</v>
      </c>
      <c r="B5">
        <v>2</v>
      </c>
      <c r="C5">
        <v>7.25</v>
      </c>
      <c r="D5">
        <v>2</v>
      </c>
      <c r="E5">
        <v>2.5</v>
      </c>
      <c r="F5">
        <v>15</v>
      </c>
      <c r="G5">
        <v>2</v>
      </c>
      <c r="H5" s="10">
        <f t="shared" si="0"/>
        <v>30.75</v>
      </c>
      <c r="I5" s="10"/>
      <c r="J5" s="1" t="s">
        <v>24</v>
      </c>
    </row>
    <row r="6" spans="1:10" x14ac:dyDescent="0.2">
      <c r="A6" s="7">
        <v>43227</v>
      </c>
      <c r="H6" s="10">
        <f t="shared" si="0"/>
        <v>0</v>
      </c>
      <c r="I6" s="10"/>
      <c r="J6" s="1"/>
    </row>
    <row r="7" spans="1:10" x14ac:dyDescent="0.2">
      <c r="A7" s="7">
        <v>43234</v>
      </c>
      <c r="B7">
        <v>30</v>
      </c>
      <c r="C7">
        <v>18</v>
      </c>
      <c r="D7">
        <v>20</v>
      </c>
      <c r="E7">
        <v>4</v>
      </c>
      <c r="F7">
        <v>4</v>
      </c>
      <c r="G7">
        <v>8</v>
      </c>
      <c r="H7" s="10">
        <f>SUM(B6:G7)</f>
        <v>84</v>
      </c>
      <c r="I7" s="10"/>
      <c r="J7" s="1" t="s">
        <v>25</v>
      </c>
    </row>
    <row r="8" spans="1:10" x14ac:dyDescent="0.2">
      <c r="A8" s="7">
        <v>43241</v>
      </c>
      <c r="D8">
        <v>4</v>
      </c>
      <c r="H8" s="10">
        <f t="shared" si="0"/>
        <v>4</v>
      </c>
      <c r="I8" s="10"/>
      <c r="J8" s="1"/>
    </row>
    <row r="9" spans="1:10" x14ac:dyDescent="0.2">
      <c r="A9" s="7">
        <v>43248</v>
      </c>
      <c r="B9">
        <v>8</v>
      </c>
      <c r="C9">
        <v>13</v>
      </c>
      <c r="D9">
        <v>12</v>
      </c>
      <c r="E9">
        <v>4</v>
      </c>
      <c r="F9">
        <v>4</v>
      </c>
      <c r="G9">
        <v>7</v>
      </c>
      <c r="H9" s="10">
        <f>SUM(B8:G9)</f>
        <v>52</v>
      </c>
      <c r="I9" s="10"/>
      <c r="J9" s="1" t="s">
        <v>26</v>
      </c>
    </row>
    <row r="10" spans="1:10" x14ac:dyDescent="0.2">
      <c r="A10" s="7">
        <v>43255</v>
      </c>
      <c r="B10">
        <v>6</v>
      </c>
      <c r="C10">
        <v>8</v>
      </c>
      <c r="D10">
        <v>9</v>
      </c>
      <c r="E10">
        <v>6</v>
      </c>
      <c r="F10">
        <v>0</v>
      </c>
      <c r="G10">
        <v>15</v>
      </c>
      <c r="H10" s="10">
        <f t="shared" si="0"/>
        <v>44</v>
      </c>
      <c r="I10" s="10"/>
      <c r="J10" s="1" t="s">
        <v>27</v>
      </c>
    </row>
    <row r="11" spans="1:10" x14ac:dyDescent="0.2">
      <c r="A11" s="7">
        <v>43262</v>
      </c>
      <c r="H11" s="10">
        <f t="shared" si="0"/>
        <v>0</v>
      </c>
      <c r="I11" s="10"/>
    </row>
    <row r="12" spans="1:10" x14ac:dyDescent="0.2">
      <c r="A12" s="7">
        <v>43269</v>
      </c>
      <c r="B12">
        <v>4.5</v>
      </c>
      <c r="C12">
        <v>26</v>
      </c>
      <c r="D12">
        <v>4</v>
      </c>
      <c r="E12">
        <v>21</v>
      </c>
      <c r="F12">
        <v>4</v>
      </c>
      <c r="G12">
        <v>4</v>
      </c>
      <c r="H12" s="10">
        <f t="shared" si="0"/>
        <v>63.5</v>
      </c>
      <c r="I12" s="10"/>
      <c r="J12" s="1" t="s">
        <v>28</v>
      </c>
    </row>
    <row r="13" spans="1:10" x14ac:dyDescent="0.2">
      <c r="A13" s="8">
        <v>43276</v>
      </c>
      <c r="B13" s="9">
        <v>7</v>
      </c>
      <c r="C13" s="9">
        <v>9.25</v>
      </c>
      <c r="D13" s="9">
        <v>4</v>
      </c>
      <c r="E13" s="9">
        <v>11</v>
      </c>
      <c r="F13" s="9">
        <v>2</v>
      </c>
      <c r="G13" s="9">
        <v>6</v>
      </c>
      <c r="H13" s="11">
        <f t="shared" si="0"/>
        <v>39.25</v>
      </c>
      <c r="I13" s="10"/>
      <c r="J13" s="1" t="s">
        <v>29</v>
      </c>
    </row>
    <row r="14" spans="1:10" x14ac:dyDescent="0.2">
      <c r="A14" s="18" t="s">
        <v>41</v>
      </c>
      <c r="H14" s="20">
        <f>SUM(H3:H13)*100</f>
        <v>39200</v>
      </c>
      <c r="I14" s="19"/>
      <c r="J14" s="1"/>
    </row>
    <row r="15" spans="1:10" x14ac:dyDescent="0.2">
      <c r="A15" s="18" t="s">
        <v>42</v>
      </c>
      <c r="H15" s="19">
        <v>2500</v>
      </c>
    </row>
    <row r="16" spans="1:10" x14ac:dyDescent="0.2">
      <c r="A16" s="16" t="s">
        <v>43</v>
      </c>
      <c r="H16" s="21">
        <f>60000+H15-H14</f>
        <v>23300</v>
      </c>
    </row>
  </sheetData>
  <mergeCells count="1">
    <mergeCell ref="B1:G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!CostPlan</vt:lpstr>
      <vt:lpstr>!Progress</vt:lpstr>
      <vt:lpstr>Budget</vt:lpstr>
    </vt:vector>
  </TitlesOfParts>
  <Manager/>
  <Company>Uni Magdeburg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ISG</dc:creator>
  <cp:keywords/>
  <dc:description/>
  <cp:lastModifiedBy>Adam</cp:lastModifiedBy>
  <cp:revision/>
  <dcterms:created xsi:type="dcterms:W3CDTF">2007-04-11T14:40:08Z</dcterms:created>
  <dcterms:modified xsi:type="dcterms:W3CDTF">2018-07-02T07:25:04Z</dcterms:modified>
  <cp:category/>
  <cp:contentStatus/>
</cp:coreProperties>
</file>