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minhtamnguyen/Documents/GitHub/bai-tap-nhom-kho-chiu/"/>
    </mc:Choice>
  </mc:AlternateContent>
  <xr:revisionPtr revIDLastSave="0" documentId="13_ncr:1_{1A5EA0A8-989B-2A42-A338-FEFD7480FF82}" xr6:coauthVersionLast="47" xr6:coauthVersionMax="47" xr10:uidLastSave="{00000000-0000-0000-0000-000000000000}"/>
  <bookViews>
    <workbookView xWindow="0" yWindow="460" windowWidth="28800" windowHeight="16380" activeTab="3" xr2:uid="{00000000-000D-0000-FFFF-FFFF00000000}"/>
  </bookViews>
  <sheets>
    <sheet name="Test report " sheetId="1" r:id="rId1"/>
    <sheet name="View Menu and Invoice" sheetId="11" r:id="rId2"/>
    <sheet name="Announcements &amp; news " sheetId="21" r:id="rId3"/>
    <sheet name="View Menu Feature" sheetId="2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4" l="1"/>
  <c r="F8" i="24"/>
  <c r="E8" i="24"/>
  <c r="D8" i="24"/>
  <c r="C8" i="24"/>
  <c r="G6" i="24"/>
  <c r="F6" i="24"/>
  <c r="E6" i="24"/>
  <c r="D6" i="24"/>
  <c r="C6" i="24"/>
  <c r="D6" i="21"/>
  <c r="C6" i="21"/>
  <c r="B13" i="21"/>
  <c r="C13" i="21"/>
  <c r="B14" i="21"/>
  <c r="C14" i="21"/>
  <c r="C22" i="11"/>
  <c r="C23" i="11"/>
  <c r="B22" i="11"/>
  <c r="B23" i="11"/>
  <c r="C13" i="11"/>
  <c r="B13" i="11"/>
  <c r="C12" i="21" l="1"/>
  <c r="B12" i="21"/>
  <c r="G8" i="21"/>
  <c r="F8" i="21"/>
  <c r="E8" i="21"/>
  <c r="D8" i="21"/>
  <c r="C8" i="21"/>
  <c r="G6" i="21"/>
  <c r="F6" i="21"/>
  <c r="E6" i="2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2" i="11"/>
  <c r="B12" i="11"/>
  <c r="G8" i="11"/>
  <c r="F8" i="11"/>
  <c r="E8" i="11"/>
  <c r="D8" i="11"/>
  <c r="C8" i="11"/>
  <c r="G6" i="11"/>
  <c r="F6" i="11"/>
  <c r="E6" i="11"/>
  <c r="D6" i="11"/>
  <c r="C6" i="11"/>
</calcChain>
</file>

<file path=xl/sharedStrings.xml><?xml version="1.0" encoding="utf-8"?>
<sst xmlns="http://schemas.openxmlformats.org/spreadsheetml/2006/main" count="341" uniqueCount="141">
  <si>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</si>
  <si>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</si>
  <si>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</si>
  <si>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</si>
  <si>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</si>
  <si>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</si>
  <si>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</si>
  <si>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</si>
  <si>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</si>
  <si>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</si>
  <si>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</si>
  <si>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</si>
  <si>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</si>
  <si>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</si>
  <si>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</si>
  <si>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</si>
  <si>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</si>
  <si>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</si>
  <si>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</si>
  <si>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</si>
  <si>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</si>
  <si>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</si>
  <si>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</si>
  <si>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</si>
  <si>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</si>
  <si>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</si>
  <si>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</si>
  <si>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</si>
  <si>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</si>
  <si>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</si>
  <si>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</si>
  <si>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</si>
  <si>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</si>
  <si>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</si>
  <si>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</si>
  <si>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</si>
  <si>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</si>
  <si>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Food Management System</t>
  </si>
  <si>
    <t>Check User Interface</t>
  </si>
  <si>
    <t>Show same with UI design</t>
  </si>
  <si>
    <t>FR - X</t>
  </si>
  <si>
    <t>Login for Staff Feature</t>
  </si>
  <si>
    <t>Logout for Staff Feature</t>
  </si>
  <si>
    <t>Food Registration Feature</t>
  </si>
  <si>
    <t>Receive Bill Feature</t>
  </si>
  <si>
    <t>Face Recognition Feature</t>
  </si>
  <si>
    <t>LOfS - X</t>
  </si>
  <si>
    <t>RB - X</t>
  </si>
  <si>
    <t>LfS - X</t>
  </si>
  <si>
    <t>Personal Profile Feature</t>
  </si>
  <si>
    <t>PP - X</t>
  </si>
  <si>
    <t>Sprint 4</t>
  </si>
  <si>
    <t>View Menu Feature</t>
  </si>
  <si>
    <t>VM - X</t>
  </si>
  <si>
    <t>Assign to</t>
  </si>
  <si>
    <t>Dang Nguyen Nhat Quang</t>
  </si>
  <si>
    <t>1. Touch "chọn món"</t>
  </si>
  <si>
    <t>True Menu</t>
  </si>
  <si>
    <t>True prices</t>
  </si>
  <si>
    <t>View Menu and Invoice</t>
  </si>
  <si>
    <t>VMaI</t>
  </si>
  <si>
    <t>1. Check menu have all food.
2. Check all food are true name</t>
  </si>
  <si>
    <t>1. Check the prices are true in all food</t>
  </si>
  <si>
    <t>Roll The Menu</t>
  </si>
  <si>
    <t>1. roll the menu</t>
  </si>
  <si>
    <t>The menu can be roll</t>
  </si>
  <si>
    <t>24/12/2023</t>
  </si>
  <si>
    <t>24/12/2024</t>
  </si>
  <si>
    <t>24/12/2025</t>
  </si>
  <si>
    <t>The true menu from kfc</t>
  </si>
  <si>
    <t>The menu have all food and the names are true.</t>
  </si>
  <si>
    <t>all food have true prices are true.</t>
  </si>
  <si>
    <t>Choosing Food &amp; Drinks </t>
  </si>
  <si>
    <t>1. Click in "thêm" in a food in menu.</t>
  </si>
  <si>
    <t>the name of food is added in invoice</t>
  </si>
  <si>
    <t>The prices in invoice is true</t>
  </si>
  <si>
    <t>1. Check the prices in invoice.</t>
  </si>
  <si>
    <t xml:space="preserve">The prices are true </t>
  </si>
  <si>
    <t>1. Touch "chọn món".                  2. Click in "thêm" in a food in menu.</t>
  </si>
  <si>
    <t>1. Add 15 kind of food and a random number for each food</t>
  </si>
  <si>
    <t>No error in invoice.</t>
  </si>
  <si>
    <t>Many food are added into invoice</t>
  </si>
  <si>
    <t>Into money are true.</t>
  </si>
  <si>
    <t>1. Click in "thêm" in a food in menu.
2. choosing some food and number.</t>
  </si>
  <si>
    <t>into money is true</t>
  </si>
  <si>
    <t>Correct total money</t>
  </si>
  <si>
    <t>The total money is true</t>
  </si>
  <si>
    <t>1. add discount code.</t>
  </si>
  <si>
    <t>The money to be paid is true</t>
  </si>
  <si>
    <t>Add discount code</t>
  </si>
  <si>
    <t>Add 2 discount code</t>
  </si>
  <si>
    <t xml:space="preserve">1. add the first discount code.    2. add the second discount code. </t>
  </si>
  <si>
    <t>The second discount code can't be added</t>
  </si>
  <si>
    <t>don't add discount code</t>
  </si>
  <si>
    <t>1. delete all discount code.</t>
  </si>
  <si>
    <t>The invoice is true</t>
  </si>
  <si>
    <t xml:space="preserve">Announcements &amp; news </t>
  </si>
  <si>
    <t>A&amp;N</t>
  </si>
  <si>
    <t xml:space="preserve">click into view the announcements &amp; news </t>
  </si>
  <si>
    <t>1. Check the announcements &amp; news user Interface</t>
  </si>
  <si>
    <t xml:space="preserve">Check all announcements &amp; news </t>
  </si>
  <si>
    <t>1. Check the announcements &amp; news</t>
  </si>
  <si>
    <t>close</t>
  </si>
  <si>
    <t>1. click the "close" button</t>
  </si>
  <si>
    <t>Get in the main menu</t>
  </si>
  <si>
    <t>The announcements &amp; news are true</t>
  </si>
  <si>
    <t>The true User Interface</t>
  </si>
  <si>
    <t>Choose payment method</t>
  </si>
  <si>
    <t>CPM</t>
  </si>
  <si>
    <t>Tran Phuoc Nhan</t>
  </si>
  <si>
    <t>CPM-1</t>
  </si>
  <si>
    <t xml:space="preserve">1. Logged </t>
  </si>
  <si>
    <t>1. Go to the paiment page
1. Click pay</t>
  </si>
  <si>
    <t>CPM-2</t>
  </si>
  <si>
    <t>Check the display screem</t>
  </si>
  <si>
    <t>Display 2 Payment method (Cash, E-Wallet) in full screen</t>
  </si>
  <si>
    <t>CPM-3</t>
  </si>
  <si>
    <t>Check payment method by E-Wallet</t>
  </si>
  <si>
    <t>1. At the payment page
2. Press on "E-Wallet" and Click Payment</t>
  </si>
  <si>
    <t>Display the "Successful Payment comfirmation"</t>
  </si>
  <si>
    <t>CPM-4</t>
  </si>
  <si>
    <t>Check payment method by Cash</t>
  </si>
  <si>
    <t>1.At the payment page
2. Press on"cash            " and Click Payment</t>
  </si>
  <si>
    <t>CPM-5</t>
  </si>
  <si>
    <t>Do not enter value</t>
  </si>
  <si>
    <t>1.At the payment page
2. Don't enter any value and click Payment</t>
  </si>
  <si>
    <t>Display request to enter 1 of 2 payment method</t>
  </si>
  <si>
    <t>CPM-6</t>
  </si>
  <si>
    <t xml:space="preserve">Check payment method </t>
  </si>
  <si>
    <t xml:space="preserve">1.At the payment page
2. Enter promotional code 3. Click Payment      </t>
  </si>
  <si>
    <t>Ma khuyen mai:  "kfcxinchao2010"</t>
  </si>
  <si>
    <t>CPM-7</t>
  </si>
  <si>
    <t xml:space="preserve">1.At the payment page
2. Enter wrong promotional code 3. Click Payment      </t>
  </si>
  <si>
    <t>Ma khuyen mai:  "kfc xin chao 2010!"</t>
  </si>
  <si>
    <t>Show notices the promotion must not contain special characters such as : !,@,#,$,%,...</t>
  </si>
  <si>
    <t>CPM-8</t>
  </si>
  <si>
    <t>Ma khuyen mai:  "kfc xin chao"</t>
  </si>
  <si>
    <t>Show code message must have at least 1 uppercase character, number and special character</t>
  </si>
  <si>
    <t>CPM-9</t>
  </si>
  <si>
    <t>Display request to enter promotional</t>
  </si>
  <si>
    <t>Chan Phuoc Nhan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</si>
</sst>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  <font>
      <sz val="8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FEB9C"/>
      </patternFill>
    </fill>
    <fill>
      <patternFill patternType="solid">
        <fgColor rgb="FF92D050"/>
        <bgColor rgb="FFFFEB9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0" fontId="17" fillId="0" borderId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11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3" fillId="0" borderId="4" xfId="0" applyFont="1" applyBorder="1"/>
    <xf numFmtId="0" fontId="2" fillId="0" borderId="8" xfId="0" applyFont="1" applyBorder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15" fontId="15" fillId="0" borderId="10" xfId="1" applyNumberFormat="1" applyFont="1" applyBorder="1"/>
    <xf numFmtId="15" fontId="15" fillId="0" borderId="10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2" fillId="8" borderId="4" xfId="0" applyFont="1" applyFill="1" applyBorder="1" applyAlignment="1">
      <alignment horizontal="left" vertical="top"/>
    </xf>
    <xf numFmtId="0" fontId="2" fillId="0" borderId="10" xfId="1" applyFont="1" applyBorder="1" applyAlignment="1">
      <alignment horizontal="left" vertical="top" wrapText="1"/>
    </xf>
    <xf numFmtId="164" fontId="2" fillId="0" borderId="10" xfId="1" applyNumberFormat="1" applyFont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0" xfId="3" applyFont="1" applyAlignment="1">
      <alignment horizontal="left"/>
    </xf>
    <xf numFmtId="0" fontId="17" fillId="0" borderId="0" xfId="3"/>
    <xf numFmtId="0" fontId="5" fillId="3" borderId="4" xfId="3" applyFont="1" applyFill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2" fillId="0" borderId="4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vertical="top" wrapText="1"/>
    </xf>
    <xf numFmtId="0" fontId="2" fillId="0" borderId="4" xfId="3" applyFont="1" applyBorder="1" applyAlignment="1">
      <alignment horizontal="left" vertical="top"/>
    </xf>
    <xf numFmtId="15" fontId="2" fillId="0" borderId="10" xfId="1" applyNumberFormat="1" applyFont="1" applyBorder="1" applyAlignment="1">
      <alignment horizontal="center" vertical="center" wrapText="1"/>
    </xf>
    <xf numFmtId="0" fontId="3" fillId="9" borderId="4" xfId="3" applyFont="1" applyFill="1" applyBorder="1" applyAlignment="1">
      <alignment horizontal="center" vertical="center" wrapText="1"/>
    </xf>
    <xf numFmtId="15" fontId="2" fillId="0" borderId="4" xfId="3" applyNumberFormat="1" applyFont="1" applyBorder="1" applyAlignment="1">
      <alignment horizontal="center" vertical="center"/>
    </xf>
    <xf numFmtId="0" fontId="3" fillId="9" borderId="11" xfId="3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/>
    </xf>
    <xf numFmtId="0" fontId="3" fillId="8" borderId="4" xfId="3" applyFont="1" applyFill="1" applyBorder="1" applyAlignment="1">
      <alignment horizontal="left" vertical="center" wrapText="1"/>
    </xf>
    <xf numFmtId="0" fontId="3" fillId="8" borderId="4" xfId="3" applyFont="1" applyFill="1" applyBorder="1" applyAlignment="1">
      <alignment vertical="center" wrapText="1"/>
    </xf>
    <xf numFmtId="0" fontId="3" fillId="10" borderId="4" xfId="3" applyFont="1" applyFill="1" applyBorder="1" applyAlignment="1">
      <alignment horizontal="center" vertical="center" wrapText="1"/>
    </xf>
    <xf numFmtId="0" fontId="3" fillId="10" borderId="11" xfId="3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4" borderId="4" xfId="0" applyFont="1" applyFill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2" fillId="0" borderId="4" xfId="0" applyFont="1" applyBorder="1" applyAlignment="1">
      <alignment horizontal="left"/>
    </xf>
    <xf numFmtId="0" fontId="9" fillId="0" borderId="4" xfId="0" applyFont="1" applyBorder="1"/>
    <xf numFmtId="0" fontId="5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wrapText="1"/>
    </xf>
    <xf numFmtId="0" fontId="5" fillId="4" borderId="4" xfId="3" applyFont="1" applyFill="1" applyBorder="1" applyAlignment="1">
      <alignment horizontal="center" vertical="center"/>
    </xf>
    <xf numFmtId="0" fontId="5" fillId="3" borderId="4" xfId="3" applyFont="1" applyFill="1" applyBorder="1" applyAlignment="1">
      <alignment horizontal="left"/>
    </xf>
    <xf numFmtId="0" fontId="8" fillId="3" borderId="4" xfId="3" applyFont="1" applyFill="1" applyBorder="1"/>
    <xf numFmtId="0" fontId="2" fillId="0" borderId="4" xfId="3" applyFont="1" applyBorder="1" applyAlignment="1">
      <alignment horizontal="left"/>
    </xf>
    <xf numFmtId="0" fontId="9" fillId="0" borderId="4" xfId="3" applyFont="1" applyBorder="1"/>
    <xf numFmtId="0" fontId="5" fillId="3" borderId="6" xfId="3" applyFont="1" applyFill="1" applyBorder="1" applyAlignment="1">
      <alignment horizontal="left"/>
    </xf>
    <xf numFmtId="0" fontId="5" fillId="3" borderId="7" xfId="3" applyFont="1" applyFill="1" applyBorder="1" applyAlignment="1">
      <alignment horizontal="left"/>
    </xf>
    <xf numFmtId="0" fontId="10" fillId="0" borderId="6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5" fillId="3" borderId="4" xfId="3" applyFont="1" applyFill="1" applyBorder="1" applyAlignment="1">
      <alignment horizontal="left" vertical="center"/>
    </xf>
    <xf numFmtId="0" fontId="8" fillId="3" borderId="4" xfId="3" applyFont="1" applyFill="1" applyBorder="1" applyAlignment="1">
      <alignment horizontal="left"/>
    </xf>
    <xf numFmtId="0" fontId="12" fillId="5" borderId="4" xfId="3" applyFont="1" applyFill="1" applyBorder="1"/>
    <xf numFmtId="0" fontId="5" fillId="4" borderId="4" xfId="3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4">
    <cellStyle name="Normal" xfId="0" builtinId="0"/>
    <cellStyle name="Normal 2" xfId="1" xr:uid="{9E6B5C91-FD65-4A33-9A45-71D1D891ADF4}"/>
    <cellStyle name="Normal 3" xfId="2" xr:uid="{4AAF1A3C-C55A-4C29-BD25-AA6EBD5F9046}"/>
    <cellStyle name="Normal 4" xfId="3" xr:uid="{9EFDD0F0-4B7C-A640-987F-BBD5F1FC3045}"/>
  </cellStyles>
  <dxfs count="2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workbookViewId="0">
      <selection activeCell="A8" sqref="A8:B9"/>
    </sheetView>
  </sheetViews>
  <sheetFormatPr baseColWidth="10" defaultColWidth="12.6640625" defaultRowHeight="15" customHeight="1" x14ac:dyDescent="0.15"/>
  <cols>
    <col min="1" max="1" width="14.33203125" customWidth="1"/>
    <col min="2" max="2" width="28.5" bestFit="1" customWidth="1"/>
    <col min="3" max="3" width="33.1640625" customWidth="1"/>
    <col min="4" max="4" width="33.33203125" customWidth="1"/>
    <col min="5" max="26" width="17.1640625" customWidth="1"/>
  </cols>
  <sheetData>
    <row r="1" spans="1:26" ht="16.5" customHeight="1" x14ac:dyDescent="0.2">
      <c r="A1" s="54" t="s">
        <v>0</v>
      </c>
      <c r="B1" s="55"/>
      <c r="C1" s="55"/>
      <c r="D1" s="55"/>
      <c r="E1" s="55"/>
      <c r="F1" s="5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">
      <c r="A3" s="7" t="s">
        <v>1</v>
      </c>
      <c r="B3" s="16" t="s">
        <v>37</v>
      </c>
      <c r="C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7" t="s">
        <v>2</v>
      </c>
      <c r="B4" s="16" t="s">
        <v>51</v>
      </c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">
      <c r="A5" s="7" t="s">
        <v>3</v>
      </c>
      <c r="B5" s="16"/>
      <c r="C5" s="1"/>
      <c r="D5" s="1"/>
      <c r="E5" s="1"/>
      <c r="F5" s="1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2">
      <c r="A6" s="8" t="s">
        <v>4</v>
      </c>
      <c r="B6" s="15" t="s">
        <v>36</v>
      </c>
      <c r="D6" s="1"/>
      <c r="E6" s="1"/>
      <c r="F6" s="1"/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"/>
      <c r="B7" s="11"/>
      <c r="D7" s="1"/>
      <c r="E7" s="1"/>
      <c r="F7" s="1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">
      <c r="A8" s="53" t="s">
        <v>5</v>
      </c>
      <c r="B8" s="15" t="s">
        <v>55</v>
      </c>
      <c r="D8" s="1"/>
      <c r="E8" s="1"/>
      <c r="F8" s="1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">
      <c r="A9" s="53"/>
      <c r="B9" s="15" t="s">
        <v>140</v>
      </c>
      <c r="D9" s="1"/>
      <c r="E9" s="1"/>
      <c r="F9" s="1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85"/>
      <c r="B10" s="86"/>
      <c r="D10" s="1"/>
      <c r="E10" s="1"/>
      <c r="F10" s="1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85"/>
      <c r="B11" s="86"/>
      <c r="D11" s="1"/>
      <c r="E11" s="1"/>
      <c r="F11" s="1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0"/>
      <c r="B12" s="11"/>
      <c r="D12" s="1"/>
      <c r="E12" s="1"/>
      <c r="F12" s="1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x14ac:dyDescent="0.2">
      <c r="A13" s="53" t="s">
        <v>6</v>
      </c>
      <c r="B13" s="9" t="s">
        <v>7</v>
      </c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">
      <c r="A14" s="53"/>
      <c r="B14" s="9" t="s">
        <v>8</v>
      </c>
      <c r="D14" s="1"/>
      <c r="E14" s="1"/>
      <c r="F14" s="1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">
      <c r="A15" s="53"/>
      <c r="B15" s="9" t="s">
        <v>9</v>
      </c>
      <c r="D15" s="1"/>
      <c r="E15" s="1"/>
      <c r="F15" s="1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x14ac:dyDescent="0.2">
      <c r="A16" s="53"/>
      <c r="B16" s="9" t="s">
        <v>10</v>
      </c>
      <c r="D16" s="1"/>
      <c r="E16" s="1"/>
      <c r="F16" s="1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">
      <c r="A17" s="1"/>
      <c r="B17" s="1"/>
      <c r="D17" s="1"/>
      <c r="E17" s="1"/>
      <c r="F17" s="1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13" t="s">
        <v>11</v>
      </c>
      <c r="B19" s="13" t="s">
        <v>12</v>
      </c>
      <c r="C19" s="13" t="s">
        <v>13</v>
      </c>
      <c r="D19" s="13" t="s">
        <v>14</v>
      </c>
      <c r="E19" s="13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2">
      <c r="A20" s="14">
        <v>1</v>
      </c>
      <c r="B20" s="14" t="s">
        <v>48</v>
      </c>
      <c r="C20" s="19" t="s">
        <v>41</v>
      </c>
      <c r="D20" s="19" t="s">
        <v>41</v>
      </c>
      <c r="E20" s="24">
        <v>44884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2">
      <c r="A21" s="14">
        <v>2</v>
      </c>
      <c r="B21" s="14" t="s">
        <v>46</v>
      </c>
      <c r="C21" s="19" t="s">
        <v>42</v>
      </c>
      <c r="D21" s="19" t="s">
        <v>42</v>
      </c>
      <c r="E21" s="24">
        <v>44884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2">
      <c r="A22" s="14">
        <v>3</v>
      </c>
      <c r="B22" s="14" t="s">
        <v>40</v>
      </c>
      <c r="C22" s="16" t="s">
        <v>43</v>
      </c>
      <c r="D22" s="16" t="s">
        <v>43</v>
      </c>
      <c r="E22" s="24">
        <v>44884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2">
      <c r="A23" s="14">
        <v>4</v>
      </c>
      <c r="B23" s="14" t="s">
        <v>53</v>
      </c>
      <c r="C23" s="16" t="s">
        <v>52</v>
      </c>
      <c r="D23" s="16" t="s">
        <v>52</v>
      </c>
      <c r="E23" s="24">
        <v>44884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2">
      <c r="A24" s="14">
        <v>5</v>
      </c>
      <c r="B24" s="14" t="s">
        <v>50</v>
      </c>
      <c r="C24" s="16" t="s">
        <v>49</v>
      </c>
      <c r="D24" s="16" t="s">
        <v>49</v>
      </c>
      <c r="E24" s="24">
        <v>44884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2">
      <c r="A25" s="23">
        <v>6</v>
      </c>
      <c r="B25" s="23" t="s">
        <v>47</v>
      </c>
      <c r="C25" s="20" t="s">
        <v>44</v>
      </c>
      <c r="D25" s="20" t="s">
        <v>44</v>
      </c>
      <c r="E25" s="24">
        <v>44884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25" customHeight="1" x14ac:dyDescent="0.2">
      <c r="A26" s="14">
        <v>7</v>
      </c>
      <c r="B26" s="14" t="s">
        <v>40</v>
      </c>
      <c r="C26" s="16" t="s">
        <v>45</v>
      </c>
      <c r="D26" s="16" t="s">
        <v>45</v>
      </c>
      <c r="E26" s="24">
        <v>44884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2">
      <c r="A27" s="2"/>
      <c r="B27" s="12"/>
      <c r="C27" s="10"/>
      <c r="D27" s="1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5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2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2">
      <c r="A1012" s="1"/>
      <c r="B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2">
      <c r="A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9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3"/>
  <sheetViews>
    <sheetView zoomScale="85" zoomScaleNormal="85" workbookViewId="0">
      <selection activeCell="D12" sqref="D12"/>
    </sheetView>
  </sheetViews>
  <sheetFormatPr baseColWidth="10" defaultColWidth="8.83203125" defaultRowHeight="14" x14ac:dyDescent="0.15"/>
  <cols>
    <col min="2" max="2" width="13.1640625" customWidth="1"/>
    <col min="3" max="3" width="15" customWidth="1"/>
    <col min="4" max="4" width="19.6640625" customWidth="1"/>
    <col min="5" max="5" width="17.33203125" customWidth="1"/>
    <col min="6" max="6" width="17.5" customWidth="1"/>
    <col min="7" max="7" width="30.6640625" bestFit="1" customWidth="1"/>
    <col min="8" max="8" width="17.83203125" customWidth="1"/>
    <col min="9" max="9" width="12.1640625" customWidth="1"/>
    <col min="10" max="10" width="13" customWidth="1"/>
    <col min="11" max="11" width="15.5" customWidth="1"/>
    <col min="12" max="12" width="15.6640625" customWidth="1"/>
    <col min="13" max="13" width="15.83203125" customWidth="1"/>
  </cols>
  <sheetData>
    <row r="1" spans="1:13" ht="17" x14ac:dyDescent="0.2">
      <c r="A1" s="59" t="s">
        <v>17</v>
      </c>
      <c r="B1" s="60"/>
      <c r="C1" s="61" t="s">
        <v>59</v>
      </c>
      <c r="D1" s="62"/>
      <c r="E1" s="21"/>
      <c r="F1" s="21"/>
      <c r="G1" s="21"/>
      <c r="H1" s="21"/>
      <c r="I1" s="21"/>
      <c r="J1" s="21"/>
      <c r="K1" s="21"/>
      <c r="L1" s="1"/>
    </row>
    <row r="2" spans="1:13" ht="18" x14ac:dyDescent="0.2">
      <c r="A2" s="66" t="s">
        <v>18</v>
      </c>
      <c r="B2" s="67"/>
      <c r="C2" s="68" t="s">
        <v>60</v>
      </c>
      <c r="D2" s="69"/>
      <c r="E2" s="21"/>
      <c r="F2" s="21"/>
      <c r="G2" s="21"/>
      <c r="H2" s="21"/>
      <c r="I2" s="21"/>
      <c r="J2" s="21"/>
      <c r="K2" s="21"/>
      <c r="L2" s="1"/>
    </row>
    <row r="3" spans="1:13" ht="17" x14ac:dyDescent="0.2">
      <c r="A3" s="59" t="s">
        <v>19</v>
      </c>
      <c r="B3" s="60"/>
      <c r="C3" s="61"/>
      <c r="D3" s="62"/>
      <c r="E3" s="21"/>
      <c r="F3" s="21"/>
      <c r="G3" s="21"/>
      <c r="H3" s="21"/>
      <c r="I3" s="21"/>
      <c r="J3" s="21"/>
      <c r="K3" s="21"/>
      <c r="L3" s="1"/>
    </row>
    <row r="4" spans="1:13" ht="17" x14ac:dyDescent="0.2">
      <c r="A4" s="59" t="s">
        <v>5</v>
      </c>
      <c r="B4" s="60"/>
      <c r="C4" s="61" t="s">
        <v>55</v>
      </c>
      <c r="D4" s="62"/>
      <c r="E4" s="21"/>
      <c r="F4" s="21"/>
      <c r="H4" s="21"/>
      <c r="I4" s="21"/>
      <c r="J4" s="21"/>
      <c r="K4" s="21"/>
      <c r="L4" s="1"/>
    </row>
    <row r="5" spans="1:13" ht="17" x14ac:dyDescent="0.2">
      <c r="A5" s="63" t="s">
        <v>20</v>
      </c>
      <c r="B5" s="6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1"/>
      <c r="J5" s="21"/>
      <c r="K5" s="21"/>
      <c r="L5" s="1"/>
    </row>
    <row r="6" spans="1:13" ht="17" x14ac:dyDescent="0.2">
      <c r="A6" s="64"/>
      <c r="B6" s="64"/>
      <c r="C6" s="14">
        <f>COUNTIF($J$12:$J$475, "&lt;&gt;")</f>
        <v>12</v>
      </c>
      <c r="D6" s="14">
        <f>COUNTIF($J$12:$J$474, "PASS")</f>
        <v>12</v>
      </c>
      <c r="E6" s="14">
        <f>COUNTIF($J$12:$J$477,"FAIL")</f>
        <v>0</v>
      </c>
      <c r="F6" s="14">
        <f>COUNTIF($J$12:$J$477,"NOT IMPLEMENTED")</f>
        <v>0</v>
      </c>
      <c r="G6" s="14">
        <f>COUNTIF($J$12:$J$477,"SKIPPED")</f>
        <v>0</v>
      </c>
      <c r="I6" s="21"/>
      <c r="J6" s="21"/>
      <c r="K6" s="21"/>
      <c r="L6" s="1"/>
    </row>
    <row r="7" spans="1:13" ht="17" x14ac:dyDescent="0.2">
      <c r="A7" s="63" t="s">
        <v>23</v>
      </c>
      <c r="B7" s="6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1"/>
      <c r="J7" s="21"/>
      <c r="K7" s="21"/>
      <c r="L7" s="1"/>
    </row>
    <row r="8" spans="1:13" ht="17" x14ac:dyDescent="0.2">
      <c r="A8" s="64"/>
      <c r="B8" s="64"/>
      <c r="C8" s="14">
        <f>COUNTIF($L$12:$L$475, "&lt;&gt;")</f>
        <v>12</v>
      </c>
      <c r="D8" s="14">
        <f>COUNTIF($L$12:$L$475, "PASS")</f>
        <v>12</v>
      </c>
      <c r="E8" s="14">
        <f>COUNTIF($L$12:$L$475, "FAIL")</f>
        <v>0</v>
      </c>
      <c r="F8" s="14">
        <f>COUNTIF($L$12:$L$475,"NOT IMPLEMENTED")</f>
        <v>0</v>
      </c>
      <c r="G8" s="14">
        <f>COUNTIF($L$12:$L$475, "SKIPPED")</f>
        <v>0</v>
      </c>
      <c r="I8" s="21"/>
      <c r="J8" s="21"/>
      <c r="K8" s="21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57" t="s">
        <v>24</v>
      </c>
      <c r="B10" s="57" t="s">
        <v>25</v>
      </c>
      <c r="C10" s="65" t="s">
        <v>26</v>
      </c>
      <c r="D10" s="57" t="s">
        <v>27</v>
      </c>
      <c r="E10" s="57" t="s">
        <v>28</v>
      </c>
      <c r="F10" s="57" t="s">
        <v>29</v>
      </c>
      <c r="G10" s="57" t="s">
        <v>30</v>
      </c>
      <c r="H10" s="57" t="s">
        <v>31</v>
      </c>
      <c r="I10" s="57" t="s">
        <v>32</v>
      </c>
      <c r="J10" s="57" t="s">
        <v>33</v>
      </c>
      <c r="K10" s="57" t="s">
        <v>34</v>
      </c>
      <c r="L10" s="57" t="s">
        <v>35</v>
      </c>
      <c r="M10" s="57" t="s">
        <v>54</v>
      </c>
    </row>
    <row r="11" spans="1:13" x14ac:dyDescent="0.15">
      <c r="A11" s="58"/>
      <c r="B11" s="58"/>
      <c r="C11" s="58"/>
      <c r="D11" s="58"/>
      <c r="E11" s="58"/>
      <c r="F11" s="58"/>
      <c r="G11" s="58"/>
      <c r="H11" s="58"/>
      <c r="I11" s="57"/>
      <c r="J11" s="57"/>
      <c r="K11" s="57"/>
      <c r="L11" s="57"/>
      <c r="M11" s="57"/>
    </row>
    <row r="12" spans="1:13" ht="36" x14ac:dyDescent="0.15">
      <c r="A12" s="22">
        <v>1</v>
      </c>
      <c r="B12" s="26" t="str">
        <f t="shared" ref="B12:B23" si="0">CONCATENATE($C$2, " - ", A12)</f>
        <v>VMaI - 1</v>
      </c>
      <c r="C12" s="26" t="str">
        <f>$C$1</f>
        <v>View Menu and Invoice</v>
      </c>
      <c r="D12" s="26" t="s">
        <v>38</v>
      </c>
      <c r="E12" s="26"/>
      <c r="F12" s="26" t="s">
        <v>56</v>
      </c>
      <c r="G12" s="22"/>
      <c r="H12" s="26" t="s">
        <v>39</v>
      </c>
      <c r="I12" s="33" t="s">
        <v>66</v>
      </c>
      <c r="J12" s="27" t="s">
        <v>7</v>
      </c>
      <c r="K12" s="28"/>
      <c r="L12" s="27" t="s">
        <v>7</v>
      </c>
      <c r="M12" s="32" t="s">
        <v>55</v>
      </c>
    </row>
    <row r="13" spans="1:13" ht="59" customHeight="1" x14ac:dyDescent="0.15">
      <c r="A13" s="22">
        <v>2</v>
      </c>
      <c r="B13" s="26" t="str">
        <f t="shared" si="0"/>
        <v>VMaI - 2</v>
      </c>
      <c r="C13" s="26" t="str">
        <f>$C$1</f>
        <v>View Menu and Invoice</v>
      </c>
      <c r="D13" s="26" t="s">
        <v>63</v>
      </c>
      <c r="E13" s="26" t="s">
        <v>56</v>
      </c>
      <c r="F13" s="26" t="s">
        <v>64</v>
      </c>
      <c r="G13" s="22"/>
      <c r="H13" s="26" t="s">
        <v>65</v>
      </c>
      <c r="I13" s="33" t="s">
        <v>66</v>
      </c>
      <c r="J13" s="27" t="s">
        <v>7</v>
      </c>
      <c r="K13" s="28"/>
      <c r="L13" s="27" t="s">
        <v>7</v>
      </c>
      <c r="M13" s="32" t="s">
        <v>55</v>
      </c>
    </row>
    <row r="14" spans="1:13" ht="88.75" customHeight="1" x14ac:dyDescent="0.15">
      <c r="A14" s="22">
        <v>3</v>
      </c>
      <c r="B14" s="26" t="str">
        <f t="shared" si="0"/>
        <v>VMaI - 3</v>
      </c>
      <c r="C14" s="26" t="str">
        <f t="shared" ref="C14:C23" si="1">$C$1</f>
        <v>View Menu and Invoice</v>
      </c>
      <c r="D14" s="26" t="s">
        <v>57</v>
      </c>
      <c r="E14" s="26" t="s">
        <v>56</v>
      </c>
      <c r="F14" s="26" t="s">
        <v>61</v>
      </c>
      <c r="G14" s="22" t="s">
        <v>69</v>
      </c>
      <c r="H14" s="26" t="s">
        <v>70</v>
      </c>
      <c r="I14" s="33" t="s">
        <v>66</v>
      </c>
      <c r="J14" s="27" t="s">
        <v>7</v>
      </c>
      <c r="K14" s="28"/>
      <c r="L14" s="27" t="s">
        <v>7</v>
      </c>
      <c r="M14" s="32" t="s">
        <v>55</v>
      </c>
    </row>
    <row r="15" spans="1:13" ht="54" x14ac:dyDescent="0.15">
      <c r="A15" s="22">
        <v>4</v>
      </c>
      <c r="B15" s="26" t="str">
        <f t="shared" si="0"/>
        <v>VMaI - 4</v>
      </c>
      <c r="C15" s="26" t="str">
        <f t="shared" si="1"/>
        <v>View Menu and Invoice</v>
      </c>
      <c r="D15" s="26" t="s">
        <v>58</v>
      </c>
      <c r="E15" s="26" t="s">
        <v>56</v>
      </c>
      <c r="F15" s="26" t="s">
        <v>62</v>
      </c>
      <c r="G15" s="22" t="s">
        <v>69</v>
      </c>
      <c r="H15" s="26" t="s">
        <v>71</v>
      </c>
      <c r="I15" s="33" t="s">
        <v>66</v>
      </c>
      <c r="J15" s="27" t="s">
        <v>7</v>
      </c>
      <c r="K15" s="28"/>
      <c r="L15" s="27" t="s">
        <v>7</v>
      </c>
      <c r="M15" s="32" t="s">
        <v>55</v>
      </c>
    </row>
    <row r="16" spans="1:13" ht="54" x14ac:dyDescent="0.15">
      <c r="A16" s="22">
        <v>5</v>
      </c>
      <c r="B16" s="26" t="str">
        <f t="shared" si="0"/>
        <v>VMaI - 5</v>
      </c>
      <c r="C16" s="26" t="str">
        <f t="shared" si="1"/>
        <v>View Menu and Invoice</v>
      </c>
      <c r="D16" s="29" t="s">
        <v>72</v>
      </c>
      <c r="E16" s="26" t="s">
        <v>56</v>
      </c>
      <c r="F16" s="26" t="s">
        <v>73</v>
      </c>
      <c r="G16" s="30"/>
      <c r="H16" s="26" t="s">
        <v>74</v>
      </c>
      <c r="I16" s="33" t="s">
        <v>66</v>
      </c>
      <c r="J16" s="27" t="s">
        <v>7</v>
      </c>
      <c r="K16" s="28"/>
      <c r="L16" s="27" t="s">
        <v>7</v>
      </c>
      <c r="M16" s="32" t="s">
        <v>55</v>
      </c>
    </row>
    <row r="17" spans="1:13" ht="90" x14ac:dyDescent="0.15">
      <c r="A17" s="22">
        <v>6</v>
      </c>
      <c r="B17" s="26" t="str">
        <f t="shared" si="0"/>
        <v>VMaI - 6</v>
      </c>
      <c r="C17" s="26" t="str">
        <f t="shared" si="1"/>
        <v>View Menu and Invoice</v>
      </c>
      <c r="D17" s="26" t="s">
        <v>75</v>
      </c>
      <c r="E17" s="26" t="s">
        <v>78</v>
      </c>
      <c r="F17" s="26" t="s">
        <v>76</v>
      </c>
      <c r="G17" s="30"/>
      <c r="H17" s="26" t="s">
        <v>77</v>
      </c>
      <c r="I17" s="33" t="s">
        <v>66</v>
      </c>
      <c r="J17" s="27" t="s">
        <v>7</v>
      </c>
      <c r="K17" s="28"/>
      <c r="L17" s="27" t="s">
        <v>7</v>
      </c>
      <c r="M17" s="32" t="s">
        <v>55</v>
      </c>
    </row>
    <row r="18" spans="1:13" ht="90" x14ac:dyDescent="0.15">
      <c r="A18" s="22">
        <v>7</v>
      </c>
      <c r="B18" s="26" t="str">
        <f t="shared" si="0"/>
        <v>VMaI - 7</v>
      </c>
      <c r="C18" s="26" t="str">
        <f t="shared" si="1"/>
        <v>View Menu and Invoice</v>
      </c>
      <c r="D18" s="26" t="s">
        <v>81</v>
      </c>
      <c r="E18" s="26" t="s">
        <v>78</v>
      </c>
      <c r="F18" s="26" t="s">
        <v>79</v>
      </c>
      <c r="G18" s="30"/>
      <c r="H18" s="26" t="s">
        <v>80</v>
      </c>
      <c r="I18" s="33" t="s">
        <v>66</v>
      </c>
      <c r="J18" s="27" t="s">
        <v>7</v>
      </c>
      <c r="K18" s="28"/>
      <c r="L18" s="27" t="s">
        <v>7</v>
      </c>
      <c r="M18" s="32" t="s">
        <v>55</v>
      </c>
    </row>
    <row r="19" spans="1:13" ht="90" x14ac:dyDescent="0.15">
      <c r="A19" s="22">
        <v>8</v>
      </c>
      <c r="B19" s="26" t="str">
        <f t="shared" si="0"/>
        <v>VMaI - 8</v>
      </c>
      <c r="C19" s="26" t="str">
        <f t="shared" si="1"/>
        <v>View Menu and Invoice</v>
      </c>
      <c r="D19" s="26" t="s">
        <v>82</v>
      </c>
      <c r="E19" s="26" t="s">
        <v>78</v>
      </c>
      <c r="F19" s="26" t="s">
        <v>83</v>
      </c>
      <c r="G19" s="30"/>
      <c r="H19" s="26" t="s">
        <v>84</v>
      </c>
      <c r="I19" s="33" t="s">
        <v>66</v>
      </c>
      <c r="J19" s="27" t="s">
        <v>7</v>
      </c>
      <c r="K19" s="28"/>
      <c r="L19" s="27" t="s">
        <v>7</v>
      </c>
      <c r="M19" s="32" t="s">
        <v>55</v>
      </c>
    </row>
    <row r="20" spans="1:13" ht="90" x14ac:dyDescent="0.15">
      <c r="A20" s="22">
        <v>9</v>
      </c>
      <c r="B20" s="26" t="str">
        <f t="shared" si="0"/>
        <v>VMaI - 9</v>
      </c>
      <c r="C20" s="26" t="str">
        <f t="shared" si="1"/>
        <v>View Menu and Invoice</v>
      </c>
      <c r="D20" s="26" t="s">
        <v>85</v>
      </c>
      <c r="E20" s="26" t="s">
        <v>78</v>
      </c>
      <c r="F20" s="26" t="s">
        <v>83</v>
      </c>
      <c r="H20" s="26" t="s">
        <v>86</v>
      </c>
      <c r="I20" s="33" t="s">
        <v>66</v>
      </c>
      <c r="J20" s="27" t="s">
        <v>7</v>
      </c>
      <c r="K20" s="28"/>
      <c r="L20" s="27" t="s">
        <v>7</v>
      </c>
      <c r="M20" s="32" t="s">
        <v>55</v>
      </c>
    </row>
    <row r="21" spans="1:13" ht="90" x14ac:dyDescent="0.15">
      <c r="A21" s="22">
        <v>10</v>
      </c>
      <c r="B21" s="26" t="str">
        <f t="shared" si="0"/>
        <v>VMaI - 10</v>
      </c>
      <c r="C21" s="26" t="str">
        <f t="shared" si="1"/>
        <v>View Menu and Invoice</v>
      </c>
      <c r="D21" s="26" t="s">
        <v>89</v>
      </c>
      <c r="E21" s="26" t="s">
        <v>78</v>
      </c>
      <c r="F21" s="26" t="s">
        <v>87</v>
      </c>
      <c r="G21" s="31"/>
      <c r="H21" s="26" t="s">
        <v>88</v>
      </c>
      <c r="I21" s="33" t="s">
        <v>66</v>
      </c>
      <c r="J21" s="27" t="s">
        <v>7</v>
      </c>
      <c r="K21" s="28"/>
      <c r="L21" s="27" t="s">
        <v>7</v>
      </c>
      <c r="M21" s="32" t="s">
        <v>55</v>
      </c>
    </row>
    <row r="22" spans="1:13" ht="90" x14ac:dyDescent="0.15">
      <c r="A22" s="22">
        <v>11</v>
      </c>
      <c r="B22" s="26" t="str">
        <f t="shared" si="0"/>
        <v>VMaI - 11</v>
      </c>
      <c r="C22" s="26" t="str">
        <f t="shared" si="1"/>
        <v>View Menu and Invoice</v>
      </c>
      <c r="D22" s="26" t="s">
        <v>90</v>
      </c>
      <c r="E22" s="26" t="s">
        <v>78</v>
      </c>
      <c r="F22" s="26" t="s">
        <v>91</v>
      </c>
      <c r="G22" s="31"/>
      <c r="H22" s="26" t="s">
        <v>92</v>
      </c>
      <c r="I22" s="33" t="s">
        <v>67</v>
      </c>
      <c r="J22" s="27" t="s">
        <v>7</v>
      </c>
      <c r="K22" s="28"/>
      <c r="L22" s="27" t="s">
        <v>7</v>
      </c>
      <c r="M22" s="32" t="s">
        <v>55</v>
      </c>
    </row>
    <row r="23" spans="1:13" ht="90" x14ac:dyDescent="0.15">
      <c r="A23" s="22">
        <v>12</v>
      </c>
      <c r="B23" s="26" t="str">
        <f t="shared" si="0"/>
        <v>VMaI - 12</v>
      </c>
      <c r="C23" s="26" t="str">
        <f t="shared" si="1"/>
        <v>View Menu and Invoice</v>
      </c>
      <c r="D23" s="26" t="s">
        <v>93</v>
      </c>
      <c r="E23" s="26" t="s">
        <v>78</v>
      </c>
      <c r="F23" s="26" t="s">
        <v>94</v>
      </c>
      <c r="G23" s="31"/>
      <c r="H23" s="26" t="s">
        <v>95</v>
      </c>
      <c r="I23" s="33" t="s">
        <v>68</v>
      </c>
      <c r="J23" s="27" t="s">
        <v>7</v>
      </c>
      <c r="K23" s="28"/>
      <c r="L23" s="27" t="s">
        <v>7</v>
      </c>
      <c r="M23" s="32" t="s">
        <v>55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phoneticPr fontId="16" type="noConversion"/>
  <conditionalFormatting sqref="J12:J23">
    <cfRule type="containsText" dxfId="19" priority="11" operator="containsText" text="FAIL">
      <formula>NOT(ISERROR(SEARCH("FAIL",J12)))</formula>
    </cfRule>
    <cfRule type="containsText" dxfId="18" priority="12" operator="containsText" text="PASS">
      <formula>NOT(ISERROR(SEARCH("PASS",J12)))</formula>
    </cfRule>
  </conditionalFormatting>
  <conditionalFormatting sqref="J12:J23">
    <cfRule type="containsText" dxfId="17" priority="9" operator="containsText" text="SKIPPED">
      <formula>NOT(ISERROR(SEARCH("SKIPPED",J12)))</formula>
    </cfRule>
    <cfRule type="containsText" dxfId="16" priority="10" operator="containsText" text="Not Implemented">
      <formula>NOT(ISERROR(SEARCH("Not Implemented",J12)))</formula>
    </cfRule>
  </conditionalFormatting>
  <conditionalFormatting sqref="L12:L23">
    <cfRule type="containsText" dxfId="15" priority="3" operator="containsText" text="FAIL">
      <formula>NOT(ISERROR(SEARCH("FAIL",L12)))</formula>
    </cfRule>
    <cfRule type="containsText" dxfId="14" priority="4" operator="containsText" text="PASS">
      <formula>NOT(ISERROR(SEARCH("PASS",L12)))</formula>
    </cfRule>
  </conditionalFormatting>
  <conditionalFormatting sqref="L12:L23">
    <cfRule type="containsText" dxfId="13" priority="1" operator="containsText" text="SKIPPED">
      <formula>NOT(ISERROR(SEARCH("SKIPPED",L12)))</formula>
    </cfRule>
    <cfRule type="containsText" dxfId="1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J12:J23 L12:L23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4"/>
  <sheetViews>
    <sheetView zoomScale="85" zoomScaleNormal="85" workbookViewId="0">
      <selection activeCell="C1" sqref="C1:D1"/>
    </sheetView>
  </sheetViews>
  <sheetFormatPr baseColWidth="10" defaultColWidth="8.83203125" defaultRowHeight="14" x14ac:dyDescent="0.15"/>
  <cols>
    <col min="2" max="2" width="11.83203125" customWidth="1"/>
    <col min="3" max="3" width="13.6640625" customWidth="1"/>
    <col min="4" max="4" width="23.6640625" customWidth="1"/>
    <col min="5" max="5" width="22.1640625" customWidth="1"/>
    <col min="6" max="6" width="18.83203125" customWidth="1"/>
    <col min="7" max="7" width="22.83203125" customWidth="1"/>
    <col min="8" max="8" width="20.6640625" customWidth="1"/>
    <col min="9" max="9" width="14" customWidth="1"/>
    <col min="10" max="10" width="15.1640625" customWidth="1"/>
    <col min="11" max="11" width="14.1640625" customWidth="1"/>
    <col min="12" max="12" width="15.83203125" customWidth="1"/>
    <col min="13" max="13" width="14.83203125" customWidth="1"/>
  </cols>
  <sheetData>
    <row r="1" spans="1:13" ht="17" x14ac:dyDescent="0.2">
      <c r="A1" s="59" t="s">
        <v>17</v>
      </c>
      <c r="B1" s="60"/>
      <c r="C1" s="61" t="s">
        <v>96</v>
      </c>
      <c r="D1" s="62"/>
      <c r="E1" s="21"/>
      <c r="F1" s="21"/>
      <c r="G1" s="21"/>
      <c r="H1" s="21"/>
      <c r="I1" s="21"/>
      <c r="J1" s="21"/>
      <c r="K1" s="21"/>
      <c r="L1" s="1"/>
    </row>
    <row r="2" spans="1:13" ht="18" x14ac:dyDescent="0.2">
      <c r="A2" s="66" t="s">
        <v>18</v>
      </c>
      <c r="B2" s="67"/>
      <c r="C2" s="68" t="s">
        <v>97</v>
      </c>
      <c r="D2" s="69"/>
      <c r="E2" s="21"/>
      <c r="F2" s="21"/>
      <c r="G2" s="21"/>
      <c r="H2" s="21"/>
      <c r="I2" s="21"/>
      <c r="J2" s="21"/>
      <c r="K2" s="21"/>
      <c r="L2" s="1"/>
    </row>
    <row r="3" spans="1:13" ht="17" x14ac:dyDescent="0.2">
      <c r="A3" s="59" t="s">
        <v>19</v>
      </c>
      <c r="B3" s="60"/>
      <c r="C3" s="61"/>
      <c r="D3" s="62"/>
      <c r="E3" s="21"/>
      <c r="F3" s="21"/>
      <c r="G3" s="21"/>
      <c r="H3" s="21"/>
      <c r="I3" s="21"/>
      <c r="J3" s="21"/>
      <c r="K3" s="21"/>
      <c r="L3" s="1"/>
    </row>
    <row r="4" spans="1:13" ht="17" x14ac:dyDescent="0.2">
      <c r="A4" s="59" t="s">
        <v>5</v>
      </c>
      <c r="B4" s="60"/>
      <c r="C4" s="61" t="s">
        <v>55</v>
      </c>
      <c r="D4" s="62"/>
      <c r="E4" s="21"/>
      <c r="F4" s="21"/>
      <c r="H4" s="21"/>
      <c r="I4" s="21"/>
      <c r="J4" s="21"/>
      <c r="K4" s="21"/>
      <c r="L4" s="1"/>
    </row>
    <row r="5" spans="1:13" ht="17" x14ac:dyDescent="0.2">
      <c r="A5" s="63" t="s">
        <v>20</v>
      </c>
      <c r="B5" s="6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1"/>
      <c r="J5" s="21"/>
      <c r="K5" s="21"/>
      <c r="L5" s="1"/>
    </row>
    <row r="6" spans="1:13" ht="17" x14ac:dyDescent="0.2">
      <c r="A6" s="64"/>
      <c r="B6" s="64"/>
      <c r="C6" s="14">
        <f>COUNTIF($J$12:$J$489, "&lt;&gt;")</f>
        <v>3</v>
      </c>
      <c r="D6" s="14">
        <f>COUNTIF($L$12:$L$488, "PASS")</f>
        <v>3</v>
      </c>
      <c r="E6" s="14">
        <f>COUNTIF($J$12:$J$491,"FAIL")</f>
        <v>0</v>
      </c>
      <c r="F6" s="14">
        <f>COUNTIF($J$12:$J$491,"NOT IMPLEMENTED")</f>
        <v>0</v>
      </c>
      <c r="G6" s="14">
        <f>COUNTIF($J$12:$J$491,"SKIPPED")</f>
        <v>0</v>
      </c>
      <c r="I6" s="21"/>
      <c r="J6" s="21"/>
      <c r="K6" s="21"/>
      <c r="L6" s="1"/>
    </row>
    <row r="7" spans="1:13" ht="17" x14ac:dyDescent="0.2">
      <c r="A7" s="63" t="s">
        <v>23</v>
      </c>
      <c r="B7" s="6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1"/>
      <c r="J7" s="21"/>
      <c r="K7" s="21"/>
      <c r="L7" s="1"/>
    </row>
    <row r="8" spans="1:13" ht="17" x14ac:dyDescent="0.2">
      <c r="A8" s="64"/>
      <c r="B8" s="64"/>
      <c r="C8" s="14">
        <f>COUNTIF($L$12:$L$489, "&lt;&gt;")</f>
        <v>3</v>
      </c>
      <c r="D8" s="14">
        <f>COUNTIF($L$12:$L$489, "PASS")</f>
        <v>3</v>
      </c>
      <c r="E8" s="14">
        <f>COUNTIF($L$12:$L$489, "FAIL")</f>
        <v>0</v>
      </c>
      <c r="F8" s="14">
        <f>COUNTIF($L$12:$L$489,"NOT IMPLEMENTED")</f>
        <v>0</v>
      </c>
      <c r="G8" s="14">
        <f>COUNTIF($L$12:$L$489, "SKIPPED")</f>
        <v>0</v>
      </c>
      <c r="I8" s="21"/>
      <c r="J8" s="21"/>
      <c r="K8" s="21"/>
      <c r="L8" s="1"/>
    </row>
    <row r="9" spans="1:13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15">
      <c r="A10" s="70" t="s">
        <v>24</v>
      </c>
      <c r="B10" s="70" t="s">
        <v>25</v>
      </c>
      <c r="C10" s="70" t="s">
        <v>26</v>
      </c>
      <c r="D10" s="70" t="s">
        <v>27</v>
      </c>
      <c r="E10" s="70" t="s">
        <v>28</v>
      </c>
      <c r="F10" s="70" t="s">
        <v>29</v>
      </c>
      <c r="G10" s="70" t="s">
        <v>30</v>
      </c>
      <c r="H10" s="70" t="s">
        <v>31</v>
      </c>
      <c r="I10" s="70" t="s">
        <v>32</v>
      </c>
      <c r="J10" s="70" t="s">
        <v>33</v>
      </c>
      <c r="K10" s="70" t="s">
        <v>34</v>
      </c>
      <c r="L10" s="70" t="s">
        <v>35</v>
      </c>
      <c r="M10" s="70" t="s">
        <v>54</v>
      </c>
    </row>
    <row r="11" spans="1:13" x14ac:dyDescent="0.15">
      <c r="A11" s="71"/>
      <c r="B11" s="71"/>
      <c r="C11" s="71"/>
      <c r="D11" s="71"/>
      <c r="E11" s="71"/>
      <c r="F11" s="71"/>
      <c r="G11" s="71"/>
      <c r="H11" s="71"/>
      <c r="I11" s="70"/>
      <c r="J11" s="70"/>
      <c r="K11" s="70"/>
      <c r="L11" s="70"/>
      <c r="M11" s="70"/>
    </row>
    <row r="12" spans="1:13" ht="54" x14ac:dyDescent="0.15">
      <c r="A12" s="18">
        <v>1</v>
      </c>
      <c r="B12" s="18" t="str">
        <f t="shared" ref="B12" si="0">CONCATENATE($C$2, " - ", A12)</f>
        <v>A&amp;N - 1</v>
      </c>
      <c r="C12" s="18" t="str">
        <f t="shared" ref="C12:C14" si="1">$C$1</f>
        <v xml:space="preserve">Announcements &amp; news </v>
      </c>
      <c r="D12" s="26" t="s">
        <v>38</v>
      </c>
      <c r="E12" s="18" t="s">
        <v>98</v>
      </c>
      <c r="F12" s="4" t="s">
        <v>99</v>
      </c>
      <c r="G12" s="26"/>
      <c r="H12" s="4" t="s">
        <v>106</v>
      </c>
      <c r="I12" s="25">
        <v>44897</v>
      </c>
      <c r="J12" s="17" t="s">
        <v>7</v>
      </c>
      <c r="K12" s="34"/>
      <c r="L12" s="17" t="s">
        <v>7</v>
      </c>
      <c r="M12" s="35" t="s">
        <v>55</v>
      </c>
    </row>
    <row r="13" spans="1:13" ht="54" x14ac:dyDescent="0.15">
      <c r="A13" s="18">
        <v>2</v>
      </c>
      <c r="B13" s="18" t="str">
        <f t="shared" ref="B13:B14" si="2">CONCATENATE($C$2, " - ", A13)</f>
        <v>A&amp;N - 2</v>
      </c>
      <c r="C13" s="18" t="str">
        <f t="shared" si="1"/>
        <v xml:space="preserve">Announcements &amp; news </v>
      </c>
      <c r="D13" s="26" t="s">
        <v>100</v>
      </c>
      <c r="E13" s="18" t="s">
        <v>98</v>
      </c>
      <c r="F13" s="4" t="s">
        <v>101</v>
      </c>
      <c r="G13" s="26"/>
      <c r="H13" s="4" t="s">
        <v>105</v>
      </c>
      <c r="I13" s="25">
        <v>44898</v>
      </c>
      <c r="J13" s="17" t="s">
        <v>7</v>
      </c>
      <c r="K13" s="34"/>
      <c r="L13" s="17" t="s">
        <v>7</v>
      </c>
      <c r="M13" s="35" t="s">
        <v>55</v>
      </c>
    </row>
    <row r="14" spans="1:13" ht="54" x14ac:dyDescent="0.15">
      <c r="A14" s="18">
        <v>3</v>
      </c>
      <c r="B14" s="18" t="str">
        <f t="shared" si="2"/>
        <v>A&amp;N - 3</v>
      </c>
      <c r="C14" s="18" t="str">
        <f t="shared" si="1"/>
        <v xml:space="preserve">Announcements &amp; news </v>
      </c>
      <c r="D14" s="26" t="s">
        <v>102</v>
      </c>
      <c r="E14" s="18" t="s">
        <v>98</v>
      </c>
      <c r="F14" s="4" t="s">
        <v>103</v>
      </c>
      <c r="G14" s="26"/>
      <c r="H14" s="4" t="s">
        <v>104</v>
      </c>
      <c r="I14" s="25">
        <v>44899</v>
      </c>
      <c r="J14" s="17" t="s">
        <v>7</v>
      </c>
      <c r="K14" s="34"/>
      <c r="L14" s="17" t="s">
        <v>7</v>
      </c>
      <c r="M14" s="35" t="s">
        <v>55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4">
    <cfRule type="containsText" dxfId="11" priority="7" operator="containsText" text="FAIL">
      <formula>NOT(ISERROR(SEARCH("FAIL",J12)))</formula>
    </cfRule>
    <cfRule type="containsText" dxfId="10" priority="8" operator="containsText" text="PASS">
      <formula>NOT(ISERROR(SEARCH("PASS",J12)))</formula>
    </cfRule>
  </conditionalFormatting>
  <conditionalFormatting sqref="J12:J14">
    <cfRule type="containsText" dxfId="9" priority="5" operator="containsText" text="SKIPPED">
      <formula>NOT(ISERROR(SEARCH("SKIPPED",J12)))</formula>
    </cfRule>
    <cfRule type="containsText" dxfId="8" priority="6" operator="containsText" text="Not Implemented">
      <formula>NOT(ISERROR(SEARCH("Not Implemented",J12)))</formula>
    </cfRule>
  </conditionalFormatting>
  <conditionalFormatting sqref="L12:L14">
    <cfRule type="containsText" dxfId="7" priority="3" operator="containsText" text="FAIL">
      <formula>NOT(ISERROR(SEARCH("FAIL",L12)))</formula>
    </cfRule>
    <cfRule type="containsText" dxfId="6" priority="4" operator="containsText" text="PASS">
      <formula>NOT(ISERROR(SEARCH("PASS",L12)))</formula>
    </cfRule>
  </conditionalFormatting>
  <conditionalFormatting sqref="L12:L14">
    <cfRule type="containsText" dxfId="5" priority="1" operator="containsText" text="SKIPPED">
      <formula>NOT(ISERROR(SEARCH("SKIPPED",L12)))</formula>
    </cfRule>
    <cfRule type="containsText" dxfId="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J12:J14 L12:L14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20"/>
  <sheetViews>
    <sheetView tabSelected="1" zoomScale="80" zoomScaleNormal="80" workbookViewId="0">
      <selection activeCell="L14" sqref="L14:L20"/>
    </sheetView>
  </sheetViews>
  <sheetFormatPr baseColWidth="10" defaultColWidth="8.83203125" defaultRowHeight="17" x14ac:dyDescent="0.2"/>
  <cols>
    <col min="1" max="1" width="8.83203125" style="1"/>
    <col min="2" max="2" width="13.1640625" style="1" customWidth="1"/>
    <col min="3" max="3" width="20" style="1" customWidth="1"/>
    <col min="4" max="4" width="19.6640625" style="1" customWidth="1"/>
    <col min="5" max="5" width="17.33203125" style="1" customWidth="1"/>
    <col min="6" max="6" width="17.5" style="1" customWidth="1"/>
    <col min="7" max="7" width="30.6640625" style="1" bestFit="1" customWidth="1"/>
    <col min="8" max="8" width="16.6640625" style="1" customWidth="1"/>
    <col min="9" max="9" width="12.1640625" style="1" customWidth="1"/>
    <col min="10" max="10" width="13" style="1" customWidth="1"/>
    <col min="11" max="11" width="15.5" style="1" customWidth="1"/>
    <col min="12" max="12" width="15.6640625" style="1" customWidth="1"/>
    <col min="13" max="13" width="17.83203125" style="1" customWidth="1"/>
    <col min="14" max="16384" width="8.83203125" style="1"/>
  </cols>
  <sheetData>
    <row r="1" spans="1:13" x14ac:dyDescent="0.2">
      <c r="A1" s="73" t="s">
        <v>17</v>
      </c>
      <c r="B1" s="74"/>
      <c r="C1" s="75" t="s">
        <v>107</v>
      </c>
      <c r="D1" s="76"/>
      <c r="E1" s="36"/>
      <c r="F1" s="36"/>
      <c r="G1" s="36"/>
      <c r="H1"/>
      <c r="I1"/>
      <c r="J1"/>
      <c r="K1"/>
      <c r="L1"/>
      <c r="M1"/>
    </row>
    <row r="2" spans="1:13" ht="18" x14ac:dyDescent="0.2">
      <c r="A2" s="77" t="s">
        <v>18</v>
      </c>
      <c r="B2" s="78"/>
      <c r="C2" s="79" t="s">
        <v>108</v>
      </c>
      <c r="D2" s="80"/>
      <c r="E2" s="36"/>
      <c r="F2" s="36"/>
      <c r="G2" s="36"/>
      <c r="H2"/>
      <c r="I2"/>
      <c r="J2"/>
      <c r="K2"/>
      <c r="L2"/>
      <c r="M2"/>
    </row>
    <row r="3" spans="1:13" x14ac:dyDescent="0.2">
      <c r="A3" s="73" t="s">
        <v>19</v>
      </c>
      <c r="B3" s="74"/>
      <c r="C3" s="75"/>
      <c r="D3" s="76"/>
      <c r="E3" s="36"/>
      <c r="F3" s="36"/>
      <c r="G3" s="36"/>
      <c r="H3"/>
      <c r="I3"/>
      <c r="J3"/>
      <c r="K3"/>
      <c r="L3"/>
      <c r="M3"/>
    </row>
    <row r="4" spans="1:13" x14ac:dyDescent="0.2">
      <c r="A4" s="73" t="s">
        <v>5</v>
      </c>
      <c r="B4" s="74"/>
      <c r="C4" s="75" t="s">
        <v>109</v>
      </c>
      <c r="D4" s="76"/>
      <c r="E4" s="36"/>
      <c r="F4" s="36"/>
      <c r="G4" s="37"/>
      <c r="H4"/>
      <c r="I4"/>
      <c r="J4"/>
      <c r="K4"/>
      <c r="L4"/>
      <c r="M4"/>
    </row>
    <row r="5" spans="1:13" x14ac:dyDescent="0.2">
      <c r="A5" s="81" t="s">
        <v>20</v>
      </c>
      <c r="B5" s="82"/>
      <c r="C5" s="38" t="s">
        <v>21</v>
      </c>
      <c r="D5" s="38" t="s">
        <v>7</v>
      </c>
      <c r="E5" s="38" t="s">
        <v>8</v>
      </c>
      <c r="F5" s="38" t="s">
        <v>22</v>
      </c>
      <c r="G5" s="38" t="s">
        <v>9</v>
      </c>
      <c r="H5"/>
      <c r="I5"/>
      <c r="J5"/>
      <c r="K5"/>
      <c r="L5"/>
      <c r="M5"/>
    </row>
    <row r="6" spans="1:13" x14ac:dyDescent="0.2">
      <c r="A6" s="82"/>
      <c r="B6" s="82"/>
      <c r="C6" s="39">
        <f>COUNTIF($J$12:$J$480, "&lt;&gt;")</f>
        <v>9</v>
      </c>
      <c r="D6" s="39">
        <f>COUNTIF($J$12:$J$473, "PASS")</f>
        <v>9</v>
      </c>
      <c r="E6" s="39">
        <f>COUNTIF($J$12:$J$476,"FAIL")</f>
        <v>0</v>
      </c>
      <c r="F6" s="39">
        <f>COUNTIF($J$12:$J$476,"NOT IMPLEMENTED")</f>
        <v>0</v>
      </c>
      <c r="G6" s="39">
        <f>COUNTIF($J$12:$J$476,"SKIPPED")</f>
        <v>0</v>
      </c>
      <c r="H6"/>
      <c r="I6"/>
      <c r="J6"/>
      <c r="K6"/>
      <c r="L6"/>
      <c r="M6"/>
    </row>
    <row r="7" spans="1:13" x14ac:dyDescent="0.2">
      <c r="A7" s="81" t="s">
        <v>23</v>
      </c>
      <c r="B7" s="82"/>
      <c r="C7" s="38" t="s">
        <v>21</v>
      </c>
      <c r="D7" s="38" t="s">
        <v>7</v>
      </c>
      <c r="E7" s="38" t="s">
        <v>8</v>
      </c>
      <c r="F7" s="38" t="s">
        <v>22</v>
      </c>
      <c r="G7" s="38" t="s">
        <v>9</v>
      </c>
      <c r="H7"/>
      <c r="I7"/>
      <c r="J7"/>
      <c r="K7"/>
      <c r="L7"/>
      <c r="M7"/>
    </row>
    <row r="8" spans="1:13" x14ac:dyDescent="0.2">
      <c r="A8" s="82"/>
      <c r="B8" s="82"/>
      <c r="C8" s="39">
        <f>COUNTIF($J$12:$J$480, "&lt;&gt;")</f>
        <v>9</v>
      </c>
      <c r="D8" s="39">
        <f>COUNTIF($J$12:$J$473, "PASS")</f>
        <v>9</v>
      </c>
      <c r="E8" s="39">
        <f>COUNTIF($J$12:$J$476,"FAIL")</f>
        <v>0</v>
      </c>
      <c r="F8" s="39">
        <f>COUNTIF($J$12:$J$476,"NOT IMPLEMENTED")</f>
        <v>0</v>
      </c>
      <c r="G8" s="39">
        <f>COUNTIF($J$12:$J$476,"SKIPPED")</f>
        <v>0</v>
      </c>
      <c r="H8"/>
      <c r="I8"/>
      <c r="J8"/>
      <c r="K8"/>
      <c r="L8"/>
      <c r="M8"/>
    </row>
    <row r="9" spans="1:13" x14ac:dyDescent="0.2">
      <c r="A9"/>
      <c r="B9"/>
      <c r="C9"/>
      <c r="D9"/>
      <c r="E9"/>
      <c r="F9"/>
      <c r="G9"/>
      <c r="H9"/>
      <c r="I9"/>
      <c r="J9"/>
      <c r="K9"/>
      <c r="L9"/>
      <c r="M9"/>
    </row>
    <row r="10" spans="1:13" ht="17" customHeight="1" x14ac:dyDescent="0.2">
      <c r="A10" s="72" t="s">
        <v>24</v>
      </c>
      <c r="B10" s="72" t="s">
        <v>25</v>
      </c>
      <c r="C10" s="84" t="s">
        <v>26</v>
      </c>
      <c r="D10" s="72" t="s">
        <v>27</v>
      </c>
      <c r="E10" s="72" t="s">
        <v>28</v>
      </c>
      <c r="F10" s="72" t="s">
        <v>29</v>
      </c>
      <c r="G10" s="72" t="s">
        <v>30</v>
      </c>
      <c r="H10" s="72" t="s">
        <v>31</v>
      </c>
      <c r="I10" s="72" t="s">
        <v>32</v>
      </c>
      <c r="J10" s="72" t="s">
        <v>33</v>
      </c>
      <c r="K10" s="72" t="s">
        <v>34</v>
      </c>
      <c r="L10" s="72" t="s">
        <v>35</v>
      </c>
      <c r="M10" s="72" t="s">
        <v>54</v>
      </c>
    </row>
    <row r="11" spans="1:13" x14ac:dyDescent="0.2">
      <c r="A11" s="83"/>
      <c r="B11" s="83"/>
      <c r="C11" s="83"/>
      <c r="D11" s="83"/>
      <c r="E11" s="83"/>
      <c r="F11" s="83"/>
      <c r="G11" s="83"/>
      <c r="H11" s="83"/>
      <c r="I11" s="72"/>
      <c r="J11" s="72"/>
      <c r="K11" s="72"/>
      <c r="L11" s="72"/>
      <c r="M11" s="72"/>
    </row>
    <row r="12" spans="1:13" customFormat="1" ht="105.5" customHeight="1" x14ac:dyDescent="0.15">
      <c r="A12" s="40">
        <v>1</v>
      </c>
      <c r="B12" s="41" t="s">
        <v>110</v>
      </c>
      <c r="C12" s="41" t="s">
        <v>107</v>
      </c>
      <c r="D12" s="41" t="s">
        <v>38</v>
      </c>
      <c r="E12" s="41" t="s">
        <v>111</v>
      </c>
      <c r="F12" s="42" t="s">
        <v>112</v>
      </c>
      <c r="G12" s="43"/>
      <c r="H12" s="42" t="s">
        <v>39</v>
      </c>
      <c r="I12" s="44">
        <v>45283</v>
      </c>
      <c r="J12" s="45" t="s">
        <v>7</v>
      </c>
      <c r="K12" s="46"/>
      <c r="L12" s="47" t="s">
        <v>7</v>
      </c>
      <c r="M12" s="48" t="s">
        <v>109</v>
      </c>
    </row>
    <row r="13" spans="1:13" customFormat="1" ht="105.5" customHeight="1" x14ac:dyDescent="0.15">
      <c r="A13" s="40">
        <v>2</v>
      </c>
      <c r="B13" s="41" t="s">
        <v>113</v>
      </c>
      <c r="C13" s="41" t="s">
        <v>107</v>
      </c>
      <c r="D13" s="41" t="s">
        <v>114</v>
      </c>
      <c r="E13" s="41" t="s">
        <v>111</v>
      </c>
      <c r="F13" s="42" t="s">
        <v>112</v>
      </c>
      <c r="G13" s="49"/>
      <c r="H13" s="42" t="s">
        <v>115</v>
      </c>
      <c r="I13" s="44">
        <v>45283</v>
      </c>
      <c r="J13" s="45" t="s">
        <v>7</v>
      </c>
      <c r="K13" s="46"/>
      <c r="L13" s="47" t="s">
        <v>7</v>
      </c>
      <c r="M13" s="48" t="s">
        <v>109</v>
      </c>
    </row>
    <row r="14" spans="1:13" ht="90" x14ac:dyDescent="0.2">
      <c r="A14" s="40">
        <v>3</v>
      </c>
      <c r="B14" s="41" t="s">
        <v>116</v>
      </c>
      <c r="C14" s="41" t="s">
        <v>107</v>
      </c>
      <c r="D14" s="41" t="s">
        <v>117</v>
      </c>
      <c r="E14" s="41" t="s">
        <v>111</v>
      </c>
      <c r="F14" s="42" t="s">
        <v>118</v>
      </c>
      <c r="G14" s="50"/>
      <c r="H14" s="42" t="s">
        <v>119</v>
      </c>
      <c r="I14" s="44">
        <v>45283</v>
      </c>
      <c r="J14" s="51" t="s">
        <v>7</v>
      </c>
      <c r="K14" s="46"/>
      <c r="L14" s="52" t="s">
        <v>7</v>
      </c>
      <c r="M14" s="48" t="s">
        <v>109</v>
      </c>
    </row>
    <row r="15" spans="1:13" ht="90" x14ac:dyDescent="0.2">
      <c r="A15" s="40">
        <v>4</v>
      </c>
      <c r="B15" s="41" t="s">
        <v>120</v>
      </c>
      <c r="C15" s="41" t="s">
        <v>107</v>
      </c>
      <c r="D15" s="41" t="s">
        <v>121</v>
      </c>
      <c r="E15" s="41" t="s">
        <v>111</v>
      </c>
      <c r="F15" s="42" t="s">
        <v>122</v>
      </c>
      <c r="G15" s="50"/>
      <c r="H15" s="42" t="s">
        <v>119</v>
      </c>
      <c r="I15" s="44">
        <v>45283</v>
      </c>
      <c r="J15" s="51" t="s">
        <v>7</v>
      </c>
      <c r="K15" s="46"/>
      <c r="L15" s="52" t="s">
        <v>7</v>
      </c>
      <c r="M15" s="48" t="s">
        <v>109</v>
      </c>
    </row>
    <row r="16" spans="1:13" ht="90" x14ac:dyDescent="0.2">
      <c r="A16" s="40">
        <v>5</v>
      </c>
      <c r="B16" s="41" t="s">
        <v>123</v>
      </c>
      <c r="C16" s="41" t="s">
        <v>107</v>
      </c>
      <c r="D16" s="41" t="s">
        <v>124</v>
      </c>
      <c r="E16" s="41" t="s">
        <v>111</v>
      </c>
      <c r="F16" s="42" t="s">
        <v>125</v>
      </c>
      <c r="G16" s="50"/>
      <c r="H16" s="4" t="s">
        <v>126</v>
      </c>
      <c r="I16" s="44">
        <v>45283</v>
      </c>
      <c r="J16" s="51" t="s">
        <v>7</v>
      </c>
      <c r="K16" s="46"/>
      <c r="L16" s="52" t="s">
        <v>7</v>
      </c>
      <c r="M16" s="48" t="s">
        <v>109</v>
      </c>
    </row>
    <row r="17" spans="1:13" ht="90" x14ac:dyDescent="0.2">
      <c r="A17" s="40">
        <v>6</v>
      </c>
      <c r="B17" s="41" t="s">
        <v>127</v>
      </c>
      <c r="C17" s="41" t="s">
        <v>107</v>
      </c>
      <c r="D17" s="41" t="s">
        <v>128</v>
      </c>
      <c r="E17" s="41" t="s">
        <v>111</v>
      </c>
      <c r="F17" s="42" t="s">
        <v>129</v>
      </c>
      <c r="G17" s="50" t="s">
        <v>130</v>
      </c>
      <c r="H17" s="42" t="s">
        <v>119</v>
      </c>
      <c r="I17" s="44">
        <v>45283</v>
      </c>
      <c r="J17" s="51" t="s">
        <v>7</v>
      </c>
      <c r="K17" s="46"/>
      <c r="L17" s="52" t="s">
        <v>7</v>
      </c>
      <c r="M17" s="48" t="s">
        <v>109</v>
      </c>
    </row>
    <row r="18" spans="1:13" ht="108" x14ac:dyDescent="0.2">
      <c r="A18" s="40">
        <v>7</v>
      </c>
      <c r="B18" s="41" t="s">
        <v>131</v>
      </c>
      <c r="C18" s="41" t="s">
        <v>107</v>
      </c>
      <c r="D18" s="41" t="s">
        <v>128</v>
      </c>
      <c r="E18" s="41" t="s">
        <v>111</v>
      </c>
      <c r="F18" s="42" t="s">
        <v>132</v>
      </c>
      <c r="G18" s="50" t="s">
        <v>133</v>
      </c>
      <c r="H18" s="4" t="s">
        <v>134</v>
      </c>
      <c r="I18" s="44">
        <v>45283</v>
      </c>
      <c r="J18" s="51" t="s">
        <v>7</v>
      </c>
      <c r="K18" s="46"/>
      <c r="L18" s="52" t="s">
        <v>7</v>
      </c>
      <c r="M18" s="48" t="s">
        <v>109</v>
      </c>
    </row>
    <row r="19" spans="1:13" ht="126" x14ac:dyDescent="0.2">
      <c r="A19" s="40">
        <v>8</v>
      </c>
      <c r="B19" s="41" t="s">
        <v>135</v>
      </c>
      <c r="C19" s="41" t="s">
        <v>107</v>
      </c>
      <c r="D19" s="41" t="s">
        <v>128</v>
      </c>
      <c r="E19" s="41" t="s">
        <v>111</v>
      </c>
      <c r="F19" s="42" t="s">
        <v>132</v>
      </c>
      <c r="G19" s="50" t="s">
        <v>136</v>
      </c>
      <c r="H19" s="4" t="s">
        <v>137</v>
      </c>
      <c r="I19" s="44">
        <v>45283</v>
      </c>
      <c r="J19" s="51" t="s">
        <v>7</v>
      </c>
      <c r="K19" s="46"/>
      <c r="L19" s="52" t="s">
        <v>7</v>
      </c>
      <c r="M19" s="48" t="s">
        <v>109</v>
      </c>
    </row>
    <row r="20" spans="1:13" ht="90" x14ac:dyDescent="0.2">
      <c r="A20" s="40">
        <v>9</v>
      </c>
      <c r="B20" s="41" t="s">
        <v>138</v>
      </c>
      <c r="C20" s="41" t="s">
        <v>107</v>
      </c>
      <c r="D20" s="41" t="s">
        <v>124</v>
      </c>
      <c r="E20" s="41" t="s">
        <v>111</v>
      </c>
      <c r="F20" s="42" t="s">
        <v>125</v>
      </c>
      <c r="G20"/>
      <c r="H20" s="42" t="s">
        <v>139</v>
      </c>
      <c r="I20" s="44">
        <v>45283</v>
      </c>
      <c r="J20" s="51" t="s">
        <v>7</v>
      </c>
      <c r="K20" s="46"/>
      <c r="L20" s="52" t="s">
        <v>7</v>
      </c>
      <c r="M20" s="48" t="s">
        <v>109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3 L12:L13">
    <cfRule type="containsText" dxfId="3" priority="3" operator="containsText" text="FAIL">
      <formula>NOT(ISERROR(SEARCH("FAIL",J12)))</formula>
    </cfRule>
    <cfRule type="containsText" dxfId="2" priority="4" operator="containsText" text="PASS">
      <formula>NOT(ISERROR(SEARCH("PASS",J12)))</formula>
    </cfRule>
  </conditionalFormatting>
  <conditionalFormatting sqref="J12:J13 L12:L13">
    <cfRule type="containsText" dxfId="1" priority="1" operator="containsText" text="SKIPPED">
      <formula>NOT(ISERROR(SEARCH("SKIPPED",J12)))</formula>
    </cfRule>
    <cfRule type="containsText" dxfId="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report </vt:lpstr>
      <vt:lpstr>View Menu and Invoice</vt:lpstr>
      <vt:lpstr>Announcements &amp; news </vt:lpstr>
      <vt:lpstr>View Menu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2020-04-21T13:28:48Z</dcterms:created>
  <dcterms:modified xsi:type="dcterms:W3CDTF">2023-12-25T09:35:38Z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