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\message_ix\tutorial\westeros\_static\"/>
    </mc:Choice>
  </mc:AlternateContent>
  <xr:revisionPtr revIDLastSave="0" documentId="13_ncr:1_{A920D523-B581-4133-AC96-E8FBEF11B2D5}" xr6:coauthVersionLast="46" xr6:coauthVersionMax="46" xr10:uidLastSave="{00000000-0000-0000-0000-000000000000}"/>
  <bookViews>
    <workbookView xWindow="-120" yWindow="-120" windowWidth="29040" windowHeight="13020" tabRatio="817" xr2:uid="{364CBA4B-37E8-4344-9F73-55D5F5C4642D}"/>
  </bookViews>
  <sheets>
    <sheet name="Bound_activity_up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1" i="3" l="1"/>
  <c r="K30" i="3"/>
  <c r="K29" i="3"/>
  <c r="K28" i="3"/>
  <c r="M29" i="3"/>
  <c r="L28" i="3"/>
  <c r="M28" i="3"/>
  <c r="N19" i="3"/>
  <c r="N18" i="3"/>
  <c r="N26" i="3"/>
  <c r="M25" i="3"/>
  <c r="N25" i="3"/>
  <c r="L25" i="3"/>
  <c r="K13" i="3"/>
  <c r="K18" i="3" s="1"/>
  <c r="M13" i="3"/>
  <c r="N13" i="3"/>
  <c r="L13" i="3"/>
  <c r="M18" i="3"/>
  <c r="N16" i="3"/>
  <c r="K25" i="3" l="1"/>
  <c r="L18" i="3"/>
  <c r="L21" i="3"/>
  <c r="L23" i="3" l="1"/>
  <c r="N21" i="3"/>
  <c r="M21" i="3"/>
  <c r="M19" i="3"/>
  <c r="M20" i="3" s="1"/>
  <c r="L19" i="3"/>
  <c r="L20" i="3" s="1"/>
  <c r="M23" i="3" l="1"/>
  <c r="N23" i="3" s="1"/>
  <c r="N20" i="3"/>
</calcChain>
</file>

<file path=xl/sharedStrings.xml><?xml version="1.0" encoding="utf-8"?>
<sst xmlns="http://schemas.openxmlformats.org/spreadsheetml/2006/main" count="72" uniqueCount="23">
  <si>
    <t>year</t>
  </si>
  <si>
    <t>ACT_UP</t>
  </si>
  <si>
    <t>ACT</t>
  </si>
  <si>
    <t>soft_activity_up</t>
  </si>
  <si>
    <t>initial_act_up</t>
  </si>
  <si>
    <t>growth_act_up</t>
  </si>
  <si>
    <t>Parameters for loil_trp</t>
  </si>
  <si>
    <t>Variables for loil_trp</t>
  </si>
  <si>
    <t>Actual annual GR</t>
  </si>
  <si>
    <t>Max act without soft relaxation</t>
  </si>
  <si>
    <t>Level</t>
  </si>
  <si>
    <t>Potential soft</t>
  </si>
  <si>
    <t>Potential max act (w soft)</t>
  </si>
  <si>
    <t>Max act (wo soft)</t>
  </si>
  <si>
    <t>wind_ppl</t>
  </si>
  <si>
    <t>Westeroes</t>
  </si>
  <si>
    <t>Westeros</t>
  </si>
  <si>
    <t>standard</t>
  </si>
  <si>
    <t>Tax Emission Scenario</t>
  </si>
  <si>
    <t>Paste ACT values from carbon tax scenario</t>
  </si>
  <si>
    <t>Paste historical activity values from soft constraint scenario</t>
  </si>
  <si>
    <t>Paste ACT values from soft constraint scenario</t>
  </si>
  <si>
    <t>Paste ACT_UP values from soft constraint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</si>
</sst>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-* #,##0.0_-;\-* #,##0.0_-;_-* &quot;-&quot;??_-;_-@_-"/>
    <numFmt numFmtId="166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1" applyFo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9" fontId="0" fillId="0" borderId="0" xfId="2" applyFont="1"/>
    <xf numFmtId="2" fontId="0" fillId="0" borderId="0" xfId="0" applyNumberFormat="1"/>
    <xf numFmtId="10" fontId="0" fillId="3" borderId="0" xfId="2" applyNumberFormat="1" applyFont="1" applyFill="1"/>
    <xf numFmtId="0" fontId="3" fillId="0" borderId="0" xfId="0" applyFont="1"/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6" fontId="0" fillId="0" borderId="0" xfId="0" applyNumberFormat="1"/>
    <xf numFmtId="166" fontId="0" fillId="0" borderId="0" xfId="1" applyNumberFormat="1" applyFont="1"/>
    <xf numFmtId="166" fontId="0" fillId="2" borderId="0" xfId="0" applyNumberFormat="1" applyFill="1"/>
    <xf numFmtId="166" fontId="0" fillId="2" borderId="0" xfId="1" applyNumberFormat="1" applyFont="1" applyFill="1"/>
    <xf numFmtId="166" fontId="3" fillId="0" borderId="0" xfId="0" applyNumberFormat="1" applyFont="1"/>
    <xf numFmtId="1" fontId="0" fillId="0" borderId="0" xfId="0" applyNumberFormat="1"/>
    <xf numFmtId="0" fontId="4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0" fillId="0" borderId="4" xfId="0" applyBorder="1"/>
    <xf numFmtId="164" fontId="0" fillId="0" borderId="4" xfId="0" applyNumberFormat="1" applyBorder="1"/>
    <xf numFmtId="4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Westeros `wind_ppl` soft constraints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65222134579"/>
          <c:y val="0.12172941748712353"/>
          <c:w val="0.7996702106540976"/>
          <c:h val="0.47164937788762601"/>
        </c:manualLayout>
      </c:layout>
      <c:barChart>
        <c:barDir val="col"/>
        <c:grouping val="stacked"/>
        <c:varyColors val="0"/>
        <c:ser>
          <c:idx val="0"/>
          <c:order val="0"/>
          <c:tx>
            <c:v>Maximum activity based on dynamic growth constraint</c:v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numRef>
              <c:f>Bound_activity_up!$K$15:$N$15</c:f>
              <c:numCache>
                <c:formatCode>General</c:formatCode>
                <c:ptCount val="4"/>
                <c:pt idx="0">
                  <c:v>690</c:v>
                </c:pt>
                <c:pt idx="1">
                  <c:v>700</c:v>
                </c:pt>
                <c:pt idx="2">
                  <c:v>710</c:v>
                </c:pt>
                <c:pt idx="3">
                  <c:v>720</c:v>
                </c:pt>
              </c:numCache>
            </c:numRef>
          </c:cat>
          <c:val>
            <c:numRef>
              <c:f>Bound_activity_up!$K$18:$N$18</c:f>
              <c:numCache>
                <c:formatCode>_-* #,##0_-;\-* #,##0_-;_-* "-"??_-;_-@_-</c:formatCode>
                <c:ptCount val="4"/>
                <c:pt idx="0">
                  <c:v>20.700152207001501</c:v>
                </c:pt>
                <c:pt idx="1">
                  <c:v>53.690863709832556</c:v>
                </c:pt>
                <c:pt idx="2">
                  <c:v>79.303197292325279</c:v>
                </c:pt>
                <c:pt idx="3">
                  <c:v>202.92582241403863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1-4F71-BED7-97B782349B93}"/>
            </c:ext>
          </c:extLst>
        </c:ser>
        <c:ser>
          <c:idx val="1"/>
          <c:order val="1"/>
          <c:tx>
            <c:v>Potential relaxation from soft constraint</c:v>
          </c:tx>
          <c:spPr>
            <a:solidFill>
              <a:srgbClr val="FFC000"/>
            </a:solidFill>
            <a:ln>
              <a:solidFill>
                <a:schemeClr val="tx2"/>
              </a:solidFill>
            </a:ln>
            <a:effectLst/>
          </c:spPr>
          <c:invertIfNegative val="0"/>
          <c:val>
            <c:numRef>
              <c:f>Bound_activity_up!$K$19:$N$19</c:f>
              <c:numCache>
                <c:formatCode>_-* #,##0_-;\-* #,##0_-;_-* "-"??_-;_-@_-</c:formatCode>
                <c:ptCount val="4"/>
                <c:pt idx="1">
                  <c:v>0</c:v>
                </c:pt>
                <c:pt idx="2">
                  <c:v>0</c:v>
                </c:pt>
                <c:pt idx="3">
                  <c:v>8.1852886970724423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D-4926-B973-9A453646C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310808"/>
        <c:axId val="709308512"/>
      </c:barChart>
      <c:lineChart>
        <c:grouping val="standard"/>
        <c:varyColors val="0"/>
        <c:ser>
          <c:idx val="2"/>
          <c:order val="2"/>
          <c:tx>
            <c:v>Actual Activity (Results)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Bound_activity_up!$K$12:$N$12</c:f>
              <c:numCache>
                <c:formatCode>General</c:formatCode>
                <c:ptCount val="4"/>
                <c:pt idx="0">
                  <c:v>690</c:v>
                </c:pt>
                <c:pt idx="1">
                  <c:v>700</c:v>
                </c:pt>
                <c:pt idx="2">
                  <c:v>710</c:v>
                </c:pt>
                <c:pt idx="3">
                  <c:v>720</c:v>
                </c:pt>
              </c:numCache>
            </c:numRef>
          </c:cat>
          <c:val>
            <c:numRef>
              <c:f>Bound_activity_up!$K$13:$N$13</c:f>
              <c:numCache>
                <c:formatCode>0</c:formatCode>
                <c:ptCount val="4"/>
                <c:pt idx="0">
                  <c:v>20.700152207001501</c:v>
                </c:pt>
                <c:pt idx="1">
                  <c:v>30.574815546362199</c:v>
                </c:pt>
                <c:pt idx="2">
                  <c:v>78.236689083701407</c:v>
                </c:pt>
                <c:pt idx="3">
                  <c:v>211.11111111111103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61-4F71-BED7-97B782349B93}"/>
            </c:ext>
          </c:extLst>
        </c:ser>
        <c:ser>
          <c:idx val="3"/>
          <c:order val="3"/>
          <c:tx>
            <c:strRef>
              <c:f>Bound_activity_up!$J$25</c:f>
              <c:strCache>
                <c:ptCount val="1"/>
                <c:pt idx="0">
                  <c:v>Tax Emission Scenario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Bound_activity_up!$K$12:$N$12</c:f>
              <c:numCache>
                <c:formatCode>General</c:formatCode>
                <c:ptCount val="4"/>
                <c:pt idx="0">
                  <c:v>690</c:v>
                </c:pt>
                <c:pt idx="1">
                  <c:v>700</c:v>
                </c:pt>
                <c:pt idx="2">
                  <c:v>710</c:v>
                </c:pt>
                <c:pt idx="3">
                  <c:v>720</c:v>
                </c:pt>
              </c:numCache>
            </c:numRef>
          </c:cat>
          <c:val>
            <c:numRef>
              <c:f>Bound_activity_up!$K$25:$N$25</c:f>
              <c:numCache>
                <c:formatCode>_-* #,##0_-;\-* #,##0_-;_-* "-"??_-;_-@_-</c:formatCode>
                <c:ptCount val="4"/>
                <c:pt idx="0">
                  <c:v>20.700152207001501</c:v>
                </c:pt>
                <c:pt idx="1">
                  <c:v>30.574815546362199</c:v>
                </c:pt>
                <c:pt idx="2">
                  <c:v>68.678364663180389</c:v>
                </c:pt>
                <c:pt idx="3">
                  <c:v>178.13399051712301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3D-4926-B973-9A453646C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310808"/>
        <c:axId val="709308512"/>
      </c:lineChart>
      <c:catAx>
        <c:axId val="709310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308512"/>
        <c:crosses val="autoZero"/>
        <c:auto val="1"/>
        <c:lblAlgn val="ctr"/>
        <c:lblOffset val="100"/>
        <c:noMultiLvlLbl val="0"/>
      </c:catAx>
      <c:valAx>
        <c:axId val="7093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GWyr/year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31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1573080686615358E-2"/>
          <c:y val="0.72341510272160647"/>
          <c:w val="0.94243157826315316"/>
          <c:h val="0.269974571063999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9</xdr:col>
      <xdr:colOff>9525</xdr:colOff>
      <xdr:row>37</xdr:row>
      <xdr:rowOff>27169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BC848F-C131-47B3-A536-8FC6AA6E6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3475" y="3267075"/>
          <a:ext cx="5467350" cy="4010351"/>
        </a:xfrm>
        <a:prstGeom prst="rect">
          <a:avLst/>
        </a:prstGeom>
      </xdr:spPr>
    </xdr:pic>
    <xdr:clientData/>
  </xdr:twoCellAnchor>
  <xdr:twoCellAnchor>
    <xdr:from>
      <xdr:col>14</xdr:col>
      <xdr:colOff>390525</xdr:colOff>
      <xdr:row>17</xdr:row>
      <xdr:rowOff>166686</xdr:rowOff>
    </xdr:from>
    <xdr:to>
      <xdr:col>22</xdr:col>
      <xdr:colOff>0</xdr:colOff>
      <xdr:row>38</xdr:row>
      <xdr:rowOff>8659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1A2E7F-32C8-4D32-8F75-CC6C80F01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1123950</xdr:colOff>
      <xdr:row>39</xdr:row>
      <xdr:rowOff>9525</xdr:rowOff>
    </xdr:from>
    <xdr:to>
      <xdr:col>9</xdr:col>
      <xdr:colOff>19545</xdr:colOff>
      <xdr:row>71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89AC4B-161C-4709-B8A8-48764A4F1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3950" y="7467600"/>
          <a:ext cx="5486895" cy="6115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2C895-9000-43D5-B182-A0EFCB11DABC}">
  <dimension ref="A1:X51"/>
  <sheetViews>
    <sheetView tabSelected="1" topLeftCell="B21" zoomScale="110" zoomScaleNormal="110" workbookViewId="0">
      <selection activeCell="K37" sqref="K37"/>
    </sheetView>
  </sheetViews>
  <sheetFormatPr defaultRowHeight="15" x14ac:dyDescent="0.25"/>
  <cols>
    <col min="1" max="1" width="17" bestFit="1" customWidth="1"/>
    <col min="5" max="5" width="12.140625" bestFit="1" customWidth="1"/>
    <col min="6" max="9" width="10.5703125" bestFit="1" customWidth="1"/>
    <col min="10" max="10" width="29" bestFit="1" customWidth="1"/>
    <col min="11" max="11" width="18.7109375" customWidth="1"/>
    <col min="12" max="12" width="12.5703125" bestFit="1" customWidth="1"/>
    <col min="13" max="13" width="12.42578125" bestFit="1" customWidth="1"/>
    <col min="14" max="14" width="12.85546875" bestFit="1" customWidth="1"/>
    <col min="15" max="15" width="10.5703125" bestFit="1" customWidth="1"/>
  </cols>
  <sheetData>
    <row r="1" spans="1:24" ht="15.75" thickBot="1" x14ac:dyDescent="0.3">
      <c r="A1" s="9" t="s">
        <v>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P1" s="17" t="s">
        <v>19</v>
      </c>
      <c r="Q1" s="18"/>
      <c r="R1" s="18"/>
      <c r="S1" s="18"/>
      <c r="T1" s="18"/>
      <c r="U1" s="18"/>
      <c r="V1" s="18"/>
      <c r="W1" s="19"/>
    </row>
    <row r="2" spans="1:24" x14ac:dyDescent="0.25">
      <c r="A2" s="3" t="s">
        <v>4</v>
      </c>
      <c r="K2">
        <v>690</v>
      </c>
      <c r="L2">
        <v>700</v>
      </c>
      <c r="M2">
        <v>710</v>
      </c>
      <c r="N2">
        <v>720</v>
      </c>
      <c r="U2">
        <v>700</v>
      </c>
      <c r="V2">
        <v>710</v>
      </c>
      <c r="W2">
        <v>720</v>
      </c>
    </row>
    <row r="3" spans="1:24" x14ac:dyDescent="0.25">
      <c r="A3" t="s">
        <v>15</v>
      </c>
      <c r="B3" t="s">
        <v>14</v>
      </c>
      <c r="C3" t="s">
        <v>0</v>
      </c>
      <c r="K3">
        <v>0</v>
      </c>
      <c r="L3">
        <v>0</v>
      </c>
      <c r="M3">
        <v>0</v>
      </c>
      <c r="N3">
        <v>0</v>
      </c>
      <c r="P3" t="s">
        <v>16</v>
      </c>
      <c r="Q3" t="s">
        <v>14</v>
      </c>
      <c r="R3">
        <v>690</v>
      </c>
      <c r="S3" t="s">
        <v>17</v>
      </c>
      <c r="T3" t="s">
        <v>0</v>
      </c>
      <c r="U3">
        <v>10.3500761035008</v>
      </c>
    </row>
    <row r="4" spans="1:24" x14ac:dyDescent="0.25">
      <c r="P4" t="s">
        <v>16</v>
      </c>
      <c r="Q4" t="s">
        <v>14</v>
      </c>
      <c r="R4">
        <v>700</v>
      </c>
      <c r="S4" t="s">
        <v>17</v>
      </c>
      <c r="T4" t="s">
        <v>0</v>
      </c>
      <c r="U4">
        <v>20.224739442861399</v>
      </c>
      <c r="V4">
        <v>20.224739442861399</v>
      </c>
    </row>
    <row r="5" spans="1:24" x14ac:dyDescent="0.25">
      <c r="A5" s="3" t="s">
        <v>5</v>
      </c>
      <c r="K5">
        <v>690</v>
      </c>
      <c r="L5">
        <v>700</v>
      </c>
      <c r="M5">
        <v>710</v>
      </c>
      <c r="N5">
        <v>720</v>
      </c>
      <c r="P5" t="s">
        <v>16</v>
      </c>
      <c r="Q5" t="s">
        <v>14</v>
      </c>
      <c r="R5">
        <v>710</v>
      </c>
      <c r="S5" t="s">
        <v>17</v>
      </c>
      <c r="T5" t="s">
        <v>0</v>
      </c>
      <c r="V5">
        <v>48.453625220318997</v>
      </c>
      <c r="W5">
        <v>48.453625220318997</v>
      </c>
    </row>
    <row r="6" spans="1:24" ht="15.75" thickBot="1" x14ac:dyDescent="0.3">
      <c r="A6" t="s">
        <v>15</v>
      </c>
      <c r="B6" t="s">
        <v>14</v>
      </c>
      <c r="C6" t="s">
        <v>0</v>
      </c>
      <c r="K6">
        <v>0.1</v>
      </c>
      <c r="L6">
        <v>0.1</v>
      </c>
      <c r="M6">
        <v>0.1</v>
      </c>
      <c r="N6">
        <v>0.1</v>
      </c>
      <c r="P6" t="s">
        <v>16</v>
      </c>
      <c r="Q6" t="s">
        <v>14</v>
      </c>
      <c r="R6">
        <v>720</v>
      </c>
      <c r="S6" t="s">
        <v>17</v>
      </c>
      <c r="T6" t="s">
        <v>0</v>
      </c>
      <c r="W6">
        <v>129.68036529680401</v>
      </c>
    </row>
    <row r="7" spans="1:24" ht="15.75" thickBot="1" x14ac:dyDescent="0.3">
      <c r="P7" s="17" t="s">
        <v>20</v>
      </c>
      <c r="Q7" s="18"/>
      <c r="R7" s="18"/>
      <c r="S7" s="18"/>
      <c r="T7" s="18"/>
      <c r="U7" s="18"/>
      <c r="V7" s="18"/>
      <c r="W7" s="19"/>
    </row>
    <row r="8" spans="1:24" ht="15.75" thickBot="1" x14ac:dyDescent="0.3">
      <c r="A8" s="3" t="s">
        <v>3</v>
      </c>
      <c r="K8">
        <v>690</v>
      </c>
      <c r="L8">
        <v>700</v>
      </c>
      <c r="M8">
        <v>710</v>
      </c>
      <c r="N8">
        <v>720</v>
      </c>
      <c r="P8" t="s">
        <v>16</v>
      </c>
      <c r="Q8" t="s">
        <v>14</v>
      </c>
      <c r="R8">
        <v>690</v>
      </c>
      <c r="S8" t="s">
        <v>17</v>
      </c>
      <c r="T8" t="s">
        <v>0</v>
      </c>
      <c r="U8">
        <v>20.700152207001501</v>
      </c>
    </row>
    <row r="9" spans="1:24" ht="15.75" thickBot="1" x14ac:dyDescent="0.3">
      <c r="A9" t="s">
        <v>15</v>
      </c>
      <c r="B9" t="s">
        <v>14</v>
      </c>
      <c r="C9" t="s">
        <v>0</v>
      </c>
      <c r="K9">
        <v>0</v>
      </c>
      <c r="L9">
        <v>0</v>
      </c>
      <c r="M9">
        <v>0</v>
      </c>
      <c r="N9">
        <v>0.01</v>
      </c>
      <c r="P9" s="17" t="s">
        <v>21</v>
      </c>
      <c r="Q9" s="18"/>
      <c r="R9" s="18"/>
      <c r="S9" s="18"/>
      <c r="T9" s="18"/>
      <c r="U9" s="18"/>
      <c r="V9" s="18"/>
      <c r="W9" s="19"/>
    </row>
    <row r="10" spans="1:24" ht="15.75" thickBot="1" x14ac:dyDescent="0.3">
      <c r="U10">
        <v>700</v>
      </c>
      <c r="V10">
        <v>710</v>
      </c>
      <c r="W10">
        <v>720</v>
      </c>
      <c r="X10">
        <v>720</v>
      </c>
    </row>
    <row r="11" spans="1:24" ht="15.75" thickBot="1" x14ac:dyDescent="0.3">
      <c r="A11" s="9" t="s">
        <v>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P11" t="s">
        <v>16</v>
      </c>
      <c r="Q11" t="s">
        <v>14</v>
      </c>
      <c r="R11">
        <v>690</v>
      </c>
      <c r="S11" t="s">
        <v>17</v>
      </c>
      <c r="T11" t="s">
        <v>0</v>
      </c>
      <c r="U11">
        <v>10.3500761035008</v>
      </c>
    </row>
    <row r="12" spans="1:24" x14ac:dyDescent="0.25">
      <c r="A12" s="3" t="s">
        <v>2</v>
      </c>
      <c r="K12">
        <v>690</v>
      </c>
      <c r="L12">
        <v>700</v>
      </c>
      <c r="M12">
        <v>710</v>
      </c>
      <c r="N12">
        <v>720</v>
      </c>
      <c r="P12" t="s">
        <v>16</v>
      </c>
      <c r="Q12" t="s">
        <v>14</v>
      </c>
      <c r="R12">
        <v>700</v>
      </c>
      <c r="S12" t="s">
        <v>17</v>
      </c>
      <c r="T12" t="s">
        <v>0</v>
      </c>
      <c r="U12">
        <v>20.224739442861399</v>
      </c>
      <c r="V12">
        <v>20.224739442861399</v>
      </c>
    </row>
    <row r="13" spans="1:24" x14ac:dyDescent="0.25">
      <c r="A13" t="s">
        <v>15</v>
      </c>
      <c r="B13" t="s">
        <v>14</v>
      </c>
      <c r="C13" t="s">
        <v>0</v>
      </c>
      <c r="E13" s="6"/>
      <c r="F13" s="6"/>
      <c r="G13" s="6"/>
      <c r="H13" s="6"/>
      <c r="I13" s="6"/>
      <c r="J13" s="6"/>
      <c r="K13" s="16">
        <f>U8</f>
        <v>20.700152207001501</v>
      </c>
      <c r="L13" s="16">
        <f>SUM(U11:U14)</f>
        <v>30.574815546362199</v>
      </c>
      <c r="M13" s="16">
        <f>SUM(V11:V14)</f>
        <v>78.236689083701407</v>
      </c>
      <c r="N13" s="16">
        <f>SUM(W11:W14)</f>
        <v>211.11111111111103</v>
      </c>
      <c r="P13" t="s">
        <v>16</v>
      </c>
      <c r="Q13" t="s">
        <v>14</v>
      </c>
      <c r="R13">
        <v>710</v>
      </c>
      <c r="S13" t="s">
        <v>17</v>
      </c>
      <c r="T13" t="s">
        <v>0</v>
      </c>
      <c r="V13">
        <v>58.011949640840001</v>
      </c>
      <c r="W13">
        <v>58.011949640840001</v>
      </c>
      <c r="X13">
        <v>153.09916147027101</v>
      </c>
    </row>
    <row r="14" spans="1:24" ht="15.75" thickBot="1" x14ac:dyDescent="0.3">
      <c r="P14" t="s">
        <v>16</v>
      </c>
      <c r="Q14" t="s">
        <v>14</v>
      </c>
      <c r="R14">
        <v>720</v>
      </c>
      <c r="S14" t="s">
        <v>17</v>
      </c>
      <c r="T14" t="s">
        <v>0</v>
      </c>
      <c r="W14">
        <v>153.09916147027101</v>
      </c>
    </row>
    <row r="15" spans="1:24" ht="15.75" thickBot="1" x14ac:dyDescent="0.3">
      <c r="A15" s="3" t="s">
        <v>1</v>
      </c>
      <c r="K15">
        <v>690</v>
      </c>
      <c r="L15">
        <v>700</v>
      </c>
      <c r="M15">
        <v>710</v>
      </c>
      <c r="N15">
        <v>720</v>
      </c>
      <c r="P15" s="17" t="s">
        <v>22</v>
      </c>
      <c r="Q15" s="18"/>
      <c r="R15" s="18"/>
      <c r="S15" s="18"/>
      <c r="T15" s="18"/>
      <c r="U15" s="18"/>
      <c r="V15" s="18"/>
      <c r="W15" s="19"/>
    </row>
    <row r="16" spans="1:24" x14ac:dyDescent="0.25">
      <c r="A16" t="s">
        <v>15</v>
      </c>
      <c r="B16" t="s">
        <v>14</v>
      </c>
      <c r="C16" t="s">
        <v>0</v>
      </c>
      <c r="E16" s="6"/>
      <c r="F16" s="6"/>
      <c r="G16" s="6"/>
      <c r="H16" s="6"/>
      <c r="I16" s="6"/>
      <c r="J16" s="6"/>
      <c r="K16" s="11">
        <v>0</v>
      </c>
      <c r="L16" s="13">
        <v>0</v>
      </c>
      <c r="M16" s="11">
        <v>0</v>
      </c>
      <c r="N16" s="11">
        <f>T17</f>
        <v>78.236689083701407</v>
      </c>
      <c r="T16" t="s">
        <v>10</v>
      </c>
    </row>
    <row r="17" spans="10:23" ht="15.75" thickBot="1" x14ac:dyDescent="0.3">
      <c r="K17" s="11"/>
      <c r="L17" s="11"/>
      <c r="M17" s="11"/>
      <c r="N17" s="11"/>
      <c r="P17" t="s">
        <v>16</v>
      </c>
      <c r="Q17" t="s">
        <v>14</v>
      </c>
      <c r="R17">
        <v>720</v>
      </c>
      <c r="S17" t="s">
        <v>0</v>
      </c>
      <c r="T17">
        <v>78.236689083701407</v>
      </c>
    </row>
    <row r="18" spans="10:23" ht="15.75" thickBot="1" x14ac:dyDescent="0.3">
      <c r="J18" t="s">
        <v>13</v>
      </c>
      <c r="K18" s="11">
        <f>K13</f>
        <v>20.700152207001501</v>
      </c>
      <c r="L18" s="12">
        <f>(L3*((1+L6)^(L12-K12)-1)/L6)+K13*(1+L6)^(L12-K12)</f>
        <v>53.690863709832556</v>
      </c>
      <c r="M18" s="12">
        <f>(M3*((1+M6)^(M12-L12)-1)/M6)+L13*(1+M6)^(M12-L12)</f>
        <v>79.303197292325279</v>
      </c>
      <c r="N18" s="12">
        <f>(N3*((1+N6)^(N12-M12)-1)/N6)+M13*(1+N6)^(N12-M12)</f>
        <v>202.92582241403863</v>
      </c>
      <c r="O18" s="20"/>
      <c r="P18" s="20"/>
      <c r="Q18" s="20"/>
      <c r="R18" s="20"/>
      <c r="S18" s="20"/>
      <c r="T18" s="20"/>
      <c r="U18" s="20"/>
      <c r="V18" s="20"/>
      <c r="W18" s="20"/>
    </row>
    <row r="19" spans="10:23" ht="15.75" thickBot="1" x14ac:dyDescent="0.3">
      <c r="J19" t="s">
        <v>11</v>
      </c>
      <c r="K19" s="11"/>
      <c r="L19" s="14">
        <f t="shared" ref="L19:M19" si="0">L16*((1+L9)^(L12-K12)-1)</f>
        <v>0</v>
      </c>
      <c r="M19" s="12">
        <f t="shared" si="0"/>
        <v>0</v>
      </c>
      <c r="N19" s="12">
        <f>N16*((1+N9)^(N12-M12)-1)</f>
        <v>8.1852886970724423</v>
      </c>
      <c r="O19" s="20"/>
      <c r="P19" s="20"/>
      <c r="Q19" s="20"/>
      <c r="R19" s="20"/>
      <c r="S19" s="20"/>
      <c r="T19" s="20"/>
      <c r="U19" s="20"/>
      <c r="V19" s="20"/>
      <c r="W19" s="20"/>
    </row>
    <row r="20" spans="10:23" ht="15.75" thickBot="1" x14ac:dyDescent="0.3">
      <c r="J20" s="8" t="s">
        <v>12</v>
      </c>
      <c r="K20" s="11"/>
      <c r="L20" s="15">
        <f>L18+L19</f>
        <v>53.690863709832556</v>
      </c>
      <c r="M20" s="15">
        <f>M18+M19</f>
        <v>79.303197292325279</v>
      </c>
      <c r="N20" s="15">
        <f>N18+N19</f>
        <v>211.11111111111109</v>
      </c>
      <c r="O20" s="20"/>
      <c r="P20" s="20"/>
      <c r="Q20" s="20"/>
      <c r="R20" s="20"/>
      <c r="S20" s="20"/>
      <c r="T20" s="20"/>
      <c r="U20" s="20"/>
      <c r="V20" s="20"/>
      <c r="W20" s="20"/>
    </row>
    <row r="21" spans="10:23" ht="15.75" thickBot="1" x14ac:dyDescent="0.3">
      <c r="J21" t="s">
        <v>8</v>
      </c>
      <c r="L21" s="7">
        <f>(L13/K13)^(1/(L12-K12))-1</f>
        <v>3.9774184770737353E-2</v>
      </c>
      <c r="M21" s="7">
        <f>(M13/L13)^(1/(M12-L12))-1</f>
        <v>9.8511636498378241E-2</v>
      </c>
      <c r="N21" s="7">
        <f>(N13/M13)^(1/(N12-M12))-1</f>
        <v>0.10435846094931933</v>
      </c>
      <c r="O21" s="20"/>
      <c r="P21" s="20"/>
      <c r="Q21" s="20"/>
      <c r="R21" s="20"/>
      <c r="S21" s="20"/>
      <c r="T21" s="20"/>
      <c r="U21" s="20"/>
      <c r="V21" s="20"/>
      <c r="W21" s="20"/>
    </row>
    <row r="22" spans="10:23" ht="15.75" thickBot="1" x14ac:dyDescent="0.3">
      <c r="O22" s="20"/>
      <c r="P22" s="20"/>
      <c r="Q22" s="20"/>
      <c r="R22" s="20"/>
      <c r="S22" s="20"/>
      <c r="T22" s="20"/>
      <c r="U22" s="20"/>
      <c r="V22" s="20"/>
      <c r="W22" s="20"/>
    </row>
    <row r="23" spans="10:23" ht="15.75" thickBot="1" x14ac:dyDescent="0.3">
      <c r="J23" t="s">
        <v>9</v>
      </c>
      <c r="K23" s="11"/>
      <c r="L23" s="11">
        <f>L18</f>
        <v>53.690863709832556</v>
      </c>
      <c r="M23" s="12">
        <f>(M3*((1+M6)^(M12-L12)-1)/M6)+L23*(1+M6)^(M12-L12)</f>
        <v>139.260272923635</v>
      </c>
      <c r="N23" s="12">
        <f>(N3*((1+N6)^(N12-M12)-1)/N6)+M23*(1+N6)^(N12-M12)</f>
        <v>361.20528288714672</v>
      </c>
      <c r="O23" s="20"/>
      <c r="P23" s="20"/>
      <c r="Q23" s="20"/>
      <c r="R23" s="20"/>
      <c r="S23" s="20"/>
      <c r="T23" s="20"/>
      <c r="U23" s="20"/>
      <c r="V23" s="20"/>
      <c r="W23" s="20"/>
    </row>
    <row r="24" spans="10:23" ht="15.75" thickBot="1" x14ac:dyDescent="0.3">
      <c r="K24" s="11"/>
      <c r="L24" s="12"/>
      <c r="M24" s="12"/>
      <c r="N24" s="12"/>
      <c r="O24" s="20"/>
      <c r="P24" s="20"/>
      <c r="Q24" s="20"/>
      <c r="R24" s="20"/>
      <c r="S24" s="20"/>
      <c r="T24" s="20"/>
      <c r="U24" s="20"/>
      <c r="V24" s="20"/>
      <c r="W24" s="20"/>
    </row>
    <row r="25" spans="10:23" ht="15.75" thickBot="1" x14ac:dyDescent="0.3">
      <c r="J25" t="s">
        <v>18</v>
      </c>
      <c r="K25" s="11">
        <f>K13</f>
        <v>20.700152207001501</v>
      </c>
      <c r="L25" s="11">
        <f>SUM(U3:U6)</f>
        <v>30.574815546362199</v>
      </c>
      <c r="M25" s="11">
        <f t="shared" ref="M25:N25" si="1">SUM(V3:V6)</f>
        <v>68.678364663180389</v>
      </c>
      <c r="N25" s="11">
        <f t="shared" si="1"/>
        <v>178.13399051712301</v>
      </c>
      <c r="O25" s="20"/>
      <c r="P25" s="20"/>
      <c r="Q25" s="20"/>
      <c r="R25" s="20"/>
      <c r="S25" s="20"/>
      <c r="T25" s="20"/>
      <c r="U25" s="20"/>
      <c r="V25" s="20"/>
      <c r="W25" s="20"/>
    </row>
    <row r="26" spans="10:23" ht="15.75" thickBot="1" x14ac:dyDescent="0.3">
      <c r="N26" s="22">
        <f>(N3*((1+N6)^(N12-M12)-1)/N6)+M25*(1+N6)^(N12-M12)</f>
        <v>178.13399051712253</v>
      </c>
      <c r="O26" s="20"/>
      <c r="P26" s="20"/>
      <c r="Q26" s="20"/>
      <c r="R26" s="20"/>
      <c r="S26" s="20"/>
      <c r="T26" s="20"/>
      <c r="U26" s="20"/>
      <c r="V26" s="20"/>
      <c r="W26" s="20"/>
    </row>
    <row r="27" spans="10:23" ht="15.75" thickBot="1" x14ac:dyDescent="0.3">
      <c r="O27" s="20"/>
      <c r="P27" s="20"/>
      <c r="Q27" s="20"/>
      <c r="R27" s="20"/>
      <c r="S27" s="20"/>
      <c r="T27" s="20"/>
      <c r="U27" s="20"/>
      <c r="V27" s="20"/>
      <c r="W27" s="20"/>
    </row>
    <row r="28" spans="10:23" ht="15.75" thickBot="1" x14ac:dyDescent="0.3">
      <c r="J28">
        <v>0.11</v>
      </c>
      <c r="K28" s="6">
        <f>(1+J28)^(N12-M12)</f>
        <v>2.839420986069018</v>
      </c>
      <c r="L28">
        <f>M13*(1+N6+N9)^(N12-M12)</f>
        <v>222.14689686481861</v>
      </c>
      <c r="M28">
        <f>M13*(1+N6)^(N12-M12)</f>
        <v>202.92582241403863</v>
      </c>
      <c r="O28" s="20"/>
      <c r="P28" s="20"/>
      <c r="Q28" s="20"/>
      <c r="R28" s="20"/>
      <c r="S28" s="20"/>
      <c r="T28" s="20"/>
      <c r="U28" s="20"/>
      <c r="V28" s="20"/>
      <c r="W28" s="20"/>
    </row>
    <row r="29" spans="10:23" ht="15.75" thickBot="1" x14ac:dyDescent="0.3">
      <c r="J29">
        <v>0.1</v>
      </c>
      <c r="K29" s="6">
        <f>(1+J29)^(N12-M12)</f>
        <v>2.5937424601000019</v>
      </c>
      <c r="M29" s="22">
        <f>N16*((1+N9)^(N12-M12)-1)</f>
        <v>8.1852886970724423</v>
      </c>
      <c r="O29" s="20"/>
      <c r="P29" s="20"/>
      <c r="Q29" s="20"/>
      <c r="R29" s="20"/>
      <c r="S29" s="20"/>
      <c r="T29" s="20"/>
      <c r="U29" s="20"/>
      <c r="V29" s="20"/>
      <c r="W29" s="20"/>
    </row>
    <row r="30" spans="10:23" ht="15.75" thickBot="1" x14ac:dyDescent="0.3">
      <c r="J30">
        <v>0.01</v>
      </c>
      <c r="K30" s="6">
        <f>(1+J30)^(N12-M12)-1</f>
        <v>0.10462212541120475</v>
      </c>
      <c r="O30" s="20"/>
      <c r="P30" s="20"/>
      <c r="Q30" s="20"/>
      <c r="R30" s="20"/>
      <c r="S30" s="20"/>
      <c r="T30" s="20"/>
      <c r="U30" s="20"/>
      <c r="V30" s="20"/>
      <c r="W30" s="20"/>
    </row>
    <row r="31" spans="10:23" ht="15.75" thickBot="1" x14ac:dyDescent="0.3">
      <c r="K31" s="6">
        <f>K29+K30</f>
        <v>2.6983645855112064</v>
      </c>
      <c r="O31" s="20"/>
      <c r="P31" s="20"/>
      <c r="Q31" s="20"/>
      <c r="R31" s="20"/>
      <c r="S31" s="20"/>
      <c r="T31" s="20"/>
      <c r="U31" s="20"/>
      <c r="V31" s="20"/>
      <c r="W31" s="20"/>
    </row>
    <row r="32" spans="10:23" ht="15.75" thickBot="1" x14ac:dyDescent="0.3">
      <c r="O32" s="20"/>
      <c r="P32" s="20"/>
      <c r="Q32" s="20"/>
      <c r="R32" s="20"/>
      <c r="S32" s="20"/>
      <c r="T32" s="20"/>
      <c r="U32" s="20"/>
      <c r="V32" s="20"/>
      <c r="W32" s="20"/>
    </row>
    <row r="33" spans="5:23" ht="15.75" thickBot="1" x14ac:dyDescent="0.3">
      <c r="K33" s="6"/>
      <c r="L33" s="2"/>
      <c r="O33" s="20"/>
      <c r="P33" s="20"/>
      <c r="Q33" s="20"/>
      <c r="R33" s="20"/>
      <c r="S33" s="20"/>
      <c r="T33" s="20"/>
      <c r="U33" s="20"/>
      <c r="V33" s="20"/>
      <c r="W33" s="20"/>
    </row>
    <row r="34" spans="5:23" ht="15.75" thickBot="1" x14ac:dyDescent="0.3">
      <c r="L34" s="2"/>
      <c r="M34" s="2"/>
      <c r="N34" s="2"/>
      <c r="O34" s="20"/>
      <c r="P34" s="20"/>
      <c r="Q34" s="20"/>
      <c r="R34" s="20"/>
      <c r="S34" s="20"/>
      <c r="T34" s="20"/>
      <c r="U34" s="20"/>
      <c r="V34" s="20"/>
      <c r="W34" s="20"/>
    </row>
    <row r="35" spans="5:23" ht="15.75" thickBot="1" x14ac:dyDescent="0.3">
      <c r="L35" s="1"/>
      <c r="O35" s="20"/>
      <c r="P35" s="20"/>
      <c r="Q35" s="20"/>
      <c r="R35" s="20"/>
      <c r="S35" s="20"/>
      <c r="T35" s="20"/>
      <c r="U35" s="20"/>
      <c r="V35" s="20"/>
      <c r="W35" s="20"/>
    </row>
    <row r="36" spans="5:23" ht="15.75" thickBot="1" x14ac:dyDescent="0.3">
      <c r="L36" s="1"/>
      <c r="M36" s="2"/>
      <c r="N36" s="2"/>
      <c r="O36" s="20"/>
      <c r="P36" s="20"/>
      <c r="Q36" s="20"/>
      <c r="R36" s="20"/>
      <c r="S36" s="20"/>
      <c r="T36" s="20"/>
      <c r="U36" s="20"/>
      <c r="V36" s="20"/>
      <c r="W36" s="20"/>
    </row>
    <row r="37" spans="5:23" ht="15.75" thickBot="1" x14ac:dyDescent="0.3">
      <c r="K37" s="5"/>
      <c r="L37" s="2"/>
      <c r="M37" s="2"/>
      <c r="N37" s="2"/>
      <c r="O37" s="20"/>
      <c r="P37" s="20"/>
      <c r="Q37" s="20"/>
      <c r="R37" s="20"/>
      <c r="S37" s="20"/>
      <c r="T37" s="20"/>
      <c r="U37" s="20"/>
      <c r="V37" s="20"/>
      <c r="W37" s="20"/>
    </row>
    <row r="38" spans="5:23" ht="15.75" thickBot="1" x14ac:dyDescent="0.3">
      <c r="O38" s="20"/>
      <c r="P38" s="20"/>
      <c r="Q38" s="20"/>
      <c r="R38" s="20"/>
      <c r="S38" s="20"/>
      <c r="T38" s="20"/>
      <c r="U38" s="20"/>
      <c r="V38" s="20"/>
      <c r="W38" s="20"/>
    </row>
    <row r="39" spans="5:23" ht="15.75" thickBot="1" x14ac:dyDescent="0.3">
      <c r="K39" s="2"/>
      <c r="L39" s="2"/>
      <c r="M39" s="2"/>
      <c r="N39" s="2"/>
      <c r="O39" s="21"/>
      <c r="P39" s="20"/>
      <c r="Q39" s="20"/>
      <c r="R39" s="20"/>
      <c r="S39" s="20"/>
      <c r="T39" s="20"/>
      <c r="U39" s="20"/>
      <c r="V39" s="20"/>
      <c r="W39" s="20"/>
    </row>
    <row r="40" spans="5:23" x14ac:dyDescent="0.25">
      <c r="K40" s="2"/>
      <c r="L40" s="4"/>
      <c r="M40" s="4"/>
      <c r="N40" s="4"/>
    </row>
    <row r="41" spans="5:23" x14ac:dyDescent="0.25">
      <c r="K41" s="2"/>
      <c r="L41" s="4"/>
      <c r="M41" s="4"/>
      <c r="N41" s="4"/>
    </row>
    <row r="43" spans="5:23" x14ac:dyDescent="0.25">
      <c r="E43" s="2"/>
      <c r="F43" s="2"/>
      <c r="G43" s="2"/>
      <c r="H43" s="2"/>
      <c r="K43" s="2"/>
      <c r="L43" s="2"/>
      <c r="M43" s="2"/>
      <c r="N43" s="2"/>
    </row>
    <row r="44" spans="5:23" x14ac:dyDescent="0.25">
      <c r="E44" s="2"/>
      <c r="F44" s="2"/>
      <c r="G44" s="2"/>
      <c r="H44" s="2"/>
    </row>
    <row r="45" spans="5:23" x14ac:dyDescent="0.25">
      <c r="E45" s="2"/>
      <c r="F45" s="2"/>
      <c r="G45" s="2"/>
      <c r="H45" s="2"/>
    </row>
    <row r="46" spans="5:23" x14ac:dyDescent="0.25">
      <c r="E46" s="2"/>
      <c r="F46" s="2"/>
      <c r="G46" s="2"/>
      <c r="H46" s="2"/>
    </row>
    <row r="47" spans="5:23" x14ac:dyDescent="0.25">
      <c r="E47" s="2"/>
      <c r="F47" s="2"/>
      <c r="G47" s="2"/>
      <c r="H47" s="2"/>
    </row>
    <row r="48" spans="5:23" x14ac:dyDescent="0.25">
      <c r="E48" s="2"/>
      <c r="F48" s="2"/>
      <c r="G48" s="2"/>
      <c r="H48" s="2"/>
    </row>
    <row r="49" spans="5:8" x14ac:dyDescent="0.25">
      <c r="E49" s="2"/>
      <c r="F49" s="2"/>
      <c r="G49" s="2"/>
      <c r="H49" s="2"/>
    </row>
    <row r="50" spans="5:8" x14ac:dyDescent="0.25">
      <c r="E50" s="2"/>
      <c r="F50" s="2"/>
      <c r="G50" s="2"/>
      <c r="H50" s="2"/>
    </row>
    <row r="51" spans="5:8" x14ac:dyDescent="0.25">
      <c r="E51" s="2"/>
      <c r="F51" s="2"/>
      <c r="G51" s="2"/>
      <c r="H51" s="2"/>
    </row>
  </sheetData>
  <mergeCells count="6">
    <mergeCell ref="P15:W15"/>
    <mergeCell ref="A1:N1"/>
    <mergeCell ref="A11:N11"/>
    <mergeCell ref="P1:W1"/>
    <mergeCell ref="P7:W7"/>
    <mergeCell ref="P9:W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Bound_activity_up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2020-07-13T11:49:00Z</dcterms:created>
  <dcterms:modified xsi:type="dcterms:W3CDTF">2021-06-15T09:18:52Z</dcterms:modified>
</cp:coreProperties>
</file>