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FM\Hạnh Thư viện\Trung tâm học liệu\Học phần HK 1 năm 2023\"/>
    </mc:Choice>
  </mc:AlternateContent>
  <xr:revisionPtr revIDLastSave="0" documentId="13_ncr:1_{40BC859E-AEFB-48CE-86B0-A30ED7734864}" xr6:coauthVersionLast="47" xr6:coauthVersionMax="47" xr10:uidLastSave="{00000000-0000-0000-0000-000000000000}"/>
  <bookViews>
    <workbookView xWindow="-108" yWindow="-108" windowWidth="23256" windowHeight="12576" xr2:uid="{A1D8F8D7-8815-4996-87E2-302636043E4B}"/>
  </bookViews>
  <sheets>
    <sheet name="photo HK1" sheetId="1" r:id="rId1"/>
    <sheet name="photo" sheetId="2" r:id="rId2"/>
    <sheet name="KÍ GỬI" sheetId="3" r:id="rId3"/>
    <sheet name="TRUONG" sheetId="4" r:id="rId4"/>
  </sheets>
  <externalReferences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6" i="4" l="1"/>
  <c r="J36" i="4"/>
  <c r="J38" i="4" s="1"/>
  <c r="I36" i="4"/>
  <c r="I38" i="4" s="1"/>
  <c r="H36" i="4"/>
  <c r="G36" i="4"/>
  <c r="G38" i="4" s="1"/>
  <c r="K38" i="4" s="1"/>
  <c r="F36" i="4"/>
  <c r="AF35" i="4"/>
  <c r="AC35" i="4"/>
  <c r="AB35" i="4"/>
  <c r="AA35" i="4"/>
  <c r="U35" i="4"/>
  <c r="T35" i="4"/>
  <c r="R35" i="4"/>
  <c r="O35" i="4"/>
  <c r="N35" i="4"/>
  <c r="L35" i="4"/>
  <c r="L36" i="4" s="1"/>
  <c r="AF34" i="4"/>
  <c r="AC34" i="4"/>
  <c r="AB34" i="4"/>
  <c r="AA34" i="4"/>
  <c r="U34" i="4"/>
  <c r="T34" i="4"/>
  <c r="S34" i="4"/>
  <c r="R34" i="4"/>
  <c r="P34" i="4"/>
  <c r="Q34" i="4" s="1"/>
  <c r="O34" i="4"/>
  <c r="N34" i="4"/>
  <c r="M34" i="4"/>
  <c r="AF33" i="4"/>
  <c r="AC33" i="4"/>
  <c r="AB33" i="4"/>
  <c r="AA33" i="4"/>
  <c r="U33" i="4"/>
  <c r="T33" i="4"/>
  <c r="R33" i="4"/>
  <c r="O33" i="4"/>
  <c r="N33" i="4"/>
  <c r="K33" i="4"/>
  <c r="M33" i="4" s="1"/>
  <c r="AF32" i="4"/>
  <c r="AC32" i="4"/>
  <c r="AB32" i="4"/>
  <c r="AA32" i="4"/>
  <c r="U32" i="4"/>
  <c r="T32" i="4"/>
  <c r="R32" i="4"/>
  <c r="O32" i="4"/>
  <c r="N32" i="4"/>
  <c r="K32" i="4"/>
  <c r="M32" i="4" s="1"/>
  <c r="AF31" i="4"/>
  <c r="AC31" i="4"/>
  <c r="AB31" i="4"/>
  <c r="AA31" i="4"/>
  <c r="AD31" i="4" s="1"/>
  <c r="U31" i="4"/>
  <c r="T31" i="4"/>
  <c r="R31" i="4"/>
  <c r="O31" i="4"/>
  <c r="N31" i="4"/>
  <c r="K31" i="4"/>
  <c r="M31" i="4" s="1"/>
  <c r="AC29" i="4"/>
  <c r="AB29" i="4"/>
  <c r="AA29" i="4"/>
  <c r="U29" i="4"/>
  <c r="T29" i="4"/>
  <c r="R29" i="4"/>
  <c r="O29" i="4"/>
  <c r="N29" i="4"/>
  <c r="K29" i="4"/>
  <c r="M29" i="4" s="1"/>
  <c r="AC28" i="4"/>
  <c r="AB28" i="4"/>
  <c r="AA28" i="4"/>
  <c r="AD28" i="4" s="1"/>
  <c r="U28" i="4"/>
  <c r="T28" i="4"/>
  <c r="R28" i="4"/>
  <c r="O28" i="4"/>
  <c r="N28" i="4"/>
  <c r="K28" i="4"/>
  <c r="M28" i="4" s="1"/>
  <c r="AF27" i="4"/>
  <c r="AC27" i="4"/>
  <c r="AB27" i="4"/>
  <c r="AA27" i="4"/>
  <c r="U27" i="4"/>
  <c r="T27" i="4"/>
  <c r="R27" i="4"/>
  <c r="O27" i="4"/>
  <c r="N27" i="4"/>
  <c r="K27" i="4"/>
  <c r="M27" i="4" s="1"/>
  <c r="AC26" i="4"/>
  <c r="AB26" i="4"/>
  <c r="AA26" i="4"/>
  <c r="AD26" i="4" s="1"/>
  <c r="U26" i="4"/>
  <c r="T26" i="4"/>
  <c r="R26" i="4"/>
  <c r="O26" i="4"/>
  <c r="N26" i="4"/>
  <c r="K26" i="4"/>
  <c r="M26" i="4" s="1"/>
  <c r="AF25" i="4"/>
  <c r="AC25" i="4"/>
  <c r="AB25" i="4"/>
  <c r="AA25" i="4"/>
  <c r="U25" i="4"/>
  <c r="T25" i="4"/>
  <c r="R25" i="4"/>
  <c r="O25" i="4"/>
  <c r="N25" i="4"/>
  <c r="K25" i="4"/>
  <c r="M25" i="4" s="1"/>
  <c r="AF24" i="4"/>
  <c r="AC24" i="4"/>
  <c r="AB24" i="4"/>
  <c r="AA24" i="4"/>
  <c r="U24" i="4"/>
  <c r="T24" i="4"/>
  <c r="R24" i="4"/>
  <c r="O24" i="4"/>
  <c r="N24" i="4"/>
  <c r="M24" i="4"/>
  <c r="AF23" i="4"/>
  <c r="AC23" i="4"/>
  <c r="AB23" i="4"/>
  <c r="AA23" i="4"/>
  <c r="U23" i="4"/>
  <c r="T23" i="4"/>
  <c r="R23" i="4"/>
  <c r="O23" i="4"/>
  <c r="N23" i="4"/>
  <c r="K23" i="4"/>
  <c r="M23" i="4" s="1"/>
  <c r="AC22" i="4"/>
  <c r="AB22" i="4"/>
  <c r="AA22" i="4"/>
  <c r="U22" i="4"/>
  <c r="T22" i="4"/>
  <c r="R22" i="4"/>
  <c r="O22" i="4"/>
  <c r="N22" i="4"/>
  <c r="K22" i="4"/>
  <c r="M22" i="4" s="1"/>
  <c r="AC21" i="4"/>
  <c r="AB21" i="4"/>
  <c r="AA21" i="4"/>
  <c r="U21" i="4"/>
  <c r="T21" i="4"/>
  <c r="R21" i="4"/>
  <c r="O21" i="4"/>
  <c r="N21" i="4"/>
  <c r="K21" i="4"/>
  <c r="M21" i="4" s="1"/>
  <c r="AF20" i="4"/>
  <c r="AC20" i="4"/>
  <c r="AB20" i="4"/>
  <c r="AA20" i="4"/>
  <c r="AD20" i="4" s="1"/>
  <c r="U20" i="4"/>
  <c r="T20" i="4"/>
  <c r="R20" i="4"/>
  <c r="O20" i="4"/>
  <c r="N20" i="4"/>
  <c r="K20" i="4"/>
  <c r="M20" i="4" s="1"/>
  <c r="AC19" i="4"/>
  <c r="AB19" i="4"/>
  <c r="AA19" i="4"/>
  <c r="U19" i="4"/>
  <c r="T19" i="4"/>
  <c r="R19" i="4"/>
  <c r="O19" i="4"/>
  <c r="N19" i="4"/>
  <c r="K19" i="4"/>
  <c r="M19" i="4" s="1"/>
  <c r="AC18" i="4"/>
  <c r="AB18" i="4"/>
  <c r="AA18" i="4"/>
  <c r="U18" i="4"/>
  <c r="T18" i="4"/>
  <c r="R18" i="4"/>
  <c r="Q18" i="4"/>
  <c r="N18" i="4"/>
  <c r="K18" i="4"/>
  <c r="M18" i="4" s="1"/>
  <c r="AF17" i="4"/>
  <c r="AC17" i="4"/>
  <c r="AB17" i="4"/>
  <c r="AA17" i="4"/>
  <c r="U17" i="4"/>
  <c r="T17" i="4"/>
  <c r="R17" i="4"/>
  <c r="O17" i="4"/>
  <c r="N17" i="4"/>
  <c r="K17" i="4"/>
  <c r="M17" i="4" s="1"/>
  <c r="AC16" i="4"/>
  <c r="AB16" i="4"/>
  <c r="AA16" i="4"/>
  <c r="AD16" i="4" s="1"/>
  <c r="U16" i="4"/>
  <c r="T16" i="4"/>
  <c r="R16" i="4"/>
  <c r="O16" i="4"/>
  <c r="N16" i="4"/>
  <c r="K16" i="4"/>
  <c r="M16" i="4" s="1"/>
  <c r="AF15" i="4"/>
  <c r="AC15" i="4"/>
  <c r="AB15" i="4"/>
  <c r="AA15" i="4"/>
  <c r="U15" i="4"/>
  <c r="T15" i="4"/>
  <c r="R15" i="4"/>
  <c r="O15" i="4"/>
  <c r="N15" i="4"/>
  <c r="K15" i="4"/>
  <c r="M15" i="4" s="1"/>
  <c r="AF14" i="4"/>
  <c r="AC14" i="4"/>
  <c r="AB14" i="4"/>
  <c r="AA14" i="4"/>
  <c r="U14" i="4"/>
  <c r="T14" i="4"/>
  <c r="R14" i="4"/>
  <c r="O14" i="4"/>
  <c r="N14" i="4"/>
  <c r="K14" i="4"/>
  <c r="M14" i="4" s="1"/>
  <c r="AF13" i="4"/>
  <c r="AC13" i="4"/>
  <c r="AB13" i="4"/>
  <c r="AA13" i="4"/>
  <c r="U13" i="4"/>
  <c r="T13" i="4"/>
  <c r="R13" i="4"/>
  <c r="O13" i="4"/>
  <c r="N13" i="4"/>
  <c r="K13" i="4"/>
  <c r="M13" i="4" s="1"/>
  <c r="AF12" i="4"/>
  <c r="AC12" i="4"/>
  <c r="AB12" i="4"/>
  <c r="AA12" i="4"/>
  <c r="U12" i="4"/>
  <c r="T12" i="4"/>
  <c r="R12" i="4"/>
  <c r="O12" i="4"/>
  <c r="N12" i="4"/>
  <c r="K12" i="4"/>
  <c r="M12" i="4" s="1"/>
  <c r="AC11" i="4"/>
  <c r="AB11" i="4"/>
  <c r="AA11" i="4"/>
  <c r="U11" i="4"/>
  <c r="T11" i="4"/>
  <c r="R11" i="4"/>
  <c r="O11" i="4"/>
  <c r="N11" i="4"/>
  <c r="K11" i="4"/>
  <c r="M11" i="4" s="1"/>
  <c r="AF10" i="4"/>
  <c r="AC10" i="4"/>
  <c r="AB10" i="4"/>
  <c r="AA10" i="4"/>
  <c r="AD10" i="4" s="1"/>
  <c r="U10" i="4"/>
  <c r="T10" i="4"/>
  <c r="R10" i="4"/>
  <c r="O10" i="4"/>
  <c r="N10" i="4"/>
  <c r="K10" i="4"/>
  <c r="M10" i="4" s="1"/>
  <c r="AC9" i="4"/>
  <c r="AB9" i="4"/>
  <c r="AA9" i="4"/>
  <c r="U9" i="4"/>
  <c r="T9" i="4"/>
  <c r="S9" i="4"/>
  <c r="R9" i="4"/>
  <c r="P9" i="4"/>
  <c r="O9" i="4"/>
  <c r="N9" i="4"/>
  <c r="K9" i="4"/>
  <c r="M9" i="4" s="1"/>
  <c r="AD35" i="4" l="1"/>
  <c r="W9" i="4"/>
  <c r="X9" i="4" s="1"/>
  <c r="W34" i="4"/>
  <c r="X34" i="4" s="1"/>
  <c r="AD23" i="4"/>
  <c r="AD24" i="4"/>
  <c r="AD18" i="4"/>
  <c r="T36" i="4"/>
  <c r="AD17" i="4"/>
  <c r="AD19" i="4"/>
  <c r="Y34" i="4"/>
  <c r="Z34" i="4" s="1"/>
  <c r="U36" i="4"/>
  <c r="AD11" i="4"/>
  <c r="AD22" i="4"/>
  <c r="AC36" i="4"/>
  <c r="AD29" i="4"/>
  <c r="AA36" i="4"/>
  <c r="AD15" i="4"/>
  <c r="AD21" i="4"/>
  <c r="AB36" i="4"/>
  <c r="AD27" i="4"/>
  <c r="AD33" i="4"/>
  <c r="N36" i="4"/>
  <c r="AD13" i="4"/>
  <c r="AD14" i="4"/>
  <c r="AD32" i="4"/>
  <c r="AD34" i="4"/>
  <c r="O36" i="4"/>
  <c r="AD12" i="4"/>
  <c r="AD25" i="4"/>
  <c r="AG34" i="4"/>
  <c r="R36" i="4"/>
  <c r="M35" i="4"/>
  <c r="M36" i="4" s="1"/>
  <c r="Q9" i="4"/>
  <c r="AD9" i="4"/>
  <c r="K36" i="4"/>
  <c r="AD36" i="4" l="1"/>
  <c r="Y9" i="4"/>
  <c r="Z9" i="4" l="1"/>
  <c r="P24" i="4" l="1"/>
  <c r="Q24" i="4" s="1"/>
  <c r="P28" i="4"/>
  <c r="Q28" i="4" s="1"/>
  <c r="P17" i="4"/>
  <c r="Q17" i="4" s="1"/>
  <c r="P35" i="4"/>
  <c r="Q35" i="4" s="1"/>
  <c r="S13" i="4"/>
  <c r="W13" i="4" s="1"/>
  <c r="X13" i="4" s="1"/>
  <c r="S23" i="4"/>
  <c r="W23" i="4" s="1"/>
  <c r="X23" i="4" s="1"/>
  <c r="S24" i="4"/>
  <c r="W24" i="4" s="1"/>
  <c r="X24" i="4" s="1"/>
  <c r="S17" i="4"/>
  <c r="W17" i="4" s="1"/>
  <c r="X17" i="4" s="1"/>
  <c r="S18" i="4"/>
  <c r="W18" i="4" s="1"/>
  <c r="Y18" i="4" s="1"/>
  <c r="Z18" i="4" s="1"/>
  <c r="P20" i="4" l="1"/>
  <c r="Q20" i="4" s="1"/>
  <c r="P19" i="4"/>
  <c r="Q19" i="4" s="1"/>
  <c r="Y35" i="4"/>
  <c r="Z35" i="4" s="1"/>
  <c r="AG35" i="4" s="1"/>
  <c r="P31" i="4"/>
  <c r="Q31" i="4" s="1"/>
  <c r="P27" i="4"/>
  <c r="Q27" i="4" s="1"/>
  <c r="P33" i="4"/>
  <c r="Q33" i="4" s="1"/>
  <c r="S28" i="4"/>
  <c r="W28" i="4" s="1"/>
  <c r="X28" i="4" s="1"/>
  <c r="S35" i="4"/>
  <c r="W35" i="4" s="1"/>
  <c r="X35" i="4" s="1"/>
  <c r="P26" i="4"/>
  <c r="Q26" i="4" s="1"/>
  <c r="P15" i="4"/>
  <c r="Q15" i="4" s="1"/>
  <c r="P13" i="4"/>
  <c r="Q13" i="4" s="1"/>
  <c r="Y13" i="4" s="1"/>
  <c r="Z13" i="4" s="1"/>
  <c r="AG13" i="4" s="1"/>
  <c r="Y17" i="4"/>
  <c r="Z17" i="4" s="1"/>
  <c r="AG17" i="4" s="1"/>
  <c r="P32" i="4"/>
  <c r="Q32" i="4" s="1"/>
  <c r="P14" i="4"/>
  <c r="Q14" i="4" s="1"/>
  <c r="Y28" i="4"/>
  <c r="Z28" i="4" s="1"/>
  <c r="AG28" i="4" s="1"/>
  <c r="P25" i="4"/>
  <c r="Q25" i="4" s="1"/>
  <c r="P22" i="4"/>
  <c r="Q22" i="4" s="1"/>
  <c r="P23" i="4"/>
  <c r="Q23" i="4" s="1"/>
  <c r="Y23" i="4" s="1"/>
  <c r="Z23" i="4" s="1"/>
  <c r="AG23" i="4" s="1"/>
  <c r="P21" i="4"/>
  <c r="Q21" i="4" s="1"/>
  <c r="P29" i="4"/>
  <c r="Q29" i="4" s="1"/>
  <c r="P16" i="4"/>
  <c r="Q16" i="4" s="1"/>
  <c r="P11" i="4"/>
  <c r="Q11" i="4" s="1"/>
  <c r="Y24" i="4"/>
  <c r="Z24" i="4" s="1"/>
  <c r="AG24" i="4" s="1"/>
  <c r="P12" i="4"/>
  <c r="Q12" i="4" s="1"/>
  <c r="S26" i="4"/>
  <c r="W26" i="4" s="1"/>
  <c r="X26" i="4" s="1"/>
  <c r="S19" i="4"/>
  <c r="W19" i="4" s="1"/>
  <c r="X19" i="4" s="1"/>
  <c r="S11" i="4"/>
  <c r="S14" i="4"/>
  <c r="W14" i="4" s="1"/>
  <c r="X14" i="4" s="1"/>
  <c r="S27" i="4"/>
  <c r="W27" i="4" s="1"/>
  <c r="X27" i="4" s="1"/>
  <c r="S16" i="4"/>
  <c r="W16" i="4" s="1"/>
  <c r="X16" i="4" s="1"/>
  <c r="S25" i="4"/>
  <c r="W25" i="4" s="1"/>
  <c r="X25" i="4" s="1"/>
  <c r="S15" i="4"/>
  <c r="W15" i="4" s="1"/>
  <c r="X15" i="4" s="1"/>
  <c r="S21" i="4"/>
  <c r="W21" i="4" s="1"/>
  <c r="X21" i="4" s="1"/>
  <c r="S22" i="4"/>
  <c r="W22" i="4" s="1"/>
  <c r="X22" i="4" s="1"/>
  <c r="S20" i="4"/>
  <c r="W20" i="4" s="1"/>
  <c r="X20" i="4" s="1"/>
  <c r="P10" i="4"/>
  <c r="Y21" i="4" l="1"/>
  <c r="Z21" i="4" s="1"/>
  <c r="AG21" i="4" s="1"/>
  <c r="Y27" i="4"/>
  <c r="Z27" i="4" s="1"/>
  <c r="AG27" i="4" s="1"/>
  <c r="S12" i="4"/>
  <c r="W12" i="4" s="1"/>
  <c r="X12" i="4" s="1"/>
  <c r="Y22" i="4"/>
  <c r="Z22" i="4" s="1"/>
  <c r="AG22" i="4" s="1"/>
  <c r="Y15" i="4"/>
  <c r="Z15" i="4" s="1"/>
  <c r="AG15" i="4" s="1"/>
  <c r="Y11" i="4"/>
  <c r="Z11" i="4" s="1"/>
  <c r="AG11" i="4" s="1"/>
  <c r="Y25" i="4"/>
  <c r="Z25" i="4" s="1"/>
  <c r="AG25" i="4" s="1"/>
  <c r="Y26" i="4"/>
  <c r="Z26" i="4" s="1"/>
  <c r="AG26" i="4" s="1"/>
  <c r="S32" i="4"/>
  <c r="W32" i="4" s="1"/>
  <c r="X32" i="4" s="1"/>
  <c r="Y19" i="4"/>
  <c r="Z19" i="4" s="1"/>
  <c r="AG19" i="4" s="1"/>
  <c r="Y16" i="4"/>
  <c r="Z16" i="4" s="1"/>
  <c r="AG16" i="4" s="1"/>
  <c r="W11" i="4"/>
  <c r="X11" i="4" s="1"/>
  <c r="Y14" i="4"/>
  <c r="Z14" i="4" s="1"/>
  <c r="AG14" i="4" s="1"/>
  <c r="Y20" i="4"/>
  <c r="Z20" i="4" s="1"/>
  <c r="AG20" i="4" s="1"/>
  <c r="P36" i="4"/>
  <c r="Q10" i="4"/>
  <c r="S29" i="4"/>
  <c r="W29" i="4" s="1"/>
  <c r="X29" i="4" s="1"/>
  <c r="S31" i="4"/>
  <c r="W31" i="4" s="1"/>
  <c r="X31" i="4" s="1"/>
  <c r="S33" i="4"/>
  <c r="W33" i="4" s="1"/>
  <c r="X33" i="4" s="1"/>
  <c r="S10" i="4"/>
  <c r="W10" i="4" s="1"/>
  <c r="Y31" i="4" l="1"/>
  <c r="Z31" i="4" s="1"/>
  <c r="AG31" i="4" s="1"/>
  <c r="Y29" i="4"/>
  <c r="Z29" i="4" s="1"/>
  <c r="AG29" i="4" s="1"/>
  <c r="Y10" i="4"/>
  <c r="Q36" i="4"/>
  <c r="X10" i="4"/>
  <c r="X36" i="4" s="1"/>
  <c r="W36" i="4"/>
  <c r="S36" i="4"/>
  <c r="Y12" i="4"/>
  <c r="Z12" i="4" s="1"/>
  <c r="AG12" i="4" s="1"/>
  <c r="Y33" i="4"/>
  <c r="Z33" i="4" s="1"/>
  <c r="AG33" i="4" s="1"/>
  <c r="Y32" i="4"/>
  <c r="Z32" i="4" s="1"/>
  <c r="AG32" i="4" s="1"/>
  <c r="Z10" i="4" l="1"/>
  <c r="Y36" i="4"/>
  <c r="Z36" i="4" l="1"/>
  <c r="AG10" i="4" l="1"/>
  <c r="AG36" i="4" s="1"/>
  <c r="AH38" i="3" l="1"/>
  <c r="R38" i="3"/>
  <c r="O38" i="3"/>
  <c r="L38" i="3"/>
  <c r="K38" i="3"/>
  <c r="J38" i="3"/>
  <c r="G38" i="3"/>
  <c r="F38" i="3"/>
  <c r="E38" i="3"/>
  <c r="AE37" i="3"/>
  <c r="AD37" i="3"/>
  <c r="AC37" i="3"/>
  <c r="AF37" i="3" s="1"/>
  <c r="W37" i="3"/>
  <c r="N37" i="3"/>
  <c r="I37" i="3"/>
  <c r="AE36" i="3"/>
  <c r="AD36" i="3"/>
  <c r="AC36" i="3"/>
  <c r="X36" i="3"/>
  <c r="W36" i="3"/>
  <c r="V36" i="3"/>
  <c r="T36" i="3"/>
  <c r="S36" i="3"/>
  <c r="N36" i="3"/>
  <c r="M36" i="3"/>
  <c r="P36" i="3" s="1"/>
  <c r="I36" i="3"/>
  <c r="AF35" i="3"/>
  <c r="AE35" i="3"/>
  <c r="AD35" i="3"/>
  <c r="AC35" i="3"/>
  <c r="X35" i="3"/>
  <c r="W35" i="3"/>
  <c r="V35" i="3"/>
  <c r="T35" i="3"/>
  <c r="S35" i="3"/>
  <c r="N35" i="3"/>
  <c r="P35" i="3" s="1"/>
  <c r="M35" i="3"/>
  <c r="I35" i="3"/>
  <c r="Q35" i="3" s="1"/>
  <c r="AE34" i="3"/>
  <c r="AD34" i="3"/>
  <c r="AC34" i="3"/>
  <c r="W34" i="3"/>
  <c r="N34" i="3"/>
  <c r="I34" i="3"/>
  <c r="AE33" i="3"/>
  <c r="AD33" i="3"/>
  <c r="AC33" i="3"/>
  <c r="W33" i="3"/>
  <c r="N33" i="3"/>
  <c r="I33" i="3"/>
  <c r="AE32" i="3"/>
  <c r="AD32" i="3"/>
  <c r="AC32" i="3"/>
  <c r="AF32" i="3" s="1"/>
  <c r="W32" i="3"/>
  <c r="N32" i="3"/>
  <c r="H32" i="3"/>
  <c r="H38" i="3" s="1"/>
  <c r="AE31" i="3"/>
  <c r="AD31" i="3"/>
  <c r="AC31" i="3"/>
  <c r="W31" i="3"/>
  <c r="N31" i="3"/>
  <c r="I31" i="3"/>
  <c r="AE30" i="3"/>
  <c r="AD30" i="3"/>
  <c r="AC30" i="3"/>
  <c r="AF30" i="3" s="1"/>
  <c r="W30" i="3"/>
  <c r="N30" i="3"/>
  <c r="I30" i="3"/>
  <c r="AF29" i="3"/>
  <c r="AE29" i="3"/>
  <c r="AD29" i="3"/>
  <c r="AC29" i="3"/>
  <c r="W29" i="3"/>
  <c r="N29" i="3"/>
  <c r="I29" i="3"/>
  <c r="AE28" i="3"/>
  <c r="AD28" i="3"/>
  <c r="AC28" i="3"/>
  <c r="W28" i="3"/>
  <c r="N28" i="3"/>
  <c r="I28" i="3"/>
  <c r="AE27" i="3"/>
  <c r="AD27" i="3"/>
  <c r="AC27" i="3"/>
  <c r="AF27" i="3" s="1"/>
  <c r="X27" i="3"/>
  <c r="W27" i="3"/>
  <c r="V27" i="3"/>
  <c r="T27" i="3"/>
  <c r="S27" i="3"/>
  <c r="N27" i="3"/>
  <c r="M27" i="3"/>
  <c r="P27" i="3" s="1"/>
  <c r="Q27" i="3" s="1"/>
  <c r="AE26" i="3"/>
  <c r="AD26" i="3"/>
  <c r="AC26" i="3"/>
  <c r="AF26" i="3" s="1"/>
  <c r="W26" i="3"/>
  <c r="N26" i="3"/>
  <c r="I26" i="3"/>
  <c r="AE25" i="3"/>
  <c r="AD25" i="3"/>
  <c r="AC25" i="3"/>
  <c r="AF25" i="3" s="1"/>
  <c r="W25" i="3"/>
  <c r="N25" i="3"/>
  <c r="I25" i="3"/>
  <c r="AE24" i="3"/>
  <c r="AD24" i="3"/>
  <c r="AC24" i="3"/>
  <c r="AF24" i="3" s="1"/>
  <c r="W24" i="3"/>
  <c r="N24" i="3"/>
  <c r="AE23" i="3"/>
  <c r="AD23" i="3"/>
  <c r="AC23" i="3"/>
  <c r="AF23" i="3" s="1"/>
  <c r="W23" i="3"/>
  <c r="N23" i="3"/>
  <c r="I23" i="3"/>
  <c r="AE22" i="3"/>
  <c r="AD22" i="3"/>
  <c r="AC22" i="3"/>
  <c r="AF22" i="3" s="1"/>
  <c r="W22" i="3"/>
  <c r="N22" i="3"/>
  <c r="AE21" i="3"/>
  <c r="AD21" i="3"/>
  <c r="AC21" i="3"/>
  <c r="AF21" i="3" s="1"/>
  <c r="W21" i="3"/>
  <c r="N21" i="3"/>
  <c r="I21" i="3"/>
  <c r="AE20" i="3"/>
  <c r="AD20" i="3"/>
  <c r="AC20" i="3"/>
  <c r="W20" i="3"/>
  <c r="N20" i="3"/>
  <c r="I20" i="3"/>
  <c r="AE19" i="3"/>
  <c r="AD19" i="3"/>
  <c r="AC19" i="3"/>
  <c r="W19" i="3"/>
  <c r="N19" i="3"/>
  <c r="I19" i="3"/>
  <c r="AE18" i="3"/>
  <c r="AD18" i="3"/>
  <c r="AC18" i="3"/>
  <c r="AF18" i="3" s="1"/>
  <c r="W18" i="3"/>
  <c r="N18" i="3"/>
  <c r="I18" i="3"/>
  <c r="AE17" i="3"/>
  <c r="AD17" i="3"/>
  <c r="AC17" i="3"/>
  <c r="W17" i="3"/>
  <c r="N17" i="3"/>
  <c r="I17" i="3"/>
  <c r="AE16" i="3"/>
  <c r="AD16" i="3"/>
  <c r="AC16" i="3"/>
  <c r="W16" i="3"/>
  <c r="N16" i="3"/>
  <c r="I16" i="3"/>
  <c r="AE15" i="3"/>
  <c r="AD15" i="3"/>
  <c r="AC15" i="3"/>
  <c r="AF15" i="3" s="1"/>
  <c r="W15" i="3"/>
  <c r="N15" i="3"/>
  <c r="I15" i="3"/>
  <c r="AE14" i="3"/>
  <c r="AD14" i="3"/>
  <c r="AC14" i="3"/>
  <c r="AF14" i="3" s="1"/>
  <c r="W14" i="3"/>
  <c r="N14" i="3"/>
  <c r="I14" i="3"/>
  <c r="AE13" i="3"/>
  <c r="AD13" i="3"/>
  <c r="AC13" i="3"/>
  <c r="AF13" i="3" s="1"/>
  <c r="X13" i="3"/>
  <c r="W13" i="3"/>
  <c r="V13" i="3"/>
  <c r="T13" i="3"/>
  <c r="S13" i="3"/>
  <c r="N13" i="3"/>
  <c r="M13" i="3"/>
  <c r="AE12" i="3"/>
  <c r="AD12" i="3"/>
  <c r="AC12" i="3"/>
  <c r="AF12" i="3" s="1"/>
  <c r="X12" i="3"/>
  <c r="W12" i="3"/>
  <c r="V12" i="3"/>
  <c r="T12" i="3"/>
  <c r="S12" i="3"/>
  <c r="N12" i="3"/>
  <c r="M12" i="3"/>
  <c r="P12" i="3" s="1"/>
  <c r="I12" i="3"/>
  <c r="AE11" i="3"/>
  <c r="AD11" i="3"/>
  <c r="AC11" i="3"/>
  <c r="X11" i="3"/>
  <c r="W11" i="3"/>
  <c r="V11" i="3"/>
  <c r="T11" i="3"/>
  <c r="S11" i="3"/>
  <c r="N11" i="3"/>
  <c r="M11" i="3"/>
  <c r="AE10" i="3"/>
  <c r="AD10" i="3"/>
  <c r="AC10" i="3"/>
  <c r="W10" i="3"/>
  <c r="N10" i="3"/>
  <c r="AE9" i="3"/>
  <c r="AD9" i="3"/>
  <c r="AC9" i="3"/>
  <c r="W9" i="3"/>
  <c r="W38" i="3" s="1"/>
  <c r="N9" i="3"/>
  <c r="I9" i="3"/>
  <c r="AC38" i="3" l="1"/>
  <c r="AD38" i="3"/>
  <c r="AF31" i="3"/>
  <c r="AE38" i="3"/>
  <c r="AF10" i="3"/>
  <c r="AF11" i="3"/>
  <c r="AF19" i="3"/>
  <c r="AF9" i="3"/>
  <c r="AF33" i="3"/>
  <c r="N38" i="3"/>
  <c r="P13" i="3"/>
  <c r="Q13" i="3" s="1"/>
  <c r="AF20" i="3"/>
  <c r="AF34" i="3"/>
  <c r="AF17" i="3"/>
  <c r="P11" i="3"/>
  <c r="Q11" i="3" s="1"/>
  <c r="AF28" i="3"/>
  <c r="AF16" i="3"/>
  <c r="AF36" i="3"/>
  <c r="Q12" i="3"/>
  <c r="Q36" i="3"/>
  <c r="I32" i="3"/>
  <c r="AF38" i="3" l="1"/>
  <c r="I38" i="3"/>
  <c r="M9" i="3" l="1"/>
  <c r="S9" i="3"/>
  <c r="T9" i="3"/>
  <c r="P9" i="3" l="1"/>
  <c r="Q9" i="3" l="1"/>
  <c r="V9" i="3" l="1"/>
  <c r="U13" i="3" l="1"/>
  <c r="Y13" i="3" s="1"/>
  <c r="U35" i="3"/>
  <c r="Y35" i="3" s="1"/>
  <c r="U30" i="3"/>
  <c r="U27" i="3"/>
  <c r="Y27" i="3" s="1"/>
  <c r="U26" i="3"/>
  <c r="U15" i="3"/>
  <c r="U31" i="3"/>
  <c r="U28" i="3"/>
  <c r="U16" i="3"/>
  <c r="U34" i="3"/>
  <c r="U23" i="3"/>
  <c r="U20" i="3"/>
  <c r="U33" i="3"/>
  <c r="U21" i="3"/>
  <c r="U22" i="3"/>
  <c r="AA27" i="3" l="1"/>
  <c r="AB27" i="3" s="1"/>
  <c r="AG27" i="3" s="1"/>
  <c r="Z27" i="3"/>
  <c r="U18" i="3"/>
  <c r="U25" i="3"/>
  <c r="U9" i="3"/>
  <c r="U29" i="3"/>
  <c r="U37" i="3"/>
  <c r="U12" i="3"/>
  <c r="Y12" i="3" s="1"/>
  <c r="U17" i="3"/>
  <c r="U10" i="3"/>
  <c r="Z35" i="3"/>
  <c r="AA35" i="3"/>
  <c r="AB35" i="3" s="1"/>
  <c r="AG35" i="3" s="1"/>
  <c r="U24" i="3"/>
  <c r="U19" i="3"/>
  <c r="U32" i="3"/>
  <c r="U11" i="3"/>
  <c r="Y11" i="3" s="1"/>
  <c r="Z13" i="3"/>
  <c r="AA13" i="3"/>
  <c r="AB13" i="3" s="1"/>
  <c r="AG13" i="3" s="1"/>
  <c r="U36" i="3"/>
  <c r="Y36" i="3" s="1"/>
  <c r="U14" i="3"/>
  <c r="Z12" i="3" l="1"/>
  <c r="AA12" i="3"/>
  <c r="AB12" i="3" s="1"/>
  <c r="AG12" i="3" s="1"/>
  <c r="AA36" i="3"/>
  <c r="AB36" i="3" s="1"/>
  <c r="AG36" i="3" s="1"/>
  <c r="Z36" i="3"/>
  <c r="U38" i="3"/>
  <c r="Z11" i="3"/>
  <c r="AA11" i="3"/>
  <c r="AB11" i="3" s="1"/>
  <c r="AG11" i="3" s="1"/>
  <c r="M14" i="3" l="1"/>
  <c r="P14" i="3" s="1"/>
  <c r="Q14" i="3" s="1"/>
  <c r="T29" i="3" l="1"/>
  <c r="M15" i="3"/>
  <c r="P15" i="3" s="1"/>
  <c r="Q15" i="3" s="1"/>
  <c r="S15" i="3"/>
  <c r="M19" i="3"/>
  <c r="P19" i="3" s="1"/>
  <c r="Q19" i="3" s="1"/>
  <c r="M33" i="3"/>
  <c r="P33" i="3" s="1"/>
  <c r="Q33" i="3" s="1"/>
  <c r="T15" i="3"/>
  <c r="S34" i="3"/>
  <c r="T10" i="3"/>
  <c r="T19" i="3"/>
  <c r="M22" i="3"/>
  <c r="P22" i="3" s="1"/>
  <c r="Q22" i="3" s="1"/>
  <c r="S22" i="3"/>
  <c r="T30" i="3"/>
  <c r="T33" i="3"/>
  <c r="M29" i="3"/>
  <c r="P29" i="3" s="1"/>
  <c r="Q29" i="3" s="1"/>
  <c r="S29" i="3"/>
  <c r="S18" i="3"/>
  <c r="T18" i="3"/>
  <c r="M21" i="3"/>
  <c r="P21" i="3" s="1"/>
  <c r="Q21" i="3" s="1"/>
  <c r="T23" i="3"/>
  <c r="M31" i="3"/>
  <c r="P31" i="3" s="1"/>
  <c r="Q31" i="3" s="1"/>
  <c r="M34" i="3"/>
  <c r="P34" i="3" s="1"/>
  <c r="Q34" i="3" s="1"/>
  <c r="M24" i="3"/>
  <c r="P24" i="3" s="1"/>
  <c r="Q24" i="3" s="1"/>
  <c r="M16" i="3"/>
  <c r="P16" i="3" s="1"/>
  <c r="Q16" i="3" s="1"/>
  <c r="S16" i="3"/>
  <c r="T21" i="3"/>
  <c r="S20" i="3"/>
  <c r="T31" i="3"/>
  <c r="T34" i="3"/>
  <c r="M20" i="3"/>
  <c r="P20" i="3" s="1"/>
  <c r="Q20" i="3" s="1"/>
  <c r="S23" i="3"/>
  <c r="M18" i="3"/>
  <c r="P18" i="3" s="1"/>
  <c r="Q18" i="3" s="1"/>
  <c r="S24" i="3"/>
  <c r="S14" i="3"/>
  <c r="T16" i="3"/>
  <c r="M17" i="3"/>
  <c r="P17" i="3" s="1"/>
  <c r="Q17" i="3" s="1"/>
  <c r="S17" i="3"/>
  <c r="T20" i="3"/>
  <c r="M23" i="3"/>
  <c r="P23" i="3" s="1"/>
  <c r="Q23" i="3" s="1"/>
  <c r="S32" i="3"/>
  <c r="S21" i="3"/>
  <c r="M28" i="3"/>
  <c r="P28" i="3" s="1"/>
  <c r="Q28" i="3" s="1"/>
  <c r="S28" i="3"/>
  <c r="T22" i="3"/>
  <c r="M32" i="3"/>
  <c r="P32" i="3" s="1"/>
  <c r="Q32" i="3" s="1"/>
  <c r="M37" i="3"/>
  <c r="P37" i="3" s="1"/>
  <c r="Q37" i="3" s="1"/>
  <c r="S37" i="3"/>
  <c r="T14" i="3"/>
  <c r="S26" i="3"/>
  <c r="T17" i="3"/>
  <c r="S25" i="3"/>
  <c r="T32" i="3"/>
  <c r="S31" i="3"/>
  <c r="M26" i="3"/>
  <c r="P26" i="3" s="1"/>
  <c r="Q26" i="3" s="1"/>
  <c r="T28" i="3"/>
  <c r="M25" i="3"/>
  <c r="P25" i="3" s="1"/>
  <c r="Q25" i="3" s="1"/>
  <c r="T37" i="3"/>
  <c r="T24" i="3"/>
  <c r="M10" i="3"/>
  <c r="S10" i="3"/>
  <c r="T26" i="3"/>
  <c r="S19" i="3"/>
  <c r="T25" i="3"/>
  <c r="M30" i="3"/>
  <c r="P30" i="3" s="1"/>
  <c r="Q30" i="3" s="1"/>
  <c r="S30" i="3"/>
  <c r="S33" i="3"/>
  <c r="T38" i="3" l="1"/>
  <c r="S38" i="3"/>
  <c r="P10" i="3"/>
  <c r="M38" i="3"/>
  <c r="Q10" i="3" l="1"/>
  <c r="P38" i="3"/>
  <c r="V33" i="3"/>
  <c r="X33" i="3"/>
  <c r="X37" i="3"/>
  <c r="X9" i="3"/>
  <c r="V30" i="3" l="1"/>
  <c r="V37" i="3"/>
  <c r="Y37" i="3" s="1"/>
  <c r="V28" i="3"/>
  <c r="X16" i="3"/>
  <c r="V18" i="3"/>
  <c r="Y18" i="3" s="1"/>
  <c r="V32" i="3"/>
  <c r="Y32" i="3" s="1"/>
  <c r="V17" i="3"/>
  <c r="V34" i="3"/>
  <c r="X28" i="3"/>
  <c r="V24" i="3"/>
  <c r="V25" i="3"/>
  <c r="Y25" i="3" s="1"/>
  <c r="Y9" i="3"/>
  <c r="V22" i="3"/>
  <c r="X22" i="3"/>
  <c r="V29" i="3"/>
  <c r="Y29" i="3" s="1"/>
  <c r="X18" i="3"/>
  <c r="V14" i="3"/>
  <c r="V16" i="3"/>
  <c r="Y16" i="3" s="1"/>
  <c r="X10" i="3"/>
  <c r="V23" i="3"/>
  <c r="Y23" i="3" s="1"/>
  <c r="X15" i="3"/>
  <c r="X31" i="3"/>
  <c r="V21" i="3"/>
  <c r="Y21" i="3" s="1"/>
  <c r="V10" i="3"/>
  <c r="X29" i="3"/>
  <c r="V31" i="3"/>
  <c r="Y31" i="3" s="1"/>
  <c r="X32" i="3"/>
  <c r="V15" i="3"/>
  <c r="Y15" i="3" s="1"/>
  <c r="X24" i="3"/>
  <c r="X14" i="3"/>
  <c r="X38" i="3" s="1"/>
  <c r="Y33" i="3"/>
  <c r="X25" i="3"/>
  <c r="X17" i="3"/>
  <c r="V20" i="3"/>
  <c r="Y20" i="3" s="1"/>
  <c r="X30" i="3"/>
  <c r="X26" i="3"/>
  <c r="X20" i="3"/>
  <c r="X19" i="3"/>
  <c r="V26" i="3"/>
  <c r="V19" i="3"/>
  <c r="X34" i="3"/>
  <c r="X21" i="3"/>
  <c r="X23" i="3"/>
  <c r="Q38" i="3"/>
  <c r="V38" i="3" l="1"/>
  <c r="Y10" i="3"/>
  <c r="Z16" i="3"/>
  <c r="AA16" i="3"/>
  <c r="AB16" i="3" s="1"/>
  <c r="AG16" i="3" s="1"/>
  <c r="AA9" i="3"/>
  <c r="Z9" i="3"/>
  <c r="Z32" i="3"/>
  <c r="AA32" i="3"/>
  <c r="AB32" i="3" s="1"/>
  <c r="AG32" i="3" s="1"/>
  <c r="Z18" i="3"/>
  <c r="AA18" i="3"/>
  <c r="AB18" i="3" s="1"/>
  <c r="AG18" i="3" s="1"/>
  <c r="Z25" i="3"/>
  <c r="AA25" i="3"/>
  <c r="AB25" i="3" s="1"/>
  <c r="AG25" i="3" s="1"/>
  <c r="Z15" i="3"/>
  <c r="AA15" i="3"/>
  <c r="AB15" i="3" s="1"/>
  <c r="AG15" i="3" s="1"/>
  <c r="Y24" i="3"/>
  <c r="Z21" i="3"/>
  <c r="AA21" i="3"/>
  <c r="AB21" i="3" s="1"/>
  <c r="AG21" i="3" s="1"/>
  <c r="Z20" i="3"/>
  <c r="AA20" i="3"/>
  <c r="AB20" i="3" s="1"/>
  <c r="AG20" i="3" s="1"/>
  <c r="Y14" i="3"/>
  <c r="Z29" i="3"/>
  <c r="AA29" i="3"/>
  <c r="AB29" i="3" s="1"/>
  <c r="AG29" i="3" s="1"/>
  <c r="Y28" i="3"/>
  <c r="Y26" i="3"/>
  <c r="Z31" i="3"/>
  <c r="AA31" i="3"/>
  <c r="AB31" i="3" s="1"/>
  <c r="AG31" i="3" s="1"/>
  <c r="Z23" i="3"/>
  <c r="AA23" i="3"/>
  <c r="AB23" i="3" s="1"/>
  <c r="AG23" i="3" s="1"/>
  <c r="Y34" i="3"/>
  <c r="Z37" i="3"/>
  <c r="AA37" i="3"/>
  <c r="AB37" i="3" s="1"/>
  <c r="AG37" i="3" s="1"/>
  <c r="Y19" i="3"/>
  <c r="Y22" i="3"/>
  <c r="Y17" i="3"/>
  <c r="Y30" i="3"/>
  <c r="Z33" i="3"/>
  <c r="AA33" i="3"/>
  <c r="AB33" i="3" s="1"/>
  <c r="AG33" i="3" s="1"/>
  <c r="Z14" i="3" l="1"/>
  <c r="AA14" i="3"/>
  <c r="AB14" i="3" s="1"/>
  <c r="AG14" i="3" s="1"/>
  <c r="Z34" i="3"/>
  <c r="AA34" i="3"/>
  <c r="AB34" i="3" s="1"/>
  <c r="AG34" i="3" s="1"/>
  <c r="Z19" i="3"/>
  <c r="AA19" i="3"/>
  <c r="AB19" i="3" s="1"/>
  <c r="AG19" i="3" s="1"/>
  <c r="Z24" i="3"/>
  <c r="AA24" i="3"/>
  <c r="AB24" i="3" s="1"/>
  <c r="AG24" i="3" s="1"/>
  <c r="Y38" i="3"/>
  <c r="AB9" i="3"/>
  <c r="Z30" i="3"/>
  <c r="AA30" i="3"/>
  <c r="AB30" i="3" s="1"/>
  <c r="AG30" i="3" s="1"/>
  <c r="Z26" i="3"/>
  <c r="AA26" i="3"/>
  <c r="AB26" i="3" s="1"/>
  <c r="AG26" i="3" s="1"/>
  <c r="Z17" i="3"/>
  <c r="AI16" i="3" s="1"/>
  <c r="AA17" i="3"/>
  <c r="AB17" i="3" s="1"/>
  <c r="AG17" i="3" s="1"/>
  <c r="Z28" i="3"/>
  <c r="AA28" i="3"/>
  <c r="AB28" i="3" s="1"/>
  <c r="AG28" i="3" s="1"/>
  <c r="Z22" i="3"/>
  <c r="Z38" i="3" s="1"/>
  <c r="Z39" i="3" s="1"/>
  <c r="AA22" i="3"/>
  <c r="AB22" i="3" s="1"/>
  <c r="AG22" i="3" s="1"/>
  <c r="Z10" i="3"/>
  <c r="AA10" i="3"/>
  <c r="AB10" i="3" s="1"/>
  <c r="AG10" i="3" s="1"/>
  <c r="AG9" i="3" l="1"/>
  <c r="AG38" i="3" s="1"/>
  <c r="AB38" i="3"/>
  <c r="AA38" i="3"/>
  <c r="AY79" i="2" l="1"/>
  <c r="AM79" i="2"/>
  <c r="AK79" i="2"/>
  <c r="AJ79" i="2"/>
  <c r="AF79" i="2"/>
  <c r="AE79" i="2"/>
  <c r="Z79" i="2"/>
  <c r="Y79" i="2"/>
  <c r="X79" i="2"/>
  <c r="V79" i="2"/>
  <c r="U79" i="2"/>
  <c r="T79" i="2"/>
  <c r="R79" i="2"/>
  <c r="P79" i="2"/>
  <c r="M79" i="2"/>
  <c r="L79" i="2"/>
  <c r="K79" i="2"/>
  <c r="J79" i="2"/>
  <c r="I79" i="2"/>
  <c r="H79" i="2"/>
  <c r="G79" i="2"/>
  <c r="F79" i="2"/>
  <c r="E79" i="2"/>
  <c r="C79" i="2"/>
  <c r="BE78" i="2"/>
  <c r="AX78" i="2"/>
  <c r="AZ78" i="2" s="1"/>
  <c r="AO78" i="2"/>
  <c r="AG78" i="2"/>
  <c r="W78" i="2"/>
  <c r="N78" i="2"/>
  <c r="D78" i="2"/>
  <c r="BE77" i="2"/>
  <c r="AZ77" i="2"/>
  <c r="AX77" i="2"/>
  <c r="AO77" i="2"/>
  <c r="AG77" i="2"/>
  <c r="W77" i="2"/>
  <c r="N77" i="2"/>
  <c r="D77" i="2"/>
  <c r="BE76" i="2"/>
  <c r="BB76" i="2"/>
  <c r="AX76" i="2"/>
  <c r="AZ76" i="2" s="1"/>
  <c r="AO76" i="2"/>
  <c r="AG76" i="2"/>
  <c r="W76" i="2"/>
  <c r="N76" i="2"/>
  <c r="D76" i="2"/>
  <c r="BE75" i="2"/>
  <c r="AX75" i="2"/>
  <c r="AZ75" i="2" s="1"/>
  <c r="AO75" i="2"/>
  <c r="AR75" i="2" s="1"/>
  <c r="AG75" i="2"/>
  <c r="BB75" i="2" s="1"/>
  <c r="W75" i="2"/>
  <c r="N75" i="2"/>
  <c r="O75" i="2" s="1"/>
  <c r="D75" i="2"/>
  <c r="BE74" i="2"/>
  <c r="AX74" i="2"/>
  <c r="AZ74" i="2" s="1"/>
  <c r="AO74" i="2"/>
  <c r="AR74" i="2" s="1"/>
  <c r="AG74" i="2"/>
  <c r="W74" i="2"/>
  <c r="N74" i="2"/>
  <c r="D74" i="2"/>
  <c r="O74" i="2" s="1"/>
  <c r="AC74" i="2" s="1"/>
  <c r="BE73" i="2"/>
  <c r="AX73" i="2"/>
  <c r="AZ73" i="2" s="1"/>
  <c r="AO73" i="2"/>
  <c r="AR73" i="2" s="1"/>
  <c r="AG73" i="2"/>
  <c r="BB73" i="2" s="1"/>
  <c r="W73" i="2"/>
  <c r="N73" i="2"/>
  <c r="O73" i="2" s="1"/>
  <c r="D73" i="2"/>
  <c r="BE72" i="2"/>
  <c r="AX72" i="2"/>
  <c r="AZ72" i="2" s="1"/>
  <c r="AO72" i="2"/>
  <c r="AR72" i="2" s="1"/>
  <c r="BC72" i="2" s="1"/>
  <c r="AG72" i="2"/>
  <c r="BB72" i="2" s="1"/>
  <c r="W72" i="2"/>
  <c r="N72" i="2"/>
  <c r="D72" i="2"/>
  <c r="BE71" i="2"/>
  <c r="AX71" i="2"/>
  <c r="AZ71" i="2" s="1"/>
  <c r="AO71" i="2"/>
  <c r="AR71" i="2" s="1"/>
  <c r="AG71" i="2"/>
  <c r="BB71" i="2" s="1"/>
  <c r="W71" i="2"/>
  <c r="N71" i="2"/>
  <c r="D71" i="2"/>
  <c r="BE70" i="2"/>
  <c r="BB70" i="2"/>
  <c r="AZ70" i="2"/>
  <c r="AX70" i="2"/>
  <c r="AO70" i="2"/>
  <c r="AR70" i="2" s="1"/>
  <c r="BE69" i="2"/>
  <c r="AX69" i="2"/>
  <c r="AZ69" i="2" s="1"/>
  <c r="AO69" i="2"/>
  <c r="AG69" i="2"/>
  <c r="BB69" i="2" s="1"/>
  <c r="W69" i="2"/>
  <c r="N69" i="2"/>
  <c r="D69" i="2"/>
  <c r="BE68" i="2"/>
  <c r="AX68" i="2"/>
  <c r="AZ68" i="2" s="1"/>
  <c r="AO68" i="2"/>
  <c r="AG68" i="2"/>
  <c r="W68" i="2"/>
  <c r="N68" i="2"/>
  <c r="D68" i="2"/>
  <c r="BE67" i="2"/>
  <c r="AX67" i="2"/>
  <c r="AW67" i="2"/>
  <c r="AO67" i="2"/>
  <c r="AN67" i="2"/>
  <c r="AG67" i="2"/>
  <c r="BB67" i="2" s="1"/>
  <c r="W67" i="2"/>
  <c r="N67" i="2"/>
  <c r="D67" i="2"/>
  <c r="O67" i="2" s="1"/>
  <c r="BE66" i="2"/>
  <c r="BB66" i="2"/>
  <c r="AX66" i="2"/>
  <c r="AZ66" i="2" s="1"/>
  <c r="AO66" i="2"/>
  <c r="AR66" i="2" s="1"/>
  <c r="BE65" i="2"/>
  <c r="AX65" i="2"/>
  <c r="AZ65" i="2" s="1"/>
  <c r="AO65" i="2"/>
  <c r="AG65" i="2"/>
  <c r="W65" i="2"/>
  <c r="N65" i="2"/>
  <c r="D65" i="2"/>
  <c r="BE64" i="2"/>
  <c r="AX64" i="2"/>
  <c r="AZ64" i="2" s="1"/>
  <c r="AO64" i="2"/>
  <c r="AR64" i="2" s="1"/>
  <c r="BC64" i="2" s="1"/>
  <c r="AG64" i="2"/>
  <c r="BB64" i="2" s="1"/>
  <c r="W64" i="2"/>
  <c r="N64" i="2"/>
  <c r="D64" i="2"/>
  <c r="BG63" i="2"/>
  <c r="BE63" i="2"/>
  <c r="BB63" i="2"/>
  <c r="AX63" i="2"/>
  <c r="AZ63" i="2" s="1"/>
  <c r="AO63" i="2"/>
  <c r="AR63" i="2" s="1"/>
  <c r="BE62" i="2"/>
  <c r="AX62" i="2"/>
  <c r="AZ62" i="2" s="1"/>
  <c r="AO62" i="2"/>
  <c r="AR62" i="2" s="1"/>
  <c r="AG62" i="2"/>
  <c r="BB62" i="2" s="1"/>
  <c r="W62" i="2"/>
  <c r="N62" i="2"/>
  <c r="D62" i="2"/>
  <c r="BE61" i="2"/>
  <c r="AX61" i="2"/>
  <c r="AZ61" i="2" s="1"/>
  <c r="AO61" i="2"/>
  <c r="AG61" i="2"/>
  <c r="BB61" i="2" s="1"/>
  <c r="W61" i="2"/>
  <c r="N61" i="2"/>
  <c r="D61" i="2"/>
  <c r="BE60" i="2"/>
  <c r="AX60" i="2"/>
  <c r="AZ60" i="2" s="1"/>
  <c r="AO60" i="2"/>
  <c r="AD60" i="2"/>
  <c r="AG60" i="2" s="1"/>
  <c r="W60" i="2"/>
  <c r="N60" i="2"/>
  <c r="D60" i="2"/>
  <c r="O60" i="2" s="1"/>
  <c r="AC60" i="2" s="1"/>
  <c r="BE59" i="2"/>
  <c r="AX59" i="2"/>
  <c r="AZ59" i="2" s="1"/>
  <c r="AO59" i="2"/>
  <c r="AR59" i="2" s="1"/>
  <c r="AG59" i="2"/>
  <c r="W59" i="2"/>
  <c r="N59" i="2"/>
  <c r="D59" i="2"/>
  <c r="BE58" i="2"/>
  <c r="AX58" i="2"/>
  <c r="AZ58" i="2" s="1"/>
  <c r="AO58" i="2"/>
  <c r="AR58" i="2" s="1"/>
  <c r="AG58" i="2"/>
  <c r="BB58" i="2" s="1"/>
  <c r="W58" i="2"/>
  <c r="N58" i="2"/>
  <c r="D58" i="2"/>
  <c r="BE57" i="2"/>
  <c r="AX57" i="2"/>
  <c r="AZ57" i="2" s="1"/>
  <c r="AO57" i="2"/>
  <c r="AG57" i="2"/>
  <c r="W57" i="2"/>
  <c r="N57" i="2"/>
  <c r="D57" i="2"/>
  <c r="O57" i="2" s="1"/>
  <c r="AC57" i="2" s="1"/>
  <c r="BE56" i="2"/>
  <c r="BB56" i="2"/>
  <c r="AX56" i="2"/>
  <c r="AZ56" i="2" s="1"/>
  <c r="AO56" i="2"/>
  <c r="AR56" i="2" s="1"/>
  <c r="BC56" i="2" s="1"/>
  <c r="BE55" i="2"/>
  <c r="AX55" i="2"/>
  <c r="AW55" i="2"/>
  <c r="AO55" i="2"/>
  <c r="AN55" i="2"/>
  <c r="AD55" i="2"/>
  <c r="AG55" i="2" s="1"/>
  <c r="BB55" i="2" s="1"/>
  <c r="W55" i="2"/>
  <c r="Q55" i="2"/>
  <c r="S55" i="2" s="1"/>
  <c r="BE54" i="2"/>
  <c r="AX54" i="2"/>
  <c r="AZ54" i="2" s="1"/>
  <c r="AO54" i="2"/>
  <c r="AG54" i="2"/>
  <c r="W54" i="2"/>
  <c r="N54" i="2"/>
  <c r="D54" i="2"/>
  <c r="O54" i="2" s="1"/>
  <c r="AC54" i="2" s="1"/>
  <c r="BE53" i="2"/>
  <c r="AX53" i="2"/>
  <c r="AZ53" i="2" s="1"/>
  <c r="AO53" i="2"/>
  <c r="AG53" i="2"/>
  <c r="BB53" i="2" s="1"/>
  <c r="AA53" i="2"/>
  <c r="W53" i="2"/>
  <c r="BE52" i="2"/>
  <c r="AX52" i="2"/>
  <c r="AZ52" i="2" s="1"/>
  <c r="AO52" i="2"/>
  <c r="AG52" i="2"/>
  <c r="BB52" i="2" s="1"/>
  <c r="AA52" i="2"/>
  <c r="W52" i="2"/>
  <c r="BE51" i="2"/>
  <c r="AX51" i="2"/>
  <c r="AZ51" i="2" s="1"/>
  <c r="AO51" i="2"/>
  <c r="AR51" i="2" s="1"/>
  <c r="AG51" i="2"/>
  <c r="W51" i="2"/>
  <c r="N51" i="2"/>
  <c r="D51" i="2"/>
  <c r="BE50" i="2"/>
  <c r="AX50" i="2"/>
  <c r="AZ50" i="2" s="1"/>
  <c r="AO50" i="2"/>
  <c r="AG50" i="2"/>
  <c r="BB50" i="2" s="1"/>
  <c r="W50" i="2"/>
  <c r="N50" i="2"/>
  <c r="D50" i="2"/>
  <c r="BE49" i="2"/>
  <c r="BF49" i="2" s="1"/>
  <c r="AX49" i="2"/>
  <c r="AZ49" i="2" s="1"/>
  <c r="AO49" i="2"/>
  <c r="AR49" i="2" s="1"/>
  <c r="AG49" i="2"/>
  <c r="BB49" i="2" s="1"/>
  <c r="W49" i="2"/>
  <c r="N49" i="2"/>
  <c r="D49" i="2"/>
  <c r="BE48" i="2"/>
  <c r="BF48" i="2" s="1"/>
  <c r="BB48" i="2"/>
  <c r="AX48" i="2"/>
  <c r="AZ48" i="2" s="1"/>
  <c r="AO48" i="2"/>
  <c r="AR48" i="2" s="1"/>
  <c r="BE47" i="2"/>
  <c r="AX47" i="2"/>
  <c r="AZ47" i="2" s="1"/>
  <c r="AO47" i="2"/>
  <c r="AG47" i="2"/>
  <c r="BB47" i="2" s="1"/>
  <c r="W47" i="2"/>
  <c r="N47" i="2"/>
  <c r="D47" i="2"/>
  <c r="O47" i="2" s="1"/>
  <c r="BE46" i="2"/>
  <c r="AX46" i="2"/>
  <c r="AZ46" i="2" s="1"/>
  <c r="AO46" i="2"/>
  <c r="AN46" i="2"/>
  <c r="AG46" i="2"/>
  <c r="BB46" i="2" s="1"/>
  <c r="W46" i="2"/>
  <c r="Q46" i="2"/>
  <c r="S46" i="2" s="1"/>
  <c r="AC46" i="2" s="1"/>
  <c r="BE45" i="2"/>
  <c r="AX45" i="2"/>
  <c r="AZ45" i="2" s="1"/>
  <c r="AO45" i="2"/>
  <c r="AR45" i="2" s="1"/>
  <c r="AG45" i="2"/>
  <c r="W45" i="2"/>
  <c r="N45" i="2"/>
  <c r="D45" i="2"/>
  <c r="O45" i="2" s="1"/>
  <c r="AC45" i="2" s="1"/>
  <c r="BE44" i="2"/>
  <c r="AX44" i="2"/>
  <c r="AZ44" i="2" s="1"/>
  <c r="AO44" i="2"/>
  <c r="AG44" i="2"/>
  <c r="BB44" i="2" s="1"/>
  <c r="AA44" i="2"/>
  <c r="W44" i="2"/>
  <c r="AB44" i="2" s="1"/>
  <c r="AH44" i="2" s="1"/>
  <c r="BE43" i="2"/>
  <c r="AX43" i="2"/>
  <c r="AZ43" i="2" s="1"/>
  <c r="AO43" i="2"/>
  <c r="AG43" i="2"/>
  <c r="BB43" i="2" s="1"/>
  <c r="W43" i="2"/>
  <c r="N43" i="2"/>
  <c r="D43" i="2"/>
  <c r="BE42" i="2"/>
  <c r="AX42" i="2"/>
  <c r="AZ42" i="2" s="1"/>
  <c r="AO42" i="2"/>
  <c r="AG42" i="2"/>
  <c r="BB42" i="2" s="1"/>
  <c r="W42" i="2"/>
  <c r="N42" i="2"/>
  <c r="D42" i="2"/>
  <c r="O42" i="2" s="1"/>
  <c r="BE41" i="2"/>
  <c r="AX41" i="2"/>
  <c r="AZ41" i="2" s="1"/>
  <c r="AO41" i="2"/>
  <c r="AR41" i="2" s="1"/>
  <c r="AG41" i="2"/>
  <c r="W41" i="2"/>
  <c r="N41" i="2"/>
  <c r="D41" i="2"/>
  <c r="O41" i="2" s="1"/>
  <c r="AC41" i="2" s="1"/>
  <c r="BG40" i="2"/>
  <c r="BE40" i="2"/>
  <c r="BF40" i="2" s="1"/>
  <c r="BB40" i="2"/>
  <c r="AX40" i="2"/>
  <c r="AZ40" i="2" s="1"/>
  <c r="AO40" i="2"/>
  <c r="AR40" i="2" s="1"/>
  <c r="BE39" i="2"/>
  <c r="BB39" i="2"/>
  <c r="AX39" i="2"/>
  <c r="AZ39" i="2" s="1"/>
  <c r="AO39" i="2"/>
  <c r="AR39" i="2" s="1"/>
  <c r="BE38" i="2"/>
  <c r="AX38" i="2"/>
  <c r="AZ38" i="2" s="1"/>
  <c r="AQ38" i="2"/>
  <c r="AQ79" i="2" s="1"/>
  <c r="AO38" i="2"/>
  <c r="AG38" i="2"/>
  <c r="BB38" i="2" s="1"/>
  <c r="W38" i="2"/>
  <c r="N38" i="2"/>
  <c r="D38" i="2"/>
  <c r="BH37" i="2"/>
  <c r="BE37" i="2"/>
  <c r="BB37" i="2"/>
  <c r="AX37" i="2"/>
  <c r="AZ37" i="2" s="1"/>
  <c r="AO37" i="2"/>
  <c r="AR37" i="2" s="1"/>
  <c r="BC37" i="2" s="1"/>
  <c r="BE36" i="2"/>
  <c r="BF36" i="2" s="1"/>
  <c r="BB36" i="2"/>
  <c r="AX36" i="2"/>
  <c r="AZ36" i="2" s="1"/>
  <c r="AO36" i="2"/>
  <c r="AR36" i="2" s="1"/>
  <c r="BE35" i="2"/>
  <c r="AX35" i="2"/>
  <c r="AZ35" i="2" s="1"/>
  <c r="AO35" i="2"/>
  <c r="AG35" i="2"/>
  <c r="BB35" i="2" s="1"/>
  <c r="W35" i="2"/>
  <c r="N35" i="2"/>
  <c r="D35" i="2"/>
  <c r="O35" i="2" s="1"/>
  <c r="AH35" i="2" s="1"/>
  <c r="BE34" i="2"/>
  <c r="AX34" i="2"/>
  <c r="AW34" i="2"/>
  <c r="AZ34" i="2" s="1"/>
  <c r="AO34" i="2"/>
  <c r="AN34" i="2"/>
  <c r="AG34" i="2"/>
  <c r="BB34" i="2" s="1"/>
  <c r="W34" i="2"/>
  <c r="Q34" i="2"/>
  <c r="S34" i="2" s="1"/>
  <c r="AH34" i="2" s="1"/>
  <c r="AX33" i="2"/>
  <c r="AW33" i="2"/>
  <c r="AO33" i="2"/>
  <c r="AN33" i="2"/>
  <c r="AL33" i="2"/>
  <c r="AL79" i="2" s="1"/>
  <c r="AI33" i="2"/>
  <c r="BE33" i="2" s="1"/>
  <c r="AG33" i="2"/>
  <c r="BB33" i="2" s="1"/>
  <c r="W33" i="2"/>
  <c r="N33" i="2"/>
  <c r="D33" i="2"/>
  <c r="BE32" i="2"/>
  <c r="AX32" i="2"/>
  <c r="AZ32" i="2" s="1"/>
  <c r="AR32" i="2"/>
  <c r="AU32" i="2" s="1"/>
  <c r="AO32" i="2"/>
  <c r="AG32" i="2"/>
  <c r="BB32" i="2" s="1"/>
  <c r="BF32" i="2" s="1"/>
  <c r="W32" i="2"/>
  <c r="S32" i="2"/>
  <c r="AC32" i="2" s="1"/>
  <c r="BE31" i="2"/>
  <c r="BB31" i="2"/>
  <c r="AX31" i="2"/>
  <c r="AZ31" i="2" s="1"/>
  <c r="AT31" i="2"/>
  <c r="AO31" i="2"/>
  <c r="AR31" i="2" s="1"/>
  <c r="BC31" i="2" s="1"/>
  <c r="BE30" i="2"/>
  <c r="AX30" i="2"/>
  <c r="AW30" i="2"/>
  <c r="AO30" i="2"/>
  <c r="AN30" i="2"/>
  <c r="AR30" i="2" s="1"/>
  <c r="AG30" i="2"/>
  <c r="BB30" i="2" s="1"/>
  <c r="BF30" i="2" s="1"/>
  <c r="W30" i="2"/>
  <c r="Q30" i="2"/>
  <c r="BE29" i="2"/>
  <c r="AX29" i="2"/>
  <c r="AZ29" i="2" s="1"/>
  <c r="AO29" i="2"/>
  <c r="AR29" i="2" s="1"/>
  <c r="AG29" i="2"/>
  <c r="BB29" i="2" s="1"/>
  <c r="AA29" i="2"/>
  <c r="W29" i="2"/>
  <c r="AB29" i="2" s="1"/>
  <c r="BE28" i="2"/>
  <c r="AX28" i="2"/>
  <c r="AZ28" i="2" s="1"/>
  <c r="AO28" i="2"/>
  <c r="AG28" i="2"/>
  <c r="AB28" i="2"/>
  <c r="W28" i="2"/>
  <c r="N28" i="2"/>
  <c r="O28" i="2" s="1"/>
  <c r="BE27" i="2"/>
  <c r="AX27" i="2"/>
  <c r="AZ27" i="2" s="1"/>
  <c r="AO27" i="2"/>
  <c r="AR27" i="2" s="1"/>
  <c r="AG27" i="2"/>
  <c r="BB27" i="2" s="1"/>
  <c r="AA27" i="2"/>
  <c r="W27" i="2"/>
  <c r="AB27" i="2" s="1"/>
  <c r="BE26" i="2"/>
  <c r="AX26" i="2"/>
  <c r="AZ26" i="2" s="1"/>
  <c r="AO26" i="2"/>
  <c r="AG26" i="2"/>
  <c r="BB26" i="2" s="1"/>
  <c r="AA26" i="2"/>
  <c r="W26" i="2"/>
  <c r="BE25" i="2"/>
  <c r="AX25" i="2"/>
  <c r="AZ25" i="2" s="1"/>
  <c r="AO25" i="2"/>
  <c r="AG25" i="2"/>
  <c r="BB25" i="2" s="1"/>
  <c r="AA25" i="2"/>
  <c r="W25" i="2"/>
  <c r="AB25" i="2" s="1"/>
  <c r="AC25" i="2" s="1"/>
  <c r="BE24" i="2"/>
  <c r="AX24" i="2"/>
  <c r="AZ24" i="2" s="1"/>
  <c r="AO24" i="2"/>
  <c r="AG24" i="2"/>
  <c r="W24" i="2"/>
  <c r="N24" i="2"/>
  <c r="D24" i="2"/>
  <c r="O24" i="2" s="1"/>
  <c r="AC24" i="2" s="1"/>
  <c r="BE23" i="2"/>
  <c r="AX23" i="2"/>
  <c r="AZ23" i="2" s="1"/>
  <c r="AO23" i="2"/>
  <c r="AG23" i="2"/>
  <c r="W23" i="2"/>
  <c r="N23" i="2"/>
  <c r="D23" i="2"/>
  <c r="O23" i="2" s="1"/>
  <c r="AC23" i="2" s="1"/>
  <c r="BE22" i="2"/>
  <c r="BF22" i="2" s="1"/>
  <c r="BB22" i="2"/>
  <c r="AX22" i="2"/>
  <c r="AZ22" i="2" s="1"/>
  <c r="AO22" i="2"/>
  <c r="AR22" i="2" s="1"/>
  <c r="BE21" i="2"/>
  <c r="AX21" i="2"/>
  <c r="AW21" i="2"/>
  <c r="AZ21" i="2" s="1"/>
  <c r="AO21" i="2"/>
  <c r="AN21" i="2"/>
  <c r="AR21" i="2" s="1"/>
  <c r="AT21" i="2" s="1"/>
  <c r="BG21" i="2" s="1"/>
  <c r="BI21" i="2" s="1"/>
  <c r="AG21" i="2"/>
  <c r="BB21" i="2" s="1"/>
  <c r="W21" i="2"/>
  <c r="N21" i="2"/>
  <c r="D21" i="2"/>
  <c r="O21" i="2" s="1"/>
  <c r="AC21" i="2" s="1"/>
  <c r="BE20" i="2"/>
  <c r="BF20" i="2" s="1"/>
  <c r="AX20" i="2"/>
  <c r="AW20" i="2"/>
  <c r="AZ20" i="2" s="1"/>
  <c r="AO20" i="2"/>
  <c r="AN20" i="2"/>
  <c r="AR20" i="2" s="1"/>
  <c r="AG20" i="2"/>
  <c r="BB20" i="2" s="1"/>
  <c r="AA20" i="2"/>
  <c r="W20" i="2"/>
  <c r="BE19" i="2"/>
  <c r="AX19" i="2"/>
  <c r="AW19" i="2"/>
  <c r="AZ19" i="2" s="1"/>
  <c r="AO19" i="2"/>
  <c r="AN19" i="2"/>
  <c r="AG19" i="2"/>
  <c r="BB19" i="2" s="1"/>
  <c r="AA19" i="2"/>
  <c r="W19" i="2"/>
  <c r="BE18" i="2"/>
  <c r="AX18" i="2"/>
  <c r="AW18" i="2"/>
  <c r="AO18" i="2"/>
  <c r="AR18" i="2" s="1"/>
  <c r="AU18" i="2" s="1"/>
  <c r="AG18" i="2"/>
  <c r="BB18" i="2" s="1"/>
  <c r="AA18" i="2"/>
  <c r="W18" i="2"/>
  <c r="AB18" i="2" s="1"/>
  <c r="AH18" i="2" s="1"/>
  <c r="BE17" i="2"/>
  <c r="AX17" i="2"/>
  <c r="AW17" i="2"/>
  <c r="AZ17" i="2" s="1"/>
  <c r="AR17" i="2"/>
  <c r="AT17" i="2" s="1"/>
  <c r="BG17" i="2" s="1"/>
  <c r="AO17" i="2"/>
  <c r="AG17" i="2"/>
  <c r="BB17" i="2" s="1"/>
  <c r="BF17" i="2" s="1"/>
  <c r="AA17" i="2"/>
  <c r="W17" i="2"/>
  <c r="AB17" i="2" s="1"/>
  <c r="AH17" i="2" s="1"/>
  <c r="BE16" i="2"/>
  <c r="AX16" i="2"/>
  <c r="AW16" i="2"/>
  <c r="AO16" i="2"/>
  <c r="AN16" i="2"/>
  <c r="AD16" i="2"/>
  <c r="AG16" i="2" s="1"/>
  <c r="BB16" i="2" s="1"/>
  <c r="AA16" i="2"/>
  <c r="W16" i="2"/>
  <c r="BE15" i="2"/>
  <c r="BB15" i="2"/>
  <c r="AX15" i="2"/>
  <c r="AZ15" i="2" s="1"/>
  <c r="AO15" i="2"/>
  <c r="AR15" i="2" s="1"/>
  <c r="BC15" i="2" s="1"/>
  <c r="BE14" i="2"/>
  <c r="AX14" i="2"/>
  <c r="AZ14" i="2" s="1"/>
  <c r="AO14" i="2"/>
  <c r="AG14" i="2"/>
  <c r="W14" i="2"/>
  <c r="N14" i="2"/>
  <c r="D14" i="2"/>
  <c r="BE13" i="2"/>
  <c r="AX13" i="2"/>
  <c r="AO13" i="2"/>
  <c r="AG13" i="2"/>
  <c r="BB13" i="2" s="1"/>
  <c r="W13" i="2"/>
  <c r="N13" i="2"/>
  <c r="D13" i="2"/>
  <c r="AB232" i="1"/>
  <c r="F232" i="1"/>
  <c r="AC231" i="1"/>
  <c r="AB231" i="1"/>
  <c r="AC230" i="1"/>
  <c r="AB230" i="1"/>
  <c r="AS229" i="1"/>
  <c r="AC229" i="1"/>
  <c r="AB229" i="1"/>
  <c r="F229" i="1"/>
  <c r="AC228" i="1"/>
  <c r="AC232" i="1" s="1"/>
  <c r="AB228" i="1"/>
  <c r="M228" i="1"/>
  <c r="L228" i="1"/>
  <c r="I228" i="1"/>
  <c r="G228" i="1"/>
  <c r="F228" i="1"/>
  <c r="AC227" i="1"/>
  <c r="AB227" i="1"/>
  <c r="G227" i="1"/>
  <c r="F227" i="1"/>
  <c r="AY226" i="1"/>
  <c r="O226" i="1"/>
  <c r="N226" i="1"/>
  <c r="C226" i="1"/>
  <c r="AR225" i="1"/>
  <c r="AS225" i="1" s="1"/>
  <c r="AM225" i="1"/>
  <c r="AJ225" i="1"/>
  <c r="AI225" i="1"/>
  <c r="AH225" i="1"/>
  <c r="AG225" i="1"/>
  <c r="AK225" i="1" s="1"/>
  <c r="X225" i="1"/>
  <c r="W225" i="1"/>
  <c r="V225" i="1"/>
  <c r="Y225" i="1" s="1"/>
  <c r="AA225" i="1" s="1"/>
  <c r="S225" i="1"/>
  <c r="U225" i="1" s="1"/>
  <c r="P225" i="1"/>
  <c r="M225" i="1"/>
  <c r="K225" i="1"/>
  <c r="J225" i="1"/>
  <c r="I225" i="1"/>
  <c r="H225" i="1"/>
  <c r="G225" i="1"/>
  <c r="F225" i="1"/>
  <c r="AS224" i="1"/>
  <c r="AR224" i="1"/>
  <c r="AM224" i="1"/>
  <c r="AJ224" i="1"/>
  <c r="AI224" i="1"/>
  <c r="AH224" i="1"/>
  <c r="AG224" i="1"/>
  <c r="X224" i="1"/>
  <c r="W224" i="1"/>
  <c r="V224" i="1"/>
  <c r="Y224" i="1" s="1"/>
  <c r="AA224" i="1" s="1"/>
  <c r="U224" i="1"/>
  <c r="S224" i="1"/>
  <c r="P224" i="1"/>
  <c r="M224" i="1"/>
  <c r="K224" i="1"/>
  <c r="J224" i="1"/>
  <c r="I224" i="1"/>
  <c r="H224" i="1"/>
  <c r="G224" i="1"/>
  <c r="F224" i="1"/>
  <c r="AS223" i="1"/>
  <c r="AR223" i="1"/>
  <c r="AM223" i="1"/>
  <c r="AJ223" i="1"/>
  <c r="AI223" i="1"/>
  <c r="AH223" i="1"/>
  <c r="AG223" i="1"/>
  <c r="AK223" i="1" s="1"/>
  <c r="X223" i="1"/>
  <c r="W223" i="1"/>
  <c r="V223" i="1"/>
  <c r="Y223" i="1" s="1"/>
  <c r="AA223" i="1" s="1"/>
  <c r="S223" i="1"/>
  <c r="U223" i="1" s="1"/>
  <c r="P223" i="1"/>
  <c r="M223" i="1"/>
  <c r="K223" i="1"/>
  <c r="J223" i="1"/>
  <c r="I223" i="1"/>
  <c r="H223" i="1"/>
  <c r="G223" i="1"/>
  <c r="F223" i="1"/>
  <c r="AR222" i="1"/>
  <c r="AS222" i="1" s="1"/>
  <c r="AO222" i="1"/>
  <c r="AM222" i="1"/>
  <c r="AJ222" i="1"/>
  <c r="AI222" i="1"/>
  <c r="AH222" i="1"/>
  <c r="AK222" i="1" s="1"/>
  <c r="AG222" i="1"/>
  <c r="AC222" i="1"/>
  <c r="AB222" i="1"/>
  <c r="AP222" i="1" s="1"/>
  <c r="X222" i="1"/>
  <c r="W222" i="1"/>
  <c r="V222" i="1"/>
  <c r="Y222" i="1" s="1"/>
  <c r="AA222" i="1" s="1"/>
  <c r="U222" i="1"/>
  <c r="S222" i="1"/>
  <c r="R222" i="1"/>
  <c r="P222" i="1"/>
  <c r="M222" i="1"/>
  <c r="K222" i="1"/>
  <c r="J222" i="1"/>
  <c r="AD222" i="1" s="1"/>
  <c r="AE222" i="1" s="1"/>
  <c r="AL222" i="1" s="1"/>
  <c r="I222" i="1"/>
  <c r="H222" i="1"/>
  <c r="G222" i="1"/>
  <c r="F222" i="1"/>
  <c r="AM221" i="1"/>
  <c r="AJ221" i="1"/>
  <c r="AI221" i="1"/>
  <c r="AH221" i="1"/>
  <c r="AG221" i="1"/>
  <c r="AK221" i="1" s="1"/>
  <c r="AA221" i="1"/>
  <c r="X221" i="1"/>
  <c r="Y221" i="1" s="1"/>
  <c r="W221" i="1"/>
  <c r="V221" i="1"/>
  <c r="S221" i="1"/>
  <c r="U221" i="1" s="1"/>
  <c r="P221" i="1"/>
  <c r="R221" i="1" s="1"/>
  <c r="M221" i="1"/>
  <c r="K221" i="1"/>
  <c r="J221" i="1"/>
  <c r="I221" i="1"/>
  <c r="H221" i="1"/>
  <c r="G221" i="1"/>
  <c r="F221" i="1"/>
  <c r="AM220" i="1"/>
  <c r="AJ220" i="1"/>
  <c r="AI220" i="1"/>
  <c r="AH220" i="1"/>
  <c r="AG220" i="1"/>
  <c r="AK220" i="1" s="1"/>
  <c r="AB220" i="1"/>
  <c r="AP220" i="1" s="1"/>
  <c r="Y220" i="1"/>
  <c r="AA220" i="1" s="1"/>
  <c r="X220" i="1"/>
  <c r="W220" i="1"/>
  <c r="V220" i="1"/>
  <c r="S220" i="1"/>
  <c r="U220" i="1" s="1"/>
  <c r="R220" i="1"/>
  <c r="P220" i="1"/>
  <c r="M220" i="1"/>
  <c r="K220" i="1"/>
  <c r="J220" i="1"/>
  <c r="I220" i="1"/>
  <c r="H220" i="1"/>
  <c r="AD220" i="1" s="1"/>
  <c r="G220" i="1"/>
  <c r="F220" i="1"/>
  <c r="AM219" i="1"/>
  <c r="AK219" i="1"/>
  <c r="AJ219" i="1"/>
  <c r="AI219" i="1"/>
  <c r="AH219" i="1"/>
  <c r="AG219" i="1"/>
  <c r="Y219" i="1"/>
  <c r="X219" i="1"/>
  <c r="W219" i="1"/>
  <c r="V219" i="1"/>
  <c r="U219" i="1"/>
  <c r="S219" i="1"/>
  <c r="P219" i="1"/>
  <c r="R219" i="1" s="1"/>
  <c r="M219" i="1"/>
  <c r="K219" i="1"/>
  <c r="J219" i="1"/>
  <c r="I219" i="1"/>
  <c r="H219" i="1"/>
  <c r="G219" i="1"/>
  <c r="F219" i="1"/>
  <c r="AM218" i="1"/>
  <c r="AK218" i="1"/>
  <c r="AJ218" i="1"/>
  <c r="AI218" i="1"/>
  <c r="AH218" i="1"/>
  <c r="AG218" i="1"/>
  <c r="Y218" i="1"/>
  <c r="AA218" i="1" s="1"/>
  <c r="X218" i="1"/>
  <c r="W218" i="1"/>
  <c r="V218" i="1"/>
  <c r="U218" i="1"/>
  <c r="S218" i="1"/>
  <c r="P218" i="1"/>
  <c r="R218" i="1" s="1"/>
  <c r="M218" i="1"/>
  <c r="K218" i="1"/>
  <c r="J218" i="1"/>
  <c r="I218" i="1"/>
  <c r="H218" i="1"/>
  <c r="G218" i="1"/>
  <c r="F218" i="1"/>
  <c r="AW217" i="1"/>
  <c r="AU217" i="1"/>
  <c r="AO217" i="1"/>
  <c r="AM217" i="1"/>
  <c r="AJ217" i="1"/>
  <c r="AI217" i="1"/>
  <c r="AH217" i="1"/>
  <c r="AG217" i="1"/>
  <c r="AK217" i="1" s="1"/>
  <c r="AD217" i="1"/>
  <c r="AB217" i="1"/>
  <c r="AP217" i="1" s="1"/>
  <c r="AA217" i="1"/>
  <c r="AC217" i="1" s="1"/>
  <c r="AQ217" i="1" s="1"/>
  <c r="Y217" i="1"/>
  <c r="X217" i="1"/>
  <c r="W217" i="1"/>
  <c r="V217" i="1"/>
  <c r="S217" i="1"/>
  <c r="U217" i="1" s="1"/>
  <c r="R217" i="1"/>
  <c r="P217" i="1"/>
  <c r="M217" i="1"/>
  <c r="K217" i="1"/>
  <c r="J217" i="1"/>
  <c r="I217" i="1"/>
  <c r="H217" i="1"/>
  <c r="G217" i="1"/>
  <c r="F217" i="1"/>
  <c r="AM216" i="1"/>
  <c r="AK216" i="1"/>
  <c r="AJ216" i="1"/>
  <c r="AI216" i="1"/>
  <c r="AH216" i="1"/>
  <c r="AG216" i="1"/>
  <c r="X216" i="1"/>
  <c r="Y216" i="1" s="1"/>
  <c r="W216" i="1"/>
  <c r="V216" i="1"/>
  <c r="S216" i="1"/>
  <c r="U216" i="1" s="1"/>
  <c r="P216" i="1"/>
  <c r="R216" i="1" s="1"/>
  <c r="M216" i="1"/>
  <c r="K216" i="1"/>
  <c r="J216" i="1"/>
  <c r="I216" i="1"/>
  <c r="H216" i="1"/>
  <c r="G216" i="1"/>
  <c r="F216" i="1"/>
  <c r="AM215" i="1"/>
  <c r="AK215" i="1"/>
  <c r="AJ215" i="1"/>
  <c r="AI215" i="1"/>
  <c r="AH215" i="1"/>
  <c r="AG215" i="1"/>
  <c r="AB215" i="1"/>
  <c r="AP215" i="1" s="1"/>
  <c r="Y215" i="1"/>
  <c r="AA215" i="1" s="1"/>
  <c r="X215" i="1"/>
  <c r="W215" i="1"/>
  <c r="V215" i="1"/>
  <c r="S215" i="1"/>
  <c r="U215" i="1" s="1"/>
  <c r="P215" i="1"/>
  <c r="R215" i="1" s="1"/>
  <c r="AC215" i="1" s="1"/>
  <c r="M215" i="1"/>
  <c r="K215" i="1"/>
  <c r="J215" i="1"/>
  <c r="I215" i="1"/>
  <c r="H215" i="1"/>
  <c r="G215" i="1"/>
  <c r="F215" i="1"/>
  <c r="AM214" i="1"/>
  <c r="AJ214" i="1"/>
  <c r="AK214" i="1" s="1"/>
  <c r="AI214" i="1"/>
  <c r="AH214" i="1"/>
  <c r="AG214" i="1"/>
  <c r="X214" i="1"/>
  <c r="Y214" i="1" s="1"/>
  <c r="W214" i="1"/>
  <c r="V214" i="1"/>
  <c r="U214" i="1"/>
  <c r="S214" i="1"/>
  <c r="P214" i="1"/>
  <c r="R214" i="1" s="1"/>
  <c r="M214" i="1"/>
  <c r="K214" i="1"/>
  <c r="J214" i="1"/>
  <c r="I214" i="1"/>
  <c r="H214" i="1"/>
  <c r="G214" i="1"/>
  <c r="F214" i="1"/>
  <c r="AM213" i="1"/>
  <c r="AJ213" i="1"/>
  <c r="AK213" i="1" s="1"/>
  <c r="AI213" i="1"/>
  <c r="AH213" i="1"/>
  <c r="AG213" i="1"/>
  <c r="X213" i="1"/>
  <c r="Y213" i="1" s="1"/>
  <c r="W213" i="1"/>
  <c r="V213" i="1"/>
  <c r="U213" i="1"/>
  <c r="S213" i="1"/>
  <c r="P213" i="1"/>
  <c r="R213" i="1" s="1"/>
  <c r="M213" i="1"/>
  <c r="K213" i="1"/>
  <c r="J213" i="1"/>
  <c r="I213" i="1"/>
  <c r="H213" i="1"/>
  <c r="G213" i="1"/>
  <c r="F213" i="1"/>
  <c r="C213" i="1"/>
  <c r="AM212" i="1"/>
  <c r="AK212" i="1"/>
  <c r="AJ212" i="1"/>
  <c r="AI212" i="1"/>
  <c r="AH212" i="1"/>
  <c r="AG212" i="1"/>
  <c r="X212" i="1"/>
  <c r="W212" i="1"/>
  <c r="Y212" i="1" s="1"/>
  <c r="V212" i="1"/>
  <c r="U212" i="1"/>
  <c r="S212" i="1"/>
  <c r="P212" i="1"/>
  <c r="R212" i="1" s="1"/>
  <c r="M212" i="1"/>
  <c r="K212" i="1"/>
  <c r="J212" i="1"/>
  <c r="I212" i="1"/>
  <c r="H212" i="1"/>
  <c r="G212" i="1"/>
  <c r="F212" i="1"/>
  <c r="AM211" i="1"/>
  <c r="AK211" i="1"/>
  <c r="AJ211" i="1"/>
  <c r="AI211" i="1"/>
  <c r="AH211" i="1"/>
  <c r="AG211" i="1"/>
  <c r="X211" i="1"/>
  <c r="V211" i="1"/>
  <c r="Y211" i="1" s="1"/>
  <c r="S211" i="1"/>
  <c r="U211" i="1" s="1"/>
  <c r="R211" i="1"/>
  <c r="P211" i="1"/>
  <c r="M211" i="1"/>
  <c r="K211" i="1"/>
  <c r="J211" i="1"/>
  <c r="I211" i="1"/>
  <c r="H211" i="1"/>
  <c r="G211" i="1"/>
  <c r="F211" i="1"/>
  <c r="AM210" i="1"/>
  <c r="AK210" i="1"/>
  <c r="AJ210" i="1"/>
  <c r="AI210" i="1"/>
  <c r="AH210" i="1"/>
  <c r="AG210" i="1"/>
  <c r="X210" i="1"/>
  <c r="W210" i="1"/>
  <c r="Y210" i="1" s="1"/>
  <c r="AA210" i="1" s="1"/>
  <c r="V210" i="1"/>
  <c r="S210" i="1"/>
  <c r="U210" i="1" s="1"/>
  <c r="R210" i="1"/>
  <c r="P210" i="1"/>
  <c r="M210" i="1"/>
  <c r="K210" i="1"/>
  <c r="J210" i="1"/>
  <c r="I210" i="1"/>
  <c r="H210" i="1"/>
  <c r="G210" i="1"/>
  <c r="F210" i="1"/>
  <c r="AM209" i="1"/>
  <c r="AJ209" i="1"/>
  <c r="AI209" i="1"/>
  <c r="AK209" i="1" s="1"/>
  <c r="AH209" i="1"/>
  <c r="AG209" i="1"/>
  <c r="X209" i="1"/>
  <c r="W209" i="1"/>
  <c r="V209" i="1"/>
  <c r="Y209" i="1" s="1"/>
  <c r="AA209" i="1" s="1"/>
  <c r="S209" i="1"/>
  <c r="U209" i="1" s="1"/>
  <c r="R209" i="1"/>
  <c r="P209" i="1"/>
  <c r="AB209" i="1" s="1"/>
  <c r="M209" i="1"/>
  <c r="K209" i="1"/>
  <c r="J209" i="1"/>
  <c r="I209" i="1"/>
  <c r="H209" i="1"/>
  <c r="G209" i="1"/>
  <c r="F209" i="1"/>
  <c r="AM208" i="1"/>
  <c r="AJ208" i="1"/>
  <c r="AI208" i="1"/>
  <c r="AH208" i="1"/>
  <c r="AK208" i="1" s="1"/>
  <c r="AG208" i="1"/>
  <c r="X208" i="1"/>
  <c r="W208" i="1"/>
  <c r="V208" i="1"/>
  <c r="Y208" i="1" s="1"/>
  <c r="U208" i="1"/>
  <c r="S208" i="1"/>
  <c r="R208" i="1"/>
  <c r="P208" i="1"/>
  <c r="M208" i="1"/>
  <c r="K208" i="1"/>
  <c r="J208" i="1"/>
  <c r="I208" i="1"/>
  <c r="H208" i="1"/>
  <c r="G208" i="1"/>
  <c r="F208" i="1"/>
  <c r="AM207" i="1"/>
  <c r="AJ207" i="1"/>
  <c r="AI207" i="1"/>
  <c r="AH207" i="1"/>
  <c r="AG207" i="1"/>
  <c r="X207" i="1"/>
  <c r="W207" i="1"/>
  <c r="V207" i="1"/>
  <c r="Y207" i="1" s="1"/>
  <c r="AA207" i="1" s="1"/>
  <c r="S207" i="1"/>
  <c r="U207" i="1" s="1"/>
  <c r="P207" i="1"/>
  <c r="R207" i="1" s="1"/>
  <c r="M207" i="1"/>
  <c r="K207" i="1"/>
  <c r="J207" i="1"/>
  <c r="I207" i="1"/>
  <c r="H207" i="1"/>
  <c r="G207" i="1"/>
  <c r="F207" i="1"/>
  <c r="AM206" i="1"/>
  <c r="AJ206" i="1"/>
  <c r="AI206" i="1"/>
  <c r="AH206" i="1"/>
  <c r="AG206" i="1"/>
  <c r="AK206" i="1" s="1"/>
  <c r="X206" i="1"/>
  <c r="W206" i="1"/>
  <c r="V206" i="1"/>
  <c r="S206" i="1"/>
  <c r="U206" i="1" s="1"/>
  <c r="P206" i="1"/>
  <c r="R206" i="1" s="1"/>
  <c r="M206" i="1"/>
  <c r="K206" i="1"/>
  <c r="J206" i="1"/>
  <c r="I206" i="1"/>
  <c r="H206" i="1"/>
  <c r="G206" i="1"/>
  <c r="F206" i="1"/>
  <c r="AM205" i="1"/>
  <c r="AJ205" i="1"/>
  <c r="AI205" i="1"/>
  <c r="AH205" i="1"/>
  <c r="AG205" i="1"/>
  <c r="AK205" i="1" s="1"/>
  <c r="X205" i="1"/>
  <c r="V205" i="1"/>
  <c r="U205" i="1"/>
  <c r="S205" i="1"/>
  <c r="R205" i="1"/>
  <c r="P205" i="1"/>
  <c r="M205" i="1"/>
  <c r="K205" i="1"/>
  <c r="J205" i="1"/>
  <c r="I205" i="1"/>
  <c r="H205" i="1"/>
  <c r="AR205" i="1" s="1"/>
  <c r="AS205" i="1" s="1"/>
  <c r="G205" i="1"/>
  <c r="F205" i="1"/>
  <c r="AR204" i="1"/>
  <c r="AS204" i="1" s="1"/>
  <c r="AM204" i="1"/>
  <c r="AJ204" i="1"/>
  <c r="AI204" i="1"/>
  <c r="AH204" i="1"/>
  <c r="AG204" i="1"/>
  <c r="X204" i="1"/>
  <c r="W204" i="1"/>
  <c r="V204" i="1"/>
  <c r="Y204" i="1" s="1"/>
  <c r="AA204" i="1" s="1"/>
  <c r="U204" i="1"/>
  <c r="S204" i="1"/>
  <c r="P204" i="1"/>
  <c r="M204" i="1"/>
  <c r="K204" i="1"/>
  <c r="J204" i="1"/>
  <c r="I204" i="1"/>
  <c r="H204" i="1"/>
  <c r="G204" i="1"/>
  <c r="F204" i="1"/>
  <c r="AR203" i="1"/>
  <c r="AS203" i="1" s="1"/>
  <c r="AM203" i="1"/>
  <c r="AJ203" i="1"/>
  <c r="AI203" i="1"/>
  <c r="AH203" i="1"/>
  <c r="AG203" i="1"/>
  <c r="X203" i="1"/>
  <c r="W203" i="1"/>
  <c r="V203" i="1"/>
  <c r="Y203" i="1" s="1"/>
  <c r="AA203" i="1" s="1"/>
  <c r="S203" i="1"/>
  <c r="U203" i="1" s="1"/>
  <c r="P203" i="1"/>
  <c r="M203" i="1"/>
  <c r="K203" i="1"/>
  <c r="J203" i="1"/>
  <c r="I203" i="1"/>
  <c r="H203" i="1"/>
  <c r="G203" i="1"/>
  <c r="F203" i="1"/>
  <c r="AS202" i="1"/>
  <c r="AR202" i="1"/>
  <c r="AM202" i="1"/>
  <c r="AJ202" i="1"/>
  <c r="AI202" i="1"/>
  <c r="AH202" i="1"/>
  <c r="AG202" i="1"/>
  <c r="X202" i="1"/>
  <c r="W202" i="1"/>
  <c r="V202" i="1"/>
  <c r="Y202" i="1" s="1"/>
  <c r="AA202" i="1" s="1"/>
  <c r="U202" i="1"/>
  <c r="S202" i="1"/>
  <c r="R202" i="1"/>
  <c r="AC202" i="1" s="1"/>
  <c r="AU202" i="1" s="1"/>
  <c r="AV202" i="1" s="1"/>
  <c r="P202" i="1"/>
  <c r="M202" i="1"/>
  <c r="K202" i="1"/>
  <c r="J202" i="1"/>
  <c r="I202" i="1"/>
  <c r="H202" i="1"/>
  <c r="G202" i="1"/>
  <c r="F202" i="1"/>
  <c r="AS201" i="1"/>
  <c r="AR201" i="1"/>
  <c r="AM201" i="1"/>
  <c r="AJ201" i="1"/>
  <c r="AI201" i="1"/>
  <c r="AH201" i="1"/>
  <c r="AG201" i="1"/>
  <c r="AK201" i="1" s="1"/>
  <c r="X201" i="1"/>
  <c r="W201" i="1"/>
  <c r="V201" i="1"/>
  <c r="Y201" i="1" s="1"/>
  <c r="AA201" i="1" s="1"/>
  <c r="S201" i="1"/>
  <c r="U201" i="1" s="1"/>
  <c r="P201" i="1"/>
  <c r="R201" i="1" s="1"/>
  <c r="AC201" i="1" s="1"/>
  <c r="M201" i="1"/>
  <c r="K201" i="1"/>
  <c r="J201" i="1"/>
  <c r="I201" i="1"/>
  <c r="H201" i="1"/>
  <c r="G201" i="1"/>
  <c r="F201" i="1"/>
  <c r="AR200" i="1"/>
  <c r="AS200" i="1" s="1"/>
  <c r="AM200" i="1"/>
  <c r="AJ200" i="1"/>
  <c r="AI200" i="1"/>
  <c r="AH200" i="1"/>
  <c r="AG200" i="1"/>
  <c r="AK200" i="1" s="1"/>
  <c r="X200" i="1"/>
  <c r="W200" i="1"/>
  <c r="V200" i="1"/>
  <c r="Y200" i="1" s="1"/>
  <c r="AA200" i="1" s="1"/>
  <c r="S200" i="1"/>
  <c r="U200" i="1" s="1"/>
  <c r="R200" i="1"/>
  <c r="P200" i="1"/>
  <c r="M200" i="1"/>
  <c r="K200" i="1"/>
  <c r="J200" i="1"/>
  <c r="I200" i="1"/>
  <c r="H200" i="1"/>
  <c r="G200" i="1"/>
  <c r="F200" i="1"/>
  <c r="AR199" i="1"/>
  <c r="AS199" i="1" s="1"/>
  <c r="AM199" i="1"/>
  <c r="AJ199" i="1"/>
  <c r="AI199" i="1"/>
  <c r="AH199" i="1"/>
  <c r="AG199" i="1"/>
  <c r="AK199" i="1" s="1"/>
  <c r="X199" i="1"/>
  <c r="W199" i="1"/>
  <c r="V199" i="1"/>
  <c r="Y199" i="1" s="1"/>
  <c r="AA199" i="1" s="1"/>
  <c r="S199" i="1"/>
  <c r="U199" i="1" s="1"/>
  <c r="P199" i="1"/>
  <c r="M199" i="1"/>
  <c r="K199" i="1"/>
  <c r="J199" i="1"/>
  <c r="I199" i="1"/>
  <c r="H199" i="1"/>
  <c r="G199" i="1"/>
  <c r="F199" i="1"/>
  <c r="AM198" i="1"/>
  <c r="AJ198" i="1"/>
  <c r="AI198" i="1"/>
  <c r="AH198" i="1"/>
  <c r="AG198" i="1"/>
  <c r="AK198" i="1" s="1"/>
  <c r="X198" i="1"/>
  <c r="W198" i="1"/>
  <c r="V198" i="1"/>
  <c r="Y198" i="1" s="1"/>
  <c r="AA198" i="1" s="1"/>
  <c r="S198" i="1"/>
  <c r="U198" i="1" s="1"/>
  <c r="R198" i="1"/>
  <c r="AC198" i="1" s="1"/>
  <c r="P198" i="1"/>
  <c r="M198" i="1"/>
  <c r="K198" i="1"/>
  <c r="J198" i="1"/>
  <c r="I198" i="1"/>
  <c r="H198" i="1"/>
  <c r="G198" i="1"/>
  <c r="F198" i="1"/>
  <c r="AR197" i="1"/>
  <c r="AS197" i="1" s="1"/>
  <c r="AM197" i="1"/>
  <c r="AJ197" i="1"/>
  <c r="AI197" i="1"/>
  <c r="AH197" i="1"/>
  <c r="AG197" i="1"/>
  <c r="X197" i="1"/>
  <c r="W197" i="1"/>
  <c r="V197" i="1"/>
  <c r="Y197" i="1" s="1"/>
  <c r="AA197" i="1" s="1"/>
  <c r="S197" i="1"/>
  <c r="U197" i="1" s="1"/>
  <c r="R197" i="1"/>
  <c r="AC197" i="1" s="1"/>
  <c r="P197" i="1"/>
  <c r="M197" i="1"/>
  <c r="K197" i="1"/>
  <c r="J197" i="1"/>
  <c r="I197" i="1"/>
  <c r="H197" i="1"/>
  <c r="G197" i="1"/>
  <c r="F197" i="1"/>
  <c r="AW196" i="1"/>
  <c r="AS196" i="1"/>
  <c r="AR196" i="1"/>
  <c r="AM196" i="1"/>
  <c r="AJ196" i="1"/>
  <c r="AI196" i="1"/>
  <c r="AH196" i="1"/>
  <c r="AG196" i="1"/>
  <c r="AK196" i="1" s="1"/>
  <c r="X196" i="1"/>
  <c r="W196" i="1"/>
  <c r="V196" i="1"/>
  <c r="Y196" i="1" s="1"/>
  <c r="AA196" i="1" s="1"/>
  <c r="S196" i="1"/>
  <c r="U196" i="1" s="1"/>
  <c r="R196" i="1"/>
  <c r="P196" i="1"/>
  <c r="M196" i="1"/>
  <c r="K196" i="1"/>
  <c r="J196" i="1"/>
  <c r="I196" i="1"/>
  <c r="H196" i="1"/>
  <c r="G196" i="1"/>
  <c r="AR195" i="1"/>
  <c r="AS195" i="1" s="1"/>
  <c r="AM195" i="1"/>
  <c r="AJ195" i="1"/>
  <c r="AI195" i="1"/>
  <c r="AH195" i="1"/>
  <c r="AG195" i="1"/>
  <c r="AK195" i="1" s="1"/>
  <c r="AC195" i="1"/>
  <c r="AU195" i="1" s="1"/>
  <c r="AV195" i="1" s="1"/>
  <c r="X195" i="1"/>
  <c r="W195" i="1"/>
  <c r="V195" i="1"/>
  <c r="Y195" i="1" s="1"/>
  <c r="AA195" i="1" s="1"/>
  <c r="S195" i="1"/>
  <c r="U195" i="1" s="1"/>
  <c r="R195" i="1"/>
  <c r="P195" i="1"/>
  <c r="M195" i="1"/>
  <c r="K195" i="1"/>
  <c r="J195" i="1"/>
  <c r="I195" i="1"/>
  <c r="H195" i="1"/>
  <c r="G195" i="1"/>
  <c r="F195" i="1"/>
  <c r="AM194" i="1"/>
  <c r="AJ194" i="1"/>
  <c r="AI194" i="1"/>
  <c r="AH194" i="1"/>
  <c r="AG194" i="1"/>
  <c r="AK194" i="1" s="1"/>
  <c r="X194" i="1"/>
  <c r="W194" i="1"/>
  <c r="V194" i="1"/>
  <c r="Y194" i="1" s="1"/>
  <c r="AA194" i="1" s="1"/>
  <c r="S194" i="1"/>
  <c r="U194" i="1" s="1"/>
  <c r="R194" i="1"/>
  <c r="AC194" i="1" s="1"/>
  <c r="P194" i="1"/>
  <c r="AB194" i="1" s="1"/>
  <c r="M194" i="1"/>
  <c r="K194" i="1"/>
  <c r="AD194" i="1" s="1"/>
  <c r="AE194" i="1" s="1"/>
  <c r="J194" i="1"/>
  <c r="I194" i="1"/>
  <c r="H194" i="1"/>
  <c r="G194" i="1"/>
  <c r="F194" i="1"/>
  <c r="AM193" i="1"/>
  <c r="AJ193" i="1"/>
  <c r="AI193" i="1"/>
  <c r="AH193" i="1"/>
  <c r="AG193" i="1"/>
  <c r="AK193" i="1" s="1"/>
  <c r="AA193" i="1"/>
  <c r="X193" i="1"/>
  <c r="W193" i="1"/>
  <c r="V193" i="1"/>
  <c r="Y193" i="1" s="1"/>
  <c r="S193" i="1"/>
  <c r="U193" i="1" s="1"/>
  <c r="P193" i="1"/>
  <c r="M193" i="1"/>
  <c r="K193" i="1"/>
  <c r="J193" i="1"/>
  <c r="I193" i="1"/>
  <c r="H193" i="1"/>
  <c r="G193" i="1"/>
  <c r="F193" i="1"/>
  <c r="AM192" i="1"/>
  <c r="AJ192" i="1"/>
  <c r="AI192" i="1"/>
  <c r="AH192" i="1"/>
  <c r="AG192" i="1"/>
  <c r="AK192" i="1" s="1"/>
  <c r="X192" i="1"/>
  <c r="W192" i="1"/>
  <c r="V192" i="1"/>
  <c r="Y192" i="1" s="1"/>
  <c r="AA192" i="1" s="1"/>
  <c r="S192" i="1"/>
  <c r="U192" i="1" s="1"/>
  <c r="P192" i="1"/>
  <c r="M192" i="1"/>
  <c r="K192" i="1"/>
  <c r="J192" i="1"/>
  <c r="AR192" i="1" s="1"/>
  <c r="AS192" i="1" s="1"/>
  <c r="I192" i="1"/>
  <c r="H192" i="1"/>
  <c r="G192" i="1"/>
  <c r="F192" i="1"/>
  <c r="AR191" i="1"/>
  <c r="AS191" i="1" s="1"/>
  <c r="AM191" i="1"/>
  <c r="AJ191" i="1"/>
  <c r="AI191" i="1"/>
  <c r="AH191" i="1"/>
  <c r="AG191" i="1"/>
  <c r="AK191" i="1" s="1"/>
  <c r="AB191" i="1"/>
  <c r="AO191" i="1" s="1"/>
  <c r="X191" i="1"/>
  <c r="W191" i="1"/>
  <c r="V191" i="1"/>
  <c r="Y191" i="1" s="1"/>
  <c r="AA191" i="1" s="1"/>
  <c r="S191" i="1"/>
  <c r="U191" i="1" s="1"/>
  <c r="R191" i="1"/>
  <c r="AC191" i="1" s="1"/>
  <c r="P191" i="1"/>
  <c r="M191" i="1"/>
  <c r="K191" i="1"/>
  <c r="J191" i="1"/>
  <c r="I191" i="1"/>
  <c r="H191" i="1"/>
  <c r="G191" i="1"/>
  <c r="F191" i="1"/>
  <c r="AW190" i="1"/>
  <c r="AM190" i="1"/>
  <c r="AJ190" i="1"/>
  <c r="AI190" i="1"/>
  <c r="AH190" i="1"/>
  <c r="AG190" i="1"/>
  <c r="AK190" i="1" s="1"/>
  <c r="X190" i="1"/>
  <c r="W190" i="1"/>
  <c r="V190" i="1"/>
  <c r="Y190" i="1" s="1"/>
  <c r="AA190" i="1" s="1"/>
  <c r="S190" i="1"/>
  <c r="U190" i="1" s="1"/>
  <c r="R190" i="1"/>
  <c r="AC190" i="1" s="1"/>
  <c r="P190" i="1"/>
  <c r="M190" i="1"/>
  <c r="K190" i="1"/>
  <c r="J190" i="1"/>
  <c r="I190" i="1"/>
  <c r="H190" i="1"/>
  <c r="G190" i="1"/>
  <c r="F190" i="1"/>
  <c r="AR189" i="1"/>
  <c r="AS189" i="1" s="1"/>
  <c r="AM189" i="1"/>
  <c r="AJ189" i="1"/>
  <c r="AI189" i="1"/>
  <c r="AH189" i="1"/>
  <c r="AG189" i="1"/>
  <c r="AK189" i="1" s="1"/>
  <c r="X189" i="1"/>
  <c r="W189" i="1"/>
  <c r="V189" i="1"/>
  <c r="Y189" i="1" s="1"/>
  <c r="U189" i="1"/>
  <c r="S189" i="1"/>
  <c r="R189" i="1"/>
  <c r="P189" i="1"/>
  <c r="M189" i="1"/>
  <c r="K189" i="1"/>
  <c r="J189" i="1"/>
  <c r="I189" i="1"/>
  <c r="H189" i="1"/>
  <c r="G189" i="1"/>
  <c r="F189" i="1"/>
  <c r="E189" i="1"/>
  <c r="E226" i="1" s="1"/>
  <c r="AM188" i="1"/>
  <c r="AJ188" i="1"/>
  <c r="AI188" i="1"/>
  <c r="AH188" i="1"/>
  <c r="AG188" i="1"/>
  <c r="AK188" i="1" s="1"/>
  <c r="AB188" i="1"/>
  <c r="X188" i="1"/>
  <c r="W188" i="1"/>
  <c r="V188" i="1"/>
  <c r="Y188" i="1" s="1"/>
  <c r="AA188" i="1" s="1"/>
  <c r="S188" i="1"/>
  <c r="U188" i="1" s="1"/>
  <c r="R188" i="1"/>
  <c r="AC188" i="1" s="1"/>
  <c r="AT188" i="1" s="1"/>
  <c r="AV188" i="1" s="1"/>
  <c r="P188" i="1"/>
  <c r="M188" i="1"/>
  <c r="K188" i="1"/>
  <c r="J188" i="1"/>
  <c r="I188" i="1"/>
  <c r="H188" i="1"/>
  <c r="G188" i="1"/>
  <c r="F188" i="1"/>
  <c r="AM187" i="1"/>
  <c r="AJ187" i="1"/>
  <c r="AI187" i="1"/>
  <c r="AH187" i="1"/>
  <c r="AG187" i="1"/>
  <c r="AK187" i="1" s="1"/>
  <c r="X187" i="1"/>
  <c r="W187" i="1"/>
  <c r="V187" i="1"/>
  <c r="Y187" i="1" s="1"/>
  <c r="AA187" i="1" s="1"/>
  <c r="S187" i="1"/>
  <c r="U187" i="1" s="1"/>
  <c r="P187" i="1"/>
  <c r="R187" i="1" s="1"/>
  <c r="M187" i="1"/>
  <c r="K187" i="1"/>
  <c r="J187" i="1"/>
  <c r="I187" i="1"/>
  <c r="AR187" i="1" s="1"/>
  <c r="AS187" i="1" s="1"/>
  <c r="H187" i="1"/>
  <c r="G187" i="1"/>
  <c r="F187" i="1"/>
  <c r="AM186" i="1"/>
  <c r="AJ186" i="1"/>
  <c r="AI186" i="1"/>
  <c r="AH186" i="1"/>
  <c r="AG186" i="1"/>
  <c r="AK186" i="1" s="1"/>
  <c r="X186" i="1"/>
  <c r="W186" i="1"/>
  <c r="V186" i="1"/>
  <c r="Y186" i="1" s="1"/>
  <c r="AA186" i="1" s="1"/>
  <c r="S186" i="1"/>
  <c r="U186" i="1" s="1"/>
  <c r="P186" i="1"/>
  <c r="M186" i="1"/>
  <c r="K186" i="1"/>
  <c r="J186" i="1"/>
  <c r="AR186" i="1" s="1"/>
  <c r="AS186" i="1" s="1"/>
  <c r="I186" i="1"/>
  <c r="H186" i="1"/>
  <c r="G186" i="1"/>
  <c r="F186" i="1"/>
  <c r="AM185" i="1"/>
  <c r="AJ185" i="1"/>
  <c r="AI185" i="1"/>
  <c r="AH185" i="1"/>
  <c r="AG185" i="1"/>
  <c r="AK185" i="1" s="1"/>
  <c r="AB185" i="1"/>
  <c r="AO185" i="1" s="1"/>
  <c r="Y185" i="1"/>
  <c r="AA185" i="1" s="1"/>
  <c r="AC185" i="1" s="1"/>
  <c r="X185" i="1"/>
  <c r="W185" i="1"/>
  <c r="V185" i="1"/>
  <c r="U185" i="1"/>
  <c r="S185" i="1"/>
  <c r="R185" i="1"/>
  <c r="P185" i="1"/>
  <c r="M185" i="1"/>
  <c r="K185" i="1"/>
  <c r="J185" i="1"/>
  <c r="I185" i="1"/>
  <c r="H185" i="1"/>
  <c r="G185" i="1"/>
  <c r="F185" i="1"/>
  <c r="AM184" i="1"/>
  <c r="AJ184" i="1"/>
  <c r="AI184" i="1"/>
  <c r="AH184" i="1"/>
  <c r="AG184" i="1"/>
  <c r="AK184" i="1" s="1"/>
  <c r="Y184" i="1"/>
  <c r="AA184" i="1" s="1"/>
  <c r="X184" i="1"/>
  <c r="W184" i="1"/>
  <c r="V184" i="1"/>
  <c r="U184" i="1"/>
  <c r="S184" i="1"/>
  <c r="R184" i="1"/>
  <c r="P184" i="1"/>
  <c r="M184" i="1"/>
  <c r="K184" i="1"/>
  <c r="J184" i="1"/>
  <c r="I184" i="1"/>
  <c r="H184" i="1"/>
  <c r="G184" i="1"/>
  <c r="F184" i="1"/>
  <c r="AO183" i="1"/>
  <c r="AM183" i="1"/>
  <c r="AK183" i="1"/>
  <c r="AJ183" i="1"/>
  <c r="AI183" i="1"/>
  <c r="AH183" i="1"/>
  <c r="AG183" i="1"/>
  <c r="AC183" i="1"/>
  <c r="AB183" i="1"/>
  <c r="AP183" i="1" s="1"/>
  <c r="X183" i="1"/>
  <c r="Y183" i="1" s="1"/>
  <c r="AA183" i="1" s="1"/>
  <c r="W183" i="1"/>
  <c r="V183" i="1"/>
  <c r="U183" i="1"/>
  <c r="S183" i="1"/>
  <c r="P183" i="1"/>
  <c r="R183" i="1" s="1"/>
  <c r="M183" i="1"/>
  <c r="K183" i="1"/>
  <c r="J183" i="1"/>
  <c r="I183" i="1"/>
  <c r="H183" i="1"/>
  <c r="G183" i="1"/>
  <c r="F183" i="1"/>
  <c r="AM182" i="1"/>
  <c r="AK182" i="1"/>
  <c r="AJ182" i="1"/>
  <c r="AI182" i="1"/>
  <c r="AH182" i="1"/>
  <c r="AG182" i="1"/>
  <c r="X182" i="1"/>
  <c r="W182" i="1"/>
  <c r="V182" i="1"/>
  <c r="S182" i="1"/>
  <c r="U182" i="1" s="1"/>
  <c r="R182" i="1"/>
  <c r="P182" i="1"/>
  <c r="M182" i="1"/>
  <c r="K182" i="1"/>
  <c r="J182" i="1"/>
  <c r="I182" i="1"/>
  <c r="H182" i="1"/>
  <c r="G182" i="1"/>
  <c r="F182" i="1"/>
  <c r="AM181" i="1"/>
  <c r="AK181" i="1"/>
  <c r="AJ181" i="1"/>
  <c r="AI181" i="1"/>
  <c r="AH181" i="1"/>
  <c r="AG181" i="1"/>
  <c r="Y181" i="1"/>
  <c r="X181" i="1"/>
  <c r="W181" i="1"/>
  <c r="V181" i="1"/>
  <c r="S181" i="1"/>
  <c r="U181" i="1" s="1"/>
  <c r="R181" i="1"/>
  <c r="P181" i="1"/>
  <c r="M181" i="1"/>
  <c r="K181" i="1"/>
  <c r="J181" i="1"/>
  <c r="I181" i="1"/>
  <c r="H181" i="1"/>
  <c r="G181" i="1"/>
  <c r="F181" i="1"/>
  <c r="AM180" i="1"/>
  <c r="AK180" i="1"/>
  <c r="AJ180" i="1"/>
  <c r="AI180" i="1"/>
  <c r="AH180" i="1"/>
  <c r="AG180" i="1"/>
  <c r="X180" i="1"/>
  <c r="W180" i="1"/>
  <c r="V180" i="1"/>
  <c r="U180" i="1"/>
  <c r="S180" i="1"/>
  <c r="R180" i="1"/>
  <c r="P180" i="1"/>
  <c r="M180" i="1"/>
  <c r="K180" i="1"/>
  <c r="J180" i="1"/>
  <c r="I180" i="1"/>
  <c r="H180" i="1"/>
  <c r="G180" i="1"/>
  <c r="F180" i="1"/>
  <c r="AM179" i="1"/>
  <c r="AK179" i="1"/>
  <c r="AJ179" i="1"/>
  <c r="AI179" i="1"/>
  <c r="AH179" i="1"/>
  <c r="AG179" i="1"/>
  <c r="X179" i="1"/>
  <c r="W179" i="1"/>
  <c r="V179" i="1"/>
  <c r="U179" i="1"/>
  <c r="S179" i="1"/>
  <c r="P179" i="1"/>
  <c r="R179" i="1" s="1"/>
  <c r="M179" i="1"/>
  <c r="K179" i="1"/>
  <c r="J179" i="1"/>
  <c r="I179" i="1"/>
  <c r="H179" i="1"/>
  <c r="G179" i="1"/>
  <c r="F179" i="1"/>
  <c r="AM178" i="1"/>
  <c r="AJ178" i="1"/>
  <c r="AI178" i="1"/>
  <c r="AH178" i="1"/>
  <c r="AG178" i="1"/>
  <c r="X178" i="1"/>
  <c r="W178" i="1"/>
  <c r="Y178" i="1" s="1"/>
  <c r="AA178" i="1" s="1"/>
  <c r="V178" i="1"/>
  <c r="S178" i="1"/>
  <c r="U178" i="1" s="1"/>
  <c r="P178" i="1"/>
  <c r="M178" i="1"/>
  <c r="K178" i="1"/>
  <c r="J178" i="1"/>
  <c r="I178" i="1"/>
  <c r="H178" i="1"/>
  <c r="G178" i="1"/>
  <c r="F178" i="1"/>
  <c r="AM177" i="1"/>
  <c r="AK177" i="1"/>
  <c r="AJ177" i="1"/>
  <c r="AI177" i="1"/>
  <c r="AH177" i="1"/>
  <c r="AG177" i="1"/>
  <c r="X177" i="1"/>
  <c r="W177" i="1"/>
  <c r="V177" i="1"/>
  <c r="Y177" i="1" s="1"/>
  <c r="U177" i="1"/>
  <c r="S177" i="1"/>
  <c r="R177" i="1"/>
  <c r="P177" i="1"/>
  <c r="M177" i="1"/>
  <c r="K177" i="1"/>
  <c r="J177" i="1"/>
  <c r="I177" i="1"/>
  <c r="H177" i="1"/>
  <c r="G177" i="1"/>
  <c r="F177" i="1"/>
  <c r="AM176" i="1"/>
  <c r="AJ176" i="1"/>
  <c r="AI176" i="1"/>
  <c r="AK176" i="1" s="1"/>
  <c r="AH176" i="1"/>
  <c r="AG176" i="1"/>
  <c r="X176" i="1"/>
  <c r="W176" i="1"/>
  <c r="V176" i="1"/>
  <c r="U176" i="1"/>
  <c r="S176" i="1"/>
  <c r="P176" i="1"/>
  <c r="R176" i="1" s="1"/>
  <c r="M176" i="1"/>
  <c r="K176" i="1"/>
  <c r="J176" i="1"/>
  <c r="I176" i="1"/>
  <c r="H176" i="1"/>
  <c r="G176" i="1"/>
  <c r="F176" i="1"/>
  <c r="AM175" i="1"/>
  <c r="AJ175" i="1"/>
  <c r="AI175" i="1"/>
  <c r="AH175" i="1"/>
  <c r="AK175" i="1" s="1"/>
  <c r="AG175" i="1"/>
  <c r="X175" i="1"/>
  <c r="V175" i="1"/>
  <c r="S175" i="1"/>
  <c r="R175" i="1"/>
  <c r="P175" i="1"/>
  <c r="M175" i="1"/>
  <c r="K175" i="1"/>
  <c r="J175" i="1"/>
  <c r="I175" i="1"/>
  <c r="AR175" i="1" s="1"/>
  <c r="AS175" i="1" s="1"/>
  <c r="H175" i="1"/>
  <c r="G175" i="1"/>
  <c r="F175" i="1"/>
  <c r="AM174" i="1"/>
  <c r="AJ174" i="1"/>
  <c r="AI174" i="1"/>
  <c r="AH174" i="1"/>
  <c r="AG174" i="1"/>
  <c r="X174" i="1"/>
  <c r="W174" i="1"/>
  <c r="V174" i="1"/>
  <c r="Y174" i="1" s="1"/>
  <c r="U174" i="1"/>
  <c r="S174" i="1"/>
  <c r="R174" i="1"/>
  <c r="P174" i="1"/>
  <c r="M174" i="1"/>
  <c r="K174" i="1"/>
  <c r="J174" i="1"/>
  <c r="I174" i="1"/>
  <c r="H174" i="1"/>
  <c r="G174" i="1"/>
  <c r="F174" i="1"/>
  <c r="AM173" i="1"/>
  <c r="AJ173" i="1"/>
  <c r="AI173" i="1"/>
  <c r="AH173" i="1"/>
  <c r="AG173" i="1"/>
  <c r="X173" i="1"/>
  <c r="W173" i="1"/>
  <c r="V173" i="1"/>
  <c r="Y173" i="1" s="1"/>
  <c r="U173" i="1"/>
  <c r="S173" i="1"/>
  <c r="R173" i="1"/>
  <c r="P173" i="1"/>
  <c r="M173" i="1"/>
  <c r="K173" i="1"/>
  <c r="J173" i="1"/>
  <c r="I173" i="1"/>
  <c r="H173" i="1"/>
  <c r="G173" i="1"/>
  <c r="F173" i="1"/>
  <c r="AM172" i="1"/>
  <c r="AJ172" i="1"/>
  <c r="AI172" i="1"/>
  <c r="AH172" i="1"/>
  <c r="AG172" i="1"/>
  <c r="AK172" i="1" s="1"/>
  <c r="AA172" i="1"/>
  <c r="Y172" i="1"/>
  <c r="X172" i="1"/>
  <c r="W172" i="1"/>
  <c r="V172" i="1"/>
  <c r="S172" i="1"/>
  <c r="U172" i="1" s="1"/>
  <c r="R172" i="1"/>
  <c r="AC172" i="1" s="1"/>
  <c r="P172" i="1"/>
  <c r="M172" i="1"/>
  <c r="K172" i="1"/>
  <c r="J172" i="1"/>
  <c r="I172" i="1"/>
  <c r="H172" i="1"/>
  <c r="G172" i="1"/>
  <c r="F172" i="1"/>
  <c r="AM171" i="1"/>
  <c r="AJ171" i="1"/>
  <c r="AK171" i="1" s="1"/>
  <c r="AI171" i="1"/>
  <c r="AH171" i="1"/>
  <c r="AG171" i="1"/>
  <c r="Y171" i="1"/>
  <c r="AA171" i="1" s="1"/>
  <c r="X171" i="1"/>
  <c r="W171" i="1"/>
  <c r="V171" i="1"/>
  <c r="S171" i="1"/>
  <c r="U171" i="1" s="1"/>
  <c r="R171" i="1"/>
  <c r="P171" i="1"/>
  <c r="M171" i="1"/>
  <c r="K171" i="1"/>
  <c r="J171" i="1"/>
  <c r="I171" i="1"/>
  <c r="H171" i="1"/>
  <c r="AR171" i="1" s="1"/>
  <c r="AS171" i="1" s="1"/>
  <c r="G171" i="1"/>
  <c r="F171" i="1"/>
  <c r="AR170" i="1"/>
  <c r="AS170" i="1" s="1"/>
  <c r="AM170" i="1"/>
  <c r="AJ170" i="1"/>
  <c r="AI170" i="1"/>
  <c r="AH170" i="1"/>
  <c r="AG170" i="1"/>
  <c r="AK170" i="1" s="1"/>
  <c r="X170" i="1"/>
  <c r="W170" i="1"/>
  <c r="V170" i="1"/>
  <c r="S170" i="1"/>
  <c r="U170" i="1" s="1"/>
  <c r="P170" i="1"/>
  <c r="M170" i="1"/>
  <c r="K170" i="1"/>
  <c r="J170" i="1"/>
  <c r="I170" i="1"/>
  <c r="H170" i="1"/>
  <c r="G170" i="1"/>
  <c r="F170" i="1"/>
  <c r="AM169" i="1"/>
  <c r="AJ169" i="1"/>
  <c r="AI169" i="1"/>
  <c r="AH169" i="1"/>
  <c r="AG169" i="1"/>
  <c r="X169" i="1"/>
  <c r="W169" i="1"/>
  <c r="V169" i="1"/>
  <c r="Y169" i="1" s="1"/>
  <c r="AA169" i="1" s="1"/>
  <c r="U169" i="1"/>
  <c r="S169" i="1"/>
  <c r="P169" i="1"/>
  <c r="M169" i="1"/>
  <c r="K169" i="1"/>
  <c r="J169" i="1"/>
  <c r="I169" i="1"/>
  <c r="H169" i="1"/>
  <c r="G169" i="1"/>
  <c r="F169" i="1"/>
  <c r="AM168" i="1"/>
  <c r="AJ168" i="1"/>
  <c r="AI168" i="1"/>
  <c r="AH168" i="1"/>
  <c r="AG168" i="1"/>
  <c r="AK168" i="1" s="1"/>
  <c r="X168" i="1"/>
  <c r="V168" i="1"/>
  <c r="Y168" i="1" s="1"/>
  <c r="AA168" i="1" s="1"/>
  <c r="S168" i="1"/>
  <c r="U168" i="1" s="1"/>
  <c r="P168" i="1"/>
  <c r="M168" i="1"/>
  <c r="K168" i="1"/>
  <c r="J168" i="1"/>
  <c r="I168" i="1"/>
  <c r="H168" i="1"/>
  <c r="G168" i="1"/>
  <c r="AR168" i="1" s="1"/>
  <c r="AS168" i="1" s="1"/>
  <c r="F168" i="1"/>
  <c r="AM167" i="1"/>
  <c r="AJ167" i="1"/>
  <c r="AI167" i="1"/>
  <c r="AH167" i="1"/>
  <c r="AG167" i="1"/>
  <c r="AK167" i="1" s="1"/>
  <c r="X167" i="1"/>
  <c r="W167" i="1"/>
  <c r="V167" i="1"/>
  <c r="Y167" i="1" s="1"/>
  <c r="AA167" i="1" s="1"/>
  <c r="S167" i="1"/>
  <c r="AB167" i="1" s="1"/>
  <c r="P167" i="1"/>
  <c r="R167" i="1" s="1"/>
  <c r="M167" i="1"/>
  <c r="K167" i="1"/>
  <c r="J167" i="1"/>
  <c r="AD167" i="1" s="1"/>
  <c r="AE167" i="1" s="1"/>
  <c r="I167" i="1"/>
  <c r="H167" i="1"/>
  <c r="G167" i="1"/>
  <c r="F167" i="1"/>
  <c r="AM166" i="1"/>
  <c r="AJ166" i="1"/>
  <c r="AI166" i="1"/>
  <c r="AH166" i="1"/>
  <c r="AG166" i="1"/>
  <c r="AK166" i="1" s="1"/>
  <c r="X166" i="1"/>
  <c r="V166" i="1"/>
  <c r="Y166" i="1" s="1"/>
  <c r="AA166" i="1" s="1"/>
  <c r="AC166" i="1" s="1"/>
  <c r="U166" i="1"/>
  <c r="S166" i="1"/>
  <c r="AB166" i="1" s="1"/>
  <c r="R166" i="1"/>
  <c r="P166" i="1"/>
  <c r="M166" i="1"/>
  <c r="K166" i="1"/>
  <c r="J166" i="1"/>
  <c r="AR166" i="1" s="1"/>
  <c r="AS166" i="1" s="1"/>
  <c r="I166" i="1"/>
  <c r="AD166" i="1" s="1"/>
  <c r="AE166" i="1" s="1"/>
  <c r="H166" i="1"/>
  <c r="G166" i="1"/>
  <c r="F166" i="1"/>
  <c r="AM165" i="1"/>
  <c r="AJ165" i="1"/>
  <c r="AI165" i="1"/>
  <c r="AH165" i="1"/>
  <c r="AG165" i="1"/>
  <c r="AK165" i="1" s="1"/>
  <c r="X165" i="1"/>
  <c r="Y165" i="1" s="1"/>
  <c r="AA165" i="1" s="1"/>
  <c r="V165" i="1"/>
  <c r="U165" i="1"/>
  <c r="S165" i="1"/>
  <c r="AB165" i="1" s="1"/>
  <c r="R165" i="1"/>
  <c r="AC165" i="1" s="1"/>
  <c r="P165" i="1"/>
  <c r="M165" i="1"/>
  <c r="K165" i="1"/>
  <c r="J165" i="1"/>
  <c r="AR165" i="1" s="1"/>
  <c r="AS165" i="1" s="1"/>
  <c r="I165" i="1"/>
  <c r="H165" i="1"/>
  <c r="G165" i="1"/>
  <c r="F165" i="1"/>
  <c r="AW164" i="1"/>
  <c r="AM164" i="1"/>
  <c r="AJ164" i="1"/>
  <c r="AI164" i="1"/>
  <c r="AH164" i="1"/>
  <c r="AG164" i="1"/>
  <c r="AK164" i="1" s="1"/>
  <c r="X164" i="1"/>
  <c r="W164" i="1"/>
  <c r="V164" i="1"/>
  <c r="U164" i="1"/>
  <c r="S164" i="1"/>
  <c r="P164" i="1"/>
  <c r="R164" i="1" s="1"/>
  <c r="M164" i="1"/>
  <c r="K164" i="1"/>
  <c r="J164" i="1"/>
  <c r="I164" i="1"/>
  <c r="H164" i="1"/>
  <c r="G164" i="1"/>
  <c r="AR164" i="1" s="1"/>
  <c r="AS164" i="1" s="1"/>
  <c r="F164" i="1"/>
  <c r="AM163" i="1"/>
  <c r="AJ163" i="1"/>
  <c r="AI163" i="1"/>
  <c r="AH163" i="1"/>
  <c r="AG163" i="1"/>
  <c r="AK163" i="1" s="1"/>
  <c r="X163" i="1"/>
  <c r="W163" i="1"/>
  <c r="Y163" i="1" s="1"/>
  <c r="AA163" i="1" s="1"/>
  <c r="V163" i="1"/>
  <c r="S163" i="1"/>
  <c r="AB163" i="1" s="1"/>
  <c r="R163" i="1"/>
  <c r="P163" i="1"/>
  <c r="M163" i="1"/>
  <c r="K163" i="1"/>
  <c r="AD163" i="1" s="1"/>
  <c r="J163" i="1"/>
  <c r="I163" i="1"/>
  <c r="H163" i="1"/>
  <c r="G163" i="1"/>
  <c r="AR163" i="1" s="1"/>
  <c r="AS163" i="1" s="1"/>
  <c r="F163" i="1"/>
  <c r="AM162" i="1"/>
  <c r="AJ162" i="1"/>
  <c r="AI162" i="1"/>
  <c r="AH162" i="1"/>
  <c r="AG162" i="1"/>
  <c r="AK162" i="1" s="1"/>
  <c r="X162" i="1"/>
  <c r="W162" i="1"/>
  <c r="Y162" i="1" s="1"/>
  <c r="AB162" i="1" s="1"/>
  <c r="V162" i="1"/>
  <c r="S162" i="1"/>
  <c r="U162" i="1" s="1"/>
  <c r="R162" i="1"/>
  <c r="P162" i="1"/>
  <c r="M162" i="1"/>
  <c r="K162" i="1"/>
  <c r="J162" i="1"/>
  <c r="I162" i="1"/>
  <c r="H162" i="1"/>
  <c r="G162" i="1"/>
  <c r="F162" i="1"/>
  <c r="AM161" i="1"/>
  <c r="AJ161" i="1"/>
  <c r="AI161" i="1"/>
  <c r="AH161" i="1"/>
  <c r="AG161" i="1"/>
  <c r="AK161" i="1" s="1"/>
  <c r="X161" i="1"/>
  <c r="W161" i="1"/>
  <c r="Y161" i="1" s="1"/>
  <c r="AA161" i="1" s="1"/>
  <c r="V161" i="1"/>
  <c r="S161" i="1"/>
  <c r="AB161" i="1" s="1"/>
  <c r="R161" i="1"/>
  <c r="P161" i="1"/>
  <c r="M161" i="1"/>
  <c r="K161" i="1"/>
  <c r="AD161" i="1" s="1"/>
  <c r="J161" i="1"/>
  <c r="I161" i="1"/>
  <c r="H161" i="1"/>
  <c r="G161" i="1"/>
  <c r="AR161" i="1" s="1"/>
  <c r="AS161" i="1" s="1"/>
  <c r="F161" i="1"/>
  <c r="AM160" i="1"/>
  <c r="AJ160" i="1"/>
  <c r="AI160" i="1"/>
  <c r="AH160" i="1"/>
  <c r="AG160" i="1"/>
  <c r="AK160" i="1" s="1"/>
  <c r="X160" i="1"/>
  <c r="W160" i="1"/>
  <c r="Y160" i="1" s="1"/>
  <c r="AB160" i="1" s="1"/>
  <c r="V160" i="1"/>
  <c r="S160" i="1"/>
  <c r="U160" i="1" s="1"/>
  <c r="R160" i="1"/>
  <c r="P160" i="1"/>
  <c r="M160" i="1"/>
  <c r="K160" i="1"/>
  <c r="J160" i="1"/>
  <c r="I160" i="1"/>
  <c r="H160" i="1"/>
  <c r="G160" i="1"/>
  <c r="F160" i="1"/>
  <c r="AM159" i="1"/>
  <c r="AJ159" i="1"/>
  <c r="AI159" i="1"/>
  <c r="AH159" i="1"/>
  <c r="AG159" i="1"/>
  <c r="Y159" i="1"/>
  <c r="AA159" i="1" s="1"/>
  <c r="X159" i="1"/>
  <c r="W159" i="1"/>
  <c r="V159" i="1"/>
  <c r="S159" i="1"/>
  <c r="U159" i="1" s="1"/>
  <c r="P159" i="1"/>
  <c r="R159" i="1" s="1"/>
  <c r="AC159" i="1" s="1"/>
  <c r="M159" i="1"/>
  <c r="K159" i="1"/>
  <c r="J159" i="1"/>
  <c r="I159" i="1"/>
  <c r="AR159" i="1" s="1"/>
  <c r="AS159" i="1" s="1"/>
  <c r="H159" i="1"/>
  <c r="G159" i="1"/>
  <c r="F159" i="1"/>
  <c r="AM158" i="1"/>
  <c r="AJ158" i="1"/>
  <c r="AI158" i="1"/>
  <c r="AH158" i="1"/>
  <c r="AK158" i="1" s="1"/>
  <c r="AG158" i="1"/>
  <c r="Y158" i="1"/>
  <c r="AA158" i="1" s="1"/>
  <c r="X158" i="1"/>
  <c r="W158" i="1"/>
  <c r="V158" i="1"/>
  <c r="U158" i="1"/>
  <c r="S158" i="1"/>
  <c r="R158" i="1"/>
  <c r="P158" i="1"/>
  <c r="AB158" i="1" s="1"/>
  <c r="M158" i="1"/>
  <c r="K158" i="1"/>
  <c r="J158" i="1"/>
  <c r="I158" i="1"/>
  <c r="H158" i="1"/>
  <c r="AR158" i="1" s="1"/>
  <c r="AS158" i="1" s="1"/>
  <c r="G158" i="1"/>
  <c r="F158" i="1"/>
  <c r="AM157" i="1"/>
  <c r="AK157" i="1"/>
  <c r="AJ157" i="1"/>
  <c r="AI157" i="1"/>
  <c r="AH157" i="1"/>
  <c r="AG157" i="1"/>
  <c r="Y157" i="1"/>
  <c r="AA157" i="1" s="1"/>
  <c r="X157" i="1"/>
  <c r="W157" i="1"/>
  <c r="V157" i="1"/>
  <c r="S157" i="1"/>
  <c r="U157" i="1" s="1"/>
  <c r="P157" i="1"/>
  <c r="M157" i="1"/>
  <c r="K157" i="1"/>
  <c r="J157" i="1"/>
  <c r="I157" i="1"/>
  <c r="H157" i="1"/>
  <c r="G157" i="1"/>
  <c r="F157" i="1"/>
  <c r="AM156" i="1"/>
  <c r="AK156" i="1"/>
  <c r="AJ156" i="1"/>
  <c r="AI156" i="1"/>
  <c r="AH156" i="1"/>
  <c r="AG156" i="1"/>
  <c r="X156" i="1"/>
  <c r="W156" i="1"/>
  <c r="V156" i="1"/>
  <c r="Y156" i="1" s="1"/>
  <c r="U156" i="1"/>
  <c r="S156" i="1"/>
  <c r="R156" i="1"/>
  <c r="P156" i="1"/>
  <c r="M156" i="1"/>
  <c r="K156" i="1"/>
  <c r="J156" i="1"/>
  <c r="I156" i="1"/>
  <c r="H156" i="1"/>
  <c r="G156" i="1"/>
  <c r="F156" i="1"/>
  <c r="AM155" i="1"/>
  <c r="AK155" i="1"/>
  <c r="AJ155" i="1"/>
  <c r="AI155" i="1"/>
  <c r="AH155" i="1"/>
  <c r="AG155" i="1"/>
  <c r="X155" i="1"/>
  <c r="W155" i="1"/>
  <c r="V155" i="1"/>
  <c r="Y155" i="1" s="1"/>
  <c r="AB155" i="1" s="1"/>
  <c r="U155" i="1"/>
  <c r="S155" i="1"/>
  <c r="P155" i="1"/>
  <c r="R155" i="1" s="1"/>
  <c r="M155" i="1"/>
  <c r="K155" i="1"/>
  <c r="J155" i="1"/>
  <c r="I155" i="1"/>
  <c r="H155" i="1"/>
  <c r="G155" i="1"/>
  <c r="F155" i="1"/>
  <c r="AM154" i="1"/>
  <c r="AJ154" i="1"/>
  <c r="AI154" i="1"/>
  <c r="AH154" i="1"/>
  <c r="AG154" i="1"/>
  <c r="X154" i="1"/>
  <c r="W154" i="1"/>
  <c r="Y154" i="1" s="1"/>
  <c r="V154" i="1"/>
  <c r="U154" i="1"/>
  <c r="S154" i="1"/>
  <c r="R154" i="1"/>
  <c r="P154" i="1"/>
  <c r="M154" i="1"/>
  <c r="K154" i="1"/>
  <c r="J154" i="1"/>
  <c r="I154" i="1"/>
  <c r="H154" i="1"/>
  <c r="AR154" i="1" s="1"/>
  <c r="AS154" i="1" s="1"/>
  <c r="G154" i="1"/>
  <c r="F154" i="1"/>
  <c r="AM153" i="1"/>
  <c r="AJ153" i="1"/>
  <c r="AI153" i="1"/>
  <c r="AH153" i="1"/>
  <c r="AG153" i="1"/>
  <c r="AK153" i="1" s="1"/>
  <c r="X153" i="1"/>
  <c r="W153" i="1"/>
  <c r="V153" i="1"/>
  <c r="Y153" i="1" s="1"/>
  <c r="AA153" i="1" s="1"/>
  <c r="S153" i="1"/>
  <c r="U153" i="1" s="1"/>
  <c r="R153" i="1"/>
  <c r="P153" i="1"/>
  <c r="M153" i="1"/>
  <c r="K153" i="1"/>
  <c r="J153" i="1"/>
  <c r="I153" i="1"/>
  <c r="H153" i="1"/>
  <c r="G153" i="1"/>
  <c r="F153" i="1"/>
  <c r="AM152" i="1"/>
  <c r="AJ152" i="1"/>
  <c r="AI152" i="1"/>
  <c r="AH152" i="1"/>
  <c r="AG152" i="1"/>
  <c r="AK152" i="1" s="1"/>
  <c r="X152" i="1"/>
  <c r="W152" i="1"/>
  <c r="Y152" i="1" s="1"/>
  <c r="AA152" i="1" s="1"/>
  <c r="V152" i="1"/>
  <c r="S152" i="1"/>
  <c r="U152" i="1" s="1"/>
  <c r="P152" i="1"/>
  <c r="R152" i="1" s="1"/>
  <c r="AC152" i="1" s="1"/>
  <c r="M152" i="1"/>
  <c r="K152" i="1"/>
  <c r="J152" i="1"/>
  <c r="I152" i="1"/>
  <c r="H152" i="1"/>
  <c r="G152" i="1"/>
  <c r="F152" i="1"/>
  <c r="AM151" i="1"/>
  <c r="AJ151" i="1"/>
  <c r="AI151" i="1"/>
  <c r="AH151" i="1"/>
  <c r="AG151" i="1"/>
  <c r="AK151" i="1" s="1"/>
  <c r="Y151" i="1"/>
  <c r="AA151" i="1" s="1"/>
  <c r="X151" i="1"/>
  <c r="W151" i="1"/>
  <c r="V151" i="1"/>
  <c r="S151" i="1"/>
  <c r="U151" i="1" s="1"/>
  <c r="R151" i="1"/>
  <c r="P151" i="1"/>
  <c r="M151" i="1"/>
  <c r="K151" i="1"/>
  <c r="J151" i="1"/>
  <c r="I151" i="1"/>
  <c r="H151" i="1"/>
  <c r="G151" i="1"/>
  <c r="AR151" i="1" s="1"/>
  <c r="AS151" i="1" s="1"/>
  <c r="F151" i="1"/>
  <c r="AM150" i="1"/>
  <c r="AJ150" i="1"/>
  <c r="AK150" i="1" s="1"/>
  <c r="AI150" i="1"/>
  <c r="AH150" i="1"/>
  <c r="AG150" i="1"/>
  <c r="X150" i="1"/>
  <c r="W150" i="1"/>
  <c r="V150" i="1"/>
  <c r="Y150" i="1" s="1"/>
  <c r="AA150" i="1" s="1"/>
  <c r="S150" i="1"/>
  <c r="U150" i="1" s="1"/>
  <c r="P150" i="1"/>
  <c r="R150" i="1" s="1"/>
  <c r="M150" i="1"/>
  <c r="K150" i="1"/>
  <c r="AR150" i="1" s="1"/>
  <c r="AS150" i="1" s="1"/>
  <c r="J150" i="1"/>
  <c r="I150" i="1"/>
  <c r="H150" i="1"/>
  <c r="G150" i="1"/>
  <c r="F150" i="1"/>
  <c r="AM149" i="1"/>
  <c r="AJ149" i="1"/>
  <c r="AK149" i="1" s="1"/>
  <c r="AI149" i="1"/>
  <c r="AH149" i="1"/>
  <c r="AG149" i="1"/>
  <c r="X149" i="1"/>
  <c r="W149" i="1"/>
  <c r="V149" i="1"/>
  <c r="Y149" i="1" s="1"/>
  <c r="AA149" i="1" s="1"/>
  <c r="S149" i="1"/>
  <c r="U149" i="1" s="1"/>
  <c r="P149" i="1"/>
  <c r="R149" i="1" s="1"/>
  <c r="AC149" i="1" s="1"/>
  <c r="M149" i="1"/>
  <c r="K149" i="1"/>
  <c r="J149" i="1"/>
  <c r="I149" i="1"/>
  <c r="H149" i="1"/>
  <c r="G149" i="1"/>
  <c r="AR149" i="1" s="1"/>
  <c r="AS149" i="1" s="1"/>
  <c r="F149" i="1"/>
  <c r="AM148" i="1"/>
  <c r="AJ148" i="1"/>
  <c r="AI148" i="1"/>
  <c r="AH148" i="1"/>
  <c r="AG148" i="1"/>
  <c r="AK148" i="1" s="1"/>
  <c r="X148" i="1"/>
  <c r="W148" i="1"/>
  <c r="V148" i="1"/>
  <c r="Y148" i="1" s="1"/>
  <c r="U148" i="1"/>
  <c r="S148" i="1"/>
  <c r="R148" i="1"/>
  <c r="P148" i="1"/>
  <c r="M148" i="1"/>
  <c r="K148" i="1"/>
  <c r="J148" i="1"/>
  <c r="I148" i="1"/>
  <c r="H148" i="1"/>
  <c r="G148" i="1"/>
  <c r="AR148" i="1" s="1"/>
  <c r="AS148" i="1" s="1"/>
  <c r="F148" i="1"/>
  <c r="AM147" i="1"/>
  <c r="AJ147" i="1"/>
  <c r="AI147" i="1"/>
  <c r="AH147" i="1"/>
  <c r="AG147" i="1"/>
  <c r="AK147" i="1" s="1"/>
  <c r="X147" i="1"/>
  <c r="W147" i="1"/>
  <c r="V147" i="1"/>
  <c r="Y147" i="1" s="1"/>
  <c r="AA147" i="1" s="1"/>
  <c r="U147" i="1"/>
  <c r="S147" i="1"/>
  <c r="P147" i="1"/>
  <c r="R147" i="1" s="1"/>
  <c r="M147" i="1"/>
  <c r="K147" i="1"/>
  <c r="J147" i="1"/>
  <c r="I147" i="1"/>
  <c r="H147" i="1"/>
  <c r="G147" i="1"/>
  <c r="F147" i="1"/>
  <c r="AM146" i="1"/>
  <c r="AJ146" i="1"/>
  <c r="AI146" i="1"/>
  <c r="AH146" i="1"/>
  <c r="AG146" i="1"/>
  <c r="AK146" i="1" s="1"/>
  <c r="Y146" i="1"/>
  <c r="AB146" i="1" s="1"/>
  <c r="X146" i="1"/>
  <c r="W146" i="1"/>
  <c r="V146" i="1"/>
  <c r="U146" i="1"/>
  <c r="S146" i="1"/>
  <c r="R146" i="1"/>
  <c r="P146" i="1"/>
  <c r="M146" i="1"/>
  <c r="K146" i="1"/>
  <c r="J146" i="1"/>
  <c r="I146" i="1"/>
  <c r="H146" i="1"/>
  <c r="G146" i="1"/>
  <c r="F146" i="1"/>
  <c r="AM145" i="1"/>
  <c r="AJ145" i="1"/>
  <c r="AI145" i="1"/>
  <c r="AH145" i="1"/>
  <c r="AG145" i="1"/>
  <c r="AK145" i="1" s="1"/>
  <c r="Y145" i="1"/>
  <c r="AA145" i="1" s="1"/>
  <c r="X145" i="1"/>
  <c r="W145" i="1"/>
  <c r="V145" i="1"/>
  <c r="U145" i="1"/>
  <c r="S145" i="1"/>
  <c r="R145" i="1"/>
  <c r="P145" i="1"/>
  <c r="M145" i="1"/>
  <c r="K145" i="1"/>
  <c r="J145" i="1"/>
  <c r="I145" i="1"/>
  <c r="H145" i="1"/>
  <c r="G145" i="1"/>
  <c r="F145" i="1"/>
  <c r="AW144" i="1"/>
  <c r="AM144" i="1"/>
  <c r="AK144" i="1"/>
  <c r="AJ144" i="1"/>
  <c r="AI144" i="1"/>
  <c r="AH144" i="1"/>
  <c r="AG144" i="1"/>
  <c r="AB144" i="1"/>
  <c r="AP144" i="1" s="1"/>
  <c r="X144" i="1"/>
  <c r="W144" i="1"/>
  <c r="V144" i="1"/>
  <c r="Y144" i="1" s="1"/>
  <c r="AA144" i="1" s="1"/>
  <c r="S144" i="1"/>
  <c r="U144" i="1" s="1"/>
  <c r="AC144" i="1" s="1"/>
  <c r="AQ144" i="1" s="1"/>
  <c r="P144" i="1"/>
  <c r="R144" i="1" s="1"/>
  <c r="M144" i="1"/>
  <c r="K144" i="1"/>
  <c r="J144" i="1"/>
  <c r="I144" i="1"/>
  <c r="H144" i="1"/>
  <c r="G144" i="1"/>
  <c r="F144" i="1"/>
  <c r="AM143" i="1"/>
  <c r="AJ143" i="1"/>
  <c r="AI143" i="1"/>
  <c r="AK143" i="1" s="1"/>
  <c r="AH143" i="1"/>
  <c r="AG143" i="1"/>
  <c r="X143" i="1"/>
  <c r="W143" i="1"/>
  <c r="V143" i="1"/>
  <c r="U143" i="1"/>
  <c r="S143" i="1"/>
  <c r="P143" i="1"/>
  <c r="R143" i="1" s="1"/>
  <c r="M143" i="1"/>
  <c r="K143" i="1"/>
  <c r="J143" i="1"/>
  <c r="I143" i="1"/>
  <c r="H143" i="1"/>
  <c r="G143" i="1"/>
  <c r="F143" i="1"/>
  <c r="AM142" i="1"/>
  <c r="AJ142" i="1"/>
  <c r="AI142" i="1"/>
  <c r="AH142" i="1"/>
  <c r="AG142" i="1"/>
  <c r="AK142" i="1" s="1"/>
  <c r="X142" i="1"/>
  <c r="W142" i="1"/>
  <c r="V142" i="1"/>
  <c r="S142" i="1"/>
  <c r="U142" i="1" s="1"/>
  <c r="P142" i="1"/>
  <c r="R142" i="1" s="1"/>
  <c r="M142" i="1"/>
  <c r="K142" i="1"/>
  <c r="J142" i="1"/>
  <c r="I142" i="1"/>
  <c r="H142" i="1"/>
  <c r="G142" i="1"/>
  <c r="F142" i="1"/>
  <c r="AM141" i="1"/>
  <c r="AJ141" i="1"/>
  <c r="AI141" i="1"/>
  <c r="AH141" i="1"/>
  <c r="AG141" i="1"/>
  <c r="AK141" i="1" s="1"/>
  <c r="X141" i="1"/>
  <c r="W141" i="1"/>
  <c r="V141" i="1"/>
  <c r="U141" i="1"/>
  <c r="S141" i="1"/>
  <c r="P141" i="1"/>
  <c r="R141" i="1" s="1"/>
  <c r="M141" i="1"/>
  <c r="K141" i="1"/>
  <c r="J141" i="1"/>
  <c r="I141" i="1"/>
  <c r="H141" i="1"/>
  <c r="G141" i="1"/>
  <c r="F141" i="1"/>
  <c r="AM140" i="1"/>
  <c r="AJ140" i="1"/>
  <c r="AI140" i="1"/>
  <c r="AH140" i="1"/>
  <c r="AG140" i="1"/>
  <c r="AK140" i="1" s="1"/>
  <c r="X140" i="1"/>
  <c r="W140" i="1"/>
  <c r="V140" i="1"/>
  <c r="Y140" i="1" s="1"/>
  <c r="AA140" i="1" s="1"/>
  <c r="S140" i="1"/>
  <c r="P140" i="1"/>
  <c r="R140" i="1" s="1"/>
  <c r="M140" i="1"/>
  <c r="K140" i="1"/>
  <c r="J140" i="1"/>
  <c r="I140" i="1"/>
  <c r="H140" i="1"/>
  <c r="G140" i="1"/>
  <c r="F140" i="1"/>
  <c r="AM139" i="1"/>
  <c r="AJ139" i="1"/>
  <c r="AI139" i="1"/>
  <c r="AH139" i="1"/>
  <c r="AG139" i="1"/>
  <c r="X139" i="1"/>
  <c r="W139" i="1"/>
  <c r="Y139" i="1" s="1"/>
  <c r="V139" i="1"/>
  <c r="U139" i="1"/>
  <c r="S139" i="1"/>
  <c r="R139" i="1"/>
  <c r="P139" i="1"/>
  <c r="M139" i="1"/>
  <c r="K139" i="1"/>
  <c r="J139" i="1"/>
  <c r="I139" i="1"/>
  <c r="H139" i="1"/>
  <c r="G139" i="1"/>
  <c r="F139" i="1"/>
  <c r="AM138" i="1"/>
  <c r="AJ138" i="1"/>
  <c r="AI138" i="1"/>
  <c r="AH138" i="1"/>
  <c r="AG138" i="1"/>
  <c r="X138" i="1"/>
  <c r="W138" i="1"/>
  <c r="Y138" i="1" s="1"/>
  <c r="V138" i="1"/>
  <c r="U138" i="1"/>
  <c r="S138" i="1"/>
  <c r="R138" i="1"/>
  <c r="P138" i="1"/>
  <c r="M138" i="1"/>
  <c r="K138" i="1"/>
  <c r="J138" i="1"/>
  <c r="I138" i="1"/>
  <c r="H138" i="1"/>
  <c r="G138" i="1"/>
  <c r="F138" i="1"/>
  <c r="AM137" i="1"/>
  <c r="AK137" i="1"/>
  <c r="AJ137" i="1"/>
  <c r="AI137" i="1"/>
  <c r="AH137" i="1"/>
  <c r="AG137" i="1"/>
  <c r="X137" i="1"/>
  <c r="W137" i="1"/>
  <c r="V137" i="1"/>
  <c r="Y137" i="1" s="1"/>
  <c r="AA137" i="1" s="1"/>
  <c r="S137" i="1"/>
  <c r="U137" i="1" s="1"/>
  <c r="P137" i="1"/>
  <c r="M137" i="1"/>
  <c r="K137" i="1"/>
  <c r="J137" i="1"/>
  <c r="I137" i="1"/>
  <c r="H137" i="1"/>
  <c r="G137" i="1"/>
  <c r="AR137" i="1" s="1"/>
  <c r="AS137" i="1" s="1"/>
  <c r="F137" i="1"/>
  <c r="AM136" i="1"/>
  <c r="AJ136" i="1"/>
  <c r="AK136" i="1" s="1"/>
  <c r="AI136" i="1"/>
  <c r="AH136" i="1"/>
  <c r="AG136" i="1"/>
  <c r="X136" i="1"/>
  <c r="W136" i="1"/>
  <c r="Y136" i="1" s="1"/>
  <c r="V136" i="1"/>
  <c r="U136" i="1"/>
  <c r="S136" i="1"/>
  <c r="R136" i="1"/>
  <c r="P136" i="1"/>
  <c r="M136" i="1"/>
  <c r="K136" i="1"/>
  <c r="J136" i="1"/>
  <c r="I136" i="1"/>
  <c r="H136" i="1"/>
  <c r="G136" i="1"/>
  <c r="F136" i="1"/>
  <c r="AM135" i="1"/>
  <c r="AK135" i="1"/>
  <c r="AJ135" i="1"/>
  <c r="AI135" i="1"/>
  <c r="AH135" i="1"/>
  <c r="AG135" i="1"/>
  <c r="X135" i="1"/>
  <c r="W135" i="1"/>
  <c r="Y135" i="1" s="1"/>
  <c r="AA135" i="1" s="1"/>
  <c r="V135" i="1"/>
  <c r="U135" i="1"/>
  <c r="S135" i="1"/>
  <c r="P135" i="1"/>
  <c r="M135" i="1"/>
  <c r="K135" i="1"/>
  <c r="J135" i="1"/>
  <c r="I135" i="1"/>
  <c r="H135" i="1"/>
  <c r="G135" i="1"/>
  <c r="AR135" i="1" s="1"/>
  <c r="AS135" i="1" s="1"/>
  <c r="F135" i="1"/>
  <c r="AM134" i="1"/>
  <c r="AJ134" i="1"/>
  <c r="AK134" i="1" s="1"/>
  <c r="AI134" i="1"/>
  <c r="AH134" i="1"/>
  <c r="AG134" i="1"/>
  <c r="X134" i="1"/>
  <c r="W134" i="1"/>
  <c r="V134" i="1"/>
  <c r="Y134" i="1" s="1"/>
  <c r="AA134" i="1" s="1"/>
  <c r="S134" i="1"/>
  <c r="U134" i="1" s="1"/>
  <c r="P134" i="1"/>
  <c r="M134" i="1"/>
  <c r="K134" i="1"/>
  <c r="J134" i="1"/>
  <c r="I134" i="1"/>
  <c r="H134" i="1"/>
  <c r="G134" i="1"/>
  <c r="F134" i="1"/>
  <c r="AM133" i="1"/>
  <c r="AJ133" i="1"/>
  <c r="AI133" i="1"/>
  <c r="AH133" i="1"/>
  <c r="AG133" i="1"/>
  <c r="AB133" i="1"/>
  <c r="AP133" i="1" s="1"/>
  <c r="Y133" i="1"/>
  <c r="AA133" i="1" s="1"/>
  <c r="X133" i="1"/>
  <c r="W133" i="1"/>
  <c r="V133" i="1"/>
  <c r="U133" i="1"/>
  <c r="S133" i="1"/>
  <c r="R133" i="1"/>
  <c r="P133" i="1"/>
  <c r="M133" i="1"/>
  <c r="K133" i="1"/>
  <c r="J133" i="1"/>
  <c r="I133" i="1"/>
  <c r="H133" i="1"/>
  <c r="AD133" i="1" s="1"/>
  <c r="G133" i="1"/>
  <c r="AR133" i="1" s="1"/>
  <c r="AS133" i="1" s="1"/>
  <c r="F133" i="1"/>
  <c r="AM132" i="1"/>
  <c r="AJ132" i="1"/>
  <c r="AI132" i="1"/>
  <c r="AH132" i="1"/>
  <c r="AG132" i="1"/>
  <c r="AK132" i="1" s="1"/>
  <c r="X132" i="1"/>
  <c r="W132" i="1"/>
  <c r="V132" i="1"/>
  <c r="U132" i="1"/>
  <c r="S132" i="1"/>
  <c r="P132" i="1"/>
  <c r="M132" i="1"/>
  <c r="K132" i="1"/>
  <c r="AR132" i="1" s="1"/>
  <c r="AS132" i="1" s="1"/>
  <c r="J132" i="1"/>
  <c r="I132" i="1"/>
  <c r="H132" i="1"/>
  <c r="G132" i="1"/>
  <c r="F132" i="1"/>
  <c r="AM131" i="1"/>
  <c r="AJ131" i="1"/>
  <c r="AI131" i="1"/>
  <c r="AH131" i="1"/>
  <c r="AG131" i="1"/>
  <c r="AK131" i="1" s="1"/>
  <c r="AD131" i="1"/>
  <c r="X131" i="1"/>
  <c r="W131" i="1"/>
  <c r="Y131" i="1" s="1"/>
  <c r="AA131" i="1" s="1"/>
  <c r="V131" i="1"/>
  <c r="S131" i="1"/>
  <c r="AB131" i="1" s="1"/>
  <c r="AP131" i="1" s="1"/>
  <c r="R131" i="1"/>
  <c r="P131" i="1"/>
  <c r="M131" i="1"/>
  <c r="K131" i="1"/>
  <c r="J131" i="1"/>
  <c r="I131" i="1"/>
  <c r="H131" i="1"/>
  <c r="G131" i="1"/>
  <c r="AR131" i="1" s="1"/>
  <c r="AS131" i="1" s="1"/>
  <c r="F131" i="1"/>
  <c r="AM130" i="1"/>
  <c r="AK130" i="1"/>
  <c r="AJ130" i="1"/>
  <c r="AI130" i="1"/>
  <c r="AH130" i="1"/>
  <c r="AG130" i="1"/>
  <c r="X130" i="1"/>
  <c r="W130" i="1"/>
  <c r="V130" i="1"/>
  <c r="Y130" i="1" s="1"/>
  <c r="AA130" i="1" s="1"/>
  <c r="S130" i="1"/>
  <c r="U130" i="1" s="1"/>
  <c r="R130" i="1"/>
  <c r="P130" i="1"/>
  <c r="M130" i="1"/>
  <c r="K130" i="1"/>
  <c r="J130" i="1"/>
  <c r="I130" i="1"/>
  <c r="H130" i="1"/>
  <c r="G130" i="1"/>
  <c r="F130" i="1"/>
  <c r="AM129" i="1"/>
  <c r="AK129" i="1"/>
  <c r="AJ129" i="1"/>
  <c r="AI129" i="1"/>
  <c r="AH129" i="1"/>
  <c r="AG129" i="1"/>
  <c r="X129" i="1"/>
  <c r="W129" i="1"/>
  <c r="Y129" i="1" s="1"/>
  <c r="AA129" i="1" s="1"/>
  <c r="V129" i="1"/>
  <c r="U129" i="1"/>
  <c r="S129" i="1"/>
  <c r="P129" i="1"/>
  <c r="M129" i="1"/>
  <c r="K129" i="1"/>
  <c r="J129" i="1"/>
  <c r="I129" i="1"/>
  <c r="H129" i="1"/>
  <c r="G129" i="1"/>
  <c r="F129" i="1"/>
  <c r="AM128" i="1"/>
  <c r="AJ128" i="1"/>
  <c r="AK128" i="1" s="1"/>
  <c r="AI128" i="1"/>
  <c r="AH128" i="1"/>
  <c r="AG128" i="1"/>
  <c r="X128" i="1"/>
  <c r="W128" i="1"/>
  <c r="V128" i="1"/>
  <c r="Y128" i="1" s="1"/>
  <c r="AA128" i="1" s="1"/>
  <c r="S128" i="1"/>
  <c r="U128" i="1" s="1"/>
  <c r="P128" i="1"/>
  <c r="M128" i="1"/>
  <c r="K128" i="1"/>
  <c r="J128" i="1"/>
  <c r="I128" i="1"/>
  <c r="H128" i="1"/>
  <c r="G128" i="1"/>
  <c r="F128" i="1"/>
  <c r="AM127" i="1"/>
  <c r="AJ127" i="1"/>
  <c r="AI127" i="1"/>
  <c r="AH127" i="1"/>
  <c r="AG127" i="1"/>
  <c r="Y127" i="1"/>
  <c r="AA127" i="1" s="1"/>
  <c r="X127" i="1"/>
  <c r="W127" i="1"/>
  <c r="V127" i="1"/>
  <c r="U127" i="1"/>
  <c r="S127" i="1"/>
  <c r="R127" i="1"/>
  <c r="P127" i="1"/>
  <c r="M127" i="1"/>
  <c r="K127" i="1"/>
  <c r="J127" i="1"/>
  <c r="I127" i="1"/>
  <c r="H127" i="1"/>
  <c r="G127" i="1"/>
  <c r="F127" i="1"/>
  <c r="AM126" i="1"/>
  <c r="AJ126" i="1"/>
  <c r="AI126" i="1"/>
  <c r="AH126" i="1"/>
  <c r="AG126" i="1"/>
  <c r="X126" i="1"/>
  <c r="W126" i="1"/>
  <c r="V126" i="1"/>
  <c r="S126" i="1"/>
  <c r="R126" i="1"/>
  <c r="P126" i="1"/>
  <c r="M126" i="1"/>
  <c r="K126" i="1"/>
  <c r="J126" i="1"/>
  <c r="I126" i="1"/>
  <c r="AR126" i="1" s="1"/>
  <c r="AS126" i="1" s="1"/>
  <c r="H126" i="1"/>
  <c r="G126" i="1"/>
  <c r="F126" i="1"/>
  <c r="AM125" i="1"/>
  <c r="AJ125" i="1"/>
  <c r="AI125" i="1"/>
  <c r="AH125" i="1"/>
  <c r="AG125" i="1"/>
  <c r="Y125" i="1"/>
  <c r="AB125" i="1" s="1"/>
  <c r="X125" i="1"/>
  <c r="W125" i="1"/>
  <c r="V125" i="1"/>
  <c r="U125" i="1"/>
  <c r="S125" i="1"/>
  <c r="R125" i="1"/>
  <c r="P125" i="1"/>
  <c r="M125" i="1"/>
  <c r="K125" i="1"/>
  <c r="J125" i="1"/>
  <c r="I125" i="1"/>
  <c r="H125" i="1"/>
  <c r="G125" i="1"/>
  <c r="AR125" i="1" s="1"/>
  <c r="AS125" i="1" s="1"/>
  <c r="F125" i="1"/>
  <c r="AM124" i="1"/>
  <c r="AJ124" i="1"/>
  <c r="AI124" i="1"/>
  <c r="AH124" i="1"/>
  <c r="AG124" i="1"/>
  <c r="AK124" i="1" s="1"/>
  <c r="Y124" i="1"/>
  <c r="AA124" i="1" s="1"/>
  <c r="X124" i="1"/>
  <c r="W124" i="1"/>
  <c r="V124" i="1"/>
  <c r="S124" i="1"/>
  <c r="U124" i="1" s="1"/>
  <c r="P124" i="1"/>
  <c r="AB124" i="1" s="1"/>
  <c r="M124" i="1"/>
  <c r="K124" i="1"/>
  <c r="J124" i="1"/>
  <c r="I124" i="1"/>
  <c r="H124" i="1"/>
  <c r="G124" i="1"/>
  <c r="AD124" i="1" s="1"/>
  <c r="AE124" i="1" s="1"/>
  <c r="F124" i="1"/>
  <c r="AM123" i="1"/>
  <c r="AK123" i="1"/>
  <c r="AJ123" i="1"/>
  <c r="AI123" i="1"/>
  <c r="AH123" i="1"/>
  <c r="AG123" i="1"/>
  <c r="AA123" i="1"/>
  <c r="Y123" i="1"/>
  <c r="X123" i="1"/>
  <c r="W123" i="1"/>
  <c r="V123" i="1"/>
  <c r="S123" i="1"/>
  <c r="U123" i="1" s="1"/>
  <c r="R123" i="1"/>
  <c r="AC123" i="1" s="1"/>
  <c r="P123" i="1"/>
  <c r="AB123" i="1" s="1"/>
  <c r="M123" i="1"/>
  <c r="K123" i="1"/>
  <c r="J123" i="1"/>
  <c r="I123" i="1"/>
  <c r="H123" i="1"/>
  <c r="G123" i="1"/>
  <c r="AR123" i="1" s="1"/>
  <c r="AS123" i="1" s="1"/>
  <c r="F123" i="1"/>
  <c r="AR122" i="1"/>
  <c r="AS122" i="1" s="1"/>
  <c r="AM122" i="1"/>
  <c r="AJ122" i="1"/>
  <c r="AI122" i="1"/>
  <c r="AH122" i="1"/>
  <c r="AG122" i="1"/>
  <c r="AK122" i="1" s="1"/>
  <c r="X122" i="1"/>
  <c r="Y122" i="1" s="1"/>
  <c r="AA122" i="1" s="1"/>
  <c r="W122" i="1"/>
  <c r="V122" i="1"/>
  <c r="S122" i="1"/>
  <c r="U122" i="1" s="1"/>
  <c r="P122" i="1"/>
  <c r="M122" i="1"/>
  <c r="K122" i="1"/>
  <c r="J122" i="1"/>
  <c r="I122" i="1"/>
  <c r="H122" i="1"/>
  <c r="G122" i="1"/>
  <c r="F122" i="1"/>
  <c r="AM121" i="1"/>
  <c r="AK121" i="1"/>
  <c r="AJ121" i="1"/>
  <c r="AI121" i="1"/>
  <c r="AH121" i="1"/>
  <c r="AG121" i="1"/>
  <c r="AA121" i="1"/>
  <c r="Y121" i="1"/>
  <c r="X121" i="1"/>
  <c r="W121" i="1"/>
  <c r="V121" i="1"/>
  <c r="S121" i="1"/>
  <c r="U121" i="1" s="1"/>
  <c r="P121" i="1"/>
  <c r="M121" i="1"/>
  <c r="K121" i="1"/>
  <c r="J121" i="1"/>
  <c r="I121" i="1"/>
  <c r="H121" i="1"/>
  <c r="G121" i="1"/>
  <c r="AR121" i="1" s="1"/>
  <c r="AS121" i="1" s="1"/>
  <c r="F121" i="1"/>
  <c r="AM120" i="1"/>
  <c r="AJ120" i="1"/>
  <c r="AI120" i="1"/>
  <c r="AH120" i="1"/>
  <c r="AG120" i="1"/>
  <c r="AK120" i="1" s="1"/>
  <c r="Y120" i="1"/>
  <c r="AA120" i="1" s="1"/>
  <c r="X120" i="1"/>
  <c r="W120" i="1"/>
  <c r="V120" i="1"/>
  <c r="S120" i="1"/>
  <c r="U120" i="1" s="1"/>
  <c r="P120" i="1"/>
  <c r="AB120" i="1" s="1"/>
  <c r="M120" i="1"/>
  <c r="K120" i="1"/>
  <c r="J120" i="1"/>
  <c r="I120" i="1"/>
  <c r="H120" i="1"/>
  <c r="G120" i="1"/>
  <c r="AD120" i="1" s="1"/>
  <c r="AE120" i="1" s="1"/>
  <c r="F120" i="1"/>
  <c r="AM119" i="1"/>
  <c r="AK119" i="1"/>
  <c r="AJ119" i="1"/>
  <c r="AI119" i="1"/>
  <c r="AH119" i="1"/>
  <c r="AG119" i="1"/>
  <c r="Y119" i="1"/>
  <c r="AA119" i="1" s="1"/>
  <c r="X119" i="1"/>
  <c r="W119" i="1"/>
  <c r="V119" i="1"/>
  <c r="S119" i="1"/>
  <c r="U119" i="1" s="1"/>
  <c r="R119" i="1"/>
  <c r="P119" i="1"/>
  <c r="AB119" i="1" s="1"/>
  <c r="M119" i="1"/>
  <c r="K119" i="1"/>
  <c r="J119" i="1"/>
  <c r="I119" i="1"/>
  <c r="H119" i="1"/>
  <c r="G119" i="1"/>
  <c r="AR119" i="1" s="1"/>
  <c r="AS119" i="1" s="1"/>
  <c r="F119" i="1"/>
  <c r="AR118" i="1"/>
  <c r="AS118" i="1" s="1"/>
  <c r="AM118" i="1"/>
  <c r="AJ118" i="1"/>
  <c r="AI118" i="1"/>
  <c r="AH118" i="1"/>
  <c r="AG118" i="1"/>
  <c r="AK118" i="1" s="1"/>
  <c r="X118" i="1"/>
  <c r="W118" i="1"/>
  <c r="V118" i="1"/>
  <c r="Y118" i="1" s="1"/>
  <c r="AA118" i="1" s="1"/>
  <c r="S118" i="1"/>
  <c r="U118" i="1" s="1"/>
  <c r="P118" i="1"/>
  <c r="M118" i="1"/>
  <c r="K118" i="1"/>
  <c r="J118" i="1"/>
  <c r="I118" i="1"/>
  <c r="H118" i="1"/>
  <c r="G118" i="1"/>
  <c r="F118" i="1"/>
  <c r="AM117" i="1"/>
  <c r="AJ117" i="1"/>
  <c r="AK117" i="1" s="1"/>
  <c r="AI117" i="1"/>
  <c r="AH117" i="1"/>
  <c r="AG117" i="1"/>
  <c r="X117" i="1"/>
  <c r="W117" i="1"/>
  <c r="Y117" i="1" s="1"/>
  <c r="AA117" i="1" s="1"/>
  <c r="V117" i="1"/>
  <c r="U117" i="1"/>
  <c r="S117" i="1"/>
  <c r="P117" i="1"/>
  <c r="M117" i="1"/>
  <c r="K117" i="1"/>
  <c r="J117" i="1"/>
  <c r="I117" i="1"/>
  <c r="H117" i="1"/>
  <c r="G117" i="1"/>
  <c r="AR117" i="1" s="1"/>
  <c r="AS117" i="1" s="1"/>
  <c r="F117" i="1"/>
  <c r="AM116" i="1"/>
  <c r="AK116" i="1"/>
  <c r="AJ116" i="1"/>
  <c r="AI116" i="1"/>
  <c r="AH116" i="1"/>
  <c r="AG116" i="1"/>
  <c r="X116" i="1"/>
  <c r="W116" i="1"/>
  <c r="Y116" i="1" s="1"/>
  <c r="AA116" i="1" s="1"/>
  <c r="V116" i="1"/>
  <c r="U116" i="1"/>
  <c r="S116" i="1"/>
  <c r="P116" i="1"/>
  <c r="R116" i="1" s="1"/>
  <c r="M116" i="1"/>
  <c r="K116" i="1"/>
  <c r="J116" i="1"/>
  <c r="AR116" i="1" s="1"/>
  <c r="AS116" i="1" s="1"/>
  <c r="I116" i="1"/>
  <c r="H116" i="1"/>
  <c r="G116" i="1"/>
  <c r="F116" i="1"/>
  <c r="AM115" i="1"/>
  <c r="AK115" i="1"/>
  <c r="AJ115" i="1"/>
  <c r="AI115" i="1"/>
  <c r="AH115" i="1"/>
  <c r="AG115" i="1"/>
  <c r="X115" i="1"/>
  <c r="W115" i="1"/>
  <c r="Y115" i="1" s="1"/>
  <c r="AA115" i="1" s="1"/>
  <c r="V115" i="1"/>
  <c r="U115" i="1"/>
  <c r="S115" i="1"/>
  <c r="P115" i="1"/>
  <c r="M115" i="1"/>
  <c r="K115" i="1"/>
  <c r="J115" i="1"/>
  <c r="I115" i="1"/>
  <c r="H115" i="1"/>
  <c r="G115" i="1"/>
  <c r="AR115" i="1" s="1"/>
  <c r="AS115" i="1" s="1"/>
  <c r="F115" i="1"/>
  <c r="AM114" i="1"/>
  <c r="AK114" i="1"/>
  <c r="AJ114" i="1"/>
  <c r="AI114" i="1"/>
  <c r="AH114" i="1"/>
  <c r="AG114" i="1"/>
  <c r="X114" i="1"/>
  <c r="W114" i="1"/>
  <c r="V114" i="1"/>
  <c r="Y114" i="1" s="1"/>
  <c r="AA114" i="1" s="1"/>
  <c r="S114" i="1"/>
  <c r="U114" i="1" s="1"/>
  <c r="P114" i="1"/>
  <c r="M114" i="1"/>
  <c r="K114" i="1"/>
  <c r="J114" i="1"/>
  <c r="I114" i="1"/>
  <c r="H114" i="1"/>
  <c r="G114" i="1"/>
  <c r="F114" i="1"/>
  <c r="AR113" i="1"/>
  <c r="AS113" i="1" s="1"/>
  <c r="AM113" i="1"/>
  <c r="AJ113" i="1"/>
  <c r="AI113" i="1"/>
  <c r="AH113" i="1"/>
  <c r="AG113" i="1"/>
  <c r="AK113" i="1" s="1"/>
  <c r="X113" i="1"/>
  <c r="W113" i="1"/>
  <c r="V113" i="1"/>
  <c r="S113" i="1"/>
  <c r="U113" i="1" s="1"/>
  <c r="P113" i="1"/>
  <c r="M113" i="1"/>
  <c r="K113" i="1"/>
  <c r="J113" i="1"/>
  <c r="I113" i="1"/>
  <c r="H113" i="1"/>
  <c r="G113" i="1"/>
  <c r="F113" i="1"/>
  <c r="AW112" i="1"/>
  <c r="AM112" i="1"/>
  <c r="AJ112" i="1"/>
  <c r="AI112" i="1"/>
  <c r="AH112" i="1"/>
  <c r="AK112" i="1" s="1"/>
  <c r="AG112" i="1"/>
  <c r="Z112" i="1"/>
  <c r="X112" i="1"/>
  <c r="Y112" i="1" s="1"/>
  <c r="AA112" i="1" s="1"/>
  <c r="W112" i="1"/>
  <c r="V112" i="1"/>
  <c r="T112" i="1"/>
  <c r="S112" i="1"/>
  <c r="U112" i="1" s="1"/>
  <c r="R112" i="1"/>
  <c r="P112" i="1"/>
  <c r="M112" i="1"/>
  <c r="K112" i="1"/>
  <c r="J112" i="1"/>
  <c r="I112" i="1"/>
  <c r="H112" i="1"/>
  <c r="AR112" i="1" s="1"/>
  <c r="AS112" i="1" s="1"/>
  <c r="G112" i="1"/>
  <c r="F112" i="1"/>
  <c r="AV111" i="1"/>
  <c r="AM111" i="1"/>
  <c r="AJ111" i="1"/>
  <c r="AI111" i="1"/>
  <c r="AH111" i="1"/>
  <c r="AK111" i="1" s="1"/>
  <c r="AG111" i="1"/>
  <c r="Z111" i="1"/>
  <c r="X111" i="1"/>
  <c r="W111" i="1"/>
  <c r="V111" i="1"/>
  <c r="Y111" i="1" s="1"/>
  <c r="S111" i="1"/>
  <c r="U111" i="1" s="1"/>
  <c r="R111" i="1"/>
  <c r="P111" i="1"/>
  <c r="M111" i="1"/>
  <c r="K111" i="1"/>
  <c r="J111" i="1"/>
  <c r="I111" i="1"/>
  <c r="H111" i="1"/>
  <c r="AR111" i="1" s="1"/>
  <c r="AS111" i="1" s="1"/>
  <c r="G111" i="1"/>
  <c r="F111" i="1"/>
  <c r="AM110" i="1"/>
  <c r="AK110" i="1"/>
  <c r="AJ110" i="1"/>
  <c r="AI110" i="1"/>
  <c r="AH110" i="1"/>
  <c r="AG110" i="1"/>
  <c r="Z110" i="1"/>
  <c r="X110" i="1"/>
  <c r="W110" i="1"/>
  <c r="Y110" i="1" s="1"/>
  <c r="AA110" i="1" s="1"/>
  <c r="V110" i="1"/>
  <c r="U110" i="1"/>
  <c r="T110" i="1"/>
  <c r="S110" i="1"/>
  <c r="P110" i="1"/>
  <c r="M110" i="1"/>
  <c r="K110" i="1"/>
  <c r="J110" i="1"/>
  <c r="AR110" i="1" s="1"/>
  <c r="AS110" i="1" s="1"/>
  <c r="I110" i="1"/>
  <c r="H110" i="1"/>
  <c r="G110" i="1"/>
  <c r="F110" i="1"/>
  <c r="AM109" i="1"/>
  <c r="AJ109" i="1"/>
  <c r="AI109" i="1"/>
  <c r="AH109" i="1"/>
  <c r="AG109" i="1"/>
  <c r="AK109" i="1" s="1"/>
  <c r="Z109" i="1"/>
  <c r="X109" i="1"/>
  <c r="W109" i="1"/>
  <c r="Y109" i="1" s="1"/>
  <c r="AA109" i="1" s="1"/>
  <c r="V109" i="1"/>
  <c r="T109" i="1"/>
  <c r="S109" i="1"/>
  <c r="U109" i="1" s="1"/>
  <c r="P109" i="1"/>
  <c r="R109" i="1" s="1"/>
  <c r="M109" i="1"/>
  <c r="K109" i="1"/>
  <c r="J109" i="1"/>
  <c r="I109" i="1"/>
  <c r="H109" i="1"/>
  <c r="G109" i="1"/>
  <c r="F109" i="1"/>
  <c r="AM108" i="1"/>
  <c r="AJ108" i="1"/>
  <c r="AI108" i="1"/>
  <c r="AH108" i="1"/>
  <c r="AG108" i="1"/>
  <c r="AK108" i="1" s="1"/>
  <c r="Z108" i="1"/>
  <c r="Y108" i="1"/>
  <c r="AA108" i="1" s="1"/>
  <c r="X108" i="1"/>
  <c r="W108" i="1"/>
  <c r="V108" i="1"/>
  <c r="T108" i="1"/>
  <c r="S108" i="1"/>
  <c r="U108" i="1" s="1"/>
  <c r="R108" i="1"/>
  <c r="AC108" i="1" s="1"/>
  <c r="P108" i="1"/>
  <c r="M108" i="1"/>
  <c r="K108" i="1"/>
  <c r="J108" i="1"/>
  <c r="I108" i="1"/>
  <c r="H108" i="1"/>
  <c r="AR108" i="1" s="1"/>
  <c r="AS108" i="1" s="1"/>
  <c r="G108" i="1"/>
  <c r="F108" i="1"/>
  <c r="AM107" i="1"/>
  <c r="AJ107" i="1"/>
  <c r="AI107" i="1"/>
  <c r="AK107" i="1" s="1"/>
  <c r="AH107" i="1"/>
  <c r="AG107" i="1"/>
  <c r="Z107" i="1"/>
  <c r="X107" i="1"/>
  <c r="W107" i="1"/>
  <c r="Y107" i="1" s="1"/>
  <c r="AA107" i="1" s="1"/>
  <c r="V107" i="1"/>
  <c r="U107" i="1"/>
  <c r="T107" i="1"/>
  <c r="S107" i="1"/>
  <c r="P107" i="1"/>
  <c r="M107" i="1"/>
  <c r="K107" i="1"/>
  <c r="J107" i="1"/>
  <c r="AR107" i="1" s="1"/>
  <c r="AS107" i="1" s="1"/>
  <c r="I107" i="1"/>
  <c r="H107" i="1"/>
  <c r="G107" i="1"/>
  <c r="F107" i="1"/>
  <c r="AM106" i="1"/>
  <c r="AJ106" i="1"/>
  <c r="AI106" i="1"/>
  <c r="AH106" i="1"/>
  <c r="AG106" i="1"/>
  <c r="AK106" i="1" s="1"/>
  <c r="X106" i="1"/>
  <c r="W106" i="1"/>
  <c r="V106" i="1"/>
  <c r="Y106" i="1" s="1"/>
  <c r="AA106" i="1" s="1"/>
  <c r="U106" i="1"/>
  <c r="AC106" i="1" s="1"/>
  <c r="T106" i="1"/>
  <c r="S106" i="1"/>
  <c r="R106" i="1"/>
  <c r="P106" i="1"/>
  <c r="M106" i="1"/>
  <c r="K106" i="1"/>
  <c r="J106" i="1"/>
  <c r="I106" i="1"/>
  <c r="H106" i="1"/>
  <c r="AR106" i="1" s="1"/>
  <c r="AS106" i="1" s="1"/>
  <c r="G106" i="1"/>
  <c r="F106" i="1"/>
  <c r="AM105" i="1"/>
  <c r="AJ105" i="1"/>
  <c r="AI105" i="1"/>
  <c r="AH105" i="1"/>
  <c r="AG105" i="1"/>
  <c r="AK105" i="1" s="1"/>
  <c r="Y105" i="1"/>
  <c r="AA105" i="1" s="1"/>
  <c r="X105" i="1"/>
  <c r="W105" i="1"/>
  <c r="V105" i="1"/>
  <c r="U105" i="1"/>
  <c r="S105" i="1"/>
  <c r="R105" i="1"/>
  <c r="AC105" i="1" s="1"/>
  <c r="P105" i="1"/>
  <c r="M105" i="1"/>
  <c r="K105" i="1"/>
  <c r="J105" i="1"/>
  <c r="I105" i="1"/>
  <c r="H105" i="1"/>
  <c r="G105" i="1"/>
  <c r="AR105" i="1" s="1"/>
  <c r="AS105" i="1" s="1"/>
  <c r="F105" i="1"/>
  <c r="AM104" i="1"/>
  <c r="AJ104" i="1"/>
  <c r="AI104" i="1"/>
  <c r="AH104" i="1"/>
  <c r="AG104" i="1"/>
  <c r="AK104" i="1" s="1"/>
  <c r="X104" i="1"/>
  <c r="W104" i="1"/>
  <c r="V104" i="1"/>
  <c r="S104" i="1"/>
  <c r="U104" i="1" s="1"/>
  <c r="P104" i="1"/>
  <c r="M104" i="1"/>
  <c r="K104" i="1"/>
  <c r="J104" i="1"/>
  <c r="I104" i="1"/>
  <c r="H104" i="1"/>
  <c r="G104" i="1"/>
  <c r="F104" i="1"/>
  <c r="AW103" i="1"/>
  <c r="AM103" i="1"/>
  <c r="AJ103" i="1"/>
  <c r="AI103" i="1"/>
  <c r="AH103" i="1"/>
  <c r="AK103" i="1" s="1"/>
  <c r="AG103" i="1"/>
  <c r="Y103" i="1"/>
  <c r="AA103" i="1" s="1"/>
  <c r="X103" i="1"/>
  <c r="W103" i="1"/>
  <c r="V103" i="1"/>
  <c r="U103" i="1"/>
  <c r="S103" i="1"/>
  <c r="P103" i="1"/>
  <c r="R103" i="1" s="1"/>
  <c r="AC103" i="1" s="1"/>
  <c r="M103" i="1"/>
  <c r="K103" i="1"/>
  <c r="J103" i="1"/>
  <c r="I103" i="1"/>
  <c r="H103" i="1"/>
  <c r="G103" i="1"/>
  <c r="AR103" i="1" s="1"/>
  <c r="AS103" i="1" s="1"/>
  <c r="F103" i="1"/>
  <c r="AM102" i="1"/>
  <c r="AJ102" i="1"/>
  <c r="AI102" i="1"/>
  <c r="AH102" i="1"/>
  <c r="AG102" i="1"/>
  <c r="AK102" i="1" s="1"/>
  <c r="X102" i="1"/>
  <c r="W102" i="1"/>
  <c r="V102" i="1"/>
  <c r="Y102" i="1" s="1"/>
  <c r="AA102" i="1" s="1"/>
  <c r="S102" i="1"/>
  <c r="U102" i="1" s="1"/>
  <c r="P102" i="1"/>
  <c r="M102" i="1"/>
  <c r="K102" i="1"/>
  <c r="J102" i="1"/>
  <c r="I102" i="1"/>
  <c r="AR102" i="1" s="1"/>
  <c r="AS102" i="1" s="1"/>
  <c r="H102" i="1"/>
  <c r="G102" i="1"/>
  <c r="F102" i="1"/>
  <c r="AM101" i="1"/>
  <c r="AJ101" i="1"/>
  <c r="AI101" i="1"/>
  <c r="AH101" i="1"/>
  <c r="AG101" i="1"/>
  <c r="Y101" i="1"/>
  <c r="AA101" i="1" s="1"/>
  <c r="X101" i="1"/>
  <c r="W101" i="1"/>
  <c r="V101" i="1"/>
  <c r="U101" i="1"/>
  <c r="S101" i="1"/>
  <c r="R101" i="1"/>
  <c r="AC101" i="1" s="1"/>
  <c r="P101" i="1"/>
  <c r="M101" i="1"/>
  <c r="K101" i="1"/>
  <c r="J101" i="1"/>
  <c r="I101" i="1"/>
  <c r="H101" i="1"/>
  <c r="AR101" i="1" s="1"/>
  <c r="AS101" i="1" s="1"/>
  <c r="G101" i="1"/>
  <c r="F101" i="1"/>
  <c r="AM100" i="1"/>
  <c r="AJ100" i="1"/>
  <c r="AI100" i="1"/>
  <c r="AH100" i="1"/>
  <c r="AK100" i="1" s="1"/>
  <c r="AG100" i="1"/>
  <c r="X100" i="1"/>
  <c r="W100" i="1"/>
  <c r="V100" i="1"/>
  <c r="S100" i="1"/>
  <c r="U100" i="1" s="1"/>
  <c r="P100" i="1"/>
  <c r="R100" i="1" s="1"/>
  <c r="M100" i="1"/>
  <c r="K100" i="1"/>
  <c r="J100" i="1"/>
  <c r="I100" i="1"/>
  <c r="H100" i="1"/>
  <c r="G100" i="1"/>
  <c r="F100" i="1"/>
  <c r="AM99" i="1"/>
  <c r="AJ99" i="1"/>
  <c r="AI99" i="1"/>
  <c r="AH99" i="1"/>
  <c r="AG99" i="1"/>
  <c r="X99" i="1"/>
  <c r="W99" i="1"/>
  <c r="Y99" i="1" s="1"/>
  <c r="AA99" i="1" s="1"/>
  <c r="V99" i="1"/>
  <c r="S99" i="1"/>
  <c r="R99" i="1"/>
  <c r="P99" i="1"/>
  <c r="M99" i="1"/>
  <c r="K99" i="1"/>
  <c r="J99" i="1"/>
  <c r="I99" i="1"/>
  <c r="H99" i="1"/>
  <c r="G99" i="1"/>
  <c r="AR99" i="1" s="1"/>
  <c r="AS99" i="1" s="1"/>
  <c r="F99" i="1"/>
  <c r="AM98" i="1"/>
  <c r="AJ98" i="1"/>
  <c r="AI98" i="1"/>
  <c r="AH98" i="1"/>
  <c r="AG98" i="1"/>
  <c r="AK98" i="1" s="1"/>
  <c r="Y98" i="1"/>
  <c r="AA98" i="1" s="1"/>
  <c r="X98" i="1"/>
  <c r="W98" i="1"/>
  <c r="V98" i="1"/>
  <c r="S98" i="1"/>
  <c r="U98" i="1" s="1"/>
  <c r="R98" i="1"/>
  <c r="P98" i="1"/>
  <c r="M98" i="1"/>
  <c r="K98" i="1"/>
  <c r="J98" i="1"/>
  <c r="I98" i="1"/>
  <c r="H98" i="1"/>
  <c r="G98" i="1"/>
  <c r="F98" i="1"/>
  <c r="AM97" i="1"/>
  <c r="AJ97" i="1"/>
  <c r="AI97" i="1"/>
  <c r="AH97" i="1"/>
  <c r="AG97" i="1"/>
  <c r="X97" i="1"/>
  <c r="W97" i="1"/>
  <c r="Y97" i="1" s="1"/>
  <c r="AA97" i="1" s="1"/>
  <c r="V97" i="1"/>
  <c r="S97" i="1"/>
  <c r="AB97" i="1" s="1"/>
  <c r="R97" i="1"/>
  <c r="P97" i="1"/>
  <c r="M97" i="1"/>
  <c r="K97" i="1"/>
  <c r="J97" i="1"/>
  <c r="I97" i="1"/>
  <c r="H97" i="1"/>
  <c r="AD97" i="1" s="1"/>
  <c r="G97" i="1"/>
  <c r="AR97" i="1" s="1"/>
  <c r="AS97" i="1" s="1"/>
  <c r="F97" i="1"/>
  <c r="AM96" i="1"/>
  <c r="AJ96" i="1"/>
  <c r="AI96" i="1"/>
  <c r="AH96" i="1"/>
  <c r="AG96" i="1"/>
  <c r="AK96" i="1" s="1"/>
  <c r="Y96" i="1"/>
  <c r="AA96" i="1" s="1"/>
  <c r="X96" i="1"/>
  <c r="W96" i="1"/>
  <c r="V96" i="1"/>
  <c r="S96" i="1"/>
  <c r="U96" i="1" s="1"/>
  <c r="R96" i="1"/>
  <c r="P96" i="1"/>
  <c r="M96" i="1"/>
  <c r="K96" i="1"/>
  <c r="J96" i="1"/>
  <c r="I96" i="1"/>
  <c r="H96" i="1"/>
  <c r="G96" i="1"/>
  <c r="F96" i="1"/>
  <c r="AM95" i="1"/>
  <c r="AJ95" i="1"/>
  <c r="AI95" i="1"/>
  <c r="AH95" i="1"/>
  <c r="AG95" i="1"/>
  <c r="X95" i="1"/>
  <c r="W95" i="1"/>
  <c r="Y95" i="1" s="1"/>
  <c r="AA95" i="1" s="1"/>
  <c r="V95" i="1"/>
  <c r="S95" i="1"/>
  <c r="AB95" i="1" s="1"/>
  <c r="R95" i="1"/>
  <c r="P95" i="1"/>
  <c r="M95" i="1"/>
  <c r="K95" i="1"/>
  <c r="J95" i="1"/>
  <c r="I95" i="1"/>
  <c r="H95" i="1"/>
  <c r="AD95" i="1" s="1"/>
  <c r="G95" i="1"/>
  <c r="AR95" i="1" s="1"/>
  <c r="AS95" i="1" s="1"/>
  <c r="F95" i="1"/>
  <c r="AM94" i="1"/>
  <c r="AJ94" i="1"/>
  <c r="AI94" i="1"/>
  <c r="AH94" i="1"/>
  <c r="AG94" i="1"/>
  <c r="AK94" i="1" s="1"/>
  <c r="Y94" i="1"/>
  <c r="AA94" i="1" s="1"/>
  <c r="X94" i="1"/>
  <c r="W94" i="1"/>
  <c r="V94" i="1"/>
  <c r="S94" i="1"/>
  <c r="U94" i="1" s="1"/>
  <c r="R94" i="1"/>
  <c r="P94" i="1"/>
  <c r="M94" i="1"/>
  <c r="K94" i="1"/>
  <c r="J94" i="1"/>
  <c r="I94" i="1"/>
  <c r="H94" i="1"/>
  <c r="AR94" i="1" s="1"/>
  <c r="AS94" i="1" s="1"/>
  <c r="G94" i="1"/>
  <c r="F94" i="1"/>
  <c r="AM93" i="1"/>
  <c r="AK93" i="1"/>
  <c r="AJ93" i="1"/>
  <c r="AI93" i="1"/>
  <c r="AH93" i="1"/>
  <c r="AG93" i="1"/>
  <c r="X93" i="1"/>
  <c r="Y93" i="1" s="1"/>
  <c r="AA93" i="1" s="1"/>
  <c r="W93" i="1"/>
  <c r="V93" i="1"/>
  <c r="S93" i="1"/>
  <c r="U93" i="1" s="1"/>
  <c r="P93" i="1"/>
  <c r="R93" i="1" s="1"/>
  <c r="M93" i="1"/>
  <c r="K93" i="1"/>
  <c r="J93" i="1"/>
  <c r="I93" i="1"/>
  <c r="H93" i="1"/>
  <c r="G93" i="1"/>
  <c r="AR93" i="1" s="1"/>
  <c r="AS93" i="1" s="1"/>
  <c r="F93" i="1"/>
  <c r="AM92" i="1"/>
  <c r="AJ92" i="1"/>
  <c r="AK92" i="1" s="1"/>
  <c r="AI92" i="1"/>
  <c r="AH92" i="1"/>
  <c r="AG92" i="1"/>
  <c r="X92" i="1"/>
  <c r="W92" i="1"/>
  <c r="Y92" i="1" s="1"/>
  <c r="AA92" i="1" s="1"/>
  <c r="V92" i="1"/>
  <c r="S92" i="1"/>
  <c r="U92" i="1" s="1"/>
  <c r="P92" i="1"/>
  <c r="R92" i="1" s="1"/>
  <c r="M92" i="1"/>
  <c r="K92" i="1"/>
  <c r="J92" i="1"/>
  <c r="I92" i="1"/>
  <c r="H92" i="1"/>
  <c r="G92" i="1"/>
  <c r="AR92" i="1" s="1"/>
  <c r="AS92" i="1" s="1"/>
  <c r="F92" i="1"/>
  <c r="AM91" i="1"/>
  <c r="AJ91" i="1"/>
  <c r="AK91" i="1" s="1"/>
  <c r="AI91" i="1"/>
  <c r="AH91" i="1"/>
  <c r="AG91" i="1"/>
  <c r="X91" i="1"/>
  <c r="W91" i="1"/>
  <c r="Y91" i="1" s="1"/>
  <c r="AA91" i="1" s="1"/>
  <c r="V91" i="1"/>
  <c r="S91" i="1"/>
  <c r="U91" i="1" s="1"/>
  <c r="P91" i="1"/>
  <c r="R91" i="1" s="1"/>
  <c r="AC91" i="1" s="1"/>
  <c r="M91" i="1"/>
  <c r="K91" i="1"/>
  <c r="J91" i="1"/>
  <c r="I91" i="1"/>
  <c r="H91" i="1"/>
  <c r="G91" i="1"/>
  <c r="AR91" i="1" s="1"/>
  <c r="AS91" i="1" s="1"/>
  <c r="F91" i="1"/>
  <c r="AM90" i="1"/>
  <c r="AJ90" i="1"/>
  <c r="AI90" i="1"/>
  <c r="AK90" i="1" s="1"/>
  <c r="AH90" i="1"/>
  <c r="AG90" i="1"/>
  <c r="X90" i="1"/>
  <c r="W90" i="1"/>
  <c r="V90" i="1"/>
  <c r="Y90" i="1" s="1"/>
  <c r="AA90" i="1" s="1"/>
  <c r="S90" i="1"/>
  <c r="U90" i="1" s="1"/>
  <c r="P90" i="1"/>
  <c r="R90" i="1" s="1"/>
  <c r="AC90" i="1" s="1"/>
  <c r="M90" i="1"/>
  <c r="K90" i="1"/>
  <c r="J90" i="1"/>
  <c r="I90" i="1"/>
  <c r="H90" i="1"/>
  <c r="G90" i="1"/>
  <c r="AR90" i="1" s="1"/>
  <c r="AS90" i="1" s="1"/>
  <c r="F90" i="1"/>
  <c r="AM89" i="1"/>
  <c r="AJ89" i="1"/>
  <c r="AI89" i="1"/>
  <c r="AH89" i="1"/>
  <c r="AK89" i="1" s="1"/>
  <c r="AG89" i="1"/>
  <c r="AB89" i="1"/>
  <c r="X89" i="1"/>
  <c r="W89" i="1"/>
  <c r="V89" i="1"/>
  <c r="Y89" i="1" s="1"/>
  <c r="AA89" i="1" s="1"/>
  <c r="U89" i="1"/>
  <c r="S89" i="1"/>
  <c r="P89" i="1"/>
  <c r="R89" i="1" s="1"/>
  <c r="AC89" i="1" s="1"/>
  <c r="M89" i="1"/>
  <c r="K89" i="1"/>
  <c r="J89" i="1"/>
  <c r="I89" i="1"/>
  <c r="H89" i="1"/>
  <c r="G89" i="1"/>
  <c r="AR89" i="1" s="1"/>
  <c r="AS89" i="1" s="1"/>
  <c r="F89" i="1"/>
  <c r="AM88" i="1"/>
  <c r="AJ88" i="1"/>
  <c r="AI88" i="1"/>
  <c r="AK88" i="1" s="1"/>
  <c r="AH88" i="1"/>
  <c r="AG88" i="1"/>
  <c r="X88" i="1"/>
  <c r="W88" i="1"/>
  <c r="V88" i="1"/>
  <c r="Y88" i="1" s="1"/>
  <c r="AA88" i="1" s="1"/>
  <c r="AC88" i="1" s="1"/>
  <c r="S88" i="1"/>
  <c r="U88" i="1" s="1"/>
  <c r="P88" i="1"/>
  <c r="R88" i="1" s="1"/>
  <c r="M88" i="1"/>
  <c r="K88" i="1"/>
  <c r="J88" i="1"/>
  <c r="I88" i="1"/>
  <c r="H88" i="1"/>
  <c r="G88" i="1"/>
  <c r="F88" i="1"/>
  <c r="AW87" i="1"/>
  <c r="AR87" i="1"/>
  <c r="AS87" i="1" s="1"/>
  <c r="AM87" i="1"/>
  <c r="AJ87" i="1"/>
  <c r="AK87" i="1" s="1"/>
  <c r="AI87" i="1"/>
  <c r="AH87" i="1"/>
  <c r="AG87" i="1"/>
  <c r="X87" i="1"/>
  <c r="W87" i="1"/>
  <c r="Y87" i="1" s="1"/>
  <c r="AA87" i="1" s="1"/>
  <c r="V87" i="1"/>
  <c r="S87" i="1"/>
  <c r="U87" i="1" s="1"/>
  <c r="P87" i="1"/>
  <c r="M87" i="1"/>
  <c r="K87" i="1"/>
  <c r="J87" i="1"/>
  <c r="I87" i="1"/>
  <c r="H87" i="1"/>
  <c r="G87" i="1"/>
  <c r="F87" i="1"/>
  <c r="AR86" i="1"/>
  <c r="AS86" i="1" s="1"/>
  <c r="AM86" i="1"/>
  <c r="AJ86" i="1"/>
  <c r="AK86" i="1" s="1"/>
  <c r="AI86" i="1"/>
  <c r="AH86" i="1"/>
  <c r="AG86" i="1"/>
  <c r="X86" i="1"/>
  <c r="W86" i="1"/>
  <c r="Y86" i="1" s="1"/>
  <c r="AA86" i="1" s="1"/>
  <c r="V86" i="1"/>
  <c r="S86" i="1"/>
  <c r="U86" i="1" s="1"/>
  <c r="P86" i="1"/>
  <c r="M86" i="1"/>
  <c r="K86" i="1"/>
  <c r="J86" i="1"/>
  <c r="I86" i="1"/>
  <c r="H86" i="1"/>
  <c r="G86" i="1"/>
  <c r="F86" i="1"/>
  <c r="AM85" i="1"/>
  <c r="AJ85" i="1"/>
  <c r="AI85" i="1"/>
  <c r="AK85" i="1" s="1"/>
  <c r="AH85" i="1"/>
  <c r="AG85" i="1"/>
  <c r="X85" i="1"/>
  <c r="W85" i="1"/>
  <c r="V85" i="1"/>
  <c r="Y85" i="1" s="1"/>
  <c r="AA85" i="1" s="1"/>
  <c r="S85" i="1"/>
  <c r="U85" i="1" s="1"/>
  <c r="AC85" i="1" s="1"/>
  <c r="P85" i="1"/>
  <c r="R85" i="1" s="1"/>
  <c r="M85" i="1"/>
  <c r="K85" i="1"/>
  <c r="J85" i="1"/>
  <c r="I85" i="1"/>
  <c r="H85" i="1"/>
  <c r="G85" i="1"/>
  <c r="F85" i="1"/>
  <c r="AM84" i="1"/>
  <c r="AJ84" i="1"/>
  <c r="AI84" i="1"/>
  <c r="AH84" i="1"/>
  <c r="AK84" i="1" s="1"/>
  <c r="AG84" i="1"/>
  <c r="X84" i="1"/>
  <c r="W84" i="1"/>
  <c r="V84" i="1"/>
  <c r="Y84" i="1" s="1"/>
  <c r="AA84" i="1" s="1"/>
  <c r="U84" i="1"/>
  <c r="S84" i="1"/>
  <c r="P84" i="1"/>
  <c r="R84" i="1" s="1"/>
  <c r="AC84" i="1" s="1"/>
  <c r="M84" i="1"/>
  <c r="K84" i="1"/>
  <c r="J84" i="1"/>
  <c r="I84" i="1"/>
  <c r="H84" i="1"/>
  <c r="G84" i="1"/>
  <c r="F84" i="1"/>
  <c r="AM83" i="1"/>
  <c r="AJ83" i="1"/>
  <c r="AI83" i="1"/>
  <c r="AH83" i="1"/>
  <c r="AK83" i="1" s="1"/>
  <c r="AG83" i="1"/>
  <c r="X83" i="1"/>
  <c r="W83" i="1"/>
  <c r="V83" i="1"/>
  <c r="Y83" i="1" s="1"/>
  <c r="AA83" i="1" s="1"/>
  <c r="U83" i="1"/>
  <c r="S83" i="1"/>
  <c r="P83" i="1"/>
  <c r="R83" i="1" s="1"/>
  <c r="M83" i="1"/>
  <c r="K83" i="1"/>
  <c r="J83" i="1"/>
  <c r="I83" i="1"/>
  <c r="H83" i="1"/>
  <c r="G83" i="1"/>
  <c r="F83" i="1"/>
  <c r="AM82" i="1"/>
  <c r="AJ82" i="1"/>
  <c r="AI82" i="1"/>
  <c r="AH82" i="1"/>
  <c r="AK82" i="1" s="1"/>
  <c r="AG82" i="1"/>
  <c r="X82" i="1"/>
  <c r="W82" i="1"/>
  <c r="V82" i="1"/>
  <c r="Y82" i="1" s="1"/>
  <c r="AA82" i="1" s="1"/>
  <c r="U82" i="1"/>
  <c r="S82" i="1"/>
  <c r="P82" i="1"/>
  <c r="R82" i="1" s="1"/>
  <c r="M82" i="1"/>
  <c r="K82" i="1"/>
  <c r="J82" i="1"/>
  <c r="I82" i="1"/>
  <c r="H82" i="1"/>
  <c r="G82" i="1"/>
  <c r="F82" i="1"/>
  <c r="AM81" i="1"/>
  <c r="AJ81" i="1"/>
  <c r="AI81" i="1"/>
  <c r="AH81" i="1"/>
  <c r="AG81" i="1"/>
  <c r="X81" i="1"/>
  <c r="W81" i="1"/>
  <c r="V81" i="1"/>
  <c r="S81" i="1"/>
  <c r="P81" i="1"/>
  <c r="R81" i="1" s="1"/>
  <c r="M81" i="1"/>
  <c r="K81" i="1"/>
  <c r="J81" i="1"/>
  <c r="I81" i="1"/>
  <c r="H81" i="1"/>
  <c r="G81" i="1"/>
  <c r="AR81" i="1" s="1"/>
  <c r="AS81" i="1" s="1"/>
  <c r="F81" i="1"/>
  <c r="AM80" i="1"/>
  <c r="AJ80" i="1"/>
  <c r="AI80" i="1"/>
  <c r="AH80" i="1"/>
  <c r="AG80" i="1"/>
  <c r="AK80" i="1" s="1"/>
  <c r="X80" i="1"/>
  <c r="W80" i="1"/>
  <c r="V80" i="1"/>
  <c r="S80" i="1"/>
  <c r="U80" i="1" s="1"/>
  <c r="P80" i="1"/>
  <c r="R80" i="1" s="1"/>
  <c r="M80" i="1"/>
  <c r="K80" i="1"/>
  <c r="J80" i="1"/>
  <c r="I80" i="1"/>
  <c r="H80" i="1"/>
  <c r="G80" i="1"/>
  <c r="F80" i="1"/>
  <c r="AW79" i="1"/>
  <c r="AM79" i="1"/>
  <c r="AK79" i="1"/>
  <c r="AJ79" i="1"/>
  <c r="AI79" i="1"/>
  <c r="AH79" i="1"/>
  <c r="AG79" i="1"/>
  <c r="X79" i="1"/>
  <c r="W79" i="1"/>
  <c r="V79" i="1"/>
  <c r="Y79" i="1" s="1"/>
  <c r="AA79" i="1" s="1"/>
  <c r="U79" i="1"/>
  <c r="AC79" i="1" s="1"/>
  <c r="S79" i="1"/>
  <c r="P79" i="1"/>
  <c r="R79" i="1" s="1"/>
  <c r="M79" i="1"/>
  <c r="K79" i="1"/>
  <c r="J79" i="1"/>
  <c r="I79" i="1"/>
  <c r="H79" i="1"/>
  <c r="G79" i="1"/>
  <c r="F79" i="1"/>
  <c r="AR78" i="1"/>
  <c r="AS78" i="1" s="1"/>
  <c r="AM78" i="1"/>
  <c r="AJ78" i="1"/>
  <c r="AI78" i="1"/>
  <c r="AK78" i="1" s="1"/>
  <c r="AH78" i="1"/>
  <c r="AG78" i="1"/>
  <c r="X78" i="1"/>
  <c r="W78" i="1"/>
  <c r="V78" i="1"/>
  <c r="Y78" i="1" s="1"/>
  <c r="AA78" i="1" s="1"/>
  <c r="U78" i="1"/>
  <c r="S78" i="1"/>
  <c r="P78" i="1"/>
  <c r="R78" i="1" s="1"/>
  <c r="AC78" i="1" s="1"/>
  <c r="AT78" i="1" s="1"/>
  <c r="M78" i="1"/>
  <c r="K78" i="1"/>
  <c r="J78" i="1"/>
  <c r="I78" i="1"/>
  <c r="H78" i="1"/>
  <c r="G78" i="1"/>
  <c r="F78" i="1"/>
  <c r="AM77" i="1"/>
  <c r="AJ77" i="1"/>
  <c r="AI77" i="1"/>
  <c r="AH77" i="1"/>
  <c r="AG77" i="1"/>
  <c r="AK77" i="1" s="1"/>
  <c r="AA77" i="1"/>
  <c r="X77" i="1"/>
  <c r="W77" i="1"/>
  <c r="V77" i="1"/>
  <c r="Y77" i="1" s="1"/>
  <c r="S77" i="1"/>
  <c r="AB77" i="1" s="1"/>
  <c r="P77" i="1"/>
  <c r="R77" i="1" s="1"/>
  <c r="M77" i="1"/>
  <c r="K77" i="1"/>
  <c r="J77" i="1"/>
  <c r="AD77" i="1" s="1"/>
  <c r="I77" i="1"/>
  <c r="H77" i="1"/>
  <c r="G77" i="1"/>
  <c r="F77" i="1"/>
  <c r="AM76" i="1"/>
  <c r="AJ76" i="1"/>
  <c r="AI76" i="1"/>
  <c r="AH76" i="1"/>
  <c r="AG76" i="1"/>
  <c r="AK76" i="1" s="1"/>
  <c r="X76" i="1"/>
  <c r="W76" i="1"/>
  <c r="V76" i="1"/>
  <c r="Y76" i="1" s="1"/>
  <c r="AA76" i="1" s="1"/>
  <c r="U76" i="1"/>
  <c r="S76" i="1"/>
  <c r="AB76" i="1" s="1"/>
  <c r="P76" i="1"/>
  <c r="R76" i="1" s="1"/>
  <c r="M76" i="1"/>
  <c r="L76" i="1"/>
  <c r="L226" i="1" s="1"/>
  <c r="K76" i="1"/>
  <c r="J76" i="1"/>
  <c r="I76" i="1"/>
  <c r="H76" i="1"/>
  <c r="G76" i="1"/>
  <c r="F76" i="1"/>
  <c r="AM75" i="1"/>
  <c r="AJ75" i="1"/>
  <c r="AK75" i="1" s="1"/>
  <c r="AI75" i="1"/>
  <c r="AH75" i="1"/>
  <c r="AG75" i="1"/>
  <c r="X75" i="1"/>
  <c r="W75" i="1"/>
  <c r="V75" i="1"/>
  <c r="U75" i="1"/>
  <c r="S75" i="1"/>
  <c r="P75" i="1"/>
  <c r="R75" i="1" s="1"/>
  <c r="M75" i="1"/>
  <c r="K75" i="1"/>
  <c r="J75" i="1"/>
  <c r="AR75" i="1" s="1"/>
  <c r="AS75" i="1" s="1"/>
  <c r="I75" i="1"/>
  <c r="H75" i="1"/>
  <c r="G75" i="1"/>
  <c r="F75" i="1"/>
  <c r="AM74" i="1"/>
  <c r="AJ74" i="1"/>
  <c r="AK74" i="1" s="1"/>
  <c r="AI74" i="1"/>
  <c r="AH74" i="1"/>
  <c r="AG74" i="1"/>
  <c r="X74" i="1"/>
  <c r="W74" i="1"/>
  <c r="V74" i="1"/>
  <c r="Y74" i="1" s="1"/>
  <c r="AA74" i="1" s="1"/>
  <c r="U74" i="1"/>
  <c r="S74" i="1"/>
  <c r="P74" i="1"/>
  <c r="R74" i="1" s="1"/>
  <c r="AC74" i="1" s="1"/>
  <c r="M74" i="1"/>
  <c r="K74" i="1"/>
  <c r="J74" i="1"/>
  <c r="I74" i="1"/>
  <c r="H74" i="1"/>
  <c r="G74" i="1"/>
  <c r="F74" i="1"/>
  <c r="AM73" i="1"/>
  <c r="AK73" i="1"/>
  <c r="AJ73" i="1"/>
  <c r="AI73" i="1"/>
  <c r="AH73" i="1"/>
  <c r="AG73" i="1"/>
  <c r="X73" i="1"/>
  <c r="W73" i="1"/>
  <c r="V73" i="1"/>
  <c r="U73" i="1"/>
  <c r="S73" i="1"/>
  <c r="P73" i="1"/>
  <c r="R73" i="1" s="1"/>
  <c r="M73" i="1"/>
  <c r="K73" i="1"/>
  <c r="J73" i="1"/>
  <c r="I73" i="1"/>
  <c r="H73" i="1"/>
  <c r="G73" i="1"/>
  <c r="F73" i="1"/>
  <c r="AM72" i="1"/>
  <c r="AJ72" i="1"/>
  <c r="AI72" i="1"/>
  <c r="AH72" i="1"/>
  <c r="AG72" i="1"/>
  <c r="AK72" i="1" s="1"/>
  <c r="X72" i="1"/>
  <c r="W72" i="1"/>
  <c r="V72" i="1"/>
  <c r="U72" i="1"/>
  <c r="S72" i="1"/>
  <c r="P72" i="1"/>
  <c r="R72" i="1" s="1"/>
  <c r="M72" i="1"/>
  <c r="K72" i="1"/>
  <c r="J72" i="1"/>
  <c r="I72" i="1"/>
  <c r="H72" i="1"/>
  <c r="G72" i="1"/>
  <c r="F72" i="1"/>
  <c r="AM71" i="1"/>
  <c r="AJ71" i="1"/>
  <c r="AI71" i="1"/>
  <c r="AH71" i="1"/>
  <c r="AK71" i="1" s="1"/>
  <c r="AG71" i="1"/>
  <c r="X71" i="1"/>
  <c r="W71" i="1"/>
  <c r="V71" i="1"/>
  <c r="S71" i="1"/>
  <c r="U71" i="1" s="1"/>
  <c r="P71" i="1"/>
  <c r="R71" i="1" s="1"/>
  <c r="M71" i="1"/>
  <c r="K71" i="1"/>
  <c r="J71" i="1"/>
  <c r="I71" i="1"/>
  <c r="H71" i="1"/>
  <c r="G71" i="1"/>
  <c r="F71" i="1"/>
  <c r="AM70" i="1"/>
  <c r="AJ70" i="1"/>
  <c r="AI70" i="1"/>
  <c r="AH70" i="1"/>
  <c r="AG70" i="1"/>
  <c r="AK70" i="1" s="1"/>
  <c r="X70" i="1"/>
  <c r="W70" i="1"/>
  <c r="V70" i="1"/>
  <c r="S70" i="1"/>
  <c r="U70" i="1" s="1"/>
  <c r="P70" i="1"/>
  <c r="R70" i="1" s="1"/>
  <c r="M70" i="1"/>
  <c r="K70" i="1"/>
  <c r="J70" i="1"/>
  <c r="I70" i="1"/>
  <c r="H70" i="1"/>
  <c r="G70" i="1"/>
  <c r="AR70" i="1" s="1"/>
  <c r="AS70" i="1" s="1"/>
  <c r="F70" i="1"/>
  <c r="AM69" i="1"/>
  <c r="AJ69" i="1"/>
  <c r="AI69" i="1"/>
  <c r="AH69" i="1"/>
  <c r="AG69" i="1"/>
  <c r="AK69" i="1" s="1"/>
  <c r="X69" i="1"/>
  <c r="W69" i="1"/>
  <c r="V69" i="1"/>
  <c r="U69" i="1"/>
  <c r="S69" i="1"/>
  <c r="P69" i="1"/>
  <c r="R69" i="1" s="1"/>
  <c r="M69" i="1"/>
  <c r="K69" i="1"/>
  <c r="J69" i="1"/>
  <c r="I69" i="1"/>
  <c r="H69" i="1"/>
  <c r="G69" i="1"/>
  <c r="F69" i="1"/>
  <c r="AM68" i="1"/>
  <c r="AJ68" i="1"/>
  <c r="AI68" i="1"/>
  <c r="AH68" i="1"/>
  <c r="AK68" i="1" s="1"/>
  <c r="AG68" i="1"/>
  <c r="X68" i="1"/>
  <c r="W68" i="1"/>
  <c r="V68" i="1"/>
  <c r="Y68" i="1" s="1"/>
  <c r="AA68" i="1" s="1"/>
  <c r="S68" i="1"/>
  <c r="AB68" i="1" s="1"/>
  <c r="P68" i="1"/>
  <c r="R68" i="1" s="1"/>
  <c r="M68" i="1"/>
  <c r="K68" i="1"/>
  <c r="J68" i="1"/>
  <c r="I68" i="1"/>
  <c r="AD68" i="1" s="1"/>
  <c r="AE68" i="1" s="1"/>
  <c r="H68" i="1"/>
  <c r="G68" i="1"/>
  <c r="AR68" i="1" s="1"/>
  <c r="AS68" i="1" s="1"/>
  <c r="F68" i="1"/>
  <c r="AM67" i="1"/>
  <c r="AJ67" i="1"/>
  <c r="AI67" i="1"/>
  <c r="AH67" i="1"/>
  <c r="AG67" i="1"/>
  <c r="X67" i="1"/>
  <c r="W67" i="1"/>
  <c r="V67" i="1"/>
  <c r="Y67" i="1" s="1"/>
  <c r="U67" i="1"/>
  <c r="S67" i="1"/>
  <c r="R67" i="1"/>
  <c r="P67" i="1"/>
  <c r="M67" i="1"/>
  <c r="K67" i="1"/>
  <c r="J67" i="1"/>
  <c r="I67" i="1"/>
  <c r="H67" i="1"/>
  <c r="G67" i="1"/>
  <c r="F67" i="1"/>
  <c r="AM66" i="1"/>
  <c r="AJ66" i="1"/>
  <c r="AI66" i="1"/>
  <c r="AH66" i="1"/>
  <c r="AG66" i="1"/>
  <c r="AK66" i="1" s="1"/>
  <c r="Y66" i="1"/>
  <c r="AA66" i="1" s="1"/>
  <c r="X66" i="1"/>
  <c r="W66" i="1"/>
  <c r="V66" i="1"/>
  <c r="S66" i="1"/>
  <c r="U66" i="1" s="1"/>
  <c r="R66" i="1"/>
  <c r="P66" i="1"/>
  <c r="M66" i="1"/>
  <c r="K66" i="1"/>
  <c r="J66" i="1"/>
  <c r="I66" i="1"/>
  <c r="H66" i="1"/>
  <c r="G66" i="1"/>
  <c r="AR66" i="1" s="1"/>
  <c r="AS66" i="1" s="1"/>
  <c r="F66" i="1"/>
  <c r="AM65" i="1"/>
  <c r="AJ65" i="1"/>
  <c r="AI65" i="1"/>
  <c r="AK65" i="1" s="1"/>
  <c r="AH65" i="1"/>
  <c r="AG65" i="1"/>
  <c r="X65" i="1"/>
  <c r="W65" i="1"/>
  <c r="V65" i="1"/>
  <c r="Y65" i="1" s="1"/>
  <c r="AA65" i="1" s="1"/>
  <c r="U65" i="1"/>
  <c r="S65" i="1"/>
  <c r="P65" i="1"/>
  <c r="R65" i="1" s="1"/>
  <c r="M65" i="1"/>
  <c r="K65" i="1"/>
  <c r="AR65" i="1" s="1"/>
  <c r="AS65" i="1" s="1"/>
  <c r="J65" i="1"/>
  <c r="I65" i="1"/>
  <c r="H65" i="1"/>
  <c r="G65" i="1"/>
  <c r="F65" i="1"/>
  <c r="AM64" i="1"/>
  <c r="AJ64" i="1"/>
  <c r="AI64" i="1"/>
  <c r="AH64" i="1"/>
  <c r="AG64" i="1"/>
  <c r="AK64" i="1" s="1"/>
  <c r="Y64" i="1"/>
  <c r="AA64" i="1" s="1"/>
  <c r="X64" i="1"/>
  <c r="W64" i="1"/>
  <c r="V64" i="1"/>
  <c r="S64" i="1"/>
  <c r="U64" i="1" s="1"/>
  <c r="P64" i="1"/>
  <c r="AB64" i="1" s="1"/>
  <c r="M64" i="1"/>
  <c r="K64" i="1"/>
  <c r="J64" i="1"/>
  <c r="I64" i="1"/>
  <c r="H64" i="1"/>
  <c r="G64" i="1"/>
  <c r="AR64" i="1" s="1"/>
  <c r="AS64" i="1" s="1"/>
  <c r="F64" i="1"/>
  <c r="AM63" i="1"/>
  <c r="AJ63" i="1"/>
  <c r="AK63" i="1" s="1"/>
  <c r="AI63" i="1"/>
  <c r="AH63" i="1"/>
  <c r="AG63" i="1"/>
  <c r="X63" i="1"/>
  <c r="W63" i="1"/>
  <c r="Y63" i="1" s="1"/>
  <c r="V63" i="1"/>
  <c r="U63" i="1"/>
  <c r="S63" i="1"/>
  <c r="P63" i="1"/>
  <c r="R63" i="1" s="1"/>
  <c r="M63" i="1"/>
  <c r="K63" i="1"/>
  <c r="J63" i="1"/>
  <c r="AR63" i="1" s="1"/>
  <c r="AS63" i="1" s="1"/>
  <c r="I63" i="1"/>
  <c r="H63" i="1"/>
  <c r="G63" i="1"/>
  <c r="F63" i="1"/>
  <c r="AW62" i="1"/>
  <c r="AM62" i="1"/>
  <c r="AJ62" i="1"/>
  <c r="AI62" i="1"/>
  <c r="AH62" i="1"/>
  <c r="AG62" i="1"/>
  <c r="AK62" i="1" s="1"/>
  <c r="Z62" i="1"/>
  <c r="X62" i="1"/>
  <c r="W62" i="1"/>
  <c r="V62" i="1"/>
  <c r="Y62" i="1" s="1"/>
  <c r="T62" i="1"/>
  <c r="U62" i="1" s="1"/>
  <c r="S62" i="1"/>
  <c r="P62" i="1"/>
  <c r="R62" i="1" s="1"/>
  <c r="M62" i="1"/>
  <c r="K62" i="1"/>
  <c r="J62" i="1"/>
  <c r="I62" i="1"/>
  <c r="AR62" i="1" s="1"/>
  <c r="AS62" i="1" s="1"/>
  <c r="H62" i="1"/>
  <c r="G62" i="1"/>
  <c r="F62" i="1"/>
  <c r="AM61" i="1"/>
  <c r="AJ61" i="1"/>
  <c r="AI61" i="1"/>
  <c r="AH61" i="1"/>
  <c r="AG61" i="1"/>
  <c r="AK61" i="1" s="1"/>
  <c r="X61" i="1"/>
  <c r="W61" i="1"/>
  <c r="Y61" i="1" s="1"/>
  <c r="AA61" i="1" s="1"/>
  <c r="V61" i="1"/>
  <c r="S61" i="1"/>
  <c r="AB61" i="1" s="1"/>
  <c r="R61" i="1"/>
  <c r="P61" i="1"/>
  <c r="M61" i="1"/>
  <c r="K61" i="1"/>
  <c r="J61" i="1"/>
  <c r="I61" i="1"/>
  <c r="H61" i="1"/>
  <c r="AD61" i="1" s="1"/>
  <c r="G61" i="1"/>
  <c r="F61" i="1"/>
  <c r="AM60" i="1"/>
  <c r="AJ60" i="1"/>
  <c r="AI60" i="1"/>
  <c r="AH60" i="1"/>
  <c r="AG60" i="1"/>
  <c r="AK60" i="1" s="1"/>
  <c r="X60" i="1"/>
  <c r="W60" i="1"/>
  <c r="V60" i="1"/>
  <c r="Y60" i="1" s="1"/>
  <c r="S60" i="1"/>
  <c r="U60" i="1" s="1"/>
  <c r="R60" i="1"/>
  <c r="P60" i="1"/>
  <c r="M60" i="1"/>
  <c r="K60" i="1"/>
  <c r="J60" i="1"/>
  <c r="I60" i="1"/>
  <c r="H60" i="1"/>
  <c r="AR60" i="1" s="1"/>
  <c r="AS60" i="1" s="1"/>
  <c r="G60" i="1"/>
  <c r="F60" i="1"/>
  <c r="AM59" i="1"/>
  <c r="AJ59" i="1"/>
  <c r="AI59" i="1"/>
  <c r="AH59" i="1"/>
  <c r="AG59" i="1"/>
  <c r="AK59" i="1" s="1"/>
  <c r="Y59" i="1"/>
  <c r="AA59" i="1" s="1"/>
  <c r="X59" i="1"/>
  <c r="W59" i="1"/>
  <c r="V59" i="1"/>
  <c r="S59" i="1"/>
  <c r="U59" i="1" s="1"/>
  <c r="P59" i="1"/>
  <c r="M59" i="1"/>
  <c r="K59" i="1"/>
  <c r="J59" i="1"/>
  <c r="I59" i="1"/>
  <c r="H59" i="1"/>
  <c r="G59" i="1"/>
  <c r="AR59" i="1" s="1"/>
  <c r="AS59" i="1" s="1"/>
  <c r="F59" i="1"/>
  <c r="AM58" i="1"/>
  <c r="AJ58" i="1"/>
  <c r="AK58" i="1" s="1"/>
  <c r="AI58" i="1"/>
  <c r="AH58" i="1"/>
  <c r="AG58" i="1"/>
  <c r="X58" i="1"/>
  <c r="W58" i="1"/>
  <c r="Y58" i="1" s="1"/>
  <c r="AA58" i="1" s="1"/>
  <c r="V58" i="1"/>
  <c r="S58" i="1"/>
  <c r="U58" i="1" s="1"/>
  <c r="P58" i="1"/>
  <c r="R58" i="1" s="1"/>
  <c r="M58" i="1"/>
  <c r="K58" i="1"/>
  <c r="J58" i="1"/>
  <c r="AR58" i="1" s="1"/>
  <c r="AS58" i="1" s="1"/>
  <c r="I58" i="1"/>
  <c r="H58" i="1"/>
  <c r="G58" i="1"/>
  <c r="F58" i="1"/>
  <c r="AM57" i="1"/>
  <c r="AJ57" i="1"/>
  <c r="AI57" i="1"/>
  <c r="AH57" i="1"/>
  <c r="AG57" i="1"/>
  <c r="AK57" i="1" s="1"/>
  <c r="X57" i="1"/>
  <c r="Y57" i="1" s="1"/>
  <c r="AA57" i="1" s="1"/>
  <c r="W57" i="1"/>
  <c r="V57" i="1"/>
  <c r="S57" i="1"/>
  <c r="U57" i="1" s="1"/>
  <c r="R57" i="1"/>
  <c r="P57" i="1"/>
  <c r="M57" i="1"/>
  <c r="K57" i="1"/>
  <c r="J57" i="1"/>
  <c r="I57" i="1"/>
  <c r="H57" i="1"/>
  <c r="G57" i="1"/>
  <c r="AR57" i="1" s="1"/>
  <c r="AS57" i="1" s="1"/>
  <c r="F57" i="1"/>
  <c r="AM56" i="1"/>
  <c r="AJ56" i="1"/>
  <c r="AI56" i="1"/>
  <c r="AH56" i="1"/>
  <c r="AG56" i="1"/>
  <c r="AK56" i="1" s="1"/>
  <c r="X56" i="1"/>
  <c r="W56" i="1"/>
  <c r="V56" i="1"/>
  <c r="Y56" i="1" s="1"/>
  <c r="AA56" i="1" s="1"/>
  <c r="S56" i="1"/>
  <c r="U56" i="1" s="1"/>
  <c r="R56" i="1"/>
  <c r="P56" i="1"/>
  <c r="M56" i="1"/>
  <c r="K56" i="1"/>
  <c r="J56" i="1"/>
  <c r="I56" i="1"/>
  <c r="H56" i="1"/>
  <c r="G56" i="1"/>
  <c r="AR56" i="1" s="1"/>
  <c r="AS56" i="1" s="1"/>
  <c r="F56" i="1"/>
  <c r="AM55" i="1"/>
  <c r="AK55" i="1"/>
  <c r="AJ55" i="1"/>
  <c r="AI55" i="1"/>
  <c r="AH55" i="1"/>
  <c r="AG55" i="1"/>
  <c r="X55" i="1"/>
  <c r="W55" i="1"/>
  <c r="V55" i="1"/>
  <c r="Y55" i="1" s="1"/>
  <c r="AA55" i="1" s="1"/>
  <c r="U55" i="1"/>
  <c r="S55" i="1"/>
  <c r="P55" i="1"/>
  <c r="R55" i="1" s="1"/>
  <c r="AC55" i="1" s="1"/>
  <c r="M55" i="1"/>
  <c r="K55" i="1"/>
  <c r="J55" i="1"/>
  <c r="I55" i="1"/>
  <c r="H55" i="1"/>
  <c r="G55" i="1"/>
  <c r="AR55" i="1" s="1"/>
  <c r="AS55" i="1" s="1"/>
  <c r="F55" i="1"/>
  <c r="AM54" i="1"/>
  <c r="AJ54" i="1"/>
  <c r="AI54" i="1"/>
  <c r="AH54" i="1"/>
  <c r="AK54" i="1" s="1"/>
  <c r="AG54" i="1"/>
  <c r="X54" i="1"/>
  <c r="W54" i="1"/>
  <c r="V54" i="1"/>
  <c r="Y54" i="1" s="1"/>
  <c r="U54" i="1"/>
  <c r="S54" i="1"/>
  <c r="R54" i="1"/>
  <c r="P54" i="1"/>
  <c r="M54" i="1"/>
  <c r="K54" i="1"/>
  <c r="J54" i="1"/>
  <c r="I54" i="1"/>
  <c r="H54" i="1"/>
  <c r="AR54" i="1" s="1"/>
  <c r="AS54" i="1" s="1"/>
  <c r="G54" i="1"/>
  <c r="F54" i="1"/>
  <c r="AM53" i="1"/>
  <c r="AJ53" i="1"/>
  <c r="AI53" i="1"/>
  <c r="AH53" i="1"/>
  <c r="AK53" i="1" s="1"/>
  <c r="AG53" i="1"/>
  <c r="Y53" i="1"/>
  <c r="AA53" i="1" s="1"/>
  <c r="X53" i="1"/>
  <c r="W53" i="1"/>
  <c r="V53" i="1"/>
  <c r="U53" i="1"/>
  <c r="S53" i="1"/>
  <c r="R53" i="1"/>
  <c r="AC53" i="1" s="1"/>
  <c r="P53" i="1"/>
  <c r="M53" i="1"/>
  <c r="K53" i="1"/>
  <c r="J53" i="1"/>
  <c r="I53" i="1"/>
  <c r="H53" i="1"/>
  <c r="G53" i="1"/>
  <c r="AR53" i="1" s="1"/>
  <c r="AS53" i="1" s="1"/>
  <c r="F53" i="1"/>
  <c r="AM52" i="1"/>
  <c r="AJ52" i="1"/>
  <c r="AI52" i="1"/>
  <c r="AH52" i="1"/>
  <c r="AG52" i="1"/>
  <c r="AK52" i="1" s="1"/>
  <c r="X52" i="1"/>
  <c r="W52" i="1"/>
  <c r="V52" i="1"/>
  <c r="U52" i="1"/>
  <c r="S52" i="1"/>
  <c r="P52" i="1"/>
  <c r="R52" i="1" s="1"/>
  <c r="M52" i="1"/>
  <c r="K52" i="1"/>
  <c r="J52" i="1"/>
  <c r="I52" i="1"/>
  <c r="AR52" i="1" s="1"/>
  <c r="AS52" i="1" s="1"/>
  <c r="H52" i="1"/>
  <c r="G52" i="1"/>
  <c r="F52" i="1"/>
  <c r="AM51" i="1"/>
  <c r="AJ51" i="1"/>
  <c r="AI51" i="1"/>
  <c r="AH51" i="1"/>
  <c r="AG51" i="1"/>
  <c r="AK51" i="1" s="1"/>
  <c r="X51" i="1"/>
  <c r="W51" i="1"/>
  <c r="V51" i="1"/>
  <c r="Y51" i="1" s="1"/>
  <c r="U51" i="1"/>
  <c r="S51" i="1"/>
  <c r="R51" i="1"/>
  <c r="P51" i="1"/>
  <c r="M51" i="1"/>
  <c r="K51" i="1"/>
  <c r="J51" i="1"/>
  <c r="I51" i="1"/>
  <c r="H51" i="1"/>
  <c r="G51" i="1"/>
  <c r="F51" i="1"/>
  <c r="AM50" i="1"/>
  <c r="AJ50" i="1"/>
  <c r="AI50" i="1"/>
  <c r="AH50" i="1"/>
  <c r="AG50" i="1"/>
  <c r="AK50" i="1" s="1"/>
  <c r="Y50" i="1"/>
  <c r="AA50" i="1" s="1"/>
  <c r="X50" i="1"/>
  <c r="W50" i="1"/>
  <c r="V50" i="1"/>
  <c r="S50" i="1"/>
  <c r="U50" i="1" s="1"/>
  <c r="R50" i="1"/>
  <c r="P50" i="1"/>
  <c r="AB50" i="1" s="1"/>
  <c r="M50" i="1"/>
  <c r="K50" i="1"/>
  <c r="J50" i="1"/>
  <c r="I50" i="1"/>
  <c r="H50" i="1"/>
  <c r="G50" i="1"/>
  <c r="F50" i="1"/>
  <c r="AM49" i="1"/>
  <c r="AK49" i="1"/>
  <c r="AJ49" i="1"/>
  <c r="AI49" i="1"/>
  <c r="AH49" i="1"/>
  <c r="AG49" i="1"/>
  <c r="X49" i="1"/>
  <c r="W49" i="1"/>
  <c r="V49" i="1"/>
  <c r="Y49" i="1" s="1"/>
  <c r="U49" i="1"/>
  <c r="S49" i="1"/>
  <c r="P49" i="1"/>
  <c r="R49" i="1" s="1"/>
  <c r="M49" i="1"/>
  <c r="K49" i="1"/>
  <c r="J49" i="1"/>
  <c r="I49" i="1"/>
  <c r="AR49" i="1" s="1"/>
  <c r="AS49" i="1" s="1"/>
  <c r="H49" i="1"/>
  <c r="G49" i="1"/>
  <c r="F49" i="1"/>
  <c r="AM48" i="1"/>
  <c r="AJ48" i="1"/>
  <c r="AI48" i="1"/>
  <c r="AH48" i="1"/>
  <c r="AG48" i="1"/>
  <c r="AK48" i="1" s="1"/>
  <c r="X48" i="1"/>
  <c r="Y48" i="1" s="1"/>
  <c r="AA48" i="1" s="1"/>
  <c r="W48" i="1"/>
  <c r="V48" i="1"/>
  <c r="U48" i="1"/>
  <c r="S48" i="1"/>
  <c r="P48" i="1"/>
  <c r="R48" i="1" s="1"/>
  <c r="M48" i="1"/>
  <c r="K48" i="1"/>
  <c r="J48" i="1"/>
  <c r="I48" i="1"/>
  <c r="H48" i="1"/>
  <c r="G48" i="1"/>
  <c r="AR48" i="1" s="1"/>
  <c r="AS48" i="1" s="1"/>
  <c r="D48" i="1"/>
  <c r="D226" i="1" s="1"/>
  <c r="AM47" i="1"/>
  <c r="AJ47" i="1"/>
  <c r="AI47" i="1"/>
  <c r="AH47" i="1"/>
  <c r="AK47" i="1" s="1"/>
  <c r="AG47" i="1"/>
  <c r="X47" i="1"/>
  <c r="Y47" i="1" s="1"/>
  <c r="AA47" i="1" s="1"/>
  <c r="W47" i="1"/>
  <c r="V47" i="1"/>
  <c r="U47" i="1"/>
  <c r="S47" i="1"/>
  <c r="P47" i="1"/>
  <c r="R47" i="1" s="1"/>
  <c r="AC47" i="1" s="1"/>
  <c r="M47" i="1"/>
  <c r="K47" i="1"/>
  <c r="J47" i="1"/>
  <c r="I47" i="1"/>
  <c r="H47" i="1"/>
  <c r="G47" i="1"/>
  <c r="AR47" i="1" s="1"/>
  <c r="AS47" i="1" s="1"/>
  <c r="F47" i="1"/>
  <c r="AM46" i="1"/>
  <c r="AK46" i="1"/>
  <c r="AJ46" i="1"/>
  <c r="AI46" i="1"/>
  <c r="AH46" i="1"/>
  <c r="AG46" i="1"/>
  <c r="X46" i="1"/>
  <c r="Y46" i="1" s="1"/>
  <c r="AA46" i="1" s="1"/>
  <c r="W46" i="1"/>
  <c r="V46" i="1"/>
  <c r="S46" i="1"/>
  <c r="U46" i="1" s="1"/>
  <c r="P46" i="1"/>
  <c r="AB46" i="1" s="1"/>
  <c r="M46" i="1"/>
  <c r="K46" i="1"/>
  <c r="J46" i="1"/>
  <c r="I46" i="1"/>
  <c r="H46" i="1"/>
  <c r="G46" i="1"/>
  <c r="AR46" i="1" s="1"/>
  <c r="AS46" i="1" s="1"/>
  <c r="F46" i="1"/>
  <c r="AR45" i="1"/>
  <c r="AS45" i="1" s="1"/>
  <c r="AM45" i="1"/>
  <c r="AJ45" i="1"/>
  <c r="AI45" i="1"/>
  <c r="AH45" i="1"/>
  <c r="AK45" i="1" s="1"/>
  <c r="AG45" i="1"/>
  <c r="X45" i="1"/>
  <c r="Y45" i="1" s="1"/>
  <c r="AA45" i="1" s="1"/>
  <c r="W45" i="1"/>
  <c r="V45" i="1"/>
  <c r="S45" i="1"/>
  <c r="U45" i="1" s="1"/>
  <c r="P45" i="1"/>
  <c r="AB45" i="1" s="1"/>
  <c r="M45" i="1"/>
  <c r="K45" i="1"/>
  <c r="J45" i="1"/>
  <c r="I45" i="1"/>
  <c r="H45" i="1"/>
  <c r="G45" i="1"/>
  <c r="F45" i="1"/>
  <c r="AR44" i="1"/>
  <c r="AS44" i="1" s="1"/>
  <c r="AM44" i="1"/>
  <c r="AJ44" i="1"/>
  <c r="AI44" i="1"/>
  <c r="AH44" i="1"/>
  <c r="AG44" i="1"/>
  <c r="AK44" i="1" s="1"/>
  <c r="X44" i="1"/>
  <c r="Y44" i="1" s="1"/>
  <c r="AA44" i="1" s="1"/>
  <c r="W44" i="1"/>
  <c r="V44" i="1"/>
  <c r="S44" i="1"/>
  <c r="U44" i="1" s="1"/>
  <c r="P44" i="1"/>
  <c r="M44" i="1"/>
  <c r="K44" i="1"/>
  <c r="J44" i="1"/>
  <c r="I44" i="1"/>
  <c r="H44" i="1"/>
  <c r="G44" i="1"/>
  <c r="F44" i="1"/>
  <c r="AM43" i="1"/>
  <c r="AJ43" i="1"/>
  <c r="AI43" i="1"/>
  <c r="AH43" i="1"/>
  <c r="AG43" i="1"/>
  <c r="AK43" i="1" s="1"/>
  <c r="X43" i="1"/>
  <c r="W43" i="1"/>
  <c r="Y43" i="1" s="1"/>
  <c r="AA43" i="1" s="1"/>
  <c r="V43" i="1"/>
  <c r="S43" i="1"/>
  <c r="U43" i="1" s="1"/>
  <c r="R43" i="1"/>
  <c r="AC43" i="1" s="1"/>
  <c r="P43" i="1"/>
  <c r="AB43" i="1" s="1"/>
  <c r="M43" i="1"/>
  <c r="K43" i="1"/>
  <c r="J43" i="1"/>
  <c r="I43" i="1"/>
  <c r="H43" i="1"/>
  <c r="G43" i="1"/>
  <c r="AR43" i="1" s="1"/>
  <c r="AS43" i="1" s="1"/>
  <c r="F43" i="1"/>
  <c r="AM42" i="1"/>
  <c r="AJ42" i="1"/>
  <c r="AI42" i="1"/>
  <c r="AH42" i="1"/>
  <c r="AG42" i="1"/>
  <c r="AK42" i="1" s="1"/>
  <c r="X42" i="1"/>
  <c r="W42" i="1"/>
  <c r="Y42" i="1" s="1"/>
  <c r="AA42" i="1" s="1"/>
  <c r="V42" i="1"/>
  <c r="S42" i="1"/>
  <c r="U42" i="1" s="1"/>
  <c r="R42" i="1"/>
  <c r="AC42" i="1" s="1"/>
  <c r="P42" i="1"/>
  <c r="AB42" i="1" s="1"/>
  <c r="M42" i="1"/>
  <c r="AD42" i="1" s="1"/>
  <c r="K42" i="1"/>
  <c r="J42" i="1"/>
  <c r="I42" i="1"/>
  <c r="H42" i="1"/>
  <c r="G42" i="1"/>
  <c r="AR42" i="1" s="1"/>
  <c r="AS42" i="1" s="1"/>
  <c r="F42" i="1"/>
  <c r="AR41" i="1"/>
  <c r="AS41" i="1" s="1"/>
  <c r="AM41" i="1"/>
  <c r="AK41" i="1"/>
  <c r="AJ41" i="1"/>
  <c r="AI41" i="1"/>
  <c r="AH41" i="1"/>
  <c r="AG41" i="1"/>
  <c r="X41" i="1"/>
  <c r="Y41" i="1" s="1"/>
  <c r="AA41" i="1" s="1"/>
  <c r="W41" i="1"/>
  <c r="V41" i="1"/>
  <c r="S41" i="1"/>
  <c r="U41" i="1" s="1"/>
  <c r="P41" i="1"/>
  <c r="M41" i="1"/>
  <c r="K41" i="1"/>
  <c r="J41" i="1"/>
  <c r="I41" i="1"/>
  <c r="H41" i="1"/>
  <c r="G41" i="1"/>
  <c r="F41" i="1"/>
  <c r="AW40" i="1"/>
  <c r="AS40" i="1"/>
  <c r="AM40" i="1"/>
  <c r="AJ40" i="1"/>
  <c r="AI40" i="1"/>
  <c r="AH40" i="1"/>
  <c r="AG40" i="1"/>
  <c r="AK40" i="1" s="1"/>
  <c r="Y40" i="1"/>
  <c r="AB40" i="1" s="1"/>
  <c r="X40" i="1"/>
  <c r="W40" i="1"/>
  <c r="V40" i="1"/>
  <c r="U40" i="1"/>
  <c r="S40" i="1"/>
  <c r="R40" i="1"/>
  <c r="P40" i="1"/>
  <c r="M40" i="1"/>
  <c r="K40" i="1"/>
  <c r="J40" i="1"/>
  <c r="I40" i="1"/>
  <c r="H40" i="1"/>
  <c r="AD40" i="1" s="1"/>
  <c r="G40" i="1"/>
  <c r="AR40" i="1" s="1"/>
  <c r="F40" i="1"/>
  <c r="AZ39" i="1"/>
  <c r="AM39" i="1"/>
  <c r="AJ39" i="1"/>
  <c r="AI39" i="1"/>
  <c r="AH39" i="1"/>
  <c r="AG39" i="1"/>
  <c r="AK39" i="1" s="1"/>
  <c r="X39" i="1"/>
  <c r="W39" i="1"/>
  <c r="V39" i="1"/>
  <c r="Y39" i="1" s="1"/>
  <c r="AA39" i="1" s="1"/>
  <c r="S39" i="1"/>
  <c r="P39" i="1"/>
  <c r="R39" i="1" s="1"/>
  <c r="M39" i="1"/>
  <c r="K39" i="1"/>
  <c r="J39" i="1"/>
  <c r="I39" i="1"/>
  <c r="H39" i="1"/>
  <c r="G39" i="1"/>
  <c r="AR39" i="1" s="1"/>
  <c r="AS39" i="1" s="1"/>
  <c r="F39" i="1"/>
  <c r="AZ38" i="1"/>
  <c r="AM38" i="1"/>
  <c r="AJ38" i="1"/>
  <c r="AI38" i="1"/>
  <c r="AH38" i="1"/>
  <c r="AK38" i="1" s="1"/>
  <c r="AG38" i="1"/>
  <c r="X38" i="1"/>
  <c r="W38" i="1"/>
  <c r="V38" i="1"/>
  <c r="U38" i="1"/>
  <c r="S38" i="1"/>
  <c r="P38" i="1"/>
  <c r="R38" i="1" s="1"/>
  <c r="M38" i="1"/>
  <c r="K38" i="1"/>
  <c r="J38" i="1"/>
  <c r="I38" i="1"/>
  <c r="H38" i="1"/>
  <c r="G38" i="1"/>
  <c r="F38" i="1"/>
  <c r="AZ37" i="1"/>
  <c r="AM37" i="1"/>
  <c r="AJ37" i="1"/>
  <c r="AI37" i="1"/>
  <c r="AH37" i="1"/>
  <c r="AG37" i="1"/>
  <c r="X37" i="1"/>
  <c r="W37" i="1"/>
  <c r="V37" i="1"/>
  <c r="Y37" i="1" s="1"/>
  <c r="AA37" i="1" s="1"/>
  <c r="U37" i="1"/>
  <c r="S37" i="1"/>
  <c r="P37" i="1"/>
  <c r="R37" i="1" s="1"/>
  <c r="M37" i="1"/>
  <c r="K37" i="1"/>
  <c r="J37" i="1"/>
  <c r="I37" i="1"/>
  <c r="H37" i="1"/>
  <c r="G37" i="1"/>
  <c r="F37" i="1"/>
  <c r="AZ36" i="1"/>
  <c r="AM36" i="1"/>
  <c r="AJ36" i="1"/>
  <c r="AI36" i="1"/>
  <c r="AH36" i="1"/>
  <c r="AK36" i="1" s="1"/>
  <c r="AG36" i="1"/>
  <c r="X36" i="1"/>
  <c r="W36" i="1"/>
  <c r="V36" i="1"/>
  <c r="U36" i="1"/>
  <c r="S36" i="1"/>
  <c r="P36" i="1"/>
  <c r="R36" i="1" s="1"/>
  <c r="M36" i="1"/>
  <c r="K36" i="1"/>
  <c r="J36" i="1"/>
  <c r="I36" i="1"/>
  <c r="H36" i="1"/>
  <c r="G36" i="1"/>
  <c r="F36" i="1"/>
  <c r="AZ35" i="1"/>
  <c r="AM35" i="1"/>
  <c r="AJ35" i="1"/>
  <c r="AI35" i="1"/>
  <c r="AH35" i="1"/>
  <c r="AK35" i="1" s="1"/>
  <c r="AG35" i="1"/>
  <c r="X35" i="1"/>
  <c r="W35" i="1"/>
  <c r="V35" i="1"/>
  <c r="Y35" i="1" s="1"/>
  <c r="AA35" i="1" s="1"/>
  <c r="U35" i="1"/>
  <c r="S35" i="1"/>
  <c r="P35" i="1"/>
  <c r="R35" i="1" s="1"/>
  <c r="M35" i="1"/>
  <c r="K35" i="1"/>
  <c r="J35" i="1"/>
  <c r="I35" i="1"/>
  <c r="H35" i="1"/>
  <c r="G35" i="1"/>
  <c r="F35" i="1"/>
  <c r="AZ34" i="1"/>
  <c r="AM34" i="1"/>
  <c r="AK34" i="1"/>
  <c r="AJ34" i="1"/>
  <c r="AI34" i="1"/>
  <c r="AH34" i="1"/>
  <c r="AG34" i="1"/>
  <c r="Y34" i="1"/>
  <c r="AA34" i="1" s="1"/>
  <c r="X34" i="1"/>
  <c r="W34" i="1"/>
  <c r="V34" i="1"/>
  <c r="S34" i="1"/>
  <c r="U34" i="1" s="1"/>
  <c r="R34" i="1"/>
  <c r="AC34" i="1" s="1"/>
  <c r="P34" i="1"/>
  <c r="M34" i="1"/>
  <c r="K34" i="1"/>
  <c r="J34" i="1"/>
  <c r="I34" i="1"/>
  <c r="H34" i="1"/>
  <c r="G34" i="1"/>
  <c r="F34" i="1"/>
  <c r="AZ33" i="1"/>
  <c r="AM33" i="1"/>
  <c r="AJ33" i="1"/>
  <c r="AI33" i="1"/>
  <c r="AK33" i="1" s="1"/>
  <c r="AH33" i="1"/>
  <c r="AG33" i="1"/>
  <c r="Y33" i="1"/>
  <c r="AA33" i="1" s="1"/>
  <c r="X33" i="1"/>
  <c r="W33" i="1"/>
  <c r="V33" i="1"/>
  <c r="S33" i="1"/>
  <c r="U33" i="1" s="1"/>
  <c r="R33" i="1"/>
  <c r="AC33" i="1" s="1"/>
  <c r="P33" i="1"/>
  <c r="M33" i="1"/>
  <c r="K33" i="1"/>
  <c r="J33" i="1"/>
  <c r="I33" i="1"/>
  <c r="H33" i="1"/>
  <c r="G33" i="1"/>
  <c r="F33" i="1"/>
  <c r="AZ32" i="1"/>
  <c r="AM32" i="1"/>
  <c r="AJ32" i="1"/>
  <c r="AI32" i="1"/>
  <c r="AH32" i="1"/>
  <c r="AG32" i="1"/>
  <c r="AA32" i="1"/>
  <c r="Y32" i="1"/>
  <c r="X32" i="1"/>
  <c r="W32" i="1"/>
  <c r="V32" i="1"/>
  <c r="S32" i="1"/>
  <c r="U32" i="1" s="1"/>
  <c r="R32" i="1"/>
  <c r="AC32" i="1" s="1"/>
  <c r="AU32" i="1" s="1"/>
  <c r="P32" i="1"/>
  <c r="M32" i="1"/>
  <c r="K32" i="1"/>
  <c r="J32" i="1"/>
  <c r="I32" i="1"/>
  <c r="H32" i="1"/>
  <c r="G32" i="1"/>
  <c r="AR32" i="1" s="1"/>
  <c r="AS32" i="1" s="1"/>
  <c r="F32" i="1"/>
  <c r="AZ31" i="1"/>
  <c r="AM31" i="1"/>
  <c r="AJ31" i="1"/>
  <c r="AI31" i="1"/>
  <c r="AH31" i="1"/>
  <c r="AG31" i="1"/>
  <c r="AK31" i="1" s="1"/>
  <c r="X31" i="1"/>
  <c r="Y31" i="1" s="1"/>
  <c r="AA31" i="1" s="1"/>
  <c r="W31" i="1"/>
  <c r="V31" i="1"/>
  <c r="S31" i="1"/>
  <c r="U31" i="1" s="1"/>
  <c r="R31" i="1"/>
  <c r="P31" i="1"/>
  <c r="M31" i="1"/>
  <c r="K31" i="1"/>
  <c r="J31" i="1"/>
  <c r="I31" i="1"/>
  <c r="H31" i="1"/>
  <c r="G31" i="1"/>
  <c r="AR31" i="1" s="1"/>
  <c r="AS31" i="1" s="1"/>
  <c r="F31" i="1"/>
  <c r="AZ30" i="1"/>
  <c r="AM30" i="1"/>
  <c r="AJ30" i="1"/>
  <c r="AI30" i="1"/>
  <c r="AH30" i="1"/>
  <c r="AG30" i="1"/>
  <c r="AK30" i="1" s="1"/>
  <c r="X30" i="1"/>
  <c r="Y30" i="1" s="1"/>
  <c r="W30" i="1"/>
  <c r="V30" i="1"/>
  <c r="S30" i="1"/>
  <c r="U30" i="1" s="1"/>
  <c r="R30" i="1"/>
  <c r="P30" i="1"/>
  <c r="M30" i="1"/>
  <c r="K30" i="1"/>
  <c r="J30" i="1"/>
  <c r="I30" i="1"/>
  <c r="H30" i="1"/>
  <c r="G30" i="1"/>
  <c r="F30" i="1"/>
  <c r="AN29" i="1"/>
  <c r="AZ29" i="1" s="1"/>
  <c r="AM29" i="1"/>
  <c r="AJ29" i="1"/>
  <c r="AI29" i="1"/>
  <c r="AH29" i="1"/>
  <c r="AG29" i="1"/>
  <c r="X29" i="1"/>
  <c r="W29" i="1"/>
  <c r="V29" i="1"/>
  <c r="Y29" i="1" s="1"/>
  <c r="AA29" i="1" s="1"/>
  <c r="S29" i="1"/>
  <c r="U29" i="1" s="1"/>
  <c r="R29" i="1"/>
  <c r="AC29" i="1" s="1"/>
  <c r="P29" i="1"/>
  <c r="M29" i="1"/>
  <c r="K29" i="1"/>
  <c r="J29" i="1"/>
  <c r="I29" i="1"/>
  <c r="AR29" i="1" s="1"/>
  <c r="H29" i="1"/>
  <c r="G29" i="1"/>
  <c r="F29" i="1"/>
  <c r="AZ28" i="1"/>
  <c r="AM28" i="1"/>
  <c r="AJ28" i="1"/>
  <c r="AI28" i="1"/>
  <c r="AH28" i="1"/>
  <c r="AG28" i="1"/>
  <c r="X28" i="1"/>
  <c r="W28" i="1"/>
  <c r="V28" i="1"/>
  <c r="S28" i="1"/>
  <c r="P28" i="1"/>
  <c r="R28" i="1" s="1"/>
  <c r="M28" i="1"/>
  <c r="K28" i="1"/>
  <c r="J28" i="1"/>
  <c r="I28" i="1"/>
  <c r="H28" i="1"/>
  <c r="G28" i="1"/>
  <c r="F28" i="1"/>
  <c r="AZ27" i="1"/>
  <c r="AM27" i="1"/>
  <c r="AK27" i="1"/>
  <c r="AJ27" i="1"/>
  <c r="AI27" i="1"/>
  <c r="AH27" i="1"/>
  <c r="AG27" i="1"/>
  <c r="X27" i="1"/>
  <c r="W27" i="1"/>
  <c r="Y27" i="1" s="1"/>
  <c r="V27" i="1"/>
  <c r="U27" i="1"/>
  <c r="S27" i="1"/>
  <c r="P27" i="1"/>
  <c r="R27" i="1" s="1"/>
  <c r="M27" i="1"/>
  <c r="K27" i="1"/>
  <c r="J27" i="1"/>
  <c r="I27" i="1"/>
  <c r="H27" i="1"/>
  <c r="G27" i="1"/>
  <c r="AR27" i="1" s="1"/>
  <c r="AS27" i="1" s="1"/>
  <c r="F27" i="1"/>
  <c r="AZ26" i="1"/>
  <c r="AM26" i="1"/>
  <c r="AJ26" i="1"/>
  <c r="AI26" i="1"/>
  <c r="AK26" i="1" s="1"/>
  <c r="AH26" i="1"/>
  <c r="AG26" i="1"/>
  <c r="X26" i="1"/>
  <c r="W26" i="1"/>
  <c r="V26" i="1"/>
  <c r="Y26" i="1" s="1"/>
  <c r="U26" i="1"/>
  <c r="S26" i="1"/>
  <c r="R26" i="1"/>
  <c r="P26" i="1"/>
  <c r="M26" i="1"/>
  <c r="K26" i="1"/>
  <c r="J26" i="1"/>
  <c r="I26" i="1"/>
  <c r="H26" i="1"/>
  <c r="G26" i="1"/>
  <c r="AR26" i="1" s="1"/>
  <c r="AS26" i="1" s="1"/>
  <c r="F26" i="1"/>
  <c r="AZ25" i="1"/>
  <c r="AM25" i="1"/>
  <c r="AJ25" i="1"/>
  <c r="AI25" i="1"/>
  <c r="AH25" i="1"/>
  <c r="AG25" i="1"/>
  <c r="AK25" i="1" s="1"/>
  <c r="X25" i="1"/>
  <c r="W25" i="1"/>
  <c r="V25" i="1"/>
  <c r="Y25" i="1" s="1"/>
  <c r="AA25" i="1" s="1"/>
  <c r="S25" i="1"/>
  <c r="U25" i="1" s="1"/>
  <c r="P25" i="1"/>
  <c r="M25" i="1"/>
  <c r="K25" i="1"/>
  <c r="J25" i="1"/>
  <c r="I25" i="1"/>
  <c r="H25" i="1"/>
  <c r="G25" i="1"/>
  <c r="AR25" i="1" s="1"/>
  <c r="AS25" i="1" s="1"/>
  <c r="F25" i="1"/>
  <c r="AZ24" i="1"/>
  <c r="AR24" i="1"/>
  <c r="AS24" i="1" s="1"/>
  <c r="AM24" i="1"/>
  <c r="AJ24" i="1"/>
  <c r="AI24" i="1"/>
  <c r="AH24" i="1"/>
  <c r="AG24" i="1"/>
  <c r="AK24" i="1" s="1"/>
  <c r="X24" i="1"/>
  <c r="W24" i="1"/>
  <c r="Y24" i="1" s="1"/>
  <c r="AA24" i="1" s="1"/>
  <c r="V24" i="1"/>
  <c r="U24" i="1"/>
  <c r="S24" i="1"/>
  <c r="R24" i="1"/>
  <c r="P24" i="1"/>
  <c r="M24" i="1"/>
  <c r="K24" i="1"/>
  <c r="J24" i="1"/>
  <c r="I24" i="1"/>
  <c r="H24" i="1"/>
  <c r="G24" i="1"/>
  <c r="F24" i="1"/>
  <c r="AZ23" i="1"/>
  <c r="AM23" i="1"/>
  <c r="AJ23" i="1"/>
  <c r="AI23" i="1"/>
  <c r="AH23" i="1"/>
  <c r="AG23" i="1"/>
  <c r="AK23" i="1" s="1"/>
  <c r="X23" i="1"/>
  <c r="Y23" i="1" s="1"/>
  <c r="W23" i="1"/>
  <c r="V23" i="1"/>
  <c r="U23" i="1"/>
  <c r="S23" i="1"/>
  <c r="R23" i="1"/>
  <c r="P23" i="1"/>
  <c r="M23" i="1"/>
  <c r="K23" i="1"/>
  <c r="J23" i="1"/>
  <c r="I23" i="1"/>
  <c r="AR23" i="1" s="1"/>
  <c r="AS23" i="1" s="1"/>
  <c r="H23" i="1"/>
  <c r="G23" i="1"/>
  <c r="F23" i="1"/>
  <c r="AZ22" i="1"/>
  <c r="AM22" i="1"/>
  <c r="AJ22" i="1"/>
  <c r="AI22" i="1"/>
  <c r="AH22" i="1"/>
  <c r="AG22" i="1"/>
  <c r="AK22" i="1" s="1"/>
  <c r="X22" i="1"/>
  <c r="Y22" i="1" s="1"/>
  <c r="AA22" i="1" s="1"/>
  <c r="W22" i="1"/>
  <c r="V22" i="1"/>
  <c r="S22" i="1"/>
  <c r="U22" i="1" s="1"/>
  <c r="R22" i="1"/>
  <c r="P22" i="1"/>
  <c r="M22" i="1"/>
  <c r="K22" i="1"/>
  <c r="J22" i="1"/>
  <c r="I22" i="1"/>
  <c r="H22" i="1"/>
  <c r="G22" i="1"/>
  <c r="AR22" i="1" s="1"/>
  <c r="AS22" i="1" s="1"/>
  <c r="F22" i="1"/>
  <c r="AZ21" i="1"/>
  <c r="AM21" i="1"/>
  <c r="AK21" i="1"/>
  <c r="AJ21" i="1"/>
  <c r="AI21" i="1"/>
  <c r="AH21" i="1"/>
  <c r="AG21" i="1"/>
  <c r="X21" i="1"/>
  <c r="Y21" i="1" s="1"/>
  <c r="AA21" i="1" s="1"/>
  <c r="W21" i="1"/>
  <c r="V21" i="1"/>
  <c r="U21" i="1"/>
  <c r="S21" i="1"/>
  <c r="P21" i="1"/>
  <c r="R21" i="1" s="1"/>
  <c r="AC21" i="1" s="1"/>
  <c r="M21" i="1"/>
  <c r="K21" i="1"/>
  <c r="J21" i="1"/>
  <c r="I21" i="1"/>
  <c r="H21" i="1"/>
  <c r="G21" i="1"/>
  <c r="AR21" i="1" s="1"/>
  <c r="AS21" i="1" s="1"/>
  <c r="F21" i="1"/>
  <c r="AZ20" i="1"/>
  <c r="AM20" i="1"/>
  <c r="AJ20" i="1"/>
  <c r="AI20" i="1"/>
  <c r="AH20" i="1"/>
  <c r="AG20" i="1"/>
  <c r="X20" i="1"/>
  <c r="W20" i="1"/>
  <c r="V20" i="1"/>
  <c r="Y20" i="1" s="1"/>
  <c r="U20" i="1"/>
  <c r="S20" i="1"/>
  <c r="R20" i="1"/>
  <c r="P20" i="1"/>
  <c r="M20" i="1"/>
  <c r="K20" i="1"/>
  <c r="J20" i="1"/>
  <c r="I20" i="1"/>
  <c r="H20" i="1"/>
  <c r="G20" i="1"/>
  <c r="AR20" i="1" s="1"/>
  <c r="AS20" i="1" s="1"/>
  <c r="F20" i="1"/>
  <c r="AZ19" i="1"/>
  <c r="AM19" i="1"/>
  <c r="AJ19" i="1"/>
  <c r="AI19" i="1"/>
  <c r="AH19" i="1"/>
  <c r="AG19" i="1"/>
  <c r="AK19" i="1" s="1"/>
  <c r="X19" i="1"/>
  <c r="W19" i="1"/>
  <c r="V19" i="1"/>
  <c r="U19" i="1"/>
  <c r="S19" i="1"/>
  <c r="P19" i="1"/>
  <c r="R19" i="1" s="1"/>
  <c r="M19" i="1"/>
  <c r="K19" i="1"/>
  <c r="J19" i="1"/>
  <c r="I19" i="1"/>
  <c r="H19" i="1"/>
  <c r="G19" i="1"/>
  <c r="F19" i="1"/>
  <c r="AW18" i="1"/>
  <c r="AM18" i="1"/>
  <c r="AK18" i="1"/>
  <c r="AJ18" i="1"/>
  <c r="AI18" i="1"/>
  <c r="AH18" i="1"/>
  <c r="AG18" i="1"/>
  <c r="X18" i="1"/>
  <c r="Y18" i="1" s="1"/>
  <c r="U18" i="1"/>
  <c r="R18" i="1"/>
  <c r="M18" i="1"/>
  <c r="K18" i="1"/>
  <c r="J18" i="1"/>
  <c r="AR18" i="1" s="1"/>
  <c r="AS18" i="1" s="1"/>
  <c r="I18" i="1"/>
  <c r="AM17" i="1"/>
  <c r="AJ17" i="1"/>
  <c r="AI17" i="1"/>
  <c r="AH17" i="1"/>
  <c r="AG17" i="1"/>
  <c r="AK17" i="1" s="1"/>
  <c r="X17" i="1"/>
  <c r="W17" i="1"/>
  <c r="V17" i="1"/>
  <c r="Y17" i="1" s="1"/>
  <c r="AA17" i="1" s="1"/>
  <c r="S17" i="1"/>
  <c r="U17" i="1" s="1"/>
  <c r="P17" i="1"/>
  <c r="R17" i="1" s="1"/>
  <c r="AC17" i="1" s="1"/>
  <c r="M17" i="1"/>
  <c r="K17" i="1"/>
  <c r="J17" i="1"/>
  <c r="I17" i="1"/>
  <c r="H17" i="1"/>
  <c r="G17" i="1"/>
  <c r="F17" i="1"/>
  <c r="AM16" i="1"/>
  <c r="AJ16" i="1"/>
  <c r="AI16" i="1"/>
  <c r="AH16" i="1"/>
  <c r="AG16" i="1"/>
  <c r="AK16" i="1" s="1"/>
  <c r="X16" i="1"/>
  <c r="W16" i="1"/>
  <c r="V16" i="1"/>
  <c r="S16" i="1"/>
  <c r="U16" i="1" s="1"/>
  <c r="P16" i="1"/>
  <c r="R16" i="1" s="1"/>
  <c r="M16" i="1"/>
  <c r="K16" i="1"/>
  <c r="J16" i="1"/>
  <c r="I16" i="1"/>
  <c r="AR16" i="1" s="1"/>
  <c r="AS16" i="1" s="1"/>
  <c r="H16" i="1"/>
  <c r="G16" i="1"/>
  <c r="F16" i="1"/>
  <c r="AM15" i="1"/>
  <c r="AJ15" i="1"/>
  <c r="AI15" i="1"/>
  <c r="AH15" i="1"/>
  <c r="AG15" i="1"/>
  <c r="X15" i="1"/>
  <c r="W15" i="1"/>
  <c r="V15" i="1"/>
  <c r="Y15" i="1" s="1"/>
  <c r="AA15" i="1" s="1"/>
  <c r="S15" i="1"/>
  <c r="U15" i="1" s="1"/>
  <c r="R15" i="1"/>
  <c r="P15" i="1"/>
  <c r="M15" i="1"/>
  <c r="K15" i="1"/>
  <c r="J15" i="1"/>
  <c r="I15" i="1"/>
  <c r="H15" i="1"/>
  <c r="G15" i="1"/>
  <c r="AR15" i="1" s="1"/>
  <c r="AS15" i="1" s="1"/>
  <c r="F15" i="1"/>
  <c r="AM14" i="1"/>
  <c r="AJ14" i="1"/>
  <c r="AI14" i="1"/>
  <c r="AH14" i="1"/>
  <c r="AG14" i="1"/>
  <c r="AK14" i="1" s="1"/>
  <c r="X14" i="1"/>
  <c r="W14" i="1"/>
  <c r="V14" i="1"/>
  <c r="Y14" i="1" s="1"/>
  <c r="AA14" i="1" s="1"/>
  <c r="AC14" i="1" s="1"/>
  <c r="U14" i="1"/>
  <c r="S14" i="1"/>
  <c r="P14" i="1"/>
  <c r="AB14" i="1" s="1"/>
  <c r="M14" i="1"/>
  <c r="K14" i="1"/>
  <c r="J14" i="1"/>
  <c r="I14" i="1"/>
  <c r="H14" i="1"/>
  <c r="G14" i="1"/>
  <c r="F14" i="1"/>
  <c r="AM13" i="1"/>
  <c r="AJ13" i="1"/>
  <c r="AI13" i="1"/>
  <c r="AH13" i="1"/>
  <c r="AG13" i="1"/>
  <c r="AK13" i="1" s="1"/>
  <c r="Y13" i="1"/>
  <c r="AA13" i="1" s="1"/>
  <c r="X13" i="1"/>
  <c r="W13" i="1"/>
  <c r="V13" i="1"/>
  <c r="S13" i="1"/>
  <c r="U13" i="1" s="1"/>
  <c r="P13" i="1"/>
  <c r="AB13" i="1" s="1"/>
  <c r="M13" i="1"/>
  <c r="K13" i="1"/>
  <c r="J13" i="1"/>
  <c r="AR13" i="1" s="1"/>
  <c r="AS13" i="1" s="1"/>
  <c r="I13" i="1"/>
  <c r="H13" i="1"/>
  <c r="G13" i="1"/>
  <c r="F13" i="1"/>
  <c r="AM12" i="1"/>
  <c r="AK12" i="1"/>
  <c r="AJ12" i="1"/>
  <c r="AI12" i="1"/>
  <c r="AH12" i="1"/>
  <c r="AG12" i="1"/>
  <c r="X12" i="1"/>
  <c r="W12" i="1"/>
  <c r="Y12" i="1" s="1"/>
  <c r="AA12" i="1" s="1"/>
  <c r="V12" i="1"/>
  <c r="S12" i="1"/>
  <c r="U12" i="1" s="1"/>
  <c r="AC12" i="1" s="1"/>
  <c r="P12" i="1"/>
  <c r="M12" i="1"/>
  <c r="K12" i="1"/>
  <c r="J12" i="1"/>
  <c r="I12" i="1"/>
  <c r="H12" i="1"/>
  <c r="G12" i="1"/>
  <c r="F12" i="1"/>
  <c r="AM11" i="1"/>
  <c r="AJ11" i="1"/>
  <c r="AI11" i="1"/>
  <c r="AK11" i="1" s="1"/>
  <c r="AH11" i="1"/>
  <c r="AG11" i="1"/>
  <c r="X11" i="1"/>
  <c r="W11" i="1"/>
  <c r="V11" i="1"/>
  <c r="Y11" i="1" s="1"/>
  <c r="AA11" i="1" s="1"/>
  <c r="U11" i="1"/>
  <c r="S11" i="1"/>
  <c r="P11" i="1"/>
  <c r="AB11" i="1" s="1"/>
  <c r="M11" i="1"/>
  <c r="K11" i="1"/>
  <c r="J11" i="1"/>
  <c r="AR11" i="1" s="1"/>
  <c r="AS11" i="1" s="1"/>
  <c r="I11" i="1"/>
  <c r="H11" i="1"/>
  <c r="G11" i="1"/>
  <c r="F11" i="1"/>
  <c r="AM10" i="1"/>
  <c r="AJ10" i="1"/>
  <c r="AI10" i="1"/>
  <c r="AH10" i="1"/>
  <c r="AG10" i="1"/>
  <c r="X10" i="1"/>
  <c r="W10" i="1"/>
  <c r="V10" i="1"/>
  <c r="U10" i="1"/>
  <c r="S10" i="1"/>
  <c r="P10" i="1"/>
  <c r="M10" i="1"/>
  <c r="K10" i="1"/>
  <c r="K226" i="1" s="1"/>
  <c r="J10" i="1"/>
  <c r="I10" i="1"/>
  <c r="H10" i="1"/>
  <c r="G10" i="1"/>
  <c r="F10" i="1"/>
  <c r="AW9" i="1"/>
  <c r="O33" i="2" l="1"/>
  <c r="AH33" i="2" s="1"/>
  <c r="AB53" i="2"/>
  <c r="O61" i="2"/>
  <c r="AC61" i="2" s="1"/>
  <c r="O14" i="2"/>
  <c r="AC14" i="2" s="1"/>
  <c r="Q79" i="2"/>
  <c r="BF31" i="2"/>
  <c r="AR34" i="2"/>
  <c r="BF66" i="2"/>
  <c r="BF33" i="2"/>
  <c r="O78" i="2"/>
  <c r="AC78" i="2" s="1"/>
  <c r="BF13" i="2"/>
  <c r="AH14" i="2"/>
  <c r="BF34" i="2"/>
  <c r="BF42" i="2"/>
  <c r="BF53" i="2"/>
  <c r="BF63" i="2"/>
  <c r="O77" i="2"/>
  <c r="AC77" i="2" s="1"/>
  <c r="AZ30" i="2"/>
  <c r="O64" i="2"/>
  <c r="AC64" i="2" s="1"/>
  <c r="O59" i="2"/>
  <c r="AC59" i="2" s="1"/>
  <c r="AB26" i="2"/>
  <c r="AC26" i="2" s="1"/>
  <c r="BD31" i="2"/>
  <c r="BC32" i="2"/>
  <c r="O51" i="2"/>
  <c r="AC51" i="2" s="1"/>
  <c r="AZ67" i="2"/>
  <c r="O71" i="2"/>
  <c r="AC71" i="2" s="1"/>
  <c r="O76" i="2"/>
  <c r="AH76" i="2" s="1"/>
  <c r="AT39" i="2"/>
  <c r="BG39" i="2" s="1"/>
  <c r="AU39" i="2"/>
  <c r="AV39" i="2" s="1"/>
  <c r="BA39" i="2" s="1"/>
  <c r="AU66" i="2"/>
  <c r="AV66" i="2" s="1"/>
  <c r="AT66" i="2"/>
  <c r="AC33" i="2"/>
  <c r="BF67" i="2"/>
  <c r="AT59" i="2"/>
  <c r="AU59" i="2"/>
  <c r="BC59" i="2"/>
  <c r="BF62" i="2"/>
  <c r="AT22" i="2"/>
  <c r="BC22" i="2"/>
  <c r="BD22" i="2" s="1"/>
  <c r="AU22" i="2"/>
  <c r="AV22" i="2" s="1"/>
  <c r="BA22" i="2" s="1"/>
  <c r="AH55" i="2"/>
  <c r="AC55" i="2"/>
  <c r="AH28" i="2"/>
  <c r="BF50" i="2"/>
  <c r="BF15" i="2"/>
  <c r="AC18" i="2"/>
  <c r="AV18" i="2" s="1"/>
  <c r="S30" i="2"/>
  <c r="AZ33" i="2"/>
  <c r="BF39" i="2"/>
  <c r="AH41" i="2"/>
  <c r="AZ55" i="2"/>
  <c r="AH57" i="2"/>
  <c r="BF70" i="2"/>
  <c r="BF43" i="2"/>
  <c r="BF73" i="2"/>
  <c r="BF26" i="2"/>
  <c r="AA79" i="2"/>
  <c r="AB20" i="2"/>
  <c r="AC20" i="2" s="1"/>
  <c r="BF21" i="2"/>
  <c r="AV32" i="2"/>
  <c r="AH45" i="2"/>
  <c r="BF55" i="2"/>
  <c r="AZ18" i="2"/>
  <c r="AH21" i="2"/>
  <c r="BB41" i="2"/>
  <c r="BF41" i="2" s="1"/>
  <c r="O68" i="2"/>
  <c r="AC68" i="2" s="1"/>
  <c r="AH32" i="2"/>
  <c r="O43" i="2"/>
  <c r="AC43" i="2" s="1"/>
  <c r="BF46" i="2"/>
  <c r="O50" i="2"/>
  <c r="AC50" i="2" s="1"/>
  <c r="AH51" i="2"/>
  <c r="BF72" i="2"/>
  <c r="BF44" i="2"/>
  <c r="BB45" i="2"/>
  <c r="BF45" i="2" s="1"/>
  <c r="AH47" i="2"/>
  <c r="BF52" i="2"/>
  <c r="O58" i="2"/>
  <c r="AC58" i="2" s="1"/>
  <c r="W79" i="2"/>
  <c r="AB19" i="2"/>
  <c r="AC19" i="2" s="1"/>
  <c r="AH19" i="2" s="1"/>
  <c r="BF27" i="2"/>
  <c r="AH68" i="2"/>
  <c r="AG79" i="2"/>
  <c r="AW79" i="2"/>
  <c r="AT32" i="2"/>
  <c r="BG32" i="2" s="1"/>
  <c r="BB51" i="2"/>
  <c r="AH54" i="2"/>
  <c r="AO79" i="2"/>
  <c r="BC17" i="2"/>
  <c r="BF71" i="2"/>
  <c r="AH78" i="2"/>
  <c r="BD15" i="2"/>
  <c r="AZ16" i="2"/>
  <c r="AR19" i="2"/>
  <c r="AU19" i="2" s="1"/>
  <c r="O38" i="2"/>
  <c r="AC38" i="2" s="1"/>
  <c r="AB52" i="2"/>
  <c r="O62" i="2"/>
  <c r="AC62" i="2" s="1"/>
  <c r="O65" i="2"/>
  <c r="AC65" i="2" s="1"/>
  <c r="O72" i="2"/>
  <c r="AC72" i="2" s="1"/>
  <c r="AH77" i="2"/>
  <c r="AH80" i="2"/>
  <c r="AT41" i="2"/>
  <c r="BH41" i="2" s="1"/>
  <c r="BC41" i="2"/>
  <c r="BD41" i="2" s="1"/>
  <c r="AU41" i="2"/>
  <c r="AT20" i="2"/>
  <c r="BG20" i="2" s="1"/>
  <c r="BI20" i="2" s="1"/>
  <c r="AU20" i="2"/>
  <c r="AV20" i="2" s="1"/>
  <c r="BA20" i="2" s="1"/>
  <c r="BC20" i="2"/>
  <c r="BD20" i="2" s="1"/>
  <c r="AH60" i="2"/>
  <c r="BB60" i="2"/>
  <c r="BF29" i="2"/>
  <c r="AT36" i="2"/>
  <c r="BC36" i="2"/>
  <c r="AU36" i="2"/>
  <c r="AV36" i="2" s="1"/>
  <c r="BA36" i="2" s="1"/>
  <c r="AU30" i="2"/>
  <c r="AT30" i="2"/>
  <c r="BG30" i="2" s="1"/>
  <c r="BI30" i="2" s="1"/>
  <c r="BC30" i="2"/>
  <c r="BD30" i="2" s="1"/>
  <c r="AR13" i="2"/>
  <c r="AT18" i="2"/>
  <c r="AU21" i="2"/>
  <c r="AV21" i="2" s="1"/>
  <c r="BA21" i="2" s="1"/>
  <c r="AU27" i="2"/>
  <c r="BC27" i="2"/>
  <c r="BC51" i="2"/>
  <c r="BD51" i="2" s="1"/>
  <c r="AU51" i="2"/>
  <c r="AT51" i="2"/>
  <c r="BH51" i="2" s="1"/>
  <c r="BI51" i="2" s="1"/>
  <c r="BH59" i="2"/>
  <c r="BG59" i="2"/>
  <c r="AH61" i="2"/>
  <c r="BF19" i="2"/>
  <c r="AH29" i="2"/>
  <c r="AC29" i="2"/>
  <c r="AH75" i="2"/>
  <c r="AC75" i="2"/>
  <c r="AT15" i="2"/>
  <c r="AB16" i="2"/>
  <c r="AC17" i="2"/>
  <c r="BD17" i="2"/>
  <c r="AT27" i="2"/>
  <c r="BG27" i="2" s="1"/>
  <c r="BI27" i="2" s="1"/>
  <c r="AU29" i="2"/>
  <c r="AT29" i="2"/>
  <c r="BC29" i="2"/>
  <c r="BD29" i="2" s="1"/>
  <c r="BF35" i="2"/>
  <c r="BD37" i="2"/>
  <c r="BF37" i="2"/>
  <c r="AU45" i="2"/>
  <c r="AV45" i="2" s="1"/>
  <c r="BA45" i="2" s="1"/>
  <c r="AT45" i="2"/>
  <c r="BH45" i="2" s="1"/>
  <c r="BI45" i="2" s="1"/>
  <c r="BC45" i="2"/>
  <c r="AU58" i="2"/>
  <c r="AV58" i="2" s="1"/>
  <c r="BA58" i="2" s="1"/>
  <c r="AT58" i="2"/>
  <c r="BC62" i="2"/>
  <c r="BD62" i="2" s="1"/>
  <c r="AU62" i="2"/>
  <c r="AV62" i="2" s="1"/>
  <c r="BA62" i="2" s="1"/>
  <c r="AT62" i="2"/>
  <c r="BF75" i="2"/>
  <c r="BD75" i="2"/>
  <c r="AV41" i="2"/>
  <c r="BA41" i="2" s="1"/>
  <c r="AU15" i="2"/>
  <c r="AV15" i="2" s="1"/>
  <c r="BA15" i="2" s="1"/>
  <c r="BC40" i="2"/>
  <c r="BD40" i="2" s="1"/>
  <c r="AU40" i="2"/>
  <c r="AV40" i="2" s="1"/>
  <c r="BA40" i="2" s="1"/>
  <c r="AT40" i="2"/>
  <c r="AU49" i="2"/>
  <c r="AT49" i="2"/>
  <c r="BH49" i="2" s="1"/>
  <c r="BC49" i="2"/>
  <c r="AH73" i="2"/>
  <c r="AC73" i="2"/>
  <c r="AU75" i="2"/>
  <c r="AT75" i="2"/>
  <c r="BG75" i="2" s="1"/>
  <c r="BI75" i="2" s="1"/>
  <c r="BC75" i="2"/>
  <c r="BD32" i="2"/>
  <c r="AC34" i="2"/>
  <c r="BF47" i="2"/>
  <c r="AH53" i="2"/>
  <c r="AC53" i="2"/>
  <c r="BF58" i="2"/>
  <c r="D79" i="2"/>
  <c r="AX79" i="2"/>
  <c r="AD79" i="2"/>
  <c r="BH17" i="2"/>
  <c r="BI17" i="2" s="1"/>
  <c r="AT19" i="2"/>
  <c r="BG19" i="2" s="1"/>
  <c r="BI19" i="2" s="1"/>
  <c r="AH20" i="2"/>
  <c r="BC21" i="2"/>
  <c r="BD21" i="2" s="1"/>
  <c r="BF25" i="2"/>
  <c r="BA32" i="2"/>
  <c r="BD45" i="2"/>
  <c r="BF51" i="2"/>
  <c r="AU56" i="2"/>
  <c r="AV56" i="2" s="1"/>
  <c r="BA56" i="2" s="1"/>
  <c r="AT56" i="2"/>
  <c r="BC58" i="2"/>
  <c r="BD58" i="2" s="1"/>
  <c r="AH64" i="2"/>
  <c r="AH71" i="2"/>
  <c r="AH72" i="2"/>
  <c r="AH74" i="2"/>
  <c r="N79" i="2"/>
  <c r="AZ13" i="2"/>
  <c r="BC18" i="2"/>
  <c r="BD18" i="2" s="1"/>
  <c r="AT34" i="2"/>
  <c r="BH34" i="2" s="1"/>
  <c r="BC34" i="2"/>
  <c r="BD34" i="2" s="1"/>
  <c r="AC35" i="2"/>
  <c r="BD36" i="2"/>
  <c r="BF38" i="2"/>
  <c r="AU48" i="2"/>
  <c r="AV48" i="2" s="1"/>
  <c r="BA48" i="2" s="1"/>
  <c r="AT48" i="2"/>
  <c r="BC48" i="2"/>
  <c r="BD48" i="2" s="1"/>
  <c r="BD49" i="2"/>
  <c r="BB57" i="2"/>
  <c r="AU64" i="2"/>
  <c r="AV64" i="2" s="1"/>
  <c r="BA64" i="2" s="1"/>
  <c r="AT64" i="2"/>
  <c r="BH64" i="2" s="1"/>
  <c r="AU70" i="2"/>
  <c r="AV70" i="2" s="1"/>
  <c r="BA70" i="2" s="1"/>
  <c r="BC70" i="2"/>
  <c r="BD70" i="2" s="1"/>
  <c r="BC71" i="2"/>
  <c r="AT73" i="2"/>
  <c r="BC73" i="2"/>
  <c r="AU74" i="2"/>
  <c r="AV74" i="2" s="1"/>
  <c r="BA74" i="2" s="1"/>
  <c r="AT74" i="2"/>
  <c r="BG74" i="2" s="1"/>
  <c r="BI74" i="2" s="1"/>
  <c r="BC74" i="2"/>
  <c r="BF76" i="2"/>
  <c r="BB77" i="2"/>
  <c r="BF77" i="2" s="1"/>
  <c r="O13" i="2"/>
  <c r="BB14" i="2"/>
  <c r="BF14" i="2" s="1"/>
  <c r="BF16" i="2"/>
  <c r="AU17" i="2"/>
  <c r="AH25" i="2"/>
  <c r="BD56" i="2"/>
  <c r="BF56" i="2"/>
  <c r="BC63" i="2"/>
  <c r="AU63" i="2"/>
  <c r="AV63" i="2" s="1"/>
  <c r="BA63" i="2" s="1"/>
  <c r="AT63" i="2"/>
  <c r="BB65" i="2"/>
  <c r="BF65" i="2" s="1"/>
  <c r="AT70" i="2"/>
  <c r="AT71" i="2"/>
  <c r="AT72" i="2"/>
  <c r="AU73" i="2"/>
  <c r="BB78" i="2"/>
  <c r="AN79" i="2"/>
  <c r="BF18" i="2"/>
  <c r="AU34" i="2"/>
  <c r="BH39" i="2"/>
  <c r="BF61" i="2"/>
  <c r="BD64" i="2"/>
  <c r="BF64" i="2"/>
  <c r="AH67" i="2"/>
  <c r="AC67" i="2"/>
  <c r="O69" i="2"/>
  <c r="AU71" i="2"/>
  <c r="AV71" i="2" s="1"/>
  <c r="BA71" i="2" s="1"/>
  <c r="AU72" i="2"/>
  <c r="AV72" i="2" s="1"/>
  <c r="BA72" i="2" s="1"/>
  <c r="AH27" i="2"/>
  <c r="AC27" i="2"/>
  <c r="AC30" i="2"/>
  <c r="S79" i="2"/>
  <c r="BF78" i="2"/>
  <c r="BC19" i="2"/>
  <c r="BD19" i="2" s="1"/>
  <c r="AC28" i="2"/>
  <c r="AU31" i="2"/>
  <c r="AV31" i="2" s="1"/>
  <c r="BA31" i="2" s="1"/>
  <c r="BI32" i="2"/>
  <c r="AH42" i="2"/>
  <c r="AC42" i="2"/>
  <c r="AC47" i="2"/>
  <c r="AV51" i="2"/>
  <c r="BA51" i="2" s="1"/>
  <c r="BD63" i="2"/>
  <c r="BD71" i="2"/>
  <c r="BD72" i="2"/>
  <c r="BE79" i="2"/>
  <c r="BB23" i="2"/>
  <c r="AH23" i="2"/>
  <c r="BB24" i="2"/>
  <c r="AH24" i="2"/>
  <c r="BD27" i="2"/>
  <c r="AH30" i="2"/>
  <c r="AU37" i="2"/>
  <c r="AV37" i="2" s="1"/>
  <c r="BA37" i="2" s="1"/>
  <c r="AT37" i="2"/>
  <c r="AH38" i="2"/>
  <c r="O49" i="2"/>
  <c r="BB59" i="2"/>
  <c r="BD59" i="2" s="1"/>
  <c r="BA66" i="2"/>
  <c r="BF69" i="2"/>
  <c r="BD73" i="2"/>
  <c r="AC76" i="2"/>
  <c r="AH46" i="2"/>
  <c r="AI79" i="2"/>
  <c r="BC66" i="2"/>
  <c r="BD66" i="2" s="1"/>
  <c r="BB74" i="2"/>
  <c r="BF74" i="2" s="1"/>
  <c r="AC44" i="2"/>
  <c r="BB68" i="2"/>
  <c r="AR16" i="2"/>
  <c r="BB28" i="2"/>
  <c r="BC39" i="2"/>
  <c r="BD39" i="2" s="1"/>
  <c r="BB54" i="2"/>
  <c r="AB199" i="1"/>
  <c r="AC200" i="1"/>
  <c r="AP191" i="1"/>
  <c r="AQ191" i="1" s="1"/>
  <c r="AC187" i="1"/>
  <c r="AD188" i="1"/>
  <c r="AE188" i="1" s="1"/>
  <c r="AL188" i="1" s="1"/>
  <c r="AC184" i="1"/>
  <c r="AB184" i="1"/>
  <c r="AB151" i="1"/>
  <c r="AP151" i="1" s="1"/>
  <c r="AB145" i="1"/>
  <c r="AO145" i="1" s="1"/>
  <c r="AB140" i="1"/>
  <c r="AC133" i="1"/>
  <c r="AT133" i="1" s="1"/>
  <c r="AV133" i="1" s="1"/>
  <c r="AC127" i="1"/>
  <c r="AU127" i="1" s="1"/>
  <c r="AV127" i="1" s="1"/>
  <c r="AB127" i="1"/>
  <c r="AC82" i="1"/>
  <c r="AT82" i="1" s="1"/>
  <c r="AC83" i="1"/>
  <c r="AB59" i="1"/>
  <c r="AC56" i="1"/>
  <c r="AB53" i="1"/>
  <c r="AP53" i="1" s="1"/>
  <c r="AC48" i="1"/>
  <c r="AB48" i="1"/>
  <c r="AB47" i="1"/>
  <c r="AB44" i="1"/>
  <c r="AD44" i="1"/>
  <c r="AE44" i="1" s="1"/>
  <c r="AC15" i="1"/>
  <c r="AT15" i="1" s="1"/>
  <c r="AV15" i="1" s="1"/>
  <c r="AB24" i="1"/>
  <c r="AP14" i="1"/>
  <c r="AQ14" i="1" s="1"/>
  <c r="AO14" i="1"/>
  <c r="AU14" i="1"/>
  <c r="AT14" i="1"/>
  <c r="AU21" i="1"/>
  <c r="AT21" i="1"/>
  <c r="AV21" i="1" s="1"/>
  <c r="AA30" i="1"/>
  <c r="AC30" i="1" s="1"/>
  <c r="AB30" i="1"/>
  <c r="AD30" i="1" s="1"/>
  <c r="AE30" i="1" s="1"/>
  <c r="AT29" i="1"/>
  <c r="AV29" i="1" s="1"/>
  <c r="AU17" i="1"/>
  <c r="AT17" i="1"/>
  <c r="AV17" i="1" s="1"/>
  <c r="AA27" i="1"/>
  <c r="AC27" i="1" s="1"/>
  <c r="AB27" i="1"/>
  <c r="AT34" i="1"/>
  <c r="AV34" i="1" s="1"/>
  <c r="AU34" i="1"/>
  <c r="AP11" i="1"/>
  <c r="AO11" i="1"/>
  <c r="AD16" i="1"/>
  <c r="AE16" i="1" s="1"/>
  <c r="AC13" i="1"/>
  <c r="AC11" i="1"/>
  <c r="AC26" i="1"/>
  <c r="AP13" i="1"/>
  <c r="AO13" i="1"/>
  <c r="AD14" i="1"/>
  <c r="AA18" i="1"/>
  <c r="AC18" i="1" s="1"/>
  <c r="AB18" i="1"/>
  <c r="AA26" i="1"/>
  <c r="AB26" i="1"/>
  <c r="AE26" i="1"/>
  <c r="AB28" i="1"/>
  <c r="AT33" i="1"/>
  <c r="AV33" i="1" s="1"/>
  <c r="AB20" i="1"/>
  <c r="AA20" i="1"/>
  <c r="AC20" i="1" s="1"/>
  <c r="AC19" i="1"/>
  <c r="AB23" i="1"/>
  <c r="AA23" i="1"/>
  <c r="AT12" i="1"/>
  <c r="AV12" i="1" s="1"/>
  <c r="AC16" i="1"/>
  <c r="AR33" i="1"/>
  <c r="AS33" i="1" s="1"/>
  <c r="AB49" i="1"/>
  <c r="AA49" i="1"/>
  <c r="AC49" i="1" s="1"/>
  <c r="AC62" i="1"/>
  <c r="AP64" i="1"/>
  <c r="AO64" i="1"/>
  <c r="AT74" i="1"/>
  <c r="AV74" i="1" s="1"/>
  <c r="AU74" i="1"/>
  <c r="M226" i="1"/>
  <c r="Y19" i="1"/>
  <c r="AA19" i="1" s="1"/>
  <c r="AB21" i="1"/>
  <c r="AK28" i="1"/>
  <c r="AE29" i="1"/>
  <c r="AK32" i="1"/>
  <c r="AR37" i="1"/>
  <c r="AS37" i="1" s="1"/>
  <c r="AB37" i="1"/>
  <c r="AT53" i="1"/>
  <c r="AV53" i="1" s="1"/>
  <c r="AU53" i="1"/>
  <c r="AQ53" i="1"/>
  <c r="AA54" i="1"/>
  <c r="AC54" i="1" s="1"/>
  <c r="AB54" i="1"/>
  <c r="AB60" i="1"/>
  <c r="AD60" i="1" s="1"/>
  <c r="AE60" i="1" s="1"/>
  <c r="AA60" i="1"/>
  <c r="AC60" i="1" s="1"/>
  <c r="AB62" i="1"/>
  <c r="AA62" i="1"/>
  <c r="AC66" i="1"/>
  <c r="P226" i="1"/>
  <c r="AC23" i="1"/>
  <c r="AD27" i="1"/>
  <c r="AE27" i="1" s="1"/>
  <c r="AR34" i="1"/>
  <c r="AS34" i="1" s="1"/>
  <c r="AR36" i="1"/>
  <c r="AS36" i="1" s="1"/>
  <c r="AE40" i="1"/>
  <c r="AT56" i="1"/>
  <c r="AV56" i="1" s="1"/>
  <c r="AP76" i="1"/>
  <c r="AO76" i="1"/>
  <c r="AH226" i="1"/>
  <c r="AD29" i="1"/>
  <c r="AB32" i="1"/>
  <c r="AR35" i="1"/>
  <c r="AS35" i="1" s="1"/>
  <c r="AB35" i="1"/>
  <c r="AD35" i="1" s="1"/>
  <c r="AE35" i="1" s="1"/>
  <c r="AK37" i="1"/>
  <c r="AB39" i="1"/>
  <c r="AD39" i="1" s="1"/>
  <c r="AE39" i="1" s="1"/>
  <c r="U39" i="1"/>
  <c r="AC39" i="1" s="1"/>
  <c r="AO42" i="1"/>
  <c r="AP42" i="1"/>
  <c r="AP44" i="1"/>
  <c r="AO44" i="1"/>
  <c r="AD45" i="1"/>
  <c r="AE45" i="1" s="1"/>
  <c r="AP46" i="1"/>
  <c r="AO46" i="1"/>
  <c r="AT48" i="1"/>
  <c r="AV48" i="1" s="1"/>
  <c r="AB51" i="1"/>
  <c r="AA51" i="1"/>
  <c r="AC51" i="1" s="1"/>
  <c r="AP68" i="1"/>
  <c r="AO68" i="1"/>
  <c r="AC76" i="1"/>
  <c r="AT84" i="1"/>
  <c r="AV84" i="1" s="1"/>
  <c r="AR10" i="1"/>
  <c r="AC22" i="1"/>
  <c r="AD26" i="1"/>
  <c r="AP40" i="1"/>
  <c r="AO40" i="1"/>
  <c r="AU42" i="1"/>
  <c r="AT42" i="1"/>
  <c r="AQ42" i="1"/>
  <c r="AP48" i="1"/>
  <c r="AO48" i="1"/>
  <c r="AP50" i="1"/>
  <c r="AO50" i="1"/>
  <c r="AT55" i="1"/>
  <c r="AV55" i="1" s="1"/>
  <c r="AP59" i="1"/>
  <c r="AO59" i="1"/>
  <c r="U28" i="1"/>
  <c r="AB29" i="1"/>
  <c r="AS29" i="1"/>
  <c r="AC50" i="1"/>
  <c r="AB57" i="1"/>
  <c r="AU82" i="1"/>
  <c r="AT88" i="1"/>
  <c r="AU88" i="1"/>
  <c r="AB22" i="1"/>
  <c r="V226" i="1"/>
  <c r="AB19" i="1"/>
  <c r="AW226" i="1"/>
  <c r="W226" i="1"/>
  <c r="AK10" i="1"/>
  <c r="AR14" i="1"/>
  <c r="AS14" i="1" s="1"/>
  <c r="AB17" i="1"/>
  <c r="AD17" i="1" s="1"/>
  <c r="AE17" i="1" s="1"/>
  <c r="AR19" i="1"/>
  <c r="AS19" i="1" s="1"/>
  <c r="Y28" i="1"/>
  <c r="AA28" i="1" s="1"/>
  <c r="AB33" i="1"/>
  <c r="AD51" i="1"/>
  <c r="AP61" i="1"/>
  <c r="AO61" i="1"/>
  <c r="AC65" i="1"/>
  <c r="AJ226" i="1"/>
  <c r="AR12" i="1"/>
  <c r="AS12" i="1" s="1"/>
  <c r="AE14" i="1"/>
  <c r="AB15" i="1"/>
  <c r="X226" i="1"/>
  <c r="Y16" i="1"/>
  <c r="AA16" i="1" s="1"/>
  <c r="AR17" i="1"/>
  <c r="AS17" i="1" s="1"/>
  <c r="AK20" i="1"/>
  <c r="AC37" i="1"/>
  <c r="AD54" i="1"/>
  <c r="AE54" i="1" s="1"/>
  <c r="AB65" i="1"/>
  <c r="AD81" i="1"/>
  <c r="AE81" i="1" s="1"/>
  <c r="AC24" i="1"/>
  <c r="AI226" i="1"/>
  <c r="G226" i="1"/>
  <c r="Y10" i="1"/>
  <c r="AK29" i="1"/>
  <c r="AB34" i="1"/>
  <c r="Y38" i="1"/>
  <c r="AB41" i="1"/>
  <c r="AD41" i="1" s="1"/>
  <c r="AE41" i="1" s="1"/>
  <c r="R41" i="1"/>
  <c r="AC41" i="1" s="1"/>
  <c r="AE42" i="1"/>
  <c r="AD43" i="1"/>
  <c r="AE43" i="1" s="1"/>
  <c r="AC52" i="1"/>
  <c r="AP77" i="1"/>
  <c r="AO77" i="1"/>
  <c r="AD11" i="1"/>
  <c r="AE11" i="1" s="1"/>
  <c r="AB12" i="1"/>
  <c r="AD12" i="1" s="1"/>
  <c r="AE12" i="1" s="1"/>
  <c r="AD13" i="1"/>
  <c r="AE13" i="1" s="1"/>
  <c r="AK15" i="1"/>
  <c r="AB25" i="1"/>
  <c r="AR28" i="1"/>
  <c r="AS28" i="1" s="1"/>
  <c r="AT32" i="1"/>
  <c r="AV32" i="1" s="1"/>
  <c r="AC35" i="1"/>
  <c r="AO43" i="1"/>
  <c r="AP43" i="1"/>
  <c r="AL44" i="1"/>
  <c r="AF44" i="1"/>
  <c r="AP45" i="1"/>
  <c r="AO45" i="1"/>
  <c r="AT47" i="1"/>
  <c r="AV47" i="1" s="1"/>
  <c r="AE55" i="1"/>
  <c r="AD76" i="1"/>
  <c r="AT83" i="1"/>
  <c r="AU83" i="1"/>
  <c r="AC31" i="1"/>
  <c r="I226" i="1"/>
  <c r="AD21" i="1"/>
  <c r="AE21" i="1" s="1"/>
  <c r="R25" i="1"/>
  <c r="AC25" i="1" s="1"/>
  <c r="AC40" i="1"/>
  <c r="AT43" i="1"/>
  <c r="AV43" i="1" s="1"/>
  <c r="AQ43" i="1"/>
  <c r="AP47" i="1"/>
  <c r="AQ47" i="1" s="1"/>
  <c r="AO47" i="1"/>
  <c r="AB63" i="1"/>
  <c r="AD63" i="1" s="1"/>
  <c r="AE63" i="1" s="1"/>
  <c r="AA63" i="1"/>
  <c r="AC63" i="1" s="1"/>
  <c r="AL68" i="1"/>
  <c r="AF68" i="1"/>
  <c r="AT85" i="1"/>
  <c r="AV85" i="1" s="1"/>
  <c r="J226" i="1"/>
  <c r="AB16" i="1"/>
  <c r="AD23" i="1"/>
  <c r="AE23" i="1" s="1"/>
  <c r="AR30" i="1"/>
  <c r="AS30" i="1" s="1"/>
  <c r="AB31" i="1"/>
  <c r="AD32" i="1"/>
  <c r="AE32" i="1" s="1"/>
  <c r="Y36" i="1"/>
  <c r="AR38" i="1"/>
  <c r="AS38" i="1" s="1"/>
  <c r="AC58" i="1"/>
  <c r="AB67" i="1"/>
  <c r="AD67" i="1" s="1"/>
  <c r="AE67" i="1" s="1"/>
  <c r="AA67" i="1"/>
  <c r="AC67" i="1" s="1"/>
  <c r="AB81" i="1"/>
  <c r="S226" i="1"/>
  <c r="AG226" i="1"/>
  <c r="AD46" i="1"/>
  <c r="AE46" i="1" s="1"/>
  <c r="AD47" i="1"/>
  <c r="AE47" i="1" s="1"/>
  <c r="AD48" i="1"/>
  <c r="AR51" i="1"/>
  <c r="AS51" i="1" s="1"/>
  <c r="AB55" i="1"/>
  <c r="U61" i="1"/>
  <c r="AC61" i="1" s="1"/>
  <c r="AD64" i="1"/>
  <c r="AE64" i="1" s="1"/>
  <c r="AR80" i="1"/>
  <c r="AS80" i="1" s="1"/>
  <c r="U81" i="1"/>
  <c r="AB56" i="1"/>
  <c r="AD56" i="1" s="1"/>
  <c r="AE56" i="1" s="1"/>
  <c r="Y71" i="1"/>
  <c r="AA71" i="1" s="1"/>
  <c r="AC71" i="1" s="1"/>
  <c r="AB78" i="1"/>
  <c r="Y81" i="1"/>
  <c r="AA81" i="1" s="1"/>
  <c r="AC81" i="1" s="1"/>
  <c r="AC92" i="1"/>
  <c r="AC94" i="1"/>
  <c r="AL124" i="1"/>
  <c r="AF124" i="1"/>
  <c r="R44" i="1"/>
  <c r="AC44" i="1" s="1"/>
  <c r="R45" i="1"/>
  <c r="AC45" i="1" s="1"/>
  <c r="R46" i="1"/>
  <c r="AC46" i="1" s="1"/>
  <c r="AD55" i="1"/>
  <c r="AB58" i="1"/>
  <c r="AE61" i="1"/>
  <c r="AP89" i="1"/>
  <c r="AQ89" i="1" s="1"/>
  <c r="AO89" i="1"/>
  <c r="AA111" i="1"/>
  <c r="AB111" i="1"/>
  <c r="AD50" i="1"/>
  <c r="AE50" i="1" s="1"/>
  <c r="AD58" i="1"/>
  <c r="AE58" i="1" s="1"/>
  <c r="R59" i="1"/>
  <c r="AC59" i="1" s="1"/>
  <c r="AR61" i="1"/>
  <c r="AS61" i="1" s="1"/>
  <c r="R64" i="1"/>
  <c r="AC64" i="1" s="1"/>
  <c r="U68" i="1"/>
  <c r="AC68" i="1" s="1"/>
  <c r="AR73" i="1"/>
  <c r="AS73" i="1" s="1"/>
  <c r="AU78" i="1"/>
  <c r="AV78" i="1" s="1"/>
  <c r="AT90" i="1"/>
  <c r="AV90" i="1" s="1"/>
  <c r="AO53" i="1"/>
  <c r="AR69" i="1"/>
  <c r="AS69" i="1" s="1"/>
  <c r="AE76" i="1"/>
  <c r="AD114" i="1"/>
  <c r="AE114" i="1" s="1"/>
  <c r="AB115" i="1"/>
  <c r="AD115" i="1" s="1"/>
  <c r="AE115" i="1" s="1"/>
  <c r="Y52" i="1"/>
  <c r="AA52" i="1" s="1"/>
  <c r="AB66" i="1"/>
  <c r="AD66" i="1" s="1"/>
  <c r="AE66" i="1" s="1"/>
  <c r="AB71" i="1"/>
  <c r="AR76" i="1"/>
  <c r="AS76" i="1" s="1"/>
  <c r="AR88" i="1"/>
  <c r="AS88" i="1" s="1"/>
  <c r="AD89" i="1"/>
  <c r="AE89" i="1" s="1"/>
  <c r="H226" i="1"/>
  <c r="AM226" i="1"/>
  <c r="F48" i="1"/>
  <c r="F226" i="1" s="1"/>
  <c r="AD53" i="1"/>
  <c r="AE53" i="1" s="1"/>
  <c r="AD57" i="1"/>
  <c r="AE57" i="1" s="1"/>
  <c r="AK67" i="1"/>
  <c r="Y70" i="1"/>
  <c r="AR71" i="1"/>
  <c r="AS71" i="1" s="1"/>
  <c r="U77" i="1"/>
  <c r="AC77" i="1" s="1"/>
  <c r="AB79" i="1"/>
  <c r="AR82" i="1"/>
  <c r="AS82" i="1" s="1"/>
  <c r="AB82" i="1"/>
  <c r="AD82" i="1" s="1"/>
  <c r="AE82" i="1" s="1"/>
  <c r="AR85" i="1"/>
  <c r="AS85" i="1" s="1"/>
  <c r="AD85" i="1"/>
  <c r="AE85" i="1" s="1"/>
  <c r="AC93" i="1"/>
  <c r="AR50" i="1"/>
  <c r="AS50" i="1" s="1"/>
  <c r="AB74" i="1"/>
  <c r="AD74" i="1" s="1"/>
  <c r="AE74" i="1" s="1"/>
  <c r="AR79" i="1"/>
  <c r="AS79" i="1" s="1"/>
  <c r="AR83" i="1"/>
  <c r="AS83" i="1" s="1"/>
  <c r="AB83" i="1"/>
  <c r="AD83" i="1" s="1"/>
  <c r="AE83" i="1" s="1"/>
  <c r="AR84" i="1"/>
  <c r="AS84" i="1" s="1"/>
  <c r="AB84" i="1"/>
  <c r="AC109" i="1"/>
  <c r="AD111" i="1"/>
  <c r="AE111" i="1" s="1"/>
  <c r="AA40" i="1"/>
  <c r="AD59" i="1"/>
  <c r="AE59" i="1" s="1"/>
  <c r="Y72" i="1"/>
  <c r="AA72" i="1" s="1"/>
  <c r="AC72" i="1" s="1"/>
  <c r="AR74" i="1"/>
  <c r="AS74" i="1" s="1"/>
  <c r="AK81" i="1"/>
  <c r="AT89" i="1"/>
  <c r="AV89" i="1" s="1"/>
  <c r="AU91" i="1"/>
  <c r="AT91" i="1"/>
  <c r="AV91" i="1" s="1"/>
  <c r="AL120" i="1"/>
  <c r="AF120" i="1"/>
  <c r="AP125" i="1"/>
  <c r="AO125" i="1"/>
  <c r="AC57" i="1"/>
  <c r="Y75" i="1"/>
  <c r="AE77" i="1"/>
  <c r="Y80" i="1"/>
  <c r="AP95" i="1"/>
  <c r="AO95" i="1"/>
  <c r="AU101" i="1"/>
  <c r="AV101" i="1" s="1"/>
  <c r="AR77" i="1"/>
  <c r="AS77" i="1" s="1"/>
  <c r="AD84" i="1"/>
  <c r="AE84" i="1" s="1"/>
  <c r="R86" i="1"/>
  <c r="AC86" i="1" s="1"/>
  <c r="AB86" i="1"/>
  <c r="AD86" i="1" s="1"/>
  <c r="AE86" i="1" s="1"/>
  <c r="R87" i="1"/>
  <c r="AC87" i="1" s="1"/>
  <c r="AB87" i="1"/>
  <c r="AP97" i="1"/>
  <c r="AO97" i="1"/>
  <c r="AU106" i="1"/>
  <c r="AT106" i="1"/>
  <c r="AV106" i="1" s="1"/>
  <c r="AE51" i="1"/>
  <c r="AD62" i="1"/>
  <c r="AE62" i="1" s="1"/>
  <c r="AR67" i="1"/>
  <c r="AS67" i="1" s="1"/>
  <c r="Y69" i="1"/>
  <c r="AR72" i="1"/>
  <c r="AS72" i="1" s="1"/>
  <c r="Y73" i="1"/>
  <c r="AB99" i="1"/>
  <c r="AD99" i="1" s="1"/>
  <c r="AE99" i="1" s="1"/>
  <c r="AT105" i="1"/>
  <c r="AU105" i="1"/>
  <c r="AU108" i="1"/>
  <c r="AT108" i="1"/>
  <c r="AV108" i="1" s="1"/>
  <c r="AC116" i="1"/>
  <c r="AK101" i="1"/>
  <c r="AB106" i="1"/>
  <c r="AD106" i="1" s="1"/>
  <c r="AE106" i="1" s="1"/>
  <c r="AB109" i="1"/>
  <c r="Y113" i="1"/>
  <c r="AA113" i="1" s="1"/>
  <c r="R128" i="1"/>
  <c r="AC128" i="1" s="1"/>
  <c r="AB128" i="1"/>
  <c r="AK133" i="1"/>
  <c r="AB138" i="1"/>
  <c r="AA138" i="1"/>
  <c r="AD102" i="1"/>
  <c r="AE102" i="1" s="1"/>
  <c r="R114" i="1"/>
  <c r="AC114" i="1" s="1"/>
  <c r="AB114" i="1"/>
  <c r="AP119" i="1"/>
  <c r="AO119" i="1"/>
  <c r="AD121" i="1"/>
  <c r="AE121" i="1" s="1"/>
  <c r="AP123" i="1"/>
  <c r="AO123" i="1"/>
  <c r="AE131" i="1"/>
  <c r="AK95" i="1"/>
  <c r="AR96" i="1"/>
  <c r="AS96" i="1" s="1"/>
  <c r="AK97" i="1"/>
  <c r="AR98" i="1"/>
  <c r="AS98" i="1" s="1"/>
  <c r="AK99" i="1"/>
  <c r="AR100" i="1"/>
  <c r="AS100" i="1" s="1"/>
  <c r="AC112" i="1"/>
  <c r="AC119" i="1"/>
  <c r="AU123" i="1"/>
  <c r="AQ123" i="1"/>
  <c r="AD125" i="1"/>
  <c r="AE125" i="1" s="1"/>
  <c r="U126" i="1"/>
  <c r="R134" i="1"/>
  <c r="AC134" i="1" s="1"/>
  <c r="AB134" i="1"/>
  <c r="AC95" i="1"/>
  <c r="AC97" i="1"/>
  <c r="AC99" i="1"/>
  <c r="AA125" i="1"/>
  <c r="AC125" i="1" s="1"/>
  <c r="AR136" i="1"/>
  <c r="AS136" i="1" s="1"/>
  <c r="AB93" i="1"/>
  <c r="AB103" i="1"/>
  <c r="AD103" i="1" s="1"/>
  <c r="AE103" i="1" s="1"/>
  <c r="R104" i="1"/>
  <c r="AC104" i="1" s="1"/>
  <c r="AB105" i="1"/>
  <c r="AD110" i="1"/>
  <c r="AE110" i="1" s="1"/>
  <c r="R115" i="1"/>
  <c r="AC115" i="1" s="1"/>
  <c r="AP120" i="1"/>
  <c r="AO120" i="1"/>
  <c r="AP124" i="1"/>
  <c r="AO124" i="1"/>
  <c r="AR129" i="1"/>
  <c r="AS129" i="1" s="1"/>
  <c r="AD138" i="1"/>
  <c r="AB91" i="1"/>
  <c r="AB92" i="1"/>
  <c r="U95" i="1"/>
  <c r="AB96" i="1"/>
  <c r="AD96" i="1" s="1"/>
  <c r="AE96" i="1" s="1"/>
  <c r="U97" i="1"/>
  <c r="AB98" i="1"/>
  <c r="AD98" i="1" s="1"/>
  <c r="AE98" i="1" s="1"/>
  <c r="U99" i="1"/>
  <c r="AB117" i="1"/>
  <c r="R120" i="1"/>
  <c r="AC120" i="1" s="1"/>
  <c r="R124" i="1"/>
  <c r="AC124" i="1" s="1"/>
  <c r="AR130" i="1"/>
  <c r="AS130" i="1" s="1"/>
  <c r="AO133" i="1"/>
  <c r="AB85" i="1"/>
  <c r="AB88" i="1"/>
  <c r="AD88" i="1" s="1"/>
  <c r="AE88" i="1" s="1"/>
  <c r="AB90" i="1"/>
  <c r="AD90" i="1" s="1"/>
  <c r="AE90" i="1" s="1"/>
  <c r="AD93" i="1"/>
  <c r="AE93" i="1" s="1"/>
  <c r="AB94" i="1"/>
  <c r="R102" i="1"/>
  <c r="AC102" i="1" s="1"/>
  <c r="AB102" i="1"/>
  <c r="Y104" i="1"/>
  <c r="AA104" i="1" s="1"/>
  <c r="AB108" i="1"/>
  <c r="AR114" i="1"/>
  <c r="AS114" i="1" s="1"/>
  <c r="AB116" i="1"/>
  <c r="AD116" i="1" s="1"/>
  <c r="AE116" i="1" s="1"/>
  <c r="R117" i="1"/>
  <c r="AC117" i="1" s="1"/>
  <c r="AK125" i="1"/>
  <c r="AR127" i="1"/>
  <c r="AS127" i="1" s="1"/>
  <c r="AR128" i="1"/>
  <c r="AS128" i="1" s="1"/>
  <c r="R132" i="1"/>
  <c r="AQ133" i="1"/>
  <c r="AE95" i="1"/>
  <c r="AE97" i="1"/>
  <c r="AC111" i="1"/>
  <c r="AD119" i="1"/>
  <c r="AE119" i="1" s="1"/>
  <c r="AB121" i="1"/>
  <c r="AD123" i="1"/>
  <c r="AE123" i="1" s="1"/>
  <c r="AB139" i="1"/>
  <c r="AD139" i="1" s="1"/>
  <c r="AE139" i="1" s="1"/>
  <c r="AA139" i="1"/>
  <c r="AC139" i="1" s="1"/>
  <c r="AP146" i="1"/>
  <c r="AO146" i="1"/>
  <c r="AB101" i="1"/>
  <c r="AD109" i="1"/>
  <c r="AE109" i="1" s="1"/>
  <c r="R121" i="1"/>
  <c r="AC121" i="1" s="1"/>
  <c r="AT123" i="1"/>
  <c r="AV123" i="1" s="1"/>
  <c r="AD134" i="1"/>
  <c r="AE134" i="1" s="1"/>
  <c r="AR134" i="1"/>
  <c r="AS134" i="1" s="1"/>
  <c r="AC96" i="1"/>
  <c r="AC98" i="1"/>
  <c r="AR104" i="1"/>
  <c r="AS104" i="1" s="1"/>
  <c r="AR120" i="1"/>
  <c r="AS120" i="1" s="1"/>
  <c r="AR124" i="1"/>
  <c r="AS124" i="1" s="1"/>
  <c r="AK126" i="1"/>
  <c r="AK127" i="1"/>
  <c r="AO131" i="1"/>
  <c r="AB135" i="1"/>
  <c r="AB107" i="1"/>
  <c r="AD107" i="1" s="1"/>
  <c r="AE107" i="1" s="1"/>
  <c r="R107" i="1"/>
  <c r="AC107" i="1" s="1"/>
  <c r="R110" i="1"/>
  <c r="AC110" i="1" s="1"/>
  <c r="AB110" i="1"/>
  <c r="AB112" i="1"/>
  <c r="R113" i="1"/>
  <c r="AC113" i="1" s="1"/>
  <c r="AB113" i="1"/>
  <c r="AB118" i="1"/>
  <c r="AD118" i="1" s="1"/>
  <c r="AE118" i="1" s="1"/>
  <c r="AB122" i="1"/>
  <c r="R129" i="1"/>
  <c r="AC129" i="1" s="1"/>
  <c r="AB129" i="1"/>
  <c r="AD129" i="1" s="1"/>
  <c r="AE129" i="1" s="1"/>
  <c r="AP140" i="1"/>
  <c r="AO140" i="1"/>
  <c r="Y100" i="1"/>
  <c r="AR109" i="1"/>
  <c r="AS109" i="1" s="1"/>
  <c r="R118" i="1"/>
  <c r="AC118" i="1" s="1"/>
  <c r="R122" i="1"/>
  <c r="AC122" i="1" s="1"/>
  <c r="AC130" i="1"/>
  <c r="AA136" i="1"/>
  <c r="AC136" i="1" s="1"/>
  <c r="AB136" i="1"/>
  <c r="AD136" i="1" s="1"/>
  <c r="AE136" i="1" s="1"/>
  <c r="U131" i="1"/>
  <c r="AC131" i="1" s="1"/>
  <c r="AE133" i="1"/>
  <c r="AD135" i="1"/>
  <c r="AE135" i="1" s="1"/>
  <c r="U140" i="1"/>
  <c r="AC140" i="1" s="1"/>
  <c r="AR144" i="1"/>
  <c r="AS144" i="1" s="1"/>
  <c r="AD144" i="1"/>
  <c r="AE144" i="1" s="1"/>
  <c r="AB147" i="1"/>
  <c r="AP155" i="1"/>
  <c r="AO155" i="1"/>
  <c r="AD165" i="1"/>
  <c r="AP166" i="1"/>
  <c r="AO166" i="1"/>
  <c r="AP160" i="1"/>
  <c r="AO160" i="1"/>
  <c r="AP162" i="1"/>
  <c r="AO162" i="1"/>
  <c r="AL167" i="1"/>
  <c r="AF167" i="1"/>
  <c r="AD170" i="1"/>
  <c r="AE170" i="1" s="1"/>
  <c r="AL194" i="1"/>
  <c r="AF194" i="1"/>
  <c r="AR142" i="1"/>
  <c r="AS142" i="1" s="1"/>
  <c r="AC150" i="1"/>
  <c r="AQ166" i="1"/>
  <c r="AU166" i="1"/>
  <c r="AT166" i="1"/>
  <c r="AV166" i="1" s="1"/>
  <c r="AE138" i="1"/>
  <c r="AT152" i="1"/>
  <c r="AV152" i="1" s="1"/>
  <c r="AT159" i="1"/>
  <c r="AV159" i="1" s="1"/>
  <c r="AB174" i="1"/>
  <c r="AA174" i="1"/>
  <c r="AB130" i="1"/>
  <c r="AD130" i="1" s="1"/>
  <c r="AE130" i="1" s="1"/>
  <c r="R135" i="1"/>
  <c r="AC135" i="1" s="1"/>
  <c r="AR138" i="1"/>
  <c r="AS138" i="1" s="1"/>
  <c r="AK139" i="1"/>
  <c r="AD140" i="1"/>
  <c r="AE140" i="1" s="1"/>
  <c r="AR140" i="1"/>
  <c r="AS140" i="1" s="1"/>
  <c r="Y143" i="1"/>
  <c r="AA143" i="1" s="1"/>
  <c r="AC143" i="1" s="1"/>
  <c r="AR145" i="1"/>
  <c r="AS145" i="1" s="1"/>
  <c r="AB137" i="1"/>
  <c r="AD145" i="1"/>
  <c r="AE145" i="1" s="1"/>
  <c r="AC147" i="1"/>
  <c r="AE157" i="1"/>
  <c r="AP161" i="1"/>
  <c r="AO161" i="1"/>
  <c r="AP163" i="1"/>
  <c r="AO163" i="1"/>
  <c r="AU165" i="1"/>
  <c r="AT165" i="1"/>
  <c r="AP167" i="1"/>
  <c r="AO167" i="1"/>
  <c r="AU184" i="1"/>
  <c r="AT184" i="1"/>
  <c r="AV184" i="1" s="1"/>
  <c r="AU201" i="1"/>
  <c r="AV201" i="1" s="1"/>
  <c r="Y132" i="1"/>
  <c r="AA132" i="1" s="1"/>
  <c r="R137" i="1"/>
  <c r="AC137" i="1" s="1"/>
  <c r="Y141" i="1"/>
  <c r="AA141" i="1" s="1"/>
  <c r="AC141" i="1" s="1"/>
  <c r="AB148" i="1"/>
  <c r="AA148" i="1"/>
  <c r="AC148" i="1" s="1"/>
  <c r="AD157" i="1"/>
  <c r="AP165" i="1"/>
  <c r="AQ165" i="1" s="1"/>
  <c r="AO165" i="1"/>
  <c r="AL166" i="1"/>
  <c r="AF166" i="1"/>
  <c r="AD168" i="1"/>
  <c r="AE168" i="1" s="1"/>
  <c r="AR143" i="1"/>
  <c r="AS143" i="1" s="1"/>
  <c r="AP145" i="1"/>
  <c r="AE148" i="1"/>
  <c r="AB154" i="1"/>
  <c r="AD154" i="1" s="1"/>
  <c r="AE154" i="1" s="1"/>
  <c r="AA154" i="1"/>
  <c r="AP158" i="1"/>
  <c r="AO158" i="1"/>
  <c r="AD160" i="1"/>
  <c r="AD162" i="1"/>
  <c r="AE162" i="1" s="1"/>
  <c r="AB143" i="1"/>
  <c r="AR146" i="1"/>
  <c r="AS146" i="1" s="1"/>
  <c r="AC151" i="1"/>
  <c r="AA156" i="1"/>
  <c r="AC156" i="1" s="1"/>
  <c r="AB156" i="1"/>
  <c r="AD156" i="1" s="1"/>
  <c r="AE156" i="1" s="1"/>
  <c r="AB173" i="1"/>
  <c r="AA173" i="1"/>
  <c r="AB175" i="1"/>
  <c r="AD141" i="1"/>
  <c r="AE141" i="1" s="1"/>
  <c r="AR141" i="1"/>
  <c r="AS141" i="1" s="1"/>
  <c r="AO144" i="1"/>
  <c r="AD146" i="1"/>
  <c r="AE146" i="1" s="1"/>
  <c r="AU149" i="1"/>
  <c r="AT149" i="1"/>
  <c r="AV149" i="1" s="1"/>
  <c r="AE165" i="1"/>
  <c r="AT172" i="1"/>
  <c r="AV172" i="1" s="1"/>
  <c r="AA177" i="1"/>
  <c r="AC177" i="1" s="1"/>
  <c r="AB177" i="1"/>
  <c r="Y126" i="1"/>
  <c r="AA126" i="1" s="1"/>
  <c r="AK138" i="1"/>
  <c r="AR139" i="1"/>
  <c r="AS139" i="1" s="1"/>
  <c r="AB141" i="1"/>
  <c r="AA146" i="1"/>
  <c r="AC146" i="1" s="1"/>
  <c r="AC153" i="1"/>
  <c r="AD137" i="1"/>
  <c r="AE137" i="1" s="1"/>
  <c r="AC138" i="1"/>
  <c r="Y142" i="1"/>
  <c r="AC145" i="1"/>
  <c r="AR147" i="1"/>
  <c r="AS147" i="1" s="1"/>
  <c r="AD148" i="1"/>
  <c r="AC162" i="1"/>
  <c r="AD169" i="1"/>
  <c r="AE169" i="1" s="1"/>
  <c r="AB149" i="1"/>
  <c r="AD149" i="1" s="1"/>
  <c r="AE149" i="1" s="1"/>
  <c r="AB150" i="1"/>
  <c r="U161" i="1"/>
  <c r="AC161" i="1" s="1"/>
  <c r="U163" i="1"/>
  <c r="AC163" i="1" s="1"/>
  <c r="U167" i="1"/>
  <c r="AC167" i="1" s="1"/>
  <c r="AD171" i="1"/>
  <c r="AE171" i="1" s="1"/>
  <c r="AB172" i="1"/>
  <c r="AK178" i="1"/>
  <c r="AT183" i="1"/>
  <c r="AV183" i="1" s="1"/>
  <c r="AQ183" i="1"/>
  <c r="AR188" i="1"/>
  <c r="AS188" i="1" s="1"/>
  <c r="AD191" i="1"/>
  <c r="AE191" i="1" s="1"/>
  <c r="AR194" i="1"/>
  <c r="AS194" i="1" s="1"/>
  <c r="AB197" i="1"/>
  <c r="AC210" i="1"/>
  <c r="AB218" i="1"/>
  <c r="AT222" i="1"/>
  <c r="AV222" i="1" s="1"/>
  <c r="AQ222" i="1"/>
  <c r="AR176" i="1"/>
  <c r="AS176" i="1" s="1"/>
  <c r="Y182" i="1"/>
  <c r="AD185" i="1"/>
  <c r="AE185" i="1" s="1"/>
  <c r="AT185" i="1"/>
  <c r="AV185" i="1" s="1"/>
  <c r="AT187" i="1"/>
  <c r="AV187" i="1" s="1"/>
  <c r="AU197" i="1"/>
  <c r="AT197" i="1"/>
  <c r="AU215" i="1"/>
  <c r="AT215" i="1"/>
  <c r="AV215" i="1" s="1"/>
  <c r="AQ215" i="1"/>
  <c r="AB216" i="1"/>
  <c r="AA216" i="1"/>
  <c r="AF222" i="1"/>
  <c r="AB224" i="1"/>
  <c r="R224" i="1"/>
  <c r="AC224" i="1" s="1"/>
  <c r="AD150" i="1"/>
  <c r="AE150" i="1" s="1"/>
  <c r="AC158" i="1"/>
  <c r="AE161" i="1"/>
  <c r="AE163" i="1"/>
  <c r="AB171" i="1"/>
  <c r="AP188" i="1"/>
  <c r="AQ188" i="1" s="1"/>
  <c r="AO188" i="1"/>
  <c r="AA189" i="1"/>
  <c r="AB189" i="1"/>
  <c r="AD223" i="1"/>
  <c r="AE223" i="1" s="1"/>
  <c r="AD152" i="1"/>
  <c r="AE152" i="1" s="1"/>
  <c r="AB153" i="1"/>
  <c r="AB170" i="1"/>
  <c r="R192" i="1"/>
  <c r="AC192" i="1" s="1"/>
  <c r="AB192" i="1"/>
  <c r="AP194" i="1"/>
  <c r="AQ194" i="1" s="1"/>
  <c r="AO194" i="1"/>
  <c r="AU200" i="1"/>
  <c r="AT200" i="1"/>
  <c r="AR206" i="1"/>
  <c r="AS206" i="1" s="1"/>
  <c r="AP209" i="1"/>
  <c r="AO209" i="1"/>
  <c r="AD147" i="1"/>
  <c r="AE147" i="1" s="1"/>
  <c r="AR152" i="1"/>
  <c r="AS152" i="1" s="1"/>
  <c r="AR157" i="1"/>
  <c r="AS157" i="1" s="1"/>
  <c r="AB168" i="1"/>
  <c r="R168" i="1"/>
  <c r="AC168" i="1" s="1"/>
  <c r="R170" i="1"/>
  <c r="AC170" i="1" s="1"/>
  <c r="AK173" i="1"/>
  <c r="AR174" i="1"/>
  <c r="AS174" i="1" s="1"/>
  <c r="AR177" i="1"/>
  <c r="AS177" i="1" s="1"/>
  <c r="AB178" i="1"/>
  <c r="R178" i="1"/>
  <c r="AC178" i="1" s="1"/>
  <c r="AD190" i="1"/>
  <c r="AE190" i="1" s="1"/>
  <c r="AR190" i="1"/>
  <c r="AS190" i="1" s="1"/>
  <c r="AU194" i="1"/>
  <c r="AV194" i="1" s="1"/>
  <c r="AK202" i="1"/>
  <c r="AB213" i="1"/>
  <c r="AA213" i="1"/>
  <c r="AC213" i="1" s="1"/>
  <c r="AC220" i="1"/>
  <c r="AB152" i="1"/>
  <c r="AB159" i="1"/>
  <c r="AR167" i="1"/>
  <c r="AS167" i="1" s="1"/>
  <c r="AR169" i="1"/>
  <c r="AS169" i="1" s="1"/>
  <c r="R186" i="1"/>
  <c r="AC186" i="1" s="1"/>
  <c r="AB186" i="1"/>
  <c r="AD186" i="1" s="1"/>
  <c r="AE186" i="1" s="1"/>
  <c r="AR198" i="1"/>
  <c r="AS198" i="1" s="1"/>
  <c r="AB212" i="1"/>
  <c r="AA212" i="1"/>
  <c r="AC218" i="1"/>
  <c r="AD155" i="1"/>
  <c r="AE155" i="1" s="1"/>
  <c r="AA155" i="1"/>
  <c r="AC155" i="1" s="1"/>
  <c r="AR155" i="1"/>
  <c r="AS155" i="1" s="1"/>
  <c r="Y164" i="1"/>
  <c r="AA164" i="1" s="1"/>
  <c r="AC164" i="1" s="1"/>
  <c r="Y170" i="1"/>
  <c r="AA170" i="1" s="1"/>
  <c r="AR172" i="1"/>
  <c r="AS172" i="1" s="1"/>
  <c r="AD172" i="1"/>
  <c r="AE172" i="1" s="1"/>
  <c r="AC173" i="1"/>
  <c r="U175" i="1"/>
  <c r="AC175" i="1" s="1"/>
  <c r="Y179" i="1"/>
  <c r="AA179" i="1" s="1"/>
  <c r="AC179" i="1" s="1"/>
  <c r="Y180" i="1"/>
  <c r="AA180" i="1" s="1"/>
  <c r="AC180" i="1" s="1"/>
  <c r="AR181" i="1"/>
  <c r="AS181" i="1" s="1"/>
  <c r="AB181" i="1"/>
  <c r="AD181" i="1" s="1"/>
  <c r="AE181" i="1" s="1"/>
  <c r="AA181" i="1"/>
  <c r="AC181" i="1" s="1"/>
  <c r="AD187" i="1"/>
  <c r="AE187" i="1" s="1"/>
  <c r="AR193" i="1"/>
  <c r="AS193" i="1" s="1"/>
  <c r="Y205" i="1"/>
  <c r="AA205" i="1" s="1"/>
  <c r="AC211" i="1"/>
  <c r="AD221" i="1"/>
  <c r="AE221" i="1" s="1"/>
  <c r="AK154" i="1"/>
  <c r="AC171" i="1"/>
  <c r="Y175" i="1"/>
  <c r="AA175" i="1" s="1"/>
  <c r="AD189" i="1"/>
  <c r="AE189" i="1" s="1"/>
  <c r="AK207" i="1"/>
  <c r="AO151" i="1"/>
  <c r="AE160" i="1"/>
  <c r="AR180" i="1"/>
  <c r="AS180" i="1" s="1"/>
  <c r="AU198" i="1"/>
  <c r="AT198" i="1"/>
  <c r="AV198" i="1" s="1"/>
  <c r="AR207" i="1"/>
  <c r="AS207" i="1" s="1"/>
  <c r="AD207" i="1"/>
  <c r="AE207" i="1" s="1"/>
  <c r="AB211" i="1"/>
  <c r="AA211" i="1"/>
  <c r="AR153" i="1"/>
  <c r="AS153" i="1" s="1"/>
  <c r="AD153" i="1"/>
  <c r="AE153" i="1" s="1"/>
  <c r="AC154" i="1"/>
  <c r="AR156" i="1"/>
  <c r="AS156" i="1" s="1"/>
  <c r="R157" i="1"/>
  <c r="AC157" i="1" s="1"/>
  <c r="AB157" i="1"/>
  <c r="AK159" i="1"/>
  <c r="AR160" i="1"/>
  <c r="AS160" i="1" s="1"/>
  <c r="AR162" i="1"/>
  <c r="AS162" i="1" s="1"/>
  <c r="AB164" i="1"/>
  <c r="AD164" i="1" s="1"/>
  <c r="AE164" i="1" s="1"/>
  <c r="AB169" i="1"/>
  <c r="AK169" i="1"/>
  <c r="AK174" i="1"/>
  <c r="AD175" i="1"/>
  <c r="AE175" i="1" s="1"/>
  <c r="AB179" i="1"/>
  <c r="AD179" i="1" s="1"/>
  <c r="AE179" i="1" s="1"/>
  <c r="AP185" i="1"/>
  <c r="AQ185" i="1" s="1"/>
  <c r="R193" i="1"/>
  <c r="AC193" i="1" s="1"/>
  <c r="AB193" i="1"/>
  <c r="AD193" i="1" s="1"/>
  <c r="AE193" i="1" s="1"/>
  <c r="AC216" i="1"/>
  <c r="AD151" i="1"/>
  <c r="AE151" i="1" s="1"/>
  <c r="AA160" i="1"/>
  <c r="AC160" i="1" s="1"/>
  <c r="AA162" i="1"/>
  <c r="R169" i="1"/>
  <c r="AC169" i="1" s="1"/>
  <c r="Y176" i="1"/>
  <c r="AR178" i="1"/>
  <c r="AS178" i="1" s="1"/>
  <c r="AE183" i="1"/>
  <c r="AR184" i="1"/>
  <c r="AS184" i="1" s="1"/>
  <c r="AU191" i="1"/>
  <c r="AT191" i="1"/>
  <c r="AB210" i="1"/>
  <c r="AR219" i="1"/>
  <c r="AS219" i="1" s="1"/>
  <c r="AB219" i="1"/>
  <c r="AA219" i="1"/>
  <c r="AC219" i="1" s="1"/>
  <c r="AC221" i="1"/>
  <c r="AB225" i="1"/>
  <c r="R225" i="1"/>
  <c r="AC225" i="1" s="1"/>
  <c r="AD158" i="1"/>
  <c r="AE158" i="1" s="1"/>
  <c r="AR173" i="1"/>
  <c r="AS173" i="1" s="1"/>
  <c r="AC174" i="1"/>
  <c r="AC189" i="1"/>
  <c r="AD192" i="1"/>
  <c r="AE192" i="1" s="1"/>
  <c r="AD197" i="1"/>
  <c r="AE197" i="1" s="1"/>
  <c r="AB201" i="1"/>
  <c r="AD201" i="1" s="1"/>
  <c r="AE201" i="1" s="1"/>
  <c r="AB208" i="1"/>
  <c r="AD208" i="1" s="1"/>
  <c r="AE208" i="1" s="1"/>
  <c r="AA208" i="1"/>
  <c r="AB214" i="1"/>
  <c r="AA214" i="1"/>
  <c r="AC214" i="1" s="1"/>
  <c r="AR218" i="1"/>
  <c r="AS218" i="1" s="1"/>
  <c r="AD218" i="1"/>
  <c r="AE218" i="1" s="1"/>
  <c r="AR185" i="1"/>
  <c r="AS185" i="1" s="1"/>
  <c r="AB190" i="1"/>
  <c r="AB198" i="1"/>
  <c r="AD198" i="1" s="1"/>
  <c r="AE198" i="1" s="1"/>
  <c r="AB202" i="1"/>
  <c r="AK203" i="1"/>
  <c r="AC208" i="1"/>
  <c r="AC209" i="1"/>
  <c r="AO215" i="1"/>
  <c r="AE220" i="1"/>
  <c r="AO220" i="1"/>
  <c r="AR212" i="1"/>
  <c r="AS212" i="1" s="1"/>
  <c r="AD212" i="1"/>
  <c r="AE212" i="1" s="1"/>
  <c r="AR220" i="1"/>
  <c r="AS220" i="1" s="1"/>
  <c r="AR179" i="1"/>
  <c r="AS179" i="1" s="1"/>
  <c r="AK204" i="1"/>
  <c r="AC207" i="1"/>
  <c r="AR211" i="1"/>
  <c r="AS211" i="1" s="1"/>
  <c r="AD211" i="1"/>
  <c r="AE211" i="1" s="1"/>
  <c r="AR213" i="1"/>
  <c r="AS213" i="1" s="1"/>
  <c r="AD213" i="1"/>
  <c r="AE213" i="1" s="1"/>
  <c r="AR214" i="1"/>
  <c r="AS214" i="1" s="1"/>
  <c r="AR215" i="1"/>
  <c r="AS215" i="1" s="1"/>
  <c r="AD215" i="1"/>
  <c r="AE215" i="1" s="1"/>
  <c r="AB203" i="1"/>
  <c r="AD203" i="1" s="1"/>
  <c r="AE203" i="1" s="1"/>
  <c r="AR210" i="1"/>
  <c r="AS210" i="1" s="1"/>
  <c r="AD210" i="1"/>
  <c r="AE210" i="1" s="1"/>
  <c r="AR216" i="1"/>
  <c r="AS216" i="1" s="1"/>
  <c r="AD216" i="1"/>
  <c r="AE216" i="1" s="1"/>
  <c r="AE217" i="1"/>
  <c r="AB195" i="1"/>
  <c r="R199" i="1"/>
  <c r="AC199" i="1" s="1"/>
  <c r="R203" i="1"/>
  <c r="AC203" i="1" s="1"/>
  <c r="AR209" i="1"/>
  <c r="AS209" i="1" s="1"/>
  <c r="AD209" i="1"/>
  <c r="AE209" i="1" s="1"/>
  <c r="AR217" i="1"/>
  <c r="AS217" i="1" s="1"/>
  <c r="AB221" i="1"/>
  <c r="AR221" i="1"/>
  <c r="AS221" i="1" s="1"/>
  <c r="AB204" i="1"/>
  <c r="AR208" i="1"/>
  <c r="AS208" i="1" s="1"/>
  <c r="AB223" i="1"/>
  <c r="AD225" i="1"/>
  <c r="AE225" i="1" s="1"/>
  <c r="AR182" i="1"/>
  <c r="AS182" i="1" s="1"/>
  <c r="AR183" i="1"/>
  <c r="AS183" i="1" s="1"/>
  <c r="AD183" i="1"/>
  <c r="AB187" i="1"/>
  <c r="AB196" i="1"/>
  <c r="AD196" i="1" s="1"/>
  <c r="AE196" i="1" s="1"/>
  <c r="AP199" i="1"/>
  <c r="AB200" i="1"/>
  <c r="R204" i="1"/>
  <c r="AC204" i="1" s="1"/>
  <c r="AB205" i="1"/>
  <c r="AD205" i="1" s="1"/>
  <c r="AE205" i="1" s="1"/>
  <c r="R223" i="1"/>
  <c r="AC223" i="1" s="1"/>
  <c r="AK224" i="1"/>
  <c r="AC196" i="1"/>
  <c r="AK197" i="1"/>
  <c r="AC205" i="1"/>
  <c r="Y206" i="1"/>
  <c r="AA206" i="1" s="1"/>
  <c r="AC206" i="1" s="1"/>
  <c r="AC212" i="1"/>
  <c r="AB206" i="1"/>
  <c r="AD206" i="1" s="1"/>
  <c r="AE206" i="1" s="1"/>
  <c r="AB207" i="1"/>
  <c r="AH59" i="2" l="1"/>
  <c r="BI59" i="2"/>
  <c r="BI39" i="2"/>
  <c r="AH26" i="2"/>
  <c r="AH50" i="2"/>
  <c r="AH62" i="2"/>
  <c r="AV59" i="2"/>
  <c r="BA59" i="2" s="1"/>
  <c r="AH43" i="2"/>
  <c r="AV30" i="2"/>
  <c r="BA30" i="2" s="1"/>
  <c r="AH58" i="2"/>
  <c r="AC52" i="2"/>
  <c r="AH52" i="2"/>
  <c r="AZ79" i="2"/>
  <c r="AV73" i="2"/>
  <c r="BA73" i="2" s="1"/>
  <c r="AV19" i="2"/>
  <c r="BA19" i="2" s="1"/>
  <c r="AH65" i="2"/>
  <c r="BA18" i="2"/>
  <c r="AH49" i="2"/>
  <c r="AC49" i="2"/>
  <c r="AV49" i="2" s="1"/>
  <c r="BA49" i="2" s="1"/>
  <c r="BG72" i="2"/>
  <c r="BH72" i="2"/>
  <c r="AV75" i="2"/>
  <c r="BA75" i="2" s="1"/>
  <c r="BG62" i="2"/>
  <c r="BH62" i="2"/>
  <c r="BD74" i="2"/>
  <c r="BG71" i="2"/>
  <c r="BH71" i="2"/>
  <c r="AV34" i="2"/>
  <c r="BA34" i="2" s="1"/>
  <c r="BF57" i="2"/>
  <c r="BH18" i="2"/>
  <c r="BH15" i="2" s="1"/>
  <c r="BG18" i="2"/>
  <c r="BI18" i="2" s="1"/>
  <c r="BF60" i="2"/>
  <c r="AH69" i="2"/>
  <c r="AC69" i="2"/>
  <c r="BF68" i="2"/>
  <c r="BH73" i="2"/>
  <c r="BG73" i="2"/>
  <c r="BH31" i="2"/>
  <c r="BI34" i="2"/>
  <c r="BH29" i="2"/>
  <c r="BH22" i="2" s="1"/>
  <c r="BG29" i="2"/>
  <c r="AV29" i="2"/>
  <c r="BA29" i="2" s="1"/>
  <c r="BC13" i="2"/>
  <c r="AU13" i="2"/>
  <c r="AT13" i="2"/>
  <c r="AU16" i="2"/>
  <c r="BK16" i="2"/>
  <c r="AT16" i="2"/>
  <c r="BG16" i="2" s="1"/>
  <c r="BC16" i="2"/>
  <c r="BD16" i="2" s="1"/>
  <c r="BF54" i="2"/>
  <c r="AV27" i="2"/>
  <c r="BA27" i="2" s="1"/>
  <c r="BF24" i="2"/>
  <c r="BH58" i="2"/>
  <c r="BG58" i="2"/>
  <c r="AB79" i="2"/>
  <c r="AC16" i="2"/>
  <c r="BF28" i="2"/>
  <c r="BF23" i="2"/>
  <c r="O79" i="2"/>
  <c r="AH13" i="2"/>
  <c r="AC13" i="2"/>
  <c r="BI41" i="2"/>
  <c r="BF59" i="2"/>
  <c r="BI64" i="2"/>
  <c r="BI49" i="2"/>
  <c r="AV17" i="2"/>
  <c r="BA17" i="2" s="1"/>
  <c r="BH36" i="2"/>
  <c r="BG36" i="2"/>
  <c r="AO199" i="1"/>
  <c r="AD199" i="1"/>
  <c r="AE199" i="1" s="1"/>
  <c r="AX191" i="1"/>
  <c r="AF188" i="1"/>
  <c r="AP184" i="1"/>
  <c r="AQ184" i="1" s="1"/>
  <c r="AD184" i="1"/>
  <c r="AE184" i="1" s="1"/>
  <c r="AF184" i="1" s="1"/>
  <c r="AO184" i="1"/>
  <c r="AB180" i="1"/>
  <c r="AP127" i="1"/>
  <c r="AQ127" i="1" s="1"/>
  <c r="AO127" i="1"/>
  <c r="AD127" i="1"/>
  <c r="AE127" i="1" s="1"/>
  <c r="AB72" i="1"/>
  <c r="AD72" i="1" s="1"/>
  <c r="AE72" i="1" s="1"/>
  <c r="AQ48" i="1"/>
  <c r="AF208" i="1"/>
  <c r="AL208" i="1"/>
  <c r="AT54" i="1"/>
  <c r="AV54" i="1" s="1"/>
  <c r="AU54" i="1"/>
  <c r="AF205" i="1"/>
  <c r="AL205" i="1"/>
  <c r="AL198" i="1"/>
  <c r="AF198" i="1"/>
  <c r="AU181" i="1"/>
  <c r="AT181" i="1"/>
  <c r="AQ181" i="1"/>
  <c r="AL130" i="1"/>
  <c r="AF130" i="1"/>
  <c r="AL139" i="1"/>
  <c r="AF139" i="1"/>
  <c r="AF103" i="1"/>
  <c r="AL103" i="1"/>
  <c r="AF84" i="1"/>
  <c r="AL84" i="1"/>
  <c r="AT81" i="1"/>
  <c r="AV81" i="1" s="1"/>
  <c r="AF12" i="1"/>
  <c r="AL12" i="1"/>
  <c r="AL39" i="1"/>
  <c r="AF39" i="1"/>
  <c r="AT20" i="1"/>
  <c r="AU20" i="1"/>
  <c r="AU139" i="1"/>
  <c r="AV139" i="1" s="1"/>
  <c r="AF85" i="1"/>
  <c r="AL85" i="1"/>
  <c r="AL13" i="1"/>
  <c r="AF13" i="1"/>
  <c r="AF210" i="1"/>
  <c r="AL210" i="1"/>
  <c r="AF179" i="1"/>
  <c r="AL179" i="1"/>
  <c r="AF181" i="1"/>
  <c r="AL181" i="1"/>
  <c r="AF116" i="1"/>
  <c r="AL116" i="1"/>
  <c r="AL129" i="1"/>
  <c r="AF129" i="1"/>
  <c r="AF83" i="1"/>
  <c r="AL83" i="1"/>
  <c r="AF82" i="1"/>
  <c r="AL82" i="1"/>
  <c r="AF89" i="1"/>
  <c r="AL89" i="1"/>
  <c r="AF175" i="1"/>
  <c r="AL175" i="1"/>
  <c r="AU213" i="1"/>
  <c r="AT213" i="1"/>
  <c r="AV213" i="1" s="1"/>
  <c r="AQ146" i="1"/>
  <c r="AT146" i="1"/>
  <c r="AL106" i="1"/>
  <c r="AF106" i="1"/>
  <c r="AF62" i="1"/>
  <c r="AL62" i="1"/>
  <c r="AF88" i="1"/>
  <c r="AL88" i="1"/>
  <c r="AU71" i="1"/>
  <c r="AT71" i="1"/>
  <c r="AV71" i="1" s="1"/>
  <c r="AF35" i="1"/>
  <c r="AL35" i="1"/>
  <c r="AL27" i="1"/>
  <c r="AF27" i="1"/>
  <c r="AF17" i="1"/>
  <c r="AL17" i="1"/>
  <c r="AF206" i="1"/>
  <c r="AL206" i="1"/>
  <c r="AL203" i="1"/>
  <c r="AF203" i="1"/>
  <c r="AF212" i="1"/>
  <c r="AL212" i="1"/>
  <c r="AL149" i="1"/>
  <c r="AF149" i="1"/>
  <c r="AF145" i="1"/>
  <c r="AL145" i="1"/>
  <c r="AL170" i="1"/>
  <c r="AF170" i="1"/>
  <c r="AQ125" i="1"/>
  <c r="AU125" i="1"/>
  <c r="AT125" i="1"/>
  <c r="AL196" i="1"/>
  <c r="AF196" i="1"/>
  <c r="AF209" i="1"/>
  <c r="AL209" i="1"/>
  <c r="AQ179" i="1"/>
  <c r="AT179" i="1"/>
  <c r="AV179" i="1" s="1"/>
  <c r="AF169" i="1"/>
  <c r="AL169" i="1"/>
  <c r="AT77" i="1"/>
  <c r="AV77" i="1" s="1"/>
  <c r="AQ77" i="1"/>
  <c r="AU68" i="1"/>
  <c r="AT68" i="1"/>
  <c r="AQ68" i="1"/>
  <c r="AL81" i="1"/>
  <c r="AF81" i="1"/>
  <c r="AT49" i="1"/>
  <c r="AU49" i="1"/>
  <c r="AF16" i="1"/>
  <c r="AL16" i="1"/>
  <c r="AT177" i="1"/>
  <c r="AV177" i="1" s="1"/>
  <c r="AU136" i="1"/>
  <c r="AV136" i="1" s="1"/>
  <c r="AT214" i="1"/>
  <c r="AV214" i="1" s="1"/>
  <c r="AL150" i="1"/>
  <c r="AF150" i="1"/>
  <c r="AF107" i="1"/>
  <c r="AL107" i="1"/>
  <c r="AL43" i="1"/>
  <c r="AF43" i="1"/>
  <c r="AF152" i="1"/>
  <c r="AL152" i="1"/>
  <c r="AL164" i="1"/>
  <c r="AF164" i="1"/>
  <c r="AF207" i="1"/>
  <c r="AL207" i="1"/>
  <c r="AQ143" i="1"/>
  <c r="AU143" i="1"/>
  <c r="AT143" i="1"/>
  <c r="AV143" i="1" s="1"/>
  <c r="AF98" i="1"/>
  <c r="AL98" i="1"/>
  <c r="AF66" i="1"/>
  <c r="AL66" i="1"/>
  <c r="AL72" i="1"/>
  <c r="AF72" i="1"/>
  <c r="AF54" i="1"/>
  <c r="AL54" i="1"/>
  <c r="AF213" i="1"/>
  <c r="AL213" i="1"/>
  <c r="AT219" i="1"/>
  <c r="AV219" i="1" s="1"/>
  <c r="AF185" i="1"/>
  <c r="AL185" i="1"/>
  <c r="AL64" i="1"/>
  <c r="AF64" i="1"/>
  <c r="AT63" i="1"/>
  <c r="AF74" i="1"/>
  <c r="AL74" i="1"/>
  <c r="AL41" i="1"/>
  <c r="AF41" i="1"/>
  <c r="AT60" i="1"/>
  <c r="AV60" i="1" s="1"/>
  <c r="AQ18" i="1"/>
  <c r="AF154" i="1"/>
  <c r="AL154" i="1"/>
  <c r="AL115" i="1"/>
  <c r="AF115" i="1"/>
  <c r="AT61" i="1"/>
  <c r="AV61" i="1" s="1"/>
  <c r="AQ61" i="1"/>
  <c r="AL63" i="1"/>
  <c r="AF63" i="1"/>
  <c r="AF211" i="1"/>
  <c r="AL211" i="1"/>
  <c r="AL201" i="1"/>
  <c r="AF201" i="1"/>
  <c r="AU141" i="1"/>
  <c r="AT141" i="1"/>
  <c r="AT131" i="1"/>
  <c r="AV131" i="1" s="1"/>
  <c r="AQ131" i="1"/>
  <c r="AF90" i="1"/>
  <c r="AL90" i="1"/>
  <c r="AL99" i="1"/>
  <c r="AF99" i="1"/>
  <c r="AL60" i="1"/>
  <c r="AF60" i="1"/>
  <c r="AL156" i="1"/>
  <c r="AF156" i="1"/>
  <c r="AL193" i="1"/>
  <c r="AF193" i="1"/>
  <c r="AL171" i="1"/>
  <c r="AF171" i="1"/>
  <c r="AF136" i="1"/>
  <c r="AL136" i="1"/>
  <c r="AF118" i="1"/>
  <c r="AL118" i="1"/>
  <c r="AL125" i="1"/>
  <c r="AF125" i="1"/>
  <c r="AF86" i="1"/>
  <c r="AL86" i="1"/>
  <c r="AL32" i="1"/>
  <c r="AF32" i="1"/>
  <c r="AT27" i="1"/>
  <c r="AV27" i="1" s="1"/>
  <c r="AU27" i="1"/>
  <c r="AU216" i="1"/>
  <c r="AV216" i="1" s="1"/>
  <c r="AL225" i="1"/>
  <c r="AF225" i="1"/>
  <c r="AO180" i="1"/>
  <c r="AP180" i="1"/>
  <c r="AQ180" i="1" s="1"/>
  <c r="AQ162" i="1"/>
  <c r="AU162" i="1"/>
  <c r="AT162" i="1"/>
  <c r="AV162" i="1" s="1"/>
  <c r="AT223" i="1"/>
  <c r="AV223" i="1" s="1"/>
  <c r="AP214" i="1"/>
  <c r="AQ214" i="1" s="1"/>
  <c r="AO214" i="1"/>
  <c r="AT178" i="1"/>
  <c r="AV178" i="1" s="1"/>
  <c r="AQ178" i="1"/>
  <c r="AP171" i="1"/>
  <c r="AQ171" i="1" s="1"/>
  <c r="AO171" i="1"/>
  <c r="AO195" i="1"/>
  <c r="AP195" i="1"/>
  <c r="AQ195" i="1" s="1"/>
  <c r="AD195" i="1"/>
  <c r="AE195" i="1" s="1"/>
  <c r="AP225" i="1"/>
  <c r="AO225" i="1"/>
  <c r="AU193" i="1"/>
  <c r="AV193" i="1" s="1"/>
  <c r="AO157" i="1"/>
  <c r="AP157" i="1"/>
  <c r="AP159" i="1"/>
  <c r="AQ159" i="1" s="1"/>
  <c r="AO159" i="1"/>
  <c r="AP178" i="1"/>
  <c r="AO178" i="1"/>
  <c r="AD159" i="1"/>
  <c r="AE159" i="1" s="1"/>
  <c r="AL163" i="1"/>
  <c r="AF163" i="1"/>
  <c r="AQ151" i="1"/>
  <c r="AU151" i="1"/>
  <c r="AT151" i="1"/>
  <c r="AV151" i="1" s="1"/>
  <c r="AP129" i="1"/>
  <c r="AQ129" i="1" s="1"/>
  <c r="AO129" i="1"/>
  <c r="AP135" i="1"/>
  <c r="AO135" i="1"/>
  <c r="AF134" i="1"/>
  <c r="AL134" i="1"/>
  <c r="AP121" i="1"/>
  <c r="AQ121" i="1" s="1"/>
  <c r="AO121" i="1"/>
  <c r="AO88" i="1"/>
  <c r="AP88" i="1"/>
  <c r="AQ88" i="1" s="1"/>
  <c r="AP96" i="1"/>
  <c r="AQ96" i="1" s="1"/>
  <c r="AO96" i="1"/>
  <c r="AP138" i="1"/>
  <c r="AO138" i="1"/>
  <c r="AB126" i="1"/>
  <c r="AP87" i="1"/>
  <c r="AO87" i="1"/>
  <c r="AL59" i="1"/>
  <c r="AF59" i="1"/>
  <c r="AU93" i="1"/>
  <c r="AT93" i="1"/>
  <c r="AQ64" i="1"/>
  <c r="AT64" i="1"/>
  <c r="AV64" i="1" s="1"/>
  <c r="AP58" i="1"/>
  <c r="AO58" i="1"/>
  <c r="AT67" i="1"/>
  <c r="AV67" i="1" s="1"/>
  <c r="AF11" i="1"/>
  <c r="AL11" i="1"/>
  <c r="AO34" i="1"/>
  <c r="AP34" i="1"/>
  <c r="AQ34" i="1" s="1"/>
  <c r="AT65" i="1"/>
  <c r="AV65" i="1" s="1"/>
  <c r="AO21" i="1"/>
  <c r="AP21" i="1"/>
  <c r="AQ21" i="1" s="1"/>
  <c r="AP30" i="1"/>
  <c r="AO30" i="1"/>
  <c r="AP202" i="1"/>
  <c r="AQ202" i="1" s="1"/>
  <c r="AO202" i="1"/>
  <c r="AL184" i="1"/>
  <c r="AT203" i="1"/>
  <c r="AV203" i="1" s="1"/>
  <c r="AU203" i="1"/>
  <c r="AU209" i="1"/>
  <c r="AT209" i="1"/>
  <c r="AV209" i="1" s="1"/>
  <c r="AQ209" i="1"/>
  <c r="AL190" i="1"/>
  <c r="AF190" i="1"/>
  <c r="AO223" i="1"/>
  <c r="AP223" i="1"/>
  <c r="AQ223" i="1" s="1"/>
  <c r="AQ225" i="1"/>
  <c r="AT225" i="1"/>
  <c r="AV225" i="1" s="1"/>
  <c r="AF183" i="1"/>
  <c r="AL183" i="1"/>
  <c r="AF155" i="1"/>
  <c r="AL155" i="1"/>
  <c r="AP170" i="1"/>
  <c r="AQ170" i="1" s="1"/>
  <c r="AO170" i="1"/>
  <c r="AL168" i="1"/>
  <c r="AF168" i="1"/>
  <c r="AP205" i="1"/>
  <c r="AQ205" i="1" s="1"/>
  <c r="AO205" i="1"/>
  <c r="AD214" i="1"/>
  <c r="AE214" i="1" s="1"/>
  <c r="AP207" i="1"/>
  <c r="AQ207" i="1" s="1"/>
  <c r="AO207" i="1"/>
  <c r="AU204" i="1"/>
  <c r="AV204" i="1" s="1"/>
  <c r="AT221" i="1"/>
  <c r="AV221" i="1" s="1"/>
  <c r="AD178" i="1"/>
  <c r="AE178" i="1" s="1"/>
  <c r="AT157" i="1"/>
  <c r="AV157" i="1" s="1"/>
  <c r="AQ157" i="1"/>
  <c r="AD180" i="1"/>
  <c r="AE180" i="1" s="1"/>
  <c r="AT171" i="1"/>
  <c r="AV171" i="1" s="1"/>
  <c r="AT218" i="1"/>
  <c r="AP152" i="1"/>
  <c r="AQ152" i="1" s="1"/>
  <c r="AO152" i="1"/>
  <c r="AO153" i="1"/>
  <c r="AP153" i="1"/>
  <c r="AQ153" i="1" s="1"/>
  <c r="AL161" i="1"/>
  <c r="AF161" i="1"/>
  <c r="AV197" i="1"/>
  <c r="AO172" i="1"/>
  <c r="AP172" i="1"/>
  <c r="AQ172" i="1" s="1"/>
  <c r="AP136" i="1"/>
  <c r="AQ136" i="1" s="1"/>
  <c r="AO136" i="1"/>
  <c r="AU129" i="1"/>
  <c r="AV129" i="1" s="1"/>
  <c r="AF119" i="1"/>
  <c r="AL119" i="1"/>
  <c r="AO85" i="1"/>
  <c r="AP85" i="1"/>
  <c r="AQ85" i="1" s="1"/>
  <c r="AU119" i="1"/>
  <c r="AQ119" i="1"/>
  <c r="AT119" i="1"/>
  <c r="AT116" i="1"/>
  <c r="AU116" i="1"/>
  <c r="AQ116" i="1"/>
  <c r="AB69" i="1"/>
  <c r="AA69" i="1"/>
  <c r="AC69" i="1" s="1"/>
  <c r="AQ87" i="1"/>
  <c r="AO78" i="1"/>
  <c r="AD78" i="1"/>
  <c r="AE78" i="1" s="1"/>
  <c r="AP78" i="1"/>
  <c r="AQ78" i="1" s="1"/>
  <c r="AP55" i="1"/>
  <c r="AQ55" i="1" s="1"/>
  <c r="AO55" i="1"/>
  <c r="AP67" i="1"/>
  <c r="AQ67" i="1" s="1"/>
  <c r="AO67" i="1"/>
  <c r="AP16" i="1"/>
  <c r="AQ16" i="1" s="1"/>
  <c r="AO16" i="1"/>
  <c r="AV83" i="1"/>
  <c r="AU22" i="1"/>
  <c r="AV22" i="1" s="1"/>
  <c r="AP23" i="1"/>
  <c r="AO23" i="1"/>
  <c r="AP26" i="1"/>
  <c r="AO26" i="1"/>
  <c r="AP208" i="1"/>
  <c r="AO208" i="1"/>
  <c r="AT220" i="1"/>
  <c r="AV220" i="1" s="1"/>
  <c r="AQ220" i="1"/>
  <c r="AV200" i="1"/>
  <c r="AU158" i="1"/>
  <c r="AV158" i="1" s="1"/>
  <c r="AQ158" i="1"/>
  <c r="AQ145" i="1"/>
  <c r="AU145" i="1"/>
  <c r="AP143" i="1"/>
  <c r="AO143" i="1"/>
  <c r="AL148" i="1"/>
  <c r="AF148" i="1"/>
  <c r="AF157" i="1"/>
  <c r="AL157" i="1"/>
  <c r="AT135" i="1"/>
  <c r="AV135" i="1" s="1"/>
  <c r="AQ135" i="1"/>
  <c r="AU135" i="1"/>
  <c r="AP122" i="1"/>
  <c r="AQ122" i="1" s="1"/>
  <c r="AO122" i="1"/>
  <c r="AT117" i="1"/>
  <c r="AV117" i="1" s="1"/>
  <c r="AP92" i="1"/>
  <c r="AO92" i="1"/>
  <c r="AL121" i="1"/>
  <c r="AF121" i="1"/>
  <c r="AP86" i="1"/>
  <c r="AO86" i="1"/>
  <c r="AL111" i="1"/>
  <c r="AF111" i="1"/>
  <c r="AF57" i="1"/>
  <c r="AL57" i="1"/>
  <c r="AL76" i="1"/>
  <c r="AF76" i="1"/>
  <c r="AU46" i="1"/>
  <c r="AT46" i="1"/>
  <c r="AQ46" i="1"/>
  <c r="AU35" i="1"/>
  <c r="AV35" i="1" s="1"/>
  <c r="AP19" i="1"/>
  <c r="AO19" i="1"/>
  <c r="AP57" i="1"/>
  <c r="AO57" i="1"/>
  <c r="AR226" i="1"/>
  <c r="AS10" i="1"/>
  <c r="AS226" i="1" s="1"/>
  <c r="AP32" i="1"/>
  <c r="AQ32" i="1" s="1"/>
  <c r="AO32" i="1"/>
  <c r="AL40" i="1"/>
  <c r="AF40" i="1"/>
  <c r="AT19" i="1"/>
  <c r="AQ19" i="1"/>
  <c r="AP27" i="1"/>
  <c r="AQ27" i="1" s="1"/>
  <c r="AO27" i="1"/>
  <c r="AB176" i="1"/>
  <c r="AA176" i="1"/>
  <c r="AC176" i="1" s="1"/>
  <c r="AT175" i="1"/>
  <c r="AU175" i="1"/>
  <c r="AX218" i="1"/>
  <c r="AP218" i="1"/>
  <c r="AQ218" i="1" s="1"/>
  <c r="AO218" i="1"/>
  <c r="AP177" i="1"/>
  <c r="AQ177" i="1" s="1"/>
  <c r="AO177" i="1"/>
  <c r="AF141" i="1"/>
  <c r="AL141" i="1"/>
  <c r="AL146" i="1"/>
  <c r="AF146" i="1"/>
  <c r="AT147" i="1"/>
  <c r="AV147" i="1" s="1"/>
  <c r="AO130" i="1"/>
  <c r="AP130" i="1"/>
  <c r="AF138" i="1"/>
  <c r="AL138" i="1"/>
  <c r="AP118" i="1"/>
  <c r="AO118" i="1"/>
  <c r="AU121" i="1"/>
  <c r="AT121" i="1"/>
  <c r="AV121" i="1" s="1"/>
  <c r="AP116" i="1"/>
  <c r="AO116" i="1"/>
  <c r="AP91" i="1"/>
  <c r="AQ91" i="1" s="1"/>
  <c r="AO91" i="1"/>
  <c r="AT115" i="1"/>
  <c r="AV115" i="1" s="1"/>
  <c r="AQ115" i="1"/>
  <c r="AU115" i="1"/>
  <c r="AT99" i="1"/>
  <c r="AV99" i="1" s="1"/>
  <c r="AO128" i="1"/>
  <c r="AP128" i="1"/>
  <c r="AU86" i="1"/>
  <c r="AU79" i="1" s="1"/>
  <c r="AT86" i="1"/>
  <c r="AQ86" i="1"/>
  <c r="AU109" i="1"/>
  <c r="AT109" i="1"/>
  <c r="AV109" i="1" s="1"/>
  <c r="AF53" i="1"/>
  <c r="AL53" i="1"/>
  <c r="AP71" i="1"/>
  <c r="AQ71" i="1" s="1"/>
  <c r="AO71" i="1"/>
  <c r="AQ59" i="1"/>
  <c r="AU59" i="1"/>
  <c r="AT59" i="1"/>
  <c r="AV59" i="1" s="1"/>
  <c r="AU45" i="1"/>
  <c r="AT45" i="1"/>
  <c r="AV45" i="1" s="1"/>
  <c r="AQ45" i="1"/>
  <c r="AT58" i="1"/>
  <c r="AV58" i="1" s="1"/>
  <c r="AQ58" i="1"/>
  <c r="AP65" i="1"/>
  <c r="AQ65" i="1" s="1"/>
  <c r="AO65" i="1"/>
  <c r="AP15" i="1"/>
  <c r="AQ15" i="1" s="1"/>
  <c r="AO15" i="1"/>
  <c r="AQ50" i="1"/>
  <c r="AT50" i="1"/>
  <c r="AV50" i="1" s="1"/>
  <c r="AL45" i="1"/>
  <c r="AF45" i="1"/>
  <c r="AU39" i="1"/>
  <c r="AT39" i="1"/>
  <c r="AP37" i="1"/>
  <c r="AQ37" i="1" s="1"/>
  <c r="AO37" i="1"/>
  <c r="AP49" i="1"/>
  <c r="AQ49" i="1" s="1"/>
  <c r="AO49" i="1"/>
  <c r="AP18" i="1"/>
  <c r="AO18" i="1"/>
  <c r="AQ13" i="1"/>
  <c r="AU13" i="1"/>
  <c r="AT13" i="1"/>
  <c r="AF216" i="1"/>
  <c r="AL216" i="1"/>
  <c r="AP179" i="1"/>
  <c r="AO179" i="1"/>
  <c r="AL223" i="1"/>
  <c r="AF223" i="1"/>
  <c r="AL153" i="1"/>
  <c r="AF153" i="1"/>
  <c r="AT170" i="1"/>
  <c r="AV170" i="1" s="1"/>
  <c r="AU138" i="1"/>
  <c r="AT138" i="1"/>
  <c r="AQ138" i="1"/>
  <c r="AP147" i="1"/>
  <c r="AQ147" i="1" s="1"/>
  <c r="AO147" i="1"/>
  <c r="AQ130" i="1"/>
  <c r="AT130" i="1"/>
  <c r="AV130" i="1" s="1"/>
  <c r="AO113" i="1"/>
  <c r="AP113" i="1"/>
  <c r="AF109" i="1"/>
  <c r="AL109" i="1"/>
  <c r="AQ124" i="1"/>
  <c r="AU124" i="1"/>
  <c r="AV124" i="1" s="1"/>
  <c r="AF110" i="1"/>
  <c r="AL110" i="1"/>
  <c r="AT97" i="1"/>
  <c r="AQ97" i="1"/>
  <c r="AU97" i="1"/>
  <c r="AQ128" i="1"/>
  <c r="AT128" i="1"/>
  <c r="AV128" i="1" s="1"/>
  <c r="AL51" i="1"/>
  <c r="AF51" i="1"/>
  <c r="AD91" i="1"/>
  <c r="AE91" i="1" s="1"/>
  <c r="AE48" i="1"/>
  <c r="AP66" i="1"/>
  <c r="AQ66" i="1" s="1"/>
  <c r="AO66" i="1"/>
  <c r="AL58" i="1"/>
  <c r="AF58" i="1"/>
  <c r="AU44" i="1"/>
  <c r="AT44" i="1"/>
  <c r="AQ44" i="1"/>
  <c r="AO56" i="1"/>
  <c r="AP56" i="1"/>
  <c r="AQ56" i="1" s="1"/>
  <c r="AL47" i="1"/>
  <c r="AF47" i="1"/>
  <c r="AL55" i="1"/>
  <c r="AF55" i="1"/>
  <c r="AL30" i="1"/>
  <c r="AF30" i="1"/>
  <c r="Y226" i="1"/>
  <c r="AA10" i="1"/>
  <c r="AB10" i="1"/>
  <c r="AF14" i="1"/>
  <c r="AL14" i="1"/>
  <c r="U226" i="1"/>
  <c r="AD37" i="1"/>
  <c r="AE37" i="1" s="1"/>
  <c r="AP20" i="1"/>
  <c r="AQ20" i="1" s="1"/>
  <c r="AO20" i="1"/>
  <c r="AP204" i="1"/>
  <c r="AQ204" i="1" s="1"/>
  <c r="AO204" i="1"/>
  <c r="AO201" i="1"/>
  <c r="AP201" i="1"/>
  <c r="AQ201" i="1" s="1"/>
  <c r="AT154" i="1"/>
  <c r="AV154" i="1" s="1"/>
  <c r="AQ154" i="1"/>
  <c r="AP212" i="1"/>
  <c r="AQ212" i="1" s="1"/>
  <c r="AO212" i="1"/>
  <c r="AU167" i="1"/>
  <c r="AT167" i="1"/>
  <c r="AQ167" i="1"/>
  <c r="AT224" i="1"/>
  <c r="AV224" i="1" s="1"/>
  <c r="AL192" i="1"/>
  <c r="AF192" i="1"/>
  <c r="AL160" i="1"/>
  <c r="AF160" i="1"/>
  <c r="AP224" i="1"/>
  <c r="AQ224" i="1" s="1"/>
  <c r="AO224" i="1"/>
  <c r="AD224" i="1"/>
  <c r="AE224" i="1" s="1"/>
  <c r="AL186" i="1"/>
  <c r="AF186" i="1"/>
  <c r="AL137" i="1"/>
  <c r="AF137" i="1"/>
  <c r="AX145" i="1"/>
  <c r="AF144" i="1"/>
  <c r="AL144" i="1"/>
  <c r="AU122" i="1"/>
  <c r="AT122" i="1"/>
  <c r="AV122" i="1" s="1"/>
  <c r="AT113" i="1"/>
  <c r="AQ113" i="1"/>
  <c r="AP101" i="1"/>
  <c r="AQ101" i="1" s="1"/>
  <c r="AO101" i="1"/>
  <c r="AL97" i="1"/>
  <c r="AF97" i="1"/>
  <c r="AO108" i="1"/>
  <c r="AP108" i="1"/>
  <c r="AQ108" i="1" s="1"/>
  <c r="AU120" i="1"/>
  <c r="AQ120" i="1"/>
  <c r="AT120" i="1"/>
  <c r="AV120" i="1" s="1"/>
  <c r="AT95" i="1"/>
  <c r="AV95" i="1" s="1"/>
  <c r="AQ95" i="1"/>
  <c r="AU95" i="1"/>
  <c r="AO114" i="1"/>
  <c r="AP114" i="1"/>
  <c r="AD113" i="1"/>
  <c r="AE113" i="1" s="1"/>
  <c r="AB80" i="1"/>
  <c r="AA80" i="1"/>
  <c r="AC80" i="1" s="1"/>
  <c r="AP84" i="1"/>
  <c r="AQ84" i="1" s="1"/>
  <c r="AO84" i="1"/>
  <c r="AD65" i="1"/>
  <c r="AE65" i="1" s="1"/>
  <c r="AF50" i="1"/>
  <c r="AL50" i="1"/>
  <c r="AL46" i="1"/>
  <c r="AF46" i="1"/>
  <c r="AQ40" i="1"/>
  <c r="AT52" i="1"/>
  <c r="AV52" i="1" s="1"/>
  <c r="AB52" i="1"/>
  <c r="AX41" i="1" s="1"/>
  <c r="AO33" i="1"/>
  <c r="AP33" i="1"/>
  <c r="AQ33" i="1" s="1"/>
  <c r="AP22" i="1"/>
  <c r="AQ22" i="1" s="1"/>
  <c r="AO22" i="1"/>
  <c r="AU76" i="1"/>
  <c r="AT76" i="1"/>
  <c r="AQ76" i="1"/>
  <c r="AD87" i="1"/>
  <c r="AE87" i="1" s="1"/>
  <c r="AU66" i="1"/>
  <c r="AT66" i="1"/>
  <c r="AD33" i="1"/>
  <c r="AE33" i="1" s="1"/>
  <c r="AD20" i="1"/>
  <c r="AE20" i="1" s="1"/>
  <c r="AO198" i="1"/>
  <c r="AP198" i="1"/>
  <c r="AQ198" i="1" s="1"/>
  <c r="AL221" i="1"/>
  <c r="AF221" i="1"/>
  <c r="AP196" i="1"/>
  <c r="AQ196" i="1" s="1"/>
  <c r="AO196" i="1"/>
  <c r="AL197" i="1"/>
  <c r="AF197" i="1"/>
  <c r="AU163" i="1"/>
  <c r="AV163" i="1" s="1"/>
  <c r="AQ163" i="1"/>
  <c r="AP187" i="1"/>
  <c r="AQ187" i="1" s="1"/>
  <c r="AO187" i="1"/>
  <c r="AF172" i="1"/>
  <c r="AL172" i="1"/>
  <c r="AT168" i="1"/>
  <c r="AQ168" i="1"/>
  <c r="AU168" i="1"/>
  <c r="AU161" i="1"/>
  <c r="AT161" i="1"/>
  <c r="AV161" i="1" s="1"/>
  <c r="AQ161" i="1"/>
  <c r="AU205" i="1"/>
  <c r="AT205" i="1"/>
  <c r="AV205" i="1" s="1"/>
  <c r="AT189" i="1"/>
  <c r="AV189" i="1" s="1"/>
  <c r="AO168" i="1"/>
  <c r="AP168" i="1"/>
  <c r="AP192" i="1"/>
  <c r="AQ192" i="1" s="1"/>
  <c r="AO192" i="1"/>
  <c r="AP197" i="1"/>
  <c r="AQ197" i="1" s="1"/>
  <c r="AO197" i="1"/>
  <c r="AX197" i="1"/>
  <c r="AO150" i="1"/>
  <c r="AP150" i="1"/>
  <c r="AP175" i="1"/>
  <c r="AQ175" i="1" s="1"/>
  <c r="AO175" i="1"/>
  <c r="AT148" i="1"/>
  <c r="AV148" i="1" s="1"/>
  <c r="AQ148" i="1"/>
  <c r="AO137" i="1"/>
  <c r="AP137" i="1"/>
  <c r="AD177" i="1"/>
  <c r="AE177" i="1" s="1"/>
  <c r="AU118" i="1"/>
  <c r="AQ118" i="1"/>
  <c r="AT118" i="1"/>
  <c r="AP112" i="1"/>
  <c r="AQ112" i="1" s="1"/>
  <c r="AO112" i="1"/>
  <c r="AL95" i="1"/>
  <c r="AF95" i="1"/>
  <c r="AP117" i="1"/>
  <c r="AQ117" i="1" s="1"/>
  <c r="AO117" i="1"/>
  <c r="AD117" i="1"/>
  <c r="AE117" i="1" s="1"/>
  <c r="AP105" i="1"/>
  <c r="AQ105" i="1" s="1"/>
  <c r="AO105" i="1"/>
  <c r="AT114" i="1"/>
  <c r="AV114" i="1" s="1"/>
  <c r="AQ114" i="1"/>
  <c r="AL77" i="1"/>
  <c r="AF77" i="1"/>
  <c r="AP82" i="1"/>
  <c r="AQ82" i="1" s="1"/>
  <c r="AO82" i="1"/>
  <c r="AP111" i="1"/>
  <c r="AQ111" i="1" s="1"/>
  <c r="AO111" i="1"/>
  <c r="AD92" i="1"/>
  <c r="AE92" i="1" s="1"/>
  <c r="AA36" i="1"/>
  <c r="AC36" i="1" s="1"/>
  <c r="AB36" i="1"/>
  <c r="AO25" i="1"/>
  <c r="AP25" i="1"/>
  <c r="AP29" i="1"/>
  <c r="AQ29" i="1" s="1"/>
  <c r="AO29" i="1"/>
  <c r="AV42" i="1"/>
  <c r="AD19" i="1"/>
  <c r="AE19" i="1" s="1"/>
  <c r="AF217" i="1"/>
  <c r="AL217" i="1"/>
  <c r="AU212" i="1"/>
  <c r="AV212" i="1" s="1"/>
  <c r="AO219" i="1"/>
  <c r="AP219" i="1"/>
  <c r="AQ219" i="1" s="1"/>
  <c r="AB142" i="1"/>
  <c r="AX113" i="1" s="1"/>
  <c r="AA142" i="1"/>
  <c r="AC142" i="1" s="1"/>
  <c r="AP221" i="1"/>
  <c r="AQ221" i="1" s="1"/>
  <c r="AO221" i="1"/>
  <c r="AD219" i="1"/>
  <c r="AE219" i="1" s="1"/>
  <c r="AL162" i="1"/>
  <c r="AF162" i="1"/>
  <c r="AQ173" i="1"/>
  <c r="AU173" i="1"/>
  <c r="AT173" i="1"/>
  <c r="AU210" i="1"/>
  <c r="AT210" i="1"/>
  <c r="AO190" i="1"/>
  <c r="AP190" i="1"/>
  <c r="AQ190" i="1" s="1"/>
  <c r="AT169" i="1"/>
  <c r="AV169" i="1" s="1"/>
  <c r="AU211" i="1"/>
  <c r="AT211" i="1"/>
  <c r="AQ211" i="1"/>
  <c r="AP213" i="1"/>
  <c r="AQ213" i="1" s="1"/>
  <c r="AO213" i="1"/>
  <c r="AP189" i="1"/>
  <c r="AQ189" i="1" s="1"/>
  <c r="AO189" i="1"/>
  <c r="AP210" i="1"/>
  <c r="AQ210" i="1" s="1"/>
  <c r="AO210" i="1"/>
  <c r="AU207" i="1"/>
  <c r="AV207" i="1" s="1"/>
  <c r="AF220" i="1"/>
  <c r="AL220" i="1"/>
  <c r="AD204" i="1"/>
  <c r="AE204" i="1" s="1"/>
  <c r="AO169" i="1"/>
  <c r="AP169" i="1"/>
  <c r="AQ169" i="1" s="1"/>
  <c r="AP211" i="1"/>
  <c r="AO211" i="1"/>
  <c r="AD202" i="1"/>
  <c r="AE202" i="1" s="1"/>
  <c r="AP186" i="1"/>
  <c r="AQ186" i="1" s="1"/>
  <c r="AO186" i="1"/>
  <c r="AU192" i="1"/>
  <c r="AT192" i="1"/>
  <c r="AP149" i="1"/>
  <c r="AQ149" i="1" s="1"/>
  <c r="AO149" i="1"/>
  <c r="AU153" i="1"/>
  <c r="AV153" i="1" s="1"/>
  <c r="AL165" i="1"/>
  <c r="AF165" i="1"/>
  <c r="AD143" i="1"/>
  <c r="AE143" i="1" s="1"/>
  <c r="AP148" i="1"/>
  <c r="AO148" i="1"/>
  <c r="AQ140" i="1"/>
  <c r="AU140" i="1"/>
  <c r="AT140" i="1"/>
  <c r="AV140" i="1" s="1"/>
  <c r="AD112" i="1"/>
  <c r="AE112" i="1" s="1"/>
  <c r="AO110" i="1"/>
  <c r="AP110" i="1"/>
  <c r="AQ110" i="1" s="1"/>
  <c r="AO102" i="1"/>
  <c r="AP102" i="1"/>
  <c r="AB104" i="1"/>
  <c r="AO134" i="1"/>
  <c r="AP134" i="1"/>
  <c r="AQ134" i="1" s="1"/>
  <c r="AV105" i="1"/>
  <c r="AA75" i="1"/>
  <c r="AC75" i="1" s="1"/>
  <c r="AB75" i="1"/>
  <c r="AP83" i="1"/>
  <c r="AQ83" i="1" s="1"/>
  <c r="AO83" i="1"/>
  <c r="AD105" i="1"/>
  <c r="AE105" i="1" s="1"/>
  <c r="AD49" i="1"/>
  <c r="AE49" i="1" s="1"/>
  <c r="AT94" i="1"/>
  <c r="AV94" i="1" s="1"/>
  <c r="AD18" i="1"/>
  <c r="AE18" i="1" s="1"/>
  <c r="AL42" i="1"/>
  <c r="AF42" i="1"/>
  <c r="AT24" i="1"/>
  <c r="AU24" i="1"/>
  <c r="AT37" i="1"/>
  <c r="AV37" i="1" s="1"/>
  <c r="AD25" i="1"/>
  <c r="AE25" i="1" s="1"/>
  <c r="AC28" i="1"/>
  <c r="AD34" i="1"/>
  <c r="AE34" i="1" s="1"/>
  <c r="AP62" i="1"/>
  <c r="AO62" i="1"/>
  <c r="AV14" i="1"/>
  <c r="AP203" i="1"/>
  <c r="AQ203" i="1" s="1"/>
  <c r="AO203" i="1"/>
  <c r="AU174" i="1"/>
  <c r="AT174" i="1"/>
  <c r="AL151" i="1"/>
  <c r="AF151" i="1"/>
  <c r="AP164" i="1"/>
  <c r="AQ164" i="1" s="1"/>
  <c r="AO164" i="1"/>
  <c r="AU186" i="1"/>
  <c r="AT186" i="1"/>
  <c r="AP216" i="1"/>
  <c r="AQ216" i="1" s="1"/>
  <c r="AO216" i="1"/>
  <c r="AL191" i="1"/>
  <c r="AF191" i="1"/>
  <c r="AP173" i="1"/>
  <c r="AO173" i="1"/>
  <c r="AV165" i="1"/>
  <c r="AP174" i="1"/>
  <c r="AQ174" i="1" s="1"/>
  <c r="AD174" i="1"/>
  <c r="AE174" i="1" s="1"/>
  <c r="AO174" i="1"/>
  <c r="AT150" i="1"/>
  <c r="AV150" i="1" s="1"/>
  <c r="AQ150" i="1"/>
  <c r="AL135" i="1"/>
  <c r="AF135" i="1"/>
  <c r="AU110" i="1"/>
  <c r="AT110" i="1"/>
  <c r="AV110" i="1" s="1"/>
  <c r="AU98" i="1"/>
  <c r="AT98" i="1"/>
  <c r="AV98" i="1" s="1"/>
  <c r="AB132" i="1"/>
  <c r="AQ102" i="1"/>
  <c r="AU102" i="1"/>
  <c r="AV102" i="1" s="1"/>
  <c r="AU104" i="1"/>
  <c r="AU103" i="1" s="1"/>
  <c r="AT104" i="1"/>
  <c r="AT134" i="1"/>
  <c r="AV134" i="1" s="1"/>
  <c r="AF102" i="1"/>
  <c r="AL102" i="1"/>
  <c r="AP109" i="1"/>
  <c r="AQ109" i="1" s="1"/>
  <c r="AO109" i="1"/>
  <c r="AL67" i="1"/>
  <c r="AF67" i="1"/>
  <c r="AU57" i="1"/>
  <c r="AT57" i="1"/>
  <c r="AQ57" i="1"/>
  <c r="AP79" i="1"/>
  <c r="AQ79" i="1" s="1"/>
  <c r="AO79" i="1"/>
  <c r="AT92" i="1"/>
  <c r="AV92" i="1" s="1"/>
  <c r="AQ92" i="1"/>
  <c r="AP81" i="1"/>
  <c r="AQ81" i="1" s="1"/>
  <c r="AO81" i="1"/>
  <c r="AU25" i="1"/>
  <c r="AT25" i="1"/>
  <c r="AQ25" i="1"/>
  <c r="AU41" i="1"/>
  <c r="AT41" i="1"/>
  <c r="AQ41" i="1"/>
  <c r="AD79" i="1"/>
  <c r="AE79" i="1" s="1"/>
  <c r="AV88" i="1"/>
  <c r="AD71" i="1"/>
  <c r="AE71" i="1" s="1"/>
  <c r="AU16" i="1"/>
  <c r="AT16" i="1"/>
  <c r="AV16" i="1" s="1"/>
  <c r="AO200" i="1"/>
  <c r="AD200" i="1"/>
  <c r="AE200" i="1" s="1"/>
  <c r="AP200" i="1"/>
  <c r="AQ200" i="1" s="1"/>
  <c r="AL187" i="1"/>
  <c r="AF187" i="1"/>
  <c r="AF147" i="1"/>
  <c r="AL147" i="1"/>
  <c r="AA182" i="1"/>
  <c r="AC182" i="1" s="1"/>
  <c r="AB182" i="1"/>
  <c r="AP141" i="1"/>
  <c r="AQ141" i="1" s="1"/>
  <c r="AO141" i="1"/>
  <c r="AP156" i="1"/>
  <c r="AQ156" i="1" s="1"/>
  <c r="AO156" i="1"/>
  <c r="AQ137" i="1"/>
  <c r="AU137" i="1"/>
  <c r="AV137" i="1" s="1"/>
  <c r="AD173" i="1"/>
  <c r="AE173" i="1" s="1"/>
  <c r="AL133" i="1"/>
  <c r="AF133" i="1"/>
  <c r="AB100" i="1"/>
  <c r="AA100" i="1"/>
  <c r="AC100" i="1" s="1"/>
  <c r="AU107" i="1"/>
  <c r="AT107" i="1"/>
  <c r="AV107" i="1" s="1"/>
  <c r="AU96" i="1"/>
  <c r="AT96" i="1"/>
  <c r="AV96" i="1" s="1"/>
  <c r="AC132" i="1"/>
  <c r="AO94" i="1"/>
  <c r="AP94" i="1"/>
  <c r="AQ94" i="1" s="1"/>
  <c r="AP103" i="1"/>
  <c r="AQ103" i="1" s="1"/>
  <c r="AO103" i="1"/>
  <c r="AC126" i="1"/>
  <c r="AP106" i="1"/>
  <c r="AQ106" i="1" s="1"/>
  <c r="AO106" i="1"/>
  <c r="AP99" i="1"/>
  <c r="AQ99" i="1" s="1"/>
  <c r="AO99" i="1"/>
  <c r="AL56" i="1"/>
  <c r="AF56" i="1"/>
  <c r="AP115" i="1"/>
  <c r="AO115" i="1"/>
  <c r="AP72" i="1"/>
  <c r="AQ72" i="1" s="1"/>
  <c r="AO72" i="1"/>
  <c r="AP31" i="1"/>
  <c r="AO31" i="1"/>
  <c r="AL21" i="1"/>
  <c r="AF21" i="1"/>
  <c r="R226" i="1"/>
  <c r="AP41" i="1"/>
  <c r="AO41" i="1"/>
  <c r="AD31" i="1"/>
  <c r="AE31" i="1" s="1"/>
  <c r="AO17" i="1"/>
  <c r="AP17" i="1"/>
  <c r="AQ17" i="1" s="1"/>
  <c r="AT51" i="1"/>
  <c r="AV51" i="1" s="1"/>
  <c r="AP39" i="1"/>
  <c r="AQ39" i="1" s="1"/>
  <c r="AO39" i="1"/>
  <c r="AP60" i="1"/>
  <c r="AQ60" i="1" s="1"/>
  <c r="AO60" i="1"/>
  <c r="AF29" i="1"/>
  <c r="AL29" i="1"/>
  <c r="AD15" i="1"/>
  <c r="AE15" i="1" s="1"/>
  <c r="AP28" i="1"/>
  <c r="AO28" i="1"/>
  <c r="AT26" i="1"/>
  <c r="AV26" i="1" s="1"/>
  <c r="AQ26" i="1"/>
  <c r="AP206" i="1"/>
  <c r="AQ206" i="1" s="1"/>
  <c r="AO206" i="1"/>
  <c r="AV191" i="1"/>
  <c r="AT190" i="1"/>
  <c r="AU190" i="1"/>
  <c r="AL158" i="1"/>
  <c r="AF158" i="1"/>
  <c r="AT155" i="1"/>
  <c r="AV155" i="1" s="1"/>
  <c r="AQ155" i="1"/>
  <c r="AU156" i="1"/>
  <c r="AV156" i="1" s="1"/>
  <c r="AO107" i="1"/>
  <c r="AP107" i="1"/>
  <c r="AQ107" i="1" s="1"/>
  <c r="AP139" i="1"/>
  <c r="AQ139" i="1" s="1"/>
  <c r="AO139" i="1"/>
  <c r="AD128" i="1"/>
  <c r="AE128" i="1" s="1"/>
  <c r="AF93" i="1"/>
  <c r="AL93" i="1"/>
  <c r="AP98" i="1"/>
  <c r="AQ98" i="1" s="1"/>
  <c r="AO98" i="1"/>
  <c r="AD94" i="1"/>
  <c r="AE94" i="1" s="1"/>
  <c r="AF96" i="1"/>
  <c r="AL96" i="1"/>
  <c r="AP74" i="1"/>
  <c r="AQ74" i="1" s="1"/>
  <c r="AO74" i="1"/>
  <c r="AF114" i="1"/>
  <c r="AL114" i="1"/>
  <c r="AA38" i="1"/>
  <c r="AC38" i="1" s="1"/>
  <c r="AB38" i="1"/>
  <c r="AV82" i="1"/>
  <c r="AP51" i="1"/>
  <c r="AQ51" i="1" s="1"/>
  <c r="AO51" i="1"/>
  <c r="AQ23" i="1"/>
  <c r="AT23" i="1"/>
  <c r="AV23" i="1" s="1"/>
  <c r="AP54" i="1"/>
  <c r="AQ54" i="1" s="1"/>
  <c r="AO54" i="1"/>
  <c r="AF26" i="1"/>
  <c r="AL26" i="1"/>
  <c r="AT11" i="1"/>
  <c r="AV11" i="1" s="1"/>
  <c r="AQ11" i="1"/>
  <c r="AU11" i="1"/>
  <c r="AF218" i="1"/>
  <c r="AL218" i="1"/>
  <c r="AU206" i="1"/>
  <c r="AT206" i="1"/>
  <c r="AT180" i="1"/>
  <c r="AV180" i="1" s="1"/>
  <c r="AF215" i="1"/>
  <c r="AL215" i="1"/>
  <c r="AU199" i="1"/>
  <c r="AQ199" i="1"/>
  <c r="AT199" i="1"/>
  <c r="AT208" i="1"/>
  <c r="AV208" i="1" s="1"/>
  <c r="AQ208" i="1"/>
  <c r="AP193" i="1"/>
  <c r="AQ193" i="1" s="1"/>
  <c r="AO193" i="1"/>
  <c r="AL189" i="1"/>
  <c r="AF189" i="1"/>
  <c r="AP181" i="1"/>
  <c r="AO181" i="1"/>
  <c r="AQ160" i="1"/>
  <c r="AU160" i="1"/>
  <c r="AT160" i="1"/>
  <c r="AV160" i="1" s="1"/>
  <c r="AP154" i="1"/>
  <c r="AO154" i="1"/>
  <c r="AL127" i="1"/>
  <c r="AF127" i="1"/>
  <c r="AF140" i="1"/>
  <c r="AL140" i="1"/>
  <c r="AD101" i="1"/>
  <c r="AE101" i="1" s="1"/>
  <c r="AF123" i="1"/>
  <c r="AL123" i="1"/>
  <c r="AP90" i="1"/>
  <c r="AQ90" i="1" s="1"/>
  <c r="AO90" i="1"/>
  <c r="AD122" i="1"/>
  <c r="AE122" i="1" s="1"/>
  <c r="AO93" i="1"/>
  <c r="AP93" i="1"/>
  <c r="AQ93" i="1" s="1"/>
  <c r="AF131" i="1"/>
  <c r="AL131" i="1"/>
  <c r="AA73" i="1"/>
  <c r="AC73" i="1" s="1"/>
  <c r="AB73" i="1"/>
  <c r="AU72" i="1"/>
  <c r="AV72" i="1" s="1"/>
  <c r="AB70" i="1"/>
  <c r="AA70" i="1"/>
  <c r="AC70" i="1" s="1"/>
  <c r="AD108" i="1"/>
  <c r="AE108" i="1" s="1"/>
  <c r="AF61" i="1"/>
  <c r="AL61" i="1"/>
  <c r="AL23" i="1"/>
  <c r="AF23" i="1"/>
  <c r="AP63" i="1"/>
  <c r="AQ63" i="1" s="1"/>
  <c r="AO63" i="1"/>
  <c r="AT31" i="1"/>
  <c r="AV31" i="1" s="1"/>
  <c r="AQ31" i="1"/>
  <c r="AO12" i="1"/>
  <c r="AP12" i="1"/>
  <c r="AQ12" i="1" s="1"/>
  <c r="AK226" i="1"/>
  <c r="AQ30" i="1"/>
  <c r="AU30" i="1"/>
  <c r="AT30" i="1"/>
  <c r="AV30" i="1" s="1"/>
  <c r="AP35" i="1"/>
  <c r="AQ35" i="1" s="1"/>
  <c r="AO35" i="1"/>
  <c r="R229" i="1"/>
  <c r="AD22" i="1"/>
  <c r="AE22" i="1" s="1"/>
  <c r="AQ62" i="1"/>
  <c r="AD28" i="1"/>
  <c r="AE28" i="1" s="1"/>
  <c r="AP24" i="1"/>
  <c r="AQ24" i="1" s="1"/>
  <c r="AD24" i="1"/>
  <c r="AE24" i="1" s="1"/>
  <c r="AO24" i="1"/>
  <c r="BI58" i="2" l="1"/>
  <c r="BF79" i="2"/>
  <c r="BI62" i="2"/>
  <c r="BI73" i="2"/>
  <c r="BD13" i="2"/>
  <c r="BI36" i="2"/>
  <c r="BG15" i="2"/>
  <c r="BI15" i="2" s="1"/>
  <c r="BI16" i="2"/>
  <c r="BI72" i="2"/>
  <c r="AC79" i="2"/>
  <c r="AV13" i="2"/>
  <c r="AH16" i="2"/>
  <c r="AH79" i="2" s="1"/>
  <c r="AV16" i="2"/>
  <c r="BA16" i="2" s="1"/>
  <c r="BG13" i="2"/>
  <c r="BI29" i="2"/>
  <c r="BI71" i="2"/>
  <c r="AU196" i="1"/>
  <c r="AL199" i="1"/>
  <c r="AF199" i="1"/>
  <c r="AV190" i="1"/>
  <c r="AU164" i="1"/>
  <c r="AV186" i="1"/>
  <c r="AV116" i="1"/>
  <c r="AU87" i="1"/>
  <c r="AV24" i="1"/>
  <c r="AV20" i="1"/>
  <c r="AA226" i="1"/>
  <c r="AC10" i="1"/>
  <c r="AV199" i="1"/>
  <c r="AP38" i="1"/>
  <c r="AO38" i="1"/>
  <c r="AD38" i="1"/>
  <c r="AE38" i="1" s="1"/>
  <c r="AV25" i="1"/>
  <c r="AP132" i="1"/>
  <c r="AO132" i="1"/>
  <c r="AD132" i="1"/>
  <c r="AE132" i="1" s="1"/>
  <c r="AF174" i="1"/>
  <c r="AL174" i="1"/>
  <c r="AV173" i="1"/>
  <c r="AQ36" i="1"/>
  <c r="AT36" i="1"/>
  <c r="AV36" i="1" s="1"/>
  <c r="AL117" i="1"/>
  <c r="AF117" i="1"/>
  <c r="AV168" i="1"/>
  <c r="AF65" i="1"/>
  <c r="AL65" i="1"/>
  <c r="AV97" i="1"/>
  <c r="AV39" i="1"/>
  <c r="AV46" i="1"/>
  <c r="AV119" i="1"/>
  <c r="AV181" i="1"/>
  <c r="AF122" i="1"/>
  <c r="AL122" i="1"/>
  <c r="AL128" i="1"/>
  <c r="AF128" i="1"/>
  <c r="AF34" i="1"/>
  <c r="AL34" i="1"/>
  <c r="AF92" i="1"/>
  <c r="AL92" i="1"/>
  <c r="AT196" i="1"/>
  <c r="AV196" i="1" s="1"/>
  <c r="AF180" i="1"/>
  <c r="AL180" i="1"/>
  <c r="AO126" i="1"/>
  <c r="AP126" i="1"/>
  <c r="AQ126" i="1" s="1"/>
  <c r="AD126" i="1"/>
  <c r="AE126" i="1" s="1"/>
  <c r="AT144" i="1"/>
  <c r="AV146" i="1"/>
  <c r="AF214" i="1"/>
  <c r="AL214" i="1"/>
  <c r="AL108" i="1"/>
  <c r="AF108" i="1"/>
  <c r="AU28" i="1"/>
  <c r="AU18" i="1" s="1"/>
  <c r="AT28" i="1"/>
  <c r="AQ28" i="1"/>
  <c r="AF49" i="1"/>
  <c r="AL49" i="1"/>
  <c r="AV49" i="1"/>
  <c r="AQ38" i="1"/>
  <c r="AT38" i="1"/>
  <c r="AU38" i="1"/>
  <c r="AF24" i="1"/>
  <c r="AL24" i="1"/>
  <c r="AU70" i="1"/>
  <c r="AT70" i="1"/>
  <c r="AV70" i="1" s="1"/>
  <c r="AT164" i="1"/>
  <c r="AV164" i="1" s="1"/>
  <c r="AF25" i="1"/>
  <c r="AL25" i="1"/>
  <c r="AF105" i="1"/>
  <c r="AL105" i="1"/>
  <c r="AL204" i="1"/>
  <c r="AF204" i="1"/>
  <c r="AV211" i="1"/>
  <c r="AL20" i="1"/>
  <c r="AF20" i="1"/>
  <c r="AQ80" i="1"/>
  <c r="AT80" i="1"/>
  <c r="AV138" i="1"/>
  <c r="AV13" i="1"/>
  <c r="AV86" i="1"/>
  <c r="AV175" i="1"/>
  <c r="AT100" i="1"/>
  <c r="AV100" i="1" s="1"/>
  <c r="AL112" i="1"/>
  <c r="AF112" i="1"/>
  <c r="AL19" i="1"/>
  <c r="AF19" i="1"/>
  <c r="AL33" i="1"/>
  <c r="AF33" i="1"/>
  <c r="AP52" i="1"/>
  <c r="AQ52" i="1" s="1"/>
  <c r="AO52" i="1"/>
  <c r="AD52" i="1"/>
  <c r="AE52" i="1" s="1"/>
  <c r="AP80" i="1"/>
  <c r="AO80" i="1"/>
  <c r="AX80" i="1"/>
  <c r="AD80" i="1"/>
  <c r="AE80" i="1" s="1"/>
  <c r="AL48" i="1"/>
  <c r="AF48" i="1"/>
  <c r="AT176" i="1"/>
  <c r="AV176" i="1" s="1"/>
  <c r="AV145" i="1"/>
  <c r="AU144" i="1"/>
  <c r="AF78" i="1"/>
  <c r="AL78" i="1"/>
  <c r="AL178" i="1"/>
  <c r="AF178" i="1"/>
  <c r="AU126" i="1"/>
  <c r="AV126" i="1" s="1"/>
  <c r="AP182" i="1"/>
  <c r="AQ182" i="1" s="1"/>
  <c r="AO182" i="1"/>
  <c r="AD182" i="1"/>
  <c r="AE182" i="1" s="1"/>
  <c r="AF28" i="1"/>
  <c r="AL28" i="1"/>
  <c r="AP100" i="1"/>
  <c r="AQ100" i="1" s="1"/>
  <c r="AO100" i="1"/>
  <c r="AD100" i="1"/>
  <c r="AE100" i="1" s="1"/>
  <c r="AT182" i="1"/>
  <c r="AV182" i="1" s="1"/>
  <c r="AF219" i="1"/>
  <c r="AL219" i="1"/>
  <c r="AF113" i="1"/>
  <c r="AL113" i="1"/>
  <c r="AF91" i="1"/>
  <c r="AL91" i="1"/>
  <c r="AO176" i="1"/>
  <c r="AP176" i="1"/>
  <c r="AQ176" i="1" s="1"/>
  <c r="AX165" i="1"/>
  <c r="AD176" i="1"/>
  <c r="AE176" i="1" s="1"/>
  <c r="AO104" i="1"/>
  <c r="AP104" i="1"/>
  <c r="AQ104" i="1" s="1"/>
  <c r="AX104" i="1"/>
  <c r="AD104" i="1"/>
  <c r="AE104" i="1" s="1"/>
  <c r="AF101" i="1"/>
  <c r="AL101" i="1"/>
  <c r="AT87" i="1"/>
  <c r="AV174" i="1"/>
  <c r="AP75" i="1"/>
  <c r="AO75" i="1"/>
  <c r="AD75" i="1"/>
  <c r="AE75" i="1" s="1"/>
  <c r="AV192" i="1"/>
  <c r="AV66" i="1"/>
  <c r="AV167" i="1"/>
  <c r="AF37" i="1"/>
  <c r="AL37" i="1"/>
  <c r="AL200" i="1"/>
  <c r="AF200" i="1"/>
  <c r="AP70" i="1"/>
  <c r="AQ70" i="1" s="1"/>
  <c r="AO70" i="1"/>
  <c r="AD70" i="1"/>
  <c r="AE70" i="1" s="1"/>
  <c r="AL71" i="1"/>
  <c r="AF71" i="1"/>
  <c r="AL22" i="1"/>
  <c r="AF22" i="1"/>
  <c r="AP73" i="1"/>
  <c r="AO73" i="1"/>
  <c r="AD73" i="1"/>
  <c r="AE73" i="1" s="1"/>
  <c r="AV206" i="1"/>
  <c r="AF79" i="1"/>
  <c r="AL79" i="1"/>
  <c r="AT75" i="1"/>
  <c r="AT62" i="1" s="1"/>
  <c r="AU75" i="1"/>
  <c r="AQ75" i="1"/>
  <c r="AV118" i="1"/>
  <c r="AU62" i="1"/>
  <c r="AU69" i="1"/>
  <c r="AT69" i="1"/>
  <c r="AV93" i="1"/>
  <c r="AX88" i="1"/>
  <c r="AV68" i="1"/>
  <c r="AV125" i="1"/>
  <c r="AP36" i="1"/>
  <c r="AO36" i="1"/>
  <c r="AD36" i="1"/>
  <c r="AE36" i="1" s="1"/>
  <c r="AF94" i="1"/>
  <c r="AL94" i="1"/>
  <c r="AF173" i="1"/>
  <c r="AL173" i="1"/>
  <c r="AT103" i="1"/>
  <c r="AV103" i="1" s="1"/>
  <c r="AV104" i="1"/>
  <c r="AQ142" i="1"/>
  <c r="AU142" i="1"/>
  <c r="AT142" i="1"/>
  <c r="AF87" i="1"/>
  <c r="AL87" i="1"/>
  <c r="AL224" i="1"/>
  <c r="AF224" i="1"/>
  <c r="AX19" i="1"/>
  <c r="AP69" i="1"/>
  <c r="AQ69" i="1" s="1"/>
  <c r="AO69" i="1"/>
  <c r="AD69" i="1"/>
  <c r="AE69" i="1" s="1"/>
  <c r="AF18" i="1"/>
  <c r="AL18" i="1"/>
  <c r="AT73" i="1"/>
  <c r="AV73" i="1" s="1"/>
  <c r="AU73" i="1"/>
  <c r="AQ73" i="1"/>
  <c r="AX63" i="1"/>
  <c r="AF15" i="1"/>
  <c r="AL15" i="1"/>
  <c r="AF31" i="1"/>
  <c r="AL31" i="1"/>
  <c r="AQ132" i="1"/>
  <c r="AU132" i="1"/>
  <c r="AV132" i="1" s="1"/>
  <c r="AV41" i="1"/>
  <c r="AT40" i="1"/>
  <c r="AV57" i="1"/>
  <c r="AP142" i="1"/>
  <c r="AO142" i="1"/>
  <c r="AD142" i="1"/>
  <c r="AE142" i="1" s="1"/>
  <c r="AT112" i="1"/>
  <c r="AV113" i="1"/>
  <c r="AV19" i="1"/>
  <c r="AL195" i="1"/>
  <c r="AF195" i="1"/>
  <c r="AV63" i="1"/>
  <c r="AU40" i="1"/>
  <c r="AF143" i="1"/>
  <c r="AL143" i="1"/>
  <c r="AL202" i="1"/>
  <c r="AF202" i="1"/>
  <c r="AV210" i="1"/>
  <c r="AF177" i="1"/>
  <c r="AL177" i="1"/>
  <c r="AV76" i="1"/>
  <c r="AB226" i="1"/>
  <c r="AP10" i="1"/>
  <c r="AO10" i="1"/>
  <c r="AX10" i="1"/>
  <c r="AD10" i="1"/>
  <c r="AV44" i="1"/>
  <c r="AV218" i="1"/>
  <c r="AT217" i="1"/>
  <c r="AV217" i="1" s="1"/>
  <c r="AF159" i="1"/>
  <c r="AL159" i="1"/>
  <c r="AV141" i="1"/>
  <c r="BI13" i="2" l="1"/>
  <c r="BG12" i="2"/>
  <c r="BA13" i="2"/>
  <c r="AV87" i="1"/>
  <c r="AV40" i="1"/>
  <c r="AD226" i="1"/>
  <c r="AE10" i="1"/>
  <c r="AL70" i="1"/>
  <c r="AF70" i="1"/>
  <c r="AT79" i="1"/>
  <c r="AV79" i="1" s="1"/>
  <c r="AV80" i="1"/>
  <c r="AX226" i="1"/>
  <c r="AV142" i="1"/>
  <c r="AV75" i="1"/>
  <c r="AV28" i="1"/>
  <c r="AC226" i="1"/>
  <c r="AS227" i="1" s="1"/>
  <c r="AT10" i="1"/>
  <c r="AQ10" i="1"/>
  <c r="AQ226" i="1" s="1"/>
  <c r="AU10" i="1"/>
  <c r="AU9" i="1" s="1"/>
  <c r="AL132" i="1"/>
  <c r="AF132" i="1"/>
  <c r="AF142" i="1"/>
  <c r="AL142" i="1"/>
  <c r="AF182" i="1"/>
  <c r="AL182" i="1"/>
  <c r="AV62" i="1"/>
  <c r="AF73" i="1"/>
  <c r="AL73" i="1"/>
  <c r="AL80" i="1"/>
  <c r="AF80" i="1"/>
  <c r="AV38" i="1"/>
  <c r="AF38" i="1"/>
  <c r="AL38" i="1"/>
  <c r="AF75" i="1"/>
  <c r="AL75" i="1"/>
  <c r="AL69" i="1"/>
  <c r="AF69" i="1"/>
  <c r="AT18" i="1"/>
  <c r="AV18" i="1" s="1"/>
  <c r="AV69" i="1"/>
  <c r="AF36" i="1"/>
  <c r="AL36" i="1"/>
  <c r="AO226" i="1"/>
  <c r="AP226" i="1"/>
  <c r="AS228" i="1" s="1"/>
  <c r="AF104" i="1"/>
  <c r="AL104" i="1"/>
  <c r="AU112" i="1"/>
  <c r="AV112" i="1" s="1"/>
  <c r="AV144" i="1"/>
  <c r="AF176" i="1"/>
  <c r="AL176" i="1"/>
  <c r="AL100" i="1"/>
  <c r="AF100" i="1"/>
  <c r="AF52" i="1"/>
  <c r="AL52" i="1"/>
  <c r="AL126" i="1"/>
  <c r="AF126" i="1"/>
  <c r="AU226" i="1" l="1"/>
  <c r="AS230" i="1"/>
  <c r="AT9" i="1"/>
  <c r="AV10" i="1"/>
  <c r="AE226" i="1"/>
  <c r="AL10" i="1"/>
  <c r="AL226" i="1" s="1"/>
  <c r="AF10" i="1"/>
  <c r="AF226" i="1" s="1"/>
  <c r="AT226" i="1" l="1"/>
  <c r="AS231" i="1" s="1"/>
  <c r="AS232" i="1" s="1"/>
  <c r="AV9" i="1"/>
  <c r="AV226" i="1" s="1"/>
  <c r="AP24" i="2" l="1"/>
  <c r="AR24" i="2" s="1"/>
  <c r="AP78" i="2"/>
  <c r="AR78" i="2" s="1"/>
  <c r="AU24" i="2" l="1"/>
  <c r="AV24" i="2" s="1"/>
  <c r="BA24" i="2" s="1"/>
  <c r="AT24" i="2"/>
  <c r="BG24" i="2" s="1"/>
  <c r="BI24" i="2" s="1"/>
  <c r="BC24" i="2"/>
  <c r="BD24" i="2" s="1"/>
  <c r="AU78" i="2"/>
  <c r="AV78" i="2" s="1"/>
  <c r="BA78" i="2" s="1"/>
  <c r="AT78" i="2"/>
  <c r="BG78" i="2" s="1"/>
  <c r="BI78" i="2" s="1"/>
  <c r="BC78" i="2"/>
  <c r="BD78" i="2" s="1"/>
  <c r="AP76" i="2"/>
  <c r="AR76" i="2" s="1"/>
  <c r="AP68" i="2"/>
  <c r="AR68" i="2" s="1"/>
  <c r="AP28" i="2"/>
  <c r="AR28" i="2" s="1"/>
  <c r="AP53" i="2"/>
  <c r="AR53" i="2" s="1"/>
  <c r="AP67" i="2" l="1"/>
  <c r="AR67" i="2" s="1"/>
  <c r="AP44" i="2"/>
  <c r="AR44" i="2" s="1"/>
  <c r="AP69" i="2"/>
  <c r="AR69" i="2" s="1"/>
  <c r="BC76" i="2"/>
  <c r="BD76" i="2" s="1"/>
  <c r="AU76" i="2"/>
  <c r="AV76" i="2" s="1"/>
  <c r="BA76" i="2" s="1"/>
  <c r="AT76" i="2"/>
  <c r="BG76" i="2" s="1"/>
  <c r="AP61" i="2"/>
  <c r="AR61" i="2" s="1"/>
  <c r="AP35" i="2"/>
  <c r="AR35" i="2" s="1"/>
  <c r="AP38" i="2"/>
  <c r="AR38" i="2" s="1"/>
  <c r="AP26" i="2"/>
  <c r="AR26" i="2" s="1"/>
  <c r="AP54" i="2"/>
  <c r="AR54" i="2" s="1"/>
  <c r="AP57" i="2"/>
  <c r="AR57" i="2" s="1"/>
  <c r="BC28" i="2"/>
  <c r="BD28" i="2" s="1"/>
  <c r="AU28" i="2"/>
  <c r="AV28" i="2" s="1"/>
  <c r="BA28" i="2" s="1"/>
  <c r="AT28" i="2"/>
  <c r="BG28" i="2" s="1"/>
  <c r="BI28" i="2" s="1"/>
  <c r="AP23" i="2"/>
  <c r="AR23" i="2" s="1"/>
  <c r="AP50" i="2"/>
  <c r="AR50" i="2" s="1"/>
  <c r="AP65" i="2"/>
  <c r="AR65" i="2" s="1"/>
  <c r="AP46" i="2"/>
  <c r="AR46" i="2" s="1"/>
  <c r="AU68" i="2"/>
  <c r="AV68" i="2" s="1"/>
  <c r="BA68" i="2" s="1"/>
  <c r="BC68" i="2"/>
  <c r="BD68" i="2" s="1"/>
  <c r="AT68" i="2"/>
  <c r="BH68" i="2" s="1"/>
  <c r="BI68" i="2" s="1"/>
  <c r="AP60" i="2"/>
  <c r="AR60" i="2" s="1"/>
  <c r="AP25" i="2"/>
  <c r="AR25" i="2" s="1"/>
  <c r="AP47" i="2"/>
  <c r="AR47" i="2" s="1"/>
  <c r="AP55" i="2"/>
  <c r="AR55" i="2" s="1"/>
  <c r="AP42" i="2"/>
  <c r="AR42" i="2" s="1"/>
  <c r="AP33" i="2"/>
  <c r="AR33" i="2" s="1"/>
  <c r="AP43" i="2"/>
  <c r="AR43" i="2" s="1"/>
  <c r="AP52" i="2"/>
  <c r="AR52" i="2" s="1"/>
  <c r="AP14" i="2"/>
  <c r="BC53" i="2"/>
  <c r="BD53" i="2" s="1"/>
  <c r="AU53" i="2"/>
  <c r="AV53" i="2" s="1"/>
  <c r="BA53" i="2" s="1"/>
  <c r="AT53" i="2"/>
  <c r="BG53" i="2" s="1"/>
  <c r="BI53" i="2" s="1"/>
  <c r="AP77" i="2"/>
  <c r="AR77" i="2" s="1"/>
  <c r="BK71" i="2" s="1"/>
  <c r="AU61" i="2" l="1"/>
  <c r="AV61" i="2" s="1"/>
  <c r="BA61" i="2" s="1"/>
  <c r="AT61" i="2"/>
  <c r="BG61" i="2" s="1"/>
  <c r="BI61" i="2" s="1"/>
  <c r="BC61" i="2"/>
  <c r="BD61" i="2" s="1"/>
  <c r="AT55" i="2"/>
  <c r="BG55" i="2" s="1"/>
  <c r="BI55" i="2" s="1"/>
  <c r="BC55" i="2"/>
  <c r="BD55" i="2" s="1"/>
  <c r="AU55" i="2"/>
  <c r="AV55" i="2" s="1"/>
  <c r="BA55" i="2" s="1"/>
  <c r="AU46" i="2"/>
  <c r="AV46" i="2" s="1"/>
  <c r="BA46" i="2" s="1"/>
  <c r="AT46" i="2"/>
  <c r="BH46" i="2" s="1"/>
  <c r="BI46" i="2" s="1"/>
  <c r="BC46" i="2"/>
  <c r="BD46" i="2" s="1"/>
  <c r="BC57" i="2"/>
  <c r="BD57" i="2" s="1"/>
  <c r="BK57" i="2"/>
  <c r="AU57" i="2"/>
  <c r="AV57" i="2" s="1"/>
  <c r="BA57" i="2" s="1"/>
  <c r="AT57" i="2"/>
  <c r="BI76" i="2"/>
  <c r="AP79" i="2"/>
  <c r="AR14" i="2"/>
  <c r="BC47" i="2"/>
  <c r="BD47" i="2" s="1"/>
  <c r="AU47" i="2"/>
  <c r="AV47" i="2" s="1"/>
  <c r="BA47" i="2" s="1"/>
  <c r="AT47" i="2"/>
  <c r="BH47" i="2" s="1"/>
  <c r="BI47" i="2" s="1"/>
  <c r="AU65" i="2"/>
  <c r="AV65" i="2" s="1"/>
  <c r="BA65" i="2" s="1"/>
  <c r="AT65" i="2"/>
  <c r="BH65" i="2" s="1"/>
  <c r="BC65" i="2"/>
  <c r="BD65" i="2" s="1"/>
  <c r="BK64" i="2"/>
  <c r="AT54" i="2"/>
  <c r="BG54" i="2" s="1"/>
  <c r="BI54" i="2" s="1"/>
  <c r="BC54" i="2"/>
  <c r="BD54" i="2" s="1"/>
  <c r="AU54" i="2"/>
  <c r="AV54" i="2" s="1"/>
  <c r="BA54" i="2" s="1"/>
  <c r="BC52" i="2"/>
  <c r="BD52" i="2" s="1"/>
  <c r="AU52" i="2"/>
  <c r="AV52" i="2" s="1"/>
  <c r="BA52" i="2" s="1"/>
  <c r="AT52" i="2"/>
  <c r="BH52" i="2" s="1"/>
  <c r="AU25" i="2"/>
  <c r="AV25" i="2" s="1"/>
  <c r="BA25" i="2" s="1"/>
  <c r="AT25" i="2"/>
  <c r="BG25" i="2" s="1"/>
  <c r="BI25" i="2" s="1"/>
  <c r="BC25" i="2"/>
  <c r="BD25" i="2" s="1"/>
  <c r="AU69" i="2"/>
  <c r="AV69" i="2" s="1"/>
  <c r="BA69" i="2" s="1"/>
  <c r="AT69" i="2"/>
  <c r="BG69" i="2" s="1"/>
  <c r="BC69" i="2"/>
  <c r="BD69" i="2" s="1"/>
  <c r="AU50" i="2"/>
  <c r="AV50" i="2" s="1"/>
  <c r="BA50" i="2" s="1"/>
  <c r="AT50" i="2"/>
  <c r="BG50" i="2" s="1"/>
  <c r="BC50" i="2"/>
  <c r="BD50" i="2" s="1"/>
  <c r="BK49" i="2"/>
  <c r="BC26" i="2"/>
  <c r="BD26" i="2" s="1"/>
  <c r="AT26" i="2"/>
  <c r="BG26" i="2" s="1"/>
  <c r="BI26" i="2" s="1"/>
  <c r="AU26" i="2"/>
  <c r="AV26" i="2" s="1"/>
  <c r="BA26" i="2" s="1"/>
  <c r="AT43" i="2"/>
  <c r="BH43" i="2" s="1"/>
  <c r="BI43" i="2" s="1"/>
  <c r="AU43" i="2"/>
  <c r="AV43" i="2" s="1"/>
  <c r="BA43" i="2" s="1"/>
  <c r="BC43" i="2"/>
  <c r="BD43" i="2" s="1"/>
  <c r="AU44" i="2"/>
  <c r="AV44" i="2" s="1"/>
  <c r="BA44" i="2" s="1"/>
  <c r="AT44" i="2"/>
  <c r="BH44" i="2" s="1"/>
  <c r="BI44" i="2" s="1"/>
  <c r="BC44" i="2"/>
  <c r="BD44" i="2" s="1"/>
  <c r="BC42" i="2"/>
  <c r="BD42" i="2" s="1"/>
  <c r="AT42" i="2"/>
  <c r="BH42" i="2" s="1"/>
  <c r="BK41" i="2"/>
  <c r="AU42" i="2"/>
  <c r="AV42" i="2" s="1"/>
  <c r="BA42" i="2" s="1"/>
  <c r="AU60" i="2"/>
  <c r="AV60" i="2" s="1"/>
  <c r="BA60" i="2" s="1"/>
  <c r="AT60" i="2"/>
  <c r="BG60" i="2" s="1"/>
  <c r="BI60" i="2" s="1"/>
  <c r="BC60" i="2"/>
  <c r="BD60" i="2" s="1"/>
  <c r="BC38" i="2"/>
  <c r="BD38" i="2" s="1"/>
  <c r="AT38" i="2"/>
  <c r="BG38" i="2" s="1"/>
  <c r="BK38" i="2"/>
  <c r="AU38" i="2"/>
  <c r="AV38" i="2" s="1"/>
  <c r="BA38" i="2" s="1"/>
  <c r="AU77" i="2"/>
  <c r="AV77" i="2" s="1"/>
  <c r="BA77" i="2" s="1"/>
  <c r="AT77" i="2"/>
  <c r="BC77" i="2"/>
  <c r="BD77" i="2" s="1"/>
  <c r="AT33" i="2"/>
  <c r="BG33" i="2" s="1"/>
  <c r="BC33" i="2"/>
  <c r="BD33" i="2" s="1"/>
  <c r="BK32" i="2"/>
  <c r="AU33" i="2"/>
  <c r="AV33" i="2" s="1"/>
  <c r="BA33" i="2" s="1"/>
  <c r="BK23" i="2"/>
  <c r="BC23" i="2"/>
  <c r="BD23" i="2" s="1"/>
  <c r="AT23" i="2"/>
  <c r="BG23" i="2" s="1"/>
  <c r="AU23" i="2"/>
  <c r="AV23" i="2" s="1"/>
  <c r="BA23" i="2" s="1"/>
  <c r="AU67" i="2"/>
  <c r="AV67" i="2" s="1"/>
  <c r="BA67" i="2" s="1"/>
  <c r="AT67" i="2"/>
  <c r="BH67" i="2" s="1"/>
  <c r="BK67" i="2"/>
  <c r="BC67" i="2"/>
  <c r="BD67" i="2" s="1"/>
  <c r="BC35" i="2"/>
  <c r="BD35" i="2" s="1"/>
  <c r="AT35" i="2"/>
  <c r="BG35" i="2" s="1"/>
  <c r="BI35" i="2" s="1"/>
  <c r="AU35" i="2"/>
  <c r="AV35" i="2" s="1"/>
  <c r="BA35" i="2" s="1"/>
  <c r="BI23" i="2" l="1"/>
  <c r="BG22" i="2"/>
  <c r="BI52" i="2"/>
  <c r="BH48" i="2"/>
  <c r="BI33" i="2"/>
  <c r="BG31" i="2"/>
  <c r="BI31" i="2" s="1"/>
  <c r="BC14" i="2"/>
  <c r="AR79" i="2"/>
  <c r="BK13" i="2"/>
  <c r="BK79" i="2" s="1"/>
  <c r="AU14" i="2"/>
  <c r="AT14" i="2"/>
  <c r="BI42" i="2"/>
  <c r="BH40" i="2"/>
  <c r="BI40" i="2" s="1"/>
  <c r="BH77" i="2"/>
  <c r="BH70" i="2" s="1"/>
  <c r="BG77" i="2"/>
  <c r="BI50" i="2"/>
  <c r="BG48" i="2"/>
  <c r="BI48" i="2" s="1"/>
  <c r="BI67" i="2"/>
  <c r="BH66" i="2"/>
  <c r="BI38" i="2"/>
  <c r="BG37" i="2"/>
  <c r="BI37" i="2" s="1"/>
  <c r="BG57" i="2"/>
  <c r="BH57" i="2"/>
  <c r="BH56" i="2" s="1"/>
  <c r="BI65" i="2"/>
  <c r="BH63" i="2"/>
  <c r="BI63" i="2" s="1"/>
  <c r="BI69" i="2"/>
  <c r="BG66" i="2"/>
  <c r="AV14" i="2" l="1"/>
  <c r="AU79" i="2"/>
  <c r="BD14" i="2"/>
  <c r="BD79" i="2" s="1"/>
  <c r="BC79" i="2"/>
  <c r="BI57" i="2"/>
  <c r="BG56" i="2"/>
  <c r="BI56" i="2" s="1"/>
  <c r="BI66" i="2"/>
  <c r="BI77" i="2"/>
  <c r="BG70" i="2"/>
  <c r="BI70" i="2" s="1"/>
  <c r="BI22" i="2"/>
  <c r="BH14" i="2"/>
  <c r="AT79" i="2"/>
  <c r="BI14" i="2" l="1"/>
  <c r="BH12" i="2"/>
  <c r="BG79" i="2"/>
  <c r="BA14" i="2"/>
  <c r="BA79" i="2" s="1"/>
  <c r="AV79" i="2"/>
  <c r="BH79" i="2" l="1"/>
  <c r="BI12" i="2"/>
  <c r="BI7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Administrator</author>
    <author>Windows User</author>
    <author>Vũ Thị Mỹ Hạnh</author>
  </authors>
  <commentList>
    <comment ref="Z7" authorId="0" shapeId="0" xr:uid="{401B1233-5473-4C8B-BCAB-F7A0054A2F47}">
      <text>
        <r>
          <rPr>
            <sz val="9"/>
            <color indexed="81"/>
            <rFont val="Tahoma"/>
            <family val="2"/>
          </rPr>
          <t xml:space="preserve">đã dò giá
</t>
        </r>
      </text>
    </comment>
    <comment ref="AT7" authorId="0" shapeId="0" xr:uid="{2C4FD865-4855-4C6D-9C80-7DC9A318A71F}">
      <text>
        <r>
          <rPr>
            <b/>
            <sz val="9"/>
            <color indexed="81"/>
            <rFont val="Tahoma"/>
            <family val="2"/>
          </rPr>
          <t>SL*Giá bán *4/100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7" authorId="0" shapeId="0" xr:uid="{3C410F6C-7441-4BA1-A55D-947813C3C5AA}">
      <text>
        <r>
          <rPr>
            <b/>
            <sz val="9"/>
            <color indexed="81"/>
            <rFont val="Tahoma"/>
            <family val="2"/>
          </rPr>
          <t xml:space="preserve">SL*Giá bán*8/100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1" shapeId="0" xr:uid="{7A85B02B-A1AC-40BB-939D-5A66D492677F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HK sau sẽ cập nhật nội dung mới</t>
        </r>
      </text>
    </comment>
    <comment ref="B19" authorId="1" shapeId="0" xr:uid="{0AB4BE91-456E-4553-884A-3F6AB2C20123}">
      <text>
        <r>
          <rPr>
            <b/>
            <sz val="9"/>
            <color indexed="81"/>
            <rFont val="Tahoma"/>
            <family val="2"/>
          </rPr>
          <t>sẽ cập nhật nội dung vào HK 3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37" authorId="0" shapeId="0" xr:uid="{AC23C1ED-802F-4773-9C8C-D28C21437F17}">
      <text>
        <r>
          <rPr>
            <sz val="9"/>
            <color indexed="81"/>
            <rFont val="Tahoma"/>
            <family val="2"/>
          </rPr>
          <t xml:space="preserve">ĐIỀU CHỈNH LẠI GIÁ BÁN
</t>
        </r>
      </text>
    </comment>
    <comment ref="I39" authorId="0" shapeId="0" xr:uid="{E5B1F871-8A09-4993-9881-66D923C7DC5A}">
      <text>
        <r>
          <rPr>
            <b/>
            <sz val="9"/>
            <color indexed="81"/>
            <rFont val="Tahoma"/>
            <family val="2"/>
          </rPr>
          <t>nội dung đã cũ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2" authorId="0" shapeId="0" xr:uid="{5069775A-C242-4E4F-B6C4-D0142F832B9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1" shapeId="0" xr:uid="{293F9CA0-7FB3-41EC-A499-E123069B5E44}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64" authorId="0" shapeId="0" xr:uid="{D62C263E-B805-4E36-B825-87D8BA95D1ED}">
      <text>
        <r>
          <rPr>
            <b/>
            <sz val="9"/>
            <color indexed="81"/>
            <rFont val="Tahoma"/>
            <family val="2"/>
          </rPr>
          <t xml:space="preserve">SIÊU TỐC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1" shapeId="0" xr:uid="{C999F0BC-3947-4011-804C-E8FDDD7DA4B7}">
      <text>
        <r>
          <rPr>
            <b/>
            <sz val="9"/>
            <color indexed="81"/>
            <rFont val="Tahoma"/>
            <family val="2"/>
          </rPr>
          <t>Lý thuyết xác suất và thống kê Toán học tài liệu này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73" authorId="0" shapeId="0" xr:uid="{BBA65262-D45E-4C7B-8E4C-372B5AC3C6DB}">
      <text>
        <r>
          <rPr>
            <b/>
            <sz val="9"/>
            <color indexed="81"/>
            <rFont val="Tahoma"/>
            <family val="2"/>
          </rPr>
          <t xml:space="preserve">giá HK 1 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73" authorId="0" shapeId="0" xr:uid="{2BFB9BE1-3C8E-419D-8D80-EE5F6FE12B11}">
      <text>
        <r>
          <rPr>
            <b/>
            <sz val="9"/>
            <color indexed="81"/>
            <rFont val="Tahoma"/>
            <family val="2"/>
          </rPr>
          <t xml:space="preserve">giá HK 1 2022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4" authorId="1" shapeId="0" xr:uid="{C9E1DC5A-43FB-4FD4-8E53-10B6A1E05DFE}">
      <text>
        <r>
          <rPr>
            <b/>
            <sz val="9"/>
            <color indexed="81"/>
            <rFont val="Tahoma"/>
            <family val="2"/>
          </rPr>
          <t>lớp ôn tập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1" shapeId="0" xr:uid="{4662EC58-95E8-403B-8A80-F641732A0193}">
      <text>
        <r>
          <rPr>
            <b/>
            <sz val="9"/>
            <color indexed="81"/>
            <rFont val="Tahoma"/>
            <family val="2"/>
          </rPr>
          <t>học trả nợ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0" authorId="0" shapeId="0" xr:uid="{3AF28B51-7CA3-4C35-B61E-E407DD46FEC4}">
      <text>
        <r>
          <rPr>
            <b/>
            <sz val="9"/>
            <color indexed="81"/>
            <rFont val="Tahoma"/>
            <family val="2"/>
          </rPr>
          <t>HỎI LẠI GIÁ</t>
        </r>
      </text>
    </comment>
    <comment ref="T86" authorId="0" shapeId="0" xr:uid="{019B2DE2-919F-4425-8FAF-8EE9630372D9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6" authorId="0" shapeId="0" xr:uid="{4115E132-DFCB-4954-AC62-4BECA1140CCD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9" authorId="0" shapeId="0" xr:uid="{93976CEE-1D6A-44D1-BB0C-3916C2EA3465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9" authorId="0" shapeId="0" xr:uid="{A2FF3330-311B-44FE-82D4-8E2E1BA3BEE6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2" authorId="0" shapeId="0" xr:uid="{962E1DC7-B510-44EB-A2A2-6100E2A94CD1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2" authorId="0" shapeId="0" xr:uid="{84ABB4AA-A283-44F8-985C-64C4FF4DEA1B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3" authorId="0" shapeId="0" xr:uid="{9381BA93-187C-493D-810C-7AB09485633B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93" authorId="0" shapeId="0" xr:uid="{8778C34D-2738-4773-8167-6A5FFD26937D}">
      <text>
        <r>
          <rPr>
            <b/>
            <sz val="9"/>
            <color indexed="81"/>
            <rFont val="Tahoma"/>
            <family val="2"/>
          </rPr>
          <t>giá 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1" shapeId="0" xr:uid="{D0C5B3B2-029F-430F-88D7-052F16B471C4}">
      <text>
        <r>
          <rPr>
            <b/>
            <sz val="9"/>
            <color indexed="81"/>
            <rFont val="Tahoma"/>
            <family val="2"/>
          </rPr>
          <t xml:space="preserve">khoa đang soạn mới nên HK này k in, hiện nay sách này khổ A5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2" authorId="1" shapeId="0" xr:uid="{EECC1DCC-7687-4E14-A0E9-3D50CD824830}">
      <text>
        <r>
          <rPr>
            <b/>
            <sz val="9"/>
            <color indexed="81"/>
            <rFont val="Tahoma"/>
            <family val="2"/>
          </rPr>
          <t>khoa trả lời k có file tài liệu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2" authorId="1" shapeId="0" xr:uid="{2493B7B7-D770-43CB-A600-581A47679030}">
      <text>
        <r>
          <rPr>
            <b/>
            <sz val="9"/>
            <color indexed="81"/>
            <rFont val="Tahoma"/>
            <family val="2"/>
          </rPr>
          <t>tác giả thầy Hoàng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3" authorId="0" shapeId="0" xr:uid="{AB06F4DF-07B0-4AE7-BCE2-A5B02B64CEAB}">
      <text>
        <r>
          <rPr>
            <b/>
            <sz val="9"/>
            <color indexed="81"/>
            <rFont val="Tahoma"/>
            <family val="2"/>
          </rPr>
          <t>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43" authorId="0" shapeId="0" xr:uid="{CDCC5EE1-CFFD-49CB-A598-05DAFF8AA2E0}">
      <text>
        <r>
          <rPr>
            <b/>
            <sz val="9"/>
            <color indexed="81"/>
            <rFont val="Tahoma"/>
            <family val="2"/>
          </rPr>
          <t>hk 1 2022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3" authorId="2" shapeId="0" xr:uid="{14992374-BCE8-43D6-A235-87C40A60D1E8}">
      <text>
        <r>
          <rPr>
            <b/>
            <sz val="9"/>
            <color indexed="81"/>
            <rFont val="Tahoma"/>
            <family val="2"/>
          </rPr>
          <t xml:space="preserve">/ PGS.TS Hồ Thủy Tiên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8" authorId="3" shapeId="0" xr:uid="{CECA50C5-1FC8-43CD-95A6-53EACB33A55E}">
      <text>
        <r>
          <rPr>
            <sz val="10"/>
            <rFont val="Arial"/>
            <family val="2"/>
          </rPr>
          <t>Vũ Thị Mỹ Hạnh:
học TT</t>
        </r>
      </text>
    </comment>
    <comment ref="B162" authorId="1" shapeId="0" xr:uid="{1FD78B4B-957B-4CBF-9B33-EAF0634A1FB4}">
      <text>
        <r>
          <rPr>
            <sz val="9"/>
            <color indexed="81"/>
            <rFont val="Tahoma"/>
            <family val="2"/>
          </rPr>
          <t xml:space="preserve">HK sau sẽ nghiệm thu cấp trường nên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  <author>Administrator</author>
    <author>Vũ Thị Mỹ Hạnh</author>
  </authors>
  <commentList>
    <comment ref="BG10" authorId="0" shapeId="0" xr:uid="{BBE066DD-057A-44EB-ABF2-DEBC6C4A8F1E}">
      <text>
        <r>
          <rPr>
            <b/>
            <sz val="9"/>
            <color indexed="81"/>
            <rFont val="Tahoma"/>
            <family val="2"/>
          </rPr>
          <t>SL*Giá bán *4/100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0" authorId="0" shapeId="0" xr:uid="{67469BE5-E971-424D-BAD6-C86CECB2A142}">
      <text>
        <r>
          <rPr>
            <b/>
            <sz val="9"/>
            <color indexed="81"/>
            <rFont val="Tahoma"/>
            <family val="2"/>
          </rPr>
          <t xml:space="preserve">SL*Giá bán*8/100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20" authorId="1" shapeId="0" xr:uid="{AD0F87EC-2866-4C5D-9C1A-698F9A54C534}">
      <text>
        <r>
          <rPr>
            <b/>
            <sz val="9"/>
            <color indexed="81"/>
            <rFont val="Tahoma"/>
            <family val="2"/>
          </rPr>
          <t>thực tế sách: 118 tờ/2 = 59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9" authorId="2" shapeId="0" xr:uid="{A168BFDC-C5E7-4A09-92E9-D38FA9902942}">
      <text>
        <r>
          <rPr>
            <sz val="10"/>
            <rFont val="Arial"/>
            <family val="2"/>
          </rPr>
          <t>Vũ Thị Mỹ Hạnh:
sv học tại NK</t>
        </r>
      </text>
    </comment>
    <comment ref="P30" authorId="1" shapeId="0" xr:uid="{A587D3CA-B52B-432D-A6B4-9D18AA3B6913}">
      <text>
        <r>
          <rPr>
            <b/>
            <sz val="9"/>
            <color indexed="81"/>
            <rFont val="Tahoma"/>
            <family val="2"/>
          </rPr>
          <t>cho SV CLC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2" authorId="1" shapeId="0" xr:uid="{A2C5704B-77F5-47D5-BF7A-3A20B4C616B8}">
      <text>
        <r>
          <rPr>
            <b/>
            <sz val="9"/>
            <color indexed="81"/>
            <rFont val="Tahoma"/>
            <family val="2"/>
          </rPr>
          <t>chưa thấy phiếu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8" authorId="2" shapeId="0" xr:uid="{10D9C884-1FA9-4845-9B9F-D7F148BEF47F}">
      <text>
        <r>
          <rPr>
            <sz val="10"/>
            <rFont val="Arial"/>
            <family val="2"/>
          </rPr>
          <t>Vũ Thị Mỹ Hạnh:
đặt cho sv học NK</t>
        </r>
      </text>
    </comment>
    <comment ref="B49" authorId="2" shapeId="0" xr:uid="{94C5215A-2D3F-4C43-9DD4-03C1EA8D4941}">
      <text>
        <r>
          <rPr>
            <sz val="10"/>
            <rFont val="Arial"/>
            <family val="2"/>
          </rPr>
          <t>Vũ Thị Mỹ Hạnh: sv học NK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lenovo</author>
  </authors>
  <commentList>
    <comment ref="A2" authorId="0" shapeId="0" xr:uid="{3405115B-947E-4742-B856-8AD8EAD4130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 xr:uid="{C377EA78-2F06-4B84-9A2D-7D2051D646B0}">
      <text>
        <r>
          <rPr>
            <sz val="9"/>
            <color indexed="81"/>
            <rFont val="Tahoma"/>
            <family val="2"/>
          </rPr>
          <t xml:space="preserve">thiết kế nhãn
</t>
        </r>
      </text>
    </comment>
    <comment ref="E12" authorId="1" shapeId="0" xr:uid="{0D6F88AD-6A67-4FB5-8896-17D97D273A81}">
      <text>
        <r>
          <rPr>
            <sz val="9"/>
            <color indexed="81"/>
            <rFont val="Tahoma"/>
            <family val="2"/>
          </rPr>
          <t xml:space="preserve">thiết kế nhãn
</t>
        </r>
      </text>
    </comment>
    <comment ref="E13" authorId="1" shapeId="0" xr:uid="{03848DF7-5F07-4E96-8945-0F5C0512162D}">
      <text>
        <r>
          <rPr>
            <sz val="9"/>
            <color indexed="81"/>
            <rFont val="Tahoma"/>
            <family val="2"/>
          </rPr>
          <t xml:space="preserve">thiết kế nhãn
</t>
        </r>
      </text>
    </comment>
    <comment ref="E14" authorId="1" shapeId="0" xr:uid="{AB3A4494-DC75-4309-9961-65DF444D463E}">
      <text>
        <r>
          <rPr>
            <sz val="9"/>
            <color indexed="81"/>
            <rFont val="Tahoma"/>
            <family val="2"/>
          </rPr>
          <t xml:space="preserve">thiết kế nhãn
</t>
        </r>
      </text>
    </comment>
    <comment ref="E23" authorId="1" shapeId="0" xr:uid="{F412AC3E-6D6A-461C-8118-0333DCE56967}">
      <text>
        <r>
          <rPr>
            <b/>
            <sz val="9"/>
            <color indexed="81"/>
            <rFont val="Tahoma"/>
            <family val="2"/>
          </rPr>
          <t>thiết kế nhãn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6" authorId="0" shapeId="0" xr:uid="{F514CF74-ADBF-4314-82CF-40B3B1EF7DD8}">
      <text>
        <r>
          <rPr>
            <b/>
            <sz val="9"/>
            <color indexed="81"/>
            <rFont val="Tahoma"/>
            <family val="2"/>
          </rPr>
          <t xml:space="preserve">phương đợt 2: 45c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<sst xmlns="http://schemas.openxmlformats.org/spreadsheetml/2006/main" count="897" uniqueCount="669">
  <si>
    <t>TRƯỜNG ĐH TÀI CHÍNH - MARKETING</t>
  </si>
  <si>
    <t>THƯ VIỆN</t>
  </si>
  <si>
    <t>THRUNG TÂM HỌC LIỆU</t>
  </si>
  <si>
    <t>TỔNG HỢP SÁCH PHÁT HÀNH - SÁCH PHOTO BÀN GIAO
HỌC KỲ 2 NĂM 2022 (đến ngày 8/8/2022)</t>
  </si>
  <si>
    <t>TT</t>
  </si>
  <si>
    <t>TÊN TÀI LIỆU</t>
  </si>
  <si>
    <t>TỒN CUỐI HK ĐẦU 2022</t>
  </si>
  <si>
    <t>XUẤT</t>
  </si>
  <si>
    <t>TỒN</t>
  </si>
  <si>
    <t>Giá trị tồn</t>
  </si>
  <si>
    <t>Tồn cơ sở TV</t>
  </si>
  <si>
    <t>H. Hà bàn giao sách dư cho Vân</t>
  </si>
  <si>
    <t>PHÂN PHỐI CHÊNH LỆCH</t>
  </si>
  <si>
    <t>Tl phát hành/Khoa (cuốn)</t>
  </si>
  <si>
    <t>CS 1 Q7</t>
  </si>
  <si>
    <t>CS 2C</t>
  </si>
  <si>
    <t>CS Q9</t>
  </si>
  <si>
    <t>TỔNG</t>
  </si>
  <si>
    <t>TTHL làm mẫu</t>
  </si>
  <si>
    <t>Thanh lý</t>
  </si>
  <si>
    <t>Tặng</t>
  </si>
  <si>
    <t>Trả lỗi nhà in</t>
  </si>
  <si>
    <t>PHÁT HÀNH</t>
  </si>
  <si>
    <t>TỔNG PHÁT HÀNH</t>
  </si>
  <si>
    <t>TC xuất</t>
  </si>
  <si>
    <t>Q7</t>
  </si>
  <si>
    <t>Q9</t>
  </si>
  <si>
    <t>778NK</t>
  </si>
  <si>
    <t>TC</t>
  </si>
  <si>
    <t>Chi phí photo</t>
  </si>
  <si>
    <t>Chênh lệch
Giá PH-giá nhà in</t>
  </si>
  <si>
    <t>Số lượng / Chi phí sách tặng, làm mẫu, thanh lý</t>
  </si>
  <si>
    <t>Chi trực tiếp cho tác giả</t>
  </si>
  <si>
    <t>Chi gián tiếp cho Khoa
33%</t>
  </si>
  <si>
    <t>Phương</t>
  </si>
  <si>
    <t>Hiên</t>
  </si>
  <si>
    <t>H. Hà</t>
  </si>
  <si>
    <t>Vân</t>
  </si>
  <si>
    <t>HIỆP PHAT</t>
  </si>
  <si>
    <t>PAGO</t>
  </si>
  <si>
    <t>SIÊU TỐC</t>
  </si>
  <si>
    <t>TC SL</t>
  </si>
  <si>
    <t>Giá PH</t>
  </si>
  <si>
    <t>T. Tiền</t>
  </si>
  <si>
    <t>SL</t>
  </si>
  <si>
    <t>T. TIỀN</t>
  </si>
  <si>
    <t>chênh lệch</t>
  </si>
  <si>
    <t>TL ngh.thu cấp trường (4%)</t>
  </si>
  <si>
    <t>TL chưa ngh.thu cấp trường (8%)</t>
  </si>
  <si>
    <t>trả nợ HP</t>
  </si>
  <si>
    <t>Tiền</t>
  </si>
  <si>
    <t>Đơn giá photo</t>
  </si>
  <si>
    <t>Mã vạch</t>
  </si>
  <si>
    <t>I</t>
  </si>
  <si>
    <t>KHOA CÔNG NGHỆ THÔNG TIN</t>
  </si>
  <si>
    <t>Cấu trúc và giải thuật</t>
  </si>
  <si>
    <t>BG01000001</t>
  </si>
  <si>
    <t>Cơ sở dữ liệu</t>
  </si>
  <si>
    <t>BG01000002</t>
  </si>
  <si>
    <t>Điện toán đám mây</t>
  </si>
  <si>
    <t>BG01000003</t>
  </si>
  <si>
    <t>Lập trình C#.NET 1</t>
  </si>
  <si>
    <t>BG01000004</t>
  </si>
  <si>
    <t>Lập trình C#.NET 2</t>
  </si>
  <si>
    <t>BG01000005</t>
  </si>
  <si>
    <t>Tin học đại cương</t>
  </si>
  <si>
    <t>Tin học kế toán</t>
  </si>
  <si>
    <t>Tin học nâng cao</t>
  </si>
  <si>
    <t>II</t>
  </si>
  <si>
    <t>KHOA DU LỊCH</t>
  </si>
  <si>
    <t>Cơ sở văn hóa Việt Nam</t>
  </si>
  <si>
    <t>BG02000001</t>
  </si>
  <si>
    <t>Du lịch Mice</t>
  </si>
  <si>
    <t>Kinh tế du lịch - bài giảng</t>
  </si>
  <si>
    <t>BG02000002</t>
  </si>
  <si>
    <t>Luật và văn bản pháp luật trong du lịch-bài giảng</t>
  </si>
  <si>
    <t>BG02000003</t>
  </si>
  <si>
    <t>Nghiệp vụ hướng dẫn du lịch- GT</t>
  </si>
  <si>
    <t>BG02000004</t>
  </si>
  <si>
    <t>Nghiệp vụ lễ tân khách sạn</t>
  </si>
  <si>
    <t>Nghiệp vụ tổ chức sự kiện du lịch</t>
  </si>
  <si>
    <t>Quản trị chất lượng dịch vụ du lịch</t>
  </si>
  <si>
    <t>BG02000005</t>
  </si>
  <si>
    <t>Quản trị cung ứng thực phẩm</t>
  </si>
  <si>
    <t>BG02000006</t>
  </si>
  <si>
    <t>Quản trị đầu tư nhà hàng khách sạn</t>
  </si>
  <si>
    <t>BG02000007</t>
  </si>
  <si>
    <t xml:space="preserve">Quản trị điểm đến du lịch </t>
  </si>
  <si>
    <t>BG02000008</t>
  </si>
  <si>
    <t>Quản trị rủi ro trong du lịch</t>
  </si>
  <si>
    <t>Quảng cáo trong du lịch</t>
  </si>
  <si>
    <t>BG02000009</t>
  </si>
  <si>
    <t>Sales và marketing trong khách sạn – nhà hàng</t>
  </si>
  <si>
    <t>BG02000010</t>
  </si>
  <si>
    <t>Tâm lý &amp; kỹ năng giao tiếp với du khách - BG</t>
  </si>
  <si>
    <t>Thanh toán quốc tế trong du lịch- bài giảng</t>
  </si>
  <si>
    <t>BG02000011</t>
  </si>
  <si>
    <t>Thực hành phần mềm quản lý khách sạn</t>
  </si>
  <si>
    <t>BG02000012</t>
  </si>
  <si>
    <t>Tổng quan du lịch</t>
  </si>
  <si>
    <t>BG02000013</t>
  </si>
  <si>
    <t>Tuyến điểm du lịch  - GT</t>
  </si>
  <si>
    <t>BG02000014</t>
  </si>
  <si>
    <t>Văn hóa ẩm thực</t>
  </si>
  <si>
    <t>BG02000015</t>
  </si>
  <si>
    <t>Văn hóa Việt Nam và thế giới</t>
  </si>
  <si>
    <t>III</t>
  </si>
  <si>
    <t>KHOA KẾ TOÁN - KIỂM TOÁN</t>
  </si>
  <si>
    <t>Chuẩn mực kế toán Việt Nam</t>
  </si>
  <si>
    <t>Hệ thống thông tin kế toán - BG
 (nhập mới 2/2022)</t>
  </si>
  <si>
    <t>BG03000001</t>
  </si>
  <si>
    <t>Kế toán chi phí - Bài giảng
 (Nhập mới 25/02/2022)</t>
  </si>
  <si>
    <t>BG03000002</t>
  </si>
  <si>
    <t>Kế toán công và hệ thống thông tin quản lý ngân sách Nhà nước</t>
  </si>
  <si>
    <t>Kế toán hành chính sự nghiệp</t>
  </si>
  <si>
    <t>BG03000003</t>
  </si>
  <si>
    <t xml:space="preserve">Kế toán ngân hàng </t>
  </si>
  <si>
    <t>BG03000004</t>
  </si>
  <si>
    <t>Kế toán Quản trị 1 - Bài tập</t>
  </si>
  <si>
    <t>Kế toán Quản trị 1 - BG</t>
  </si>
  <si>
    <t>Kế toán Quản trị 2 (nhập mới 2/2022)</t>
  </si>
  <si>
    <t>BG03000005</t>
  </si>
  <si>
    <t>Kế toán Tài chính 1</t>
  </si>
  <si>
    <t>BG03000006</t>
  </si>
  <si>
    <t>Kế toán tài chính 2 - BG</t>
  </si>
  <si>
    <t>BG03000007</t>
  </si>
  <si>
    <t>Kế toán tài chính 3 - BG</t>
  </si>
  <si>
    <t>Kế toán tài chính quốc tế 1</t>
  </si>
  <si>
    <t>Kế toán tài chính quốc tế 2</t>
  </si>
  <si>
    <t>BG03000008</t>
  </si>
  <si>
    <t>Kế toán tài chính quốc tế 3
 Lập báo cáo tài chính Quốc tế</t>
  </si>
  <si>
    <t>BG03000009</t>
  </si>
  <si>
    <t xml:space="preserve">Kế toán thuế </t>
  </si>
  <si>
    <t>Kiểm soát nội bộ</t>
  </si>
  <si>
    <t>BG03000010</t>
  </si>
  <si>
    <t>Kiểm toán báo cáo tài chính 1</t>
  </si>
  <si>
    <t>BG03000011</t>
  </si>
  <si>
    <t>Kiểm toán báo cáo tài chính 2</t>
  </si>
  <si>
    <t>Nguyên lý kế toán - BG</t>
  </si>
  <si>
    <t>BG03000012</t>
  </si>
  <si>
    <t>Nguyên lý kế toán - BT</t>
  </si>
  <si>
    <t>BG03000013</t>
  </si>
  <si>
    <t>KHOA KINH TẾ - LUẬT</t>
  </si>
  <si>
    <t>Kinh tế lượng</t>
  </si>
  <si>
    <t>Kinh tế vi mô</t>
  </si>
  <si>
    <t>BG04000001</t>
  </si>
  <si>
    <t>Kinh tế vĩ mô</t>
  </si>
  <si>
    <t>BG04000002</t>
  </si>
  <si>
    <t>Lập trình và tính toán hình thức</t>
  </si>
  <si>
    <t>BG04000003</t>
  </si>
  <si>
    <t xml:space="preserve">Lý thuyết xác suất và thống kê ứng dụng </t>
  </si>
  <si>
    <t>Mô hình toán kinh tế</t>
  </si>
  <si>
    <t>BG04000004</t>
  </si>
  <si>
    <t>Mô hình toán kinh tế- Bài tập</t>
  </si>
  <si>
    <t>BG04000005</t>
  </si>
  <si>
    <t>Mô phỏng ngẫu nhiên</t>
  </si>
  <si>
    <t>BG04000006</t>
  </si>
  <si>
    <t>Phân tích dữ liệu định tính</t>
  </si>
  <si>
    <t>BG04000007</t>
  </si>
  <si>
    <t xml:space="preserve">Pháp luật đại cương - GT </t>
  </si>
  <si>
    <t>Phương pháp nghiên cứu khoa học</t>
  </si>
  <si>
    <t>BG04000008</t>
  </si>
  <si>
    <t>Thống kê ứng dụng trong kinh tế &amp; kinh doanh</t>
  </si>
  <si>
    <t>BG04000009</t>
  </si>
  <si>
    <t>Toán Cao cấp</t>
  </si>
  <si>
    <t>Toán Cao cấp 
(cập nhật mới - HK cuối 2020)</t>
  </si>
  <si>
    <t>BG04000010</t>
  </si>
  <si>
    <t>Toán dành cho kinh tế và quản trị</t>
  </si>
  <si>
    <t>BG04000011</t>
  </si>
  <si>
    <t>Toán rời rạc</t>
  </si>
  <si>
    <t>KHOA LÝ LUẬN - CHÍNH TRỊ</t>
  </si>
  <si>
    <t>Chủ nghĩa xã hội khoa học</t>
  </si>
  <si>
    <t>Đường lối cách mạng của ĐCSVN</t>
  </si>
  <si>
    <t>BG05000001</t>
  </si>
  <si>
    <t>Những ng. lý  Mác LN (Phần 1) (H. Phát)</t>
  </si>
  <si>
    <t>Những ng. lý  Mác LN (Phần 2)</t>
  </si>
  <si>
    <t>Lịch sử Đảng Cộng sản Việt Nam</t>
  </si>
  <si>
    <t>BG05000002</t>
  </si>
  <si>
    <t>Tư tưởng Hồ Chí Minh</t>
  </si>
  <si>
    <t>BG05000003</t>
  </si>
  <si>
    <t>Triết học sau ĐH (photo A5)</t>
  </si>
  <si>
    <t>BG05000004</t>
  </si>
  <si>
    <t>KHOA MARKETING</t>
  </si>
  <si>
    <t>Digital marketing</t>
  </si>
  <si>
    <t>Hành vi người tiêu dùng_Mới HKG 2020</t>
  </si>
  <si>
    <t>BG06000005</t>
  </si>
  <si>
    <t xml:space="preserve">Internet Marketing </t>
  </si>
  <si>
    <t>BG06000006</t>
  </si>
  <si>
    <t xml:space="preserve">Marketing Ngân hàng-slide </t>
  </si>
  <si>
    <t>BG06000007</t>
  </si>
  <si>
    <t>Marketing căn bản</t>
  </si>
  <si>
    <t>Marketing địa phương</t>
  </si>
  <si>
    <t>BG06000008</t>
  </si>
  <si>
    <t>Marketing quốc tế</t>
  </si>
  <si>
    <t>BG06000009</t>
  </si>
  <si>
    <t>Nghiên cứu Marketing 1</t>
  </si>
  <si>
    <t>BG06000010</t>
  </si>
  <si>
    <t>Quan hệ công chúng</t>
  </si>
  <si>
    <t>Quản trị giá doanh nghiệp</t>
  </si>
  <si>
    <t>BG06000011</t>
  </si>
  <si>
    <t>Quản trị sản phẩm</t>
  </si>
  <si>
    <t>BG06000012</t>
  </si>
  <si>
    <t>Quản trị thương hiệu</t>
  </si>
  <si>
    <t>BG06000013</t>
  </si>
  <si>
    <t>Quản trị kênh phân phối</t>
  </si>
  <si>
    <t>BG06000014</t>
  </si>
  <si>
    <t>Quảng cáo khuyến mãi</t>
  </si>
  <si>
    <t>Viết trong truyền thông</t>
  </si>
  <si>
    <t>BG06000015</t>
  </si>
  <si>
    <t>KHOA NGOẠI NGỮ</t>
  </si>
  <si>
    <t>Anh văn căn bản 1</t>
  </si>
  <si>
    <t>BG06000001</t>
  </si>
  <si>
    <t>Anh văn căn bản 2</t>
  </si>
  <si>
    <t>BG06000002</t>
  </si>
  <si>
    <t>Tiếng Anh tăng cường 3 mới</t>
  </si>
  <si>
    <t>BG06000003</t>
  </si>
  <si>
    <t>Great Pharagraps</t>
  </si>
  <si>
    <t>BG06000004</t>
  </si>
  <si>
    <t>Reading and Writing 1</t>
  </si>
  <si>
    <t>Reading and Writing 2</t>
  </si>
  <si>
    <t>Phrase Clauses and sentences</t>
  </si>
  <si>
    <t>Ship and sheep</t>
  </si>
  <si>
    <t>VIII</t>
  </si>
  <si>
    <t>KHOA QUẢN TRỊ KINH DOANH</t>
  </si>
  <si>
    <t>Bán hàng căn bản</t>
  </si>
  <si>
    <t>BG08000008</t>
  </si>
  <si>
    <t>Bán hàng chuyên nghiệp</t>
  </si>
  <si>
    <t>BG08000009</t>
  </si>
  <si>
    <t>Cung ứng bán lẻ</t>
  </si>
  <si>
    <t>BG08000010</t>
  </si>
  <si>
    <t>Đạo đức kinh doanh</t>
  </si>
  <si>
    <t>Giao tiếp trong kinh doanh</t>
  </si>
  <si>
    <t>BG08000011</t>
  </si>
  <si>
    <t>Hành vi tổ chức</t>
  </si>
  <si>
    <t>BG08000012</t>
  </si>
  <si>
    <t>Khởi sự doanh nghiệp</t>
  </si>
  <si>
    <t>BG08000013</t>
  </si>
  <si>
    <t>Khởi nghiệp và đổi mới</t>
  </si>
  <si>
    <t>BG08000014</t>
  </si>
  <si>
    <t>Phân tích và dự báo trong kinh doanh</t>
  </si>
  <si>
    <t>BG08000015</t>
  </si>
  <si>
    <t>PPNC trong KD (T. Luyến)</t>
  </si>
  <si>
    <t>PPNC trong KD (T. Huân + Hoàng)</t>
  </si>
  <si>
    <t>BG08000016</t>
  </si>
  <si>
    <t xml:space="preserve">Quản trị Bán hàng </t>
  </si>
  <si>
    <t>BG08000017</t>
  </si>
  <si>
    <t>Quản trị bán lẻ</t>
  </si>
  <si>
    <t>BG08000018</t>
  </si>
  <si>
    <t>Quản trị chất lượng</t>
  </si>
  <si>
    <t>BG08000019</t>
  </si>
  <si>
    <t>Quản trị chiến lược</t>
  </si>
  <si>
    <t>Quản trị chuỗi cung ứng</t>
  </si>
  <si>
    <t>BG08000020</t>
  </si>
  <si>
    <t>Quản trị đổi mới sáng tạo</t>
  </si>
  <si>
    <t>Quản trị dự án - bài giảng</t>
  </si>
  <si>
    <t>BG08000021</t>
  </si>
  <si>
    <t>Quản trị hành chính văn phòng</t>
  </si>
  <si>
    <t>BG08000022</t>
  </si>
  <si>
    <t>Quản trị học</t>
  </si>
  <si>
    <t>BG08000023</t>
  </si>
  <si>
    <t xml:space="preserve">Quản trị kinh doanh quốc tế </t>
  </si>
  <si>
    <t>Quản trị kinh doanh quốc tế _Mới HKC2020</t>
  </si>
  <si>
    <t>Quản trị nguồn nhân lực</t>
  </si>
  <si>
    <t>Quản trị quan hệ khách hàng</t>
  </si>
  <si>
    <t>BG08000024</t>
  </si>
  <si>
    <t>Quản trị rủi ro (Kh. QTKD) bìa cũ</t>
  </si>
  <si>
    <t>BG08000025</t>
  </si>
  <si>
    <t>Quản trị rủi ro (Kh. QTKD)</t>
  </si>
  <si>
    <t>BG08000026</t>
  </si>
  <si>
    <t>Quản trị sản xuất và tác nghiệp</t>
  </si>
  <si>
    <t>Quản trị trung tâm thương mại</t>
  </si>
  <si>
    <t>Quản trị xúc tiến thương mại</t>
  </si>
  <si>
    <t>BG08000027</t>
  </si>
  <si>
    <t>Thiết kế cửa hàng và trưng bày hàng hóa</t>
  </si>
  <si>
    <t>BG08000028</t>
  </si>
  <si>
    <t>Thiết lập và thẩm định dự án đầu tư</t>
  </si>
  <si>
    <t>BG08000029</t>
  </si>
  <si>
    <t>KHOA TÀI CHÍNH - NGÂN HÀNG</t>
  </si>
  <si>
    <t>Toán tài chính</t>
  </si>
  <si>
    <t>Tiền tệ, NH và thị trường TC 1</t>
  </si>
  <si>
    <t>Tiền tệ, NH và thị trường TC 2</t>
  </si>
  <si>
    <t>BG09000001</t>
  </si>
  <si>
    <t>Thị trường chứng khoán</t>
  </si>
  <si>
    <t>BG09000002</t>
  </si>
  <si>
    <t>Thị trường chứng khoán/ T. Đạt</t>
  </si>
  <si>
    <t>Thị trường chứng khoán phái sinh</t>
  </si>
  <si>
    <t>BG09000003</t>
  </si>
  <si>
    <t>Thẩm định dự án đầu tư</t>
  </si>
  <si>
    <t>Thẩm định tín dụng</t>
  </si>
  <si>
    <t>BG09000004</t>
  </si>
  <si>
    <t>Tài chính quốc tế</t>
  </si>
  <si>
    <t>Tài chính doanh nghiệp 1</t>
  </si>
  <si>
    <t>BG09000005</t>
  </si>
  <si>
    <t>Quản trị Tài chính doanh nghiệp</t>
  </si>
  <si>
    <t>BG09000006</t>
  </si>
  <si>
    <t>Quản trị rủi ro tài chính</t>
  </si>
  <si>
    <t>BG09000007</t>
  </si>
  <si>
    <t>Quản trị ngân hàng thương mại/Ng M Bá Đăng</t>
  </si>
  <si>
    <t>BG09000008</t>
  </si>
  <si>
    <t>Nguyên lý và thực hành bảo hiểm</t>
  </si>
  <si>
    <t>BG09000009</t>
  </si>
  <si>
    <t>Nghiệp vụ ngân hàng trung ương</t>
  </si>
  <si>
    <t>BG09000010</t>
  </si>
  <si>
    <t xml:space="preserve">Nghiệp vụ ngân hàng thương mại </t>
  </si>
  <si>
    <t>Ngân hàng quốc tế 2_Mới HKG 2020</t>
  </si>
  <si>
    <t>BG09000011</t>
  </si>
  <si>
    <t>Mua bán và sáp nhập</t>
  </si>
  <si>
    <t>Lập mô hình tài chính</t>
  </si>
  <si>
    <t>BG09000012</t>
  </si>
  <si>
    <t>KHOA THẨM ĐỊNH GIÁ VÀ KINH DOANH BẤT ĐỘNG SẢN</t>
  </si>
  <si>
    <t>Chiến lược kinh doanh bất động sản</t>
  </si>
  <si>
    <t>BG10000001</t>
  </si>
  <si>
    <t>Giao dịch dân sự về BĐS</t>
  </si>
  <si>
    <t>BG10000002</t>
  </si>
  <si>
    <t>Kinh tế bất động sản - 2019</t>
  </si>
  <si>
    <t>BG10000003</t>
  </si>
  <si>
    <t>Kinh tế bất động sản 2</t>
  </si>
  <si>
    <t>BG10000004</t>
  </si>
  <si>
    <t>Kỹ thuật bất động sản- bài giảng</t>
  </si>
  <si>
    <t>BG10000005</t>
  </si>
  <si>
    <t>Kỹ thuật máy thiết bị</t>
  </si>
  <si>
    <t>Lập và thẩm định dự án đầu tư bất động sản</t>
  </si>
  <si>
    <t>BG10000006</t>
  </si>
  <si>
    <t>Luật đất đai mới</t>
  </si>
  <si>
    <t>BG10000007</t>
  </si>
  <si>
    <t>Lý thuyết giá cả thị trường 1</t>
  </si>
  <si>
    <t>BG10000008</t>
  </si>
  <si>
    <t>Lý thuyết giá cả thị trường 2</t>
  </si>
  <si>
    <t>BG10000009</t>
  </si>
  <si>
    <t>Môi giới bất động sản</t>
  </si>
  <si>
    <t>BG10000010</t>
  </si>
  <si>
    <t>Nguyên lý thẩm định giá (cập nhập mới 2020)</t>
  </si>
  <si>
    <t>BG10000011</t>
  </si>
  <si>
    <t>Phân tích lợi ích chi phí</t>
  </si>
  <si>
    <t>BG10000012</t>
  </si>
  <si>
    <t>Phân tích và dự báo thị trường bất động sản</t>
  </si>
  <si>
    <t>BG10000013</t>
  </si>
  <si>
    <t>Pháp luật kinh doanh bất động sản</t>
  </si>
  <si>
    <t>BG10000014</t>
  </si>
  <si>
    <t>Pháp luật thẩm định giá</t>
  </si>
  <si>
    <t>Quản lý điều hành dự án bất động sản</t>
  </si>
  <si>
    <t>BG10000015</t>
  </si>
  <si>
    <t>Quản trị bất động sản</t>
  </si>
  <si>
    <t>BG10000016</t>
  </si>
  <si>
    <t>Tài chính và đầu tư phát triển bất động sản</t>
  </si>
  <si>
    <t>BG10000017</t>
  </si>
  <si>
    <t>Thẩm định giá BĐS (4tc)</t>
  </si>
  <si>
    <t>Thẩm định giá BĐS 1</t>
  </si>
  <si>
    <t>BG10000018</t>
  </si>
  <si>
    <t>Thẩm định giá BĐS 2</t>
  </si>
  <si>
    <t>Thẩm định giá doanh nghiệp (cập nhập mới 2018)</t>
  </si>
  <si>
    <t>Thẩm định giá máy thiết bị</t>
  </si>
  <si>
    <t xml:space="preserve">Thẩm định giá tài sản vô hình 
</t>
  </si>
  <si>
    <t>BG10000019</t>
  </si>
  <si>
    <t>XI</t>
  </si>
  <si>
    <t>KHOA THUẾ - HẢI QUAN</t>
  </si>
  <si>
    <t>Lý thuyết Thuế</t>
  </si>
  <si>
    <t>Quản lý thuế 1</t>
  </si>
  <si>
    <t>BG11000001</t>
  </si>
  <si>
    <t>Thuế 1</t>
  </si>
  <si>
    <t>Thuế 3</t>
  </si>
  <si>
    <t>BG11000002</t>
  </si>
  <si>
    <t>Thuế thu nhập</t>
  </si>
  <si>
    <t>BG11000003</t>
  </si>
  <si>
    <t>XII</t>
  </si>
  <si>
    <t>KHOA THƯƠNG MẠI</t>
  </si>
  <si>
    <t>Chiến lược kinh doanh quốc tế</t>
  </si>
  <si>
    <t>Đàm phán trong kinh doanh quốc tế</t>
  </si>
  <si>
    <t>BG12000001</t>
  </si>
  <si>
    <t>Đầu tư quốc tế</t>
  </si>
  <si>
    <t>Giao dịch thương mại quốc tế 
(NV Ngoại thương)</t>
  </si>
  <si>
    <t>Kinh doanh quốc tế 1</t>
  </si>
  <si>
    <t>BG12000002</t>
  </si>
  <si>
    <t>Kinh doanh quốc tế 2</t>
  </si>
  <si>
    <t>BG12000003</t>
  </si>
  <si>
    <t>Kinh tế quốc tế - BG (T. Huy)</t>
  </si>
  <si>
    <t>Kinh tế và phân tích hoạt động kinh doanh xuất nhập khẩu</t>
  </si>
  <si>
    <t xml:space="preserve">Luật Thương mại quốc tế </t>
  </si>
  <si>
    <t>BG12000004</t>
  </si>
  <si>
    <t>Marketing thương mại</t>
  </si>
  <si>
    <t>Marketing Thương mại quốc tế</t>
  </si>
  <si>
    <t>BG12000005</t>
  </si>
  <si>
    <t>Mô hình ứng dụng trong kinh doanh quốc tế</t>
  </si>
  <si>
    <t>BG12000006</t>
  </si>
  <si>
    <t>Nghiên cứu thị trường quốc tế</t>
  </si>
  <si>
    <t>BG12000007</t>
  </si>
  <si>
    <t>Quản trị Logistics (c. vị)</t>
  </si>
  <si>
    <t>Quản trị Logistics (T. Hiếu)</t>
  </si>
  <si>
    <t>BG12000008</t>
  </si>
  <si>
    <t>Quản trị Xuất nhập khẩu (™)</t>
  </si>
  <si>
    <t>Thanh toán quốc tế</t>
  </si>
  <si>
    <t>Thương mại điện tử</t>
  </si>
  <si>
    <t>BG12000009</t>
  </si>
  <si>
    <t>Thương mại quốc tế</t>
  </si>
  <si>
    <t>BG12000010</t>
  </si>
  <si>
    <t>Vận tải và Bảo hiểm ngoại thương</t>
  </si>
  <si>
    <t>BG12000011</t>
  </si>
  <si>
    <t>XIII</t>
  </si>
  <si>
    <t>KỸ NĂNG MỀM</t>
  </si>
  <si>
    <t xml:space="preserve">Kỹ năng giải quyết vấn đề </t>
  </si>
  <si>
    <t>BG13000001</t>
  </si>
  <si>
    <t xml:space="preserve">Kỹ năng giao tiếp </t>
  </si>
  <si>
    <t>BG13000002</t>
  </si>
  <si>
    <t>Kỹ năng khám phá bản thân</t>
  </si>
  <si>
    <t>BG13000003</t>
  </si>
  <si>
    <t>Kỹ năng Làm việc nhóm</t>
  </si>
  <si>
    <t>BG13000004</t>
  </si>
  <si>
    <t xml:space="preserve">Kỹ năng Quản lý thời gian </t>
  </si>
  <si>
    <t>BG13000005</t>
  </si>
  <si>
    <t>Kỹ năng Thuyết trình</t>
  </si>
  <si>
    <t>BG13000006</t>
  </si>
  <si>
    <t>Kỹ năng tìm việc</t>
  </si>
  <si>
    <t>BG13000007</t>
  </si>
  <si>
    <t>Kỹ năng Tư duy sáng tạo</t>
  </si>
  <si>
    <t>BG13000008</t>
  </si>
  <si>
    <t>TỔNG CỘNG</t>
  </si>
  <si>
    <t>1)</t>
  </si>
  <si>
    <t>Doanh số phát hành:</t>
  </si>
  <si>
    <t>2)</t>
  </si>
  <si>
    <t>Chi phí phát hành (in ấn + thanh lý, tặng, làm mẫu)</t>
  </si>
  <si>
    <t>Hồng Hà</t>
  </si>
  <si>
    <t>3)</t>
  </si>
  <si>
    <t>Chi phí vận chuyển</t>
  </si>
  <si>
    <t xml:space="preserve">Vân </t>
  </si>
  <si>
    <t>4)</t>
  </si>
  <si>
    <t>Tổng chênh lệch thu chi:</t>
  </si>
  <si>
    <t>5)</t>
  </si>
  <si>
    <t>Chi trực tiếp cho Tác giả:</t>
  </si>
  <si>
    <t>6)</t>
  </si>
  <si>
    <t>Chi gián tiếp cho các bộ phận:</t>
  </si>
  <si>
    <t>Ghi chú: số liệu nhập - xuất từ ngày Nhiễn chốt tổng kết HK 1-2022 đến ngày 8/8/2022</t>
  </si>
  <si>
    <t>ĐẶT IN TÀI LIỆU - CÔNG TY PAGO</t>
  </si>
  <si>
    <t>THƯ VIỆN TRƯỜNG ĐH TÀI CHÍNH - MARKETING</t>
  </si>
  <si>
    <t>TRUNG TÂM HỌC LIỆU</t>
  </si>
  <si>
    <t>TỔNG HỢP SÁCH PHOTO ĐẶT MỚI - HỌC KỲ 2 2022</t>
  </si>
  <si>
    <t>NHẬP MỚI</t>
  </si>
  <si>
    <t>Giá photo</t>
  </si>
  <si>
    <t>TỒN CƠ SỞ</t>
  </si>
  <si>
    <t>HIỆP PHÁT</t>
  </si>
  <si>
    <t>TC
 NHẬP</t>
  </si>
  <si>
    <t>số trang tính tiền</t>
  </si>
  <si>
    <t>đơn giá tờ</t>
  </si>
  <si>
    <t>đơn giá bìa</t>
  </si>
  <si>
    <t>Thành tiền
cuốn</t>
  </si>
  <si>
    <t>TẠNG</t>
  </si>
  <si>
    <t>MẤT</t>
  </si>
  <si>
    <t>BM</t>
  </si>
  <si>
    <t>TRẢ LỖI</t>
  </si>
  <si>
    <t>THANH LÝ</t>
  </si>
  <si>
    <t>TC XUẤT</t>
  </si>
  <si>
    <t>CHÊNH
LỆCH</t>
  </si>
  <si>
    <t>Số lượng / Chi phí sách tặng, làm mẫu, thanh lý, BM</t>
  </si>
  <si>
    <t>pago</t>
  </si>
  <si>
    <t>778 NK</t>
  </si>
  <si>
    <t>HIÊN</t>
  </si>
  <si>
    <t>VÂN</t>
  </si>
  <si>
    <t>Đơn giá</t>
  </si>
  <si>
    <t>27-5</t>
  </si>
  <si>
    <t>26-5</t>
  </si>
  <si>
    <t>31-5</t>
  </si>
  <si>
    <t xml:space="preserve"> 1/6/2022</t>
  </si>
  <si>
    <t>4/6/2022</t>
  </si>
  <si>
    <t>7/6/2022</t>
  </si>
  <si>
    <t>8/6/2022</t>
  </si>
  <si>
    <t>9/6/2022</t>
  </si>
  <si>
    <t>8/7-van</t>
  </si>
  <si>
    <t>11/7-van</t>
  </si>
  <si>
    <t>số 13
19-5-2022</t>
  </si>
  <si>
    <t>số 12
20-5-2022</t>
  </si>
  <si>
    <t>số 22
 28-5-2022</t>
  </si>
  <si>
    <t>17/5/</t>
  </si>
  <si>
    <t>Số 2
Ngày 20-05</t>
  </si>
  <si>
    <t>Số 3
Ngày 02/07</t>
  </si>
  <si>
    <t>T4/2022</t>
  </si>
  <si>
    <t>19/5</t>
  </si>
  <si>
    <t>23/5</t>
  </si>
  <si>
    <t>hiên</t>
  </si>
  <si>
    <t>TIỀN</t>
  </si>
  <si>
    <t>Ghi chú</t>
  </si>
  <si>
    <t>PG01000001</t>
  </si>
  <si>
    <t xml:space="preserve">Tin học đại cương </t>
  </si>
  <si>
    <t>PG01000002</t>
  </si>
  <si>
    <t>HP02000001</t>
  </si>
  <si>
    <t>Luật và văn bản pháp luật trong du lịch</t>
  </si>
  <si>
    <t>HP02000002</t>
  </si>
  <si>
    <t>HP02000003</t>
  </si>
  <si>
    <t>HP02000004</t>
  </si>
  <si>
    <t>HP02000005</t>
  </si>
  <si>
    <t>PG02000006</t>
  </si>
  <si>
    <t>Kế toán quản trị 1-Bài tập</t>
  </si>
  <si>
    <t>PG03000001</t>
  </si>
  <si>
    <t>Kế toán quản trị 1-BG</t>
  </si>
  <si>
    <t>PG03000002</t>
  </si>
  <si>
    <t>HP03000003</t>
  </si>
  <si>
    <t>Kế toán tài chính 3</t>
  </si>
  <si>
    <t>HP03000004</t>
  </si>
  <si>
    <t>HP03000005</t>
  </si>
  <si>
    <t>Kế toán thuế HK 2 2022</t>
  </si>
  <si>
    <t>PG03000006</t>
  </si>
  <si>
    <t>HP03000007</t>
  </si>
  <si>
    <t>Nguyên lý kế toán-Bài tập</t>
  </si>
  <si>
    <t>ST03000008</t>
  </si>
  <si>
    <t>ST04000001</t>
  </si>
  <si>
    <t>PG04000002</t>
  </si>
  <si>
    <t>Pháp luật đại cương - GT
cập nhật mới HK 2 2022</t>
  </si>
  <si>
    <t>ST04000003</t>
  </si>
  <si>
    <t>PG04000004</t>
  </si>
  <si>
    <t>PG06000001</t>
  </si>
  <si>
    <t>PG08000001</t>
  </si>
  <si>
    <t>PG08000002</t>
  </si>
  <si>
    <t>HP08000003</t>
  </si>
  <si>
    <t>Quản trị dự án</t>
  </si>
  <si>
    <t>PG08000004</t>
  </si>
  <si>
    <t>ST08000005</t>
  </si>
  <si>
    <t>PG08000006</t>
  </si>
  <si>
    <t>KHOA TÀI CHÍNH NGÂN HÀNG</t>
  </si>
  <si>
    <t>PG09000001</t>
  </si>
  <si>
    <t>Ngân hàng quốc tế 2</t>
  </si>
  <si>
    <t>PG09000002</t>
  </si>
  <si>
    <t>PG09000003</t>
  </si>
  <si>
    <t>HP09000004</t>
  </si>
  <si>
    <t>Thị trường chứng khoán phái sinh_Mới HKC2020</t>
  </si>
  <si>
    <t>HP09000005</t>
  </si>
  <si>
    <t>Thị trường chứng khoán- T. Đạt</t>
  </si>
  <si>
    <t>PG09000006</t>
  </si>
  <si>
    <t>ST09000002</t>
  </si>
  <si>
    <t>KHOA THẨM ĐỊNH GIÁ &amp; KD BĐS</t>
  </si>
  <si>
    <t>PG10000001</t>
  </si>
  <si>
    <t>PG10000002</t>
  </si>
  <si>
    <t>PG10000003</t>
  </si>
  <si>
    <t>Thẩm định giá BĐS (4TC)</t>
  </si>
  <si>
    <t>PG00000004</t>
  </si>
  <si>
    <t>PG10000005</t>
  </si>
  <si>
    <t>PG10000006</t>
  </si>
  <si>
    <t>PG11000001</t>
  </si>
  <si>
    <t>thuế 1</t>
  </si>
  <si>
    <t>PG11000002</t>
  </si>
  <si>
    <t>PG12000001</t>
  </si>
  <si>
    <t>PG12000002</t>
  </si>
  <si>
    <t>PG12000003</t>
  </si>
  <si>
    <t>VIỆN ĐÀO TẠO THƯỜNG XUYÊN</t>
  </si>
  <si>
    <t>PG13000001</t>
  </si>
  <si>
    <t>PG13000002</t>
  </si>
  <si>
    <t>PG13000003</t>
  </si>
  <si>
    <t>PG13000004</t>
  </si>
  <si>
    <t>PG13000005</t>
  </si>
  <si>
    <t>PG13000006</t>
  </si>
  <si>
    <t>PG13000007</t>
  </si>
  <si>
    <t>PG13000008</t>
  </si>
  <si>
    <r>
      <t xml:space="preserve">TRƯỜNG ĐH TÀI CHÍNH - MARKETING
THƯ VIỆN
</t>
    </r>
    <r>
      <rPr>
        <b/>
        <sz val="12"/>
        <color theme="1"/>
        <rFont val="Times New Roman"/>
        <family val="1"/>
      </rPr>
      <t>TRUNG TÂM HỌC LIỆU</t>
    </r>
  </si>
  <si>
    <t>TỔNG HỢP SÁCH KÍ GỬI - HỌC KỲ 2 - 2022
(Đến ngày 8.8.2022)</t>
  </si>
  <si>
    <t>Tt</t>
  </si>
  <si>
    <t>Tựa sách</t>
  </si>
  <si>
    <t>mã vạch</t>
  </si>
  <si>
    <t>NHẬP</t>
  </si>
  <si>
    <t>SỐ TỒN NHẬN BÀN GIAO</t>
  </si>
  <si>
    <t>Kho kiểm kê</t>
  </si>
  <si>
    <t>NHẬN KHOA KÍ GỬI</t>
  </si>
  <si>
    <t>KHOA</t>
  </si>
  <si>
    <t>CLC</t>
  </si>
  <si>
    <t xml:space="preserve">2C </t>
  </si>
  <si>
    <t>K. KTKT</t>
  </si>
  <si>
    <t>K. KTẾ - LUẬT</t>
  </si>
  <si>
    <t>K. MAR</t>
  </si>
  <si>
    <t>TT
 NN-TH</t>
  </si>
  <si>
    <t>Sách dư của H. Hà bàn giao Vân</t>
  </si>
  <si>
    <t>BÌNH</t>
  </si>
  <si>
    <t>PHƯƠNG</t>
  </si>
  <si>
    <t>H. HÀ</t>
  </si>
  <si>
    <t>Mar</t>
  </si>
  <si>
    <t>x</t>
  </si>
  <si>
    <t>Kiểm toán căn bản</t>
  </si>
  <si>
    <t>KT01000001</t>
  </si>
  <si>
    <t>KHOA KINH TẾ LUẬT</t>
  </si>
  <si>
    <t>Cô Giang</t>
  </si>
  <si>
    <t>KTL0100001</t>
  </si>
  <si>
    <t>Cô Đông Hà</t>
  </si>
  <si>
    <t>Pháp luật đại cương - Tập hợp vb (2015)</t>
  </si>
  <si>
    <t>KTL0200002</t>
  </si>
  <si>
    <t>Hồng HÀ giao sách dư</t>
  </si>
  <si>
    <t>Pháp luật đại cương - Tập hợp vb (2021)</t>
  </si>
  <si>
    <t>KTL0200003</t>
  </si>
  <si>
    <t>MAR0500001</t>
  </si>
  <si>
    <t xml:space="preserve">Marketing căn bản - BT Tình huống </t>
  </si>
  <si>
    <t>MAR0500002</t>
  </si>
  <si>
    <t>Marketing dịch vụ</t>
  </si>
  <si>
    <t>MAR0500003</t>
  </si>
  <si>
    <t>Niche marketing &amp; 60 câu chuyện thành công</t>
  </si>
  <si>
    <t>MAR0500004</t>
  </si>
  <si>
    <t xml:space="preserve">Nghiên cứu marketing </t>
  </si>
  <si>
    <t>MAR0500005</t>
  </si>
  <si>
    <t>Nhượng quyền thương mại</t>
  </si>
  <si>
    <t>MAR0500006</t>
  </si>
  <si>
    <t>Quản trị Marketing 
(Ký gửi Tháng 3/2022)</t>
  </si>
  <si>
    <t>MAR0500007</t>
  </si>
  <si>
    <t>MAR0500008</t>
  </si>
  <si>
    <t>Phát triển sản phẩm mới</t>
  </si>
  <si>
    <t>MAR0500009</t>
  </si>
  <si>
    <t>Hành vi người tiêu dùng</t>
  </si>
  <si>
    <t>MAR0500010</t>
  </si>
  <si>
    <t>IV</t>
  </si>
  <si>
    <t>Thầy Hiến</t>
  </si>
  <si>
    <t>Nghiên cứu marketing thực hành</t>
  </si>
  <si>
    <t>MAR0500011</t>
  </si>
  <si>
    <t>Quản trị bán hàng hiện đại</t>
  </si>
  <si>
    <t>MAR0500012</t>
  </si>
  <si>
    <t>TT NGOẠI NGỮ - TIN HỌC</t>
  </si>
  <si>
    <t>Tiếng Anh tăng cường 1</t>
  </si>
  <si>
    <t>TTNN060001</t>
  </si>
  <si>
    <t>Tiếng Anh tăng cường 2</t>
  </si>
  <si>
    <t>TTNN060002</t>
  </si>
  <si>
    <t>Tiếng Anh tăng cường 3</t>
  </si>
  <si>
    <t>TTNN060003</t>
  </si>
  <si>
    <t>Tiếng Anh tăng cường 4</t>
  </si>
  <si>
    <t>TTNN060004</t>
  </si>
  <si>
    <t>C. Diễm</t>
  </si>
  <si>
    <t>AV1</t>
  </si>
  <si>
    <t>AV2</t>
  </si>
  <si>
    <r>
      <rPr>
        <sz val="10"/>
        <color theme="1"/>
        <rFont val="Times New Roman"/>
        <family val="1"/>
      </rPr>
      <t>TRƯỜNG ĐH TÀI CHÍNH - MARKETING
THƯ VIỆN</t>
    </r>
    <r>
      <rPr>
        <b/>
        <sz val="10"/>
        <color theme="1"/>
        <rFont val="Times New Roman"/>
        <family val="1"/>
      </rPr>
      <t xml:space="preserve">
TRUNG TÂM HỌC LIỆU</t>
    </r>
  </si>
  <si>
    <t>BÁO CÁO SÁCH TRƯỜNG IN XUẤT BẢN 
HỌC KỲ 2 NĂM 2022</t>
  </si>
  <si>
    <t>GIÁ PHÁT HÀNH</t>
  </si>
  <si>
    <t>Tổn cơ sở TV</t>
  </si>
  <si>
    <t>Nhận phòng QLKH</t>
  </si>
  <si>
    <t>TỒN BÀN GIAO
HK 1-2022</t>
  </si>
  <si>
    <t>NHẬN MỚI</t>
  </si>
  <si>
    <t>TẶNG</t>
  </si>
  <si>
    <t>LƯU KHO BM</t>
  </si>
  <si>
    <t xml:space="preserve">Q7 </t>
  </si>
  <si>
    <t>2C</t>
  </si>
  <si>
    <t xml:space="preserve">Q9 </t>
  </si>
  <si>
    <t>tc</t>
  </si>
  <si>
    <t>Q7
PHƯƠNG</t>
  </si>
  <si>
    <t>Q7
HIÊN</t>
  </si>
  <si>
    <t>Q9
VÂN</t>
  </si>
  <si>
    <t>(Bình)</t>
  </si>
  <si>
    <t>(Phương)</t>
  </si>
  <si>
    <t xml:space="preserve"> (Hiên)</t>
  </si>
  <si>
    <t>(H. Hà)</t>
  </si>
  <si>
    <t>Phương xuất</t>
  </si>
  <si>
    <t>Hiên xuất</t>
  </si>
  <si>
    <t>Nghiệp vụ nhà hàng- GT</t>
  </si>
  <si>
    <t>Quản trị chiến lược cho tổ chức du lịch - GT</t>
  </si>
  <si>
    <t>DL01000001</t>
  </si>
  <si>
    <t>Quản trị kinh doanh khách sạn - GT</t>
  </si>
  <si>
    <t>Quản trị kinh doanh lữ hành - GT</t>
  </si>
  <si>
    <t>DL01000002</t>
  </si>
  <si>
    <t>Quản trị lễ tân khách sạn - GT</t>
  </si>
  <si>
    <t>DL01000003</t>
  </si>
  <si>
    <t>Quản trị nguồn nhân lực khách sạn - GT</t>
  </si>
  <si>
    <t>DL01000004</t>
  </si>
  <si>
    <t>Thẩm định tín dụng- GT</t>
  </si>
  <si>
    <t>MV có sẵn ở sách</t>
  </si>
  <si>
    <t>Thị trường chứng khoán - GT</t>
  </si>
  <si>
    <t>Thị trường tài chính</t>
  </si>
  <si>
    <t>Phân tích tài chính doanh nghiệp - GT</t>
  </si>
  <si>
    <t>Nghiệp vụ ngân hàng thương mại - GT</t>
  </si>
  <si>
    <t>Nghiệp vụ ngân hàng trung ương - GT</t>
  </si>
  <si>
    <t>Ngân hàng quốc tế 1- GT</t>
  </si>
  <si>
    <t>Kinh doanh ngoại hối</t>
  </si>
  <si>
    <t>TCNH0200001</t>
  </si>
  <si>
    <t>Xếp hạng tín dụng - GT</t>
  </si>
  <si>
    <t>KHOA THẨM ĐỊNH GIÁ &amp; KH BĐS</t>
  </si>
  <si>
    <t>Nguyên lý Thẩm định giá</t>
  </si>
  <si>
    <t>V</t>
  </si>
  <si>
    <t>Quản trị kinh doanh quốc tế</t>
  </si>
  <si>
    <t>Quản trị xúc tiến thương mại - C. Ao Hoài</t>
  </si>
  <si>
    <t>Phương pháp Nghiên cứu khoa học</t>
  </si>
  <si>
    <t>VI</t>
  </si>
  <si>
    <t>Course book Paragraph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</si>
</sst>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9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70C0"/>
      <name val="Times New Roman"/>
      <family val="1"/>
    </font>
    <font>
      <sz val="10"/>
      <color rgb="FF7030A0"/>
      <name val="Times New Roman"/>
      <family val="1"/>
    </font>
    <font>
      <b/>
      <sz val="10"/>
      <color rgb="FF0070C0"/>
      <name val="Times New Roman"/>
      <family val="1"/>
    </font>
    <font>
      <b/>
      <sz val="10"/>
      <color rgb="FF7030A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8"/>
      <color theme="1"/>
      <name val="Times New Roman"/>
      <family val="1"/>
    </font>
    <font>
      <i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00"/>
      <name val="Times New Roman"/>
      <family val="1"/>
    </font>
    <font>
      <sz val="12"/>
      <color theme="8" tint="-0.499984740745262"/>
      <name val="Times New Roman"/>
      <family val="1"/>
    </font>
    <font>
      <sz val="12"/>
      <color rgb="FF002060"/>
      <name val="Times New Roman"/>
      <family val="1"/>
    </font>
    <font>
      <sz val="12"/>
      <color rgb="FFC00000"/>
      <name val="Times New Roman"/>
      <family val="1"/>
    </font>
    <font>
      <sz val="12"/>
      <color rgb="FF18A81B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2060"/>
      <name val="Times New Roman"/>
      <family val="1"/>
    </font>
    <font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rgb="FF002060"/>
      <name val="Times New Roman"/>
      <family val="1"/>
    </font>
    <font>
      <b/>
      <sz val="10"/>
      <color rgb="FF000000"/>
      <name val="Times New Roman"/>
      <family val="1"/>
    </font>
    <font>
      <sz val="8"/>
      <name val="Times New Roman"/>
      <family val="1"/>
    </font>
    <font>
      <sz val="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6"/>
      <name val="Times New Roman"/>
      <family val="1"/>
    </font>
    <font>
      <b/>
      <sz val="16"/>
      <color rgb="FF7030A0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b/>
      <sz val="12"/>
      <color rgb="FF7030A0"/>
      <name val="Times New Roman"/>
      <family val="1"/>
    </font>
    <font>
      <b/>
      <sz val="13"/>
      <name val="Times New Roman"/>
      <family val="1"/>
    </font>
    <font>
      <b/>
      <sz val="12"/>
      <color rgb="FF0070C0"/>
      <name val="Times New Roman"/>
      <family val="1"/>
    </font>
    <font>
      <sz val="11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3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rgb="FF7030A0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sz val="13"/>
      <color rgb="FF0070C0"/>
      <name val="Times New Roman"/>
      <family val="1"/>
    </font>
    <font>
      <b/>
      <sz val="13"/>
      <color rgb="FF7030A0"/>
      <name val="Times New Roman"/>
      <family val="1"/>
    </font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2"/>
    </font>
    <font>
      <b/>
      <sz val="12"/>
      <color rgb="FF0070C0"/>
      <name val="Times New Roman"/>
      <family val="2"/>
    </font>
    <font>
      <b/>
      <sz val="12"/>
      <color rgb="FFFF0000"/>
      <name val="Times New Roman"/>
      <family val="2"/>
    </font>
    <font>
      <sz val="13"/>
      <color rgb="FF0070C0"/>
      <name val="Calibri"/>
      <family val="2"/>
      <scheme val="minor"/>
    </font>
    <font>
      <sz val="12"/>
      <color rgb="FF000000"/>
      <name val="Times New Roman"/>
      <family val="2"/>
    </font>
    <font>
      <b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i/>
      <sz val="12"/>
      <color rgb="FFFF0000"/>
      <name val="Times New Roman"/>
      <family val="1"/>
    </font>
    <font>
      <sz val="20"/>
      <color theme="1"/>
      <name val="Times New Roman"/>
      <family val="1"/>
    </font>
    <font>
      <sz val="13"/>
      <color rgb="FF7030A0"/>
      <name val="Times New Roman"/>
      <family val="1"/>
    </font>
    <font>
      <i/>
      <sz val="13"/>
      <color theme="1"/>
      <name val="Times New Roman"/>
      <family val="1"/>
    </font>
    <font>
      <b/>
      <i/>
      <sz val="13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56" fillId="0" borderId="0"/>
    <xf numFmtId="0" fontId="56" fillId="0" borderId="0"/>
  </cellStyleXfs>
  <cellXfs count="582">
    <xf numFmtId="0" fontId="0" fillId="0" borderId="0" xfId="0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 applyAlignment="1">
      <alignment horizontal="center"/>
    </xf>
    <xf numFmtId="164" fontId="5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0" applyNumberFormat="1" applyFont="1"/>
    <xf numFmtId="164" fontId="1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/>
    </xf>
    <xf numFmtId="164" fontId="9" fillId="0" borderId="1" xfId="1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 wrapText="1"/>
    </xf>
    <xf numFmtId="164" fontId="8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5" fillId="0" borderId="1" xfId="1" applyNumberFormat="1" applyFont="1" applyBorder="1" applyAlignment="1"/>
    <xf numFmtId="164" fontId="5" fillId="0" borderId="1" xfId="1" applyNumberFormat="1" applyFont="1" applyBorder="1"/>
    <xf numFmtId="164" fontId="8" fillId="0" borderId="1" xfId="1" applyNumberFormat="1" applyFont="1" applyBorder="1" applyAlignment="1">
      <alignment horizontal="center"/>
    </xf>
    <xf numFmtId="164" fontId="3" fillId="3" borderId="1" xfId="0" quotePrefix="1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164" fontId="6" fillId="0" borderId="1" xfId="0" applyNumberFormat="1" applyFont="1" applyBorder="1" applyAlignment="1">
      <alignment horizontal="center"/>
    </xf>
    <xf numFmtId="164" fontId="8" fillId="0" borderId="1" xfId="1" applyNumberFormat="1" applyFont="1" applyBorder="1"/>
    <xf numFmtId="164" fontId="9" fillId="0" borderId="1" xfId="1" applyNumberFormat="1" applyFont="1" applyBorder="1"/>
    <xf numFmtId="164" fontId="10" fillId="0" borderId="1" xfId="0" applyNumberFormat="1" applyFont="1" applyBorder="1"/>
    <xf numFmtId="164" fontId="3" fillId="3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/>
    <xf numFmtId="164" fontId="3" fillId="0" borderId="0" xfId="0" applyNumberFormat="1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5" fillId="3" borderId="1" xfId="0" applyNumberFormat="1" applyFont="1" applyFill="1" applyBorder="1"/>
    <xf numFmtId="164" fontId="9" fillId="4" borderId="1" xfId="0" applyNumberFormat="1" applyFont="1" applyFill="1" applyBorder="1"/>
    <xf numFmtId="164" fontId="3" fillId="5" borderId="1" xfId="0" applyNumberFormat="1" applyFont="1" applyFill="1" applyBorder="1" applyAlignment="1">
      <alignment horizontal="center" wrapText="1"/>
    </xf>
    <xf numFmtId="164" fontId="3" fillId="5" borderId="1" xfId="0" applyNumberFormat="1" applyFont="1" applyFill="1" applyBorder="1"/>
    <xf numFmtId="164" fontId="16" fillId="0" borderId="1" xfId="1" applyNumberFormat="1" applyFont="1" applyFill="1" applyBorder="1" applyAlignment="1"/>
    <xf numFmtId="164" fontId="9" fillId="0" borderId="1" xfId="0" applyNumberFormat="1" applyFont="1" applyBorder="1" applyAlignment="1">
      <alignment horizontal="center"/>
    </xf>
    <xf numFmtId="164" fontId="5" fillId="5" borderId="1" xfId="0" applyNumberFormat="1" applyFont="1" applyFill="1" applyBorder="1" applyAlignment="1">
      <alignment horizontal="right" wrapText="1"/>
    </xf>
    <xf numFmtId="164" fontId="17" fillId="3" borderId="1" xfId="1" applyNumberFormat="1" applyFont="1" applyFill="1" applyBorder="1" applyAlignment="1"/>
    <xf numFmtId="164" fontId="10" fillId="3" borderId="1" xfId="0" applyNumberFormat="1" applyFont="1" applyFill="1" applyBorder="1"/>
    <xf numFmtId="164" fontId="3" fillId="6" borderId="1" xfId="0" applyNumberFormat="1" applyFont="1" applyFill="1" applyBorder="1" applyAlignment="1">
      <alignment horizontal="center" wrapText="1"/>
    </xf>
    <xf numFmtId="164" fontId="3" fillId="6" borderId="1" xfId="0" applyNumberFormat="1" applyFont="1" applyFill="1" applyBorder="1" applyAlignment="1">
      <alignment wrapText="1"/>
    </xf>
    <xf numFmtId="164" fontId="5" fillId="6" borderId="1" xfId="0" applyNumberFormat="1" applyFont="1" applyFill="1" applyBorder="1" applyAlignment="1">
      <alignment horizontal="right" wrapText="1"/>
    </xf>
    <xf numFmtId="164" fontId="18" fillId="3" borderId="1" xfId="1" applyNumberFormat="1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wrapText="1"/>
    </xf>
    <xf numFmtId="164" fontId="3" fillId="7" borderId="1" xfId="0" applyNumberFormat="1" applyFont="1" applyFill="1" applyBorder="1" applyAlignment="1">
      <alignment wrapText="1"/>
    </xf>
    <xf numFmtId="164" fontId="5" fillId="7" borderId="1" xfId="0" applyNumberFormat="1" applyFont="1" applyFill="1" applyBorder="1" applyAlignment="1">
      <alignment horizontal="right" wrapText="1"/>
    </xf>
    <xf numFmtId="164" fontId="12" fillId="0" borderId="1" xfId="0" applyNumberFormat="1" applyFon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 wrapText="1"/>
    </xf>
    <xf numFmtId="164" fontId="10" fillId="6" borderId="1" xfId="0" applyNumberFormat="1" applyFont="1" applyFill="1" applyBorder="1" applyAlignment="1">
      <alignment wrapText="1"/>
    </xf>
    <xf numFmtId="164" fontId="10" fillId="4" borderId="1" xfId="0" applyNumberFormat="1" applyFont="1" applyFill="1" applyBorder="1"/>
    <xf numFmtId="164" fontId="3" fillId="8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left" vertical="center" wrapText="1"/>
    </xf>
    <xf numFmtId="164" fontId="5" fillId="8" borderId="5" xfId="0" applyNumberFormat="1" applyFont="1" applyFill="1" applyBorder="1" applyAlignment="1">
      <alignment horizontal="right" vertical="center" wrapText="1"/>
    </xf>
    <xf numFmtId="164" fontId="5" fillId="8" borderId="1" xfId="0" applyNumberFormat="1" applyFont="1" applyFill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left" vertical="center" wrapText="1"/>
    </xf>
    <xf numFmtId="164" fontId="5" fillId="6" borderId="5" xfId="0" applyNumberFormat="1" applyFont="1" applyFill="1" applyBorder="1" applyAlignment="1">
      <alignment horizontal="right" vertical="center" wrapText="1"/>
    </xf>
    <xf numFmtId="164" fontId="5" fillId="6" borderId="1" xfId="0" applyNumberFormat="1" applyFont="1" applyFill="1" applyBorder="1" applyAlignment="1">
      <alignment horizontal="right" vertical="center" wrapText="1"/>
    </xf>
    <xf numFmtId="164" fontId="3" fillId="7" borderId="1" xfId="0" applyNumberFormat="1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164" fontId="5" fillId="9" borderId="1" xfId="0" applyNumberFormat="1" applyFont="1" applyFill="1" applyBorder="1" applyAlignment="1">
      <alignment horizontal="right" vertical="center" wrapText="1"/>
    </xf>
    <xf numFmtId="164" fontId="5" fillId="4" borderId="1" xfId="0" applyNumberFormat="1" applyFont="1" applyFill="1" applyBorder="1" applyAlignment="1">
      <alignment horizontal="right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5" fillId="7" borderId="1" xfId="0" applyNumberFormat="1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vertical="center" wrapText="1"/>
    </xf>
    <xf numFmtId="164" fontId="5" fillId="2" borderId="5" xfId="0" applyNumberFormat="1" applyFont="1" applyFill="1" applyBorder="1" applyAlignment="1">
      <alignment horizontal="right" vertical="center" wrapText="1"/>
    </xf>
    <xf numFmtId="164" fontId="5" fillId="2" borderId="1" xfId="0" applyNumberFormat="1" applyFont="1" applyFill="1" applyBorder="1" applyAlignment="1">
      <alignment horizontal="right" vertical="center" wrapText="1"/>
    </xf>
    <xf numFmtId="164" fontId="5" fillId="7" borderId="5" xfId="0" applyNumberFormat="1" applyFont="1" applyFill="1" applyBorder="1" applyAlignment="1">
      <alignment horizontal="right" vertical="center" wrapText="1"/>
    </xf>
    <xf numFmtId="164" fontId="19" fillId="3" borderId="1" xfId="1" applyNumberFormat="1" applyFont="1" applyFill="1" applyBorder="1" applyAlignment="1">
      <alignment vertical="center" wrapText="1"/>
    </xf>
    <xf numFmtId="164" fontId="20" fillId="3" borderId="1" xfId="1" applyNumberFormat="1" applyFont="1" applyFill="1" applyBorder="1" applyAlignment="1">
      <alignment vertical="center" wrapText="1"/>
    </xf>
    <xf numFmtId="164" fontId="3" fillId="8" borderId="1" xfId="0" applyNumberFormat="1" applyFont="1" applyFill="1" applyBorder="1" applyAlignment="1">
      <alignment vertical="center" wrapText="1"/>
    </xf>
    <xf numFmtId="164" fontId="3" fillId="4" borderId="1" xfId="0" applyNumberFormat="1" applyFont="1" applyFill="1" applyBorder="1"/>
    <xf numFmtId="164" fontId="3" fillId="6" borderId="1" xfId="0" applyNumberFormat="1" applyFont="1" applyFill="1" applyBorder="1" applyAlignment="1">
      <alignment vertical="center" wrapText="1"/>
    </xf>
    <xf numFmtId="164" fontId="16" fillId="2" borderId="1" xfId="1" applyNumberFormat="1" applyFont="1" applyFill="1" applyBorder="1" applyAlignment="1"/>
    <xf numFmtId="164" fontId="3" fillId="2" borderId="1" xfId="0" applyNumberFormat="1" applyFont="1" applyFill="1" applyBorder="1"/>
    <xf numFmtId="164" fontId="9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/>
    <xf numFmtId="164" fontId="5" fillId="2" borderId="1" xfId="0" applyNumberFormat="1" applyFont="1" applyFill="1" applyBorder="1"/>
    <xf numFmtId="164" fontId="6" fillId="2" borderId="1" xfId="0" applyNumberFormat="1" applyFont="1" applyFill="1" applyBorder="1"/>
    <xf numFmtId="164" fontId="5" fillId="2" borderId="1" xfId="1" applyNumberFormat="1" applyFont="1" applyFill="1" applyBorder="1"/>
    <xf numFmtId="164" fontId="9" fillId="2" borderId="1" xfId="1" applyNumberFormat="1" applyFont="1" applyFill="1" applyBorder="1"/>
    <xf numFmtId="164" fontId="3" fillId="2" borderId="0" xfId="0" applyNumberFormat="1" applyFont="1" applyFill="1"/>
    <xf numFmtId="164" fontId="10" fillId="2" borderId="1" xfId="0" applyNumberFormat="1" applyFont="1" applyFill="1" applyBorder="1" applyAlignment="1">
      <alignment horizontal="center"/>
    </xf>
    <xf numFmtId="164" fontId="12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164" fontId="3" fillId="8" borderId="1" xfId="0" applyNumberFormat="1" applyFont="1" applyFill="1" applyBorder="1" applyAlignment="1">
      <alignment wrapText="1"/>
    </xf>
    <xf numFmtId="164" fontId="5" fillId="5" borderId="6" xfId="0" applyNumberFormat="1" applyFont="1" applyFill="1" applyBorder="1" applyAlignment="1">
      <alignment wrapText="1"/>
    </xf>
    <xf numFmtId="164" fontId="5" fillId="8" borderId="1" xfId="0" applyNumberFormat="1" applyFont="1" applyFill="1" applyBorder="1" applyAlignment="1">
      <alignment wrapText="1"/>
    </xf>
    <xf numFmtId="164" fontId="3" fillId="8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wrapText="1"/>
    </xf>
    <xf numFmtId="164" fontId="5" fillId="6" borderId="5" xfId="0" applyNumberFormat="1" applyFont="1" applyFill="1" applyBorder="1" applyAlignment="1">
      <alignment wrapText="1"/>
    </xf>
    <xf numFmtId="164" fontId="5" fillId="5" borderId="5" xfId="0" applyNumberFormat="1" applyFont="1" applyFill="1" applyBorder="1" applyAlignment="1">
      <alignment wrapText="1"/>
    </xf>
    <xf numFmtId="164" fontId="3" fillId="6" borderId="1" xfId="0" applyNumberFormat="1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wrapText="1"/>
    </xf>
    <xf numFmtId="164" fontId="3" fillId="0" borderId="1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164" fontId="3" fillId="10" borderId="1" xfId="0" applyNumberFormat="1" applyFont="1" applyFill="1" applyBorder="1" applyAlignment="1">
      <alignment horizontal="center" wrapText="1"/>
    </xf>
    <xf numFmtId="164" fontId="3" fillId="11" borderId="1" xfId="0" applyNumberFormat="1" applyFont="1" applyFill="1" applyBorder="1" applyAlignment="1">
      <alignment wrapText="1"/>
    </xf>
    <xf numFmtId="164" fontId="16" fillId="10" borderId="1" xfId="1" applyNumberFormat="1" applyFont="1" applyFill="1" applyBorder="1" applyAlignment="1"/>
    <xf numFmtId="164" fontId="3" fillId="10" borderId="1" xfId="0" applyNumberFormat="1" applyFont="1" applyFill="1" applyBorder="1"/>
    <xf numFmtId="164" fontId="9" fillId="10" borderId="1" xfId="0" applyNumberFormat="1" applyFont="1" applyFill="1" applyBorder="1" applyAlignment="1">
      <alignment horizontal="center"/>
    </xf>
    <xf numFmtId="164" fontId="10" fillId="10" borderId="1" xfId="0" applyNumberFormat="1" applyFont="1" applyFill="1" applyBorder="1"/>
    <xf numFmtId="164" fontId="5" fillId="10" borderId="1" xfId="0" applyNumberFormat="1" applyFont="1" applyFill="1" applyBorder="1"/>
    <xf numFmtId="164" fontId="6" fillId="10" borderId="1" xfId="0" applyNumberFormat="1" applyFont="1" applyFill="1" applyBorder="1"/>
    <xf numFmtId="164" fontId="15" fillId="9" borderId="0" xfId="0" applyNumberFormat="1" applyFont="1" applyFill="1" applyAlignment="1">
      <alignment wrapText="1"/>
    </xf>
    <xf numFmtId="164" fontId="15" fillId="11" borderId="1" xfId="0" applyNumberFormat="1" applyFont="1" applyFill="1" applyBorder="1" applyAlignment="1">
      <alignment wrapText="1"/>
    </xf>
    <xf numFmtId="164" fontId="5" fillId="10" borderId="1" xfId="1" applyNumberFormat="1" applyFont="1" applyFill="1" applyBorder="1"/>
    <xf numFmtId="164" fontId="9" fillId="10" borderId="1" xfId="1" applyNumberFormat="1" applyFont="1" applyFill="1" applyBorder="1"/>
    <xf numFmtId="164" fontId="3" fillId="10" borderId="0" xfId="0" applyNumberFormat="1" applyFont="1" applyFill="1"/>
    <xf numFmtId="164" fontId="5" fillId="9" borderId="5" xfId="0" applyNumberFormat="1" applyFont="1" applyFill="1" applyBorder="1" applyAlignment="1">
      <alignment wrapText="1"/>
    </xf>
    <xf numFmtId="164" fontId="5" fillId="9" borderId="1" xfId="0" applyNumberFormat="1" applyFont="1" applyFill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164" fontId="4" fillId="12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wrapText="1"/>
    </xf>
    <xf numFmtId="164" fontId="4" fillId="3" borderId="1" xfId="1" applyNumberFormat="1" applyFont="1" applyFill="1" applyBorder="1" applyAlignment="1"/>
    <xf numFmtId="164" fontId="4" fillId="3" borderId="1" xfId="0" applyNumberFormat="1" applyFont="1" applyFill="1" applyBorder="1"/>
    <xf numFmtId="164" fontId="12" fillId="3" borderId="1" xfId="0" applyNumberFormat="1" applyFont="1" applyFill="1" applyBorder="1" applyAlignment="1">
      <alignment horizontal="center"/>
    </xf>
    <xf numFmtId="164" fontId="12" fillId="3" borderId="1" xfId="0" applyNumberFormat="1" applyFont="1" applyFill="1" applyBorder="1"/>
    <xf numFmtId="164" fontId="6" fillId="3" borderId="1" xfId="0" applyNumberFormat="1" applyFont="1" applyFill="1" applyBorder="1"/>
    <xf numFmtId="164" fontId="5" fillId="7" borderId="5" xfId="0" applyNumberFormat="1" applyFont="1" applyFill="1" applyBorder="1" applyAlignment="1">
      <alignment wrapText="1"/>
    </xf>
    <xf numFmtId="164" fontId="4" fillId="3" borderId="1" xfId="1" applyNumberFormat="1" applyFont="1" applyFill="1" applyBorder="1"/>
    <xf numFmtId="164" fontId="12" fillId="3" borderId="1" xfId="1" applyNumberFormat="1" applyFont="1" applyFill="1" applyBorder="1"/>
    <xf numFmtId="164" fontId="21" fillId="3" borderId="1" xfId="1" applyNumberFormat="1" applyFont="1" applyFill="1" applyBorder="1" applyAlignment="1">
      <alignment vertical="center" wrapText="1"/>
    </xf>
    <xf numFmtId="164" fontId="4" fillId="3" borderId="0" xfId="0" applyNumberFormat="1" applyFont="1" applyFill="1"/>
    <xf numFmtId="164" fontId="5" fillId="7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center"/>
    </xf>
    <xf numFmtId="3" fontId="22" fillId="3" borderId="1" xfId="0" applyNumberFormat="1" applyFont="1" applyFill="1" applyBorder="1" applyAlignment="1">
      <alignment vertical="center" wrapText="1"/>
    </xf>
    <xf numFmtId="164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left" vertical="center" wrapText="1"/>
    </xf>
    <xf numFmtId="164" fontId="5" fillId="7" borderId="1" xfId="1" applyNumberFormat="1" applyFont="1" applyFill="1" applyBorder="1" applyAlignment="1">
      <alignment horizontal="right" vertical="center"/>
    </xf>
    <xf numFmtId="164" fontId="23" fillId="0" borderId="1" xfId="1" applyNumberFormat="1" applyFont="1" applyFill="1" applyBorder="1" applyAlignment="1">
      <alignment vertical="center" wrapText="1"/>
    </xf>
    <xf numFmtId="164" fontId="4" fillId="8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left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164" fontId="5" fillId="8" borderId="1" xfId="1" applyNumberFormat="1" applyFont="1" applyFill="1" applyBorder="1" applyAlignment="1">
      <alignment horizontal="right" vertical="center" wrapText="1"/>
    </xf>
    <xf numFmtId="164" fontId="5" fillId="9" borderId="1" xfId="1" applyNumberFormat="1" applyFont="1" applyFill="1" applyBorder="1" applyAlignment="1">
      <alignment horizontal="right" vertical="center" wrapText="1"/>
    </xf>
    <xf numFmtId="164" fontId="4" fillId="6" borderId="1" xfId="0" applyNumberFormat="1" applyFont="1" applyFill="1" applyBorder="1" applyAlignment="1">
      <alignment horizontal="center" vertical="center" wrapText="1"/>
    </xf>
    <xf numFmtId="164" fontId="24" fillId="3" borderId="1" xfId="1" applyNumberFormat="1" applyFont="1" applyFill="1" applyBorder="1" applyAlignment="1">
      <alignment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left" vertical="center"/>
    </xf>
    <xf numFmtId="164" fontId="24" fillId="3" borderId="1" xfId="1" applyNumberFormat="1" applyFont="1" applyFill="1" applyBorder="1" applyAlignment="1"/>
    <xf numFmtId="164" fontId="18" fillId="3" borderId="1" xfId="0" applyNumberFormat="1" applyFont="1" applyFill="1" applyBorder="1" applyAlignment="1">
      <alignment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/>
    <xf numFmtId="164" fontId="3" fillId="5" borderId="1" xfId="0" applyNumberFormat="1" applyFont="1" applyFill="1" applyBorder="1" applyAlignment="1">
      <alignment horizontal="center" vertical="center" wrapText="1"/>
    </xf>
    <xf numFmtId="164" fontId="25" fillId="2" borderId="1" xfId="0" applyNumberFormat="1" applyFont="1" applyFill="1" applyBorder="1" applyAlignment="1">
      <alignment horizontal="left" vertical="center" wrapText="1"/>
    </xf>
    <xf numFmtId="164" fontId="26" fillId="3" borderId="1" xfId="1" applyNumberFormat="1" applyFont="1" applyFill="1" applyBorder="1" applyAlignment="1"/>
    <xf numFmtId="164" fontId="3" fillId="0" borderId="1" xfId="1" applyNumberFormat="1" applyFont="1" applyFill="1" applyBorder="1" applyAlignment="1"/>
    <xf numFmtId="164" fontId="4" fillId="0" borderId="1" xfId="1" applyNumberFormat="1" applyFont="1" applyFill="1" applyBorder="1" applyAlignment="1">
      <alignment vertical="center" wrapText="1"/>
    </xf>
    <xf numFmtId="164" fontId="4" fillId="0" borderId="1" xfId="1" applyNumberFormat="1" applyFont="1" applyFill="1" applyBorder="1" applyAlignment="1">
      <alignment vertical="top" wrapText="1"/>
    </xf>
    <xf numFmtId="164" fontId="5" fillId="4" borderId="1" xfId="1" applyNumberFormat="1" applyFont="1" applyFill="1" applyBorder="1"/>
    <xf numFmtId="164" fontId="5" fillId="13" borderId="1" xfId="0" applyNumberFormat="1" applyFont="1" applyFill="1" applyBorder="1" applyAlignment="1">
      <alignment horizontal="right" vertical="center" wrapText="1"/>
    </xf>
    <xf numFmtId="164" fontId="27" fillId="3" borderId="1" xfId="1" applyNumberFormat="1" applyFont="1" applyFill="1" applyBorder="1" applyAlignment="1">
      <alignment vertical="center" wrapText="1"/>
    </xf>
    <xf numFmtId="164" fontId="5" fillId="4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/>
    </xf>
    <xf numFmtId="164" fontId="3" fillId="11" borderId="1" xfId="0" applyNumberFormat="1" applyFont="1" applyFill="1" applyBorder="1" applyAlignment="1">
      <alignment horizontal="center" vertical="center" wrapText="1"/>
    </xf>
    <xf numFmtId="164" fontId="3" fillId="11" borderId="1" xfId="0" applyNumberFormat="1" applyFont="1" applyFill="1" applyBorder="1" applyAlignment="1">
      <alignment horizontal="left" vertical="center" wrapText="1"/>
    </xf>
    <xf numFmtId="164" fontId="5" fillId="14" borderId="1" xfId="1" applyNumberFormat="1" applyFont="1" applyFill="1" applyBorder="1" applyAlignment="1">
      <alignment horizontal="right" vertical="center" wrapText="1"/>
    </xf>
    <xf numFmtId="164" fontId="5" fillId="10" borderId="1" xfId="1" applyNumberFormat="1" applyFont="1" applyFill="1" applyBorder="1" applyAlignment="1">
      <alignment horizontal="right" vertical="center" wrapText="1"/>
    </xf>
    <xf numFmtId="164" fontId="5" fillId="13" borderId="1" xfId="1" applyNumberFormat="1" applyFont="1" applyFill="1" applyBorder="1" applyAlignment="1">
      <alignment horizontal="right" vertical="center" wrapText="1"/>
    </xf>
    <xf numFmtId="164" fontId="5" fillId="6" borderId="1" xfId="1" applyNumberFormat="1" applyFont="1" applyFill="1" applyBorder="1" applyAlignment="1">
      <alignment horizontal="right" vertical="center" wrapText="1"/>
    </xf>
    <xf numFmtId="164" fontId="5" fillId="14" borderId="1" xfId="0" applyNumberFormat="1" applyFont="1" applyFill="1" applyBorder="1" applyAlignment="1">
      <alignment horizontal="right" vertical="center" wrapText="1"/>
    </xf>
    <xf numFmtId="164" fontId="4" fillId="8" borderId="1" xfId="0" applyNumberFormat="1" applyFont="1" applyFill="1" applyBorder="1" applyAlignment="1">
      <alignment horizontal="left" vertical="center" wrapText="1"/>
    </xf>
    <xf numFmtId="164" fontId="23" fillId="8" borderId="1" xfId="0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right" vertical="center" wrapText="1"/>
    </xf>
    <xf numFmtId="164" fontId="23" fillId="6" borderId="1" xfId="0" applyNumberFormat="1" applyFont="1" applyFill="1" applyBorder="1" applyAlignment="1">
      <alignment horizontal="center" vertical="center" wrapText="1"/>
    </xf>
    <xf numFmtId="164" fontId="16" fillId="6" borderId="1" xfId="0" applyNumberFormat="1" applyFont="1" applyFill="1" applyBorder="1" applyAlignment="1">
      <alignment horizontal="left" vertical="center" wrapText="1"/>
    </xf>
    <xf numFmtId="164" fontId="16" fillId="8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wrapText="1"/>
    </xf>
    <xf numFmtId="164" fontId="16" fillId="5" borderId="1" xfId="0" applyNumberFormat="1" applyFont="1" applyFill="1" applyBorder="1" applyAlignment="1">
      <alignment wrapText="1"/>
    </xf>
    <xf numFmtId="164" fontId="23" fillId="6" borderId="1" xfId="0" applyNumberFormat="1" applyFont="1" applyFill="1" applyBorder="1" applyAlignment="1">
      <alignment horizontal="center" wrapText="1"/>
    </xf>
    <xf numFmtId="164" fontId="16" fillId="6" borderId="1" xfId="0" applyNumberFormat="1" applyFont="1" applyFill="1" applyBorder="1" applyAlignment="1">
      <alignment wrapText="1"/>
    </xf>
    <xf numFmtId="164" fontId="28" fillId="8" borderId="1" xfId="0" applyNumberFormat="1" applyFont="1" applyFill="1" applyBorder="1" applyAlignment="1">
      <alignment horizontal="center" wrapText="1"/>
    </xf>
    <xf numFmtId="164" fontId="29" fillId="8" borderId="1" xfId="0" applyNumberFormat="1" applyFont="1" applyFill="1" applyBorder="1" applyAlignment="1">
      <alignment horizontal="center" wrapText="1"/>
    </xf>
    <xf numFmtId="164" fontId="7" fillId="0" borderId="1" xfId="0" applyNumberFormat="1" applyFont="1" applyBorder="1"/>
    <xf numFmtId="164" fontId="8" fillId="0" borderId="1" xfId="0" applyNumberFormat="1" applyFont="1" applyBorder="1"/>
    <xf numFmtId="164" fontId="7" fillId="0" borderId="1" xfId="1" applyNumberFormat="1" applyFont="1" applyBorder="1"/>
    <xf numFmtId="164" fontId="7" fillId="3" borderId="1" xfId="1" applyNumberFormat="1" applyFont="1" applyFill="1" applyBorder="1"/>
    <xf numFmtId="164" fontId="3" fillId="0" borderId="0" xfId="0" applyNumberFormat="1" applyFont="1" applyAlignment="1">
      <alignment horizontal="right"/>
    </xf>
    <xf numFmtId="164" fontId="4" fillId="0" borderId="0" xfId="1" applyNumberFormat="1" applyFont="1"/>
    <xf numFmtId="164" fontId="13" fillId="0" borderId="1" xfId="0" applyNumberFormat="1" applyFont="1" applyBorder="1" applyAlignment="1">
      <alignment horizontal="right"/>
    </xf>
    <xf numFmtId="0" fontId="30" fillId="2" borderId="2" xfId="0" applyFont="1" applyFill="1" applyBorder="1" applyAlignment="1">
      <alignment horizontal="left" vertical="center" wrapText="1"/>
    </xf>
    <xf numFmtId="0" fontId="30" fillId="2" borderId="3" xfId="0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left" vertical="center" wrapText="1"/>
    </xf>
    <xf numFmtId="164" fontId="4" fillId="2" borderId="0" xfId="0" applyNumberFormat="1" applyFont="1" applyFill="1"/>
    <xf numFmtId="164" fontId="4" fillId="2" borderId="0" xfId="0" applyNumberFormat="1" applyFont="1" applyFill="1" applyAlignment="1">
      <alignment horizontal="right"/>
    </xf>
    <xf numFmtId="164" fontId="13" fillId="0" borderId="2" xfId="0" applyNumberFormat="1" applyFont="1" applyBorder="1" applyAlignment="1">
      <alignment horizontal="left"/>
    </xf>
    <xf numFmtId="164" fontId="13" fillId="0" borderId="3" xfId="0" applyNumberFormat="1" applyFont="1" applyBorder="1" applyAlignment="1">
      <alignment horizontal="left"/>
    </xf>
    <xf numFmtId="164" fontId="13" fillId="0" borderId="4" xfId="0" applyNumberFormat="1" applyFont="1" applyBorder="1" applyAlignment="1">
      <alignment horizontal="left"/>
    </xf>
    <xf numFmtId="164" fontId="3" fillId="4" borderId="0" xfId="0" applyNumberFormat="1" applyFont="1" applyFill="1" applyAlignment="1">
      <alignment horizontal="right"/>
    </xf>
    <xf numFmtId="164" fontId="4" fillId="14" borderId="0" xfId="0" applyNumberFormat="1" applyFont="1" applyFill="1" applyAlignment="1">
      <alignment horizontal="center"/>
    </xf>
    <xf numFmtId="164" fontId="4" fillId="2" borderId="0" xfId="1" applyNumberFormat="1" applyFont="1" applyFill="1"/>
    <xf numFmtId="164" fontId="12" fillId="4" borderId="0" xfId="0" applyNumberFormat="1" applyFont="1" applyFill="1" applyAlignment="1">
      <alignment horizontal="center"/>
    </xf>
    <xf numFmtId="164" fontId="31" fillId="0" borderId="1" xfId="0" applyNumberFormat="1" applyFont="1" applyBorder="1" applyAlignment="1">
      <alignment horizontal="right"/>
    </xf>
    <xf numFmtId="164" fontId="35" fillId="0" borderId="0" xfId="1" applyNumberFormat="1" applyFont="1" applyAlignment="1">
      <alignment horizontal="right"/>
    </xf>
    <xf numFmtId="164" fontId="35" fillId="0" borderId="0" xfId="1" applyNumberFormat="1" applyFont="1" applyAlignment="1"/>
    <xf numFmtId="164" fontId="36" fillId="0" borderId="0" xfId="1" applyNumberFormat="1" applyFont="1" applyAlignment="1">
      <alignment horizontal="center"/>
    </xf>
    <xf numFmtId="164" fontId="36" fillId="0" borderId="0" xfId="1" applyNumberFormat="1" applyFont="1" applyAlignment="1"/>
    <xf numFmtId="164" fontId="37" fillId="0" borderId="0" xfId="1" applyNumberFormat="1" applyFont="1" applyAlignment="1"/>
    <xf numFmtId="164" fontId="12" fillId="0" borderId="0" xfId="1" applyNumberFormat="1" applyFont="1" applyAlignment="1"/>
    <xf numFmtId="164" fontId="21" fillId="0" borderId="0" xfId="1" applyNumberFormat="1" applyFont="1" applyAlignment="1">
      <alignment horizontal="right"/>
    </xf>
    <xf numFmtId="164" fontId="30" fillId="0" borderId="0" xfId="1" applyNumberFormat="1" applyFont="1" applyAlignment="1">
      <alignment horizontal="right"/>
    </xf>
    <xf numFmtId="164" fontId="30" fillId="2" borderId="0" xfId="1" applyNumberFormat="1" applyFont="1" applyFill="1" applyAlignment="1">
      <alignment horizontal="right"/>
    </xf>
    <xf numFmtId="164" fontId="27" fillId="0" borderId="0" xfId="1" applyNumberFormat="1" applyFont="1" applyAlignment="1">
      <alignment horizontal="right"/>
    </xf>
    <xf numFmtId="164" fontId="38" fillId="0" borderId="0" xfId="1" applyNumberFormat="1" applyFont="1" applyAlignment="1">
      <alignment horizontal="right"/>
    </xf>
    <xf numFmtId="164" fontId="39" fillId="0" borderId="0" xfId="1" applyNumberFormat="1" applyFont="1" applyAlignment="1">
      <alignment horizontal="right"/>
    </xf>
    <xf numFmtId="164" fontId="40" fillId="0" borderId="0" xfId="1" applyNumberFormat="1" applyFont="1" applyAlignment="1">
      <alignment horizontal="right"/>
    </xf>
    <xf numFmtId="164" fontId="40" fillId="2" borderId="0" xfId="1" applyNumberFormat="1" applyFont="1" applyFill="1" applyAlignment="1">
      <alignment horizontal="right"/>
    </xf>
    <xf numFmtId="164" fontId="21" fillId="0" borderId="0" xfId="1" applyNumberFormat="1" applyFont="1" applyAlignment="1"/>
    <xf numFmtId="164" fontId="39" fillId="0" borderId="0" xfId="1" applyNumberFormat="1" applyFont="1" applyAlignment="1"/>
    <xf numFmtId="164" fontId="41" fillId="0" borderId="0" xfId="1" applyNumberFormat="1" applyFont="1" applyAlignment="1"/>
    <xf numFmtId="164" fontId="38" fillId="0" borderId="0" xfId="1" applyNumberFormat="1" applyFont="1" applyAlignment="1"/>
    <xf numFmtId="164" fontId="39" fillId="0" borderId="0" xfId="1" applyNumberFormat="1" applyFont="1" applyAlignment="1">
      <alignment horizontal="center"/>
    </xf>
    <xf numFmtId="164" fontId="35" fillId="0" borderId="7" xfId="1" applyNumberFormat="1" applyFont="1" applyBorder="1" applyAlignment="1">
      <alignment horizontal="center" vertical="center" wrapText="1"/>
    </xf>
    <xf numFmtId="164" fontId="39" fillId="0" borderId="1" xfId="1" applyNumberFormat="1" applyFont="1" applyBorder="1" applyAlignment="1">
      <alignment horizontal="center" vertical="center" wrapText="1"/>
    </xf>
    <xf numFmtId="164" fontId="42" fillId="0" borderId="1" xfId="1" applyNumberFormat="1" applyFont="1" applyBorder="1" applyAlignment="1">
      <alignment horizontal="center" vertical="center" wrapText="1"/>
    </xf>
    <xf numFmtId="164" fontId="35" fillId="3" borderId="1" xfId="1" applyNumberFormat="1" applyFont="1" applyFill="1" applyBorder="1" applyAlignment="1">
      <alignment horizontal="center" vertical="center" wrapText="1"/>
    </xf>
    <xf numFmtId="164" fontId="35" fillId="15" borderId="1" xfId="1" applyNumberFormat="1" applyFont="1" applyFill="1" applyBorder="1" applyAlignment="1">
      <alignment horizontal="center" vertical="center"/>
    </xf>
    <xf numFmtId="164" fontId="39" fillId="0" borderId="2" xfId="1" applyNumberFormat="1" applyFont="1" applyBorder="1" applyAlignment="1">
      <alignment horizontal="center" vertical="center" wrapText="1"/>
    </xf>
    <xf numFmtId="164" fontId="39" fillId="0" borderId="3" xfId="1" applyNumberFormat="1" applyFont="1" applyBorder="1" applyAlignment="1">
      <alignment horizontal="center" vertical="center" wrapText="1"/>
    </xf>
    <xf numFmtId="164" fontId="39" fillId="0" borderId="4" xfId="1" applyNumberFormat="1" applyFont="1" applyBorder="1" applyAlignment="1">
      <alignment horizontal="center" vertical="center" wrapText="1"/>
    </xf>
    <xf numFmtId="164" fontId="38" fillId="0" borderId="8" xfId="1" applyNumberFormat="1" applyFont="1" applyBorder="1" applyAlignment="1">
      <alignment horizontal="center" vertical="center"/>
    </xf>
    <xf numFmtId="164" fontId="40" fillId="0" borderId="2" xfId="1" applyNumberFormat="1" applyFont="1" applyBorder="1" applyAlignment="1">
      <alignment horizontal="center"/>
    </xf>
    <xf numFmtId="164" fontId="40" fillId="0" borderId="3" xfId="1" applyNumberFormat="1" applyFont="1" applyBorder="1" applyAlignment="1">
      <alignment horizontal="center"/>
    </xf>
    <xf numFmtId="164" fontId="40" fillId="0" borderId="4" xfId="1" applyNumberFormat="1" applyFont="1" applyBorder="1" applyAlignment="1">
      <alignment horizontal="center"/>
    </xf>
    <xf numFmtId="164" fontId="39" fillId="3" borderId="1" xfId="1" applyNumberFormat="1" applyFont="1" applyFill="1" applyBorder="1" applyAlignment="1">
      <alignment horizontal="center"/>
    </xf>
    <xf numFmtId="164" fontId="39" fillId="3" borderId="1" xfId="1" applyNumberFormat="1" applyFont="1" applyFill="1" applyBorder="1" applyAlignment="1">
      <alignment horizontal="center" vertical="center"/>
    </xf>
    <xf numFmtId="164" fontId="39" fillId="3" borderId="1" xfId="1" applyNumberFormat="1" applyFont="1" applyFill="1" applyBorder="1" applyAlignment="1">
      <alignment horizontal="center" vertical="center"/>
    </xf>
    <xf numFmtId="164" fontId="39" fillId="3" borderId="1" xfId="1" applyNumberFormat="1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164" fontId="39" fillId="15" borderId="1" xfId="1" applyNumberFormat="1" applyFont="1" applyFill="1" applyBorder="1" applyAlignment="1">
      <alignment horizontal="center" vertical="center" wrapText="1"/>
    </xf>
    <xf numFmtId="164" fontId="12" fillId="15" borderId="1" xfId="1" applyNumberFormat="1" applyFont="1" applyFill="1" applyBorder="1" applyAlignment="1">
      <alignment horizontal="center" vertical="center" wrapText="1"/>
    </xf>
    <xf numFmtId="164" fontId="39" fillId="0" borderId="1" xfId="1" applyNumberFormat="1" applyFont="1" applyBorder="1" applyAlignment="1">
      <alignment horizontal="right"/>
    </xf>
    <xf numFmtId="164" fontId="39" fillId="0" borderId="1" xfId="1" applyNumberFormat="1" applyFont="1" applyBorder="1" applyAlignment="1">
      <alignment horizontal="center" vertical="center" wrapText="1"/>
    </xf>
    <xf numFmtId="164" fontId="39" fillId="0" borderId="1" xfId="1" applyNumberFormat="1" applyFont="1" applyBorder="1" applyAlignment="1">
      <alignment horizontal="center"/>
    </xf>
    <xf numFmtId="164" fontId="38" fillId="0" borderId="8" xfId="1" applyNumberFormat="1" applyFont="1" applyBorder="1" applyAlignment="1">
      <alignment horizontal="center" vertical="center" wrapText="1"/>
    </xf>
    <xf numFmtId="164" fontId="38" fillId="0" borderId="9" xfId="1" applyNumberFormat="1" applyFont="1" applyBorder="1" applyAlignment="1">
      <alignment horizontal="center" vertical="center"/>
    </xf>
    <xf numFmtId="164" fontId="40" fillId="0" borderId="1" xfId="1" applyNumberFormat="1" applyFont="1" applyBorder="1" applyAlignment="1">
      <alignment horizontal="right"/>
    </xf>
    <xf numFmtId="164" fontId="40" fillId="0" borderId="8" xfId="1" applyNumberFormat="1" applyFont="1" applyBorder="1" applyAlignment="1">
      <alignment horizontal="center" vertical="center" wrapText="1"/>
    </xf>
    <xf numFmtId="164" fontId="40" fillId="0" borderId="10" xfId="1" applyNumberFormat="1" applyFont="1" applyBorder="1" applyAlignment="1">
      <alignment horizontal="center" wrapText="1"/>
    </xf>
    <xf numFmtId="164" fontId="30" fillId="3" borderId="1" xfId="1" applyNumberFormat="1" applyFont="1" applyFill="1" applyBorder="1" applyAlignment="1">
      <alignment horizontal="center" vertical="center" wrapText="1"/>
    </xf>
    <xf numFmtId="164" fontId="41" fillId="3" borderId="1" xfId="1" applyNumberFormat="1" applyFont="1" applyFill="1" applyBorder="1" applyAlignment="1">
      <alignment horizontal="center" vertical="center" wrapText="1"/>
    </xf>
    <xf numFmtId="0" fontId="39" fillId="3" borderId="1" xfId="0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/>
    </xf>
    <xf numFmtId="1" fontId="39" fillId="3" borderId="1" xfId="0" applyNumberFormat="1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/>
    </xf>
    <xf numFmtId="164" fontId="39" fillId="0" borderId="1" xfId="1" applyNumberFormat="1" applyFont="1" applyBorder="1" applyAlignment="1">
      <alignment horizontal="right" vertical="center" wrapText="1"/>
    </xf>
    <xf numFmtId="164" fontId="40" fillId="0" borderId="1" xfId="1" applyNumberFormat="1" applyFont="1" applyBorder="1" applyAlignment="1">
      <alignment horizontal="center" vertical="center" wrapText="1"/>
    </xf>
    <xf numFmtId="164" fontId="40" fillId="2" borderId="1" xfId="1" applyNumberFormat="1" applyFont="1" applyFill="1" applyBorder="1" applyAlignment="1">
      <alignment horizontal="center" vertical="center" wrapText="1"/>
    </xf>
    <xf numFmtId="164" fontId="38" fillId="0" borderId="9" xfId="1" applyNumberFormat="1" applyFont="1" applyBorder="1" applyAlignment="1">
      <alignment horizontal="center" vertical="center" wrapText="1"/>
    </xf>
    <xf numFmtId="164" fontId="40" fillId="0" borderId="1" xfId="1" applyNumberFormat="1" applyFont="1" applyBorder="1" applyAlignment="1">
      <alignment horizontal="right" vertical="center" wrapText="1"/>
    </xf>
    <xf numFmtId="164" fontId="40" fillId="0" borderId="11" xfId="1" applyNumberFormat="1" applyFont="1" applyBorder="1" applyAlignment="1">
      <alignment horizontal="center" vertical="center" wrapText="1"/>
    </xf>
    <xf numFmtId="164" fontId="40" fillId="0" borderId="9" xfId="1" applyNumberFormat="1" applyFont="1" applyBorder="1" applyAlignment="1">
      <alignment horizontal="center" vertical="center" wrapText="1"/>
    </xf>
    <xf numFmtId="164" fontId="40" fillId="0" borderId="10" xfId="1" applyNumberFormat="1" applyFont="1" applyBorder="1" applyAlignment="1">
      <alignment horizontal="center"/>
    </xf>
    <xf numFmtId="164" fontId="39" fillId="3" borderId="1" xfId="1" applyNumberFormat="1" applyFont="1" applyFill="1" applyBorder="1" applyAlignment="1">
      <alignment horizontal="right" vertical="center" wrapText="1"/>
    </xf>
    <xf numFmtId="164" fontId="39" fillId="3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9" fillId="0" borderId="0" xfId="1" applyNumberFormat="1" applyFont="1" applyAlignment="1">
      <alignment horizontal="right" vertical="center" wrapText="1"/>
    </xf>
    <xf numFmtId="164" fontId="43" fillId="3" borderId="1" xfId="1" applyNumberFormat="1" applyFont="1" applyFill="1" applyBorder="1" applyAlignment="1">
      <alignment horizontal="center" vertical="center" wrapText="1"/>
    </xf>
    <xf numFmtId="164" fontId="39" fillId="3" borderId="1" xfId="1" quotePrefix="1" applyNumberFormat="1" applyFont="1" applyFill="1" applyBorder="1" applyAlignment="1">
      <alignment horizontal="right" vertical="center" wrapText="1"/>
    </xf>
    <xf numFmtId="0" fontId="21" fillId="3" borderId="1" xfId="0" applyFont="1" applyFill="1" applyBorder="1" applyAlignment="1">
      <alignment horizontal="center" vertical="center" wrapText="1"/>
    </xf>
    <xf numFmtId="1" fontId="21" fillId="3" borderId="1" xfId="0" applyNumberFormat="1" applyFont="1" applyFill="1" applyBorder="1" applyAlignment="1">
      <alignment horizontal="center" vertical="center" wrapText="1"/>
    </xf>
    <xf numFmtId="164" fontId="44" fillId="0" borderId="1" xfId="0" applyNumberFormat="1" applyFont="1" applyBorder="1" applyAlignment="1">
      <alignment horizontal="center" vertical="center" wrapText="1"/>
    </xf>
    <xf numFmtId="1" fontId="43" fillId="3" borderId="1" xfId="0" applyNumberFormat="1" applyFont="1" applyFill="1" applyBorder="1" applyAlignment="1">
      <alignment horizontal="center" vertical="center" wrapText="1"/>
    </xf>
    <xf numFmtId="1" fontId="21" fillId="3" borderId="1" xfId="0" quotePrefix="1" applyNumberFormat="1" applyFont="1" applyFill="1" applyBorder="1" applyAlignment="1">
      <alignment horizontal="center" vertical="center" wrapText="1"/>
    </xf>
    <xf numFmtId="164" fontId="38" fillId="0" borderId="11" xfId="1" applyNumberFormat="1" applyFont="1" applyBorder="1" applyAlignment="1">
      <alignment horizontal="center" vertical="center" wrapText="1"/>
    </xf>
    <xf numFmtId="164" fontId="38" fillId="0" borderId="11" xfId="1" applyNumberFormat="1" applyFont="1" applyBorder="1" applyAlignment="1">
      <alignment horizontal="center" vertical="center"/>
    </xf>
    <xf numFmtId="0" fontId="45" fillId="16" borderId="1" xfId="0" applyFont="1" applyFill="1" applyBorder="1" applyAlignment="1">
      <alignment horizontal="right"/>
    </xf>
    <xf numFmtId="0" fontId="45" fillId="16" borderId="1" xfId="0" applyFont="1" applyFill="1" applyBorder="1"/>
    <xf numFmtId="0" fontId="0" fillId="0" borderId="1" xfId="0" applyBorder="1"/>
    <xf numFmtId="0" fontId="3" fillId="0" borderId="1" xfId="0" applyFont="1" applyBorder="1"/>
    <xf numFmtId="0" fontId="13" fillId="0" borderId="1" xfId="0" applyFont="1" applyBorder="1"/>
    <xf numFmtId="0" fontId="13" fillId="2" borderId="1" xfId="0" applyFont="1" applyFill="1" applyBorder="1"/>
    <xf numFmtId="0" fontId="46" fillId="0" borderId="1" xfId="0" applyFont="1" applyBorder="1"/>
    <xf numFmtId="0" fontId="45" fillId="0" borderId="1" xfId="0" applyFont="1" applyBorder="1"/>
    <xf numFmtId="0" fontId="0" fillId="3" borderId="1" xfId="0" applyFill="1" applyBorder="1"/>
    <xf numFmtId="164" fontId="2" fillId="3" borderId="1" xfId="0" applyNumberFormat="1" applyFont="1" applyFill="1" applyBorder="1"/>
    <xf numFmtId="164" fontId="2" fillId="4" borderId="1" xfId="1" applyNumberFormat="1" applyFont="1" applyFill="1" applyBorder="1"/>
    <xf numFmtId="164" fontId="21" fillId="0" borderId="1" xfId="1" applyNumberFormat="1" applyFont="1" applyBorder="1" applyAlignment="1">
      <alignment horizontal="right"/>
    </xf>
    <xf numFmtId="164" fontId="47" fillId="17" borderId="1" xfId="1" applyNumberFormat="1" applyFont="1" applyFill="1" applyBorder="1" applyAlignment="1">
      <alignment horizontal="left" wrapText="1"/>
    </xf>
    <xf numFmtId="164" fontId="48" fillId="0" borderId="1" xfId="1" applyNumberFormat="1" applyFont="1" applyBorder="1" applyAlignment="1">
      <alignment horizontal="right"/>
    </xf>
    <xf numFmtId="164" fontId="41" fillId="0" borderId="1" xfId="1" applyNumberFormat="1" applyFont="1" applyBorder="1" applyAlignment="1">
      <alignment horizontal="center"/>
    </xf>
    <xf numFmtId="164" fontId="49" fillId="0" borderId="1" xfId="1" applyNumberFormat="1" applyFont="1" applyBorder="1" applyAlignment="1">
      <alignment horizontal="right"/>
    </xf>
    <xf numFmtId="164" fontId="38" fillId="0" borderId="1" xfId="1" applyNumberFormat="1" applyFont="1" applyBorder="1" applyAlignment="1">
      <alignment horizontal="right"/>
    </xf>
    <xf numFmtId="164" fontId="15" fillId="0" borderId="1" xfId="1" applyNumberFormat="1" applyFont="1" applyBorder="1" applyAlignment="1">
      <alignment horizontal="right"/>
    </xf>
    <xf numFmtId="164" fontId="30" fillId="0" borderId="1" xfId="1" applyNumberFormat="1" applyFont="1" applyBorder="1" applyAlignment="1">
      <alignment horizontal="right"/>
    </xf>
    <xf numFmtId="164" fontId="30" fillId="2" borderId="1" xfId="1" applyNumberFormat="1" applyFont="1" applyFill="1" applyBorder="1" applyAlignment="1">
      <alignment horizontal="right"/>
    </xf>
    <xf numFmtId="164" fontId="27" fillId="0" borderId="1" xfId="1" applyNumberFormat="1" applyFont="1" applyBorder="1" applyAlignment="1">
      <alignment horizontal="right"/>
    </xf>
    <xf numFmtId="164" fontId="21" fillId="3" borderId="1" xfId="1" applyNumberFormat="1" applyFont="1" applyFill="1" applyBorder="1" applyAlignment="1">
      <alignment horizontal="right"/>
    </xf>
    <xf numFmtId="164" fontId="0" fillId="3" borderId="1" xfId="1" applyNumberFormat="1" applyFont="1" applyFill="1" applyBorder="1"/>
    <xf numFmtId="164" fontId="39" fillId="3" borderId="8" xfId="1" applyNumberFormat="1" applyFont="1" applyFill="1" applyBorder="1" applyAlignment="1">
      <alignment horizontal="center"/>
    </xf>
    <xf numFmtId="0" fontId="50" fillId="0" borderId="0" xfId="0" applyFont="1"/>
    <xf numFmtId="164" fontId="30" fillId="14" borderId="1" xfId="1" applyNumberFormat="1" applyFont="1" applyFill="1" applyBorder="1" applyAlignment="1">
      <alignment horizontal="right"/>
    </xf>
    <xf numFmtId="164" fontId="39" fillId="3" borderId="11" xfId="1" applyNumberFormat="1" applyFont="1" applyFill="1" applyBorder="1" applyAlignment="1">
      <alignment horizontal="center"/>
    </xf>
    <xf numFmtId="164" fontId="27" fillId="3" borderId="1" xfId="1" applyNumberFormat="1" applyFont="1" applyFill="1" applyBorder="1" applyAlignment="1">
      <alignment horizontal="right"/>
    </xf>
    <xf numFmtId="164" fontId="46" fillId="4" borderId="1" xfId="1" applyNumberFormat="1" applyFont="1" applyFill="1" applyBorder="1"/>
    <xf numFmtId="0" fontId="21" fillId="0" borderId="1" xfId="0" applyFont="1" applyBorder="1" applyAlignment="1">
      <alignment horizontal="right"/>
    </xf>
    <xf numFmtId="0" fontId="22" fillId="5" borderId="1" xfId="0" applyFont="1" applyFill="1" applyBorder="1" applyAlignment="1">
      <alignment wrapText="1"/>
    </xf>
    <xf numFmtId="1" fontId="21" fillId="0" borderId="1" xfId="0" applyNumberFormat="1" applyFont="1" applyBorder="1" applyAlignment="1">
      <alignment vertical="center"/>
    </xf>
    <xf numFmtId="1" fontId="21" fillId="0" borderId="1" xfId="0" applyNumberFormat="1" applyFont="1" applyBorder="1"/>
    <xf numFmtId="1" fontId="43" fillId="0" borderId="1" xfId="0" applyNumberFormat="1" applyFont="1" applyBorder="1"/>
    <xf numFmtId="1" fontId="41" fillId="0" borderId="1" xfId="0" applyNumberFormat="1" applyFont="1" applyBorder="1"/>
    <xf numFmtId="0" fontId="21" fillId="0" borderId="1" xfId="0" applyFont="1" applyBorder="1"/>
    <xf numFmtId="164" fontId="21" fillId="0" borderId="1" xfId="1" applyNumberFormat="1" applyFont="1" applyBorder="1"/>
    <xf numFmtId="164" fontId="4" fillId="0" borderId="1" xfId="1" applyNumberFormat="1" applyFont="1" applyBorder="1"/>
    <xf numFmtId="164" fontId="39" fillId="3" borderId="8" xfId="1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wrapText="1"/>
    </xf>
    <xf numFmtId="164" fontId="39" fillId="0" borderId="1" xfId="1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" fontId="39" fillId="0" borderId="1" xfId="0" applyNumberFormat="1" applyFont="1" applyBorder="1"/>
    <xf numFmtId="164" fontId="39" fillId="3" borderId="9" xfId="1" applyNumberFormat="1" applyFont="1" applyFill="1" applyBorder="1" applyAlignment="1">
      <alignment horizontal="center" vertical="center" wrapText="1"/>
    </xf>
    <xf numFmtId="0" fontId="21" fillId="4" borderId="1" xfId="0" applyFont="1" applyFill="1" applyBorder="1"/>
    <xf numFmtId="164" fontId="47" fillId="8" borderId="1" xfId="1" applyNumberFormat="1" applyFont="1" applyFill="1" applyBorder="1" applyAlignment="1">
      <alignment horizontal="left" wrapText="1"/>
    </xf>
    <xf numFmtId="164" fontId="21" fillId="2" borderId="1" xfId="1" applyNumberFormat="1" applyFont="1" applyFill="1" applyBorder="1" applyAlignment="1">
      <alignment horizontal="right"/>
    </xf>
    <xf numFmtId="164" fontId="49" fillId="2" borderId="1" xfId="1" applyNumberFormat="1" applyFont="1" applyFill="1" applyBorder="1" applyAlignment="1">
      <alignment horizontal="right"/>
    </xf>
    <xf numFmtId="164" fontId="39" fillId="3" borderId="11" xfId="1" applyNumberFormat="1" applyFont="1" applyFill="1" applyBorder="1" applyAlignment="1">
      <alignment horizontal="center" vertical="center" wrapText="1"/>
    </xf>
    <xf numFmtId="164" fontId="51" fillId="2" borderId="1" xfId="1" applyNumberFormat="1" applyFont="1" applyFill="1" applyBorder="1" applyAlignment="1">
      <alignment horizontal="left" vertical="center" wrapText="1"/>
    </xf>
    <xf numFmtId="164" fontId="27" fillId="2" borderId="1" xfId="1" applyNumberFormat="1" applyFont="1" applyFill="1" applyBorder="1" applyAlignment="1">
      <alignment horizontal="right"/>
    </xf>
    <xf numFmtId="164" fontId="4" fillId="0" borderId="1" xfId="1" applyNumberFormat="1" applyFont="1" applyBorder="1" applyAlignment="1">
      <alignment horizontal="right"/>
    </xf>
    <xf numFmtId="0" fontId="21" fillId="0" borderId="1" xfId="0" applyFont="1" applyBorder="1" applyAlignment="1">
      <alignment wrapText="1"/>
    </xf>
    <xf numFmtId="0" fontId="51" fillId="0" borderId="1" xfId="0" applyFont="1" applyBorder="1"/>
    <xf numFmtId="0" fontId="52" fillId="0" borderId="1" xfId="0" applyFont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52" fillId="0" borderId="1" xfId="0" applyFont="1" applyBorder="1"/>
    <xf numFmtId="164" fontId="51" fillId="0" borderId="1" xfId="1" applyNumberFormat="1" applyFont="1" applyBorder="1"/>
    <xf numFmtId="0" fontId="47" fillId="17" borderId="1" xfId="0" applyFont="1" applyFill="1" applyBorder="1" applyAlignment="1">
      <alignment wrapText="1"/>
    </xf>
    <xf numFmtId="0" fontId="51" fillId="0" borderId="1" xfId="0" applyFont="1" applyBorder="1" applyAlignment="1">
      <alignment vertical="center"/>
    </xf>
    <xf numFmtId="0" fontId="52" fillId="2" borderId="1" xfId="0" applyFont="1" applyFill="1" applyBorder="1"/>
    <xf numFmtId="0" fontId="51" fillId="0" borderId="1" xfId="0" applyFont="1" applyBorder="1" applyAlignment="1">
      <alignment wrapText="1"/>
    </xf>
    <xf numFmtId="164" fontId="30" fillId="4" borderId="1" xfId="1" applyNumberFormat="1" applyFont="1" applyFill="1" applyBorder="1" applyAlignment="1">
      <alignment horizontal="right"/>
    </xf>
    <xf numFmtId="164" fontId="39" fillId="3" borderId="1" xfId="1" applyNumberFormat="1" applyFont="1" applyFill="1" applyBorder="1" applyAlignment="1">
      <alignment horizontal="right"/>
    </xf>
    <xf numFmtId="164" fontId="47" fillId="2" borderId="1" xfId="1" applyNumberFormat="1" applyFont="1" applyFill="1" applyBorder="1" applyAlignment="1">
      <alignment horizontal="left"/>
    </xf>
    <xf numFmtId="164" fontId="24" fillId="2" borderId="1" xfId="1" applyNumberFormat="1" applyFont="1" applyFill="1" applyBorder="1" applyAlignment="1">
      <alignment horizontal="right"/>
    </xf>
    <xf numFmtId="0" fontId="51" fillId="5" borderId="1" xfId="0" applyFont="1" applyFill="1" applyBorder="1" applyAlignment="1">
      <alignment wrapText="1"/>
    </xf>
    <xf numFmtId="164" fontId="38" fillId="16" borderId="1" xfId="1" applyNumberFormat="1" applyFont="1" applyFill="1" applyBorder="1" applyAlignment="1">
      <alignment horizontal="right"/>
    </xf>
    <xf numFmtId="164" fontId="47" fillId="2" borderId="1" xfId="1" applyNumberFormat="1" applyFont="1" applyFill="1" applyBorder="1" applyAlignment="1">
      <alignment horizontal="left" wrapText="1"/>
    </xf>
    <xf numFmtId="164" fontId="21" fillId="2" borderId="1" xfId="1" applyNumberFormat="1" applyFont="1" applyFill="1" applyBorder="1" applyAlignment="1">
      <alignment horizontal="center" vertical="center" wrapText="1"/>
    </xf>
    <xf numFmtId="164" fontId="48" fillId="0" borderId="1" xfId="1" applyNumberFormat="1" applyFont="1" applyBorder="1" applyAlignment="1">
      <alignment horizontal="center" vertical="center" wrapText="1"/>
    </xf>
    <xf numFmtId="164" fontId="41" fillId="0" borderId="1" xfId="1" applyNumberFormat="1" applyFont="1" applyBorder="1" applyAlignment="1">
      <alignment horizontal="center" vertical="center" wrapText="1"/>
    </xf>
    <xf numFmtId="164" fontId="49" fillId="2" borderId="1" xfId="1" applyNumberFormat="1" applyFont="1" applyFill="1" applyBorder="1" applyAlignment="1">
      <alignment horizontal="center" vertical="center" wrapText="1"/>
    </xf>
    <xf numFmtId="164" fontId="21" fillId="0" borderId="1" xfId="1" applyNumberFormat="1" applyFont="1" applyBorder="1" applyAlignment="1">
      <alignment horizontal="center" wrapText="1"/>
    </xf>
    <xf numFmtId="164" fontId="30" fillId="14" borderId="1" xfId="1" applyNumberFormat="1" applyFont="1" applyFill="1" applyBorder="1" applyAlignment="1">
      <alignment horizontal="center" wrapText="1"/>
    </xf>
    <xf numFmtId="164" fontId="30" fillId="0" borderId="1" xfId="1" applyNumberFormat="1" applyFont="1" applyBorder="1" applyAlignment="1">
      <alignment horizontal="center" wrapText="1"/>
    </xf>
    <xf numFmtId="164" fontId="21" fillId="3" borderId="8" xfId="1" applyNumberFormat="1" applyFont="1" applyFill="1" applyBorder="1" applyAlignment="1">
      <alignment horizontal="center" vertical="center" wrapText="1"/>
    </xf>
    <xf numFmtId="164" fontId="21" fillId="3" borderId="9" xfId="1" applyNumberFormat="1" applyFont="1" applyFill="1" applyBorder="1" applyAlignment="1">
      <alignment horizontal="center" vertical="center" wrapText="1"/>
    </xf>
    <xf numFmtId="164" fontId="21" fillId="4" borderId="1" xfId="1" applyNumberFormat="1" applyFont="1" applyFill="1" applyBorder="1" applyAlignment="1">
      <alignment horizontal="right"/>
    </xf>
    <xf numFmtId="164" fontId="21" fillId="3" borderId="1" xfId="1" applyNumberFormat="1" applyFont="1" applyFill="1" applyBorder="1" applyAlignment="1">
      <alignment horizontal="center" wrapText="1"/>
    </xf>
    <xf numFmtId="164" fontId="21" fillId="3" borderId="11" xfId="1" applyNumberFormat="1" applyFont="1" applyFill="1" applyBorder="1" applyAlignment="1">
      <alignment horizontal="center" vertical="center" wrapText="1"/>
    </xf>
    <xf numFmtId="164" fontId="21" fillId="0" borderId="0" xfId="1" applyNumberFormat="1" applyFont="1" applyAlignment="1">
      <alignment horizontal="center" wrapText="1"/>
    </xf>
    <xf numFmtId="164" fontId="39" fillId="3" borderId="8" xfId="1" applyNumberFormat="1" applyFont="1" applyFill="1" applyBorder="1" applyAlignment="1">
      <alignment horizontal="center" vertical="center"/>
    </xf>
    <xf numFmtId="164" fontId="39" fillId="3" borderId="9" xfId="1" applyNumberFormat="1" applyFont="1" applyFill="1" applyBorder="1" applyAlignment="1">
      <alignment horizontal="center" vertical="center"/>
    </xf>
    <xf numFmtId="164" fontId="39" fillId="3" borderId="11" xfId="1" applyNumberFormat="1" applyFont="1" applyFill="1" applyBorder="1" applyAlignment="1">
      <alignment horizontal="center" vertical="center"/>
    </xf>
    <xf numFmtId="164" fontId="12" fillId="0" borderId="1" xfId="1" applyNumberFormat="1" applyFont="1" applyBorder="1" applyAlignment="1">
      <alignment horizontal="right"/>
    </xf>
    <xf numFmtId="164" fontId="12" fillId="0" borderId="1" xfId="1" applyNumberFormat="1" applyFont="1" applyBorder="1" applyAlignment="1">
      <alignment horizontal="left"/>
    </xf>
    <xf numFmtId="164" fontId="40" fillId="2" borderId="1" xfId="1" applyNumberFormat="1" applyFont="1" applyFill="1" applyBorder="1" applyAlignment="1">
      <alignment horizontal="right"/>
    </xf>
    <xf numFmtId="164" fontId="12" fillId="4" borderId="1" xfId="1" applyNumberFormat="1" applyFont="1" applyFill="1" applyBorder="1" applyAlignment="1">
      <alignment horizontal="right"/>
    </xf>
    <xf numFmtId="164" fontId="40" fillId="4" borderId="1" xfId="1" applyNumberFormat="1" applyFont="1" applyFill="1" applyBorder="1" applyAlignment="1">
      <alignment horizontal="right"/>
    </xf>
    <xf numFmtId="164" fontId="12" fillId="0" borderId="2" xfId="1" applyNumberFormat="1" applyFont="1" applyBorder="1" applyAlignment="1">
      <alignment horizontal="right"/>
    </xf>
    <xf numFmtId="164" fontId="12" fillId="3" borderId="1" xfId="1" applyNumberFormat="1" applyFont="1" applyFill="1" applyBorder="1" applyAlignment="1">
      <alignment horizontal="right"/>
    </xf>
    <xf numFmtId="164" fontId="40" fillId="3" borderId="1" xfId="1" applyNumberFormat="1" applyFont="1" applyFill="1" applyBorder="1" applyAlignment="1">
      <alignment horizontal="right"/>
    </xf>
    <xf numFmtId="164" fontId="12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right"/>
    </xf>
    <xf numFmtId="164" fontId="9" fillId="4" borderId="0" xfId="1" applyNumberFormat="1" applyFont="1" applyFill="1" applyAlignment="1">
      <alignment horizontal="right"/>
    </xf>
    <xf numFmtId="164" fontId="51" fillId="0" borderId="0" xfId="1" applyNumberFormat="1" applyFont="1" applyAlignment="1">
      <alignment horizontal="left"/>
    </xf>
    <xf numFmtId="164" fontId="48" fillId="0" borderId="0" xfId="1" applyNumberFormat="1" applyFont="1" applyAlignment="1">
      <alignment horizontal="right"/>
    </xf>
    <xf numFmtId="164" fontId="41" fillId="0" borderId="0" xfId="1" applyNumberFormat="1" applyFont="1" applyAlignment="1">
      <alignment horizontal="center"/>
    </xf>
    <xf numFmtId="164" fontId="49" fillId="0" borderId="0" xfId="1" applyNumberFormat="1" applyFont="1" applyAlignment="1">
      <alignment horizontal="right"/>
    </xf>
    <xf numFmtId="164" fontId="54" fillId="0" borderId="0" xfId="0" applyNumberFormat="1" applyFont="1" applyAlignment="1">
      <alignment horizontal="center" wrapText="1"/>
    </xf>
    <xf numFmtId="164" fontId="54" fillId="0" borderId="0" xfId="0" applyNumberFormat="1" applyFont="1" applyAlignment="1">
      <alignment horizontal="center"/>
    </xf>
    <xf numFmtId="164" fontId="54" fillId="0" borderId="0" xfId="0" applyNumberFormat="1" applyFont="1" applyAlignment="1">
      <alignment horizontal="center"/>
    </xf>
    <xf numFmtId="164" fontId="54" fillId="0" borderId="0" xfId="0" applyNumberFormat="1" applyFont="1"/>
    <xf numFmtId="164" fontId="21" fillId="0" borderId="0" xfId="0" applyNumberFormat="1" applyFont="1"/>
    <xf numFmtId="164" fontId="38" fillId="0" borderId="0" xfId="0" applyNumberFormat="1" applyFont="1"/>
    <xf numFmtId="164" fontId="43" fillId="0" borderId="0" xfId="0" applyNumberFormat="1" applyFont="1"/>
    <xf numFmtId="164" fontId="55" fillId="0" borderId="0" xfId="0" applyNumberFormat="1" applyFont="1" applyAlignment="1">
      <alignment horizontal="center" wrapText="1"/>
    </xf>
    <xf numFmtId="164" fontId="55" fillId="0" borderId="0" xfId="0" applyNumberFormat="1" applyFont="1" applyAlignment="1">
      <alignment horizontal="center"/>
    </xf>
    <xf numFmtId="164" fontId="12" fillId="16" borderId="1" xfId="0" applyNumberFormat="1" applyFont="1" applyFill="1" applyBorder="1" applyAlignment="1">
      <alignment horizontal="center" vertical="center" wrapText="1"/>
    </xf>
    <xf numFmtId="164" fontId="12" fillId="16" borderId="8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/>
    </xf>
    <xf numFmtId="164" fontId="9" fillId="15" borderId="2" xfId="0" applyNumberFormat="1" applyFont="1" applyFill="1" applyBorder="1" applyAlignment="1">
      <alignment horizontal="center"/>
    </xf>
    <xf numFmtId="164" fontId="9" fillId="15" borderId="3" xfId="0" applyNumberFormat="1" applyFont="1" applyFill="1" applyBorder="1" applyAlignment="1">
      <alignment horizontal="center"/>
    </xf>
    <xf numFmtId="164" fontId="9" fillId="15" borderId="4" xfId="0" applyNumberFormat="1" applyFont="1" applyFill="1" applyBorder="1" applyAlignment="1">
      <alignment horizontal="center"/>
    </xf>
    <xf numFmtId="164" fontId="9" fillId="15" borderId="1" xfId="0" applyNumberFormat="1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164" fontId="12" fillId="16" borderId="9" xfId="0" applyNumberFormat="1" applyFont="1" applyFill="1" applyBorder="1" applyAlignment="1">
      <alignment horizontal="center" vertical="center" wrapText="1"/>
    </xf>
    <xf numFmtId="164" fontId="4" fillId="15" borderId="1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 vertical="center" wrapText="1"/>
    </xf>
    <xf numFmtId="164" fontId="10" fillId="15" borderId="1" xfId="0" applyNumberFormat="1" applyFont="1" applyFill="1" applyBorder="1" applyAlignment="1">
      <alignment horizontal="center" vertical="center" wrapText="1"/>
    </xf>
    <xf numFmtId="164" fontId="7" fillId="15" borderId="8" xfId="0" applyNumberFormat="1" applyFont="1" applyFill="1" applyBorder="1" applyAlignment="1">
      <alignment horizontal="center" vertical="center" wrapText="1"/>
    </xf>
    <xf numFmtId="164" fontId="7" fillId="15" borderId="1" xfId="0" applyNumberFormat="1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4" fillId="15" borderId="1" xfId="0" applyNumberFormat="1" applyFont="1" applyFill="1" applyBorder="1" applyAlignment="1">
      <alignment horizontal="center"/>
    </xf>
    <xf numFmtId="164" fontId="12" fillId="15" borderId="1" xfId="0" applyNumberFormat="1" applyFont="1" applyFill="1" applyBorder="1" applyAlignment="1">
      <alignment horizontal="center"/>
    </xf>
    <xf numFmtId="164" fontId="4" fillId="15" borderId="9" xfId="0" applyNumberFormat="1" applyFont="1" applyFill="1" applyBorder="1" applyAlignment="1">
      <alignment horizontal="center" vertical="center" wrapText="1"/>
    </xf>
    <xf numFmtId="164" fontId="10" fillId="15" borderId="8" xfId="0" applyNumberFormat="1" applyFont="1" applyFill="1" applyBorder="1" applyAlignment="1">
      <alignment horizontal="center" vertical="center" wrapText="1"/>
    </xf>
    <xf numFmtId="164" fontId="10" fillId="15" borderId="1" xfId="0" applyNumberFormat="1" applyFont="1" applyFill="1" applyBorder="1" applyAlignment="1">
      <alignment horizontal="center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164" fontId="7" fillId="15" borderId="9" xfId="0" applyNumberFormat="1" applyFont="1" applyFill="1" applyBorder="1" applyAlignment="1">
      <alignment horizontal="center" vertical="center" wrapText="1"/>
    </xf>
    <xf numFmtId="164" fontId="7" fillId="15" borderId="1" xfId="0" applyNumberFormat="1" applyFont="1" applyFill="1" applyBorder="1" applyAlignment="1">
      <alignment horizontal="center" vertical="center"/>
    </xf>
    <xf numFmtId="164" fontId="4" fillId="15" borderId="1" xfId="0" applyNumberFormat="1" applyFont="1" applyFill="1" applyBorder="1" applyAlignment="1">
      <alignment horizontal="center" vertical="center" wrapText="1"/>
    </xf>
    <xf numFmtId="164" fontId="4" fillId="15" borderId="11" xfId="0" applyNumberFormat="1" applyFont="1" applyFill="1" applyBorder="1" applyAlignment="1">
      <alignment horizontal="center" vertical="center" wrapText="1"/>
    </xf>
    <xf numFmtId="164" fontId="10" fillId="15" borderId="9" xfId="0" applyNumberFormat="1" applyFont="1" applyFill="1" applyBorder="1" applyAlignment="1">
      <alignment horizontal="center" vertical="center" wrapText="1"/>
    </xf>
    <xf numFmtId="164" fontId="7" fillId="15" borderId="11" xfId="0" applyNumberFormat="1" applyFont="1" applyFill="1" applyBorder="1" applyAlignment="1">
      <alignment horizontal="center" vertical="center" wrapText="1"/>
    </xf>
    <xf numFmtId="164" fontId="7" fillId="15" borderId="1" xfId="0" applyNumberFormat="1" applyFont="1" applyFill="1" applyBorder="1" applyAlignment="1">
      <alignment horizontal="center" vertical="center" wrapText="1"/>
    </xf>
    <xf numFmtId="164" fontId="3" fillId="15" borderId="1" xfId="0" applyNumberFormat="1" applyFont="1" applyFill="1" applyBorder="1"/>
    <xf numFmtId="164" fontId="12" fillId="16" borderId="11" xfId="0" applyNumberFormat="1" applyFont="1" applyFill="1" applyBorder="1" applyAlignment="1">
      <alignment horizontal="center" vertical="center" wrapText="1"/>
    </xf>
    <xf numFmtId="164" fontId="12" fillId="15" borderId="1" xfId="0" applyNumberFormat="1" applyFont="1" applyFill="1" applyBorder="1" applyAlignment="1">
      <alignment horizontal="center" vertical="center" wrapText="1"/>
    </xf>
    <xf numFmtId="164" fontId="10" fillId="15" borderId="11" xfId="0" applyNumberFormat="1" applyFont="1" applyFill="1" applyBorder="1" applyAlignment="1">
      <alignment horizontal="center" vertical="center" wrapText="1"/>
    </xf>
    <xf numFmtId="164" fontId="9" fillId="3" borderId="1" xfId="2" applyNumberFormat="1" applyFont="1" applyFill="1" applyBorder="1" applyAlignment="1">
      <alignment horizontal="center"/>
    </xf>
    <xf numFmtId="164" fontId="9" fillId="3" borderId="1" xfId="2" applyNumberFormat="1" applyFont="1" applyFill="1" applyBorder="1" applyAlignment="1"/>
    <xf numFmtId="164" fontId="9" fillId="0" borderId="1" xfId="2" applyNumberFormat="1" applyFont="1" applyBorder="1"/>
    <xf numFmtId="164" fontId="4" fillId="0" borderId="1" xfId="0" applyNumberFormat="1" applyFont="1" applyBorder="1"/>
    <xf numFmtId="164" fontId="9" fillId="0" borderId="1" xfId="0" applyNumberFormat="1" applyFont="1" applyBorder="1"/>
    <xf numFmtId="164" fontId="54" fillId="0" borderId="1" xfId="0" applyNumberFormat="1" applyFont="1" applyBorder="1" applyAlignment="1">
      <alignment horizontal="center" vertical="center" wrapText="1"/>
    </xf>
    <xf numFmtId="164" fontId="57" fillId="0" borderId="1" xfId="0" applyNumberFormat="1" applyFont="1" applyBorder="1" applyAlignment="1">
      <alignment horizontal="left" vertical="center" wrapText="1"/>
    </xf>
    <xf numFmtId="164" fontId="52" fillId="8" borderId="1" xfId="1" applyNumberFormat="1" applyFont="1" applyFill="1" applyBorder="1" applyAlignment="1">
      <alignment vertical="center" wrapText="1"/>
    </xf>
    <xf numFmtId="164" fontId="57" fillId="2" borderId="1" xfId="2" applyNumberFormat="1" applyFont="1" applyFill="1" applyBorder="1" applyAlignment="1"/>
    <xf numFmtId="164" fontId="54" fillId="0" borderId="1" xfId="0" applyNumberFormat="1" applyFont="1" applyBorder="1"/>
    <xf numFmtId="164" fontId="58" fillId="0" borderId="1" xfId="0" applyNumberFormat="1" applyFont="1" applyBorder="1"/>
    <xf numFmtId="164" fontId="21" fillId="0" borderId="1" xfId="0" applyNumberFormat="1" applyFont="1" applyBorder="1"/>
    <xf numFmtId="164" fontId="38" fillId="0" borderId="1" xfId="0" applyNumberFormat="1" applyFont="1" applyBorder="1"/>
    <xf numFmtId="164" fontId="43" fillId="0" borderId="1" xfId="0" applyNumberFormat="1" applyFont="1" applyBorder="1"/>
    <xf numFmtId="164" fontId="59" fillId="3" borderId="1" xfId="0" applyNumberFormat="1" applyFont="1" applyFill="1" applyBorder="1" applyAlignment="1">
      <alignment horizontal="center" vertical="center" wrapText="1"/>
    </xf>
    <xf numFmtId="164" fontId="60" fillId="2" borderId="1" xfId="1" applyNumberFormat="1" applyFont="1" applyFill="1" applyBorder="1" applyAlignment="1"/>
    <xf numFmtId="164" fontId="54" fillId="2" borderId="1" xfId="0" applyNumberFormat="1" applyFont="1" applyFill="1" applyBorder="1"/>
    <xf numFmtId="164" fontId="58" fillId="2" borderId="1" xfId="0" applyNumberFormat="1" applyFont="1" applyFill="1" applyBorder="1"/>
    <xf numFmtId="164" fontId="54" fillId="15" borderId="1" xfId="0" applyNumberFormat="1" applyFont="1" applyFill="1" applyBorder="1" applyAlignment="1">
      <alignment horizontal="center" vertical="center" wrapText="1"/>
    </xf>
    <xf numFmtId="164" fontId="58" fillId="15" borderId="1" xfId="0" applyNumberFormat="1" applyFont="1" applyFill="1" applyBorder="1" applyAlignment="1">
      <alignment horizontal="left" vertical="center" wrapText="1"/>
    </xf>
    <xf numFmtId="164" fontId="52" fillId="8" borderId="1" xfId="1" applyNumberFormat="1" applyFont="1" applyFill="1" applyBorder="1" applyAlignment="1">
      <alignment wrapText="1"/>
    </xf>
    <xf numFmtId="164" fontId="57" fillId="2" borderId="1" xfId="3" applyNumberFormat="1" applyFont="1" applyFill="1" applyBorder="1" applyAlignment="1">
      <alignment horizontal="left" vertical="center" wrapText="1"/>
    </xf>
    <xf numFmtId="164" fontId="58" fillId="15" borderId="1" xfId="3" applyNumberFormat="1" applyFont="1" applyFill="1" applyBorder="1" applyAlignment="1">
      <alignment horizontal="left" vertical="center" wrapText="1"/>
    </xf>
    <xf numFmtId="164" fontId="59" fillId="3" borderId="1" xfId="0" applyNumberFormat="1" applyFont="1" applyFill="1" applyBorder="1" applyAlignment="1">
      <alignment horizontal="left" vertical="center" wrapText="1"/>
    </xf>
    <xf numFmtId="164" fontId="59" fillId="0" borderId="1" xfId="0" applyNumberFormat="1" applyFont="1" applyBorder="1"/>
    <xf numFmtId="164" fontId="52" fillId="2" borderId="1" xfId="1" applyNumberFormat="1" applyFont="1" applyFill="1" applyBorder="1" applyAlignment="1">
      <alignment vertical="center" wrapText="1"/>
    </xf>
    <xf numFmtId="164" fontId="50" fillId="2" borderId="1" xfId="0" applyNumberFormat="1" applyFont="1" applyFill="1" applyBorder="1" applyAlignment="1">
      <alignment horizontal="left" vertical="center"/>
    </xf>
    <xf numFmtId="164" fontId="61" fillId="2" borderId="1" xfId="4" applyNumberFormat="1" applyFont="1" applyFill="1" applyBorder="1" applyAlignment="1">
      <alignment horizontal="left" vertical="center" wrapText="1"/>
    </xf>
    <xf numFmtId="164" fontId="50" fillId="8" borderId="1" xfId="0" applyNumberFormat="1" applyFont="1" applyFill="1" applyBorder="1" applyAlignment="1">
      <alignment horizontal="left" vertical="center" wrapText="1"/>
    </xf>
    <xf numFmtId="164" fontId="52" fillId="2" borderId="1" xfId="1" applyNumberFormat="1" applyFont="1" applyFill="1" applyBorder="1" applyAlignment="1">
      <alignment vertical="center"/>
    </xf>
    <xf numFmtId="164" fontId="58" fillId="15" borderId="1" xfId="2" applyNumberFormat="1" applyFont="1" applyFill="1" applyBorder="1" applyAlignment="1"/>
    <xf numFmtId="164" fontId="54" fillId="0" borderId="1" xfId="2" applyNumberFormat="1" applyFont="1" applyBorder="1"/>
    <xf numFmtId="164" fontId="24" fillId="2" borderId="1" xfId="0" applyNumberFormat="1" applyFont="1" applyFill="1" applyBorder="1" applyAlignment="1">
      <alignment horizontal="left" vertical="center" wrapText="1"/>
    </xf>
    <xf numFmtId="164" fontId="50" fillId="2" borderId="1" xfId="0" applyNumberFormat="1" applyFont="1" applyFill="1" applyBorder="1" applyAlignment="1">
      <alignment horizontal="left" vertical="center" wrapText="1"/>
    </xf>
    <xf numFmtId="164" fontId="54" fillId="2" borderId="1" xfId="2" applyNumberFormat="1" applyFont="1" applyFill="1" applyBorder="1"/>
    <xf numFmtId="164" fontId="26" fillId="0" borderId="0" xfId="0" applyNumberFormat="1" applyFont="1"/>
    <xf numFmtId="164" fontId="54" fillId="2" borderId="1" xfId="1" applyNumberFormat="1" applyFont="1" applyFill="1" applyBorder="1" applyAlignment="1">
      <alignment vertical="center" wrapText="1"/>
    </xf>
    <xf numFmtId="164" fontId="54" fillId="2" borderId="1" xfId="1" applyNumberFormat="1" applyFont="1" applyFill="1" applyBorder="1" applyAlignment="1">
      <alignment horizontal="left" vertical="center" wrapText="1"/>
    </xf>
    <xf numFmtId="164" fontId="26" fillId="0" borderId="1" xfId="0" applyNumberFormat="1" applyFont="1" applyBorder="1"/>
    <xf numFmtId="164" fontId="38" fillId="0" borderId="2" xfId="0" applyNumberFormat="1" applyFont="1" applyBorder="1"/>
    <xf numFmtId="164" fontId="43" fillId="2" borderId="4" xfId="0" applyNumberFormat="1" applyFont="1" applyFill="1" applyBorder="1"/>
    <xf numFmtId="164" fontId="43" fillId="2" borderId="0" xfId="0" applyNumberFormat="1" applyFont="1" applyFill="1"/>
    <xf numFmtId="164" fontId="10" fillId="0" borderId="0" xfId="0" applyNumberFormat="1" applyFont="1" applyAlignment="1">
      <alignment horizontal="center" wrapText="1"/>
    </xf>
    <xf numFmtId="164" fontId="0" fillId="0" borderId="0" xfId="0" applyNumberFormat="1"/>
    <xf numFmtId="164" fontId="62" fillId="0" borderId="0" xfId="1" applyNumberFormat="1" applyFont="1"/>
    <xf numFmtId="164" fontId="0" fillId="0" borderId="0" xfId="1" applyNumberFormat="1" applyFont="1"/>
    <xf numFmtId="164" fontId="45" fillId="0" borderId="0" xfId="1" applyNumberFormat="1" applyFont="1"/>
    <xf numFmtId="164" fontId="63" fillId="0" borderId="0" xfId="0" applyNumberFormat="1" applyFont="1"/>
    <xf numFmtId="164" fontId="52" fillId="0" borderId="0" xfId="0" applyNumberFormat="1" applyFont="1"/>
    <xf numFmtId="164" fontId="45" fillId="0" borderId="0" xfId="0" applyNumberFormat="1" applyFont="1"/>
    <xf numFmtId="164" fontId="11" fillId="0" borderId="7" xfId="0" applyNumberFormat="1" applyFont="1" applyBorder="1" applyAlignment="1">
      <alignment horizontal="center" wrapText="1"/>
    </xf>
    <xf numFmtId="164" fontId="11" fillId="0" borderId="7" xfId="0" applyNumberFormat="1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9" fillId="3" borderId="8" xfId="0" applyNumberFormat="1" applyFont="1" applyFill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0" borderId="0" xfId="1" applyNumberFormat="1" applyFont="1"/>
    <xf numFmtId="164" fontId="3" fillId="3" borderId="8" xfId="1" applyNumberFormat="1" applyFont="1" applyFill="1" applyBorder="1" applyAlignment="1">
      <alignment horizontal="center" vertical="center" wrapText="1"/>
    </xf>
    <xf numFmtId="164" fontId="3" fillId="3" borderId="8" xfId="1" applyNumberFormat="1" applyFont="1" applyFill="1" applyBorder="1" applyAlignment="1">
      <alignment horizontal="center" vertical="center" wrapText="1"/>
    </xf>
    <xf numFmtId="164" fontId="6" fillId="3" borderId="8" xfId="1" applyNumberFormat="1" applyFont="1" applyFill="1" applyBorder="1" applyAlignment="1">
      <alignment horizontal="center" vertical="center" wrapText="1"/>
    </xf>
    <xf numFmtId="164" fontId="9" fillId="3" borderId="2" xfId="1" applyNumberFormat="1" applyFont="1" applyFill="1" applyBorder="1" applyAlignment="1">
      <alignment horizontal="center" vertical="center" wrapText="1"/>
    </xf>
    <xf numFmtId="164" fontId="9" fillId="3" borderId="9" xfId="0" applyNumberFormat="1" applyFont="1" applyFill="1" applyBorder="1" applyAlignment="1">
      <alignment horizontal="center" vertical="center" wrapText="1"/>
    </xf>
    <xf numFmtId="164" fontId="3" fillId="3" borderId="15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164" fontId="3" fillId="3" borderId="9" xfId="1" applyNumberFormat="1" applyFont="1" applyFill="1" applyBorder="1" applyAlignment="1">
      <alignment horizontal="center" vertical="center" wrapText="1"/>
    </xf>
    <xf numFmtId="164" fontId="3" fillId="3" borderId="9" xfId="1" applyNumberFormat="1" applyFont="1" applyFill="1" applyBorder="1" applyAlignment="1">
      <alignment horizontal="center" vertical="center" wrapText="1"/>
    </xf>
    <xf numFmtId="164" fontId="6" fillId="3" borderId="9" xfId="1" applyNumberFormat="1" applyFont="1" applyFill="1" applyBorder="1" applyAlignment="1">
      <alignment horizontal="center" vertical="center" wrapText="1"/>
    </xf>
    <xf numFmtId="164" fontId="10" fillId="3" borderId="1" xfId="1" applyNumberFormat="1" applyFont="1" applyFill="1" applyBorder="1" applyAlignment="1">
      <alignment horizontal="center" vertical="center" wrapText="1"/>
    </xf>
    <xf numFmtId="164" fontId="3" fillId="3" borderId="8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3" fillId="3" borderId="11" xfId="1" applyNumberFormat="1" applyFont="1" applyFill="1" applyBorder="1" applyAlignment="1">
      <alignment horizontal="center" vertical="center" wrapText="1"/>
    </xf>
    <xf numFmtId="164" fontId="3" fillId="3" borderId="11" xfId="1" applyNumberFormat="1" applyFont="1" applyFill="1" applyBorder="1" applyAlignment="1">
      <alignment horizontal="center" vertical="center" wrapText="1"/>
    </xf>
    <xf numFmtId="164" fontId="6" fillId="3" borderId="11" xfId="1" applyNumberFormat="1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9" fillId="3" borderId="11" xfId="0" applyNumberFormat="1" applyFont="1" applyFill="1" applyBorder="1" applyAlignment="1">
      <alignment horizontal="center" vertical="center" wrapText="1"/>
    </xf>
    <xf numFmtId="164" fontId="64" fillId="2" borderId="1" xfId="0" applyNumberFormat="1" applyFont="1" applyFill="1" applyBorder="1" applyAlignment="1">
      <alignment horizontal="center" vertical="center" wrapText="1"/>
    </xf>
    <xf numFmtId="164" fontId="24" fillId="0" borderId="1" xfId="1" applyNumberFormat="1" applyFont="1" applyBorder="1"/>
    <xf numFmtId="164" fontId="24" fillId="0" borderId="11" xfId="1" applyNumberFormat="1" applyFont="1" applyBorder="1"/>
    <xf numFmtId="164" fontId="49" fillId="0" borderId="11" xfId="1" applyNumberFormat="1" applyFont="1" applyBorder="1"/>
    <xf numFmtId="164" fontId="24" fillId="0" borderId="11" xfId="0" applyNumberFormat="1" applyFont="1" applyBorder="1"/>
    <xf numFmtId="164" fontId="26" fillId="0" borderId="11" xfId="1" applyNumberFormat="1" applyFont="1" applyBorder="1"/>
    <xf numFmtId="164" fontId="38" fillId="0" borderId="1" xfId="1" applyNumberFormat="1" applyFont="1" applyBorder="1"/>
    <xf numFmtId="164" fontId="24" fillId="0" borderId="1" xfId="0" applyNumberFormat="1" applyFont="1" applyBorder="1"/>
    <xf numFmtId="164" fontId="48" fillId="0" borderId="1" xfId="0" applyNumberFormat="1" applyFont="1" applyBorder="1"/>
    <xf numFmtId="164" fontId="24" fillId="0" borderId="0" xfId="0" applyNumberFormat="1" applyFont="1"/>
    <xf numFmtId="164" fontId="24" fillId="0" borderId="0" xfId="1" applyNumberFormat="1" applyFont="1"/>
    <xf numFmtId="164" fontId="39" fillId="2" borderId="1" xfId="0" applyNumberFormat="1" applyFont="1" applyFill="1" applyBorder="1" applyAlignment="1">
      <alignment horizontal="center" vertical="center" wrapText="1"/>
    </xf>
    <xf numFmtId="164" fontId="39" fillId="2" borderId="1" xfId="0" applyNumberFormat="1" applyFont="1" applyFill="1" applyBorder="1" applyAlignment="1">
      <alignment horizontal="left" vertical="center" wrapText="1"/>
    </xf>
    <xf numFmtId="164" fontId="49" fillId="0" borderId="1" xfId="1" applyNumberFormat="1" applyFont="1" applyBorder="1"/>
    <xf numFmtId="164" fontId="26" fillId="0" borderId="1" xfId="1" applyNumberFormat="1" applyFont="1" applyBorder="1"/>
    <xf numFmtId="164" fontId="21" fillId="2" borderId="1" xfId="0" applyNumberFormat="1" applyFon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horizontal="left" vertical="center" wrapText="1"/>
    </xf>
    <xf numFmtId="164" fontId="27" fillId="0" borderId="1" xfId="0" applyNumberFormat="1" applyFont="1" applyBorder="1"/>
    <xf numFmtId="164" fontId="24" fillId="8" borderId="1" xfId="0" applyNumberFormat="1" applyFont="1" applyFill="1" applyBorder="1" applyAlignment="1">
      <alignment horizontal="center" vertical="center" wrapText="1"/>
    </xf>
    <xf numFmtId="164" fontId="24" fillId="8" borderId="1" xfId="0" applyNumberFormat="1" applyFont="1" applyFill="1" applyBorder="1" applyAlignment="1">
      <alignment horizontal="left" vertical="center" wrapText="1"/>
    </xf>
    <xf numFmtId="164" fontId="24" fillId="4" borderId="1" xfId="1" applyNumberFormat="1" applyFont="1" applyFill="1" applyBorder="1"/>
    <xf numFmtId="164" fontId="26" fillId="2" borderId="1" xfId="0" applyNumberFormat="1" applyFont="1" applyFill="1" applyBorder="1" applyAlignment="1">
      <alignment horizontal="center"/>
    </xf>
    <xf numFmtId="164" fontId="26" fillId="2" borderId="1" xfId="0" applyNumberFormat="1" applyFont="1" applyFill="1" applyBorder="1"/>
    <xf numFmtId="164" fontId="27" fillId="8" borderId="1" xfId="0" applyNumberFormat="1" applyFont="1" applyFill="1" applyBorder="1" applyAlignment="1">
      <alignment horizontal="left" vertical="center" wrapText="1"/>
    </xf>
    <xf numFmtId="164" fontId="27" fillId="8" borderId="1" xfId="0" applyNumberFormat="1" applyFont="1" applyFill="1" applyBorder="1" applyAlignment="1">
      <alignment horizontal="left" vertical="center"/>
    </xf>
    <xf numFmtId="164" fontId="50" fillId="8" borderId="8" xfId="0" applyNumberFormat="1" applyFont="1" applyFill="1" applyBorder="1" applyAlignment="1">
      <alignment horizontal="left" vertical="center"/>
    </xf>
    <xf numFmtId="164" fontId="26" fillId="8" borderId="1" xfId="0" applyNumberFormat="1" applyFont="1" applyFill="1" applyBorder="1" applyAlignment="1">
      <alignment horizontal="center" vertical="center" wrapText="1"/>
    </xf>
    <xf numFmtId="164" fontId="26" fillId="8" borderId="1" xfId="0" applyNumberFormat="1" applyFont="1" applyFill="1" applyBorder="1" applyAlignment="1">
      <alignment horizontal="left" vertical="center"/>
    </xf>
    <xf numFmtId="164" fontId="24" fillId="8" borderId="1" xfId="0" applyNumberFormat="1" applyFont="1" applyFill="1" applyBorder="1" applyAlignment="1">
      <alignment horizontal="left" vertical="center"/>
    </xf>
    <xf numFmtId="164" fontId="24" fillId="9" borderId="1" xfId="0" applyNumberFormat="1" applyFont="1" applyFill="1" applyBorder="1" applyAlignment="1">
      <alignment horizontal="left" vertical="center"/>
    </xf>
    <xf numFmtId="164" fontId="62" fillId="8" borderId="1" xfId="0" applyNumberFormat="1" applyFont="1" applyFill="1" applyBorder="1" applyAlignment="1">
      <alignment horizontal="left" vertical="center"/>
    </xf>
    <xf numFmtId="164" fontId="26" fillId="15" borderId="1" xfId="0" applyNumberFormat="1" applyFont="1" applyFill="1" applyBorder="1"/>
    <xf numFmtId="164" fontId="26" fillId="15" borderId="1" xfId="0" applyNumberFormat="1" applyFont="1" applyFill="1" applyBorder="1" applyAlignment="1">
      <alignment horizontal="center"/>
    </xf>
    <xf numFmtId="164" fontId="24" fillId="15" borderId="1" xfId="1" applyNumberFormat="1" applyFont="1" applyFill="1" applyBorder="1"/>
    <xf numFmtId="164" fontId="43" fillId="15" borderId="1" xfId="0" applyNumberFormat="1" applyFont="1" applyFill="1" applyBorder="1"/>
    <xf numFmtId="164" fontId="38" fillId="15" borderId="1" xfId="0" applyNumberFormat="1" applyFont="1" applyFill="1" applyBorder="1"/>
    <xf numFmtId="164" fontId="65" fillId="0" borderId="0" xfId="0" applyNumberFormat="1" applyFont="1"/>
    <xf numFmtId="164" fontId="65" fillId="0" borderId="0" xfId="1" applyNumberFormat="1" applyFont="1"/>
    <xf numFmtId="164" fontId="65" fillId="4" borderId="0" xfId="1" applyNumberFormat="1" applyFont="1" applyFill="1"/>
    <xf numFmtId="164" fontId="66" fillId="0" borderId="0" xfId="1" applyNumberFormat="1" applyFont="1"/>
    <xf numFmtId="164" fontId="67" fillId="0" borderId="0" xfId="0" applyNumberFormat="1" applyFont="1"/>
    <xf numFmtId="164" fontId="68" fillId="0" borderId="0" xfId="1" applyNumberFormat="1" applyFont="1"/>
    <xf numFmtId="164" fontId="51" fillId="2" borderId="0" xfId="0" applyNumberFormat="1" applyFont="1" applyFill="1"/>
    <xf numFmtId="164" fontId="68" fillId="0" borderId="0" xfId="0" applyNumberFormat="1" applyFont="1"/>
    <xf numFmtId="164" fontId="0" fillId="2" borderId="0" xfId="0" applyNumberFormat="1" applyFill="1"/>
  </cellXfs>
  <cellStyles count="5">
    <cellStyle name="Comma" xfId="1" builtinId="3"/>
    <cellStyle name="Comma 2 2" xfId="2" xr:uid="{6AFFA1D3-F513-4C2A-91E9-7C63904C16A9}"/>
    <cellStyle name="Normal" xfId="0" builtinId="0"/>
    <cellStyle name="Normal 2" xfId="3" xr:uid="{D374DF6B-4119-4B87-A249-E9273BF811E1}"/>
    <cellStyle name="Normal 3" xfId="4" xr:uid="{BF9B3C40-E399-44CB-8303-90C2A8C822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%20-%20UFM\H&#7841;nh%20Th&#432;%20vi&#7879;n\Trung%20t&#226;m%20h&#7885;c%20li&#7879;u\T&#7892;NG%20H&#7906;P%20B&#193;O%20C&#193;O\HK%202%202022\H&#7841;nh%20t&#7893;ng%20h&#7907;p%20HK%202%202022\ng&#224;y%2016.8\s&#225;ch%20photo%20b&#224;n%20giao%20-%20HK2%202022%20ng&#224;y%2016.8.2022%20ch&#237;nh%20th&#7913;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%20-%20UFM\H&#7841;nh%20Th&#432;%20vi&#7879;n\Trung%20t&#226;m%20h&#7885;c%20li&#7879;u\T&#7892;NG%20H&#7906;P%20B&#193;O%20C&#193;O\HK%202%202022\H&#7841;nh%20t&#7893;ng%20h&#7907;p%20HK%202%202022\ng&#224;y%2016.8\PHOTO%20&#273;&#7863;t%20m&#7899;i%20-%20HK%202%202022%2016.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%20-%20UFM\H&#7841;nh%20Th&#432;%20vi&#7879;n\Trung%20t&#226;m%20h&#7885;c%20li&#7879;u\T&#7892;NG%20H&#7906;P%20B&#193;O%20C&#193;O\HK%202%202022\H&#7841;nh%20t&#7893;ng%20h&#7907;p%20HK%202%202022\ng&#224;y%2016.8\s&#225;ch%20ki%20gui-%20HK%202%202022%20ng&#224;y%2017.8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OneDrive%20-%20UFM\H&#7841;nh%20Th&#432;%20vi&#7879;n\Trung%20t&#226;m%20h&#7885;c%20li&#7879;u\T&#7892;NG%20H&#7906;P%20B&#193;O%20C&#193;O\HK%202%202022\H&#7841;nh%20t&#7893;ng%20h&#7907;p%20HK%202%202022\ng&#224;y%2016.8\S&#225;ch%20tr&#432;&#7901;ng%20-%20HK%202%202022-%2017..8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ất toán nợ HP"/>
      <sheetName val="TH PP"/>
      <sheetName val="chi khoa"/>
      <sheetName val="chi tác giả"/>
      <sheetName val="PP Gián tiếp"/>
      <sheetName val="TRẢ hp"/>
      <sheetName val="Tổng hợp photo bàn giao"/>
      <sheetName val="Sheet2"/>
      <sheetName val="nhiễn ban gio"/>
      <sheetName val="Phương"/>
      <sheetName val="Hiên"/>
      <sheetName val="H. Hà"/>
      <sheetName val="Vân"/>
      <sheetName val="778NK"/>
      <sheetName val="bảng giá"/>
    </sheetNames>
    <sheetDataSet>
      <sheetData sheetId="0"/>
      <sheetData sheetId="1">
        <row r="17">
          <cell r="G17">
            <v>65978778</v>
          </cell>
        </row>
      </sheetData>
      <sheetData sheetId="2"/>
      <sheetData sheetId="3">
        <row r="12">
          <cell r="E12">
            <v>205229.62709921159</v>
          </cell>
        </row>
        <row r="13">
          <cell r="E13">
            <v>232292.87462877794</v>
          </cell>
        </row>
        <row r="14">
          <cell r="E14">
            <v>1021637.5942411302</v>
          </cell>
        </row>
        <row r="15">
          <cell r="E15">
            <v>924660.95726018411</v>
          </cell>
        </row>
        <row r="16">
          <cell r="E16">
            <v>807386.8846320631</v>
          </cell>
        </row>
        <row r="17">
          <cell r="E17">
            <v>241313.95713863341</v>
          </cell>
        </row>
        <row r="18">
          <cell r="E18">
            <v>45105.412549277273</v>
          </cell>
        </row>
        <row r="19">
          <cell r="E19">
            <v>516456.97368922475</v>
          </cell>
        </row>
        <row r="20">
          <cell r="E20">
            <v>1655368.6405584759</v>
          </cell>
        </row>
        <row r="21">
          <cell r="E21">
            <v>631475.77568988176</v>
          </cell>
        </row>
        <row r="22">
          <cell r="E22">
            <v>45105.412549277273</v>
          </cell>
        </row>
        <row r="23">
          <cell r="E23">
            <v>442033.04298291728</v>
          </cell>
        </row>
        <row r="24">
          <cell r="E24">
            <v>96976.636980946132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9">
          <cell r="O9">
            <v>0</v>
          </cell>
          <cell r="X9">
            <v>0</v>
          </cell>
          <cell r="AB9">
            <v>0</v>
          </cell>
        </row>
        <row r="10">
          <cell r="O10">
            <v>1</v>
          </cell>
          <cell r="X10">
            <v>0</v>
          </cell>
          <cell r="AB10">
            <v>0</v>
          </cell>
        </row>
        <row r="11">
          <cell r="O11">
            <v>0</v>
          </cell>
          <cell r="X11">
            <v>0</v>
          </cell>
          <cell r="AB11">
            <v>0</v>
          </cell>
        </row>
        <row r="12">
          <cell r="O12">
            <v>0</v>
          </cell>
          <cell r="X12">
            <v>0</v>
          </cell>
          <cell r="AB12">
            <v>0</v>
          </cell>
        </row>
        <row r="13">
          <cell r="O13">
            <v>0</v>
          </cell>
          <cell r="X13">
            <v>0</v>
          </cell>
          <cell r="AB13">
            <v>0</v>
          </cell>
        </row>
        <row r="14">
          <cell r="O14">
            <v>0</v>
          </cell>
          <cell r="X14">
            <v>1</v>
          </cell>
          <cell r="AB14">
            <v>0</v>
          </cell>
        </row>
        <row r="15">
          <cell r="O15">
            <v>0</v>
          </cell>
          <cell r="X15">
            <v>0</v>
          </cell>
          <cell r="AB15">
            <v>0</v>
          </cell>
        </row>
        <row r="16">
          <cell r="O16">
            <v>0</v>
          </cell>
          <cell r="X16">
            <v>0</v>
          </cell>
          <cell r="AB16">
            <v>0</v>
          </cell>
        </row>
        <row r="17">
          <cell r="AB17">
            <v>0</v>
          </cell>
        </row>
        <row r="18">
          <cell r="O18">
            <v>0</v>
          </cell>
          <cell r="X18">
            <v>0</v>
          </cell>
          <cell r="AB18">
            <v>0</v>
          </cell>
        </row>
        <row r="19">
          <cell r="O19">
            <v>0</v>
          </cell>
          <cell r="X19">
            <v>0</v>
          </cell>
          <cell r="AB19">
            <v>0</v>
          </cell>
        </row>
        <row r="20">
          <cell r="O20">
            <v>1</v>
          </cell>
          <cell r="X20">
            <v>0</v>
          </cell>
          <cell r="AB20">
            <v>0</v>
          </cell>
        </row>
        <row r="21">
          <cell r="O21">
            <v>1</v>
          </cell>
          <cell r="X21">
            <v>0</v>
          </cell>
          <cell r="AB21">
            <v>0</v>
          </cell>
        </row>
        <row r="22">
          <cell r="O22">
            <v>0</v>
          </cell>
          <cell r="X22">
            <v>2</v>
          </cell>
          <cell r="AB22">
            <v>0</v>
          </cell>
        </row>
        <row r="23">
          <cell r="O23">
            <v>0</v>
          </cell>
          <cell r="X23">
            <v>0</v>
          </cell>
          <cell r="AB23">
            <v>0</v>
          </cell>
        </row>
        <row r="24">
          <cell r="O24">
            <v>0</v>
          </cell>
          <cell r="X24">
            <v>0</v>
          </cell>
          <cell r="AB24">
            <v>0</v>
          </cell>
        </row>
        <row r="25">
          <cell r="O25">
            <v>1</v>
          </cell>
          <cell r="X25">
            <v>0</v>
          </cell>
          <cell r="AB25">
            <v>0</v>
          </cell>
        </row>
        <row r="26">
          <cell r="O26">
            <v>1</v>
          </cell>
          <cell r="X26">
            <v>0</v>
          </cell>
          <cell r="AB26">
            <v>0</v>
          </cell>
        </row>
        <row r="27">
          <cell r="O27">
            <v>1</v>
          </cell>
          <cell r="X27">
            <v>0</v>
          </cell>
          <cell r="AB27">
            <v>0</v>
          </cell>
        </row>
        <row r="28">
          <cell r="O28">
            <v>1</v>
          </cell>
          <cell r="X28">
            <v>2</v>
          </cell>
          <cell r="AB28">
            <v>0</v>
          </cell>
        </row>
        <row r="29">
          <cell r="O29">
            <v>0</v>
          </cell>
          <cell r="X29">
            <v>0</v>
          </cell>
          <cell r="AB29">
            <v>0</v>
          </cell>
        </row>
        <row r="30">
          <cell r="O30">
            <v>0</v>
          </cell>
          <cell r="X30">
            <v>0</v>
          </cell>
          <cell r="AB30">
            <v>0</v>
          </cell>
        </row>
        <row r="31">
          <cell r="O31">
            <v>1</v>
          </cell>
          <cell r="X31">
            <v>0</v>
          </cell>
          <cell r="AB31">
            <v>0</v>
          </cell>
        </row>
        <row r="32">
          <cell r="O32">
            <v>1</v>
          </cell>
          <cell r="X32">
            <v>0</v>
          </cell>
          <cell r="AB32">
            <v>0</v>
          </cell>
        </row>
        <row r="33">
          <cell r="O33">
            <v>1</v>
          </cell>
          <cell r="X33">
            <v>0</v>
          </cell>
          <cell r="AB33">
            <v>0</v>
          </cell>
        </row>
        <row r="34">
          <cell r="O34">
            <v>1</v>
          </cell>
          <cell r="X34">
            <v>1</v>
          </cell>
          <cell r="AB34">
            <v>0</v>
          </cell>
        </row>
        <row r="35">
          <cell r="O35">
            <v>1</v>
          </cell>
          <cell r="X35">
            <v>0</v>
          </cell>
          <cell r="AB35">
            <v>0</v>
          </cell>
        </row>
        <row r="36">
          <cell r="O36">
            <v>0</v>
          </cell>
          <cell r="X36">
            <v>5</v>
          </cell>
          <cell r="AB36">
            <v>0</v>
          </cell>
        </row>
        <row r="37">
          <cell r="O37">
            <v>1</v>
          </cell>
          <cell r="X37">
            <v>0</v>
          </cell>
          <cell r="AB37">
            <v>0</v>
          </cell>
        </row>
        <row r="38">
          <cell r="O38">
            <v>0</v>
          </cell>
          <cell r="X38">
            <v>0</v>
          </cell>
          <cell r="AB38">
            <v>0</v>
          </cell>
        </row>
        <row r="39">
          <cell r="O39">
            <v>0</v>
          </cell>
          <cell r="X39">
            <v>0</v>
          </cell>
          <cell r="AB39">
            <v>0</v>
          </cell>
        </row>
        <row r="40">
          <cell r="O40">
            <v>0</v>
          </cell>
          <cell r="X40">
            <v>0</v>
          </cell>
          <cell r="AB40">
            <v>0</v>
          </cell>
        </row>
        <row r="41">
          <cell r="O41">
            <v>0</v>
          </cell>
          <cell r="X41">
            <v>0</v>
          </cell>
          <cell r="AB41">
            <v>0</v>
          </cell>
        </row>
        <row r="42">
          <cell r="O42">
            <v>1</v>
          </cell>
          <cell r="X42">
            <v>5</v>
          </cell>
          <cell r="AB42">
            <v>0</v>
          </cell>
        </row>
        <row r="43">
          <cell r="O43">
            <v>0</v>
          </cell>
          <cell r="X43">
            <v>0</v>
          </cell>
          <cell r="AB43">
            <v>0</v>
          </cell>
        </row>
        <row r="44">
          <cell r="O44">
            <v>0</v>
          </cell>
          <cell r="X44">
            <v>0</v>
          </cell>
          <cell r="AB44">
            <v>0</v>
          </cell>
        </row>
        <row r="45">
          <cell r="O45">
            <v>0</v>
          </cell>
          <cell r="X45">
            <v>0</v>
          </cell>
          <cell r="AB45">
            <v>0</v>
          </cell>
        </row>
        <row r="46">
          <cell r="O46">
            <v>0</v>
          </cell>
          <cell r="X46">
            <v>0</v>
          </cell>
          <cell r="AB46">
            <v>0</v>
          </cell>
        </row>
        <row r="47">
          <cell r="O47">
            <v>0</v>
          </cell>
          <cell r="X47">
            <v>1</v>
          </cell>
          <cell r="AB47">
            <v>0</v>
          </cell>
        </row>
        <row r="48">
          <cell r="O48">
            <v>0</v>
          </cell>
          <cell r="X48">
            <v>0</v>
          </cell>
          <cell r="AB48">
            <v>0</v>
          </cell>
        </row>
        <row r="49">
          <cell r="O49">
            <v>1</v>
          </cell>
          <cell r="X49">
            <v>0</v>
          </cell>
          <cell r="AB49">
            <v>0</v>
          </cell>
        </row>
        <row r="50">
          <cell r="O50">
            <v>0</v>
          </cell>
          <cell r="X50">
            <v>1</v>
          </cell>
          <cell r="AB50">
            <v>0</v>
          </cell>
        </row>
        <row r="51">
          <cell r="O51">
            <v>0</v>
          </cell>
          <cell r="X51">
            <v>0</v>
          </cell>
          <cell r="AB51">
            <v>0</v>
          </cell>
        </row>
        <row r="52">
          <cell r="O52">
            <v>0</v>
          </cell>
          <cell r="X52">
            <v>0</v>
          </cell>
          <cell r="AB52">
            <v>0</v>
          </cell>
        </row>
        <row r="53">
          <cell r="O53">
            <v>0</v>
          </cell>
          <cell r="X53">
            <v>0</v>
          </cell>
          <cell r="AB53">
            <v>0</v>
          </cell>
        </row>
        <row r="54">
          <cell r="O54">
            <v>1</v>
          </cell>
          <cell r="X54">
            <v>0</v>
          </cell>
          <cell r="AB54">
            <v>0</v>
          </cell>
        </row>
        <row r="55">
          <cell r="O55">
            <v>0</v>
          </cell>
          <cell r="X55">
            <v>1</v>
          </cell>
          <cell r="AB55">
            <v>0</v>
          </cell>
        </row>
        <row r="56">
          <cell r="O56">
            <v>0</v>
          </cell>
          <cell r="X56">
            <v>0</v>
          </cell>
          <cell r="AB56">
            <v>0</v>
          </cell>
        </row>
        <row r="57">
          <cell r="O57">
            <v>1</v>
          </cell>
          <cell r="X57">
            <v>1</v>
          </cell>
          <cell r="AB57">
            <v>0</v>
          </cell>
        </row>
        <row r="58">
          <cell r="O58">
            <v>0</v>
          </cell>
          <cell r="X58">
            <v>0</v>
          </cell>
          <cell r="AB58">
            <v>0</v>
          </cell>
        </row>
        <row r="59">
          <cell r="O59">
            <v>0</v>
          </cell>
          <cell r="X59">
            <v>0</v>
          </cell>
          <cell r="AB59">
            <v>0</v>
          </cell>
        </row>
        <row r="60">
          <cell r="O60">
            <v>0</v>
          </cell>
          <cell r="X60">
            <v>0</v>
          </cell>
          <cell r="AB60">
            <v>0</v>
          </cell>
        </row>
        <row r="61">
          <cell r="O61">
            <v>0</v>
          </cell>
          <cell r="X61">
            <v>0</v>
          </cell>
          <cell r="AB61">
            <v>0</v>
          </cell>
        </row>
        <row r="62">
          <cell r="O62">
            <v>0</v>
          </cell>
          <cell r="X62">
            <v>0</v>
          </cell>
          <cell r="AB62">
            <v>0</v>
          </cell>
        </row>
        <row r="63">
          <cell r="O63">
            <v>0</v>
          </cell>
          <cell r="X63">
            <v>1</v>
          </cell>
          <cell r="AB63">
            <v>0</v>
          </cell>
        </row>
        <row r="64">
          <cell r="O64">
            <v>1</v>
          </cell>
          <cell r="X64">
            <v>63</v>
          </cell>
          <cell r="AB64">
            <v>0</v>
          </cell>
        </row>
        <row r="65">
          <cell r="O65">
            <v>0</v>
          </cell>
          <cell r="X65">
            <v>0</v>
          </cell>
          <cell r="AB65">
            <v>0</v>
          </cell>
        </row>
        <row r="66">
          <cell r="O66">
            <v>0</v>
          </cell>
          <cell r="X66">
            <v>0</v>
          </cell>
          <cell r="AB66">
            <v>0</v>
          </cell>
        </row>
        <row r="67">
          <cell r="O67">
            <v>0</v>
          </cell>
          <cell r="X67">
            <v>0</v>
          </cell>
          <cell r="AB67">
            <v>0</v>
          </cell>
        </row>
        <row r="68">
          <cell r="O68">
            <v>0</v>
          </cell>
          <cell r="X68">
            <v>0</v>
          </cell>
          <cell r="AB68">
            <v>0</v>
          </cell>
        </row>
        <row r="69">
          <cell r="O69">
            <v>0</v>
          </cell>
          <cell r="X69">
            <v>0</v>
          </cell>
          <cell r="AB69">
            <v>0</v>
          </cell>
        </row>
        <row r="70">
          <cell r="O70">
            <v>0</v>
          </cell>
          <cell r="X70">
            <v>0</v>
          </cell>
          <cell r="AB70">
            <v>0</v>
          </cell>
        </row>
        <row r="71">
          <cell r="O71">
            <v>0</v>
          </cell>
          <cell r="X71">
            <v>0</v>
          </cell>
          <cell r="AB71">
            <v>0</v>
          </cell>
        </row>
        <row r="72">
          <cell r="O72">
            <v>0</v>
          </cell>
          <cell r="X72">
            <v>0</v>
          </cell>
          <cell r="AB72">
            <v>0</v>
          </cell>
        </row>
        <row r="73">
          <cell r="O73">
            <v>1</v>
          </cell>
          <cell r="X73">
            <v>0</v>
          </cell>
          <cell r="AB73">
            <v>0</v>
          </cell>
        </row>
        <row r="75">
          <cell r="O75">
            <v>1</v>
          </cell>
          <cell r="X75">
            <v>0</v>
          </cell>
          <cell r="AB75">
            <v>0</v>
          </cell>
        </row>
        <row r="76">
          <cell r="O76">
            <v>0</v>
          </cell>
          <cell r="X76">
            <v>0</v>
          </cell>
          <cell r="AB76">
            <v>101</v>
          </cell>
        </row>
        <row r="77">
          <cell r="O77">
            <v>0</v>
          </cell>
          <cell r="X77">
            <v>0</v>
          </cell>
          <cell r="AB77">
            <v>0</v>
          </cell>
        </row>
        <row r="78">
          <cell r="O78">
            <v>0</v>
          </cell>
          <cell r="X78">
            <v>0</v>
          </cell>
          <cell r="AB78">
            <v>0</v>
          </cell>
        </row>
        <row r="79">
          <cell r="O79">
            <v>0</v>
          </cell>
          <cell r="X79">
            <v>0</v>
          </cell>
          <cell r="AB79">
            <v>0</v>
          </cell>
        </row>
        <row r="80">
          <cell r="O80">
            <v>1</v>
          </cell>
          <cell r="X80">
            <v>0</v>
          </cell>
          <cell r="AB80">
            <v>0</v>
          </cell>
        </row>
        <row r="83">
          <cell r="O83">
            <v>1</v>
          </cell>
          <cell r="X83">
            <v>5</v>
          </cell>
          <cell r="AB83">
            <v>0</v>
          </cell>
        </row>
        <row r="84">
          <cell r="O84">
            <v>1</v>
          </cell>
          <cell r="X84">
            <v>5</v>
          </cell>
          <cell r="AB84">
            <v>0</v>
          </cell>
        </row>
        <row r="85">
          <cell r="O85">
            <v>0</v>
          </cell>
          <cell r="X85">
            <v>0</v>
          </cell>
          <cell r="AB85">
            <v>0</v>
          </cell>
        </row>
        <row r="86">
          <cell r="O86">
            <v>0</v>
          </cell>
          <cell r="X86">
            <v>0</v>
          </cell>
          <cell r="AB86">
            <v>0</v>
          </cell>
        </row>
        <row r="87">
          <cell r="O87">
            <v>0</v>
          </cell>
          <cell r="X87">
            <v>0</v>
          </cell>
          <cell r="AB87">
            <v>0</v>
          </cell>
        </row>
        <row r="89">
          <cell r="O89">
            <v>1</v>
          </cell>
          <cell r="X89">
            <v>0</v>
          </cell>
          <cell r="AB89">
            <v>0</v>
          </cell>
        </row>
        <row r="90">
          <cell r="O90">
            <v>1</v>
          </cell>
          <cell r="X90">
            <v>0</v>
          </cell>
          <cell r="AB90">
            <v>27</v>
          </cell>
        </row>
        <row r="91">
          <cell r="O91">
            <v>0</v>
          </cell>
          <cell r="X91">
            <v>0</v>
          </cell>
          <cell r="AB91">
            <v>0</v>
          </cell>
        </row>
        <row r="92">
          <cell r="O92">
            <v>0</v>
          </cell>
          <cell r="X92">
            <v>0</v>
          </cell>
          <cell r="AB92">
            <v>9</v>
          </cell>
        </row>
        <row r="93">
          <cell r="O93">
            <v>0</v>
          </cell>
          <cell r="X93">
            <v>0</v>
          </cell>
          <cell r="AB93">
            <v>0</v>
          </cell>
        </row>
        <row r="95">
          <cell r="O95">
            <v>0</v>
          </cell>
          <cell r="X95">
            <v>0</v>
          </cell>
          <cell r="AB95">
            <v>0</v>
          </cell>
        </row>
        <row r="96">
          <cell r="O96">
            <v>0</v>
          </cell>
          <cell r="X96">
            <v>0</v>
          </cell>
          <cell r="AB96">
            <v>0</v>
          </cell>
        </row>
        <row r="97">
          <cell r="O97">
            <v>1</v>
          </cell>
          <cell r="X97">
            <v>0</v>
          </cell>
          <cell r="AB97">
            <v>0</v>
          </cell>
        </row>
        <row r="98">
          <cell r="O98">
            <v>0</v>
          </cell>
          <cell r="X98">
            <v>0</v>
          </cell>
          <cell r="AB98">
            <v>0</v>
          </cell>
        </row>
        <row r="100">
          <cell r="O100">
            <v>1</v>
          </cell>
          <cell r="X100">
            <v>0</v>
          </cell>
          <cell r="AB100">
            <v>0</v>
          </cell>
        </row>
        <row r="101">
          <cell r="O101">
            <v>0</v>
          </cell>
          <cell r="X101">
            <v>0</v>
          </cell>
          <cell r="AB101">
            <v>0</v>
          </cell>
        </row>
        <row r="102">
          <cell r="O102">
            <v>0</v>
          </cell>
          <cell r="X102">
            <v>0</v>
          </cell>
          <cell r="AB102">
            <v>0</v>
          </cell>
        </row>
        <row r="105">
          <cell r="O105">
            <v>0</v>
          </cell>
          <cell r="X105">
            <v>0</v>
          </cell>
          <cell r="AB105">
            <v>0</v>
          </cell>
        </row>
        <row r="108">
          <cell r="O108">
            <v>0</v>
          </cell>
          <cell r="X108">
            <v>0</v>
          </cell>
          <cell r="AB108">
            <v>43</v>
          </cell>
        </row>
        <row r="111">
          <cell r="O111">
            <v>0</v>
          </cell>
          <cell r="X111">
            <v>0</v>
          </cell>
          <cell r="AB111">
            <v>0</v>
          </cell>
        </row>
        <row r="112">
          <cell r="O112">
            <v>1</v>
          </cell>
          <cell r="X112">
            <v>0</v>
          </cell>
          <cell r="AB112">
            <v>0</v>
          </cell>
        </row>
        <row r="113">
          <cell r="O113">
            <v>1</v>
          </cell>
          <cell r="X113">
            <v>0</v>
          </cell>
          <cell r="AB113">
            <v>0</v>
          </cell>
        </row>
        <row r="114">
          <cell r="O114">
            <v>1</v>
          </cell>
          <cell r="X114">
            <v>0</v>
          </cell>
          <cell r="AB114">
            <v>0</v>
          </cell>
        </row>
        <row r="115">
          <cell r="O115">
            <v>0</v>
          </cell>
          <cell r="X115">
            <v>0</v>
          </cell>
          <cell r="AB115">
            <v>0</v>
          </cell>
        </row>
        <row r="116">
          <cell r="O116">
            <v>0</v>
          </cell>
          <cell r="X116">
            <v>0</v>
          </cell>
          <cell r="AB116">
            <v>0</v>
          </cell>
        </row>
        <row r="117">
          <cell r="O117">
            <v>0</v>
          </cell>
          <cell r="X117">
            <v>0</v>
          </cell>
          <cell r="AB117">
            <v>0</v>
          </cell>
        </row>
        <row r="118">
          <cell r="O118">
            <v>0</v>
          </cell>
          <cell r="X118">
            <v>0</v>
          </cell>
          <cell r="AB118">
            <v>0</v>
          </cell>
        </row>
        <row r="119">
          <cell r="O119">
            <v>0</v>
          </cell>
          <cell r="X119">
            <v>0</v>
          </cell>
          <cell r="AB119">
            <v>0</v>
          </cell>
        </row>
        <row r="120">
          <cell r="O120">
            <v>0</v>
          </cell>
          <cell r="X120">
            <v>0</v>
          </cell>
          <cell r="AB120">
            <v>0</v>
          </cell>
        </row>
        <row r="121">
          <cell r="O121">
            <v>0</v>
          </cell>
          <cell r="X121">
            <v>0</v>
          </cell>
          <cell r="AB121">
            <v>0</v>
          </cell>
        </row>
        <row r="122">
          <cell r="O122">
            <v>0</v>
          </cell>
          <cell r="X122">
            <v>0</v>
          </cell>
          <cell r="AB122">
            <v>0</v>
          </cell>
        </row>
        <row r="123">
          <cell r="O123">
            <v>0</v>
          </cell>
          <cell r="X123">
            <v>0</v>
          </cell>
          <cell r="AB123">
            <v>0</v>
          </cell>
        </row>
        <row r="124">
          <cell r="O124">
            <v>0</v>
          </cell>
          <cell r="X124">
            <v>0</v>
          </cell>
          <cell r="AB124">
            <v>0</v>
          </cell>
        </row>
        <row r="125">
          <cell r="O125">
            <v>0</v>
          </cell>
          <cell r="X125">
            <v>8</v>
          </cell>
          <cell r="AB125">
            <v>0</v>
          </cell>
        </row>
        <row r="126">
          <cell r="O126">
            <v>0</v>
          </cell>
          <cell r="X126">
            <v>0</v>
          </cell>
          <cell r="AB126">
            <v>0</v>
          </cell>
        </row>
        <row r="127">
          <cell r="O127">
            <v>0</v>
          </cell>
          <cell r="X127">
            <v>0</v>
          </cell>
          <cell r="AB127">
            <v>0</v>
          </cell>
        </row>
        <row r="128">
          <cell r="O128">
            <v>0</v>
          </cell>
          <cell r="X128">
            <v>0</v>
          </cell>
          <cell r="AB128">
            <v>0</v>
          </cell>
        </row>
        <row r="129">
          <cell r="O129">
            <v>0</v>
          </cell>
          <cell r="X129">
            <v>2</v>
          </cell>
          <cell r="AB129">
            <v>0</v>
          </cell>
        </row>
        <row r="130">
          <cell r="O130">
            <v>0</v>
          </cell>
          <cell r="X130">
            <v>0</v>
          </cell>
          <cell r="AB130">
            <v>0</v>
          </cell>
        </row>
        <row r="131">
          <cell r="O131">
            <v>0</v>
          </cell>
          <cell r="X131">
            <v>0</v>
          </cell>
          <cell r="AB131">
            <v>0</v>
          </cell>
        </row>
        <row r="133">
          <cell r="O133">
            <v>0</v>
          </cell>
          <cell r="X133">
            <v>1</v>
          </cell>
          <cell r="AB133">
            <v>0</v>
          </cell>
        </row>
        <row r="134">
          <cell r="O134">
            <v>0</v>
          </cell>
          <cell r="X134">
            <v>0</v>
          </cell>
          <cell r="AB134">
            <v>0</v>
          </cell>
        </row>
        <row r="135">
          <cell r="O135">
            <v>0</v>
          </cell>
          <cell r="X135">
            <v>0</v>
          </cell>
          <cell r="AB135">
            <v>0</v>
          </cell>
        </row>
        <row r="137">
          <cell r="O137">
            <v>0</v>
          </cell>
          <cell r="X137">
            <v>0</v>
          </cell>
          <cell r="AB137">
            <v>0</v>
          </cell>
        </row>
        <row r="138">
          <cell r="O138">
            <v>0</v>
          </cell>
          <cell r="X138">
            <v>0</v>
          </cell>
          <cell r="AB138">
            <v>0</v>
          </cell>
        </row>
        <row r="139">
          <cell r="O139">
            <v>0</v>
          </cell>
          <cell r="X139">
            <v>0</v>
          </cell>
          <cell r="AB139">
            <v>0</v>
          </cell>
        </row>
        <row r="140">
          <cell r="O140">
            <v>1</v>
          </cell>
          <cell r="X140">
            <v>0</v>
          </cell>
          <cell r="AB140">
            <v>0</v>
          </cell>
        </row>
        <row r="141">
          <cell r="O141">
            <v>1</v>
          </cell>
          <cell r="X141">
            <v>0</v>
          </cell>
          <cell r="AB141">
            <v>0</v>
          </cell>
        </row>
        <row r="142">
          <cell r="O142">
            <v>0</v>
          </cell>
          <cell r="X142">
            <v>0</v>
          </cell>
          <cell r="AB142">
            <v>0</v>
          </cell>
        </row>
        <row r="143">
          <cell r="O143">
            <v>0</v>
          </cell>
          <cell r="X143">
            <v>0</v>
          </cell>
          <cell r="AB143">
            <v>0</v>
          </cell>
        </row>
        <row r="144">
          <cell r="O144">
            <v>0</v>
          </cell>
          <cell r="X144">
            <v>0</v>
          </cell>
          <cell r="AB144">
            <v>0</v>
          </cell>
        </row>
        <row r="145">
          <cell r="O145">
            <v>0</v>
          </cell>
          <cell r="X145">
            <v>0</v>
          </cell>
          <cell r="AB145">
            <v>0</v>
          </cell>
        </row>
        <row r="146">
          <cell r="O146">
            <v>0</v>
          </cell>
          <cell r="X146">
            <v>0</v>
          </cell>
          <cell r="AB146">
            <v>0</v>
          </cell>
        </row>
        <row r="147">
          <cell r="O147">
            <v>0</v>
          </cell>
          <cell r="X147">
            <v>0</v>
          </cell>
          <cell r="AB147">
            <v>0</v>
          </cell>
        </row>
        <row r="148">
          <cell r="O148">
            <v>0</v>
          </cell>
          <cell r="X148">
            <v>0</v>
          </cell>
          <cell r="AB148">
            <v>0</v>
          </cell>
        </row>
        <row r="149">
          <cell r="O149">
            <v>1</v>
          </cell>
          <cell r="X149">
            <v>0</v>
          </cell>
          <cell r="AB149">
            <v>0</v>
          </cell>
        </row>
        <row r="150">
          <cell r="O150">
            <v>0</v>
          </cell>
          <cell r="X150">
            <v>0</v>
          </cell>
          <cell r="AB150">
            <v>0</v>
          </cell>
        </row>
        <row r="151">
          <cell r="O151">
            <v>1</v>
          </cell>
          <cell r="X151">
            <v>0</v>
          </cell>
          <cell r="AB151">
            <v>0</v>
          </cell>
        </row>
        <row r="152">
          <cell r="O152">
            <v>0</v>
          </cell>
          <cell r="X152">
            <v>0</v>
          </cell>
          <cell r="AB152">
            <v>0</v>
          </cell>
        </row>
        <row r="153">
          <cell r="O153">
            <v>1</v>
          </cell>
          <cell r="X153">
            <v>0</v>
          </cell>
          <cell r="AB153">
            <v>0</v>
          </cell>
        </row>
        <row r="154">
          <cell r="O154">
            <v>0</v>
          </cell>
          <cell r="X154">
            <v>0</v>
          </cell>
          <cell r="AB154">
            <v>0</v>
          </cell>
        </row>
        <row r="155">
          <cell r="O155">
            <v>0</v>
          </cell>
          <cell r="X155">
            <v>0</v>
          </cell>
          <cell r="AB155">
            <v>0</v>
          </cell>
        </row>
        <row r="156">
          <cell r="O156">
            <v>0</v>
          </cell>
          <cell r="X156">
            <v>0</v>
          </cell>
          <cell r="AB156">
            <v>0</v>
          </cell>
        </row>
        <row r="157">
          <cell r="O157">
            <v>1</v>
          </cell>
          <cell r="X157">
            <v>0</v>
          </cell>
          <cell r="AB157">
            <v>0</v>
          </cell>
        </row>
        <row r="158">
          <cell r="O158">
            <v>1</v>
          </cell>
          <cell r="X158">
            <v>0</v>
          </cell>
          <cell r="AB158">
            <v>0</v>
          </cell>
        </row>
        <row r="159">
          <cell r="O159">
            <v>0</v>
          </cell>
          <cell r="X159">
            <v>0</v>
          </cell>
          <cell r="AB159">
            <v>0</v>
          </cell>
        </row>
        <row r="160">
          <cell r="O160">
            <v>1</v>
          </cell>
          <cell r="X160">
            <v>0</v>
          </cell>
          <cell r="AB160">
            <v>0</v>
          </cell>
        </row>
        <row r="161">
          <cell r="O161">
            <v>0</v>
          </cell>
          <cell r="X161">
            <v>0</v>
          </cell>
          <cell r="AB161">
            <v>0</v>
          </cell>
        </row>
        <row r="162">
          <cell r="O162">
            <v>0</v>
          </cell>
          <cell r="X162">
            <v>0</v>
          </cell>
          <cell r="AB162">
            <v>0</v>
          </cell>
        </row>
        <row r="163">
          <cell r="O163">
            <v>0</v>
          </cell>
          <cell r="X163">
            <v>0</v>
          </cell>
          <cell r="AB163">
            <v>0</v>
          </cell>
        </row>
        <row r="164">
          <cell r="O164">
            <v>0</v>
          </cell>
          <cell r="X164">
            <v>0</v>
          </cell>
          <cell r="AB164">
            <v>0</v>
          </cell>
        </row>
        <row r="165">
          <cell r="O165">
            <v>0</v>
          </cell>
          <cell r="X165">
            <v>0</v>
          </cell>
          <cell r="AB165">
            <v>0</v>
          </cell>
        </row>
        <row r="166">
          <cell r="O166">
            <v>0</v>
          </cell>
          <cell r="X166">
            <v>0</v>
          </cell>
          <cell r="AB166">
            <v>0</v>
          </cell>
        </row>
        <row r="167">
          <cell r="O167">
            <v>0</v>
          </cell>
          <cell r="X167">
            <v>0</v>
          </cell>
          <cell r="AB167">
            <v>0</v>
          </cell>
        </row>
        <row r="168">
          <cell r="O168">
            <v>1</v>
          </cell>
          <cell r="X168">
            <v>0</v>
          </cell>
          <cell r="AB168">
            <v>0</v>
          </cell>
        </row>
        <row r="169">
          <cell r="O169">
            <v>0</v>
          </cell>
          <cell r="X169">
            <v>0</v>
          </cell>
          <cell r="AB169">
            <v>0</v>
          </cell>
        </row>
        <row r="170">
          <cell r="O170">
            <v>0</v>
          </cell>
          <cell r="X170">
            <v>0</v>
          </cell>
          <cell r="AB170">
            <v>0</v>
          </cell>
        </row>
        <row r="171">
          <cell r="O171">
            <v>0</v>
          </cell>
          <cell r="X171">
            <v>0</v>
          </cell>
          <cell r="AB171">
            <v>0</v>
          </cell>
        </row>
        <row r="172">
          <cell r="O172">
            <v>1</v>
          </cell>
          <cell r="X172">
            <v>0</v>
          </cell>
          <cell r="AB172">
            <v>0</v>
          </cell>
        </row>
        <row r="173">
          <cell r="O173">
            <v>0</v>
          </cell>
          <cell r="X173">
            <v>0</v>
          </cell>
          <cell r="AB173">
            <v>0</v>
          </cell>
        </row>
        <row r="174">
          <cell r="O174">
            <v>0</v>
          </cell>
          <cell r="X174">
            <v>0</v>
          </cell>
          <cell r="AB174">
            <v>0</v>
          </cell>
        </row>
        <row r="175">
          <cell r="O175">
            <v>1</v>
          </cell>
          <cell r="X175">
            <v>0</v>
          </cell>
          <cell r="AB175">
            <v>0</v>
          </cell>
        </row>
        <row r="176">
          <cell r="O176">
            <v>0</v>
          </cell>
          <cell r="X176">
            <v>0</v>
          </cell>
          <cell r="AB176">
            <v>0</v>
          </cell>
        </row>
        <row r="177">
          <cell r="O177">
            <v>0</v>
          </cell>
          <cell r="X177">
            <v>0</v>
          </cell>
          <cell r="AB177">
            <v>0</v>
          </cell>
        </row>
        <row r="178">
          <cell r="O178">
            <v>0</v>
          </cell>
          <cell r="X178">
            <v>0</v>
          </cell>
          <cell r="AB178">
            <v>0</v>
          </cell>
        </row>
        <row r="179">
          <cell r="O179">
            <v>0</v>
          </cell>
          <cell r="X179">
            <v>0</v>
          </cell>
          <cell r="AB179">
            <v>0</v>
          </cell>
        </row>
        <row r="180">
          <cell r="O180">
            <v>0</v>
          </cell>
          <cell r="X180">
            <v>0</v>
          </cell>
          <cell r="AB180">
            <v>0</v>
          </cell>
        </row>
        <row r="181">
          <cell r="O181">
            <v>0</v>
          </cell>
          <cell r="X181">
            <v>0</v>
          </cell>
          <cell r="AB181">
            <v>0</v>
          </cell>
        </row>
        <row r="182">
          <cell r="O182">
            <v>1</v>
          </cell>
          <cell r="X182">
            <v>0</v>
          </cell>
          <cell r="AB182">
            <v>0</v>
          </cell>
        </row>
        <row r="183">
          <cell r="O183">
            <v>0</v>
          </cell>
          <cell r="X183">
            <v>0</v>
          </cell>
          <cell r="AB183">
            <v>0</v>
          </cell>
        </row>
        <row r="184">
          <cell r="O184">
            <v>1</v>
          </cell>
          <cell r="X184">
            <v>0</v>
          </cell>
          <cell r="AB184">
            <v>0</v>
          </cell>
        </row>
        <row r="185">
          <cell r="O185">
            <v>0</v>
          </cell>
          <cell r="X185">
            <v>0</v>
          </cell>
          <cell r="AB185">
            <v>0</v>
          </cell>
        </row>
        <row r="186">
          <cell r="O186">
            <v>0</v>
          </cell>
          <cell r="X186">
            <v>0</v>
          </cell>
          <cell r="AB186">
            <v>0</v>
          </cell>
        </row>
        <row r="187">
          <cell r="O187">
            <v>0</v>
          </cell>
          <cell r="X187">
            <v>0</v>
          </cell>
          <cell r="AB187">
            <v>0</v>
          </cell>
        </row>
        <row r="188">
          <cell r="O188">
            <v>0</v>
          </cell>
          <cell r="X188">
            <v>0</v>
          </cell>
          <cell r="AB188">
            <v>0</v>
          </cell>
        </row>
        <row r="189">
          <cell r="O189">
            <v>0</v>
          </cell>
          <cell r="X189">
            <v>0</v>
          </cell>
          <cell r="AB189">
            <v>0</v>
          </cell>
        </row>
        <row r="190">
          <cell r="O190">
            <v>0</v>
          </cell>
          <cell r="X190">
            <v>0</v>
          </cell>
          <cell r="AB190">
            <v>0</v>
          </cell>
        </row>
        <row r="191">
          <cell r="O191">
            <v>1</v>
          </cell>
          <cell r="X191">
            <v>0</v>
          </cell>
          <cell r="AB191">
            <v>0</v>
          </cell>
        </row>
        <row r="192">
          <cell r="O192">
            <v>0</v>
          </cell>
          <cell r="X192">
            <v>0</v>
          </cell>
          <cell r="AB192">
            <v>0</v>
          </cell>
        </row>
        <row r="193">
          <cell r="O193">
            <v>0</v>
          </cell>
          <cell r="X193">
            <v>0</v>
          </cell>
          <cell r="AB193">
            <v>0</v>
          </cell>
        </row>
        <row r="194">
          <cell r="O194">
            <v>0</v>
          </cell>
          <cell r="X194">
            <v>0</v>
          </cell>
          <cell r="AB194">
            <v>0</v>
          </cell>
        </row>
        <row r="195">
          <cell r="O195">
            <v>0</v>
          </cell>
          <cell r="X195">
            <v>0</v>
          </cell>
          <cell r="AB195">
            <v>0</v>
          </cell>
        </row>
        <row r="196">
          <cell r="O196">
            <v>0</v>
          </cell>
          <cell r="X196">
            <v>0</v>
          </cell>
          <cell r="AB196">
            <v>0</v>
          </cell>
        </row>
        <row r="197">
          <cell r="O197">
            <v>0</v>
          </cell>
          <cell r="X197">
            <v>0</v>
          </cell>
          <cell r="AB197">
            <v>0</v>
          </cell>
        </row>
        <row r="198">
          <cell r="O198">
            <v>1</v>
          </cell>
          <cell r="X198">
            <v>0</v>
          </cell>
          <cell r="AB198">
            <v>0</v>
          </cell>
        </row>
        <row r="199">
          <cell r="O199">
            <v>0</v>
          </cell>
          <cell r="X199">
            <v>0</v>
          </cell>
          <cell r="AB199">
            <v>0</v>
          </cell>
        </row>
        <row r="200">
          <cell r="O200">
            <v>0</v>
          </cell>
          <cell r="X200">
            <v>0</v>
          </cell>
          <cell r="AB200">
            <v>0</v>
          </cell>
        </row>
        <row r="201">
          <cell r="O201">
            <v>0</v>
          </cell>
          <cell r="X201">
            <v>0</v>
          </cell>
          <cell r="AB201">
            <v>0</v>
          </cell>
        </row>
        <row r="202">
          <cell r="O202">
            <v>0</v>
          </cell>
          <cell r="X202">
            <v>0</v>
          </cell>
          <cell r="AB202">
            <v>0</v>
          </cell>
        </row>
        <row r="203">
          <cell r="O203">
            <v>0</v>
          </cell>
          <cell r="X203">
            <v>0</v>
          </cell>
          <cell r="AB203">
            <v>0</v>
          </cell>
        </row>
        <row r="204">
          <cell r="O204">
            <v>0</v>
          </cell>
          <cell r="X204">
            <v>0</v>
          </cell>
          <cell r="AB204">
            <v>0</v>
          </cell>
        </row>
        <row r="205">
          <cell r="O205">
            <v>0</v>
          </cell>
          <cell r="X205">
            <v>0</v>
          </cell>
          <cell r="AB205">
            <v>0</v>
          </cell>
        </row>
        <row r="206">
          <cell r="O206">
            <v>0</v>
          </cell>
          <cell r="X206">
            <v>0</v>
          </cell>
          <cell r="AB206">
            <v>0</v>
          </cell>
        </row>
        <row r="207">
          <cell r="O207">
            <v>0</v>
          </cell>
          <cell r="X207">
            <v>0</v>
          </cell>
          <cell r="AB207">
            <v>0</v>
          </cell>
        </row>
        <row r="208">
          <cell r="O208">
            <v>0</v>
          </cell>
          <cell r="X208">
            <v>0</v>
          </cell>
          <cell r="AB208">
            <v>0</v>
          </cell>
        </row>
        <row r="210">
          <cell r="O210">
            <v>0</v>
          </cell>
          <cell r="X210">
            <v>0</v>
          </cell>
          <cell r="AB210">
            <v>0</v>
          </cell>
        </row>
        <row r="211">
          <cell r="O211">
            <v>0</v>
          </cell>
          <cell r="X211">
            <v>0</v>
          </cell>
          <cell r="AB211">
            <v>0</v>
          </cell>
        </row>
        <row r="212">
          <cell r="O212">
            <v>0</v>
          </cell>
          <cell r="X212">
            <v>0</v>
          </cell>
          <cell r="AB212">
            <v>0</v>
          </cell>
        </row>
        <row r="213">
          <cell r="O213">
            <v>0</v>
          </cell>
          <cell r="X213">
            <v>0</v>
          </cell>
          <cell r="AB213">
            <v>0</v>
          </cell>
        </row>
        <row r="214">
          <cell r="O214">
            <v>0</v>
          </cell>
          <cell r="X214">
            <v>0</v>
          </cell>
          <cell r="AB214">
            <v>0</v>
          </cell>
        </row>
        <row r="215">
          <cell r="O215">
            <v>0</v>
          </cell>
          <cell r="X215">
            <v>0</v>
          </cell>
          <cell r="AB215">
            <v>0</v>
          </cell>
        </row>
        <row r="216">
          <cell r="O216">
            <v>0</v>
          </cell>
          <cell r="X216">
            <v>0</v>
          </cell>
          <cell r="AB216">
            <v>0</v>
          </cell>
        </row>
        <row r="217">
          <cell r="O217">
            <v>0</v>
          </cell>
          <cell r="X217">
            <v>0</v>
          </cell>
          <cell r="AB217">
            <v>0</v>
          </cell>
        </row>
        <row r="218">
          <cell r="O218">
            <v>0</v>
          </cell>
          <cell r="X218">
            <v>0</v>
          </cell>
          <cell r="AB218">
            <v>0</v>
          </cell>
        </row>
        <row r="219">
          <cell r="O219">
            <v>0</v>
          </cell>
          <cell r="X219">
            <v>2</v>
          </cell>
          <cell r="AB219">
            <v>0</v>
          </cell>
        </row>
        <row r="220">
          <cell r="O220">
            <v>0</v>
          </cell>
          <cell r="X220">
            <v>0</v>
          </cell>
          <cell r="AB220">
            <v>0</v>
          </cell>
        </row>
        <row r="221">
          <cell r="O221">
            <v>0</v>
          </cell>
          <cell r="X221">
            <v>0</v>
          </cell>
          <cell r="AB221">
            <v>0</v>
          </cell>
        </row>
        <row r="222">
          <cell r="O222">
            <v>0</v>
          </cell>
          <cell r="X222">
            <v>0</v>
          </cell>
          <cell r="AB222">
            <v>0</v>
          </cell>
        </row>
        <row r="223">
          <cell r="O223">
            <v>0</v>
          </cell>
          <cell r="X223">
            <v>0</v>
          </cell>
          <cell r="AB223">
            <v>0</v>
          </cell>
        </row>
        <row r="224">
          <cell r="O224">
            <v>0</v>
          </cell>
          <cell r="X224">
            <v>0</v>
          </cell>
          <cell r="AB224">
            <v>0</v>
          </cell>
        </row>
        <row r="225">
          <cell r="E225">
            <v>3377</v>
          </cell>
          <cell r="O225">
            <v>45</v>
          </cell>
          <cell r="X225">
            <v>107</v>
          </cell>
          <cell r="Y225">
            <v>3435000</v>
          </cell>
        </row>
      </sheetData>
      <sheetData sheetId="11">
        <row r="9">
          <cell r="U9">
            <v>0</v>
          </cell>
          <cell r="AA9">
            <v>0</v>
          </cell>
        </row>
        <row r="10">
          <cell r="U10">
            <v>0</v>
          </cell>
          <cell r="AA10">
            <v>0</v>
          </cell>
          <cell r="AC10">
            <v>52</v>
          </cell>
        </row>
        <row r="11">
          <cell r="U11">
            <v>0</v>
          </cell>
          <cell r="AA11">
            <v>0</v>
          </cell>
        </row>
        <row r="12">
          <cell r="U12">
            <v>0</v>
          </cell>
          <cell r="AA12">
            <v>0</v>
          </cell>
        </row>
        <row r="13">
          <cell r="U13">
            <v>0</v>
          </cell>
          <cell r="AA13">
            <v>0</v>
          </cell>
        </row>
        <row r="14">
          <cell r="U14">
            <v>0</v>
          </cell>
          <cell r="AA14">
            <v>4</v>
          </cell>
          <cell r="AC14">
            <v>0</v>
          </cell>
        </row>
        <row r="15">
          <cell r="U15">
            <v>0</v>
          </cell>
          <cell r="AA15">
            <v>0</v>
          </cell>
        </row>
        <row r="16">
          <cell r="U16">
            <v>0</v>
          </cell>
          <cell r="AA16">
            <v>0</v>
          </cell>
        </row>
        <row r="17">
          <cell r="U17">
            <v>0</v>
          </cell>
        </row>
        <row r="18">
          <cell r="T18">
            <v>1</v>
          </cell>
          <cell r="U18">
            <v>0</v>
          </cell>
          <cell r="AA18">
            <v>30</v>
          </cell>
          <cell r="AC18">
            <v>30</v>
          </cell>
        </row>
        <row r="19">
          <cell r="U19">
            <v>0</v>
          </cell>
          <cell r="AA19">
            <v>0</v>
          </cell>
        </row>
        <row r="20">
          <cell r="U20">
            <v>0</v>
          </cell>
          <cell r="AA20">
            <v>0</v>
          </cell>
          <cell r="AC20">
            <v>53</v>
          </cell>
        </row>
        <row r="21">
          <cell r="U21">
            <v>0</v>
          </cell>
          <cell r="AA21">
            <v>1</v>
          </cell>
          <cell r="AC21">
            <v>27</v>
          </cell>
        </row>
        <row r="22">
          <cell r="U22">
            <v>0</v>
          </cell>
          <cell r="AA22">
            <v>2</v>
          </cell>
          <cell r="AC22">
            <v>12</v>
          </cell>
        </row>
        <row r="23">
          <cell r="U23">
            <v>0</v>
          </cell>
          <cell r="AA23">
            <v>0</v>
          </cell>
        </row>
        <row r="24">
          <cell r="U24">
            <v>0</v>
          </cell>
          <cell r="AA24">
            <v>0</v>
          </cell>
        </row>
        <row r="25">
          <cell r="U25">
            <v>0</v>
          </cell>
          <cell r="AA25">
            <v>19</v>
          </cell>
          <cell r="AC25">
            <v>15</v>
          </cell>
        </row>
        <row r="26">
          <cell r="U26">
            <v>0</v>
          </cell>
          <cell r="AA26">
            <v>0</v>
          </cell>
          <cell r="AC26">
            <v>24</v>
          </cell>
        </row>
        <row r="27">
          <cell r="U27">
            <v>0</v>
          </cell>
          <cell r="AA27">
            <v>0</v>
          </cell>
          <cell r="AC27">
            <v>48</v>
          </cell>
        </row>
        <row r="28">
          <cell r="U28">
            <v>0</v>
          </cell>
          <cell r="AA28">
            <v>1</v>
          </cell>
          <cell r="AC28">
            <v>28</v>
          </cell>
        </row>
        <row r="29">
          <cell r="U29">
            <v>0</v>
          </cell>
          <cell r="AA29">
            <v>0</v>
          </cell>
          <cell r="AC29">
            <v>0</v>
          </cell>
        </row>
        <row r="30">
          <cell r="U30">
            <v>0</v>
          </cell>
          <cell r="AA30">
            <v>1</v>
          </cell>
          <cell r="AC30">
            <v>1</v>
          </cell>
        </row>
        <row r="31">
          <cell r="U31">
            <v>0</v>
          </cell>
          <cell r="AA31">
            <v>0</v>
          </cell>
          <cell r="AC31">
            <v>8</v>
          </cell>
        </row>
        <row r="32">
          <cell r="U32">
            <v>0</v>
          </cell>
          <cell r="AA32">
            <v>35</v>
          </cell>
          <cell r="AC32">
            <v>0</v>
          </cell>
        </row>
        <row r="33">
          <cell r="U33">
            <v>0</v>
          </cell>
          <cell r="AA33">
            <v>0</v>
          </cell>
          <cell r="AC33">
            <v>27</v>
          </cell>
        </row>
        <row r="34">
          <cell r="U34">
            <v>0</v>
          </cell>
          <cell r="AA34">
            <v>0</v>
          </cell>
          <cell r="AC34">
            <v>86</v>
          </cell>
        </row>
        <row r="35">
          <cell r="U35">
            <v>0</v>
          </cell>
          <cell r="AA35">
            <v>1</v>
          </cell>
          <cell r="AC35">
            <v>11</v>
          </cell>
        </row>
        <row r="36">
          <cell r="U36">
            <v>0</v>
          </cell>
          <cell r="AA36">
            <v>0</v>
          </cell>
          <cell r="AC36">
            <v>13</v>
          </cell>
        </row>
        <row r="37">
          <cell r="U37">
            <v>0</v>
          </cell>
          <cell r="AA37">
            <v>0</v>
          </cell>
          <cell r="AC37">
            <v>26</v>
          </cell>
        </row>
        <row r="38">
          <cell r="R38">
            <v>13</v>
          </cell>
          <cell r="U38">
            <v>0</v>
          </cell>
          <cell r="AA38">
            <v>0</v>
          </cell>
        </row>
        <row r="39">
          <cell r="U39">
            <v>0</v>
          </cell>
          <cell r="AA39">
            <v>0</v>
          </cell>
        </row>
        <row r="40">
          <cell r="U40">
            <v>0</v>
          </cell>
          <cell r="AA40">
            <v>0</v>
          </cell>
        </row>
        <row r="41">
          <cell r="U41">
            <v>0</v>
          </cell>
          <cell r="AA41">
            <v>0</v>
          </cell>
          <cell r="AC41">
            <v>11</v>
          </cell>
        </row>
        <row r="42">
          <cell r="U42">
            <v>0</v>
          </cell>
          <cell r="AA42">
            <v>1</v>
          </cell>
          <cell r="AC42">
            <v>13</v>
          </cell>
        </row>
        <row r="43">
          <cell r="U43">
            <v>0</v>
          </cell>
          <cell r="AA43">
            <v>0</v>
          </cell>
        </row>
        <row r="44">
          <cell r="U44">
            <v>0</v>
          </cell>
          <cell r="AA44">
            <v>0</v>
          </cell>
          <cell r="AC44">
            <v>19</v>
          </cell>
        </row>
        <row r="45">
          <cell r="U45">
            <v>0</v>
          </cell>
          <cell r="AA45">
            <v>0</v>
          </cell>
          <cell r="AC45">
            <v>27</v>
          </cell>
        </row>
        <row r="46">
          <cell r="T46">
            <v>1</v>
          </cell>
          <cell r="U46">
            <v>0</v>
          </cell>
          <cell r="AA46">
            <v>0</v>
          </cell>
        </row>
        <row r="47">
          <cell r="U47">
            <v>0</v>
          </cell>
          <cell r="AA47">
            <v>0</v>
          </cell>
        </row>
        <row r="48">
          <cell r="U48">
            <v>1</v>
          </cell>
          <cell r="AA48">
            <v>0</v>
          </cell>
        </row>
        <row r="49">
          <cell r="U49">
            <v>0</v>
          </cell>
          <cell r="AA49">
            <v>4</v>
          </cell>
          <cell r="AC49">
            <v>27</v>
          </cell>
        </row>
        <row r="50">
          <cell r="U50">
            <v>0</v>
          </cell>
          <cell r="AA50">
            <v>0</v>
          </cell>
        </row>
        <row r="51">
          <cell r="U51">
            <v>0</v>
          </cell>
          <cell r="AA51">
            <v>0</v>
          </cell>
        </row>
        <row r="52">
          <cell r="U52">
            <v>0</v>
          </cell>
          <cell r="AA52">
            <v>0</v>
          </cell>
        </row>
        <row r="53">
          <cell r="U53">
            <v>0</v>
          </cell>
          <cell r="AA53">
            <v>0</v>
          </cell>
          <cell r="AC53">
            <v>28</v>
          </cell>
        </row>
        <row r="54">
          <cell r="U54">
            <v>0</v>
          </cell>
          <cell r="AA54">
            <v>6</v>
          </cell>
          <cell r="AC54">
            <v>33</v>
          </cell>
        </row>
        <row r="55">
          <cell r="U55">
            <v>0</v>
          </cell>
          <cell r="AA55">
            <v>1</v>
          </cell>
        </row>
        <row r="56">
          <cell r="U56">
            <v>0</v>
          </cell>
          <cell r="AA56">
            <v>0</v>
          </cell>
        </row>
        <row r="57">
          <cell r="U57">
            <v>0</v>
          </cell>
          <cell r="AA57">
            <v>1</v>
          </cell>
          <cell r="AC57">
            <v>77</v>
          </cell>
        </row>
        <row r="58">
          <cell r="U58">
            <v>0</v>
          </cell>
          <cell r="AA58">
            <v>0</v>
          </cell>
        </row>
        <row r="59">
          <cell r="U59">
            <v>0</v>
          </cell>
          <cell r="AA59">
            <v>31</v>
          </cell>
          <cell r="AC59">
            <v>19</v>
          </cell>
        </row>
        <row r="60">
          <cell r="U60">
            <v>0</v>
          </cell>
          <cell r="AA60">
            <v>7</v>
          </cell>
          <cell r="AC60">
            <v>0</v>
          </cell>
        </row>
        <row r="61">
          <cell r="U61">
            <v>0</v>
          </cell>
          <cell r="V61">
            <v>0</v>
          </cell>
          <cell r="AA61">
            <v>0</v>
          </cell>
        </row>
        <row r="62">
          <cell r="U62">
            <v>0</v>
          </cell>
          <cell r="AA62">
            <v>0</v>
          </cell>
        </row>
        <row r="63">
          <cell r="U63">
            <v>0</v>
          </cell>
          <cell r="AA63">
            <v>1</v>
          </cell>
          <cell r="AC63">
            <v>40</v>
          </cell>
        </row>
        <row r="64">
          <cell r="U64">
            <v>0</v>
          </cell>
          <cell r="AA64">
            <v>48</v>
          </cell>
          <cell r="AC64">
            <v>294</v>
          </cell>
        </row>
        <row r="65">
          <cell r="U65">
            <v>0</v>
          </cell>
          <cell r="AA65">
            <v>0</v>
          </cell>
          <cell r="AC65">
            <v>13</v>
          </cell>
        </row>
        <row r="66">
          <cell r="U66">
            <v>0</v>
          </cell>
          <cell r="AA66">
            <v>0</v>
          </cell>
        </row>
        <row r="67">
          <cell r="U67">
            <v>0</v>
          </cell>
          <cell r="AA67">
            <v>0</v>
          </cell>
          <cell r="AC67">
            <v>27</v>
          </cell>
        </row>
        <row r="68">
          <cell r="U68">
            <v>0</v>
          </cell>
          <cell r="AA68">
            <v>0</v>
          </cell>
          <cell r="AC68">
            <v>3</v>
          </cell>
        </row>
        <row r="69">
          <cell r="U69">
            <v>0</v>
          </cell>
          <cell r="AA69">
            <v>0</v>
          </cell>
        </row>
        <row r="70">
          <cell r="U70">
            <v>0</v>
          </cell>
          <cell r="AA70">
            <v>0</v>
          </cell>
        </row>
        <row r="71">
          <cell r="R71">
            <v>43</v>
          </cell>
          <cell r="U71">
            <v>0</v>
          </cell>
          <cell r="AA71">
            <v>0</v>
          </cell>
        </row>
        <row r="72">
          <cell r="U72">
            <v>0</v>
          </cell>
          <cell r="AA72">
            <v>0</v>
          </cell>
        </row>
        <row r="73">
          <cell r="U73">
            <v>0</v>
          </cell>
          <cell r="AA73">
            <v>0</v>
          </cell>
          <cell r="AC73">
            <v>18</v>
          </cell>
        </row>
        <row r="75">
          <cell r="S75">
            <v>1</v>
          </cell>
          <cell r="T75">
            <v>1</v>
          </cell>
          <cell r="U75">
            <v>0</v>
          </cell>
          <cell r="AA75">
            <v>0</v>
          </cell>
          <cell r="AC75">
            <v>137</v>
          </cell>
        </row>
        <row r="76">
          <cell r="U76">
            <v>0</v>
          </cell>
          <cell r="AA76">
            <v>0</v>
          </cell>
        </row>
        <row r="77">
          <cell r="U77">
            <v>0</v>
          </cell>
          <cell r="AA77">
            <v>0</v>
          </cell>
        </row>
        <row r="78">
          <cell r="U78">
            <v>0</v>
          </cell>
          <cell r="AA78">
            <v>0</v>
          </cell>
        </row>
        <row r="79">
          <cell r="U79">
            <v>0</v>
          </cell>
          <cell r="AA79">
            <v>0</v>
          </cell>
        </row>
        <row r="80">
          <cell r="U80">
            <v>0</v>
          </cell>
          <cell r="AA80">
            <v>0</v>
          </cell>
          <cell r="AC80">
            <v>27</v>
          </cell>
        </row>
        <row r="83">
          <cell r="U83">
            <v>0</v>
          </cell>
          <cell r="AA83">
            <v>27</v>
          </cell>
          <cell r="AC83">
            <v>238</v>
          </cell>
        </row>
        <row r="84">
          <cell r="U84">
            <v>0</v>
          </cell>
          <cell r="AA84">
            <v>25</v>
          </cell>
          <cell r="AC84">
            <v>45</v>
          </cell>
        </row>
        <row r="85">
          <cell r="U85">
            <v>0</v>
          </cell>
          <cell r="AA85">
            <v>0</v>
          </cell>
          <cell r="AC85">
            <v>1</v>
          </cell>
        </row>
        <row r="86">
          <cell r="U86">
            <v>0</v>
          </cell>
          <cell r="AA86">
            <v>0</v>
          </cell>
        </row>
        <row r="87">
          <cell r="U87">
            <v>0</v>
          </cell>
          <cell r="AA87">
            <v>0</v>
          </cell>
        </row>
        <row r="89">
          <cell r="U89">
            <v>0</v>
          </cell>
          <cell r="AA89">
            <v>1</v>
          </cell>
          <cell r="AC89">
            <v>68</v>
          </cell>
        </row>
        <row r="90">
          <cell r="U90">
            <v>0</v>
          </cell>
          <cell r="AA90">
            <v>0</v>
          </cell>
          <cell r="AC90">
            <v>5</v>
          </cell>
        </row>
        <row r="91">
          <cell r="U91">
            <v>0</v>
          </cell>
          <cell r="AA91">
            <v>6</v>
          </cell>
        </row>
        <row r="92">
          <cell r="U92">
            <v>0</v>
          </cell>
          <cell r="AA92">
            <v>0</v>
          </cell>
          <cell r="AC92">
            <v>3</v>
          </cell>
        </row>
        <row r="93">
          <cell r="U93">
            <v>0</v>
          </cell>
          <cell r="AA93">
            <v>8</v>
          </cell>
          <cell r="AC93">
            <v>1</v>
          </cell>
        </row>
        <row r="95">
          <cell r="U95">
            <v>0</v>
          </cell>
          <cell r="AA95">
            <v>0</v>
          </cell>
        </row>
        <row r="96">
          <cell r="U96">
            <v>0</v>
          </cell>
          <cell r="AA96">
            <v>0</v>
          </cell>
        </row>
        <row r="97">
          <cell r="U97">
            <v>0</v>
          </cell>
          <cell r="AA97">
            <v>0</v>
          </cell>
          <cell r="AC97">
            <v>28</v>
          </cell>
        </row>
        <row r="98">
          <cell r="U98">
            <v>0</v>
          </cell>
          <cell r="AA98">
            <v>3</v>
          </cell>
        </row>
        <row r="99">
          <cell r="U99">
            <v>0</v>
          </cell>
          <cell r="AA99">
            <v>0</v>
          </cell>
        </row>
        <row r="100">
          <cell r="U100">
            <v>0</v>
          </cell>
          <cell r="AA100">
            <v>0</v>
          </cell>
        </row>
        <row r="101">
          <cell r="T101">
            <v>1</v>
          </cell>
          <cell r="U101">
            <v>0</v>
          </cell>
          <cell r="AA101">
            <v>2</v>
          </cell>
        </row>
        <row r="102">
          <cell r="U102">
            <v>0</v>
          </cell>
          <cell r="AA102">
            <v>0</v>
          </cell>
        </row>
        <row r="105">
          <cell r="U105">
            <v>0</v>
          </cell>
          <cell r="V105">
            <v>0</v>
          </cell>
          <cell r="AA105">
            <v>0</v>
          </cell>
          <cell r="AC105">
            <v>5</v>
          </cell>
        </row>
        <row r="106">
          <cell r="Z106">
            <v>0</v>
          </cell>
        </row>
        <row r="107">
          <cell r="Z107">
            <v>0</v>
          </cell>
        </row>
        <row r="108">
          <cell r="Z108">
            <v>0</v>
          </cell>
        </row>
        <row r="109">
          <cell r="Z109">
            <v>0</v>
          </cell>
        </row>
        <row r="110">
          <cell r="Z110">
            <v>0</v>
          </cell>
        </row>
        <row r="111">
          <cell r="U111">
            <v>0</v>
          </cell>
          <cell r="V111">
            <v>0</v>
          </cell>
          <cell r="Z111">
            <v>0</v>
          </cell>
          <cell r="AA111">
            <v>0</v>
          </cell>
        </row>
        <row r="112">
          <cell r="U112">
            <v>0</v>
          </cell>
          <cell r="AA112">
            <v>4</v>
          </cell>
          <cell r="AC112">
            <v>24</v>
          </cell>
        </row>
        <row r="113">
          <cell r="U113">
            <v>0</v>
          </cell>
          <cell r="AA113">
            <v>0</v>
          </cell>
        </row>
        <row r="114">
          <cell r="U114">
            <v>0</v>
          </cell>
          <cell r="AA114">
            <v>0</v>
          </cell>
          <cell r="AC114">
            <v>22</v>
          </cell>
        </row>
        <row r="115">
          <cell r="U115">
            <v>0</v>
          </cell>
          <cell r="AA115">
            <v>0</v>
          </cell>
        </row>
        <row r="116">
          <cell r="U116">
            <v>0</v>
          </cell>
          <cell r="AA116">
            <v>0</v>
          </cell>
        </row>
        <row r="117">
          <cell r="U117">
            <v>0</v>
          </cell>
          <cell r="AA117">
            <v>0</v>
          </cell>
          <cell r="AC117">
            <v>13</v>
          </cell>
        </row>
        <row r="118">
          <cell r="U118">
            <v>0</v>
          </cell>
          <cell r="AA118">
            <v>0</v>
          </cell>
          <cell r="AC118">
            <v>12</v>
          </cell>
        </row>
        <row r="119">
          <cell r="U119">
            <v>0</v>
          </cell>
          <cell r="AA119">
            <v>0</v>
          </cell>
          <cell r="AC119">
            <v>27</v>
          </cell>
        </row>
        <row r="120">
          <cell r="U120">
            <v>0</v>
          </cell>
          <cell r="AA120">
            <v>0</v>
          </cell>
          <cell r="AC120">
            <v>3</v>
          </cell>
        </row>
        <row r="121">
          <cell r="R121">
            <v>2</v>
          </cell>
          <cell r="U121">
            <v>0</v>
          </cell>
          <cell r="AA121">
            <v>0</v>
          </cell>
        </row>
        <row r="122">
          <cell r="U122">
            <v>0</v>
          </cell>
          <cell r="AA122">
            <v>0</v>
          </cell>
        </row>
        <row r="123">
          <cell r="U123">
            <v>0</v>
          </cell>
          <cell r="AA123">
            <v>0</v>
          </cell>
          <cell r="AC123">
            <v>9</v>
          </cell>
        </row>
        <row r="124">
          <cell r="U124">
            <v>0</v>
          </cell>
          <cell r="AA124">
            <v>0</v>
          </cell>
        </row>
        <row r="125">
          <cell r="U125">
            <v>0</v>
          </cell>
          <cell r="AA125">
            <v>0</v>
          </cell>
        </row>
        <row r="126">
          <cell r="U126">
            <v>0</v>
          </cell>
          <cell r="AA126">
            <v>1</v>
          </cell>
        </row>
        <row r="127">
          <cell r="T127">
            <v>1</v>
          </cell>
          <cell r="U127">
            <v>0</v>
          </cell>
          <cell r="AA127">
            <v>0</v>
          </cell>
          <cell r="AC127">
            <v>11</v>
          </cell>
        </row>
        <row r="128">
          <cell r="U128">
            <v>0</v>
          </cell>
          <cell r="AA128">
            <v>0</v>
          </cell>
        </row>
        <row r="129">
          <cell r="U129">
            <v>0</v>
          </cell>
          <cell r="AA129">
            <v>0</v>
          </cell>
        </row>
        <row r="130">
          <cell r="U130">
            <v>0</v>
          </cell>
          <cell r="AA130">
            <v>1</v>
          </cell>
          <cell r="AC130">
            <v>13</v>
          </cell>
        </row>
        <row r="131">
          <cell r="U131">
            <v>0</v>
          </cell>
          <cell r="AA131">
            <v>10</v>
          </cell>
        </row>
        <row r="133">
          <cell r="U133">
            <v>0</v>
          </cell>
          <cell r="AA133">
            <v>4</v>
          </cell>
        </row>
        <row r="134">
          <cell r="U134">
            <v>0</v>
          </cell>
          <cell r="AA134">
            <v>0</v>
          </cell>
        </row>
        <row r="135">
          <cell r="U135">
            <v>0</v>
          </cell>
          <cell r="AA135">
            <v>0</v>
          </cell>
          <cell r="AC135">
            <v>9</v>
          </cell>
        </row>
        <row r="136">
          <cell r="AA136">
            <v>1</v>
          </cell>
          <cell r="AC136">
            <v>4</v>
          </cell>
        </row>
        <row r="137">
          <cell r="U137">
            <v>0</v>
          </cell>
          <cell r="AA137">
            <v>0</v>
          </cell>
          <cell r="AC137">
            <v>24</v>
          </cell>
        </row>
        <row r="138">
          <cell r="T138">
            <v>1</v>
          </cell>
          <cell r="U138">
            <v>0</v>
          </cell>
          <cell r="AA138">
            <v>0</v>
          </cell>
        </row>
        <row r="139">
          <cell r="U139">
            <v>0</v>
          </cell>
          <cell r="AA139">
            <v>0</v>
          </cell>
        </row>
        <row r="140">
          <cell r="U140">
            <v>0</v>
          </cell>
          <cell r="AA140">
            <v>0</v>
          </cell>
          <cell r="AC140">
            <v>2</v>
          </cell>
        </row>
        <row r="141">
          <cell r="U141">
            <v>0</v>
          </cell>
          <cell r="AA141">
            <v>0</v>
          </cell>
          <cell r="AC141">
            <v>4</v>
          </cell>
        </row>
        <row r="142">
          <cell r="U142">
            <v>0</v>
          </cell>
          <cell r="AA142">
            <v>0</v>
          </cell>
          <cell r="AC142">
            <v>20</v>
          </cell>
        </row>
        <row r="143">
          <cell r="U143">
            <v>0</v>
          </cell>
          <cell r="AA143">
            <v>0</v>
          </cell>
        </row>
        <row r="144">
          <cell r="U144">
            <v>0</v>
          </cell>
          <cell r="AA144">
            <v>0</v>
          </cell>
        </row>
        <row r="145">
          <cell r="U145">
            <v>0</v>
          </cell>
          <cell r="AA145">
            <v>0</v>
          </cell>
          <cell r="AC145">
            <v>0</v>
          </cell>
        </row>
        <row r="146">
          <cell r="U146">
            <v>0</v>
          </cell>
          <cell r="AA146">
            <v>0</v>
          </cell>
        </row>
        <row r="147">
          <cell r="U147">
            <v>0</v>
          </cell>
          <cell r="AA147">
            <v>0</v>
          </cell>
        </row>
        <row r="148">
          <cell r="U148">
            <v>0</v>
          </cell>
          <cell r="AA148">
            <v>0</v>
          </cell>
        </row>
        <row r="149">
          <cell r="U149">
            <v>0</v>
          </cell>
          <cell r="AA149">
            <v>2</v>
          </cell>
          <cell r="AC149">
            <v>64</v>
          </cell>
        </row>
        <row r="150">
          <cell r="U150">
            <v>0</v>
          </cell>
          <cell r="AA150">
            <v>0</v>
          </cell>
        </row>
        <row r="151">
          <cell r="U151">
            <v>0</v>
          </cell>
          <cell r="AA151">
            <v>1</v>
          </cell>
          <cell r="AC151">
            <v>3</v>
          </cell>
        </row>
        <row r="152">
          <cell r="U152">
            <v>0</v>
          </cell>
          <cell r="AA152">
            <v>0</v>
          </cell>
        </row>
        <row r="153">
          <cell r="U153">
            <v>0</v>
          </cell>
          <cell r="AA153">
            <v>6</v>
          </cell>
          <cell r="AC153">
            <v>33</v>
          </cell>
        </row>
        <row r="154">
          <cell r="U154">
            <v>0</v>
          </cell>
          <cell r="AA154">
            <v>0</v>
          </cell>
        </row>
        <row r="155">
          <cell r="U155">
            <v>0</v>
          </cell>
          <cell r="AA155">
            <v>0</v>
          </cell>
        </row>
        <row r="156">
          <cell r="T156">
            <v>1</v>
          </cell>
          <cell r="U156">
            <v>0</v>
          </cell>
          <cell r="AA156">
            <v>1</v>
          </cell>
        </row>
        <row r="157">
          <cell r="U157">
            <v>0</v>
          </cell>
          <cell r="AA157">
            <v>0</v>
          </cell>
          <cell r="AC157">
            <v>44</v>
          </cell>
        </row>
        <row r="158">
          <cell r="U158">
            <v>0</v>
          </cell>
          <cell r="AA158">
            <v>1</v>
          </cell>
          <cell r="AC158">
            <v>1</v>
          </cell>
        </row>
        <row r="159">
          <cell r="U159">
            <v>0</v>
          </cell>
          <cell r="AA159">
            <v>0</v>
          </cell>
        </row>
        <row r="160">
          <cell r="T160">
            <v>1</v>
          </cell>
          <cell r="U160">
            <v>0</v>
          </cell>
          <cell r="AA160">
            <v>0</v>
          </cell>
          <cell r="AC160">
            <v>32</v>
          </cell>
        </row>
        <row r="161">
          <cell r="U161">
            <v>0</v>
          </cell>
          <cell r="AA161">
            <v>0</v>
          </cell>
        </row>
        <row r="162">
          <cell r="T162">
            <v>1</v>
          </cell>
          <cell r="U162">
            <v>0</v>
          </cell>
          <cell r="AA162">
            <v>0</v>
          </cell>
        </row>
        <row r="163">
          <cell r="U163">
            <v>0</v>
          </cell>
          <cell r="AA163">
            <v>0</v>
          </cell>
        </row>
        <row r="164">
          <cell r="R164">
            <v>20</v>
          </cell>
          <cell r="U164">
            <v>0</v>
          </cell>
          <cell r="AA164">
            <v>0</v>
          </cell>
        </row>
        <row r="165">
          <cell r="U165">
            <v>0</v>
          </cell>
          <cell r="AA165">
            <v>0</v>
          </cell>
        </row>
        <row r="166">
          <cell r="U166">
            <v>0</v>
          </cell>
          <cell r="AA166">
            <v>0</v>
          </cell>
          <cell r="AC166">
            <v>7</v>
          </cell>
        </row>
        <row r="167">
          <cell r="U167">
            <v>0</v>
          </cell>
          <cell r="AA167">
            <v>0</v>
          </cell>
        </row>
        <row r="168">
          <cell r="U168">
            <v>0</v>
          </cell>
          <cell r="AA168">
            <v>0</v>
          </cell>
          <cell r="AC168">
            <v>7</v>
          </cell>
        </row>
        <row r="169">
          <cell r="U169">
            <v>0</v>
          </cell>
          <cell r="AA169">
            <v>1</v>
          </cell>
        </row>
        <row r="170">
          <cell r="U170">
            <v>0</v>
          </cell>
          <cell r="AA170">
            <v>0</v>
          </cell>
        </row>
        <row r="171">
          <cell r="U171">
            <v>0</v>
          </cell>
          <cell r="AA171">
            <v>0</v>
          </cell>
        </row>
        <row r="172">
          <cell r="U172">
            <v>0</v>
          </cell>
          <cell r="AA172">
            <v>0</v>
          </cell>
          <cell r="AC172">
            <v>21</v>
          </cell>
        </row>
        <row r="173">
          <cell r="U173">
            <v>0</v>
          </cell>
          <cell r="AA173">
            <v>0</v>
          </cell>
        </row>
        <row r="174">
          <cell r="U174">
            <v>0</v>
          </cell>
          <cell r="AA174">
            <v>0</v>
          </cell>
        </row>
        <row r="175">
          <cell r="U175">
            <v>0</v>
          </cell>
          <cell r="AA175">
            <v>1</v>
          </cell>
          <cell r="AC175">
            <v>27</v>
          </cell>
        </row>
        <row r="176">
          <cell r="U176">
            <v>0</v>
          </cell>
          <cell r="AA176">
            <v>0</v>
          </cell>
        </row>
        <row r="177">
          <cell r="U177">
            <v>0</v>
          </cell>
          <cell r="AA177">
            <v>0</v>
          </cell>
        </row>
        <row r="178">
          <cell r="U178">
            <v>0</v>
          </cell>
          <cell r="AA178">
            <v>0</v>
          </cell>
        </row>
        <row r="179">
          <cell r="U179">
            <v>0</v>
          </cell>
          <cell r="AA179">
            <v>0</v>
          </cell>
        </row>
        <row r="180">
          <cell r="U180">
            <v>0</v>
          </cell>
          <cell r="AA180">
            <v>0</v>
          </cell>
        </row>
        <row r="181">
          <cell r="U181">
            <v>0</v>
          </cell>
          <cell r="AA181">
            <v>0</v>
          </cell>
        </row>
        <row r="182">
          <cell r="U182">
            <v>0</v>
          </cell>
          <cell r="AA182">
            <v>0</v>
          </cell>
        </row>
        <row r="183">
          <cell r="U183">
            <v>0</v>
          </cell>
          <cell r="AA183">
            <v>0</v>
          </cell>
        </row>
        <row r="184">
          <cell r="U184">
            <v>0</v>
          </cell>
          <cell r="AA184">
            <v>0</v>
          </cell>
          <cell r="AC184">
            <v>6</v>
          </cell>
        </row>
        <row r="185">
          <cell r="U185">
            <v>0</v>
          </cell>
          <cell r="AA185">
            <v>0</v>
          </cell>
        </row>
        <row r="186">
          <cell r="U186">
            <v>0</v>
          </cell>
          <cell r="AA186">
            <v>0</v>
          </cell>
        </row>
        <row r="187">
          <cell r="U187">
            <v>0</v>
          </cell>
          <cell r="AA187">
            <v>0</v>
          </cell>
        </row>
        <row r="188">
          <cell r="U188">
            <v>0</v>
          </cell>
          <cell r="AA188">
            <v>0</v>
          </cell>
        </row>
        <row r="189">
          <cell r="U189">
            <v>0</v>
          </cell>
          <cell r="AA189">
            <v>0</v>
          </cell>
        </row>
        <row r="190">
          <cell r="U190">
            <v>0</v>
          </cell>
          <cell r="AA190">
            <v>0</v>
          </cell>
        </row>
        <row r="191">
          <cell r="U191">
            <v>0</v>
          </cell>
          <cell r="AA191">
            <v>0</v>
          </cell>
          <cell r="AC191">
            <v>29</v>
          </cell>
        </row>
        <row r="192">
          <cell r="U192">
            <v>0</v>
          </cell>
          <cell r="AA192">
            <v>0</v>
          </cell>
        </row>
        <row r="193">
          <cell r="U193">
            <v>0</v>
          </cell>
          <cell r="AA193">
            <v>1</v>
          </cell>
          <cell r="AC193">
            <v>27</v>
          </cell>
        </row>
        <row r="194">
          <cell r="U194">
            <v>0</v>
          </cell>
          <cell r="AA194">
            <v>1</v>
          </cell>
          <cell r="AC194">
            <v>1</v>
          </cell>
        </row>
        <row r="195">
          <cell r="U195">
            <v>0</v>
          </cell>
          <cell r="AA195">
            <v>0</v>
          </cell>
        </row>
        <row r="196">
          <cell r="U196">
            <v>0</v>
          </cell>
          <cell r="AA196">
            <v>0</v>
          </cell>
        </row>
        <row r="197">
          <cell r="U197">
            <v>0</v>
          </cell>
          <cell r="AA197">
            <v>0</v>
          </cell>
        </row>
        <row r="198">
          <cell r="U198">
            <v>0</v>
          </cell>
          <cell r="AA198">
            <v>0</v>
          </cell>
        </row>
        <row r="199">
          <cell r="U199">
            <v>0</v>
          </cell>
          <cell r="AA199">
            <v>0</v>
          </cell>
        </row>
        <row r="200">
          <cell r="U200">
            <v>0</v>
          </cell>
          <cell r="AA200">
            <v>0</v>
          </cell>
        </row>
        <row r="201">
          <cell r="U201">
            <v>0</v>
          </cell>
          <cell r="AA201">
            <v>0</v>
          </cell>
        </row>
        <row r="202">
          <cell r="U202">
            <v>0</v>
          </cell>
          <cell r="AA202">
            <v>0</v>
          </cell>
        </row>
        <row r="203">
          <cell r="U203">
            <v>0</v>
          </cell>
          <cell r="AA203">
            <v>0</v>
          </cell>
          <cell r="AC203">
            <v>0</v>
          </cell>
        </row>
        <row r="204">
          <cell r="U204">
            <v>0</v>
          </cell>
          <cell r="AA204">
            <v>0</v>
          </cell>
        </row>
        <row r="205">
          <cell r="U205">
            <v>0</v>
          </cell>
          <cell r="AA205">
            <v>0</v>
          </cell>
        </row>
        <row r="206">
          <cell r="U206">
            <v>0</v>
          </cell>
          <cell r="AA206">
            <v>0</v>
          </cell>
        </row>
        <row r="207">
          <cell r="U207">
            <v>0</v>
          </cell>
          <cell r="AA207">
            <v>0</v>
          </cell>
        </row>
        <row r="208">
          <cell r="T208">
            <v>1</v>
          </cell>
          <cell r="U208">
            <v>0</v>
          </cell>
          <cell r="AA208">
            <v>0</v>
          </cell>
          <cell r="AC208">
            <v>14</v>
          </cell>
        </row>
        <row r="210">
          <cell r="U210">
            <v>0</v>
          </cell>
          <cell r="AA210">
            <v>0</v>
          </cell>
          <cell r="AC210">
            <v>30</v>
          </cell>
        </row>
        <row r="211">
          <cell r="U211">
            <v>0</v>
          </cell>
          <cell r="AA211">
            <v>0</v>
          </cell>
        </row>
        <row r="212">
          <cell r="U212">
            <v>0</v>
          </cell>
          <cell r="AA212">
            <v>0</v>
          </cell>
        </row>
        <row r="213">
          <cell r="U213">
            <v>0</v>
          </cell>
          <cell r="AA213">
            <v>1</v>
          </cell>
          <cell r="AC213">
            <v>25</v>
          </cell>
        </row>
        <row r="214">
          <cell r="U214">
            <v>0</v>
          </cell>
          <cell r="AA214">
            <v>0</v>
          </cell>
        </row>
        <row r="215">
          <cell r="U215">
            <v>0</v>
          </cell>
          <cell r="AA215">
            <v>0</v>
          </cell>
          <cell r="AC215">
            <v>3</v>
          </cell>
        </row>
        <row r="216">
          <cell r="U216">
            <v>0</v>
          </cell>
          <cell r="AA216">
            <v>0</v>
          </cell>
        </row>
        <row r="217">
          <cell r="U217">
            <v>0</v>
          </cell>
          <cell r="AA217">
            <v>0</v>
          </cell>
          <cell r="AC217">
            <v>15</v>
          </cell>
        </row>
        <row r="218">
          <cell r="U218">
            <v>0</v>
          </cell>
          <cell r="AA218">
            <v>0</v>
          </cell>
          <cell r="AC218">
            <v>2</v>
          </cell>
        </row>
        <row r="219">
          <cell r="U219">
            <v>0</v>
          </cell>
          <cell r="AA219">
            <v>0</v>
          </cell>
        </row>
        <row r="220">
          <cell r="U220">
            <v>0</v>
          </cell>
          <cell r="AA220">
            <v>1</v>
          </cell>
        </row>
        <row r="221">
          <cell r="U221">
            <v>0</v>
          </cell>
          <cell r="AA221">
            <v>0</v>
          </cell>
        </row>
        <row r="222">
          <cell r="U222">
            <v>0</v>
          </cell>
          <cell r="AA222">
            <v>0</v>
          </cell>
        </row>
        <row r="223">
          <cell r="U223">
            <v>0</v>
          </cell>
          <cell r="AA223">
            <v>0</v>
          </cell>
          <cell r="AC223">
            <v>22</v>
          </cell>
        </row>
        <row r="224">
          <cell r="U224">
            <v>0</v>
          </cell>
          <cell r="AA224">
            <v>0</v>
          </cell>
        </row>
        <row r="225">
          <cell r="C225">
            <v>1541</v>
          </cell>
          <cell r="R225">
            <v>78</v>
          </cell>
          <cell r="S225">
            <v>1</v>
          </cell>
          <cell r="T225">
            <v>10</v>
          </cell>
          <cell r="U225">
            <v>1</v>
          </cell>
          <cell r="AA225">
            <v>304</v>
          </cell>
          <cell r="AB225">
            <v>10609000</v>
          </cell>
        </row>
      </sheetData>
      <sheetData sheetId="12">
        <row r="9">
          <cell r="X9">
            <v>0</v>
          </cell>
        </row>
        <row r="10">
          <cell r="X10">
            <v>0</v>
          </cell>
        </row>
        <row r="11">
          <cell r="X11">
            <v>25</v>
          </cell>
        </row>
        <row r="12">
          <cell r="X12">
            <v>0</v>
          </cell>
        </row>
        <row r="13">
          <cell r="X13">
            <v>0</v>
          </cell>
        </row>
        <row r="14">
          <cell r="X14">
            <v>50</v>
          </cell>
        </row>
        <row r="15">
          <cell r="X15">
            <v>0</v>
          </cell>
        </row>
        <row r="16">
          <cell r="X16">
            <v>0</v>
          </cell>
        </row>
        <row r="18">
          <cell r="X18">
            <v>3</v>
          </cell>
        </row>
        <row r="19">
          <cell r="X19">
            <v>0</v>
          </cell>
        </row>
        <row r="20">
          <cell r="X20">
            <v>0</v>
          </cell>
        </row>
        <row r="21">
          <cell r="X21">
            <v>0</v>
          </cell>
        </row>
        <row r="22">
          <cell r="X22">
            <v>0</v>
          </cell>
        </row>
        <row r="23">
          <cell r="X23">
            <v>0</v>
          </cell>
        </row>
        <row r="24">
          <cell r="X24">
            <v>0</v>
          </cell>
        </row>
        <row r="25">
          <cell r="X25">
            <v>0</v>
          </cell>
        </row>
        <row r="26">
          <cell r="X26">
            <v>0</v>
          </cell>
        </row>
        <row r="27">
          <cell r="X27">
            <v>0</v>
          </cell>
        </row>
        <row r="28">
          <cell r="X28">
            <v>0</v>
          </cell>
        </row>
        <row r="29">
          <cell r="X29">
            <v>0</v>
          </cell>
        </row>
        <row r="30">
          <cell r="X30">
            <v>0</v>
          </cell>
        </row>
        <row r="31">
          <cell r="X31">
            <v>0</v>
          </cell>
        </row>
        <row r="32">
          <cell r="X32">
            <v>0</v>
          </cell>
        </row>
        <row r="33">
          <cell r="X33">
            <v>0</v>
          </cell>
        </row>
        <row r="34">
          <cell r="X34">
            <v>0</v>
          </cell>
        </row>
        <row r="35">
          <cell r="X35">
            <v>0</v>
          </cell>
        </row>
        <row r="36">
          <cell r="X36">
            <v>0</v>
          </cell>
        </row>
        <row r="37">
          <cell r="X37">
            <v>0</v>
          </cell>
        </row>
        <row r="38">
          <cell r="X38">
            <v>0</v>
          </cell>
        </row>
        <row r="39">
          <cell r="X39">
            <v>0</v>
          </cell>
        </row>
        <row r="40">
          <cell r="X40">
            <v>0</v>
          </cell>
        </row>
        <row r="41">
          <cell r="X41">
            <v>0</v>
          </cell>
        </row>
        <row r="42">
          <cell r="X42">
            <v>0</v>
          </cell>
        </row>
        <row r="43">
          <cell r="X43">
            <v>0</v>
          </cell>
        </row>
        <row r="44">
          <cell r="X44">
            <v>0</v>
          </cell>
        </row>
        <row r="45">
          <cell r="X45">
            <v>0</v>
          </cell>
        </row>
        <row r="46">
          <cell r="X46">
            <v>1</v>
          </cell>
        </row>
        <row r="47">
          <cell r="X47">
            <v>179</v>
          </cell>
        </row>
        <row r="48">
          <cell r="X48">
            <v>0</v>
          </cell>
        </row>
        <row r="49">
          <cell r="X49">
            <v>24</v>
          </cell>
        </row>
        <row r="50">
          <cell r="X50">
            <v>5</v>
          </cell>
        </row>
        <row r="51">
          <cell r="X51">
            <v>39</v>
          </cell>
        </row>
        <row r="52">
          <cell r="X52">
            <v>0</v>
          </cell>
        </row>
        <row r="53">
          <cell r="X53">
            <v>0</v>
          </cell>
        </row>
        <row r="54">
          <cell r="X54">
            <v>0</v>
          </cell>
        </row>
        <row r="55">
          <cell r="X55">
            <v>0</v>
          </cell>
        </row>
        <row r="56">
          <cell r="X56">
            <v>0</v>
          </cell>
        </row>
        <row r="57">
          <cell r="X57">
            <v>0</v>
          </cell>
        </row>
        <row r="58">
          <cell r="X58">
            <v>0</v>
          </cell>
        </row>
        <row r="59">
          <cell r="X59">
            <v>31</v>
          </cell>
        </row>
        <row r="60">
          <cell r="X60">
            <v>89</v>
          </cell>
        </row>
        <row r="61">
          <cell r="X61">
            <v>0</v>
          </cell>
        </row>
        <row r="62">
          <cell r="X62">
            <v>34</v>
          </cell>
        </row>
        <row r="63">
          <cell r="X63">
            <v>94</v>
          </cell>
        </row>
        <row r="64">
          <cell r="X64">
            <v>28</v>
          </cell>
        </row>
        <row r="65">
          <cell r="X65">
            <v>0</v>
          </cell>
        </row>
        <row r="66">
          <cell r="X66">
            <v>79</v>
          </cell>
        </row>
        <row r="67">
          <cell r="X67">
            <v>0</v>
          </cell>
        </row>
        <row r="68">
          <cell r="X68">
            <v>0</v>
          </cell>
        </row>
        <row r="69">
          <cell r="X69">
            <v>0</v>
          </cell>
        </row>
        <row r="70">
          <cell r="X70">
            <v>0</v>
          </cell>
        </row>
        <row r="71">
          <cell r="X71">
            <v>40</v>
          </cell>
        </row>
        <row r="72">
          <cell r="X72">
            <v>0</v>
          </cell>
        </row>
        <row r="73">
          <cell r="X73">
            <v>0</v>
          </cell>
        </row>
        <row r="74">
          <cell r="P74">
            <v>171</v>
          </cell>
          <cell r="X74">
            <v>0</v>
          </cell>
        </row>
        <row r="75">
          <cell r="X75">
            <v>0</v>
          </cell>
        </row>
        <row r="76">
          <cell r="X76">
            <v>22</v>
          </cell>
        </row>
        <row r="77">
          <cell r="X77">
            <v>0</v>
          </cell>
        </row>
        <row r="78">
          <cell r="X78">
            <v>0</v>
          </cell>
        </row>
        <row r="79">
          <cell r="X79">
            <v>163</v>
          </cell>
        </row>
        <row r="80">
          <cell r="X80">
            <v>6</v>
          </cell>
        </row>
        <row r="81">
          <cell r="X81">
            <v>0</v>
          </cell>
        </row>
        <row r="82">
          <cell r="X82">
            <v>0</v>
          </cell>
        </row>
        <row r="83">
          <cell r="X83">
            <v>107</v>
          </cell>
        </row>
        <row r="84">
          <cell r="X84">
            <v>20</v>
          </cell>
        </row>
        <row r="85">
          <cell r="X85">
            <v>0</v>
          </cell>
        </row>
        <row r="86">
          <cell r="X86">
            <v>0</v>
          </cell>
        </row>
        <row r="87">
          <cell r="X87">
            <v>0</v>
          </cell>
        </row>
        <row r="88">
          <cell r="X88">
            <v>2</v>
          </cell>
        </row>
        <row r="89">
          <cell r="X89">
            <v>0</v>
          </cell>
        </row>
        <row r="90">
          <cell r="X90">
            <v>0</v>
          </cell>
        </row>
        <row r="91">
          <cell r="X91">
            <v>20</v>
          </cell>
        </row>
        <row r="92">
          <cell r="X92">
            <v>0</v>
          </cell>
        </row>
        <row r="93">
          <cell r="X93">
            <v>36</v>
          </cell>
        </row>
        <row r="94">
          <cell r="X94">
            <v>0</v>
          </cell>
        </row>
        <row r="95">
          <cell r="X95">
            <v>0</v>
          </cell>
        </row>
        <row r="96">
          <cell r="X96">
            <v>0</v>
          </cell>
        </row>
        <row r="97">
          <cell r="X97">
            <v>0</v>
          </cell>
        </row>
        <row r="98">
          <cell r="X98">
            <v>0</v>
          </cell>
        </row>
        <row r="99">
          <cell r="X99">
            <v>4</v>
          </cell>
        </row>
        <row r="100">
          <cell r="X100">
            <v>0</v>
          </cell>
        </row>
        <row r="101">
          <cell r="X101">
            <v>0</v>
          </cell>
        </row>
        <row r="102">
          <cell r="X102">
            <v>0</v>
          </cell>
        </row>
        <row r="103">
          <cell r="X103">
            <v>0</v>
          </cell>
        </row>
        <row r="104">
          <cell r="X104">
            <v>0</v>
          </cell>
        </row>
        <row r="105">
          <cell r="X105">
            <v>0</v>
          </cell>
        </row>
        <row r="106">
          <cell r="X106">
            <v>0</v>
          </cell>
        </row>
        <row r="107">
          <cell r="X107">
            <v>0</v>
          </cell>
        </row>
        <row r="108">
          <cell r="X108">
            <v>0</v>
          </cell>
        </row>
        <row r="109">
          <cell r="X109">
            <v>0</v>
          </cell>
        </row>
        <row r="110">
          <cell r="X110">
            <v>20</v>
          </cell>
        </row>
        <row r="111">
          <cell r="X111">
            <v>0</v>
          </cell>
        </row>
        <row r="112">
          <cell r="X112">
            <v>0</v>
          </cell>
        </row>
        <row r="113">
          <cell r="X113">
            <v>9</v>
          </cell>
        </row>
        <row r="114">
          <cell r="X114">
            <v>0</v>
          </cell>
        </row>
        <row r="115">
          <cell r="X115">
            <v>0</v>
          </cell>
        </row>
        <row r="116">
          <cell r="X116">
            <v>21</v>
          </cell>
        </row>
        <row r="117">
          <cell r="X117">
            <v>0</v>
          </cell>
        </row>
        <row r="118">
          <cell r="X118">
            <v>0</v>
          </cell>
        </row>
        <row r="119">
          <cell r="X119">
            <v>0</v>
          </cell>
        </row>
        <row r="120">
          <cell r="X120">
            <v>0</v>
          </cell>
        </row>
        <row r="121">
          <cell r="X121">
            <v>0</v>
          </cell>
        </row>
        <row r="122">
          <cell r="X122">
            <v>0</v>
          </cell>
        </row>
        <row r="123">
          <cell r="X123">
            <v>2</v>
          </cell>
        </row>
        <row r="124">
          <cell r="X124">
            <v>0</v>
          </cell>
        </row>
        <row r="125">
          <cell r="X125">
            <v>5</v>
          </cell>
        </row>
        <row r="126">
          <cell r="X126">
            <v>8</v>
          </cell>
        </row>
        <row r="127">
          <cell r="X127">
            <v>7</v>
          </cell>
        </row>
        <row r="128">
          <cell r="X128">
            <v>19</v>
          </cell>
        </row>
        <row r="129">
          <cell r="X129">
            <v>15</v>
          </cell>
        </row>
        <row r="130">
          <cell r="X130">
            <v>0</v>
          </cell>
        </row>
        <row r="131">
          <cell r="X131">
            <v>40</v>
          </cell>
        </row>
        <row r="132">
          <cell r="X132">
            <v>20</v>
          </cell>
        </row>
        <row r="134">
          <cell r="X134">
            <v>0</v>
          </cell>
        </row>
        <row r="135">
          <cell r="X135">
            <v>1</v>
          </cell>
        </row>
        <row r="137">
          <cell r="X137">
            <v>0</v>
          </cell>
        </row>
        <row r="138">
          <cell r="X138">
            <v>17</v>
          </cell>
        </row>
        <row r="139">
          <cell r="X139">
            <v>0</v>
          </cell>
        </row>
        <row r="140">
          <cell r="X140">
            <v>0</v>
          </cell>
        </row>
        <row r="141">
          <cell r="X141">
            <v>0</v>
          </cell>
        </row>
        <row r="142">
          <cell r="X142">
            <v>0</v>
          </cell>
        </row>
        <row r="143">
          <cell r="X143">
            <v>0</v>
          </cell>
        </row>
        <row r="144">
          <cell r="X144">
            <v>34</v>
          </cell>
        </row>
        <row r="145">
          <cell r="X145">
            <v>326</v>
          </cell>
        </row>
        <row r="146">
          <cell r="X146">
            <v>109</v>
          </cell>
        </row>
        <row r="147">
          <cell r="X147">
            <v>51</v>
          </cell>
        </row>
        <row r="148">
          <cell r="X148">
            <v>0</v>
          </cell>
        </row>
        <row r="149">
          <cell r="X149">
            <v>0</v>
          </cell>
        </row>
        <row r="150">
          <cell r="X150">
            <v>0</v>
          </cell>
        </row>
        <row r="151">
          <cell r="X151">
            <v>0</v>
          </cell>
        </row>
        <row r="152">
          <cell r="X152">
            <v>51</v>
          </cell>
        </row>
        <row r="153">
          <cell r="X153">
            <v>10</v>
          </cell>
        </row>
        <row r="154">
          <cell r="X154">
            <v>99</v>
          </cell>
        </row>
        <row r="155">
          <cell r="X155">
            <v>0</v>
          </cell>
        </row>
        <row r="156">
          <cell r="X156">
            <v>7</v>
          </cell>
        </row>
        <row r="157">
          <cell r="X157">
            <v>8</v>
          </cell>
        </row>
        <row r="158">
          <cell r="X158">
            <v>0</v>
          </cell>
        </row>
        <row r="159">
          <cell r="X159">
            <v>0</v>
          </cell>
        </row>
        <row r="160">
          <cell r="X160">
            <v>0</v>
          </cell>
        </row>
        <row r="161">
          <cell r="X161">
            <v>0</v>
          </cell>
        </row>
        <row r="162">
          <cell r="X162">
            <v>1</v>
          </cell>
        </row>
        <row r="163">
          <cell r="X163">
            <v>0</v>
          </cell>
        </row>
        <row r="164">
          <cell r="X164">
            <v>0</v>
          </cell>
        </row>
        <row r="165">
          <cell r="X165">
            <v>0</v>
          </cell>
        </row>
        <row r="166">
          <cell r="X166">
            <v>0</v>
          </cell>
        </row>
        <row r="167">
          <cell r="X167">
            <v>0</v>
          </cell>
        </row>
        <row r="168">
          <cell r="X168">
            <v>1</v>
          </cell>
        </row>
        <row r="169">
          <cell r="X169">
            <v>0</v>
          </cell>
        </row>
        <row r="170">
          <cell r="X170">
            <v>2</v>
          </cell>
        </row>
        <row r="171">
          <cell r="X171">
            <v>30</v>
          </cell>
        </row>
        <row r="172">
          <cell r="X172">
            <v>0</v>
          </cell>
        </row>
        <row r="173">
          <cell r="X173">
            <v>0</v>
          </cell>
        </row>
        <row r="174">
          <cell r="X174">
            <v>0</v>
          </cell>
        </row>
        <row r="175">
          <cell r="X175">
            <v>0</v>
          </cell>
        </row>
        <row r="176">
          <cell r="X176">
            <v>34</v>
          </cell>
        </row>
        <row r="177">
          <cell r="X177">
            <v>5</v>
          </cell>
        </row>
        <row r="178">
          <cell r="X178">
            <v>32</v>
          </cell>
        </row>
        <row r="179">
          <cell r="X179">
            <v>50</v>
          </cell>
        </row>
        <row r="180">
          <cell r="X180">
            <v>0</v>
          </cell>
        </row>
        <row r="181">
          <cell r="X181">
            <v>5</v>
          </cell>
        </row>
        <row r="182">
          <cell r="X182">
            <v>23</v>
          </cell>
        </row>
        <row r="183">
          <cell r="X183">
            <v>0</v>
          </cell>
        </row>
        <row r="184">
          <cell r="X184">
            <v>7</v>
          </cell>
        </row>
        <row r="185">
          <cell r="X185">
            <v>0</v>
          </cell>
        </row>
        <row r="186">
          <cell r="X186">
            <v>25</v>
          </cell>
        </row>
        <row r="187">
          <cell r="X187">
            <v>32</v>
          </cell>
        </row>
        <row r="188">
          <cell r="X188">
            <v>25</v>
          </cell>
        </row>
        <row r="189">
          <cell r="X189">
            <v>0</v>
          </cell>
        </row>
        <row r="190">
          <cell r="X190">
            <v>0</v>
          </cell>
        </row>
        <row r="191">
          <cell r="X191">
            <v>0</v>
          </cell>
        </row>
        <row r="192">
          <cell r="X192">
            <v>18</v>
          </cell>
        </row>
        <row r="193">
          <cell r="X193">
            <v>0</v>
          </cell>
        </row>
        <row r="194">
          <cell r="X194">
            <v>0</v>
          </cell>
        </row>
        <row r="195">
          <cell r="X195">
            <v>0</v>
          </cell>
        </row>
        <row r="196">
          <cell r="X196">
            <v>0</v>
          </cell>
        </row>
        <row r="197">
          <cell r="X197">
            <v>0</v>
          </cell>
        </row>
        <row r="198">
          <cell r="X198">
            <v>0</v>
          </cell>
        </row>
        <row r="199">
          <cell r="X199">
            <v>0</v>
          </cell>
        </row>
        <row r="200">
          <cell r="X200">
            <v>54</v>
          </cell>
        </row>
        <row r="201">
          <cell r="X201">
            <v>1</v>
          </cell>
        </row>
        <row r="202">
          <cell r="X202">
            <v>0</v>
          </cell>
        </row>
        <row r="203">
          <cell r="X203">
            <v>50</v>
          </cell>
        </row>
        <row r="204">
          <cell r="X204">
            <v>0</v>
          </cell>
        </row>
        <row r="205">
          <cell r="X205">
            <v>0</v>
          </cell>
        </row>
        <row r="206">
          <cell r="X206">
            <v>21</v>
          </cell>
        </row>
        <row r="207">
          <cell r="X207">
            <v>0</v>
          </cell>
        </row>
        <row r="208">
          <cell r="X208">
            <v>0</v>
          </cell>
        </row>
        <row r="209">
          <cell r="P209">
            <v>5</v>
          </cell>
          <cell r="X209">
            <v>0</v>
          </cell>
        </row>
        <row r="210">
          <cell r="X210">
            <v>0</v>
          </cell>
        </row>
        <row r="211">
          <cell r="X211">
            <v>40</v>
          </cell>
        </row>
        <row r="212">
          <cell r="P212">
            <v>4</v>
          </cell>
          <cell r="X212">
            <v>0</v>
          </cell>
        </row>
        <row r="213">
          <cell r="X213">
            <v>2</v>
          </cell>
        </row>
        <row r="214">
          <cell r="X214">
            <v>0</v>
          </cell>
        </row>
        <row r="215">
          <cell r="X215">
            <v>20</v>
          </cell>
        </row>
        <row r="216">
          <cell r="X216">
            <v>0</v>
          </cell>
        </row>
        <row r="217">
          <cell r="X217">
            <v>1</v>
          </cell>
        </row>
        <row r="218">
          <cell r="X218">
            <v>1</v>
          </cell>
        </row>
        <row r="219">
          <cell r="X219">
            <v>0</v>
          </cell>
        </row>
        <row r="220">
          <cell r="X220">
            <v>4</v>
          </cell>
        </row>
        <row r="221">
          <cell r="X221">
            <v>7</v>
          </cell>
        </row>
        <row r="222">
          <cell r="X222">
            <v>7</v>
          </cell>
        </row>
        <row r="223">
          <cell r="X223">
            <v>1</v>
          </cell>
        </row>
        <row r="224">
          <cell r="X224">
            <v>5</v>
          </cell>
        </row>
        <row r="225">
          <cell r="C225">
            <v>5792</v>
          </cell>
          <cell r="X225">
            <v>2484</v>
          </cell>
          <cell r="Y225">
            <v>83663000</v>
          </cell>
        </row>
      </sheetData>
      <sheetData sheetId="13">
        <row r="9">
          <cell r="Y9">
            <v>0</v>
          </cell>
          <cell r="AA9">
            <v>89</v>
          </cell>
        </row>
        <row r="10">
          <cell r="Y10">
            <v>0</v>
          </cell>
        </row>
        <row r="11">
          <cell r="Y11">
            <v>4</v>
          </cell>
          <cell r="AA11">
            <v>2</v>
          </cell>
        </row>
        <row r="12">
          <cell r="Y12">
            <v>0</v>
          </cell>
          <cell r="AA12">
            <v>9</v>
          </cell>
          <cell r="AB12">
            <v>35</v>
          </cell>
        </row>
        <row r="13">
          <cell r="Y13">
            <v>0</v>
          </cell>
          <cell r="AA13">
            <v>5</v>
          </cell>
          <cell r="AB13">
            <v>43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  <cell r="AA30">
            <v>49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</row>
        <row r="36">
          <cell r="Y36">
            <v>0</v>
          </cell>
          <cell r="AA36">
            <v>4</v>
          </cell>
        </row>
        <row r="37">
          <cell r="Y37">
            <v>0</v>
          </cell>
        </row>
        <row r="38">
          <cell r="Y38">
            <v>0</v>
          </cell>
        </row>
        <row r="39">
          <cell r="Y39">
            <v>0</v>
          </cell>
        </row>
        <row r="40">
          <cell r="Y40">
            <v>0</v>
          </cell>
        </row>
        <row r="41">
          <cell r="Y41">
            <v>0</v>
          </cell>
          <cell r="AA41">
            <v>37</v>
          </cell>
        </row>
        <row r="42">
          <cell r="Y42">
            <v>0</v>
          </cell>
        </row>
        <row r="43">
          <cell r="Y43">
            <v>0</v>
          </cell>
        </row>
        <row r="44">
          <cell r="Y44">
            <v>0</v>
          </cell>
          <cell r="AA44">
            <v>10</v>
          </cell>
        </row>
        <row r="45">
          <cell r="Y45">
            <v>0</v>
          </cell>
        </row>
        <row r="46">
          <cell r="Y46">
            <v>0</v>
          </cell>
        </row>
        <row r="47">
          <cell r="Y47">
            <v>0</v>
          </cell>
        </row>
        <row r="48">
          <cell r="Y48">
            <v>0</v>
          </cell>
        </row>
        <row r="49">
          <cell r="Y49">
            <v>0</v>
          </cell>
        </row>
        <row r="50">
          <cell r="Y50">
            <v>1</v>
          </cell>
          <cell r="AA50">
            <v>14</v>
          </cell>
        </row>
        <row r="51">
          <cell r="Y51">
            <v>0</v>
          </cell>
        </row>
        <row r="52">
          <cell r="Y52">
            <v>0</v>
          </cell>
        </row>
        <row r="53">
          <cell r="Y53">
            <v>0</v>
          </cell>
        </row>
        <row r="54">
          <cell r="Y54">
            <v>0</v>
          </cell>
        </row>
        <row r="55">
          <cell r="Q55">
            <v>38</v>
          </cell>
          <cell r="Y55">
            <v>0</v>
          </cell>
        </row>
        <row r="56">
          <cell r="Y56">
            <v>0</v>
          </cell>
        </row>
        <row r="57">
          <cell r="Y57">
            <v>0</v>
          </cell>
        </row>
        <row r="58">
          <cell r="Y58">
            <v>0</v>
          </cell>
        </row>
        <row r="59">
          <cell r="Y59">
            <v>20</v>
          </cell>
          <cell r="AA59">
            <v>188</v>
          </cell>
        </row>
        <row r="60">
          <cell r="Y60">
            <v>4</v>
          </cell>
          <cell r="AA60">
            <v>51</v>
          </cell>
        </row>
        <row r="61">
          <cell r="Y61">
            <v>0</v>
          </cell>
        </row>
        <row r="62">
          <cell r="Y62">
            <v>0</v>
          </cell>
        </row>
        <row r="63">
          <cell r="Y63">
            <v>0</v>
          </cell>
          <cell r="AA63">
            <v>375</v>
          </cell>
        </row>
        <row r="64">
          <cell r="Y64">
            <v>0</v>
          </cell>
          <cell r="AA64">
            <v>359</v>
          </cell>
        </row>
        <row r="65">
          <cell r="Y65">
            <v>0</v>
          </cell>
        </row>
        <row r="66">
          <cell r="Y66">
            <v>0</v>
          </cell>
        </row>
        <row r="67">
          <cell r="Y67">
            <v>0</v>
          </cell>
          <cell r="AA67">
            <v>18</v>
          </cell>
        </row>
        <row r="68">
          <cell r="Y68">
            <v>0</v>
          </cell>
          <cell r="AA68">
            <v>234</v>
          </cell>
        </row>
        <row r="69">
          <cell r="Y69">
            <v>0</v>
          </cell>
          <cell r="AA69">
            <v>18</v>
          </cell>
        </row>
        <row r="70">
          <cell r="Y70">
            <v>0</v>
          </cell>
          <cell r="AA70">
            <v>22</v>
          </cell>
        </row>
        <row r="72">
          <cell r="Y72">
            <v>0</v>
          </cell>
          <cell r="AA72">
            <v>20</v>
          </cell>
        </row>
        <row r="73">
          <cell r="Y73">
            <v>0</v>
          </cell>
        </row>
        <row r="75">
          <cell r="Y75">
            <v>0</v>
          </cell>
          <cell r="AA75">
            <v>126</v>
          </cell>
          <cell r="AB75">
            <v>2</v>
          </cell>
        </row>
        <row r="76">
          <cell r="Y76">
            <v>0</v>
          </cell>
        </row>
        <row r="77">
          <cell r="Y77">
            <v>0</v>
          </cell>
        </row>
        <row r="78">
          <cell r="Y78">
            <v>0</v>
          </cell>
        </row>
        <row r="80">
          <cell r="Y80">
            <v>0</v>
          </cell>
        </row>
        <row r="81">
          <cell r="Q81">
            <v>82</v>
          </cell>
        </row>
        <row r="82">
          <cell r="Q82">
            <v>70</v>
          </cell>
        </row>
        <row r="83">
          <cell r="Y83">
            <v>0</v>
          </cell>
          <cell r="AA83">
            <v>423</v>
          </cell>
        </row>
        <row r="84">
          <cell r="Y84">
            <v>0</v>
          </cell>
          <cell r="AA84">
            <v>496</v>
          </cell>
        </row>
        <row r="86">
          <cell r="Y86">
            <v>0</v>
          </cell>
        </row>
        <row r="87">
          <cell r="Y87">
            <v>0</v>
          </cell>
        </row>
        <row r="88">
          <cell r="AA88">
            <v>18</v>
          </cell>
        </row>
        <row r="89">
          <cell r="Y89">
            <v>0</v>
          </cell>
        </row>
        <row r="90">
          <cell r="Y90">
            <v>0</v>
          </cell>
        </row>
        <row r="93">
          <cell r="Y93">
            <v>8</v>
          </cell>
          <cell r="AA93">
            <v>32</v>
          </cell>
        </row>
        <row r="94">
          <cell r="AA94">
            <v>34</v>
          </cell>
          <cell r="AB94">
            <v>18</v>
          </cell>
        </row>
        <row r="95">
          <cell r="Y95">
            <v>0</v>
          </cell>
        </row>
        <row r="96">
          <cell r="Y96">
            <v>0</v>
          </cell>
          <cell r="AA96">
            <v>17</v>
          </cell>
        </row>
        <row r="97">
          <cell r="Y97">
            <v>0</v>
          </cell>
        </row>
        <row r="98">
          <cell r="Y98">
            <v>0</v>
          </cell>
        </row>
        <row r="99">
          <cell r="AA99">
            <v>70</v>
          </cell>
        </row>
        <row r="100">
          <cell r="Y100">
            <v>0</v>
          </cell>
        </row>
        <row r="101">
          <cell r="Y101">
            <v>0</v>
          </cell>
        </row>
        <row r="102">
          <cell r="Y102">
            <v>0</v>
          </cell>
        </row>
        <row r="103">
          <cell r="AA103">
            <v>125</v>
          </cell>
        </row>
        <row r="104">
          <cell r="AA104">
            <v>98</v>
          </cell>
          <cell r="AB104">
            <v>1</v>
          </cell>
        </row>
        <row r="105">
          <cell r="Y105">
            <v>0</v>
          </cell>
        </row>
        <row r="106">
          <cell r="AA106">
            <v>45</v>
          </cell>
        </row>
        <row r="107">
          <cell r="AA107">
            <v>34</v>
          </cell>
          <cell r="AB107">
            <v>12</v>
          </cell>
        </row>
        <row r="109">
          <cell r="AA109">
            <v>6</v>
          </cell>
        </row>
        <row r="111">
          <cell r="Y111">
            <v>0</v>
          </cell>
        </row>
        <row r="112">
          <cell r="Y112">
            <v>0</v>
          </cell>
        </row>
        <row r="113">
          <cell r="Y113">
            <v>12</v>
          </cell>
          <cell r="AA113">
            <v>12</v>
          </cell>
        </row>
        <row r="114">
          <cell r="Y114">
            <v>0</v>
          </cell>
        </row>
        <row r="115">
          <cell r="Y115">
            <v>0</v>
          </cell>
        </row>
        <row r="116">
          <cell r="Y116">
            <v>0</v>
          </cell>
          <cell r="AA116">
            <v>61</v>
          </cell>
          <cell r="AB116">
            <v>44</v>
          </cell>
        </row>
        <row r="117">
          <cell r="Y117">
            <v>0</v>
          </cell>
        </row>
        <row r="118">
          <cell r="Y118">
            <v>0</v>
          </cell>
        </row>
        <row r="119">
          <cell r="Y119">
            <v>0</v>
          </cell>
        </row>
        <row r="120">
          <cell r="Y120">
            <v>0</v>
          </cell>
          <cell r="AA120">
            <v>62</v>
          </cell>
        </row>
        <row r="122">
          <cell r="Y122">
            <v>0</v>
          </cell>
          <cell r="AA122">
            <v>45</v>
          </cell>
        </row>
        <row r="123">
          <cell r="Y123">
            <v>7</v>
          </cell>
          <cell r="AA123">
            <v>63</v>
          </cell>
        </row>
        <row r="124">
          <cell r="Y124">
            <v>0</v>
          </cell>
          <cell r="AA124">
            <v>14</v>
          </cell>
        </row>
        <row r="125">
          <cell r="Y125">
            <v>8</v>
          </cell>
          <cell r="AA125">
            <v>74</v>
          </cell>
        </row>
        <row r="126">
          <cell r="Y126">
            <v>0</v>
          </cell>
        </row>
        <row r="127">
          <cell r="Y127">
            <v>0</v>
          </cell>
        </row>
        <row r="128">
          <cell r="Y128">
            <v>0</v>
          </cell>
        </row>
        <row r="129">
          <cell r="Y129">
            <v>2</v>
          </cell>
          <cell r="AA129">
            <v>1</v>
          </cell>
        </row>
        <row r="130">
          <cell r="Y130">
            <v>0</v>
          </cell>
        </row>
        <row r="131">
          <cell r="Y131">
            <v>3</v>
          </cell>
          <cell r="AA131">
            <v>22</v>
          </cell>
        </row>
        <row r="132">
          <cell r="Y132">
            <v>0</v>
          </cell>
        </row>
        <row r="134">
          <cell r="Y134">
            <v>0</v>
          </cell>
        </row>
        <row r="135">
          <cell r="Y135">
            <v>1</v>
          </cell>
          <cell r="AA135">
            <v>29</v>
          </cell>
        </row>
        <row r="136">
          <cell r="Y136">
            <v>0</v>
          </cell>
        </row>
        <row r="138">
          <cell r="Y138">
            <v>0</v>
          </cell>
        </row>
        <row r="139">
          <cell r="Y139">
            <v>0</v>
          </cell>
        </row>
        <row r="140">
          <cell r="Y140">
            <v>0</v>
          </cell>
        </row>
        <row r="141">
          <cell r="Y141">
            <v>0</v>
          </cell>
        </row>
        <row r="142">
          <cell r="Y142">
            <v>0</v>
          </cell>
          <cell r="AA142">
            <v>19</v>
          </cell>
        </row>
        <row r="143">
          <cell r="Y143">
            <v>0</v>
          </cell>
        </row>
        <row r="144">
          <cell r="Y144">
            <v>0</v>
          </cell>
        </row>
        <row r="145">
          <cell r="Y145">
            <v>0</v>
          </cell>
        </row>
        <row r="146">
          <cell r="Y146">
            <v>5</v>
          </cell>
          <cell r="AA146">
            <v>101</v>
          </cell>
        </row>
        <row r="147">
          <cell r="Y147">
            <v>3</v>
          </cell>
          <cell r="AA147">
            <v>28</v>
          </cell>
        </row>
        <row r="148">
          <cell r="Y148">
            <v>0</v>
          </cell>
        </row>
        <row r="149">
          <cell r="Y149">
            <v>0</v>
          </cell>
        </row>
        <row r="150">
          <cell r="Y150">
            <v>0</v>
          </cell>
          <cell r="AB150">
            <v>19</v>
          </cell>
        </row>
        <row r="151">
          <cell r="Y151">
            <v>0</v>
          </cell>
        </row>
        <row r="152">
          <cell r="Y152">
            <v>0</v>
          </cell>
        </row>
        <row r="153">
          <cell r="Y153">
            <v>2</v>
          </cell>
          <cell r="AA153">
            <v>63</v>
          </cell>
        </row>
        <row r="154">
          <cell r="Y154">
            <v>0</v>
          </cell>
          <cell r="AA154">
            <v>184</v>
          </cell>
        </row>
        <row r="155">
          <cell r="Y155">
            <v>9</v>
          </cell>
          <cell r="AA155">
            <v>10</v>
          </cell>
        </row>
        <row r="156">
          <cell r="Y156">
            <v>5</v>
          </cell>
          <cell r="AA156">
            <v>28</v>
          </cell>
        </row>
        <row r="157">
          <cell r="Y157">
            <v>2</v>
          </cell>
          <cell r="AA157">
            <v>4</v>
          </cell>
        </row>
        <row r="158">
          <cell r="Y158">
            <v>0</v>
          </cell>
        </row>
        <row r="159">
          <cell r="Y159">
            <v>0</v>
          </cell>
        </row>
        <row r="160">
          <cell r="Y160">
            <v>0</v>
          </cell>
        </row>
        <row r="161">
          <cell r="Y161">
            <v>0</v>
          </cell>
        </row>
        <row r="162">
          <cell r="Y162">
            <v>1</v>
          </cell>
          <cell r="AA162">
            <v>54</v>
          </cell>
        </row>
        <row r="163">
          <cell r="Y163">
            <v>0</v>
          </cell>
        </row>
        <row r="164">
          <cell r="AA164">
            <v>52</v>
          </cell>
          <cell r="AB164">
            <v>12</v>
          </cell>
        </row>
        <row r="165">
          <cell r="AA165">
            <v>50</v>
          </cell>
          <cell r="AB165">
            <v>4</v>
          </cell>
        </row>
        <row r="166">
          <cell r="Y166">
            <v>0</v>
          </cell>
        </row>
        <row r="167">
          <cell r="AA167">
            <v>40</v>
          </cell>
          <cell r="AB167">
            <v>9</v>
          </cell>
        </row>
        <row r="168">
          <cell r="Y168">
            <v>0</v>
          </cell>
          <cell r="AA168">
            <v>11</v>
          </cell>
        </row>
        <row r="169">
          <cell r="Y169">
            <v>0</v>
          </cell>
        </row>
        <row r="170">
          <cell r="Y170">
            <v>0</v>
          </cell>
          <cell r="AA170">
            <v>5</v>
          </cell>
        </row>
        <row r="171">
          <cell r="Y171">
            <v>1</v>
          </cell>
          <cell r="AA171">
            <v>26</v>
          </cell>
        </row>
        <row r="172">
          <cell r="Y172">
            <v>0</v>
          </cell>
        </row>
        <row r="173">
          <cell r="Y173">
            <v>0</v>
          </cell>
        </row>
        <row r="174">
          <cell r="AA174">
            <v>20</v>
          </cell>
          <cell r="AB174">
            <v>3</v>
          </cell>
        </row>
        <row r="175">
          <cell r="Y175">
            <v>0</v>
          </cell>
        </row>
        <row r="176">
          <cell r="Y176">
            <v>0</v>
          </cell>
          <cell r="AA176">
            <v>33</v>
          </cell>
        </row>
        <row r="177">
          <cell r="Y177">
            <v>2</v>
          </cell>
          <cell r="AA177">
            <v>3</v>
          </cell>
        </row>
        <row r="178">
          <cell r="Y178">
            <v>4</v>
          </cell>
          <cell r="AA178">
            <v>19</v>
          </cell>
        </row>
        <row r="179">
          <cell r="Y179">
            <v>0</v>
          </cell>
        </row>
        <row r="180">
          <cell r="Y180">
            <v>0</v>
          </cell>
          <cell r="AA180">
            <v>6</v>
          </cell>
          <cell r="AB180">
            <v>4</v>
          </cell>
        </row>
        <row r="181">
          <cell r="Y181">
            <v>0</v>
          </cell>
          <cell r="AA181">
            <v>43</v>
          </cell>
        </row>
        <row r="182">
          <cell r="Y182">
            <v>0</v>
          </cell>
          <cell r="AA182">
            <v>37</v>
          </cell>
        </row>
        <row r="183">
          <cell r="Y183">
            <v>0</v>
          </cell>
        </row>
        <row r="184">
          <cell r="Y184">
            <v>0</v>
          </cell>
        </row>
        <row r="185">
          <cell r="Y185">
            <v>0</v>
          </cell>
        </row>
        <row r="186">
          <cell r="Y186">
            <v>0</v>
          </cell>
        </row>
        <row r="187">
          <cell r="Y187">
            <v>0</v>
          </cell>
        </row>
        <row r="188">
          <cell r="Y188">
            <v>0</v>
          </cell>
          <cell r="AA188">
            <v>21</v>
          </cell>
          <cell r="AB188">
            <v>2</v>
          </cell>
        </row>
        <row r="189">
          <cell r="Y189">
            <v>0</v>
          </cell>
        </row>
        <row r="190">
          <cell r="Y190">
            <v>0</v>
          </cell>
        </row>
        <row r="191">
          <cell r="Y191">
            <v>0</v>
          </cell>
        </row>
        <row r="192">
          <cell r="Y192">
            <v>0</v>
          </cell>
        </row>
        <row r="194">
          <cell r="Y194">
            <v>0</v>
          </cell>
        </row>
        <row r="195">
          <cell r="Y195">
            <v>0</v>
          </cell>
        </row>
        <row r="196">
          <cell r="Y196">
            <v>0</v>
          </cell>
        </row>
        <row r="197">
          <cell r="Y197">
            <v>0</v>
          </cell>
          <cell r="AA197">
            <v>28</v>
          </cell>
          <cell r="AB197">
            <v>9</v>
          </cell>
        </row>
        <row r="198">
          <cell r="Y198">
            <v>0</v>
          </cell>
        </row>
        <row r="199">
          <cell r="Y199">
            <v>0</v>
          </cell>
        </row>
        <row r="200">
          <cell r="Y200">
            <v>1</v>
          </cell>
          <cell r="AA200">
            <v>47</v>
          </cell>
        </row>
        <row r="201">
          <cell r="Y201">
            <v>0</v>
          </cell>
          <cell r="AA201">
            <v>3</v>
          </cell>
        </row>
        <row r="202">
          <cell r="Y202">
            <v>0</v>
          </cell>
        </row>
        <row r="203">
          <cell r="Y203">
            <v>0</v>
          </cell>
        </row>
        <row r="204">
          <cell r="AA204">
            <v>19</v>
          </cell>
          <cell r="AB204">
            <v>3</v>
          </cell>
        </row>
        <row r="205">
          <cell r="Y205">
            <v>0</v>
          </cell>
        </row>
        <row r="206">
          <cell r="Y206">
            <v>1</v>
          </cell>
          <cell r="AA206">
            <v>14</v>
          </cell>
        </row>
        <row r="207">
          <cell r="Y207">
            <v>3</v>
          </cell>
          <cell r="AA207">
            <v>90</v>
          </cell>
        </row>
        <row r="208">
          <cell r="Y208">
            <v>0</v>
          </cell>
        </row>
        <row r="209">
          <cell r="Q209">
            <v>8</v>
          </cell>
        </row>
        <row r="210">
          <cell r="AA210">
            <v>11</v>
          </cell>
          <cell r="AB210">
            <v>51</v>
          </cell>
        </row>
        <row r="211">
          <cell r="Y211">
            <v>0</v>
          </cell>
        </row>
        <row r="212">
          <cell r="Q212">
            <v>49</v>
          </cell>
          <cell r="Y212">
            <v>0</v>
          </cell>
        </row>
        <row r="213">
          <cell r="Y213">
            <v>2</v>
          </cell>
          <cell r="AA213">
            <v>35</v>
          </cell>
        </row>
        <row r="214">
          <cell r="Y214">
            <v>0</v>
          </cell>
          <cell r="AA214">
            <v>7</v>
          </cell>
        </row>
        <row r="215">
          <cell r="Y215">
            <v>0</v>
          </cell>
        </row>
        <row r="216">
          <cell r="Y216">
            <v>0</v>
          </cell>
        </row>
        <row r="217">
          <cell r="Y217">
            <v>0</v>
          </cell>
          <cell r="AA217">
            <v>9</v>
          </cell>
        </row>
        <row r="218">
          <cell r="Y218">
            <v>13</v>
          </cell>
        </row>
        <row r="219">
          <cell r="Y219">
            <v>0</v>
          </cell>
          <cell r="AA219">
            <v>5</v>
          </cell>
          <cell r="AB219">
            <v>3</v>
          </cell>
        </row>
        <row r="220">
          <cell r="Y220">
            <v>0</v>
          </cell>
        </row>
        <row r="221">
          <cell r="Y221">
            <v>0</v>
          </cell>
        </row>
        <row r="222">
          <cell r="Y222">
            <v>0</v>
          </cell>
        </row>
        <row r="223">
          <cell r="Y223">
            <v>0</v>
          </cell>
          <cell r="AA223">
            <v>20</v>
          </cell>
        </row>
        <row r="224">
          <cell r="Y224">
            <v>1</v>
          </cell>
        </row>
        <row r="225">
          <cell r="Y225">
            <v>125</v>
          </cell>
          <cell r="Z225">
            <v>4119000</v>
          </cell>
        </row>
      </sheetData>
      <sheetData sheetId="14">
        <row r="9">
          <cell r="F9">
            <v>0</v>
          </cell>
        </row>
        <row r="10">
          <cell r="F10">
            <v>0</v>
          </cell>
        </row>
        <row r="11">
          <cell r="F11">
            <v>0</v>
          </cell>
        </row>
        <row r="12">
          <cell r="F12">
            <v>0</v>
          </cell>
        </row>
        <row r="13">
          <cell r="F13">
            <v>0</v>
          </cell>
        </row>
        <row r="14">
          <cell r="F14">
            <v>7</v>
          </cell>
        </row>
        <row r="15">
          <cell r="F15">
            <v>0</v>
          </cell>
        </row>
        <row r="16">
          <cell r="F16">
            <v>0</v>
          </cell>
        </row>
        <row r="17">
          <cell r="F17">
            <v>0</v>
          </cell>
        </row>
        <row r="18">
          <cell r="F18">
            <v>0</v>
          </cell>
        </row>
        <row r="19">
          <cell r="F19">
            <v>0</v>
          </cell>
        </row>
        <row r="20">
          <cell r="F20">
            <v>0</v>
          </cell>
        </row>
        <row r="21">
          <cell r="F21">
            <v>0</v>
          </cell>
        </row>
        <row r="22">
          <cell r="F22">
            <v>0</v>
          </cell>
        </row>
        <row r="23">
          <cell r="F23">
            <v>0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0</v>
          </cell>
        </row>
        <row r="27">
          <cell r="F27">
            <v>0</v>
          </cell>
        </row>
        <row r="28">
          <cell r="F28">
            <v>0</v>
          </cell>
        </row>
        <row r="29">
          <cell r="F29">
            <v>0</v>
          </cell>
        </row>
        <row r="30">
          <cell r="F30">
            <v>0</v>
          </cell>
        </row>
        <row r="31">
          <cell r="F31">
            <v>0</v>
          </cell>
        </row>
        <row r="32">
          <cell r="F32">
            <v>0</v>
          </cell>
        </row>
        <row r="33">
          <cell r="F33">
            <v>0</v>
          </cell>
        </row>
        <row r="34">
          <cell r="F34">
            <v>0</v>
          </cell>
        </row>
        <row r="35">
          <cell r="F35">
            <v>0</v>
          </cell>
        </row>
        <row r="36">
          <cell r="F36">
            <v>0</v>
          </cell>
        </row>
        <row r="37">
          <cell r="F37">
            <v>0</v>
          </cell>
        </row>
        <row r="38">
          <cell r="F38">
            <v>0</v>
          </cell>
        </row>
        <row r="39">
          <cell r="F39">
            <v>0</v>
          </cell>
        </row>
        <row r="40">
          <cell r="F40">
            <v>0</v>
          </cell>
        </row>
        <row r="41">
          <cell r="F41">
            <v>0</v>
          </cell>
        </row>
        <row r="42">
          <cell r="F42">
            <v>0</v>
          </cell>
        </row>
        <row r="43">
          <cell r="F43">
            <v>0</v>
          </cell>
        </row>
        <row r="44">
          <cell r="F44">
            <v>0</v>
          </cell>
        </row>
        <row r="45">
          <cell r="F45">
            <v>0</v>
          </cell>
        </row>
        <row r="46">
          <cell r="F46">
            <v>0</v>
          </cell>
        </row>
        <row r="47">
          <cell r="F47">
            <v>0</v>
          </cell>
        </row>
        <row r="48">
          <cell r="F48">
            <v>0</v>
          </cell>
          <cell r="I48">
            <v>12</v>
          </cell>
        </row>
        <row r="49">
          <cell r="F49">
            <v>0</v>
          </cell>
        </row>
        <row r="50">
          <cell r="F50">
            <v>0</v>
          </cell>
        </row>
        <row r="51">
          <cell r="F51">
            <v>0</v>
          </cell>
        </row>
        <row r="52">
          <cell r="F52">
            <v>0</v>
          </cell>
        </row>
        <row r="53">
          <cell r="F53">
            <v>0</v>
          </cell>
        </row>
        <row r="54">
          <cell r="F54">
            <v>0</v>
          </cell>
        </row>
        <row r="55">
          <cell r="F55">
            <v>0</v>
          </cell>
        </row>
        <row r="56">
          <cell r="F56">
            <v>0</v>
          </cell>
          <cell r="I56">
            <v>15</v>
          </cell>
        </row>
        <row r="57">
          <cell r="F57">
            <v>0</v>
          </cell>
        </row>
        <row r="58">
          <cell r="F58">
            <v>0</v>
          </cell>
        </row>
        <row r="59">
          <cell r="F59">
            <v>0</v>
          </cell>
        </row>
        <row r="60">
          <cell r="F60">
            <v>0</v>
          </cell>
        </row>
        <row r="61">
          <cell r="F61">
            <v>0</v>
          </cell>
        </row>
        <row r="62">
          <cell r="F62">
            <v>0</v>
          </cell>
        </row>
        <row r="63">
          <cell r="F63">
            <v>0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2">
          <cell r="F72">
            <v>0</v>
          </cell>
        </row>
        <row r="73">
          <cell r="F73">
            <v>0</v>
          </cell>
        </row>
        <row r="74">
          <cell r="F74">
            <v>0</v>
          </cell>
        </row>
        <row r="75">
          <cell r="F75">
            <v>0</v>
          </cell>
        </row>
        <row r="76">
          <cell r="F76">
            <v>0</v>
          </cell>
        </row>
        <row r="77">
          <cell r="F77">
            <v>0</v>
          </cell>
        </row>
        <row r="78">
          <cell r="F78">
            <v>0</v>
          </cell>
        </row>
        <row r="79">
          <cell r="F79">
            <v>0</v>
          </cell>
        </row>
        <row r="80">
          <cell r="F80">
            <v>0</v>
          </cell>
        </row>
        <row r="81">
          <cell r="F81">
            <v>0</v>
          </cell>
        </row>
        <row r="82">
          <cell r="F82">
            <v>0</v>
          </cell>
        </row>
        <row r="83">
          <cell r="F83">
            <v>0</v>
          </cell>
        </row>
        <row r="84">
          <cell r="F84">
            <v>0</v>
          </cell>
        </row>
        <row r="85">
          <cell r="F85">
            <v>0</v>
          </cell>
        </row>
        <row r="86">
          <cell r="F86">
            <v>0</v>
          </cell>
        </row>
        <row r="87">
          <cell r="F87">
            <v>0</v>
          </cell>
        </row>
        <row r="88">
          <cell r="F88">
            <v>0</v>
          </cell>
        </row>
        <row r="89">
          <cell r="F89">
            <v>0</v>
          </cell>
        </row>
        <row r="90">
          <cell r="F90">
            <v>0</v>
          </cell>
        </row>
        <row r="91">
          <cell r="F91">
            <v>0</v>
          </cell>
        </row>
        <row r="92">
          <cell r="F92">
            <v>0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0</v>
          </cell>
        </row>
        <row r="96">
          <cell r="F96">
            <v>0</v>
          </cell>
        </row>
        <row r="97">
          <cell r="F97">
            <v>0</v>
          </cell>
        </row>
        <row r="98">
          <cell r="F98">
            <v>1</v>
          </cell>
          <cell r="I98">
            <v>38</v>
          </cell>
        </row>
        <row r="99">
          <cell r="F99">
            <v>0</v>
          </cell>
        </row>
        <row r="100">
          <cell r="F100">
            <v>13</v>
          </cell>
        </row>
        <row r="101">
          <cell r="F101">
            <v>3</v>
          </cell>
          <cell r="I101">
            <v>25</v>
          </cell>
        </row>
        <row r="102">
          <cell r="F102">
            <v>0</v>
          </cell>
        </row>
        <row r="103">
          <cell r="F103">
            <v>0</v>
          </cell>
        </row>
        <row r="104">
          <cell r="F104">
            <v>0</v>
          </cell>
        </row>
        <row r="105">
          <cell r="F105">
            <v>0</v>
          </cell>
        </row>
        <row r="106">
          <cell r="F106">
            <v>0</v>
          </cell>
        </row>
        <row r="107">
          <cell r="F107">
            <v>0</v>
          </cell>
        </row>
        <row r="108">
          <cell r="F108">
            <v>0</v>
          </cell>
        </row>
        <row r="109">
          <cell r="F109">
            <v>0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0</v>
          </cell>
        </row>
        <row r="116">
          <cell r="F116">
            <v>0</v>
          </cell>
        </row>
        <row r="117">
          <cell r="F117">
            <v>0</v>
          </cell>
        </row>
        <row r="118">
          <cell r="F118">
            <v>0</v>
          </cell>
        </row>
        <row r="119">
          <cell r="F119">
            <v>0</v>
          </cell>
        </row>
        <row r="120">
          <cell r="F120">
            <v>0</v>
          </cell>
        </row>
        <row r="121">
          <cell r="F121">
            <v>0</v>
          </cell>
        </row>
        <row r="122">
          <cell r="F122">
            <v>0</v>
          </cell>
        </row>
        <row r="123">
          <cell r="F123">
            <v>0</v>
          </cell>
        </row>
        <row r="124">
          <cell r="F124">
            <v>0</v>
          </cell>
        </row>
        <row r="125">
          <cell r="F125">
            <v>0</v>
          </cell>
        </row>
        <row r="126">
          <cell r="F126">
            <v>0</v>
          </cell>
        </row>
        <row r="127">
          <cell r="F127">
            <v>0</v>
          </cell>
        </row>
        <row r="128">
          <cell r="F128">
            <v>0</v>
          </cell>
        </row>
        <row r="129">
          <cell r="F129">
            <v>0</v>
          </cell>
        </row>
        <row r="130">
          <cell r="F130">
            <v>0</v>
          </cell>
        </row>
        <row r="131">
          <cell r="F131">
            <v>0</v>
          </cell>
        </row>
        <row r="132">
          <cell r="F132">
            <v>0</v>
          </cell>
        </row>
        <row r="133">
          <cell r="F133">
            <v>0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8">
          <cell r="F138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  <row r="142">
          <cell r="F142">
            <v>0</v>
          </cell>
        </row>
        <row r="143">
          <cell r="F143">
            <v>0</v>
          </cell>
        </row>
        <row r="144">
          <cell r="F144">
            <v>0</v>
          </cell>
        </row>
        <row r="145">
          <cell r="F145">
            <v>0</v>
          </cell>
        </row>
        <row r="146">
          <cell r="F146">
            <v>0</v>
          </cell>
        </row>
        <row r="147">
          <cell r="F147">
            <v>0</v>
          </cell>
        </row>
        <row r="148">
          <cell r="F148">
            <v>0</v>
          </cell>
        </row>
        <row r="149">
          <cell r="F149">
            <v>0</v>
          </cell>
        </row>
        <row r="150">
          <cell r="F150">
            <v>0</v>
          </cell>
        </row>
        <row r="151">
          <cell r="F151">
            <v>0</v>
          </cell>
        </row>
        <row r="152">
          <cell r="F152">
            <v>0</v>
          </cell>
        </row>
        <row r="153">
          <cell r="F153">
            <v>0</v>
          </cell>
        </row>
        <row r="154">
          <cell r="F154">
            <v>0</v>
          </cell>
        </row>
        <row r="155">
          <cell r="F155">
            <v>0</v>
          </cell>
        </row>
        <row r="156">
          <cell r="F156">
            <v>0</v>
          </cell>
        </row>
        <row r="157">
          <cell r="F157">
            <v>0</v>
          </cell>
        </row>
        <row r="158">
          <cell r="F158">
            <v>0</v>
          </cell>
        </row>
        <row r="159">
          <cell r="F159">
            <v>0</v>
          </cell>
        </row>
        <row r="160">
          <cell r="F160">
            <v>0</v>
          </cell>
        </row>
        <row r="161">
          <cell r="F161">
            <v>0</v>
          </cell>
        </row>
        <row r="162">
          <cell r="F162">
            <v>0</v>
          </cell>
        </row>
        <row r="163">
          <cell r="F163">
            <v>0</v>
          </cell>
        </row>
        <row r="164">
          <cell r="F164">
            <v>0</v>
          </cell>
        </row>
        <row r="165">
          <cell r="F165">
            <v>0</v>
          </cell>
        </row>
        <row r="166">
          <cell r="F166">
            <v>0</v>
          </cell>
        </row>
        <row r="167">
          <cell r="F167">
            <v>0</v>
          </cell>
        </row>
        <row r="168">
          <cell r="F168">
            <v>0</v>
          </cell>
        </row>
        <row r="169">
          <cell r="F169">
            <v>0</v>
          </cell>
        </row>
        <row r="170">
          <cell r="F170">
            <v>0</v>
          </cell>
        </row>
        <row r="171">
          <cell r="F171">
            <v>0</v>
          </cell>
        </row>
        <row r="172">
          <cell r="F172">
            <v>0</v>
          </cell>
        </row>
        <row r="173">
          <cell r="F173">
            <v>0</v>
          </cell>
        </row>
        <row r="174">
          <cell r="F174">
            <v>0</v>
          </cell>
        </row>
        <row r="175">
          <cell r="F175">
            <v>0</v>
          </cell>
        </row>
        <row r="176">
          <cell r="F176">
            <v>0</v>
          </cell>
        </row>
        <row r="177">
          <cell r="F177">
            <v>0</v>
          </cell>
        </row>
        <row r="178">
          <cell r="F178">
            <v>0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0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0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0</v>
          </cell>
        </row>
        <row r="210">
          <cell r="F210">
            <v>0</v>
          </cell>
        </row>
        <row r="225">
          <cell r="F225">
            <v>24</v>
          </cell>
          <cell r="H225">
            <v>911000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to mới"/>
      <sheetName val="Hiên"/>
      <sheetName val="h. Hà"/>
      <sheetName val="Vân"/>
      <sheetName val="778NK 1"/>
      <sheetName val="pago"/>
      <sheetName val="sieu toc"/>
      <sheetName val="HP"/>
    </sheetNames>
    <sheetDataSet>
      <sheetData sheetId="0"/>
      <sheetData sheetId="1">
        <row r="12">
          <cell r="AB12">
            <v>18</v>
          </cell>
          <cell r="AD12">
            <v>12</v>
          </cell>
        </row>
        <row r="13">
          <cell r="AD13">
            <v>50</v>
          </cell>
        </row>
        <row r="14">
          <cell r="AD14">
            <v>50</v>
          </cell>
        </row>
        <row r="15">
          <cell r="AB15">
            <v>9</v>
          </cell>
          <cell r="AD15">
            <v>11</v>
          </cell>
        </row>
        <row r="16">
          <cell r="AB16">
            <v>55</v>
          </cell>
          <cell r="AD16">
            <v>145</v>
          </cell>
        </row>
        <row r="17">
          <cell r="AB17">
            <v>57</v>
          </cell>
          <cell r="AD17">
            <v>43</v>
          </cell>
        </row>
        <row r="26">
          <cell r="AB26">
            <v>114</v>
          </cell>
          <cell r="AD26">
            <v>186</v>
          </cell>
        </row>
        <row r="29">
          <cell r="U29">
            <v>1</v>
          </cell>
          <cell r="W29">
            <v>2</v>
          </cell>
          <cell r="AB29">
            <v>94</v>
          </cell>
          <cell r="AD29">
            <v>3</v>
          </cell>
        </row>
        <row r="30">
          <cell r="AB30">
            <v>27</v>
          </cell>
          <cell r="AD30">
            <v>3</v>
          </cell>
        </row>
        <row r="42">
          <cell r="AB42">
            <v>74</v>
          </cell>
        </row>
        <row r="51">
          <cell r="AB51">
            <v>207</v>
          </cell>
          <cell r="AD51">
            <v>29</v>
          </cell>
        </row>
        <row r="63">
          <cell r="AB63">
            <v>14</v>
          </cell>
          <cell r="AD63">
            <v>6</v>
          </cell>
        </row>
      </sheetData>
      <sheetData sheetId="2">
        <row r="9">
          <cell r="AC9">
            <v>44</v>
          </cell>
        </row>
        <row r="10">
          <cell r="AC10">
            <v>78</v>
          </cell>
        </row>
        <row r="11">
          <cell r="AC11">
            <v>0</v>
          </cell>
        </row>
        <row r="12">
          <cell r="AC12">
            <v>0</v>
          </cell>
        </row>
        <row r="13">
          <cell r="AC13">
            <v>0</v>
          </cell>
        </row>
        <row r="14">
          <cell r="AC14">
            <v>0</v>
          </cell>
        </row>
        <row r="15">
          <cell r="AC15">
            <v>0</v>
          </cell>
        </row>
        <row r="16">
          <cell r="AC16">
            <v>0</v>
          </cell>
        </row>
        <row r="17">
          <cell r="AC17">
            <v>0</v>
          </cell>
        </row>
        <row r="19">
          <cell r="AC19">
            <v>121</v>
          </cell>
        </row>
        <row r="20">
          <cell r="AC20">
            <v>99</v>
          </cell>
        </row>
        <row r="21">
          <cell r="AC21">
            <v>22</v>
          </cell>
        </row>
        <row r="22">
          <cell r="AC22">
            <v>22</v>
          </cell>
        </row>
        <row r="23">
          <cell r="AC23">
            <v>35</v>
          </cell>
        </row>
        <row r="24">
          <cell r="AC24">
            <v>28</v>
          </cell>
        </row>
        <row r="25">
          <cell r="AC25">
            <v>0</v>
          </cell>
        </row>
        <row r="26">
          <cell r="AC26">
            <v>0</v>
          </cell>
        </row>
        <row r="28">
          <cell r="AC28">
            <v>18</v>
          </cell>
        </row>
        <row r="29">
          <cell r="AC29">
            <v>150</v>
          </cell>
        </row>
        <row r="30">
          <cell r="AC30">
            <v>2</v>
          </cell>
        </row>
        <row r="31">
          <cell r="AC31">
            <v>197</v>
          </cell>
        </row>
        <row r="34">
          <cell r="AC34">
            <v>11</v>
          </cell>
        </row>
        <row r="37">
          <cell r="AC37">
            <v>100</v>
          </cell>
        </row>
        <row r="38">
          <cell r="AC38">
            <v>44</v>
          </cell>
        </row>
        <row r="39">
          <cell r="AC39">
            <v>53</v>
          </cell>
        </row>
        <row r="40">
          <cell r="AC40">
            <v>20</v>
          </cell>
        </row>
        <row r="41">
          <cell r="AC41">
            <v>0</v>
          </cell>
        </row>
        <row r="42">
          <cell r="AC42">
            <v>0</v>
          </cell>
        </row>
        <row r="43">
          <cell r="AC43">
            <v>27</v>
          </cell>
        </row>
        <row r="45">
          <cell r="AC45">
            <v>8</v>
          </cell>
        </row>
        <row r="46">
          <cell r="AC46">
            <v>10</v>
          </cell>
        </row>
        <row r="47">
          <cell r="AC47">
            <v>4</v>
          </cell>
        </row>
        <row r="48">
          <cell r="AC48">
            <v>24</v>
          </cell>
        </row>
        <row r="49">
          <cell r="AC49">
            <v>5</v>
          </cell>
        </row>
        <row r="50">
          <cell r="AC50">
            <v>13</v>
          </cell>
        </row>
        <row r="51">
          <cell r="AC51">
            <v>265</v>
          </cell>
        </row>
        <row r="53">
          <cell r="AC53">
            <v>0</v>
          </cell>
        </row>
        <row r="54">
          <cell r="AC54">
            <v>0</v>
          </cell>
        </row>
        <row r="55">
          <cell r="AC55">
            <v>0</v>
          </cell>
        </row>
        <row r="56">
          <cell r="AC56">
            <v>99</v>
          </cell>
        </row>
        <row r="57">
          <cell r="AC57">
            <v>2</v>
          </cell>
        </row>
        <row r="58">
          <cell r="AC58">
            <v>0</v>
          </cell>
        </row>
        <row r="60">
          <cell r="AC60">
            <v>3</v>
          </cell>
        </row>
        <row r="61">
          <cell r="AC61">
            <v>33</v>
          </cell>
        </row>
        <row r="63">
          <cell r="AC63">
            <v>8</v>
          </cell>
        </row>
        <row r="64">
          <cell r="AC64">
            <v>242</v>
          </cell>
        </row>
        <row r="65">
          <cell r="AC65">
            <v>2</v>
          </cell>
        </row>
        <row r="67">
          <cell r="AC67">
            <v>0</v>
          </cell>
        </row>
        <row r="68">
          <cell r="AC68">
            <v>0</v>
          </cell>
        </row>
        <row r="69">
          <cell r="AC69">
            <v>0</v>
          </cell>
        </row>
        <row r="70">
          <cell r="AC70">
            <v>3</v>
          </cell>
        </row>
        <row r="71">
          <cell r="AC71">
            <v>3</v>
          </cell>
        </row>
        <row r="72">
          <cell r="AC72">
            <v>1</v>
          </cell>
        </row>
        <row r="73">
          <cell r="AC73">
            <v>0</v>
          </cell>
        </row>
        <row r="74">
          <cell r="AC74">
            <v>0</v>
          </cell>
        </row>
      </sheetData>
      <sheetData sheetId="3">
        <row r="9">
          <cell r="AC9">
            <v>6</v>
          </cell>
        </row>
        <row r="10">
          <cell r="AA10">
            <v>20</v>
          </cell>
          <cell r="AC10">
            <v>2</v>
          </cell>
        </row>
        <row r="19">
          <cell r="AA19">
            <v>11</v>
          </cell>
          <cell r="AC19">
            <v>68</v>
          </cell>
        </row>
        <row r="20">
          <cell r="AA20">
            <v>50</v>
          </cell>
        </row>
        <row r="21">
          <cell r="AA21">
            <v>3</v>
          </cell>
          <cell r="AC21">
            <v>25</v>
          </cell>
        </row>
        <row r="22">
          <cell r="AA22">
            <v>4</v>
          </cell>
          <cell r="AC22">
            <v>23</v>
          </cell>
        </row>
        <row r="23">
          <cell r="AC23">
            <v>15</v>
          </cell>
        </row>
        <row r="24">
          <cell r="AA24">
            <v>11</v>
          </cell>
          <cell r="AC24">
            <v>11</v>
          </cell>
        </row>
        <row r="26">
          <cell r="AC26">
            <v>328</v>
          </cell>
        </row>
        <row r="28">
          <cell r="AC28">
            <v>289</v>
          </cell>
        </row>
        <row r="29">
          <cell r="AA29">
            <v>13</v>
          </cell>
          <cell r="AC29">
            <v>37</v>
          </cell>
        </row>
        <row r="30">
          <cell r="AC30">
            <v>286</v>
          </cell>
        </row>
        <row r="31">
          <cell r="AA31">
            <v>5</v>
          </cell>
          <cell r="AC31">
            <v>38</v>
          </cell>
        </row>
        <row r="34">
          <cell r="AA34">
            <v>2</v>
          </cell>
          <cell r="AC34">
            <v>17</v>
          </cell>
        </row>
        <row r="38">
          <cell r="AA38">
            <v>7</v>
          </cell>
          <cell r="AC38">
            <v>49</v>
          </cell>
        </row>
        <row r="39">
          <cell r="AA39">
            <v>26</v>
          </cell>
          <cell r="AC39">
            <v>21</v>
          </cell>
        </row>
        <row r="40">
          <cell r="AA40">
            <v>4</v>
          </cell>
          <cell r="AC40">
            <v>126</v>
          </cell>
        </row>
        <row r="41">
          <cell r="AC41">
            <v>50</v>
          </cell>
        </row>
        <row r="42">
          <cell r="AA42">
            <v>0</v>
          </cell>
          <cell r="AC42">
            <v>208</v>
          </cell>
        </row>
        <row r="43">
          <cell r="AA43">
            <v>1</v>
          </cell>
          <cell r="AC43">
            <v>31</v>
          </cell>
        </row>
        <row r="45">
          <cell r="AC45">
            <v>42</v>
          </cell>
        </row>
        <row r="46">
          <cell r="AA46">
            <v>3</v>
          </cell>
          <cell r="AC46">
            <v>57</v>
          </cell>
        </row>
        <row r="47">
          <cell r="AC47">
            <v>16</v>
          </cell>
        </row>
        <row r="48">
          <cell r="AA48">
            <v>7</v>
          </cell>
          <cell r="AC48">
            <v>69</v>
          </cell>
        </row>
        <row r="49">
          <cell r="AA49">
            <v>3</v>
          </cell>
          <cell r="AC49">
            <v>42</v>
          </cell>
        </row>
        <row r="50">
          <cell r="AA50">
            <v>2</v>
          </cell>
          <cell r="AC50">
            <v>85</v>
          </cell>
        </row>
        <row r="51">
          <cell r="AA51">
            <v>16</v>
          </cell>
          <cell r="AC51">
            <v>115</v>
          </cell>
        </row>
        <row r="53">
          <cell r="AA53">
            <v>0</v>
          </cell>
          <cell r="AC53">
            <v>100</v>
          </cell>
        </row>
        <row r="54">
          <cell r="AC54">
            <v>100</v>
          </cell>
        </row>
        <row r="55">
          <cell r="AC55">
            <v>100</v>
          </cell>
        </row>
        <row r="56">
          <cell r="AA56">
            <v>11</v>
          </cell>
          <cell r="AC56">
            <v>30</v>
          </cell>
        </row>
        <row r="57">
          <cell r="AA57">
            <v>1</v>
          </cell>
          <cell r="AC57">
            <v>37</v>
          </cell>
        </row>
        <row r="58">
          <cell r="AC58">
            <v>200</v>
          </cell>
        </row>
        <row r="60">
          <cell r="AC60">
            <v>17</v>
          </cell>
        </row>
        <row r="61">
          <cell r="AA61">
            <v>1</v>
          </cell>
          <cell r="AC61">
            <v>66</v>
          </cell>
        </row>
        <row r="63">
          <cell r="AA63">
            <v>9</v>
          </cell>
          <cell r="AC63">
            <v>33</v>
          </cell>
        </row>
        <row r="64">
          <cell r="AA64">
            <v>8</v>
          </cell>
        </row>
        <row r="65">
          <cell r="AA65">
            <v>0</v>
          </cell>
          <cell r="AC65">
            <v>38</v>
          </cell>
        </row>
        <row r="67">
          <cell r="AC67">
            <v>30</v>
          </cell>
        </row>
        <row r="68">
          <cell r="AC68">
            <v>30</v>
          </cell>
        </row>
        <row r="69">
          <cell r="AC69">
            <v>30</v>
          </cell>
        </row>
        <row r="70">
          <cell r="AC70">
            <v>27</v>
          </cell>
        </row>
        <row r="71">
          <cell r="AC71">
            <v>27</v>
          </cell>
        </row>
        <row r="72">
          <cell r="AA72">
            <v>1</v>
          </cell>
          <cell r="AC72">
            <v>28</v>
          </cell>
        </row>
        <row r="73">
          <cell r="AA73">
            <v>0</v>
          </cell>
          <cell r="AC73">
            <v>30</v>
          </cell>
        </row>
        <row r="74">
          <cell r="AA74">
            <v>1</v>
          </cell>
          <cell r="AC74">
            <v>29</v>
          </cell>
        </row>
      </sheetData>
      <sheetData sheetId="4">
        <row r="34">
          <cell r="AB34">
            <v>18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hiễn bàn giao"/>
      <sheetName val="sach kí gửi"/>
      <sheetName val="TT NN.TH"/>
      <sheetName val="tổng hợp"/>
      <sheetName val="Khoa Kinh tế luật"/>
      <sheetName val="Khoa Marketing"/>
      <sheetName val="Khoa Kế toán"/>
      <sheetName val="Phương - đ1"/>
      <sheetName val="Phương đ2"/>
      <sheetName val="Hiên"/>
      <sheetName val="HÀ"/>
      <sheetName val="Vân"/>
      <sheetName val="Sheet1"/>
      <sheetName val="Cô Diễm"/>
      <sheetName val="TT NN-T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Z9">
            <v>1</v>
          </cell>
        </row>
        <row r="10">
          <cell r="Z10">
            <v>0</v>
          </cell>
        </row>
        <row r="11">
          <cell r="Z11">
            <v>0</v>
          </cell>
        </row>
        <row r="12">
          <cell r="Z12">
            <v>0</v>
          </cell>
        </row>
        <row r="13">
          <cell r="Z13">
            <v>0</v>
          </cell>
        </row>
        <row r="14">
          <cell r="Z14">
            <v>0</v>
          </cell>
        </row>
        <row r="15">
          <cell r="Z15">
            <v>7</v>
          </cell>
        </row>
        <row r="16">
          <cell r="Z16">
            <v>0</v>
          </cell>
        </row>
        <row r="17">
          <cell r="Z17">
            <v>0</v>
          </cell>
        </row>
        <row r="18">
          <cell r="Z18">
            <v>0</v>
          </cell>
        </row>
        <row r="19">
          <cell r="Z19">
            <v>0</v>
          </cell>
        </row>
        <row r="20">
          <cell r="Z20">
            <v>0</v>
          </cell>
        </row>
        <row r="21">
          <cell r="Z21">
            <v>0</v>
          </cell>
        </row>
        <row r="22">
          <cell r="Z22">
            <v>0</v>
          </cell>
        </row>
        <row r="23">
          <cell r="Z23">
            <v>0</v>
          </cell>
        </row>
        <row r="24">
          <cell r="Z24">
            <v>0</v>
          </cell>
        </row>
        <row r="25">
          <cell r="Z25">
            <v>0</v>
          </cell>
        </row>
        <row r="26">
          <cell r="Z26">
            <v>0</v>
          </cell>
        </row>
        <row r="27">
          <cell r="Z27">
            <v>0</v>
          </cell>
        </row>
        <row r="28">
          <cell r="Z28">
            <v>0</v>
          </cell>
        </row>
        <row r="29">
          <cell r="Z29">
            <v>0</v>
          </cell>
        </row>
        <row r="30">
          <cell r="Z30">
            <v>0</v>
          </cell>
        </row>
        <row r="31">
          <cell r="Z31">
            <v>0</v>
          </cell>
        </row>
        <row r="32">
          <cell r="Z32">
            <v>0</v>
          </cell>
        </row>
        <row r="33">
          <cell r="Z33">
            <v>0</v>
          </cell>
        </row>
        <row r="34">
          <cell r="Z34">
            <v>0</v>
          </cell>
        </row>
        <row r="35">
          <cell r="Z35">
            <v>0</v>
          </cell>
        </row>
        <row r="36">
          <cell r="Z36">
            <v>0</v>
          </cell>
        </row>
        <row r="37">
          <cell r="Z37">
            <v>0</v>
          </cell>
        </row>
      </sheetData>
      <sheetData sheetId="9">
        <row r="8">
          <cell r="W8">
            <v>0</v>
          </cell>
        </row>
        <row r="9">
          <cell r="W9">
            <v>0</v>
          </cell>
        </row>
        <row r="10">
          <cell r="W10">
            <v>0</v>
          </cell>
        </row>
        <row r="11">
          <cell r="W11">
            <v>0</v>
          </cell>
        </row>
        <row r="12">
          <cell r="W12">
            <v>0</v>
          </cell>
        </row>
        <row r="13">
          <cell r="W13">
            <v>78</v>
          </cell>
        </row>
        <row r="14">
          <cell r="W14">
            <v>0</v>
          </cell>
        </row>
        <row r="15">
          <cell r="W15">
            <v>0</v>
          </cell>
        </row>
        <row r="16">
          <cell r="W16">
            <v>0</v>
          </cell>
        </row>
        <row r="17">
          <cell r="W17">
            <v>0</v>
          </cell>
        </row>
        <row r="18">
          <cell r="W18">
            <v>160</v>
          </cell>
        </row>
        <row r="19">
          <cell r="W19">
            <v>185</v>
          </cell>
        </row>
        <row r="20">
          <cell r="W20">
            <v>0</v>
          </cell>
        </row>
        <row r="21">
          <cell r="W21">
            <v>0</v>
          </cell>
        </row>
        <row r="22">
          <cell r="W22">
            <v>0</v>
          </cell>
        </row>
        <row r="23">
          <cell r="W23">
            <v>0</v>
          </cell>
        </row>
        <row r="24">
          <cell r="W24">
            <v>0</v>
          </cell>
        </row>
        <row r="25">
          <cell r="W25">
            <v>0</v>
          </cell>
        </row>
        <row r="26">
          <cell r="W26">
            <v>0</v>
          </cell>
        </row>
        <row r="27">
          <cell r="W27">
            <v>125</v>
          </cell>
        </row>
        <row r="28">
          <cell r="W28">
            <v>0</v>
          </cell>
        </row>
        <row r="29">
          <cell r="W29">
            <v>0</v>
          </cell>
        </row>
        <row r="30">
          <cell r="W30">
            <v>0</v>
          </cell>
        </row>
        <row r="31">
          <cell r="W31">
            <v>0</v>
          </cell>
        </row>
        <row r="32">
          <cell r="W32">
            <v>0</v>
          </cell>
        </row>
        <row r="33">
          <cell r="W33">
            <v>0</v>
          </cell>
        </row>
        <row r="34">
          <cell r="W34">
            <v>0</v>
          </cell>
        </row>
        <row r="35">
          <cell r="W35">
            <v>0</v>
          </cell>
        </row>
        <row r="36">
          <cell r="W36">
            <v>92</v>
          </cell>
        </row>
      </sheetData>
      <sheetData sheetId="10">
        <row r="10">
          <cell r="F10">
            <v>0</v>
          </cell>
          <cell r="V10">
            <v>0</v>
          </cell>
          <cell r="Y10">
            <v>0</v>
          </cell>
          <cell r="AB10">
            <v>0</v>
          </cell>
          <cell r="AD10">
            <v>0</v>
          </cell>
        </row>
        <row r="11">
          <cell r="F11">
            <v>0</v>
          </cell>
          <cell r="V11">
            <v>0</v>
          </cell>
          <cell r="Y11">
            <v>0</v>
          </cell>
          <cell r="AB11">
            <v>0</v>
          </cell>
        </row>
        <row r="13">
          <cell r="AB13">
            <v>0</v>
          </cell>
          <cell r="AD13">
            <v>124</v>
          </cell>
        </row>
        <row r="15">
          <cell r="F15">
            <v>0</v>
          </cell>
          <cell r="V15">
            <v>0</v>
          </cell>
          <cell r="Y15">
            <v>0</v>
          </cell>
          <cell r="AB15">
            <v>0</v>
          </cell>
          <cell r="AD15">
            <v>25</v>
          </cell>
        </row>
        <row r="16">
          <cell r="F16">
            <v>0</v>
          </cell>
          <cell r="V16">
            <v>0</v>
          </cell>
          <cell r="Y16">
            <v>0</v>
          </cell>
          <cell r="AB16">
            <v>31</v>
          </cell>
          <cell r="AD16">
            <v>183</v>
          </cell>
        </row>
        <row r="17">
          <cell r="F17">
            <v>0</v>
          </cell>
          <cell r="V17">
            <v>0</v>
          </cell>
          <cell r="Y17">
            <v>0</v>
          </cell>
          <cell r="AB17">
            <v>0</v>
          </cell>
        </row>
        <row r="18">
          <cell r="F18">
            <v>501</v>
          </cell>
          <cell r="V18">
            <v>6</v>
          </cell>
          <cell r="Y18">
            <v>0</v>
          </cell>
          <cell r="AB18">
            <v>299</v>
          </cell>
          <cell r="AD18">
            <v>196</v>
          </cell>
        </row>
        <row r="19">
          <cell r="F19">
            <v>0</v>
          </cell>
          <cell r="V19">
            <v>3</v>
          </cell>
          <cell r="Y19">
            <v>0</v>
          </cell>
          <cell r="AB19">
            <v>156</v>
          </cell>
          <cell r="AD19">
            <v>430</v>
          </cell>
        </row>
        <row r="20">
          <cell r="F20">
            <v>0</v>
          </cell>
          <cell r="V20">
            <v>0</v>
          </cell>
          <cell r="Y20">
            <v>0</v>
          </cell>
          <cell r="AB20">
            <v>1</v>
          </cell>
          <cell r="AD20">
            <v>71</v>
          </cell>
        </row>
        <row r="21">
          <cell r="F21">
            <v>0</v>
          </cell>
          <cell r="V21">
            <v>0</v>
          </cell>
          <cell r="Y21">
            <v>0</v>
          </cell>
          <cell r="AB21">
            <v>25</v>
          </cell>
          <cell r="AD21">
            <v>16</v>
          </cell>
        </row>
        <row r="22">
          <cell r="F22">
            <v>0</v>
          </cell>
          <cell r="V22">
            <v>0</v>
          </cell>
          <cell r="Y22">
            <v>35</v>
          </cell>
          <cell r="AB22">
            <v>0</v>
          </cell>
          <cell r="AD22">
            <v>165</v>
          </cell>
        </row>
        <row r="23">
          <cell r="F23">
            <v>0</v>
          </cell>
          <cell r="V23">
            <v>0</v>
          </cell>
          <cell r="Y23">
            <v>0</v>
          </cell>
          <cell r="AB23">
            <v>0</v>
          </cell>
        </row>
        <row r="24">
          <cell r="F24">
            <v>0</v>
          </cell>
          <cell r="V24">
            <v>0</v>
          </cell>
          <cell r="Y24">
            <v>0</v>
          </cell>
          <cell r="AB24">
            <v>4</v>
          </cell>
          <cell r="AD24">
            <v>277</v>
          </cell>
        </row>
        <row r="25">
          <cell r="F25">
            <v>255</v>
          </cell>
          <cell r="V25">
            <v>0</v>
          </cell>
          <cell r="Y25">
            <v>0</v>
          </cell>
          <cell r="AB25">
            <v>4</v>
          </cell>
          <cell r="AD25">
            <v>251</v>
          </cell>
        </row>
        <row r="26">
          <cell r="F26">
            <v>0</v>
          </cell>
          <cell r="V26">
            <v>0</v>
          </cell>
          <cell r="Y26">
            <v>0</v>
          </cell>
          <cell r="AB26">
            <v>0</v>
          </cell>
          <cell r="AD26">
            <v>200</v>
          </cell>
        </row>
        <row r="27">
          <cell r="F27">
            <v>0</v>
          </cell>
          <cell r="V27">
            <v>0</v>
          </cell>
          <cell r="Y27">
            <v>0</v>
          </cell>
          <cell r="AB27">
            <v>0</v>
          </cell>
          <cell r="AD27">
            <v>200</v>
          </cell>
        </row>
        <row r="29">
          <cell r="F29">
            <v>0</v>
          </cell>
          <cell r="V29">
            <v>0</v>
          </cell>
          <cell r="Y29">
            <v>0</v>
          </cell>
          <cell r="AB29">
            <v>0</v>
          </cell>
          <cell r="AD29">
            <v>3</v>
          </cell>
        </row>
        <row r="30">
          <cell r="F30">
            <v>0</v>
          </cell>
          <cell r="V30">
            <v>0</v>
          </cell>
          <cell r="Y30">
            <v>0</v>
          </cell>
          <cell r="AB30">
            <v>0</v>
          </cell>
          <cell r="AD30">
            <v>1</v>
          </cell>
        </row>
        <row r="31">
          <cell r="F31">
            <v>0</v>
          </cell>
          <cell r="V31">
            <v>0</v>
          </cell>
          <cell r="Y31">
            <v>0</v>
          </cell>
          <cell r="AB31">
            <v>0</v>
          </cell>
        </row>
        <row r="32">
          <cell r="F32">
            <v>0</v>
          </cell>
          <cell r="V32">
            <v>0</v>
          </cell>
          <cell r="Y32">
            <v>0</v>
          </cell>
          <cell r="AB32">
            <v>0</v>
          </cell>
          <cell r="AD32">
            <v>80</v>
          </cell>
        </row>
        <row r="33">
          <cell r="F33">
            <v>0</v>
          </cell>
          <cell r="V33">
            <v>0</v>
          </cell>
          <cell r="Y33">
            <v>0</v>
          </cell>
          <cell r="AB33">
            <v>0</v>
          </cell>
          <cell r="AD33">
            <v>19</v>
          </cell>
        </row>
        <row r="34">
          <cell r="F34">
            <v>0</v>
          </cell>
          <cell r="V34">
            <v>0</v>
          </cell>
          <cell r="Y34">
            <v>0</v>
          </cell>
          <cell r="AB34">
            <v>0</v>
          </cell>
          <cell r="AD34">
            <v>176</v>
          </cell>
        </row>
        <row r="35">
          <cell r="F35">
            <v>0</v>
          </cell>
          <cell r="V35">
            <v>0</v>
          </cell>
          <cell r="Y35">
            <v>0</v>
          </cell>
          <cell r="AB35">
            <v>0</v>
          </cell>
          <cell r="AD35">
            <v>45</v>
          </cell>
        </row>
        <row r="38">
          <cell r="F38">
            <v>0</v>
          </cell>
          <cell r="V38">
            <v>0</v>
          </cell>
          <cell r="Y38">
            <v>0</v>
          </cell>
          <cell r="AB38">
            <v>0</v>
          </cell>
          <cell r="AD38">
            <v>15</v>
          </cell>
        </row>
      </sheetData>
      <sheetData sheetId="11">
        <row r="9">
          <cell r="F9">
            <v>0</v>
          </cell>
          <cell r="AD9">
            <v>59</v>
          </cell>
        </row>
        <row r="10">
          <cell r="F10">
            <v>0</v>
          </cell>
          <cell r="AD10">
            <v>0</v>
          </cell>
        </row>
        <row r="14">
          <cell r="F14">
            <v>0</v>
          </cell>
          <cell r="AD14">
            <v>0</v>
          </cell>
        </row>
        <row r="15">
          <cell r="F15">
            <v>0</v>
          </cell>
          <cell r="AD15">
            <v>14</v>
          </cell>
        </row>
        <row r="16">
          <cell r="F16">
            <v>0</v>
          </cell>
          <cell r="AD16">
            <v>0</v>
          </cell>
        </row>
        <row r="17">
          <cell r="AD17">
            <v>203</v>
          </cell>
        </row>
        <row r="18">
          <cell r="F18">
            <v>0</v>
          </cell>
          <cell r="AD18">
            <v>0</v>
          </cell>
        </row>
        <row r="19">
          <cell r="F19">
            <v>0</v>
          </cell>
          <cell r="AD19">
            <v>0</v>
          </cell>
        </row>
        <row r="20">
          <cell r="F20">
            <v>0</v>
          </cell>
          <cell r="AD20">
            <v>0</v>
          </cell>
        </row>
        <row r="21">
          <cell r="F21">
            <v>0</v>
          </cell>
          <cell r="AD21">
            <v>0</v>
          </cell>
        </row>
        <row r="22">
          <cell r="F22">
            <v>0</v>
          </cell>
          <cell r="AD22">
            <v>0</v>
          </cell>
        </row>
        <row r="23">
          <cell r="F23">
            <v>0</v>
          </cell>
          <cell r="AD23">
            <v>0</v>
          </cell>
        </row>
        <row r="24">
          <cell r="F24">
            <v>255</v>
          </cell>
          <cell r="AD24">
            <v>0</v>
          </cell>
        </row>
        <row r="25">
          <cell r="F25">
            <v>0</v>
          </cell>
          <cell r="AD25">
            <v>0</v>
          </cell>
        </row>
        <row r="26">
          <cell r="F26">
            <v>0</v>
          </cell>
          <cell r="AD26">
            <v>0</v>
          </cell>
        </row>
        <row r="29">
          <cell r="F29">
            <v>0</v>
          </cell>
          <cell r="AD29">
            <v>0</v>
          </cell>
        </row>
        <row r="30">
          <cell r="F30">
            <v>0</v>
          </cell>
          <cell r="AD30">
            <v>0</v>
          </cell>
        </row>
        <row r="31">
          <cell r="F31">
            <v>0</v>
          </cell>
          <cell r="AD31">
            <v>49</v>
          </cell>
        </row>
        <row r="32">
          <cell r="F32">
            <v>0</v>
          </cell>
          <cell r="AD32">
            <v>182</v>
          </cell>
        </row>
        <row r="33">
          <cell r="F33">
            <v>0</v>
          </cell>
          <cell r="AD33">
            <v>0</v>
          </cell>
        </row>
        <row r="34">
          <cell r="F34">
            <v>0</v>
          </cell>
          <cell r="AD34">
            <v>24</v>
          </cell>
        </row>
        <row r="36">
          <cell r="F36">
            <v>0</v>
          </cell>
          <cell r="AD36">
            <v>0</v>
          </cell>
        </row>
        <row r="37">
          <cell r="F37">
            <v>0</v>
          </cell>
          <cell r="AD37">
            <v>0</v>
          </cell>
        </row>
      </sheetData>
      <sheetData sheetId="12">
        <row r="10">
          <cell r="AC10">
            <v>7</v>
          </cell>
          <cell r="AE10">
            <v>10</v>
          </cell>
        </row>
        <row r="11">
          <cell r="AC11">
            <v>0</v>
          </cell>
        </row>
        <row r="15">
          <cell r="AC15">
            <v>0</v>
          </cell>
          <cell r="AE15">
            <v>190</v>
          </cell>
        </row>
        <row r="16">
          <cell r="AC16">
            <v>0</v>
          </cell>
          <cell r="AE16">
            <v>742</v>
          </cell>
        </row>
        <row r="17">
          <cell r="AC17">
            <v>0</v>
          </cell>
        </row>
        <row r="18">
          <cell r="AC18">
            <v>4</v>
          </cell>
          <cell r="AE18">
            <v>293</v>
          </cell>
        </row>
        <row r="19">
          <cell r="AC19">
            <v>0</v>
          </cell>
          <cell r="AE19">
            <v>641</v>
          </cell>
        </row>
        <row r="20">
          <cell r="AC20">
            <v>0</v>
          </cell>
        </row>
        <row r="21">
          <cell r="AC21">
            <v>0</v>
          </cell>
        </row>
        <row r="22">
          <cell r="AC22">
            <v>0</v>
          </cell>
        </row>
        <row r="23">
          <cell r="AC23">
            <v>0</v>
          </cell>
        </row>
        <row r="24">
          <cell r="AC24">
            <v>0</v>
          </cell>
        </row>
        <row r="25">
          <cell r="AC25">
            <v>0</v>
          </cell>
          <cell r="AE25">
            <v>255</v>
          </cell>
        </row>
        <row r="26">
          <cell r="AC26">
            <v>0</v>
          </cell>
        </row>
        <row r="27">
          <cell r="AC27">
            <v>0</v>
          </cell>
        </row>
        <row r="29">
          <cell r="AC29">
            <v>0</v>
          </cell>
        </row>
        <row r="30">
          <cell r="AC30">
            <v>0</v>
          </cell>
        </row>
        <row r="31">
          <cell r="AC31">
            <v>0</v>
          </cell>
        </row>
        <row r="32">
          <cell r="AC32">
            <v>0</v>
          </cell>
          <cell r="AE32">
            <v>65</v>
          </cell>
        </row>
        <row r="33">
          <cell r="AC33">
            <v>0</v>
          </cell>
          <cell r="AE33">
            <v>177</v>
          </cell>
        </row>
        <row r="34">
          <cell r="AC34">
            <v>0</v>
          </cell>
          <cell r="AE34">
            <v>55</v>
          </cell>
        </row>
        <row r="35">
          <cell r="AC35">
            <v>0</v>
          </cell>
          <cell r="AE35">
            <v>269</v>
          </cell>
        </row>
        <row r="38">
          <cell r="AC38">
            <v>0</v>
          </cell>
        </row>
      </sheetData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ruong"/>
      <sheetName val="Sheet3"/>
      <sheetName val="thanh toán  trường"/>
      <sheetName val="C. mÓT"/>
      <sheetName val="Sheet2"/>
      <sheetName val="phuong-đ1"/>
      <sheetName val="phuong-đ2"/>
      <sheetName val="hien"/>
      <sheetName val="hong ha"/>
      <sheetName val="van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V10">
            <v>0</v>
          </cell>
        </row>
        <row r="11">
          <cell r="V11">
            <v>3</v>
          </cell>
        </row>
        <row r="12">
          <cell r="V12">
            <v>0</v>
          </cell>
        </row>
        <row r="13">
          <cell r="V13">
            <v>0</v>
          </cell>
        </row>
        <row r="14">
          <cell r="V14">
            <v>0</v>
          </cell>
        </row>
        <row r="15">
          <cell r="V15">
            <v>0</v>
          </cell>
        </row>
        <row r="16">
          <cell r="V16">
            <v>0</v>
          </cell>
        </row>
        <row r="18">
          <cell r="V18">
            <v>0</v>
          </cell>
        </row>
        <row r="19">
          <cell r="V19">
            <v>0</v>
          </cell>
        </row>
        <row r="20">
          <cell r="V20">
            <v>0</v>
          </cell>
        </row>
        <row r="21">
          <cell r="V21">
            <v>0</v>
          </cell>
        </row>
        <row r="22">
          <cell r="V22">
            <v>0</v>
          </cell>
        </row>
        <row r="23">
          <cell r="V23">
            <v>0</v>
          </cell>
        </row>
        <row r="25">
          <cell r="V25">
            <v>0</v>
          </cell>
        </row>
        <row r="26">
          <cell r="V26">
            <v>0</v>
          </cell>
        </row>
        <row r="27">
          <cell r="V27">
            <v>0</v>
          </cell>
        </row>
        <row r="28">
          <cell r="V28">
            <v>0</v>
          </cell>
        </row>
        <row r="29">
          <cell r="V29">
            <v>0</v>
          </cell>
        </row>
        <row r="30">
          <cell r="V30">
            <v>0</v>
          </cell>
        </row>
        <row r="31">
          <cell r="V31">
            <v>0</v>
          </cell>
        </row>
        <row r="32">
          <cell r="V32">
            <v>0</v>
          </cell>
        </row>
      </sheetData>
      <sheetData sheetId="7">
        <row r="10">
          <cell r="W10">
            <v>0</v>
          </cell>
          <cell r="AA10">
            <v>356</v>
          </cell>
        </row>
        <row r="11">
          <cell r="W11">
            <v>0</v>
          </cell>
        </row>
        <row r="12">
          <cell r="W12">
            <v>0</v>
          </cell>
          <cell r="AA12">
            <v>304</v>
          </cell>
        </row>
        <row r="13">
          <cell r="W13">
            <v>0</v>
          </cell>
          <cell r="AA13">
            <v>323</v>
          </cell>
        </row>
        <row r="14">
          <cell r="W14">
            <v>0</v>
          </cell>
          <cell r="AA14">
            <v>491</v>
          </cell>
        </row>
        <row r="15">
          <cell r="W15">
            <v>0</v>
          </cell>
        </row>
        <row r="16">
          <cell r="R16">
            <v>3</v>
          </cell>
          <cell r="W16">
            <v>0</v>
          </cell>
          <cell r="AA16">
            <v>112</v>
          </cell>
        </row>
        <row r="17">
          <cell r="W17">
            <v>0</v>
          </cell>
          <cell r="AA17">
            <v>200</v>
          </cell>
        </row>
        <row r="18">
          <cell r="W18">
            <v>0</v>
          </cell>
          <cell r="AA18">
            <v>10</v>
          </cell>
        </row>
        <row r="19">
          <cell r="R19">
            <v>3</v>
          </cell>
          <cell r="W19">
            <v>0</v>
          </cell>
          <cell r="AA19">
            <v>51</v>
          </cell>
        </row>
        <row r="20">
          <cell r="R20">
            <v>3</v>
          </cell>
          <cell r="W20">
            <v>0</v>
          </cell>
          <cell r="AA20">
            <v>172</v>
          </cell>
        </row>
        <row r="21">
          <cell r="R21">
            <v>3</v>
          </cell>
          <cell r="W21">
            <v>0</v>
          </cell>
          <cell r="AA21">
            <v>57</v>
          </cell>
        </row>
        <row r="22">
          <cell r="R22">
            <v>3</v>
          </cell>
          <cell r="W22">
            <v>0</v>
          </cell>
          <cell r="AA22">
            <v>132</v>
          </cell>
        </row>
        <row r="23">
          <cell r="R23">
            <v>3</v>
          </cell>
          <cell r="W23">
            <v>0</v>
          </cell>
          <cell r="AA23">
            <v>182</v>
          </cell>
        </row>
        <row r="24">
          <cell r="W24">
            <v>0</v>
          </cell>
          <cell r="AA24">
            <v>200</v>
          </cell>
        </row>
        <row r="25">
          <cell r="W25">
            <v>0</v>
          </cell>
        </row>
        <row r="26">
          <cell r="W26">
            <v>0</v>
          </cell>
        </row>
        <row r="27">
          <cell r="W27">
            <v>0</v>
          </cell>
        </row>
        <row r="28">
          <cell r="W28">
            <v>15</v>
          </cell>
          <cell r="AA28">
            <v>147</v>
          </cell>
        </row>
        <row r="29">
          <cell r="R29">
            <v>3</v>
          </cell>
          <cell r="W29">
            <v>0</v>
          </cell>
          <cell r="AA29">
            <v>187</v>
          </cell>
        </row>
        <row r="30">
          <cell r="R30">
            <v>3</v>
          </cell>
          <cell r="W30">
            <v>15</v>
          </cell>
          <cell r="AA30">
            <v>182</v>
          </cell>
        </row>
        <row r="31">
          <cell r="W31">
            <v>0</v>
          </cell>
        </row>
        <row r="32">
          <cell r="R32">
            <v>3</v>
          </cell>
          <cell r="W32">
            <v>15</v>
          </cell>
          <cell r="AA32">
            <v>181</v>
          </cell>
        </row>
        <row r="33">
          <cell r="W33">
            <v>0</v>
          </cell>
        </row>
        <row r="34">
          <cell r="J34">
            <v>200</v>
          </cell>
          <cell r="W34">
            <v>0</v>
          </cell>
          <cell r="AA34">
            <v>200</v>
          </cell>
        </row>
      </sheetData>
      <sheetData sheetId="8">
        <row r="10">
          <cell r="U10">
            <v>3</v>
          </cell>
          <cell r="W10">
            <v>1</v>
          </cell>
          <cell r="AA10">
            <v>19</v>
          </cell>
        </row>
        <row r="11">
          <cell r="U11">
            <v>3</v>
          </cell>
          <cell r="W11">
            <v>1</v>
          </cell>
          <cell r="AA11">
            <v>38</v>
          </cell>
        </row>
        <row r="12">
          <cell r="U12">
            <v>3</v>
          </cell>
          <cell r="W12">
            <v>0</v>
          </cell>
          <cell r="AA12">
            <v>44</v>
          </cell>
        </row>
        <row r="13">
          <cell r="U13">
            <v>3</v>
          </cell>
          <cell r="W13">
            <v>0</v>
          </cell>
          <cell r="AA13">
            <v>257</v>
          </cell>
        </row>
        <row r="14">
          <cell r="U14">
            <v>3</v>
          </cell>
          <cell r="W14">
            <v>16</v>
          </cell>
          <cell r="AA14">
            <v>125</v>
          </cell>
        </row>
        <row r="15">
          <cell r="U15">
            <v>0</v>
          </cell>
          <cell r="W15">
            <v>0</v>
          </cell>
        </row>
        <row r="16">
          <cell r="U16">
            <v>0</v>
          </cell>
          <cell r="W16">
            <v>0</v>
          </cell>
        </row>
        <row r="17">
          <cell r="U17">
            <v>0</v>
          </cell>
          <cell r="W17">
            <v>0</v>
          </cell>
        </row>
        <row r="18">
          <cell r="W18">
            <v>0</v>
          </cell>
          <cell r="AA18">
            <v>306</v>
          </cell>
        </row>
        <row r="19">
          <cell r="U19">
            <v>0</v>
          </cell>
          <cell r="W19">
            <v>0</v>
          </cell>
        </row>
        <row r="20">
          <cell r="U20">
            <v>0</v>
          </cell>
          <cell r="W20">
            <v>0</v>
          </cell>
        </row>
        <row r="21">
          <cell r="U21">
            <v>0</v>
          </cell>
          <cell r="W21">
            <v>0</v>
          </cell>
        </row>
        <row r="22">
          <cell r="U22">
            <v>0</v>
          </cell>
          <cell r="W22">
            <v>0</v>
          </cell>
        </row>
        <row r="23">
          <cell r="U23">
            <v>0</v>
          </cell>
          <cell r="W23">
            <v>0</v>
          </cell>
        </row>
        <row r="24">
          <cell r="U24">
            <v>0</v>
          </cell>
          <cell r="W24">
            <v>0</v>
          </cell>
        </row>
        <row r="25">
          <cell r="U25">
            <v>0</v>
          </cell>
          <cell r="W25">
            <v>0</v>
          </cell>
        </row>
        <row r="26">
          <cell r="U26">
            <v>3</v>
          </cell>
          <cell r="W26">
            <v>0</v>
          </cell>
          <cell r="AA26">
            <v>23</v>
          </cell>
        </row>
        <row r="27">
          <cell r="U27">
            <v>0</v>
          </cell>
          <cell r="W27">
            <v>0</v>
          </cell>
        </row>
        <row r="28">
          <cell r="U28">
            <v>3</v>
          </cell>
          <cell r="W28">
            <v>0</v>
          </cell>
          <cell r="AA28">
            <v>23</v>
          </cell>
        </row>
        <row r="29">
          <cell r="U29">
            <v>0</v>
          </cell>
          <cell r="W29">
            <v>0</v>
          </cell>
        </row>
        <row r="30">
          <cell r="U30">
            <v>0</v>
          </cell>
          <cell r="W30">
            <v>0</v>
          </cell>
        </row>
        <row r="31">
          <cell r="U31">
            <v>0</v>
          </cell>
          <cell r="W31">
            <v>0</v>
          </cell>
        </row>
        <row r="32">
          <cell r="U32">
            <v>0</v>
          </cell>
          <cell r="W32">
            <v>1</v>
          </cell>
          <cell r="AA32">
            <v>0</v>
          </cell>
        </row>
        <row r="34">
          <cell r="U34">
            <v>0</v>
          </cell>
          <cell r="W34">
            <v>0</v>
          </cell>
        </row>
      </sheetData>
      <sheetData sheetId="9">
        <row r="9">
          <cell r="Y9">
            <v>53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11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</sheetData>
      <sheetData sheetId="10">
        <row r="10">
          <cell r="Y10">
            <v>0</v>
          </cell>
        </row>
        <row r="11">
          <cell r="Y11">
            <v>0</v>
          </cell>
          <cell r="AA11">
            <v>76</v>
          </cell>
        </row>
        <row r="12">
          <cell r="Y12">
            <v>0</v>
          </cell>
          <cell r="AA12">
            <v>18</v>
          </cell>
        </row>
        <row r="13">
          <cell r="Y13">
            <v>0</v>
          </cell>
          <cell r="AA13">
            <v>172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1</v>
          </cell>
          <cell r="AA23">
            <v>63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25B9-7AFA-4F67-A9D4-B467780DC132}">
  <dimension ref="A1:BA234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13" sqref="B13"/>
    </sheetView>
  </sheetViews>
  <sheetFormatPr defaultColWidth="8.81640625" defaultRowHeight="13.2" x14ac:dyDescent="0.25"/>
  <cols>
    <col min="1" max="1" width="4.1796875" style="59" customWidth="1"/>
    <col min="2" max="2" width="19.1796875" style="2" customWidth="1"/>
    <col min="3" max="3" width="6.6328125" style="2" hidden="1" customWidth="1"/>
    <col min="4" max="4" width="5.54296875" style="2" hidden="1" customWidth="1"/>
    <col min="5" max="5" width="6.08984375" style="2" hidden="1" customWidth="1"/>
    <col min="6" max="6" width="7.81640625" style="3" hidden="1" customWidth="1"/>
    <col min="7" max="7" width="5.54296875" style="2" hidden="1" customWidth="1"/>
    <col min="8" max="8" width="4.81640625" style="2" hidden="1" customWidth="1"/>
    <col min="9" max="9" width="4" style="2" hidden="1" customWidth="1"/>
    <col min="10" max="10" width="4.6328125" style="2" hidden="1" customWidth="1"/>
    <col min="11" max="11" width="5" style="2" hidden="1" customWidth="1"/>
    <col min="12" max="12" width="4.6328125" style="2" hidden="1" customWidth="1"/>
    <col min="13" max="15" width="4.453125" style="2" hidden="1" customWidth="1"/>
    <col min="16" max="16" width="4.36328125" style="4" hidden="1" customWidth="1"/>
    <col min="17" max="17" width="6.36328125" style="4" hidden="1" customWidth="1"/>
    <col min="18" max="18" width="8.453125" style="4" hidden="1" customWidth="1"/>
    <col min="19" max="20" width="6.1796875" style="5" hidden="1" customWidth="1"/>
    <col min="21" max="21" width="10.1796875" style="5" hidden="1" customWidth="1"/>
    <col min="22" max="22" width="6.1796875" style="2" hidden="1" customWidth="1"/>
    <col min="23" max="23" width="5.1796875" style="2" hidden="1" customWidth="1"/>
    <col min="24" max="24" width="6.54296875" style="2" hidden="1" customWidth="1"/>
    <col min="25" max="25" width="5" style="6" hidden="1" customWidth="1"/>
    <col min="26" max="26" width="6.90625" style="7" hidden="1" customWidth="1"/>
    <col min="27" max="27" width="10.08984375" style="7" hidden="1" customWidth="1"/>
    <col min="28" max="28" width="6.1796875" style="8" hidden="1" customWidth="1"/>
    <col min="29" max="29" width="10" style="8" hidden="1" customWidth="1"/>
    <col min="30" max="30" width="6.08984375" style="9" hidden="1" customWidth="1"/>
    <col min="31" max="31" width="6.1796875" style="9" hidden="1" customWidth="1"/>
    <col min="32" max="32" width="10" style="9" hidden="1" customWidth="1"/>
    <col min="33" max="33" width="7.08984375" style="2" hidden="1" customWidth="1"/>
    <col min="34" max="34" width="6.1796875" style="2" hidden="1" customWidth="1"/>
    <col min="35" max="35" width="6.08984375" style="2" hidden="1" customWidth="1"/>
    <col min="36" max="36" width="7.1796875" style="2" hidden="1" customWidth="1"/>
    <col min="37" max="37" width="11.7265625" style="10" customWidth="1"/>
    <col min="38" max="40" width="8.81640625" style="2" hidden="1" customWidth="1"/>
    <col min="41" max="41" width="6.81640625" style="2" hidden="1" customWidth="1"/>
    <col min="42" max="42" width="15.54296875" style="2" hidden="1" customWidth="1"/>
    <col min="43" max="43" width="10.36328125" style="2" hidden="1" customWidth="1"/>
    <col min="44" max="44" width="5.1796875" style="2" hidden="1" customWidth="1"/>
    <col min="45" max="45" width="10.6328125" style="2" hidden="1" customWidth="1"/>
    <col min="46" max="47" width="8.81640625" style="2" hidden="1" customWidth="1"/>
    <col min="48" max="48" width="8.81640625" style="10" hidden="1" customWidth="1"/>
    <col min="49" max="50" width="8.81640625" style="2" hidden="1" customWidth="1"/>
    <col min="51" max="51" width="9.1796875" style="2" hidden="1" customWidth="1"/>
    <col min="52" max="52" width="8.81640625" style="2" hidden="1" customWidth="1"/>
    <col min="53" max="53" width="17.453125" style="2" customWidth="1"/>
    <col min="54" max="54" width="27.453125" style="2" customWidth="1"/>
    <col min="55" max="16384" width="8.81640625" style="2"/>
  </cols>
  <sheetData>
    <row r="1" spans="1:5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5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5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53" ht="64.2" customHeight="1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</row>
    <row r="5" spans="1:53" ht="22.2" customHeight="1" x14ac:dyDescent="0.25">
      <c r="A5" s="13" t="s">
        <v>4</v>
      </c>
      <c r="B5" s="13" t="s">
        <v>5</v>
      </c>
      <c r="C5" s="14" t="s">
        <v>6</v>
      </c>
      <c r="D5" s="14"/>
      <c r="E5" s="14"/>
      <c r="F5" s="14"/>
      <c r="G5" s="15" t="s">
        <v>7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6" t="s">
        <v>8</v>
      </c>
      <c r="AF5" s="16" t="s">
        <v>9</v>
      </c>
      <c r="AG5" s="17" t="s">
        <v>10</v>
      </c>
      <c r="AH5" s="17"/>
      <c r="AI5" s="17"/>
      <c r="AJ5" s="17"/>
      <c r="AK5" s="17"/>
      <c r="AL5" s="18"/>
      <c r="AM5" s="19" t="s">
        <v>11</v>
      </c>
      <c r="AN5" s="20" t="s">
        <v>12</v>
      </c>
      <c r="AO5" s="20"/>
      <c r="AP5" s="20"/>
      <c r="AQ5" s="20"/>
      <c r="AR5" s="20"/>
      <c r="AS5" s="20"/>
      <c r="AT5" s="20"/>
      <c r="AU5" s="20"/>
      <c r="AV5" s="20"/>
      <c r="AW5" s="20"/>
      <c r="AX5" s="21" t="s">
        <v>13</v>
      </c>
    </row>
    <row r="6" spans="1:53" ht="22.2" customHeight="1" x14ac:dyDescent="0.25">
      <c r="A6" s="13"/>
      <c r="B6" s="13"/>
      <c r="C6" s="14" t="s">
        <v>14</v>
      </c>
      <c r="D6" s="22" t="s">
        <v>15</v>
      </c>
      <c r="E6" s="22" t="s">
        <v>16</v>
      </c>
      <c r="F6" s="22" t="s">
        <v>17</v>
      </c>
      <c r="G6" s="19" t="s">
        <v>18</v>
      </c>
      <c r="H6" s="19"/>
      <c r="I6" s="19" t="s">
        <v>19</v>
      </c>
      <c r="J6" s="19"/>
      <c r="K6" s="19"/>
      <c r="L6" s="23" t="s">
        <v>20</v>
      </c>
      <c r="M6" s="19" t="s">
        <v>21</v>
      </c>
      <c r="N6" s="19"/>
      <c r="O6" s="19"/>
      <c r="P6" s="15" t="s">
        <v>22</v>
      </c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24" t="s">
        <v>23</v>
      </c>
      <c r="AC6" s="24"/>
      <c r="AD6" s="25" t="s">
        <v>24</v>
      </c>
      <c r="AE6" s="16"/>
      <c r="AF6" s="16"/>
      <c r="AG6" s="26" t="s">
        <v>25</v>
      </c>
      <c r="AH6" s="26" t="s">
        <v>25</v>
      </c>
      <c r="AI6" s="26" t="s">
        <v>26</v>
      </c>
      <c r="AJ6" s="26" t="s">
        <v>27</v>
      </c>
      <c r="AK6" s="27" t="s">
        <v>28</v>
      </c>
      <c r="AL6" s="18"/>
      <c r="AM6" s="19"/>
      <c r="AN6" s="21" t="s">
        <v>29</v>
      </c>
      <c r="AO6" s="21"/>
      <c r="AP6" s="21"/>
      <c r="AQ6" s="28" t="s">
        <v>30</v>
      </c>
      <c r="AR6" s="21" t="s">
        <v>31</v>
      </c>
      <c r="AS6" s="21"/>
      <c r="AT6" s="29" t="s">
        <v>32</v>
      </c>
      <c r="AU6" s="30"/>
      <c r="AV6" s="31"/>
      <c r="AW6" s="21" t="s">
        <v>33</v>
      </c>
      <c r="AX6" s="21"/>
    </row>
    <row r="7" spans="1:53" ht="36.6" customHeight="1" x14ac:dyDescent="0.25">
      <c r="A7" s="13"/>
      <c r="B7" s="13"/>
      <c r="C7" s="14"/>
      <c r="D7" s="22"/>
      <c r="E7" s="22"/>
      <c r="F7" s="22"/>
      <c r="G7" s="32" t="s">
        <v>34</v>
      </c>
      <c r="H7" s="33" t="s">
        <v>35</v>
      </c>
      <c r="I7" s="23" t="s">
        <v>35</v>
      </c>
      <c r="J7" s="23" t="s">
        <v>36</v>
      </c>
      <c r="K7" s="23" t="s">
        <v>37</v>
      </c>
      <c r="L7" s="23" t="s">
        <v>35</v>
      </c>
      <c r="M7" s="34" t="s">
        <v>38</v>
      </c>
      <c r="N7" s="34" t="s">
        <v>39</v>
      </c>
      <c r="O7" s="34" t="s">
        <v>40</v>
      </c>
      <c r="P7" s="35" t="s">
        <v>34</v>
      </c>
      <c r="Q7" s="35"/>
      <c r="R7" s="35"/>
      <c r="S7" s="36" t="s">
        <v>36</v>
      </c>
      <c r="T7" s="37"/>
      <c r="U7" s="38"/>
      <c r="V7" s="26" t="s">
        <v>35</v>
      </c>
      <c r="W7" s="26" t="s">
        <v>37</v>
      </c>
      <c r="X7" s="26" t="s">
        <v>27</v>
      </c>
      <c r="Y7" s="39" t="s">
        <v>41</v>
      </c>
      <c r="Z7" s="40" t="s">
        <v>42</v>
      </c>
      <c r="AA7" s="41" t="s">
        <v>43</v>
      </c>
      <c r="AB7" s="42" t="s">
        <v>44</v>
      </c>
      <c r="AC7" s="42" t="s">
        <v>45</v>
      </c>
      <c r="AD7" s="25"/>
      <c r="AE7" s="16"/>
      <c r="AF7" s="16"/>
      <c r="AG7" s="26" t="s">
        <v>34</v>
      </c>
      <c r="AH7" s="26" t="s">
        <v>35</v>
      </c>
      <c r="AI7" s="26" t="s">
        <v>37</v>
      </c>
      <c r="AJ7" s="26"/>
      <c r="AK7" s="27"/>
      <c r="AL7" s="18" t="s">
        <v>46</v>
      </c>
      <c r="AM7" s="19"/>
      <c r="AN7" s="21"/>
      <c r="AO7" s="21"/>
      <c r="AP7" s="21"/>
      <c r="AQ7" s="28"/>
      <c r="AR7" s="21"/>
      <c r="AS7" s="21"/>
      <c r="AT7" s="43" t="s">
        <v>47</v>
      </c>
      <c r="AU7" s="44" t="s">
        <v>48</v>
      </c>
      <c r="AV7" s="45" t="s">
        <v>28</v>
      </c>
      <c r="AW7" s="21"/>
      <c r="AX7" s="21"/>
      <c r="AY7" s="2" t="s">
        <v>49</v>
      </c>
    </row>
    <row r="8" spans="1:53" ht="27" hidden="1" customHeight="1" x14ac:dyDescent="0.25">
      <c r="A8" s="46"/>
      <c r="B8" s="46"/>
      <c r="C8" s="26"/>
      <c r="D8" s="18"/>
      <c r="E8" s="18"/>
      <c r="F8" s="47"/>
      <c r="G8" s="18"/>
      <c r="H8" s="18"/>
      <c r="I8" s="18"/>
      <c r="J8" s="18"/>
      <c r="K8" s="18"/>
      <c r="L8" s="18"/>
      <c r="M8" s="18" t="s">
        <v>35</v>
      </c>
      <c r="N8" s="18"/>
      <c r="O8" s="18"/>
      <c r="P8" s="48" t="s">
        <v>44</v>
      </c>
      <c r="Q8" s="48" t="s">
        <v>42</v>
      </c>
      <c r="R8" s="49" t="s">
        <v>50</v>
      </c>
      <c r="S8" s="50" t="s">
        <v>44</v>
      </c>
      <c r="T8" s="50" t="s">
        <v>42</v>
      </c>
      <c r="U8" s="51" t="s">
        <v>50</v>
      </c>
      <c r="V8" s="18"/>
      <c r="W8" s="18"/>
      <c r="X8" s="18"/>
      <c r="Y8" s="39"/>
      <c r="Z8" s="41"/>
      <c r="AA8" s="41"/>
      <c r="AB8" s="52"/>
      <c r="AC8" s="52"/>
      <c r="AD8" s="53"/>
      <c r="AE8" s="53"/>
      <c r="AF8" s="53"/>
      <c r="AG8" s="18"/>
      <c r="AH8" s="18"/>
      <c r="AI8" s="18"/>
      <c r="AJ8" s="18"/>
      <c r="AK8" s="54"/>
      <c r="AL8" s="18"/>
      <c r="AM8" s="18"/>
      <c r="AN8" s="55" t="s">
        <v>51</v>
      </c>
      <c r="AO8" s="56" t="s">
        <v>44</v>
      </c>
      <c r="AP8" s="56" t="s">
        <v>50</v>
      </c>
      <c r="AQ8" s="28"/>
      <c r="AR8" s="56" t="s">
        <v>44</v>
      </c>
      <c r="AS8" s="56" t="s">
        <v>50</v>
      </c>
      <c r="AT8" s="56"/>
      <c r="AU8" s="56"/>
      <c r="AV8" s="57"/>
      <c r="AW8" s="58"/>
      <c r="AX8" s="58"/>
      <c r="BA8" s="59" t="s">
        <v>52</v>
      </c>
    </row>
    <row r="9" spans="1:53" ht="22.2" customHeight="1" x14ac:dyDescent="0.25">
      <c r="A9" s="60" t="s">
        <v>53</v>
      </c>
      <c r="B9" s="54" t="s">
        <v>54</v>
      </c>
      <c r="C9" s="18"/>
      <c r="D9" s="18"/>
      <c r="E9" s="18"/>
      <c r="F9" s="47"/>
      <c r="G9" s="18"/>
      <c r="H9" s="18"/>
      <c r="I9" s="18"/>
      <c r="J9" s="18"/>
      <c r="K9" s="18"/>
      <c r="L9" s="18"/>
      <c r="M9" s="18"/>
      <c r="N9" s="18"/>
      <c r="O9" s="18"/>
      <c r="P9" s="48"/>
      <c r="Q9" s="48"/>
      <c r="R9" s="48"/>
      <c r="S9" s="50"/>
      <c r="T9" s="50"/>
      <c r="U9" s="50"/>
      <c r="V9" s="18"/>
      <c r="W9" s="18"/>
      <c r="X9" s="18"/>
      <c r="Y9" s="39"/>
      <c r="Z9" s="41"/>
      <c r="AA9" s="41"/>
      <c r="AB9" s="52"/>
      <c r="AC9" s="52"/>
      <c r="AD9" s="53"/>
      <c r="AE9" s="53"/>
      <c r="AF9" s="53"/>
      <c r="AG9" s="18"/>
      <c r="AH9" s="18"/>
      <c r="AI9" s="18"/>
      <c r="AJ9" s="18"/>
      <c r="AK9" s="54"/>
      <c r="AL9" s="18"/>
      <c r="AM9" s="18"/>
      <c r="AN9" s="58"/>
      <c r="AO9" s="58"/>
      <c r="AP9" s="58"/>
      <c r="AQ9" s="58"/>
      <c r="AR9" s="58"/>
      <c r="AS9" s="58"/>
      <c r="AT9" s="61">
        <f>SUM(AT10:AT15)</f>
        <v>167000</v>
      </c>
      <c r="AU9" s="61">
        <f>SUM(AU10:AU15)</f>
        <v>0</v>
      </c>
      <c r="AV9" s="62">
        <f>SUM(AT9:AU9)</f>
        <v>167000</v>
      </c>
      <c r="AW9" s="62">
        <f>'[1]chi khoa'!E12</f>
        <v>205229.62709921159</v>
      </c>
      <c r="AX9" s="58"/>
    </row>
    <row r="10" spans="1:53" ht="22.2" customHeight="1" x14ac:dyDescent="0.3">
      <c r="A10" s="63">
        <v>1</v>
      </c>
      <c r="B10" s="64" t="s">
        <v>55</v>
      </c>
      <c r="C10" s="65">
        <v>0</v>
      </c>
      <c r="D10" s="18">
        <v>0</v>
      </c>
      <c r="E10" s="18">
        <v>89</v>
      </c>
      <c r="F10" s="66">
        <f>SUM(C10:E10)</f>
        <v>89</v>
      </c>
      <c r="G10" s="54">
        <f>[1]Phương!O9</f>
        <v>0</v>
      </c>
      <c r="H10" s="18">
        <f>[1]Hiên!T9</f>
        <v>0</v>
      </c>
      <c r="I10" s="18">
        <f>[1]Hiên!R9</f>
        <v>0</v>
      </c>
      <c r="J10" s="18">
        <f>'[1]H. Hà'!P9</f>
        <v>0</v>
      </c>
      <c r="K10" s="18">
        <f>[1]Vân!Q9</f>
        <v>0</v>
      </c>
      <c r="L10" s="18"/>
      <c r="M10" s="18">
        <f>[1]Hiên!U9</f>
        <v>0</v>
      </c>
      <c r="N10" s="18"/>
      <c r="O10" s="18"/>
      <c r="P10" s="48">
        <f>[1]Phương!X9</f>
        <v>0</v>
      </c>
      <c r="Q10" s="48"/>
      <c r="R10" s="48"/>
      <c r="S10" s="50">
        <f>'[1]H. Hà'!X9</f>
        <v>0</v>
      </c>
      <c r="T10" s="67">
        <v>27000</v>
      </c>
      <c r="U10" s="50">
        <f>S10*T10</f>
        <v>0</v>
      </c>
      <c r="V10" s="18">
        <f>[1]Hiên!AA9</f>
        <v>0</v>
      </c>
      <c r="W10" s="18">
        <f>[1]Vân!Y9</f>
        <v>0</v>
      </c>
      <c r="X10" s="18">
        <f>'[1]778NK'!F9</f>
        <v>0</v>
      </c>
      <c r="Y10" s="39">
        <f>SUM(V10:X10)</f>
        <v>0</v>
      </c>
      <c r="Z10" s="67">
        <v>27000</v>
      </c>
      <c r="AA10" s="41">
        <f>Y10*Z10</f>
        <v>0</v>
      </c>
      <c r="AB10" s="52">
        <f>P10+S10+Y10</f>
        <v>0</v>
      </c>
      <c r="AC10" s="52">
        <f>R10+U10+AA10</f>
        <v>0</v>
      </c>
      <c r="AD10" s="53">
        <f>G10+H10+I10+J10+K10+L10+M10+N10+O10+AB10</f>
        <v>0</v>
      </c>
      <c r="AE10" s="53">
        <f>F10-AD10</f>
        <v>89</v>
      </c>
      <c r="AF10" s="53">
        <f>AE10*AN10</f>
        <v>1240215</v>
      </c>
      <c r="AG10" s="18">
        <f>[1]Phương!AB9</f>
        <v>0</v>
      </c>
      <c r="AH10" s="18">
        <f>[1]Hiên!AC9</f>
        <v>0</v>
      </c>
      <c r="AI10" s="18">
        <f>[1]Vân!AA9</f>
        <v>89</v>
      </c>
      <c r="AJ10" s="18">
        <f>'[1]778NK'!I9</f>
        <v>0</v>
      </c>
      <c r="AK10" s="54">
        <f>SUM(AG10:AJ10)</f>
        <v>89</v>
      </c>
      <c r="AL10" s="18">
        <f>AE10-AK10</f>
        <v>0</v>
      </c>
      <c r="AM10" s="18">
        <f>[1]Vân!AB9</f>
        <v>0</v>
      </c>
      <c r="AN10" s="68">
        <v>13935</v>
      </c>
      <c r="AO10" s="58">
        <f t="shared" ref="AO10:AO73" si="0">AB10</f>
        <v>0</v>
      </c>
      <c r="AP10" s="58">
        <f t="shared" ref="AP10:AP73" si="1">AB10*AN10</f>
        <v>0</v>
      </c>
      <c r="AQ10" s="58">
        <f t="shared" ref="AQ10:AQ73" si="2">AC10-AP10</f>
        <v>0</v>
      </c>
      <c r="AR10" s="58">
        <f t="shared" ref="AR10:AR73" si="3">SUM(G10:L10)</f>
        <v>0</v>
      </c>
      <c r="AS10" s="58">
        <f t="shared" ref="AS10:AS73" si="4">AN10*AR10</f>
        <v>0</v>
      </c>
      <c r="AT10" s="58">
        <f>AC10*4/100</f>
        <v>0</v>
      </c>
      <c r="AU10" s="58">
        <f>AC10*8/100</f>
        <v>0</v>
      </c>
      <c r="AV10" s="69">
        <f>SUM(AT10:AU10)</f>
        <v>0</v>
      </c>
      <c r="AW10" s="58"/>
      <c r="AX10" s="21">
        <f>SUM(AB10:AB15)</f>
        <v>91</v>
      </c>
      <c r="BA10" s="2" t="s">
        <v>56</v>
      </c>
    </row>
    <row r="11" spans="1:53" ht="22.2" customHeight="1" x14ac:dyDescent="0.25">
      <c r="A11" s="70">
        <v>2</v>
      </c>
      <c r="B11" s="71" t="s">
        <v>57</v>
      </c>
      <c r="C11" s="65">
        <v>53</v>
      </c>
      <c r="D11" s="18">
        <v>0</v>
      </c>
      <c r="E11" s="18">
        <v>0</v>
      </c>
      <c r="F11" s="66">
        <f t="shared" ref="F11:F74" si="5">SUM(C11:E11)</f>
        <v>53</v>
      </c>
      <c r="G11" s="54">
        <f>[1]Phương!O10</f>
        <v>1</v>
      </c>
      <c r="H11" s="18">
        <f>[1]Hiên!T10</f>
        <v>0</v>
      </c>
      <c r="I11" s="18">
        <f>[1]Hiên!R10</f>
        <v>0</v>
      </c>
      <c r="J11" s="18">
        <f>'[1]H. Hà'!P10</f>
        <v>0</v>
      </c>
      <c r="K11" s="18">
        <f>[1]Vân!Q10</f>
        <v>0</v>
      </c>
      <c r="L11" s="18"/>
      <c r="M11" s="18">
        <f>[1]Hiên!U10</f>
        <v>0</v>
      </c>
      <c r="N11" s="18"/>
      <c r="O11" s="18"/>
      <c r="P11" s="48">
        <f>[1]Phương!X10</f>
        <v>0</v>
      </c>
      <c r="Q11" s="48"/>
      <c r="R11" s="48"/>
      <c r="S11" s="50">
        <f>'[1]H. Hà'!X10</f>
        <v>0</v>
      </c>
      <c r="T11" s="72">
        <v>43000</v>
      </c>
      <c r="U11" s="50">
        <f t="shared" ref="U11:U74" si="6">S11*T11</f>
        <v>0</v>
      </c>
      <c r="V11" s="18">
        <f>[1]Hiên!AA10</f>
        <v>0</v>
      </c>
      <c r="W11" s="18">
        <f>[1]Vân!Y10</f>
        <v>0</v>
      </c>
      <c r="X11" s="18">
        <f>'[1]778NK'!F10</f>
        <v>0</v>
      </c>
      <c r="Y11" s="39">
        <f t="shared" ref="Y11:Y74" si="7">SUM(V11:X11)</f>
        <v>0</v>
      </c>
      <c r="Z11" s="72">
        <v>43000</v>
      </c>
      <c r="AA11" s="41">
        <f t="shared" ref="AA11:AA74" si="8">Y11*Z11</f>
        <v>0</v>
      </c>
      <c r="AB11" s="52">
        <f t="shared" ref="AB11:AB74" si="9">P11+S11+Y11</f>
        <v>0</v>
      </c>
      <c r="AC11" s="52">
        <f t="shared" ref="AC11:AC74" si="10">R11+U11+AA11</f>
        <v>0</v>
      </c>
      <c r="AD11" s="53">
        <f t="shared" ref="AD11:AD74" si="11">G11+H11+I11+J11+K11+L11+M11+N11+O11+AB11</f>
        <v>1</v>
      </c>
      <c r="AE11" s="53">
        <f t="shared" ref="AE11:AE74" si="12">F11-AD11</f>
        <v>52</v>
      </c>
      <c r="AF11" s="53">
        <f t="shared" ref="AF11:AF74" si="13">AE11*AN11</f>
        <v>1436500</v>
      </c>
      <c r="AG11" s="18">
        <f>[1]Phương!AB10</f>
        <v>0</v>
      </c>
      <c r="AH11" s="18">
        <f>[1]Hiên!AC10</f>
        <v>52</v>
      </c>
      <c r="AI11" s="18">
        <f>[1]Vân!AA10</f>
        <v>0</v>
      </c>
      <c r="AJ11" s="18">
        <f>'[1]778NK'!I10</f>
        <v>0</v>
      </c>
      <c r="AK11" s="54">
        <f t="shared" ref="AK11:AK74" si="14">SUM(AG11:AJ11)</f>
        <v>52</v>
      </c>
      <c r="AL11" s="18">
        <f>AE11-AK11</f>
        <v>0</v>
      </c>
      <c r="AM11" s="18">
        <f>[1]Vân!AB10</f>
        <v>0</v>
      </c>
      <c r="AN11" s="73">
        <v>27625</v>
      </c>
      <c r="AO11" s="58">
        <f t="shared" si="0"/>
        <v>0</v>
      </c>
      <c r="AP11" s="58">
        <f t="shared" si="1"/>
        <v>0</v>
      </c>
      <c r="AQ11" s="58">
        <f t="shared" si="2"/>
        <v>0</v>
      </c>
      <c r="AR11" s="58">
        <f t="shared" si="3"/>
        <v>1</v>
      </c>
      <c r="AS11" s="58">
        <f t="shared" si="4"/>
        <v>27625</v>
      </c>
      <c r="AT11" s="58">
        <f t="shared" ref="AT11:AT74" si="15">AC11*4/100</f>
        <v>0</v>
      </c>
      <c r="AU11" s="58">
        <f t="shared" ref="AU11:AU74" si="16">AC11*8/100</f>
        <v>0</v>
      </c>
      <c r="AV11" s="69">
        <f t="shared" ref="AV11:AV74" si="17">SUM(AT11:AU11)</f>
        <v>0</v>
      </c>
      <c r="AW11" s="58"/>
      <c r="AX11" s="21"/>
      <c r="BA11" s="2" t="s">
        <v>58</v>
      </c>
    </row>
    <row r="12" spans="1:53" ht="22.2" customHeight="1" x14ac:dyDescent="0.25">
      <c r="A12" s="63">
        <v>3</v>
      </c>
      <c r="B12" s="74" t="s">
        <v>59</v>
      </c>
      <c r="C12" s="65">
        <v>0</v>
      </c>
      <c r="D12" s="18">
        <v>0</v>
      </c>
      <c r="E12" s="18">
        <v>31</v>
      </c>
      <c r="F12" s="66">
        <f t="shared" si="5"/>
        <v>31</v>
      </c>
      <c r="G12" s="54">
        <f>[1]Phương!O11</f>
        <v>0</v>
      </c>
      <c r="H12" s="18">
        <f>[1]Hiên!T11</f>
        <v>0</v>
      </c>
      <c r="I12" s="18">
        <f>[1]Hiên!R11</f>
        <v>0</v>
      </c>
      <c r="J12" s="18">
        <f>'[1]H. Hà'!P11</f>
        <v>0</v>
      </c>
      <c r="K12" s="18">
        <f>[1]Vân!Q11</f>
        <v>0</v>
      </c>
      <c r="L12" s="18"/>
      <c r="M12" s="18">
        <f>[1]Hiên!U11</f>
        <v>0</v>
      </c>
      <c r="N12" s="18"/>
      <c r="O12" s="18"/>
      <c r="P12" s="48">
        <f>[1]Phương!X11</f>
        <v>0</v>
      </c>
      <c r="Q12" s="48"/>
      <c r="R12" s="48"/>
      <c r="S12" s="50">
        <f>'[1]H. Hà'!X11</f>
        <v>25</v>
      </c>
      <c r="T12" s="67">
        <v>33000</v>
      </c>
      <c r="U12" s="50">
        <f t="shared" si="6"/>
        <v>825000</v>
      </c>
      <c r="V12" s="18">
        <f>[1]Hiên!AA11</f>
        <v>0</v>
      </c>
      <c r="W12" s="18">
        <f>[1]Vân!Y11</f>
        <v>4</v>
      </c>
      <c r="X12" s="18">
        <f>'[1]778NK'!F11</f>
        <v>0</v>
      </c>
      <c r="Y12" s="39">
        <f t="shared" si="7"/>
        <v>4</v>
      </c>
      <c r="Z12" s="67">
        <v>33000</v>
      </c>
      <c r="AA12" s="41">
        <f t="shared" si="8"/>
        <v>132000</v>
      </c>
      <c r="AB12" s="52">
        <f>P12+S12+Y12</f>
        <v>29</v>
      </c>
      <c r="AC12" s="52">
        <f t="shared" si="10"/>
        <v>957000</v>
      </c>
      <c r="AD12" s="53">
        <f t="shared" si="11"/>
        <v>29</v>
      </c>
      <c r="AE12" s="53">
        <f>F12-AD12</f>
        <v>2</v>
      </c>
      <c r="AF12" s="53">
        <f t="shared" si="13"/>
        <v>44040</v>
      </c>
      <c r="AG12" s="18">
        <f>[1]Phương!AB11</f>
        <v>0</v>
      </c>
      <c r="AH12" s="18">
        <f>[1]Hiên!AC11</f>
        <v>0</v>
      </c>
      <c r="AI12" s="18">
        <f>[1]Vân!AA11</f>
        <v>2</v>
      </c>
      <c r="AJ12" s="18">
        <f>'[1]778NK'!I11</f>
        <v>0</v>
      </c>
      <c r="AK12" s="54">
        <f t="shared" si="14"/>
        <v>2</v>
      </c>
      <c r="AL12" s="18">
        <f>AE12-AK12</f>
        <v>0</v>
      </c>
      <c r="AM12" s="18">
        <f>[1]Vân!AB11</f>
        <v>0</v>
      </c>
      <c r="AN12" s="73">
        <v>22020</v>
      </c>
      <c r="AO12" s="58">
        <f t="shared" si="0"/>
        <v>29</v>
      </c>
      <c r="AP12" s="58">
        <f t="shared" si="1"/>
        <v>638580</v>
      </c>
      <c r="AQ12" s="58">
        <f t="shared" si="2"/>
        <v>318420</v>
      </c>
      <c r="AR12" s="58">
        <f t="shared" si="3"/>
        <v>0</v>
      </c>
      <c r="AS12" s="58">
        <f t="shared" si="4"/>
        <v>0</v>
      </c>
      <c r="AT12" s="58">
        <f t="shared" si="15"/>
        <v>38280</v>
      </c>
      <c r="AU12" s="58"/>
      <c r="AV12" s="69">
        <f t="shared" si="17"/>
        <v>38280</v>
      </c>
      <c r="AW12" s="58"/>
      <c r="AX12" s="21"/>
      <c r="BA12" s="2" t="s">
        <v>60</v>
      </c>
    </row>
    <row r="13" spans="1:53" ht="22.2" customHeight="1" x14ac:dyDescent="0.25">
      <c r="A13" s="70">
        <v>4</v>
      </c>
      <c r="B13" s="71" t="s">
        <v>61</v>
      </c>
      <c r="C13" s="65">
        <v>0</v>
      </c>
      <c r="D13" s="18">
        <v>0</v>
      </c>
      <c r="E13" s="18">
        <v>9</v>
      </c>
      <c r="F13" s="66">
        <f t="shared" si="5"/>
        <v>9</v>
      </c>
      <c r="G13" s="54">
        <f>[1]Phương!O12</f>
        <v>0</v>
      </c>
      <c r="H13" s="18">
        <f>[1]Hiên!T12</f>
        <v>0</v>
      </c>
      <c r="I13" s="18">
        <f>[1]Hiên!R12</f>
        <v>0</v>
      </c>
      <c r="J13" s="18">
        <f>'[1]H. Hà'!P12</f>
        <v>0</v>
      </c>
      <c r="K13" s="18">
        <f>[1]Vân!Q12</f>
        <v>0</v>
      </c>
      <c r="L13" s="18"/>
      <c r="M13" s="18">
        <f>[1]Hiên!U12</f>
        <v>0</v>
      </c>
      <c r="N13" s="18"/>
      <c r="O13" s="18"/>
      <c r="P13" s="48">
        <f>[1]Phương!X12</f>
        <v>0</v>
      </c>
      <c r="Q13" s="48"/>
      <c r="R13" s="48"/>
      <c r="S13" s="50">
        <f>'[1]H. Hà'!X12</f>
        <v>0</v>
      </c>
      <c r="T13" s="72">
        <v>35000</v>
      </c>
      <c r="U13" s="50">
        <f t="shared" si="6"/>
        <v>0</v>
      </c>
      <c r="V13" s="18">
        <f>[1]Hiên!AA12</f>
        <v>0</v>
      </c>
      <c r="W13" s="18">
        <f>[1]Vân!Y12</f>
        <v>0</v>
      </c>
      <c r="X13" s="18">
        <f>'[1]778NK'!F12</f>
        <v>0</v>
      </c>
      <c r="Y13" s="39">
        <f t="shared" si="7"/>
        <v>0</v>
      </c>
      <c r="Z13" s="72">
        <v>35000</v>
      </c>
      <c r="AA13" s="41">
        <f t="shared" si="8"/>
        <v>0</v>
      </c>
      <c r="AB13" s="52">
        <f t="shared" si="9"/>
        <v>0</v>
      </c>
      <c r="AC13" s="52">
        <f t="shared" si="10"/>
        <v>0</v>
      </c>
      <c r="AD13" s="53">
        <f t="shared" si="11"/>
        <v>0</v>
      </c>
      <c r="AE13" s="53">
        <f t="shared" si="12"/>
        <v>9</v>
      </c>
      <c r="AF13" s="53">
        <f t="shared" si="13"/>
        <v>203175</v>
      </c>
      <c r="AG13" s="18">
        <f>[1]Phương!AB12</f>
        <v>0</v>
      </c>
      <c r="AH13" s="18">
        <f>[1]Hiên!AC12</f>
        <v>0</v>
      </c>
      <c r="AI13" s="18">
        <f>[1]Vân!AA12</f>
        <v>9</v>
      </c>
      <c r="AJ13" s="18">
        <f>'[1]778NK'!I12</f>
        <v>0</v>
      </c>
      <c r="AK13" s="54">
        <f t="shared" si="14"/>
        <v>9</v>
      </c>
      <c r="AL13" s="18">
        <f t="shared" ref="AL13:AL76" si="18">AE13-AK13</f>
        <v>0</v>
      </c>
      <c r="AM13" s="18">
        <f>[1]Vân!AB12</f>
        <v>35</v>
      </c>
      <c r="AN13" s="73">
        <v>22575</v>
      </c>
      <c r="AO13" s="58">
        <f t="shared" si="0"/>
        <v>0</v>
      </c>
      <c r="AP13" s="58">
        <f t="shared" si="1"/>
        <v>0</v>
      </c>
      <c r="AQ13" s="58">
        <f t="shared" si="2"/>
        <v>0</v>
      </c>
      <c r="AR13" s="58">
        <f t="shared" si="3"/>
        <v>0</v>
      </c>
      <c r="AS13" s="58">
        <f t="shared" si="4"/>
        <v>0</v>
      </c>
      <c r="AT13" s="58">
        <f t="shared" si="15"/>
        <v>0</v>
      </c>
      <c r="AU13" s="58">
        <f t="shared" si="16"/>
        <v>0</v>
      </c>
      <c r="AV13" s="69">
        <f t="shared" si="17"/>
        <v>0</v>
      </c>
      <c r="AW13" s="58"/>
      <c r="AX13" s="21"/>
      <c r="BA13" s="2" t="s">
        <v>62</v>
      </c>
    </row>
    <row r="14" spans="1:53" ht="22.2" customHeight="1" x14ac:dyDescent="0.25">
      <c r="A14" s="63">
        <v>5</v>
      </c>
      <c r="B14" s="74" t="s">
        <v>63</v>
      </c>
      <c r="C14" s="65">
        <v>0</v>
      </c>
      <c r="D14" s="18">
        <v>0</v>
      </c>
      <c r="E14" s="18">
        <v>5</v>
      </c>
      <c r="F14" s="66">
        <f t="shared" si="5"/>
        <v>5</v>
      </c>
      <c r="G14" s="54">
        <f>[1]Phương!O13</f>
        <v>0</v>
      </c>
      <c r="H14" s="18">
        <f>[1]Hiên!T13</f>
        <v>0</v>
      </c>
      <c r="I14" s="18">
        <f>[1]Hiên!R13</f>
        <v>0</v>
      </c>
      <c r="J14" s="18">
        <f>'[1]H. Hà'!P13</f>
        <v>0</v>
      </c>
      <c r="K14" s="18">
        <f>[1]Vân!Q13</f>
        <v>0</v>
      </c>
      <c r="L14" s="18"/>
      <c r="M14" s="18">
        <f>[1]Hiên!U13</f>
        <v>0</v>
      </c>
      <c r="N14" s="18"/>
      <c r="O14" s="18"/>
      <c r="P14" s="48">
        <f>[1]Phương!X13</f>
        <v>0</v>
      </c>
      <c r="Q14" s="48"/>
      <c r="R14" s="48"/>
      <c r="S14" s="50">
        <f>'[1]H. Hà'!X13</f>
        <v>0</v>
      </c>
      <c r="T14" s="67">
        <v>36000</v>
      </c>
      <c r="U14" s="50">
        <f t="shared" si="6"/>
        <v>0</v>
      </c>
      <c r="V14" s="18">
        <f>[1]Hiên!AA13</f>
        <v>0</v>
      </c>
      <c r="W14" s="18">
        <f>[1]Vân!Y13</f>
        <v>0</v>
      </c>
      <c r="X14" s="18">
        <f>'[1]778NK'!F13</f>
        <v>0</v>
      </c>
      <c r="Y14" s="39">
        <f t="shared" si="7"/>
        <v>0</v>
      </c>
      <c r="Z14" s="67">
        <v>36000</v>
      </c>
      <c r="AA14" s="41">
        <f t="shared" si="8"/>
        <v>0</v>
      </c>
      <c r="AB14" s="52">
        <f t="shared" si="9"/>
        <v>0</v>
      </c>
      <c r="AC14" s="52">
        <f t="shared" si="10"/>
        <v>0</v>
      </c>
      <c r="AD14" s="53">
        <f t="shared" si="11"/>
        <v>0</v>
      </c>
      <c r="AE14" s="53">
        <f t="shared" si="12"/>
        <v>5</v>
      </c>
      <c r="AF14" s="53">
        <f t="shared" si="13"/>
        <v>106400</v>
      </c>
      <c r="AG14" s="18">
        <f>[1]Phương!AB13</f>
        <v>0</v>
      </c>
      <c r="AH14" s="18">
        <f>[1]Hiên!AC13</f>
        <v>0</v>
      </c>
      <c r="AI14" s="18">
        <f>[1]Vân!AA13</f>
        <v>5</v>
      </c>
      <c r="AJ14" s="18">
        <f>'[1]778NK'!I13</f>
        <v>0</v>
      </c>
      <c r="AK14" s="54">
        <f t="shared" si="14"/>
        <v>5</v>
      </c>
      <c r="AL14" s="18">
        <f t="shared" si="18"/>
        <v>0</v>
      </c>
      <c r="AM14" s="18">
        <f>[1]Vân!AB13</f>
        <v>43</v>
      </c>
      <c r="AN14" s="73">
        <v>21280</v>
      </c>
      <c r="AO14" s="58">
        <f t="shared" si="0"/>
        <v>0</v>
      </c>
      <c r="AP14" s="58">
        <f t="shared" si="1"/>
        <v>0</v>
      </c>
      <c r="AQ14" s="58">
        <f t="shared" si="2"/>
        <v>0</v>
      </c>
      <c r="AR14" s="58">
        <f t="shared" si="3"/>
        <v>0</v>
      </c>
      <c r="AS14" s="58">
        <f t="shared" si="4"/>
        <v>0</v>
      </c>
      <c r="AT14" s="58">
        <f t="shared" si="15"/>
        <v>0</v>
      </c>
      <c r="AU14" s="58">
        <f t="shared" si="16"/>
        <v>0</v>
      </c>
      <c r="AV14" s="69">
        <f t="shared" si="17"/>
        <v>0</v>
      </c>
      <c r="AW14" s="58"/>
      <c r="AX14" s="21"/>
      <c r="BA14" s="2" t="s">
        <v>64</v>
      </c>
    </row>
    <row r="15" spans="1:53" ht="22.2" hidden="1" customHeight="1" x14ac:dyDescent="0.25">
      <c r="A15" s="70">
        <v>6</v>
      </c>
      <c r="B15" s="75" t="s">
        <v>65</v>
      </c>
      <c r="C15" s="65">
        <v>12</v>
      </c>
      <c r="D15" s="18">
        <v>0</v>
      </c>
      <c r="E15" s="18">
        <v>50</v>
      </c>
      <c r="F15" s="66">
        <f t="shared" si="5"/>
        <v>62</v>
      </c>
      <c r="G15" s="54">
        <f>[1]Phương!O14</f>
        <v>0</v>
      </c>
      <c r="H15" s="18">
        <f>[1]Hiên!T14</f>
        <v>0</v>
      </c>
      <c r="I15" s="18">
        <f>[1]Hiên!R14</f>
        <v>0</v>
      </c>
      <c r="J15" s="18">
        <f>'[1]H. Hà'!P14</f>
        <v>0</v>
      </c>
      <c r="K15" s="18">
        <f>[1]Vân!Q14</f>
        <v>0</v>
      </c>
      <c r="L15" s="18"/>
      <c r="M15" s="18">
        <f>[1]Hiên!U14</f>
        <v>0</v>
      </c>
      <c r="N15" s="18"/>
      <c r="O15" s="18"/>
      <c r="P15" s="48">
        <f>[1]Phương!X14</f>
        <v>1</v>
      </c>
      <c r="Q15" s="48">
        <v>46000</v>
      </c>
      <c r="R15" s="48">
        <f>P15*Q15</f>
        <v>46000</v>
      </c>
      <c r="S15" s="50">
        <f>'[1]H. Hà'!X14</f>
        <v>50</v>
      </c>
      <c r="T15" s="76">
        <v>52000</v>
      </c>
      <c r="U15" s="50">
        <f t="shared" si="6"/>
        <v>2600000</v>
      </c>
      <c r="V15" s="18">
        <f>[1]Hiên!AA14</f>
        <v>4</v>
      </c>
      <c r="W15" s="18">
        <f>[1]Vân!Y14</f>
        <v>0</v>
      </c>
      <c r="X15" s="18">
        <f>'[1]778NK'!F14</f>
        <v>7</v>
      </c>
      <c r="Y15" s="39">
        <f t="shared" si="7"/>
        <v>11</v>
      </c>
      <c r="Z15" s="76">
        <v>52000</v>
      </c>
      <c r="AA15" s="41">
        <f t="shared" si="8"/>
        <v>572000</v>
      </c>
      <c r="AB15" s="52">
        <f t="shared" si="9"/>
        <v>62</v>
      </c>
      <c r="AC15" s="52">
        <f t="shared" si="10"/>
        <v>3218000</v>
      </c>
      <c r="AD15" s="53">
        <f t="shared" si="11"/>
        <v>62</v>
      </c>
      <c r="AE15" s="53">
        <f t="shared" si="12"/>
        <v>0</v>
      </c>
      <c r="AF15" s="53">
        <f t="shared" si="13"/>
        <v>0</v>
      </c>
      <c r="AG15" s="18">
        <f>[1]Phương!AB14</f>
        <v>0</v>
      </c>
      <c r="AH15" s="18">
        <f>[1]Hiên!AC14</f>
        <v>0</v>
      </c>
      <c r="AI15" s="18">
        <f>[1]Vân!AA14</f>
        <v>0</v>
      </c>
      <c r="AJ15" s="18">
        <f>'[1]778NK'!I14</f>
        <v>0</v>
      </c>
      <c r="AK15" s="54">
        <f t="shared" si="14"/>
        <v>0</v>
      </c>
      <c r="AL15" s="18">
        <f t="shared" si="18"/>
        <v>0</v>
      </c>
      <c r="AM15" s="18">
        <f>[1]Vân!AB14</f>
        <v>0</v>
      </c>
      <c r="AN15" s="73">
        <v>44850</v>
      </c>
      <c r="AO15" s="58">
        <f t="shared" si="0"/>
        <v>62</v>
      </c>
      <c r="AP15" s="58">
        <f t="shared" si="1"/>
        <v>2780700</v>
      </c>
      <c r="AQ15" s="58">
        <f t="shared" si="2"/>
        <v>437300</v>
      </c>
      <c r="AR15" s="58">
        <f t="shared" si="3"/>
        <v>0</v>
      </c>
      <c r="AS15" s="58">
        <f t="shared" si="4"/>
        <v>0</v>
      </c>
      <c r="AT15" s="58">
        <f t="shared" si="15"/>
        <v>128720</v>
      </c>
      <c r="AU15" s="58"/>
      <c r="AV15" s="69">
        <f t="shared" si="17"/>
        <v>128720</v>
      </c>
      <c r="AW15" s="58"/>
      <c r="AX15" s="21"/>
    </row>
    <row r="16" spans="1:53" ht="22.2" hidden="1" customHeight="1" x14ac:dyDescent="0.25">
      <c r="A16" s="63">
        <v>7</v>
      </c>
      <c r="B16" s="74" t="s">
        <v>66</v>
      </c>
      <c r="C16" s="18"/>
      <c r="D16" s="18"/>
      <c r="E16" s="18"/>
      <c r="F16" s="77">
        <f t="shared" si="5"/>
        <v>0</v>
      </c>
      <c r="G16" s="54">
        <f>[1]Phương!O15</f>
        <v>0</v>
      </c>
      <c r="H16" s="18">
        <f>[1]Hiên!T15</f>
        <v>0</v>
      </c>
      <c r="I16" s="18">
        <f>[1]Hiên!R15</f>
        <v>0</v>
      </c>
      <c r="J16" s="18">
        <f>'[1]H. Hà'!P15</f>
        <v>0</v>
      </c>
      <c r="K16" s="18">
        <f>[1]Vân!Q15</f>
        <v>0</v>
      </c>
      <c r="L16" s="18"/>
      <c r="M16" s="18">
        <f>[1]Hiên!U15</f>
        <v>0</v>
      </c>
      <c r="N16" s="18"/>
      <c r="O16" s="18"/>
      <c r="P16" s="48">
        <f>[1]Phương!X15</f>
        <v>0</v>
      </c>
      <c r="Q16" s="48"/>
      <c r="R16" s="48">
        <f t="shared" ref="R16:R79" si="19">P16*Q16</f>
        <v>0</v>
      </c>
      <c r="S16" s="50">
        <f>'[1]H. Hà'!X15</f>
        <v>0</v>
      </c>
      <c r="T16" s="67">
        <v>54000</v>
      </c>
      <c r="U16" s="50">
        <f t="shared" si="6"/>
        <v>0</v>
      </c>
      <c r="V16" s="18">
        <f>[1]Hiên!AA15</f>
        <v>0</v>
      </c>
      <c r="W16" s="18">
        <f>[1]Vân!Y15</f>
        <v>0</v>
      </c>
      <c r="X16" s="18">
        <f>'[1]778NK'!F15</f>
        <v>0</v>
      </c>
      <c r="Y16" s="39">
        <f t="shared" si="7"/>
        <v>0</v>
      </c>
      <c r="Z16" s="67">
        <v>54000</v>
      </c>
      <c r="AA16" s="41">
        <f t="shared" si="8"/>
        <v>0</v>
      </c>
      <c r="AB16" s="52">
        <f t="shared" si="9"/>
        <v>0</v>
      </c>
      <c r="AC16" s="52">
        <f t="shared" si="10"/>
        <v>0</v>
      </c>
      <c r="AD16" s="53">
        <f t="shared" si="11"/>
        <v>0</v>
      </c>
      <c r="AE16" s="53">
        <f t="shared" si="12"/>
        <v>0</v>
      </c>
      <c r="AF16" s="53">
        <f t="shared" si="13"/>
        <v>0</v>
      </c>
      <c r="AG16" s="18">
        <f>[1]Phương!AB15</f>
        <v>0</v>
      </c>
      <c r="AH16" s="18">
        <f>[1]Hiên!AC15</f>
        <v>0</v>
      </c>
      <c r="AI16" s="18">
        <f>[1]Vân!AA15</f>
        <v>0</v>
      </c>
      <c r="AJ16" s="18">
        <f>'[1]778NK'!I15</f>
        <v>0</v>
      </c>
      <c r="AK16" s="54">
        <f t="shared" si="14"/>
        <v>0</v>
      </c>
      <c r="AL16" s="18">
        <f t="shared" si="18"/>
        <v>0</v>
      </c>
      <c r="AM16" s="18">
        <f>[1]Vân!AB15</f>
        <v>0</v>
      </c>
      <c r="AN16" s="58"/>
      <c r="AO16" s="58">
        <f t="shared" si="0"/>
        <v>0</v>
      </c>
      <c r="AP16" s="58">
        <f t="shared" si="1"/>
        <v>0</v>
      </c>
      <c r="AQ16" s="58">
        <f t="shared" si="2"/>
        <v>0</v>
      </c>
      <c r="AR16" s="58">
        <f t="shared" si="3"/>
        <v>0</v>
      </c>
      <c r="AS16" s="58">
        <f t="shared" si="4"/>
        <v>0</v>
      </c>
      <c r="AT16" s="58">
        <f t="shared" si="15"/>
        <v>0</v>
      </c>
      <c r="AU16" s="58">
        <f t="shared" si="16"/>
        <v>0</v>
      </c>
      <c r="AV16" s="69">
        <f t="shared" si="17"/>
        <v>0</v>
      </c>
      <c r="AW16" s="58"/>
      <c r="AX16" s="58"/>
    </row>
    <row r="17" spans="1:53" ht="22.2" hidden="1" customHeight="1" x14ac:dyDescent="0.25">
      <c r="A17" s="70">
        <v>8</v>
      </c>
      <c r="B17" s="71" t="s">
        <v>67</v>
      </c>
      <c r="C17" s="18"/>
      <c r="D17" s="18"/>
      <c r="E17" s="18"/>
      <c r="F17" s="77">
        <f t="shared" si="5"/>
        <v>0</v>
      </c>
      <c r="G17" s="54">
        <f>[1]Phương!O16</f>
        <v>0</v>
      </c>
      <c r="H17" s="18">
        <f>[1]Hiên!T16</f>
        <v>0</v>
      </c>
      <c r="I17" s="18">
        <f>[1]Hiên!R16</f>
        <v>0</v>
      </c>
      <c r="J17" s="18">
        <f>'[1]H. Hà'!P16</f>
        <v>0</v>
      </c>
      <c r="K17" s="18">
        <f>[1]Vân!Q16</f>
        <v>0</v>
      </c>
      <c r="L17" s="18"/>
      <c r="M17" s="18">
        <f>[1]Hiên!U16</f>
        <v>0</v>
      </c>
      <c r="N17" s="18"/>
      <c r="O17" s="18"/>
      <c r="P17" s="48">
        <f>[1]Phương!X16</f>
        <v>0</v>
      </c>
      <c r="Q17" s="48"/>
      <c r="R17" s="48">
        <f t="shared" si="19"/>
        <v>0</v>
      </c>
      <c r="S17" s="50">
        <f>'[1]H. Hà'!X16</f>
        <v>0</v>
      </c>
      <c r="T17" s="72">
        <v>35000</v>
      </c>
      <c r="U17" s="50">
        <f t="shared" si="6"/>
        <v>0</v>
      </c>
      <c r="V17" s="18">
        <f>[1]Hiên!AA16</f>
        <v>0</v>
      </c>
      <c r="W17" s="18">
        <f>[1]Vân!Y16</f>
        <v>0</v>
      </c>
      <c r="X17" s="18">
        <f>'[1]778NK'!F16</f>
        <v>0</v>
      </c>
      <c r="Y17" s="39">
        <f t="shared" si="7"/>
        <v>0</v>
      </c>
      <c r="Z17" s="72">
        <v>35000</v>
      </c>
      <c r="AA17" s="41">
        <f t="shared" si="8"/>
        <v>0</v>
      </c>
      <c r="AB17" s="52">
        <f t="shared" si="9"/>
        <v>0</v>
      </c>
      <c r="AC17" s="52">
        <f t="shared" si="10"/>
        <v>0</v>
      </c>
      <c r="AD17" s="53">
        <f t="shared" si="11"/>
        <v>0</v>
      </c>
      <c r="AE17" s="53">
        <f t="shared" si="12"/>
        <v>0</v>
      </c>
      <c r="AF17" s="53">
        <f t="shared" si="13"/>
        <v>0</v>
      </c>
      <c r="AG17" s="18">
        <f>[1]Phương!AB16</f>
        <v>0</v>
      </c>
      <c r="AH17" s="18">
        <f>[1]Hiên!AC16</f>
        <v>0</v>
      </c>
      <c r="AI17" s="18">
        <f>[1]Vân!AA16</f>
        <v>0</v>
      </c>
      <c r="AJ17" s="18">
        <f>'[1]778NK'!I16</f>
        <v>0</v>
      </c>
      <c r="AK17" s="54">
        <f t="shared" si="14"/>
        <v>0</v>
      </c>
      <c r="AL17" s="18">
        <f t="shared" si="18"/>
        <v>0</v>
      </c>
      <c r="AM17" s="18">
        <f>[1]Vân!AB16</f>
        <v>0</v>
      </c>
      <c r="AN17" s="58"/>
      <c r="AO17" s="58">
        <f t="shared" si="0"/>
        <v>0</v>
      </c>
      <c r="AP17" s="58">
        <f t="shared" si="1"/>
        <v>0</v>
      </c>
      <c r="AQ17" s="58">
        <f t="shared" si="2"/>
        <v>0</v>
      </c>
      <c r="AR17" s="58">
        <f t="shared" si="3"/>
        <v>0</v>
      </c>
      <c r="AS17" s="58">
        <f t="shared" si="4"/>
        <v>0</v>
      </c>
      <c r="AT17" s="58">
        <f t="shared" si="15"/>
        <v>0</v>
      </c>
      <c r="AU17" s="58">
        <f t="shared" si="16"/>
        <v>0</v>
      </c>
      <c r="AV17" s="69">
        <f t="shared" si="17"/>
        <v>0</v>
      </c>
      <c r="AW17" s="58"/>
      <c r="AX17" s="58"/>
    </row>
    <row r="18" spans="1:53" ht="22.2" customHeight="1" x14ac:dyDescent="0.25">
      <c r="A18" s="78" t="s">
        <v>68</v>
      </c>
      <c r="B18" s="79" t="s">
        <v>69</v>
      </c>
      <c r="C18" s="18"/>
      <c r="D18" s="18"/>
      <c r="E18" s="18"/>
      <c r="F18" s="77"/>
      <c r="G18" s="54"/>
      <c r="H18" s="18"/>
      <c r="I18" s="18">
        <f>[1]Hiên!R17</f>
        <v>0</v>
      </c>
      <c r="J18" s="18">
        <f>'[1]H. Hà'!P17</f>
        <v>0</v>
      </c>
      <c r="K18" s="18">
        <f>[1]Vân!Q17</f>
        <v>0</v>
      </c>
      <c r="L18" s="18"/>
      <c r="M18" s="18">
        <f>[1]Hiên!U17</f>
        <v>0</v>
      </c>
      <c r="N18" s="18"/>
      <c r="O18" s="18"/>
      <c r="P18" s="48"/>
      <c r="Q18" s="48"/>
      <c r="R18" s="48">
        <f t="shared" si="19"/>
        <v>0</v>
      </c>
      <c r="S18" s="50"/>
      <c r="T18" s="41"/>
      <c r="U18" s="50">
        <f t="shared" si="6"/>
        <v>0</v>
      </c>
      <c r="V18" s="18"/>
      <c r="W18" s="18"/>
      <c r="X18" s="18">
        <f>'[1]778NK'!F17</f>
        <v>0</v>
      </c>
      <c r="Y18" s="39">
        <f t="shared" si="7"/>
        <v>0</v>
      </c>
      <c r="Z18" s="41"/>
      <c r="AA18" s="41">
        <f t="shared" si="8"/>
        <v>0</v>
      </c>
      <c r="AB18" s="52">
        <f t="shared" si="9"/>
        <v>0</v>
      </c>
      <c r="AC18" s="52">
        <f t="shared" si="10"/>
        <v>0</v>
      </c>
      <c r="AD18" s="53">
        <f t="shared" si="11"/>
        <v>0</v>
      </c>
      <c r="AE18" s="53">
        <f t="shared" si="12"/>
        <v>0</v>
      </c>
      <c r="AF18" s="53">
        <f t="shared" si="13"/>
        <v>0</v>
      </c>
      <c r="AG18" s="18">
        <f>[1]Phương!AB17</f>
        <v>0</v>
      </c>
      <c r="AH18" s="18">
        <f>[1]Hiên!AC17</f>
        <v>0</v>
      </c>
      <c r="AI18" s="18">
        <f>[1]Vân!AA17</f>
        <v>0</v>
      </c>
      <c r="AJ18" s="18">
        <f>'[1]778NK'!I17</f>
        <v>0</v>
      </c>
      <c r="AK18" s="54">
        <f t="shared" si="14"/>
        <v>0</v>
      </c>
      <c r="AL18" s="18">
        <f t="shared" si="18"/>
        <v>0</v>
      </c>
      <c r="AM18" s="18">
        <f>[1]Vân!AB17</f>
        <v>0</v>
      </c>
      <c r="AN18" s="58"/>
      <c r="AO18" s="58">
        <f t="shared" si="0"/>
        <v>0</v>
      </c>
      <c r="AP18" s="58">
        <f t="shared" si="1"/>
        <v>0</v>
      </c>
      <c r="AQ18" s="58">
        <f t="shared" si="2"/>
        <v>0</v>
      </c>
      <c r="AR18" s="58">
        <f t="shared" si="3"/>
        <v>0</v>
      </c>
      <c r="AS18" s="58">
        <f t="shared" si="4"/>
        <v>0</v>
      </c>
      <c r="AT18" s="61">
        <f>SUM(AT19:AT39)</f>
        <v>129840</v>
      </c>
      <c r="AU18" s="61">
        <f>SUM(AU19:AU39)</f>
        <v>3760</v>
      </c>
      <c r="AV18" s="62">
        <f>SUM(AT18:AU18)</f>
        <v>133600</v>
      </c>
      <c r="AW18" s="80">
        <f>'[1]chi khoa'!E13</f>
        <v>232292.87462877794</v>
      </c>
      <c r="AX18" s="58"/>
    </row>
    <row r="19" spans="1:53" ht="22.2" customHeight="1" x14ac:dyDescent="0.25">
      <c r="A19" s="81">
        <v>1</v>
      </c>
      <c r="B19" s="82" t="s">
        <v>70</v>
      </c>
      <c r="C19" s="65">
        <v>0</v>
      </c>
      <c r="D19" s="18">
        <v>1</v>
      </c>
      <c r="E19" s="18">
        <v>63</v>
      </c>
      <c r="F19" s="66">
        <f t="shared" si="5"/>
        <v>64</v>
      </c>
      <c r="G19" s="54">
        <f>[1]Phương!O18</f>
        <v>0</v>
      </c>
      <c r="H19" s="18">
        <f>[1]Hiên!T18</f>
        <v>1</v>
      </c>
      <c r="I19" s="18">
        <f>[1]Hiên!R18</f>
        <v>0</v>
      </c>
      <c r="J19" s="18">
        <f>'[1]H. Hà'!P18</f>
        <v>0</v>
      </c>
      <c r="K19" s="18">
        <f>[1]Vân!Q18</f>
        <v>0</v>
      </c>
      <c r="L19" s="18"/>
      <c r="M19" s="18">
        <f>[1]Hiên!U18</f>
        <v>0</v>
      </c>
      <c r="N19" s="18"/>
      <c r="O19" s="18"/>
      <c r="P19" s="48">
        <f>[1]Phương!X18</f>
        <v>0</v>
      </c>
      <c r="Q19" s="48"/>
      <c r="R19" s="48">
        <f t="shared" si="19"/>
        <v>0</v>
      </c>
      <c r="S19" s="50">
        <f>'[1]H. Hà'!X18</f>
        <v>3</v>
      </c>
      <c r="T19" s="83">
        <v>26000</v>
      </c>
      <c r="U19" s="50">
        <f t="shared" si="6"/>
        <v>78000</v>
      </c>
      <c r="V19" s="18">
        <f>[1]Hiên!AA18</f>
        <v>30</v>
      </c>
      <c r="W19" s="18">
        <f>[1]Vân!Y18</f>
        <v>0</v>
      </c>
      <c r="X19" s="18">
        <f>'[1]778NK'!F18</f>
        <v>0</v>
      </c>
      <c r="Y19" s="39">
        <f t="shared" si="7"/>
        <v>30</v>
      </c>
      <c r="Z19" s="84">
        <v>26000</v>
      </c>
      <c r="AA19" s="41">
        <f t="shared" si="8"/>
        <v>780000</v>
      </c>
      <c r="AB19" s="52">
        <f t="shared" si="9"/>
        <v>33</v>
      </c>
      <c r="AC19" s="52">
        <f t="shared" si="10"/>
        <v>858000</v>
      </c>
      <c r="AD19" s="53">
        <f t="shared" si="11"/>
        <v>34</v>
      </c>
      <c r="AE19" s="53">
        <f t="shared" si="12"/>
        <v>30</v>
      </c>
      <c r="AF19" s="53">
        <f t="shared" si="13"/>
        <v>483000</v>
      </c>
      <c r="AG19" s="18">
        <f>[1]Phương!AB18</f>
        <v>0</v>
      </c>
      <c r="AH19" s="18">
        <f>[1]Hiên!AC18</f>
        <v>30</v>
      </c>
      <c r="AI19" s="18">
        <f>[1]Vân!AA18</f>
        <v>0</v>
      </c>
      <c r="AJ19" s="18">
        <f>'[1]778NK'!I18</f>
        <v>0</v>
      </c>
      <c r="AK19" s="54">
        <f t="shared" si="14"/>
        <v>30</v>
      </c>
      <c r="AL19" s="18">
        <f t="shared" si="18"/>
        <v>0</v>
      </c>
      <c r="AM19" s="18">
        <f>[1]Vân!AB18</f>
        <v>0</v>
      </c>
      <c r="AN19" s="73">
        <v>16100</v>
      </c>
      <c r="AO19" s="58">
        <f t="shared" si="0"/>
        <v>33</v>
      </c>
      <c r="AP19" s="58">
        <f t="shared" si="1"/>
        <v>531300</v>
      </c>
      <c r="AQ19" s="58">
        <f t="shared" si="2"/>
        <v>326700</v>
      </c>
      <c r="AR19" s="58">
        <f t="shared" si="3"/>
        <v>1</v>
      </c>
      <c r="AS19" s="58">
        <f t="shared" si="4"/>
        <v>16100</v>
      </c>
      <c r="AT19" s="58">
        <f t="shared" si="15"/>
        <v>34320</v>
      </c>
      <c r="AU19" s="58"/>
      <c r="AV19" s="69">
        <f t="shared" si="17"/>
        <v>34320</v>
      </c>
      <c r="AW19" s="58"/>
      <c r="AX19" s="21">
        <f>SUM(AB19:AB39)</f>
        <v>103</v>
      </c>
      <c r="AZ19" s="2">
        <f>Z19-AN19</f>
        <v>9900</v>
      </c>
      <c r="BA19" s="2" t="s">
        <v>71</v>
      </c>
    </row>
    <row r="20" spans="1:53" ht="22.2" hidden="1" customHeight="1" x14ac:dyDescent="0.25">
      <c r="A20" s="85">
        <v>2</v>
      </c>
      <c r="B20" s="86" t="s">
        <v>72</v>
      </c>
      <c r="C20" s="65">
        <v>0</v>
      </c>
      <c r="D20" s="18">
        <v>0</v>
      </c>
      <c r="E20" s="18">
        <v>0</v>
      </c>
      <c r="F20" s="77">
        <f t="shared" si="5"/>
        <v>0</v>
      </c>
      <c r="G20" s="54">
        <f>[1]Phương!O19</f>
        <v>0</v>
      </c>
      <c r="H20" s="18">
        <f>[1]Hiên!T19</f>
        <v>0</v>
      </c>
      <c r="I20" s="18">
        <f>[1]Hiên!R19</f>
        <v>0</v>
      </c>
      <c r="J20" s="18">
        <f>'[1]H. Hà'!P19</f>
        <v>0</v>
      </c>
      <c r="K20" s="18">
        <f>[1]Vân!Q19</f>
        <v>0</v>
      </c>
      <c r="L20" s="18"/>
      <c r="M20" s="18">
        <f>[1]Hiên!U19</f>
        <v>0</v>
      </c>
      <c r="N20" s="18"/>
      <c r="O20" s="18"/>
      <c r="P20" s="48">
        <f>[1]Phương!X19</f>
        <v>0</v>
      </c>
      <c r="Q20" s="48"/>
      <c r="R20" s="48">
        <f t="shared" si="19"/>
        <v>0</v>
      </c>
      <c r="S20" s="50">
        <f>'[1]H. Hà'!X19</f>
        <v>0</v>
      </c>
      <c r="T20" s="87">
        <v>21000</v>
      </c>
      <c r="U20" s="50">
        <f t="shared" si="6"/>
        <v>0</v>
      </c>
      <c r="V20" s="18">
        <f>[1]Hiên!AA19</f>
        <v>0</v>
      </c>
      <c r="W20" s="18">
        <f>[1]Vân!Y19</f>
        <v>0</v>
      </c>
      <c r="X20" s="18">
        <f>'[1]778NK'!F19</f>
        <v>0</v>
      </c>
      <c r="Y20" s="39">
        <f t="shared" si="7"/>
        <v>0</v>
      </c>
      <c r="Z20" s="88">
        <v>21000</v>
      </c>
      <c r="AA20" s="41">
        <f t="shared" si="8"/>
        <v>0</v>
      </c>
      <c r="AB20" s="52">
        <f t="shared" si="9"/>
        <v>0</v>
      </c>
      <c r="AC20" s="52">
        <f t="shared" si="10"/>
        <v>0</v>
      </c>
      <c r="AD20" s="53">
        <f t="shared" si="11"/>
        <v>0</v>
      </c>
      <c r="AE20" s="53">
        <f t="shared" si="12"/>
        <v>0</v>
      </c>
      <c r="AF20" s="53">
        <f t="shared" si="13"/>
        <v>0</v>
      </c>
      <c r="AG20" s="18">
        <f>[1]Phương!AB19</f>
        <v>0</v>
      </c>
      <c r="AH20" s="18">
        <f>[1]Hiên!AC19</f>
        <v>0</v>
      </c>
      <c r="AI20" s="18">
        <f>[1]Vân!AA19</f>
        <v>0</v>
      </c>
      <c r="AJ20" s="18">
        <f>'[1]778NK'!I19</f>
        <v>0</v>
      </c>
      <c r="AK20" s="54">
        <f t="shared" si="14"/>
        <v>0</v>
      </c>
      <c r="AL20" s="18">
        <f t="shared" si="18"/>
        <v>0</v>
      </c>
      <c r="AM20" s="18">
        <f>[1]Vân!AB19</f>
        <v>0</v>
      </c>
      <c r="AN20" s="73">
        <v>10495</v>
      </c>
      <c r="AO20" s="58">
        <f t="shared" si="0"/>
        <v>0</v>
      </c>
      <c r="AP20" s="58">
        <f t="shared" si="1"/>
        <v>0</v>
      </c>
      <c r="AQ20" s="58">
        <f t="shared" si="2"/>
        <v>0</v>
      </c>
      <c r="AR20" s="58">
        <f t="shared" si="3"/>
        <v>0</v>
      </c>
      <c r="AS20" s="58">
        <f t="shared" si="4"/>
        <v>0</v>
      </c>
      <c r="AT20" s="58">
        <f t="shared" si="15"/>
        <v>0</v>
      </c>
      <c r="AU20" s="58">
        <f t="shared" si="16"/>
        <v>0</v>
      </c>
      <c r="AV20" s="69">
        <f t="shared" si="17"/>
        <v>0</v>
      </c>
      <c r="AW20" s="58"/>
      <c r="AX20" s="21"/>
      <c r="AZ20" s="2">
        <f t="shared" ref="AZ20:AZ39" si="20">Z20-AN20</f>
        <v>10505</v>
      </c>
    </row>
    <row r="21" spans="1:53" ht="22.2" customHeight="1" x14ac:dyDescent="0.25">
      <c r="A21" s="81">
        <v>3</v>
      </c>
      <c r="B21" s="82" t="s">
        <v>73</v>
      </c>
      <c r="C21" s="65">
        <v>43</v>
      </c>
      <c r="D21" s="18">
        <v>11</v>
      </c>
      <c r="E21" s="18">
        <v>0</v>
      </c>
      <c r="F21" s="66">
        <f t="shared" si="5"/>
        <v>54</v>
      </c>
      <c r="G21" s="54">
        <f>[1]Phương!O20</f>
        <v>1</v>
      </c>
      <c r="H21" s="18">
        <f>[1]Hiên!T20</f>
        <v>0</v>
      </c>
      <c r="I21" s="18">
        <f>[1]Hiên!R20</f>
        <v>0</v>
      </c>
      <c r="J21" s="18">
        <f>'[1]H. Hà'!P20</f>
        <v>0</v>
      </c>
      <c r="K21" s="18">
        <f>[1]Vân!Q20</f>
        <v>0</v>
      </c>
      <c r="L21" s="18"/>
      <c r="M21" s="18">
        <f>[1]Hiên!U20</f>
        <v>0</v>
      </c>
      <c r="N21" s="18"/>
      <c r="O21" s="18"/>
      <c r="P21" s="48">
        <f>[1]Phương!X20</f>
        <v>0</v>
      </c>
      <c r="Q21" s="48"/>
      <c r="R21" s="48">
        <f t="shared" si="19"/>
        <v>0</v>
      </c>
      <c r="S21" s="50">
        <f>'[1]H. Hà'!X20</f>
        <v>0</v>
      </c>
      <c r="T21" s="83">
        <v>25000</v>
      </c>
      <c r="U21" s="50">
        <f t="shared" si="6"/>
        <v>0</v>
      </c>
      <c r="V21" s="18">
        <f>[1]Hiên!AA20</f>
        <v>0</v>
      </c>
      <c r="W21" s="18">
        <f>[1]Vân!Y20</f>
        <v>0</v>
      </c>
      <c r="X21" s="18">
        <f>'[1]778NK'!F20</f>
        <v>0</v>
      </c>
      <c r="Y21" s="39">
        <f t="shared" si="7"/>
        <v>0</v>
      </c>
      <c r="Z21" s="84">
        <v>25000</v>
      </c>
      <c r="AA21" s="41">
        <f t="shared" si="8"/>
        <v>0</v>
      </c>
      <c r="AB21" s="52">
        <f t="shared" si="9"/>
        <v>0</v>
      </c>
      <c r="AC21" s="52">
        <f t="shared" si="10"/>
        <v>0</v>
      </c>
      <c r="AD21" s="53">
        <f t="shared" si="11"/>
        <v>1</v>
      </c>
      <c r="AE21" s="53">
        <f t="shared" si="12"/>
        <v>53</v>
      </c>
      <c r="AF21" s="53">
        <f t="shared" si="13"/>
        <v>732725</v>
      </c>
      <c r="AG21" s="18">
        <f>[1]Phương!AB20</f>
        <v>0</v>
      </c>
      <c r="AH21" s="18">
        <f>[1]Hiên!AC20</f>
        <v>53</v>
      </c>
      <c r="AI21" s="18">
        <f>[1]Vân!AA20</f>
        <v>0</v>
      </c>
      <c r="AJ21" s="18">
        <f>'[1]778NK'!I20</f>
        <v>0</v>
      </c>
      <c r="AK21" s="54">
        <f t="shared" si="14"/>
        <v>53</v>
      </c>
      <c r="AL21" s="18">
        <f t="shared" si="18"/>
        <v>0</v>
      </c>
      <c r="AM21" s="18">
        <f>[1]Vân!AB20</f>
        <v>0</v>
      </c>
      <c r="AN21" s="73">
        <v>13825</v>
      </c>
      <c r="AO21" s="58">
        <f t="shared" si="0"/>
        <v>0</v>
      </c>
      <c r="AP21" s="58">
        <f t="shared" si="1"/>
        <v>0</v>
      </c>
      <c r="AQ21" s="58">
        <f t="shared" si="2"/>
        <v>0</v>
      </c>
      <c r="AR21" s="58">
        <f t="shared" si="3"/>
        <v>1</v>
      </c>
      <c r="AS21" s="58">
        <f t="shared" si="4"/>
        <v>13825</v>
      </c>
      <c r="AT21" s="58">
        <f t="shared" si="15"/>
        <v>0</v>
      </c>
      <c r="AU21" s="58">
        <f t="shared" si="16"/>
        <v>0</v>
      </c>
      <c r="AV21" s="69">
        <f t="shared" si="17"/>
        <v>0</v>
      </c>
      <c r="AW21" s="58"/>
      <c r="AX21" s="21"/>
      <c r="AZ21" s="2">
        <f t="shared" si="20"/>
        <v>11175</v>
      </c>
      <c r="BA21" s="2" t="s">
        <v>74</v>
      </c>
    </row>
    <row r="22" spans="1:53" ht="22.2" customHeight="1" x14ac:dyDescent="0.25">
      <c r="A22" s="85">
        <v>4</v>
      </c>
      <c r="B22" s="86" t="s">
        <v>75</v>
      </c>
      <c r="C22" s="65">
        <v>22</v>
      </c>
      <c r="D22" s="18">
        <v>7</v>
      </c>
      <c r="E22" s="18">
        <v>0</v>
      </c>
      <c r="F22" s="66">
        <f t="shared" si="5"/>
        <v>29</v>
      </c>
      <c r="G22" s="54">
        <f>[1]Phương!O21</f>
        <v>1</v>
      </c>
      <c r="H22" s="18">
        <f>[1]Hiên!T21</f>
        <v>0</v>
      </c>
      <c r="I22" s="18">
        <f>[1]Hiên!R21</f>
        <v>0</v>
      </c>
      <c r="J22" s="18">
        <f>'[1]H. Hà'!P21</f>
        <v>0</v>
      </c>
      <c r="K22" s="18">
        <f>[1]Vân!Q21</f>
        <v>0</v>
      </c>
      <c r="L22" s="18"/>
      <c r="M22" s="18">
        <f>[1]Hiên!U21</f>
        <v>0</v>
      </c>
      <c r="N22" s="18"/>
      <c r="O22" s="18"/>
      <c r="P22" s="48">
        <f>[1]Phương!X21</f>
        <v>0</v>
      </c>
      <c r="Q22" s="48"/>
      <c r="R22" s="48">
        <f t="shared" si="19"/>
        <v>0</v>
      </c>
      <c r="S22" s="50">
        <f>'[1]H. Hà'!X21</f>
        <v>0</v>
      </c>
      <c r="T22" s="87">
        <v>24000</v>
      </c>
      <c r="U22" s="50">
        <f t="shared" si="6"/>
        <v>0</v>
      </c>
      <c r="V22" s="18">
        <f>[1]Hiên!AA21</f>
        <v>1</v>
      </c>
      <c r="W22" s="18">
        <f>[1]Vân!Y21</f>
        <v>0</v>
      </c>
      <c r="X22" s="18">
        <f>'[1]778NK'!F21</f>
        <v>0</v>
      </c>
      <c r="Y22" s="39">
        <f t="shared" si="7"/>
        <v>1</v>
      </c>
      <c r="Z22" s="88">
        <v>24000</v>
      </c>
      <c r="AA22" s="41">
        <f t="shared" si="8"/>
        <v>24000</v>
      </c>
      <c r="AB22" s="52">
        <f t="shared" si="9"/>
        <v>1</v>
      </c>
      <c r="AC22" s="52">
        <f t="shared" si="10"/>
        <v>24000</v>
      </c>
      <c r="AD22" s="53">
        <f t="shared" si="11"/>
        <v>2</v>
      </c>
      <c r="AE22" s="53">
        <f t="shared" si="12"/>
        <v>27</v>
      </c>
      <c r="AF22" s="53">
        <f t="shared" si="13"/>
        <v>328320</v>
      </c>
      <c r="AG22" s="18">
        <f>[1]Phương!AB21</f>
        <v>0</v>
      </c>
      <c r="AH22" s="18">
        <f>[1]Hiên!AC21</f>
        <v>27</v>
      </c>
      <c r="AI22" s="18">
        <f>[1]Vân!AA21</f>
        <v>0</v>
      </c>
      <c r="AJ22" s="18">
        <f>'[1]778NK'!I21</f>
        <v>0</v>
      </c>
      <c r="AK22" s="54">
        <f t="shared" si="14"/>
        <v>27</v>
      </c>
      <c r="AL22" s="18">
        <f t="shared" si="18"/>
        <v>0</v>
      </c>
      <c r="AM22" s="18">
        <f>[1]Vân!AB21</f>
        <v>0</v>
      </c>
      <c r="AN22" s="73">
        <v>12160</v>
      </c>
      <c r="AO22" s="58">
        <f t="shared" si="0"/>
        <v>1</v>
      </c>
      <c r="AP22" s="58">
        <f t="shared" si="1"/>
        <v>12160</v>
      </c>
      <c r="AQ22" s="58">
        <f t="shared" si="2"/>
        <v>11840</v>
      </c>
      <c r="AR22" s="58">
        <f t="shared" si="3"/>
        <v>1</v>
      </c>
      <c r="AS22" s="58">
        <f t="shared" si="4"/>
        <v>12160</v>
      </c>
      <c r="AT22" s="58"/>
      <c r="AU22" s="58">
        <f t="shared" si="16"/>
        <v>1920</v>
      </c>
      <c r="AV22" s="69">
        <f t="shared" si="17"/>
        <v>1920</v>
      </c>
      <c r="AW22" s="58"/>
      <c r="AX22" s="21"/>
      <c r="AZ22" s="2">
        <f t="shared" si="20"/>
        <v>11840</v>
      </c>
      <c r="BA22" s="2" t="s">
        <v>76</v>
      </c>
    </row>
    <row r="23" spans="1:53" ht="22.2" customHeight="1" x14ac:dyDescent="0.25">
      <c r="A23" s="81">
        <v>5</v>
      </c>
      <c r="B23" s="82" t="s">
        <v>77</v>
      </c>
      <c r="C23" s="65">
        <v>16</v>
      </c>
      <c r="D23" s="18"/>
      <c r="E23" s="18"/>
      <c r="F23" s="66">
        <f t="shared" si="5"/>
        <v>16</v>
      </c>
      <c r="G23" s="54">
        <f>[1]Phương!O22</f>
        <v>0</v>
      </c>
      <c r="H23" s="18">
        <f>[1]Hiên!T22</f>
        <v>0</v>
      </c>
      <c r="I23" s="18">
        <f>[1]Hiên!R22</f>
        <v>0</v>
      </c>
      <c r="J23" s="18">
        <f>'[1]H. Hà'!P22</f>
        <v>0</v>
      </c>
      <c r="K23" s="18">
        <f>[1]Vân!Q22</f>
        <v>0</v>
      </c>
      <c r="L23" s="18"/>
      <c r="M23" s="18">
        <f>[1]Hiên!U22</f>
        <v>0</v>
      </c>
      <c r="N23" s="18"/>
      <c r="O23" s="18"/>
      <c r="P23" s="48">
        <f>[1]Phương!X22</f>
        <v>2</v>
      </c>
      <c r="Q23" s="48">
        <v>43000</v>
      </c>
      <c r="R23" s="48">
        <f t="shared" si="19"/>
        <v>86000</v>
      </c>
      <c r="S23" s="50">
        <f>'[1]H. Hà'!X22</f>
        <v>0</v>
      </c>
      <c r="T23" s="83">
        <v>44000</v>
      </c>
      <c r="U23" s="50">
        <f t="shared" si="6"/>
        <v>0</v>
      </c>
      <c r="V23" s="18">
        <f>[1]Hiên!AA22</f>
        <v>2</v>
      </c>
      <c r="W23" s="18">
        <f>[1]Vân!Y22</f>
        <v>0</v>
      </c>
      <c r="X23" s="18">
        <f>'[1]778NK'!F22</f>
        <v>0</v>
      </c>
      <c r="Y23" s="39">
        <f t="shared" si="7"/>
        <v>2</v>
      </c>
      <c r="Z23" s="84">
        <v>44000</v>
      </c>
      <c r="AA23" s="41">
        <f t="shared" si="8"/>
        <v>88000</v>
      </c>
      <c r="AB23" s="52">
        <f t="shared" si="9"/>
        <v>4</v>
      </c>
      <c r="AC23" s="52">
        <f t="shared" si="10"/>
        <v>174000</v>
      </c>
      <c r="AD23" s="53">
        <f t="shared" si="11"/>
        <v>4</v>
      </c>
      <c r="AE23" s="53">
        <f t="shared" si="12"/>
        <v>12</v>
      </c>
      <c r="AF23" s="53">
        <f t="shared" si="13"/>
        <v>367920</v>
      </c>
      <c r="AG23" s="18">
        <f>[1]Phương!AB22</f>
        <v>0</v>
      </c>
      <c r="AH23" s="18">
        <f>[1]Hiên!AC22</f>
        <v>12</v>
      </c>
      <c r="AI23" s="18">
        <f>[1]Vân!AA22</f>
        <v>0</v>
      </c>
      <c r="AJ23" s="18">
        <f>'[1]778NK'!I22</f>
        <v>0</v>
      </c>
      <c r="AK23" s="54">
        <f t="shared" si="14"/>
        <v>12</v>
      </c>
      <c r="AL23" s="18">
        <f t="shared" si="18"/>
        <v>0</v>
      </c>
      <c r="AM23" s="18">
        <f>[1]Vân!AB22</f>
        <v>0</v>
      </c>
      <c r="AN23" s="73">
        <v>30660</v>
      </c>
      <c r="AO23" s="58">
        <f t="shared" si="0"/>
        <v>4</v>
      </c>
      <c r="AP23" s="58">
        <f t="shared" si="1"/>
        <v>122640</v>
      </c>
      <c r="AQ23" s="58">
        <f t="shared" si="2"/>
        <v>51360</v>
      </c>
      <c r="AR23" s="58">
        <f t="shared" si="3"/>
        <v>0</v>
      </c>
      <c r="AS23" s="58">
        <f t="shared" si="4"/>
        <v>0</v>
      </c>
      <c r="AT23" s="58">
        <f t="shared" si="15"/>
        <v>6960</v>
      </c>
      <c r="AU23" s="58"/>
      <c r="AV23" s="69">
        <f t="shared" si="17"/>
        <v>6960</v>
      </c>
      <c r="AW23" s="58"/>
      <c r="AX23" s="21"/>
      <c r="AZ23" s="2">
        <f t="shared" si="20"/>
        <v>13340</v>
      </c>
      <c r="BA23" s="2" t="s">
        <v>78</v>
      </c>
    </row>
    <row r="24" spans="1:53" ht="22.2" hidden="1" customHeight="1" x14ac:dyDescent="0.25">
      <c r="A24" s="85">
        <v>6</v>
      </c>
      <c r="B24" s="86" t="s">
        <v>79</v>
      </c>
      <c r="C24" s="18"/>
      <c r="D24" s="18"/>
      <c r="E24" s="18"/>
      <c r="F24" s="77">
        <f t="shared" si="5"/>
        <v>0</v>
      </c>
      <c r="G24" s="54">
        <f>[1]Phương!O23</f>
        <v>0</v>
      </c>
      <c r="H24" s="18">
        <f>[1]Hiên!T23</f>
        <v>0</v>
      </c>
      <c r="I24" s="18">
        <f>[1]Hiên!R23</f>
        <v>0</v>
      </c>
      <c r="J24" s="18">
        <f>'[1]H. Hà'!P23</f>
        <v>0</v>
      </c>
      <c r="K24" s="18">
        <f>[1]Vân!Q23</f>
        <v>0</v>
      </c>
      <c r="L24" s="18"/>
      <c r="M24" s="18">
        <f>[1]Hiên!U23</f>
        <v>0</v>
      </c>
      <c r="N24" s="18"/>
      <c r="O24" s="18"/>
      <c r="P24" s="48">
        <f>[1]Phương!X23</f>
        <v>0</v>
      </c>
      <c r="Q24" s="48"/>
      <c r="R24" s="48">
        <f t="shared" si="19"/>
        <v>0</v>
      </c>
      <c r="S24" s="50">
        <f>'[1]H. Hà'!X23</f>
        <v>0</v>
      </c>
      <c r="T24" s="87">
        <v>37000</v>
      </c>
      <c r="U24" s="50">
        <f t="shared" si="6"/>
        <v>0</v>
      </c>
      <c r="V24" s="18">
        <f>[1]Hiên!AA23</f>
        <v>0</v>
      </c>
      <c r="W24" s="18">
        <f>[1]Vân!Y23</f>
        <v>0</v>
      </c>
      <c r="X24" s="18">
        <f>'[1]778NK'!F23</f>
        <v>0</v>
      </c>
      <c r="Y24" s="39">
        <f t="shared" si="7"/>
        <v>0</v>
      </c>
      <c r="Z24" s="88">
        <v>37000</v>
      </c>
      <c r="AA24" s="41">
        <f t="shared" si="8"/>
        <v>0</v>
      </c>
      <c r="AB24" s="52">
        <f t="shared" si="9"/>
        <v>0</v>
      </c>
      <c r="AC24" s="52">
        <f t="shared" si="10"/>
        <v>0</v>
      </c>
      <c r="AD24" s="53">
        <f t="shared" si="11"/>
        <v>0</v>
      </c>
      <c r="AE24" s="53">
        <f t="shared" si="12"/>
        <v>0</v>
      </c>
      <c r="AF24" s="53">
        <f t="shared" si="13"/>
        <v>0</v>
      </c>
      <c r="AG24" s="18">
        <f>[1]Phương!AB23</f>
        <v>0</v>
      </c>
      <c r="AH24" s="18">
        <f>[1]Hiên!AC23</f>
        <v>0</v>
      </c>
      <c r="AI24" s="18">
        <f>[1]Vân!AA23</f>
        <v>0</v>
      </c>
      <c r="AJ24" s="18">
        <f>'[1]778NK'!I23</f>
        <v>0</v>
      </c>
      <c r="AK24" s="54">
        <f t="shared" si="14"/>
        <v>0</v>
      </c>
      <c r="AL24" s="18">
        <f t="shared" si="18"/>
        <v>0</v>
      </c>
      <c r="AM24" s="18">
        <f>[1]Vân!AB23</f>
        <v>0</v>
      </c>
      <c r="AN24" s="73">
        <v>25665</v>
      </c>
      <c r="AO24" s="58">
        <f t="shared" si="0"/>
        <v>0</v>
      </c>
      <c r="AP24" s="58">
        <f t="shared" si="1"/>
        <v>0</v>
      </c>
      <c r="AQ24" s="58">
        <f t="shared" si="2"/>
        <v>0</v>
      </c>
      <c r="AR24" s="58">
        <f t="shared" si="3"/>
        <v>0</v>
      </c>
      <c r="AS24" s="58">
        <f t="shared" si="4"/>
        <v>0</v>
      </c>
      <c r="AT24" s="58">
        <f t="shared" si="15"/>
        <v>0</v>
      </c>
      <c r="AU24" s="58">
        <f t="shared" si="16"/>
        <v>0</v>
      </c>
      <c r="AV24" s="69">
        <f t="shared" si="17"/>
        <v>0</v>
      </c>
      <c r="AW24" s="58"/>
      <c r="AX24" s="21"/>
      <c r="AZ24" s="2">
        <f t="shared" si="20"/>
        <v>11335</v>
      </c>
    </row>
    <row r="25" spans="1:53" ht="22.2" hidden="1" customHeight="1" x14ac:dyDescent="0.25">
      <c r="A25" s="81">
        <v>7</v>
      </c>
      <c r="B25" s="82" t="s">
        <v>80</v>
      </c>
      <c r="C25" s="18"/>
      <c r="D25" s="18"/>
      <c r="E25" s="18"/>
      <c r="F25" s="77">
        <f t="shared" si="5"/>
        <v>0</v>
      </c>
      <c r="G25" s="54">
        <f>[1]Phương!O24</f>
        <v>0</v>
      </c>
      <c r="H25" s="18">
        <f>[1]Hiên!T24</f>
        <v>0</v>
      </c>
      <c r="I25" s="18">
        <f>[1]Hiên!R24</f>
        <v>0</v>
      </c>
      <c r="J25" s="18">
        <f>'[1]H. Hà'!P24</f>
        <v>0</v>
      </c>
      <c r="K25" s="18">
        <f>[1]Vân!Q24</f>
        <v>0</v>
      </c>
      <c r="L25" s="18"/>
      <c r="M25" s="18">
        <f>[1]Hiên!U24</f>
        <v>0</v>
      </c>
      <c r="N25" s="18"/>
      <c r="O25" s="18"/>
      <c r="P25" s="48">
        <f>[1]Phương!X24</f>
        <v>0</v>
      </c>
      <c r="Q25" s="48"/>
      <c r="R25" s="48">
        <f t="shared" si="19"/>
        <v>0</v>
      </c>
      <c r="S25" s="50">
        <f>'[1]H. Hà'!X24</f>
        <v>0</v>
      </c>
      <c r="T25" s="83">
        <v>20000</v>
      </c>
      <c r="U25" s="50">
        <f t="shared" si="6"/>
        <v>0</v>
      </c>
      <c r="V25" s="18">
        <f>[1]Hiên!AA24</f>
        <v>0</v>
      </c>
      <c r="W25" s="18">
        <f>[1]Vân!Y24</f>
        <v>0</v>
      </c>
      <c r="X25" s="18">
        <f>'[1]778NK'!F24</f>
        <v>0</v>
      </c>
      <c r="Y25" s="39">
        <f t="shared" si="7"/>
        <v>0</v>
      </c>
      <c r="Z25" s="84">
        <v>20000</v>
      </c>
      <c r="AA25" s="41">
        <f t="shared" si="8"/>
        <v>0</v>
      </c>
      <c r="AB25" s="52">
        <f t="shared" si="9"/>
        <v>0</v>
      </c>
      <c r="AC25" s="52">
        <f t="shared" si="10"/>
        <v>0</v>
      </c>
      <c r="AD25" s="53">
        <f t="shared" si="11"/>
        <v>0</v>
      </c>
      <c r="AE25" s="53">
        <f t="shared" si="12"/>
        <v>0</v>
      </c>
      <c r="AF25" s="53">
        <f t="shared" si="13"/>
        <v>0</v>
      </c>
      <c r="AG25" s="18">
        <f>[1]Phương!AB24</f>
        <v>0</v>
      </c>
      <c r="AH25" s="18">
        <f>[1]Hiên!AC24</f>
        <v>0</v>
      </c>
      <c r="AI25" s="18">
        <f>[1]Vân!AA24</f>
        <v>0</v>
      </c>
      <c r="AJ25" s="18">
        <f>'[1]778NK'!I24</f>
        <v>0</v>
      </c>
      <c r="AK25" s="54">
        <f t="shared" si="14"/>
        <v>0</v>
      </c>
      <c r="AL25" s="18">
        <f t="shared" si="18"/>
        <v>0</v>
      </c>
      <c r="AM25" s="18">
        <f>[1]Vân!AB24</f>
        <v>0</v>
      </c>
      <c r="AN25" s="73">
        <v>10180</v>
      </c>
      <c r="AO25" s="58">
        <f t="shared" si="0"/>
        <v>0</v>
      </c>
      <c r="AP25" s="58">
        <f t="shared" si="1"/>
        <v>0</v>
      </c>
      <c r="AQ25" s="58">
        <f t="shared" si="2"/>
        <v>0</v>
      </c>
      <c r="AR25" s="58">
        <f t="shared" si="3"/>
        <v>0</v>
      </c>
      <c r="AS25" s="58">
        <f t="shared" si="4"/>
        <v>0</v>
      </c>
      <c r="AT25" s="58">
        <f t="shared" si="15"/>
        <v>0</v>
      </c>
      <c r="AU25" s="58">
        <f t="shared" si="16"/>
        <v>0</v>
      </c>
      <c r="AV25" s="69">
        <f t="shared" si="17"/>
        <v>0</v>
      </c>
      <c r="AW25" s="58"/>
      <c r="AX25" s="21"/>
      <c r="AZ25" s="2">
        <f t="shared" si="20"/>
        <v>9820</v>
      </c>
    </row>
    <row r="26" spans="1:53" ht="22.2" customHeight="1" x14ac:dyDescent="0.25">
      <c r="A26" s="85">
        <v>8</v>
      </c>
      <c r="B26" s="86" t="s">
        <v>81</v>
      </c>
      <c r="C26" s="65">
        <v>35</v>
      </c>
      <c r="D26" s="18"/>
      <c r="E26" s="18"/>
      <c r="F26" s="66">
        <f t="shared" si="5"/>
        <v>35</v>
      </c>
      <c r="G26" s="54">
        <f>[1]Phương!O25</f>
        <v>1</v>
      </c>
      <c r="H26" s="18">
        <f>[1]Hiên!T25</f>
        <v>0</v>
      </c>
      <c r="I26" s="18">
        <f>[1]Hiên!R25</f>
        <v>0</v>
      </c>
      <c r="J26" s="18">
        <f>'[1]H. Hà'!P25</f>
        <v>0</v>
      </c>
      <c r="K26" s="18">
        <f>[1]Vân!Q25</f>
        <v>0</v>
      </c>
      <c r="L26" s="18"/>
      <c r="M26" s="18">
        <f>[1]Hiên!U25</f>
        <v>0</v>
      </c>
      <c r="N26" s="18"/>
      <c r="O26" s="18"/>
      <c r="P26" s="48">
        <f>[1]Phương!X25</f>
        <v>0</v>
      </c>
      <c r="Q26" s="48"/>
      <c r="R26" s="48">
        <f t="shared" si="19"/>
        <v>0</v>
      </c>
      <c r="S26" s="50">
        <f>'[1]H. Hà'!X25</f>
        <v>0</v>
      </c>
      <c r="T26" s="87">
        <v>37000</v>
      </c>
      <c r="U26" s="50">
        <f t="shared" si="6"/>
        <v>0</v>
      </c>
      <c r="V26" s="18">
        <f>[1]Hiên!AA25</f>
        <v>19</v>
      </c>
      <c r="W26" s="18">
        <f>[1]Vân!Y25</f>
        <v>0</v>
      </c>
      <c r="X26" s="18">
        <f>'[1]778NK'!F25</f>
        <v>0</v>
      </c>
      <c r="Y26" s="39">
        <f t="shared" si="7"/>
        <v>19</v>
      </c>
      <c r="Z26" s="88">
        <v>37000</v>
      </c>
      <c r="AA26" s="41">
        <f t="shared" si="8"/>
        <v>703000</v>
      </c>
      <c r="AB26" s="52">
        <f t="shared" si="9"/>
        <v>19</v>
      </c>
      <c r="AC26" s="52">
        <f t="shared" si="10"/>
        <v>703000</v>
      </c>
      <c r="AD26" s="53">
        <f t="shared" si="11"/>
        <v>20</v>
      </c>
      <c r="AE26" s="53">
        <f t="shared" si="12"/>
        <v>15</v>
      </c>
      <c r="AF26" s="53">
        <f t="shared" si="13"/>
        <v>351675</v>
      </c>
      <c r="AG26" s="18">
        <f>[1]Phương!AB25</f>
        <v>0</v>
      </c>
      <c r="AH26" s="18">
        <f>[1]Hiên!AC25</f>
        <v>15</v>
      </c>
      <c r="AI26" s="18">
        <f>[1]Vân!AA25</f>
        <v>0</v>
      </c>
      <c r="AJ26" s="18">
        <f>'[1]778NK'!I25</f>
        <v>0</v>
      </c>
      <c r="AK26" s="54">
        <f t="shared" si="14"/>
        <v>15</v>
      </c>
      <c r="AL26" s="18">
        <f t="shared" si="18"/>
        <v>0</v>
      </c>
      <c r="AM26" s="18">
        <f>[1]Vân!AB25</f>
        <v>0</v>
      </c>
      <c r="AN26" s="73">
        <v>23445</v>
      </c>
      <c r="AO26" s="58">
        <f t="shared" si="0"/>
        <v>19</v>
      </c>
      <c r="AP26" s="58">
        <f t="shared" si="1"/>
        <v>445455</v>
      </c>
      <c r="AQ26" s="58">
        <f t="shared" si="2"/>
        <v>257545</v>
      </c>
      <c r="AR26" s="58">
        <f t="shared" si="3"/>
        <v>1</v>
      </c>
      <c r="AS26" s="58">
        <f t="shared" si="4"/>
        <v>23445</v>
      </c>
      <c r="AT26" s="58">
        <f t="shared" si="15"/>
        <v>28120</v>
      </c>
      <c r="AU26" s="58"/>
      <c r="AV26" s="69">
        <f t="shared" si="17"/>
        <v>28120</v>
      </c>
      <c r="AW26" s="58"/>
      <c r="AX26" s="21"/>
      <c r="AZ26" s="2">
        <f t="shared" si="20"/>
        <v>13555</v>
      </c>
      <c r="BA26" s="2" t="s">
        <v>82</v>
      </c>
    </row>
    <row r="27" spans="1:53" ht="22.2" customHeight="1" x14ac:dyDescent="0.25">
      <c r="A27" s="85">
        <v>9</v>
      </c>
      <c r="B27" s="86" t="s">
        <v>83</v>
      </c>
      <c r="C27" s="18">
        <v>25</v>
      </c>
      <c r="D27" s="18"/>
      <c r="E27" s="18"/>
      <c r="F27" s="66">
        <f t="shared" si="5"/>
        <v>25</v>
      </c>
      <c r="G27" s="54">
        <f>[1]Phương!O26</f>
        <v>1</v>
      </c>
      <c r="H27" s="18">
        <f>[1]Hiên!T26</f>
        <v>0</v>
      </c>
      <c r="I27" s="18">
        <f>[1]Hiên!R26</f>
        <v>0</v>
      </c>
      <c r="J27" s="18">
        <f>'[1]H. Hà'!P26</f>
        <v>0</v>
      </c>
      <c r="K27" s="18">
        <f>[1]Vân!Q26</f>
        <v>0</v>
      </c>
      <c r="L27" s="18"/>
      <c r="M27" s="18">
        <f>[1]Hiên!U26</f>
        <v>0</v>
      </c>
      <c r="N27" s="18"/>
      <c r="O27" s="18"/>
      <c r="P27" s="48">
        <f>[1]Phương!X26</f>
        <v>0</v>
      </c>
      <c r="Q27" s="48"/>
      <c r="R27" s="48">
        <f t="shared" si="19"/>
        <v>0</v>
      </c>
      <c r="S27" s="50">
        <f>'[1]H. Hà'!X26</f>
        <v>0</v>
      </c>
      <c r="T27" s="87">
        <v>30000</v>
      </c>
      <c r="U27" s="50">
        <f t="shared" si="6"/>
        <v>0</v>
      </c>
      <c r="V27" s="18">
        <f>[1]Hiên!AA26</f>
        <v>0</v>
      </c>
      <c r="W27" s="18">
        <f>[1]Vân!Y26</f>
        <v>0</v>
      </c>
      <c r="X27" s="18">
        <f>'[1]778NK'!F26</f>
        <v>0</v>
      </c>
      <c r="Y27" s="39">
        <f t="shared" si="7"/>
        <v>0</v>
      </c>
      <c r="Z27" s="88">
        <v>30000</v>
      </c>
      <c r="AA27" s="41">
        <f t="shared" si="8"/>
        <v>0</v>
      </c>
      <c r="AB27" s="52">
        <f t="shared" si="9"/>
        <v>0</v>
      </c>
      <c r="AC27" s="52">
        <f t="shared" si="10"/>
        <v>0</v>
      </c>
      <c r="AD27" s="53">
        <f t="shared" si="11"/>
        <v>1</v>
      </c>
      <c r="AE27" s="53">
        <f t="shared" si="12"/>
        <v>24</v>
      </c>
      <c r="AF27" s="53">
        <f t="shared" si="13"/>
        <v>426360</v>
      </c>
      <c r="AG27" s="18">
        <f>[1]Phương!AB26</f>
        <v>0</v>
      </c>
      <c r="AH27" s="18">
        <f>[1]Hiên!AC26</f>
        <v>24</v>
      </c>
      <c r="AI27" s="18">
        <f>[1]Vân!AA26</f>
        <v>0</v>
      </c>
      <c r="AJ27" s="18">
        <f>'[1]778NK'!I26</f>
        <v>0</v>
      </c>
      <c r="AK27" s="54">
        <f t="shared" si="14"/>
        <v>24</v>
      </c>
      <c r="AL27" s="18">
        <f t="shared" si="18"/>
        <v>0</v>
      </c>
      <c r="AM27" s="18">
        <f>[1]Vân!AB26</f>
        <v>0</v>
      </c>
      <c r="AN27" s="73">
        <v>17765</v>
      </c>
      <c r="AO27" s="58">
        <f t="shared" si="0"/>
        <v>0</v>
      </c>
      <c r="AP27" s="58">
        <f t="shared" si="1"/>
        <v>0</v>
      </c>
      <c r="AQ27" s="58">
        <f t="shared" si="2"/>
        <v>0</v>
      </c>
      <c r="AR27" s="58">
        <f t="shared" si="3"/>
        <v>1</v>
      </c>
      <c r="AS27" s="58">
        <f t="shared" si="4"/>
        <v>17765</v>
      </c>
      <c r="AT27" s="58">
        <f t="shared" si="15"/>
        <v>0</v>
      </c>
      <c r="AU27" s="58">
        <f t="shared" si="16"/>
        <v>0</v>
      </c>
      <c r="AV27" s="69">
        <f t="shared" si="17"/>
        <v>0</v>
      </c>
      <c r="AW27" s="58"/>
      <c r="AX27" s="21"/>
      <c r="AZ27" s="2">
        <f t="shared" si="20"/>
        <v>12235</v>
      </c>
      <c r="BA27" s="2" t="s">
        <v>84</v>
      </c>
    </row>
    <row r="28" spans="1:53" ht="22.2" customHeight="1" x14ac:dyDescent="0.25">
      <c r="A28" s="81">
        <v>10</v>
      </c>
      <c r="B28" s="82" t="s">
        <v>85</v>
      </c>
      <c r="C28" s="18">
        <v>49</v>
      </c>
      <c r="D28" s="18"/>
      <c r="E28" s="18"/>
      <c r="F28" s="66">
        <f t="shared" si="5"/>
        <v>49</v>
      </c>
      <c r="G28" s="54">
        <f>[1]Phương!O27</f>
        <v>1</v>
      </c>
      <c r="H28" s="18">
        <f>[1]Hiên!T27</f>
        <v>0</v>
      </c>
      <c r="I28" s="18">
        <f>[1]Hiên!R27</f>
        <v>0</v>
      </c>
      <c r="J28" s="18">
        <f>'[1]H. Hà'!P27</f>
        <v>0</v>
      </c>
      <c r="K28" s="18">
        <f>[1]Vân!Q27</f>
        <v>0</v>
      </c>
      <c r="L28" s="18"/>
      <c r="M28" s="18">
        <f>[1]Hiên!U27</f>
        <v>0</v>
      </c>
      <c r="N28" s="18"/>
      <c r="O28" s="18"/>
      <c r="P28" s="48">
        <f>[1]Phương!X27</f>
        <v>0</v>
      </c>
      <c r="Q28" s="48"/>
      <c r="R28" s="48">
        <f t="shared" si="19"/>
        <v>0</v>
      </c>
      <c r="S28" s="50">
        <f>'[1]H. Hà'!X27</f>
        <v>0</v>
      </c>
      <c r="T28" s="83">
        <v>37000</v>
      </c>
      <c r="U28" s="50">
        <f t="shared" si="6"/>
        <v>0</v>
      </c>
      <c r="V28" s="18">
        <f>[1]Hiên!AA27</f>
        <v>0</v>
      </c>
      <c r="W28" s="18">
        <f>[1]Vân!Y27</f>
        <v>0</v>
      </c>
      <c r="X28" s="18">
        <f>'[1]778NK'!F27</f>
        <v>0</v>
      </c>
      <c r="Y28" s="39">
        <f t="shared" si="7"/>
        <v>0</v>
      </c>
      <c r="Z28" s="84">
        <v>37000</v>
      </c>
      <c r="AA28" s="41">
        <f t="shared" si="8"/>
        <v>0</v>
      </c>
      <c r="AB28" s="52">
        <f t="shared" si="9"/>
        <v>0</v>
      </c>
      <c r="AC28" s="52">
        <f t="shared" si="10"/>
        <v>0</v>
      </c>
      <c r="AD28" s="53">
        <f t="shared" si="11"/>
        <v>1</v>
      </c>
      <c r="AE28" s="53">
        <f t="shared" si="12"/>
        <v>48</v>
      </c>
      <c r="AF28" s="53">
        <f t="shared" si="13"/>
        <v>1178640</v>
      </c>
      <c r="AG28" s="18">
        <f>[1]Phương!AB27</f>
        <v>0</v>
      </c>
      <c r="AH28" s="18">
        <f>[1]Hiên!AC27</f>
        <v>48</v>
      </c>
      <c r="AI28" s="18">
        <f>[1]Vân!AA27</f>
        <v>0</v>
      </c>
      <c r="AJ28" s="18">
        <f>'[1]778NK'!I27</f>
        <v>0</v>
      </c>
      <c r="AK28" s="54">
        <f t="shared" si="14"/>
        <v>48</v>
      </c>
      <c r="AL28" s="18">
        <f t="shared" si="18"/>
        <v>0</v>
      </c>
      <c r="AM28" s="18">
        <f>[1]Vân!AB27</f>
        <v>0</v>
      </c>
      <c r="AN28" s="73">
        <v>24555</v>
      </c>
      <c r="AO28" s="58">
        <f t="shared" si="0"/>
        <v>0</v>
      </c>
      <c r="AP28" s="58">
        <f t="shared" si="1"/>
        <v>0</v>
      </c>
      <c r="AQ28" s="58">
        <f t="shared" si="2"/>
        <v>0</v>
      </c>
      <c r="AR28" s="58">
        <f t="shared" si="3"/>
        <v>1</v>
      </c>
      <c r="AS28" s="58">
        <f t="shared" si="4"/>
        <v>24555</v>
      </c>
      <c r="AT28" s="58">
        <f t="shared" si="15"/>
        <v>0</v>
      </c>
      <c r="AU28" s="58">
        <f t="shared" si="16"/>
        <v>0</v>
      </c>
      <c r="AV28" s="69">
        <f t="shared" si="17"/>
        <v>0</v>
      </c>
      <c r="AW28" s="58"/>
      <c r="AX28" s="21"/>
      <c r="AZ28" s="2">
        <f t="shared" si="20"/>
        <v>12445</v>
      </c>
      <c r="BA28" s="2" t="s">
        <v>86</v>
      </c>
    </row>
    <row r="29" spans="1:53" ht="22.2" customHeight="1" x14ac:dyDescent="0.25">
      <c r="A29" s="85">
        <v>11</v>
      </c>
      <c r="B29" s="89" t="s">
        <v>87</v>
      </c>
      <c r="C29" s="18">
        <v>32</v>
      </c>
      <c r="D29" s="18"/>
      <c r="E29" s="18"/>
      <c r="F29" s="66">
        <f t="shared" si="5"/>
        <v>32</v>
      </c>
      <c r="G29" s="54">
        <f>[1]Phương!O28</f>
        <v>1</v>
      </c>
      <c r="H29" s="18">
        <f>[1]Hiên!T28</f>
        <v>0</v>
      </c>
      <c r="I29" s="18">
        <f>[1]Hiên!R28</f>
        <v>0</v>
      </c>
      <c r="J29" s="18">
        <f>'[1]H. Hà'!P28</f>
        <v>0</v>
      </c>
      <c r="K29" s="18">
        <f>[1]Vân!Q28</f>
        <v>0</v>
      </c>
      <c r="L29" s="18"/>
      <c r="M29" s="18">
        <f>[1]Hiên!U28</f>
        <v>0</v>
      </c>
      <c r="N29" s="18"/>
      <c r="O29" s="18"/>
      <c r="P29" s="48">
        <f>[1]Phương!X28</f>
        <v>2</v>
      </c>
      <c r="Q29" s="48">
        <v>51000</v>
      </c>
      <c r="R29" s="48">
        <f t="shared" si="19"/>
        <v>102000</v>
      </c>
      <c r="S29" s="50">
        <f>'[1]H. Hà'!X28</f>
        <v>0</v>
      </c>
      <c r="T29" s="87">
        <v>55000</v>
      </c>
      <c r="U29" s="50">
        <f t="shared" si="6"/>
        <v>0</v>
      </c>
      <c r="V29" s="18">
        <f>[1]Hiên!AA28</f>
        <v>1</v>
      </c>
      <c r="W29" s="18">
        <f>[1]Vân!Y28</f>
        <v>0</v>
      </c>
      <c r="X29" s="18">
        <f>'[1]778NK'!F28</f>
        <v>0</v>
      </c>
      <c r="Y29" s="39">
        <f t="shared" si="7"/>
        <v>1</v>
      </c>
      <c r="Z29" s="88">
        <v>55000</v>
      </c>
      <c r="AA29" s="41">
        <f t="shared" si="8"/>
        <v>55000</v>
      </c>
      <c r="AB29" s="52">
        <f t="shared" si="9"/>
        <v>3</v>
      </c>
      <c r="AC29" s="52">
        <f t="shared" si="10"/>
        <v>157000</v>
      </c>
      <c r="AD29" s="53">
        <f t="shared" si="11"/>
        <v>4</v>
      </c>
      <c r="AE29" s="53">
        <f t="shared" si="12"/>
        <v>28</v>
      </c>
      <c r="AF29" s="53">
        <f t="shared" si="13"/>
        <v>1297520</v>
      </c>
      <c r="AG29" s="18">
        <f>[1]Phương!AB28</f>
        <v>0</v>
      </c>
      <c r="AH29" s="18">
        <f>[1]Hiên!AC28</f>
        <v>28</v>
      </c>
      <c r="AI29" s="18">
        <f>[1]Vân!AA28</f>
        <v>0</v>
      </c>
      <c r="AJ29" s="18">
        <f>'[1]778NK'!I28</f>
        <v>0</v>
      </c>
      <c r="AK29" s="54">
        <f t="shared" si="14"/>
        <v>28</v>
      </c>
      <c r="AL29" s="18">
        <f t="shared" si="18"/>
        <v>0</v>
      </c>
      <c r="AM29" s="18">
        <f>[1]Vân!AB28</f>
        <v>0</v>
      </c>
      <c r="AN29" s="58">
        <f>360/2*213+8000</f>
        <v>46340</v>
      </c>
      <c r="AO29" s="58">
        <f t="shared" si="0"/>
        <v>3</v>
      </c>
      <c r="AP29" s="58">
        <f t="shared" si="1"/>
        <v>139020</v>
      </c>
      <c r="AQ29" s="58">
        <f t="shared" si="2"/>
        <v>17980</v>
      </c>
      <c r="AR29" s="58">
        <f t="shared" si="3"/>
        <v>1</v>
      </c>
      <c r="AS29" s="58">
        <f t="shared" si="4"/>
        <v>46340</v>
      </c>
      <c r="AT29" s="58">
        <f t="shared" si="15"/>
        <v>6280</v>
      </c>
      <c r="AU29" s="58"/>
      <c r="AV29" s="69">
        <f t="shared" si="17"/>
        <v>6280</v>
      </c>
      <c r="AW29" s="58"/>
      <c r="AX29" s="21"/>
      <c r="AZ29" s="2">
        <f t="shared" si="20"/>
        <v>8660</v>
      </c>
      <c r="BA29" s="2" t="s">
        <v>88</v>
      </c>
    </row>
    <row r="30" spans="1:53" ht="22.2" hidden="1" customHeight="1" x14ac:dyDescent="0.25">
      <c r="A30" s="81">
        <v>12</v>
      </c>
      <c r="B30" s="90" t="s">
        <v>89</v>
      </c>
      <c r="C30" s="18"/>
      <c r="D30" s="18"/>
      <c r="E30" s="18"/>
      <c r="F30" s="77">
        <f t="shared" si="5"/>
        <v>0</v>
      </c>
      <c r="G30" s="54">
        <f>[1]Phương!O29</f>
        <v>0</v>
      </c>
      <c r="H30" s="18">
        <f>[1]Hiên!T29</f>
        <v>0</v>
      </c>
      <c r="I30" s="18">
        <f>[1]Hiên!R29</f>
        <v>0</v>
      </c>
      <c r="J30" s="18">
        <f>'[1]H. Hà'!P29</f>
        <v>0</v>
      </c>
      <c r="K30" s="18">
        <f>[1]Vân!Q29</f>
        <v>0</v>
      </c>
      <c r="L30" s="18"/>
      <c r="M30" s="18">
        <f>[1]Hiên!U29</f>
        <v>0</v>
      </c>
      <c r="N30" s="18"/>
      <c r="O30" s="18"/>
      <c r="P30" s="48">
        <f>[1]Phương!X29</f>
        <v>0</v>
      </c>
      <c r="Q30" s="48"/>
      <c r="R30" s="48">
        <f t="shared" si="19"/>
        <v>0</v>
      </c>
      <c r="S30" s="50">
        <f>'[1]H. Hà'!X29</f>
        <v>0</v>
      </c>
      <c r="T30" s="83">
        <v>31000</v>
      </c>
      <c r="U30" s="50">
        <f t="shared" si="6"/>
        <v>0</v>
      </c>
      <c r="V30" s="18">
        <f>[1]Hiên!AA29</f>
        <v>0</v>
      </c>
      <c r="W30" s="18">
        <f>[1]Vân!Y29</f>
        <v>0</v>
      </c>
      <c r="X30" s="18">
        <f>'[1]778NK'!F29</f>
        <v>0</v>
      </c>
      <c r="Y30" s="39">
        <f t="shared" si="7"/>
        <v>0</v>
      </c>
      <c r="Z30" s="84">
        <v>31000</v>
      </c>
      <c r="AA30" s="41">
        <f t="shared" si="8"/>
        <v>0</v>
      </c>
      <c r="AB30" s="52">
        <f t="shared" si="9"/>
        <v>0</v>
      </c>
      <c r="AC30" s="52">
        <f t="shared" si="10"/>
        <v>0</v>
      </c>
      <c r="AD30" s="53">
        <f t="shared" si="11"/>
        <v>0</v>
      </c>
      <c r="AE30" s="53">
        <f t="shared" si="12"/>
        <v>0</v>
      </c>
      <c r="AF30" s="53">
        <f t="shared" si="13"/>
        <v>0</v>
      </c>
      <c r="AG30" s="18">
        <f>[1]Phương!AB29</f>
        <v>0</v>
      </c>
      <c r="AH30" s="18">
        <f>[1]Hiên!AC29</f>
        <v>0</v>
      </c>
      <c r="AI30" s="18">
        <f>[1]Vân!AA29</f>
        <v>0</v>
      </c>
      <c r="AJ30" s="18">
        <f>'[1]778NK'!I29</f>
        <v>0</v>
      </c>
      <c r="AK30" s="54">
        <f t="shared" si="14"/>
        <v>0</v>
      </c>
      <c r="AL30" s="18">
        <f t="shared" si="18"/>
        <v>0</v>
      </c>
      <c r="AM30" s="18">
        <f>[1]Vân!AB29</f>
        <v>0</v>
      </c>
      <c r="AN30" s="58"/>
      <c r="AO30" s="58">
        <f t="shared" si="0"/>
        <v>0</v>
      </c>
      <c r="AP30" s="58">
        <f t="shared" si="1"/>
        <v>0</v>
      </c>
      <c r="AQ30" s="58">
        <f t="shared" si="2"/>
        <v>0</v>
      </c>
      <c r="AR30" s="58">
        <f t="shared" si="3"/>
        <v>0</v>
      </c>
      <c r="AS30" s="58">
        <f t="shared" si="4"/>
        <v>0</v>
      </c>
      <c r="AT30" s="58">
        <f t="shared" si="15"/>
        <v>0</v>
      </c>
      <c r="AU30" s="58">
        <f t="shared" si="16"/>
        <v>0</v>
      </c>
      <c r="AV30" s="69">
        <f t="shared" si="17"/>
        <v>0</v>
      </c>
      <c r="AW30" s="58"/>
      <c r="AX30" s="21"/>
      <c r="AZ30" s="2">
        <f t="shared" si="20"/>
        <v>31000</v>
      </c>
    </row>
    <row r="31" spans="1:53" ht="22.2" customHeight="1" x14ac:dyDescent="0.25">
      <c r="A31" s="85">
        <v>13</v>
      </c>
      <c r="B31" s="86" t="s">
        <v>90</v>
      </c>
      <c r="C31" s="65">
        <v>0</v>
      </c>
      <c r="D31" s="18">
        <v>2</v>
      </c>
      <c r="E31" s="18">
        <v>49</v>
      </c>
      <c r="F31" s="66">
        <f t="shared" si="5"/>
        <v>51</v>
      </c>
      <c r="G31" s="54">
        <f>[1]Phương!O30</f>
        <v>0</v>
      </c>
      <c r="H31" s="18">
        <f>[1]Hiên!T30</f>
        <v>0</v>
      </c>
      <c r="I31" s="18">
        <f>[1]Hiên!R30</f>
        <v>0</v>
      </c>
      <c r="J31" s="18">
        <f>'[1]H. Hà'!P30</f>
        <v>0</v>
      </c>
      <c r="K31" s="18">
        <f>[1]Vân!Q30</f>
        <v>0</v>
      </c>
      <c r="L31" s="18"/>
      <c r="M31" s="18">
        <f>[1]Hiên!U30</f>
        <v>0</v>
      </c>
      <c r="N31" s="18"/>
      <c r="O31" s="18"/>
      <c r="P31" s="48">
        <f>[1]Phương!X30</f>
        <v>0</v>
      </c>
      <c r="Q31" s="48"/>
      <c r="R31" s="48">
        <f t="shared" si="19"/>
        <v>0</v>
      </c>
      <c r="S31" s="50">
        <f>'[1]H. Hà'!X30</f>
        <v>0</v>
      </c>
      <c r="T31" s="87">
        <v>21000</v>
      </c>
      <c r="U31" s="50">
        <f t="shared" si="6"/>
        <v>0</v>
      </c>
      <c r="V31" s="18">
        <f>[1]Hiên!AA30</f>
        <v>1</v>
      </c>
      <c r="W31" s="18">
        <f>[1]Vân!Y30</f>
        <v>0</v>
      </c>
      <c r="X31" s="18">
        <f>'[1]778NK'!F30</f>
        <v>0</v>
      </c>
      <c r="Y31" s="39">
        <f t="shared" si="7"/>
        <v>1</v>
      </c>
      <c r="Z31" s="88">
        <v>21000</v>
      </c>
      <c r="AA31" s="41">
        <f t="shared" si="8"/>
        <v>21000</v>
      </c>
      <c r="AB31" s="52">
        <f t="shared" si="9"/>
        <v>1</v>
      </c>
      <c r="AC31" s="52">
        <f t="shared" si="10"/>
        <v>21000</v>
      </c>
      <c r="AD31" s="53">
        <f t="shared" si="11"/>
        <v>1</v>
      </c>
      <c r="AE31" s="53">
        <f t="shared" si="12"/>
        <v>50</v>
      </c>
      <c r="AF31" s="53">
        <f t="shared" si="13"/>
        <v>573750</v>
      </c>
      <c r="AG31" s="18">
        <f>[1]Phương!AB30</f>
        <v>0</v>
      </c>
      <c r="AH31" s="18">
        <f>[1]Hiên!AC30</f>
        <v>1</v>
      </c>
      <c r="AI31" s="18">
        <f>[1]Vân!AA30</f>
        <v>49</v>
      </c>
      <c r="AJ31" s="18">
        <f>'[1]778NK'!I30</f>
        <v>0</v>
      </c>
      <c r="AK31" s="54">
        <f t="shared" si="14"/>
        <v>50</v>
      </c>
      <c r="AL31" s="18">
        <f t="shared" si="18"/>
        <v>0</v>
      </c>
      <c r="AM31" s="18">
        <f>[1]Vân!AB30</f>
        <v>0</v>
      </c>
      <c r="AN31" s="73">
        <v>11475</v>
      </c>
      <c r="AO31" s="58">
        <f t="shared" si="0"/>
        <v>1</v>
      </c>
      <c r="AP31" s="58">
        <f t="shared" si="1"/>
        <v>11475</v>
      </c>
      <c r="AQ31" s="58">
        <f t="shared" si="2"/>
        <v>9525</v>
      </c>
      <c r="AR31" s="58">
        <f t="shared" si="3"/>
        <v>0</v>
      </c>
      <c r="AS31" s="58">
        <f t="shared" si="4"/>
        <v>0</v>
      </c>
      <c r="AT31" s="58">
        <f t="shared" si="15"/>
        <v>840</v>
      </c>
      <c r="AU31" s="58"/>
      <c r="AV31" s="69">
        <f t="shared" si="17"/>
        <v>840</v>
      </c>
      <c r="AW31" s="58"/>
      <c r="AX31" s="21"/>
      <c r="AZ31" s="2">
        <f t="shared" si="20"/>
        <v>9525</v>
      </c>
      <c r="BA31" s="2" t="s">
        <v>91</v>
      </c>
    </row>
    <row r="32" spans="1:53" ht="22.2" customHeight="1" x14ac:dyDescent="0.25">
      <c r="A32" s="81">
        <v>14</v>
      </c>
      <c r="B32" s="82" t="s">
        <v>92</v>
      </c>
      <c r="C32" s="18">
        <v>9</v>
      </c>
      <c r="D32" s="18"/>
      <c r="E32" s="18"/>
      <c r="F32" s="66">
        <f t="shared" si="5"/>
        <v>9</v>
      </c>
      <c r="G32" s="54">
        <f>[1]Phương!O31</f>
        <v>1</v>
      </c>
      <c r="H32" s="18">
        <f>[1]Hiên!T31</f>
        <v>0</v>
      </c>
      <c r="I32" s="18">
        <f>[1]Hiên!R31</f>
        <v>0</v>
      </c>
      <c r="J32" s="18">
        <f>'[1]H. Hà'!P31</f>
        <v>0</v>
      </c>
      <c r="K32" s="18">
        <f>[1]Vân!Q31</f>
        <v>0</v>
      </c>
      <c r="L32" s="18"/>
      <c r="M32" s="18">
        <f>[1]Hiên!U31</f>
        <v>0</v>
      </c>
      <c r="N32" s="18"/>
      <c r="O32" s="18"/>
      <c r="P32" s="48">
        <f>[1]Phương!X31</f>
        <v>0</v>
      </c>
      <c r="Q32" s="48"/>
      <c r="R32" s="48">
        <f t="shared" si="19"/>
        <v>0</v>
      </c>
      <c r="S32" s="50">
        <f>'[1]H. Hà'!X31</f>
        <v>0</v>
      </c>
      <c r="T32" s="83">
        <v>28000</v>
      </c>
      <c r="U32" s="50">
        <f t="shared" si="6"/>
        <v>0</v>
      </c>
      <c r="V32" s="18">
        <f>[1]Hiên!AA31</f>
        <v>0</v>
      </c>
      <c r="W32" s="18">
        <f>[1]Vân!Y31</f>
        <v>0</v>
      </c>
      <c r="X32" s="18">
        <f>'[1]778NK'!F31</f>
        <v>0</v>
      </c>
      <c r="Y32" s="39">
        <f t="shared" si="7"/>
        <v>0</v>
      </c>
      <c r="Z32" s="84">
        <v>28000</v>
      </c>
      <c r="AA32" s="41">
        <f t="shared" si="8"/>
        <v>0</v>
      </c>
      <c r="AB32" s="52">
        <f t="shared" si="9"/>
        <v>0</v>
      </c>
      <c r="AC32" s="52">
        <f t="shared" si="10"/>
        <v>0</v>
      </c>
      <c r="AD32" s="53">
        <f t="shared" si="11"/>
        <v>1</v>
      </c>
      <c r="AE32" s="53">
        <f t="shared" si="12"/>
        <v>8</v>
      </c>
      <c r="AF32" s="53">
        <f t="shared" si="13"/>
        <v>131760</v>
      </c>
      <c r="AG32" s="18">
        <f>[1]Phương!AB31</f>
        <v>0</v>
      </c>
      <c r="AH32" s="18">
        <f>[1]Hiên!AC31</f>
        <v>8</v>
      </c>
      <c r="AI32" s="18">
        <f>[1]Vân!AA31</f>
        <v>0</v>
      </c>
      <c r="AJ32" s="18">
        <f>'[1]778NK'!I31</f>
        <v>0</v>
      </c>
      <c r="AK32" s="54">
        <f t="shared" si="14"/>
        <v>8</v>
      </c>
      <c r="AL32" s="18">
        <f t="shared" si="18"/>
        <v>0</v>
      </c>
      <c r="AM32" s="18">
        <f>[1]Vân!AB31</f>
        <v>0</v>
      </c>
      <c r="AN32" s="73">
        <v>16470</v>
      </c>
      <c r="AO32" s="58">
        <f t="shared" si="0"/>
        <v>0</v>
      </c>
      <c r="AP32" s="58">
        <f t="shared" si="1"/>
        <v>0</v>
      </c>
      <c r="AQ32" s="58">
        <f t="shared" si="2"/>
        <v>0</v>
      </c>
      <c r="AR32" s="58">
        <f t="shared" si="3"/>
        <v>1</v>
      </c>
      <c r="AS32" s="58">
        <f t="shared" si="4"/>
        <v>16470</v>
      </c>
      <c r="AT32" s="58">
        <f t="shared" si="15"/>
        <v>0</v>
      </c>
      <c r="AU32" s="58">
        <f t="shared" si="16"/>
        <v>0</v>
      </c>
      <c r="AV32" s="69">
        <f t="shared" si="17"/>
        <v>0</v>
      </c>
      <c r="AW32" s="58"/>
      <c r="AX32" s="21"/>
      <c r="AZ32" s="2">
        <f t="shared" si="20"/>
        <v>11530</v>
      </c>
      <c r="BA32" s="2" t="s">
        <v>93</v>
      </c>
    </row>
    <row r="33" spans="1:53" ht="28.2" hidden="1" customHeight="1" x14ac:dyDescent="0.25">
      <c r="A33" s="85">
        <v>15</v>
      </c>
      <c r="B33" s="86" t="s">
        <v>94</v>
      </c>
      <c r="C33" s="65">
        <v>28</v>
      </c>
      <c r="D33" s="18">
        <v>8</v>
      </c>
      <c r="E33" s="18">
        <v>0</v>
      </c>
      <c r="F33" s="66">
        <f t="shared" si="5"/>
        <v>36</v>
      </c>
      <c r="G33" s="54">
        <f>[1]Phương!O32</f>
        <v>1</v>
      </c>
      <c r="H33" s="18">
        <f>[1]Hiên!T32</f>
        <v>0</v>
      </c>
      <c r="I33" s="18">
        <f>[1]Hiên!R32</f>
        <v>0</v>
      </c>
      <c r="J33" s="18">
        <f>'[1]H. Hà'!P32</f>
        <v>0</v>
      </c>
      <c r="K33" s="18">
        <f>[1]Vân!Q32</f>
        <v>0</v>
      </c>
      <c r="L33" s="18"/>
      <c r="M33" s="18">
        <f>[1]Hiên!U32</f>
        <v>0</v>
      </c>
      <c r="N33" s="18"/>
      <c r="O33" s="18"/>
      <c r="P33" s="48">
        <f>[1]Phương!X32</f>
        <v>0</v>
      </c>
      <c r="Q33" s="48"/>
      <c r="R33" s="48">
        <f t="shared" si="19"/>
        <v>0</v>
      </c>
      <c r="S33" s="50">
        <f>'[1]H. Hà'!X32</f>
        <v>0</v>
      </c>
      <c r="T33" s="87">
        <v>29000</v>
      </c>
      <c r="U33" s="50">
        <f t="shared" si="6"/>
        <v>0</v>
      </c>
      <c r="V33" s="18">
        <f>[1]Hiên!AA32</f>
        <v>35</v>
      </c>
      <c r="W33" s="18">
        <f>[1]Vân!Y32</f>
        <v>0</v>
      </c>
      <c r="X33" s="18">
        <f>'[1]778NK'!F32</f>
        <v>0</v>
      </c>
      <c r="Y33" s="39">
        <f t="shared" si="7"/>
        <v>35</v>
      </c>
      <c r="Z33" s="88">
        <v>29000</v>
      </c>
      <c r="AA33" s="41">
        <f t="shared" si="8"/>
        <v>1015000</v>
      </c>
      <c r="AB33" s="52">
        <f t="shared" si="9"/>
        <v>35</v>
      </c>
      <c r="AC33" s="52">
        <f t="shared" si="10"/>
        <v>1015000</v>
      </c>
      <c r="AD33" s="53">
        <f t="shared" si="11"/>
        <v>36</v>
      </c>
      <c r="AE33" s="53">
        <f t="shared" si="12"/>
        <v>0</v>
      </c>
      <c r="AF33" s="53">
        <f t="shared" si="13"/>
        <v>0</v>
      </c>
      <c r="AG33" s="18">
        <f>[1]Phương!AB32</f>
        <v>0</v>
      </c>
      <c r="AH33" s="18">
        <f>[1]Hiên!AC32</f>
        <v>0</v>
      </c>
      <c r="AI33" s="18">
        <f>[1]Vân!AA32</f>
        <v>0</v>
      </c>
      <c r="AJ33" s="18">
        <f>'[1]778NK'!I32</f>
        <v>0</v>
      </c>
      <c r="AK33" s="54">
        <f t="shared" si="14"/>
        <v>0</v>
      </c>
      <c r="AL33" s="18">
        <f t="shared" si="18"/>
        <v>0</v>
      </c>
      <c r="AM33" s="18">
        <f>[1]Vân!AB32</f>
        <v>0</v>
      </c>
      <c r="AN33" s="73">
        <v>17710</v>
      </c>
      <c r="AO33" s="58">
        <f t="shared" si="0"/>
        <v>35</v>
      </c>
      <c r="AP33" s="58">
        <f t="shared" si="1"/>
        <v>619850</v>
      </c>
      <c r="AQ33" s="58">
        <f t="shared" si="2"/>
        <v>395150</v>
      </c>
      <c r="AR33" s="58">
        <f t="shared" si="3"/>
        <v>1</v>
      </c>
      <c r="AS33" s="58">
        <f t="shared" si="4"/>
        <v>17710</v>
      </c>
      <c r="AT33" s="58">
        <f t="shared" si="15"/>
        <v>40600</v>
      </c>
      <c r="AU33" s="58"/>
      <c r="AV33" s="69">
        <f t="shared" si="17"/>
        <v>40600</v>
      </c>
      <c r="AW33" s="58"/>
      <c r="AX33" s="21"/>
      <c r="AZ33" s="2">
        <f t="shared" si="20"/>
        <v>11290</v>
      </c>
    </row>
    <row r="34" spans="1:53" ht="31.2" customHeight="1" x14ac:dyDescent="0.25">
      <c r="A34" s="81">
        <v>16</v>
      </c>
      <c r="B34" s="82" t="s">
        <v>95</v>
      </c>
      <c r="C34" s="65">
        <v>28</v>
      </c>
      <c r="D34" s="18">
        <v>0</v>
      </c>
      <c r="E34" s="18">
        <v>0</v>
      </c>
      <c r="F34" s="66">
        <f t="shared" si="5"/>
        <v>28</v>
      </c>
      <c r="G34" s="54">
        <f>[1]Phương!O33</f>
        <v>1</v>
      </c>
      <c r="H34" s="18">
        <f>[1]Hiên!T33</f>
        <v>0</v>
      </c>
      <c r="I34" s="18">
        <f>[1]Hiên!R33</f>
        <v>0</v>
      </c>
      <c r="J34" s="18">
        <f>'[1]H. Hà'!P33</f>
        <v>0</v>
      </c>
      <c r="K34" s="18">
        <f>[1]Vân!Q33</f>
        <v>0</v>
      </c>
      <c r="L34" s="18"/>
      <c r="M34" s="18">
        <f>[1]Hiên!U33</f>
        <v>0</v>
      </c>
      <c r="N34" s="18"/>
      <c r="O34" s="18"/>
      <c r="P34" s="48">
        <f>[1]Phương!X33</f>
        <v>0</v>
      </c>
      <c r="Q34" s="48"/>
      <c r="R34" s="48">
        <f t="shared" si="19"/>
        <v>0</v>
      </c>
      <c r="S34" s="50">
        <f>'[1]H. Hà'!X33</f>
        <v>0</v>
      </c>
      <c r="T34" s="83">
        <v>23000</v>
      </c>
      <c r="U34" s="50">
        <f t="shared" si="6"/>
        <v>0</v>
      </c>
      <c r="V34" s="18">
        <f>[1]Hiên!AA33</f>
        <v>0</v>
      </c>
      <c r="W34" s="18">
        <f>[1]Vân!Y33</f>
        <v>0</v>
      </c>
      <c r="X34" s="18">
        <f>'[1]778NK'!F33</f>
        <v>0</v>
      </c>
      <c r="Y34" s="39">
        <f t="shared" si="7"/>
        <v>0</v>
      </c>
      <c r="Z34" s="84">
        <v>23000</v>
      </c>
      <c r="AA34" s="41">
        <f t="shared" si="8"/>
        <v>0</v>
      </c>
      <c r="AB34" s="52">
        <f t="shared" si="9"/>
        <v>0</v>
      </c>
      <c r="AC34" s="52">
        <f t="shared" si="10"/>
        <v>0</v>
      </c>
      <c r="AD34" s="53">
        <f t="shared" si="11"/>
        <v>1</v>
      </c>
      <c r="AE34" s="53">
        <f t="shared" si="12"/>
        <v>27</v>
      </c>
      <c r="AF34" s="53">
        <f t="shared" si="13"/>
        <v>318330</v>
      </c>
      <c r="AG34" s="18">
        <f>[1]Phương!AB33</f>
        <v>0</v>
      </c>
      <c r="AH34" s="18">
        <f>[1]Hiên!AC33</f>
        <v>27</v>
      </c>
      <c r="AI34" s="18">
        <f>[1]Vân!AA33</f>
        <v>0</v>
      </c>
      <c r="AJ34" s="18">
        <f>'[1]778NK'!I33</f>
        <v>0</v>
      </c>
      <c r="AK34" s="54">
        <f t="shared" si="14"/>
        <v>27</v>
      </c>
      <c r="AL34" s="18">
        <f t="shared" si="18"/>
        <v>0</v>
      </c>
      <c r="AM34" s="18">
        <f>[1]Vân!AB33</f>
        <v>0</v>
      </c>
      <c r="AN34" s="73">
        <v>11790</v>
      </c>
      <c r="AO34" s="58">
        <f t="shared" si="0"/>
        <v>0</v>
      </c>
      <c r="AP34" s="58">
        <f t="shared" si="1"/>
        <v>0</v>
      </c>
      <c r="AQ34" s="58">
        <f t="shared" si="2"/>
        <v>0</v>
      </c>
      <c r="AR34" s="58">
        <f t="shared" si="3"/>
        <v>1</v>
      </c>
      <c r="AS34" s="58">
        <f t="shared" si="4"/>
        <v>11790</v>
      </c>
      <c r="AT34" s="58">
        <f t="shared" si="15"/>
        <v>0</v>
      </c>
      <c r="AU34" s="58">
        <f t="shared" si="16"/>
        <v>0</v>
      </c>
      <c r="AV34" s="69">
        <f t="shared" si="17"/>
        <v>0</v>
      </c>
      <c r="AW34" s="58"/>
      <c r="AX34" s="21"/>
      <c r="AZ34" s="2">
        <f t="shared" si="20"/>
        <v>11210</v>
      </c>
      <c r="BA34" s="2" t="s">
        <v>96</v>
      </c>
    </row>
    <row r="35" spans="1:53" ht="22.2" customHeight="1" x14ac:dyDescent="0.25">
      <c r="A35" s="85">
        <v>17</v>
      </c>
      <c r="B35" s="86" t="s">
        <v>97</v>
      </c>
      <c r="C35" s="18">
        <v>88</v>
      </c>
      <c r="D35" s="18"/>
      <c r="E35" s="18"/>
      <c r="F35" s="66">
        <f t="shared" si="5"/>
        <v>88</v>
      </c>
      <c r="G35" s="54">
        <f>[1]Phương!O34</f>
        <v>1</v>
      </c>
      <c r="H35" s="18">
        <f>[1]Hiên!T34</f>
        <v>0</v>
      </c>
      <c r="I35" s="18">
        <f>[1]Hiên!R34</f>
        <v>0</v>
      </c>
      <c r="J35" s="18">
        <f>'[1]H. Hà'!P34</f>
        <v>0</v>
      </c>
      <c r="K35" s="18">
        <f>[1]Vân!Q34</f>
        <v>0</v>
      </c>
      <c r="L35" s="18"/>
      <c r="M35" s="18">
        <f>[1]Hiên!U34</f>
        <v>0</v>
      </c>
      <c r="N35" s="18"/>
      <c r="O35" s="18"/>
      <c r="P35" s="48">
        <f>[1]Phương!X34</f>
        <v>1</v>
      </c>
      <c r="Q35" s="48">
        <v>23000</v>
      </c>
      <c r="R35" s="48">
        <f t="shared" si="19"/>
        <v>23000</v>
      </c>
      <c r="S35" s="50">
        <f>'[1]H. Hà'!X34</f>
        <v>0</v>
      </c>
      <c r="T35" s="87">
        <v>27000</v>
      </c>
      <c r="U35" s="50">
        <f t="shared" si="6"/>
        <v>0</v>
      </c>
      <c r="V35" s="18">
        <f>[1]Hiên!AA34</f>
        <v>0</v>
      </c>
      <c r="W35" s="18">
        <f>[1]Vân!Y34</f>
        <v>0</v>
      </c>
      <c r="X35" s="18">
        <f>'[1]778NK'!F34</f>
        <v>0</v>
      </c>
      <c r="Y35" s="39">
        <f t="shared" si="7"/>
        <v>0</v>
      </c>
      <c r="Z35" s="88">
        <v>27000</v>
      </c>
      <c r="AA35" s="41">
        <f t="shared" si="8"/>
        <v>0</v>
      </c>
      <c r="AB35" s="52">
        <f t="shared" si="9"/>
        <v>1</v>
      </c>
      <c r="AC35" s="52">
        <f t="shared" si="10"/>
        <v>23000</v>
      </c>
      <c r="AD35" s="53">
        <f t="shared" si="11"/>
        <v>2</v>
      </c>
      <c r="AE35" s="53">
        <f t="shared" si="12"/>
        <v>86</v>
      </c>
      <c r="AF35" s="53">
        <f t="shared" si="13"/>
        <v>1257320</v>
      </c>
      <c r="AG35" s="18">
        <f>[1]Phương!AB34</f>
        <v>0</v>
      </c>
      <c r="AH35" s="18">
        <f>[1]Hiên!AC34</f>
        <v>86</v>
      </c>
      <c r="AI35" s="18">
        <f>[1]Vân!AA34</f>
        <v>0</v>
      </c>
      <c r="AJ35" s="18">
        <f>'[1]778NK'!I34</f>
        <v>0</v>
      </c>
      <c r="AK35" s="54">
        <f t="shared" si="14"/>
        <v>86</v>
      </c>
      <c r="AL35" s="18">
        <f t="shared" si="18"/>
        <v>0</v>
      </c>
      <c r="AM35" s="18">
        <f>[1]Vân!AB34</f>
        <v>0</v>
      </c>
      <c r="AN35" s="73">
        <v>14620</v>
      </c>
      <c r="AO35" s="58">
        <f t="shared" si="0"/>
        <v>1</v>
      </c>
      <c r="AP35" s="58">
        <f t="shared" si="1"/>
        <v>14620</v>
      </c>
      <c r="AQ35" s="58">
        <f t="shared" si="2"/>
        <v>8380</v>
      </c>
      <c r="AR35" s="58">
        <f t="shared" si="3"/>
        <v>1</v>
      </c>
      <c r="AS35" s="58">
        <f t="shared" si="4"/>
        <v>14620</v>
      </c>
      <c r="AT35" s="58"/>
      <c r="AU35" s="58">
        <f t="shared" si="16"/>
        <v>1840</v>
      </c>
      <c r="AV35" s="69">
        <f t="shared" si="17"/>
        <v>1840</v>
      </c>
      <c r="AW35" s="58"/>
      <c r="AX35" s="21"/>
      <c r="AZ35" s="2">
        <f t="shared" si="20"/>
        <v>12380</v>
      </c>
      <c r="BA35" s="2" t="s">
        <v>98</v>
      </c>
    </row>
    <row r="36" spans="1:53" ht="22.2" customHeight="1" x14ac:dyDescent="0.25">
      <c r="A36" s="81">
        <v>18</v>
      </c>
      <c r="B36" s="82" t="s">
        <v>99</v>
      </c>
      <c r="C36" s="65">
        <v>8</v>
      </c>
      <c r="D36" s="18">
        <v>5</v>
      </c>
      <c r="E36" s="18">
        <v>0</v>
      </c>
      <c r="F36" s="66">
        <f t="shared" si="5"/>
        <v>13</v>
      </c>
      <c r="G36" s="54">
        <f>[1]Phương!O35</f>
        <v>1</v>
      </c>
      <c r="H36" s="18">
        <f>[1]Hiên!T35</f>
        <v>0</v>
      </c>
      <c r="I36" s="18">
        <f>[1]Hiên!R35</f>
        <v>0</v>
      </c>
      <c r="J36" s="18">
        <f>'[1]H. Hà'!P35</f>
        <v>0</v>
      </c>
      <c r="K36" s="18">
        <f>[1]Vân!Q35</f>
        <v>0</v>
      </c>
      <c r="L36" s="18"/>
      <c r="M36" s="18">
        <f>[1]Hiên!U35</f>
        <v>0</v>
      </c>
      <c r="N36" s="18"/>
      <c r="O36" s="18"/>
      <c r="P36" s="48">
        <f>[1]Phương!X35</f>
        <v>0</v>
      </c>
      <c r="Q36" s="48"/>
      <c r="R36" s="48">
        <f t="shared" si="19"/>
        <v>0</v>
      </c>
      <c r="S36" s="50">
        <f>'[1]H. Hà'!X35</f>
        <v>0</v>
      </c>
      <c r="T36" s="83">
        <v>33000</v>
      </c>
      <c r="U36" s="50">
        <f t="shared" si="6"/>
        <v>0</v>
      </c>
      <c r="V36" s="18">
        <f>[1]Hiên!AA35</f>
        <v>1</v>
      </c>
      <c r="W36" s="18">
        <f>[1]Vân!Y35</f>
        <v>0</v>
      </c>
      <c r="X36" s="18">
        <f>'[1]778NK'!F35</f>
        <v>0</v>
      </c>
      <c r="Y36" s="39">
        <f t="shared" si="7"/>
        <v>1</v>
      </c>
      <c r="Z36" s="84">
        <v>33000</v>
      </c>
      <c r="AA36" s="41">
        <f t="shared" si="8"/>
        <v>33000</v>
      </c>
      <c r="AB36" s="52">
        <f t="shared" si="9"/>
        <v>1</v>
      </c>
      <c r="AC36" s="52">
        <f t="shared" si="10"/>
        <v>33000</v>
      </c>
      <c r="AD36" s="53">
        <f t="shared" si="11"/>
        <v>2</v>
      </c>
      <c r="AE36" s="53">
        <f t="shared" si="12"/>
        <v>11</v>
      </c>
      <c r="AF36" s="53">
        <f t="shared" si="13"/>
        <v>223300</v>
      </c>
      <c r="AG36" s="18">
        <f>[1]Phương!AB35</f>
        <v>0</v>
      </c>
      <c r="AH36" s="18">
        <f>[1]Hiên!AC35</f>
        <v>11</v>
      </c>
      <c r="AI36" s="18">
        <f>[1]Vân!AA35</f>
        <v>0</v>
      </c>
      <c r="AJ36" s="18">
        <f>'[1]778NK'!I35</f>
        <v>0</v>
      </c>
      <c r="AK36" s="54">
        <f t="shared" si="14"/>
        <v>11</v>
      </c>
      <c r="AL36" s="18">
        <f t="shared" si="18"/>
        <v>0</v>
      </c>
      <c r="AM36" s="18">
        <f>[1]Vân!AB35</f>
        <v>0</v>
      </c>
      <c r="AN36" s="73">
        <v>20300</v>
      </c>
      <c r="AO36" s="58">
        <f t="shared" si="0"/>
        <v>1</v>
      </c>
      <c r="AP36" s="58">
        <f t="shared" si="1"/>
        <v>20300</v>
      </c>
      <c r="AQ36" s="58">
        <f t="shared" si="2"/>
        <v>12700</v>
      </c>
      <c r="AR36" s="58">
        <f t="shared" si="3"/>
        <v>1</v>
      </c>
      <c r="AS36" s="58">
        <f t="shared" si="4"/>
        <v>20300</v>
      </c>
      <c r="AT36" s="58">
        <f t="shared" si="15"/>
        <v>1320</v>
      </c>
      <c r="AU36" s="58"/>
      <c r="AV36" s="69">
        <f t="shared" si="17"/>
        <v>1320</v>
      </c>
      <c r="AW36" s="58"/>
      <c r="AX36" s="21"/>
      <c r="AZ36" s="2">
        <f t="shared" si="20"/>
        <v>12700</v>
      </c>
      <c r="BA36" s="2" t="s">
        <v>100</v>
      </c>
    </row>
    <row r="37" spans="1:53" ht="22.2" customHeight="1" x14ac:dyDescent="0.25">
      <c r="A37" s="85">
        <v>19</v>
      </c>
      <c r="B37" s="86" t="s">
        <v>101</v>
      </c>
      <c r="C37" s="65">
        <v>18</v>
      </c>
      <c r="D37" s="18"/>
      <c r="E37" s="18">
        <v>4</v>
      </c>
      <c r="F37" s="66">
        <f t="shared" si="5"/>
        <v>22</v>
      </c>
      <c r="G37" s="54">
        <f>[1]Phương!O36</f>
        <v>0</v>
      </c>
      <c r="H37" s="18">
        <f>[1]Hiên!T36</f>
        <v>0</v>
      </c>
      <c r="I37" s="18">
        <f>[1]Hiên!R36</f>
        <v>0</v>
      </c>
      <c r="J37" s="18">
        <f>'[1]H. Hà'!P36</f>
        <v>0</v>
      </c>
      <c r="K37" s="18">
        <f>[1]Vân!Q36</f>
        <v>0</v>
      </c>
      <c r="L37" s="18"/>
      <c r="M37" s="18">
        <f>[1]Hiên!U36</f>
        <v>0</v>
      </c>
      <c r="N37" s="18"/>
      <c r="O37" s="18"/>
      <c r="P37" s="48">
        <f>[1]Phương!X36</f>
        <v>5</v>
      </c>
      <c r="Q37" s="48">
        <v>57000</v>
      </c>
      <c r="R37" s="48">
        <f t="shared" si="19"/>
        <v>285000</v>
      </c>
      <c r="S37" s="50">
        <f>'[1]H. Hà'!X36</f>
        <v>0</v>
      </c>
      <c r="T37" s="87">
        <v>57000</v>
      </c>
      <c r="U37" s="50">
        <f t="shared" si="6"/>
        <v>0</v>
      </c>
      <c r="V37" s="18">
        <f>[1]Hiên!AA36</f>
        <v>0</v>
      </c>
      <c r="W37" s="18">
        <f>[1]Vân!Y36</f>
        <v>0</v>
      </c>
      <c r="X37" s="18">
        <f>'[1]778NK'!F36</f>
        <v>0</v>
      </c>
      <c r="Y37" s="39">
        <f t="shared" si="7"/>
        <v>0</v>
      </c>
      <c r="Z37" s="91">
        <v>57000</v>
      </c>
      <c r="AA37" s="41">
        <f t="shared" si="8"/>
        <v>0</v>
      </c>
      <c r="AB37" s="52">
        <f t="shared" si="9"/>
        <v>5</v>
      </c>
      <c r="AC37" s="52">
        <f t="shared" si="10"/>
        <v>285000</v>
      </c>
      <c r="AD37" s="53">
        <f t="shared" si="11"/>
        <v>5</v>
      </c>
      <c r="AE37" s="53">
        <f t="shared" si="12"/>
        <v>17</v>
      </c>
      <c r="AF37" s="53">
        <f t="shared" si="13"/>
        <v>876605</v>
      </c>
      <c r="AG37" s="18">
        <f>[1]Phương!AB36</f>
        <v>0</v>
      </c>
      <c r="AH37" s="18">
        <f>[1]Hiên!AC36</f>
        <v>13</v>
      </c>
      <c r="AI37" s="18">
        <f>[1]Vân!AA36</f>
        <v>4</v>
      </c>
      <c r="AJ37" s="18">
        <f>'[1]778NK'!I36</f>
        <v>0</v>
      </c>
      <c r="AK37" s="54">
        <f t="shared" si="14"/>
        <v>17</v>
      </c>
      <c r="AL37" s="18">
        <f t="shared" si="18"/>
        <v>0</v>
      </c>
      <c r="AM37" s="18">
        <f>[1]Vân!AB36</f>
        <v>0</v>
      </c>
      <c r="AN37" s="73">
        <v>51565</v>
      </c>
      <c r="AO37" s="58">
        <f t="shared" si="0"/>
        <v>5</v>
      </c>
      <c r="AP37" s="58">
        <f t="shared" si="1"/>
        <v>257825</v>
      </c>
      <c r="AQ37" s="58">
        <f t="shared" si="2"/>
        <v>27175</v>
      </c>
      <c r="AR37" s="58">
        <f t="shared" si="3"/>
        <v>0</v>
      </c>
      <c r="AS37" s="58">
        <f t="shared" si="4"/>
        <v>0</v>
      </c>
      <c r="AT37" s="58">
        <f t="shared" si="15"/>
        <v>11400</v>
      </c>
      <c r="AU37" s="58"/>
      <c r="AV37" s="69">
        <f t="shared" si="17"/>
        <v>11400</v>
      </c>
      <c r="AW37" s="58"/>
      <c r="AX37" s="21"/>
      <c r="AZ37" s="2">
        <f t="shared" si="20"/>
        <v>5435</v>
      </c>
      <c r="BA37" s="2" t="s">
        <v>102</v>
      </c>
    </row>
    <row r="38" spans="1:53" ht="22.2" customHeight="1" x14ac:dyDescent="0.25">
      <c r="A38" s="81">
        <v>20</v>
      </c>
      <c r="B38" s="82" t="s">
        <v>103</v>
      </c>
      <c r="C38" s="65">
        <v>27</v>
      </c>
      <c r="D38" s="18"/>
      <c r="E38" s="18"/>
      <c r="F38" s="66">
        <f t="shared" si="5"/>
        <v>27</v>
      </c>
      <c r="G38" s="54">
        <f>[1]Phương!O37</f>
        <v>1</v>
      </c>
      <c r="H38" s="18">
        <f>[1]Hiên!T37</f>
        <v>0</v>
      </c>
      <c r="I38" s="18">
        <f>[1]Hiên!R37</f>
        <v>0</v>
      </c>
      <c r="J38" s="18">
        <f>'[1]H. Hà'!P37</f>
        <v>0</v>
      </c>
      <c r="K38" s="18">
        <f>[1]Vân!Q37</f>
        <v>0</v>
      </c>
      <c r="L38" s="18"/>
      <c r="M38" s="18">
        <f>[1]Hiên!U37</f>
        <v>0</v>
      </c>
      <c r="N38" s="18"/>
      <c r="O38" s="18"/>
      <c r="P38" s="48">
        <f>[1]Phương!X37</f>
        <v>0</v>
      </c>
      <c r="Q38" s="48"/>
      <c r="R38" s="48">
        <f t="shared" si="19"/>
        <v>0</v>
      </c>
      <c r="S38" s="50">
        <f>'[1]H. Hà'!X37</f>
        <v>0</v>
      </c>
      <c r="T38" s="83">
        <v>24000</v>
      </c>
      <c r="U38" s="50">
        <f t="shared" si="6"/>
        <v>0</v>
      </c>
      <c r="V38" s="18">
        <f>[1]Hiên!AA37</f>
        <v>0</v>
      </c>
      <c r="W38" s="18">
        <f>[1]Vân!Y37</f>
        <v>0</v>
      </c>
      <c r="X38" s="18">
        <f>'[1]778NK'!F37</f>
        <v>0</v>
      </c>
      <c r="Y38" s="39">
        <f t="shared" si="7"/>
        <v>0</v>
      </c>
      <c r="Z38" s="84">
        <v>24000</v>
      </c>
      <c r="AA38" s="41">
        <f t="shared" si="8"/>
        <v>0</v>
      </c>
      <c r="AB38" s="52">
        <f t="shared" si="9"/>
        <v>0</v>
      </c>
      <c r="AC38" s="52">
        <f t="shared" si="10"/>
        <v>0</v>
      </c>
      <c r="AD38" s="53">
        <f t="shared" si="11"/>
        <v>1</v>
      </c>
      <c r="AE38" s="53">
        <f t="shared" si="12"/>
        <v>26</v>
      </c>
      <c r="AF38" s="53">
        <f t="shared" si="13"/>
        <v>349830</v>
      </c>
      <c r="AG38" s="18">
        <f>[1]Phương!AB37</f>
        <v>0</v>
      </c>
      <c r="AH38" s="18">
        <f>[1]Hiên!AC37</f>
        <v>26</v>
      </c>
      <c r="AI38" s="18">
        <f>[1]Vân!AA37</f>
        <v>0</v>
      </c>
      <c r="AJ38" s="18">
        <f>'[1]778NK'!I37</f>
        <v>0</v>
      </c>
      <c r="AK38" s="54">
        <f t="shared" si="14"/>
        <v>26</v>
      </c>
      <c r="AL38" s="18">
        <f t="shared" si="18"/>
        <v>0</v>
      </c>
      <c r="AM38" s="18">
        <f>[1]Vân!AB37</f>
        <v>0</v>
      </c>
      <c r="AN38" s="73">
        <v>13455</v>
      </c>
      <c r="AO38" s="58">
        <f t="shared" si="0"/>
        <v>0</v>
      </c>
      <c r="AP38" s="58">
        <f t="shared" si="1"/>
        <v>0</v>
      </c>
      <c r="AQ38" s="58">
        <f t="shared" si="2"/>
        <v>0</v>
      </c>
      <c r="AR38" s="58">
        <f t="shared" si="3"/>
        <v>1</v>
      </c>
      <c r="AS38" s="58">
        <f t="shared" si="4"/>
        <v>13455</v>
      </c>
      <c r="AT38" s="58">
        <f t="shared" si="15"/>
        <v>0</v>
      </c>
      <c r="AU38" s="58">
        <f t="shared" si="16"/>
        <v>0</v>
      </c>
      <c r="AV38" s="69">
        <f t="shared" si="17"/>
        <v>0</v>
      </c>
      <c r="AW38" s="58"/>
      <c r="AX38" s="21"/>
      <c r="AZ38" s="2">
        <f t="shared" si="20"/>
        <v>10545</v>
      </c>
      <c r="BA38" s="2" t="s">
        <v>104</v>
      </c>
    </row>
    <row r="39" spans="1:53" ht="22.2" hidden="1" customHeight="1" x14ac:dyDescent="0.25">
      <c r="A39" s="85">
        <v>21</v>
      </c>
      <c r="B39" s="86" t="s">
        <v>105</v>
      </c>
      <c r="C39" s="65">
        <v>13</v>
      </c>
      <c r="D39" s="18"/>
      <c r="E39" s="18"/>
      <c r="F39" s="66">
        <f t="shared" si="5"/>
        <v>13</v>
      </c>
      <c r="G39" s="54">
        <f>[1]Phương!O38</f>
        <v>0</v>
      </c>
      <c r="H39" s="18">
        <f>[1]Hiên!T38</f>
        <v>0</v>
      </c>
      <c r="I39" s="18">
        <f>[1]Hiên!R38</f>
        <v>13</v>
      </c>
      <c r="J39" s="18">
        <f>'[1]H. Hà'!P38</f>
        <v>0</v>
      </c>
      <c r="K39" s="18">
        <f>[1]Vân!Q38</f>
        <v>0</v>
      </c>
      <c r="L39" s="18"/>
      <c r="M39" s="18">
        <f>[1]Hiên!U38</f>
        <v>0</v>
      </c>
      <c r="N39" s="18"/>
      <c r="O39" s="18"/>
      <c r="P39" s="48">
        <f>[1]Phương!X38</f>
        <v>0</v>
      </c>
      <c r="Q39" s="48"/>
      <c r="R39" s="48">
        <f t="shared" si="19"/>
        <v>0</v>
      </c>
      <c r="S39" s="50">
        <f>'[1]H. Hà'!X38</f>
        <v>0</v>
      </c>
      <c r="T39" s="87">
        <v>33000</v>
      </c>
      <c r="U39" s="50">
        <f t="shared" si="6"/>
        <v>0</v>
      </c>
      <c r="V39" s="18">
        <f>[1]Hiên!AA38</f>
        <v>0</v>
      </c>
      <c r="W39" s="18">
        <f>[1]Vân!Y38</f>
        <v>0</v>
      </c>
      <c r="X39" s="18">
        <f>'[1]778NK'!F38</f>
        <v>0</v>
      </c>
      <c r="Y39" s="39">
        <f t="shared" si="7"/>
        <v>0</v>
      </c>
      <c r="Z39" s="88">
        <v>33000</v>
      </c>
      <c r="AA39" s="41">
        <f t="shared" si="8"/>
        <v>0</v>
      </c>
      <c r="AB39" s="52">
        <f t="shared" si="9"/>
        <v>0</v>
      </c>
      <c r="AC39" s="52">
        <f t="shared" si="10"/>
        <v>0</v>
      </c>
      <c r="AD39" s="53">
        <f t="shared" si="11"/>
        <v>13</v>
      </c>
      <c r="AE39" s="53">
        <f t="shared" si="12"/>
        <v>0</v>
      </c>
      <c r="AF39" s="53">
        <f t="shared" si="13"/>
        <v>0</v>
      </c>
      <c r="AG39" s="18">
        <f>[1]Phương!AB38</f>
        <v>0</v>
      </c>
      <c r="AH39" s="18">
        <f>[1]Hiên!AC38</f>
        <v>0</v>
      </c>
      <c r="AI39" s="18">
        <f>[1]Vân!AA38</f>
        <v>0</v>
      </c>
      <c r="AJ39" s="18">
        <f>'[1]778NK'!I38</f>
        <v>0</v>
      </c>
      <c r="AK39" s="54">
        <f t="shared" si="14"/>
        <v>0</v>
      </c>
      <c r="AL39" s="18">
        <f t="shared" si="18"/>
        <v>0</v>
      </c>
      <c r="AM39" s="18">
        <f>[1]Vân!AB38</f>
        <v>0</v>
      </c>
      <c r="AN39" s="73">
        <v>23500</v>
      </c>
      <c r="AO39" s="58">
        <f t="shared" si="0"/>
        <v>0</v>
      </c>
      <c r="AP39" s="58">
        <f t="shared" si="1"/>
        <v>0</v>
      </c>
      <c r="AQ39" s="58">
        <f t="shared" si="2"/>
        <v>0</v>
      </c>
      <c r="AR39" s="58">
        <f t="shared" si="3"/>
        <v>13</v>
      </c>
      <c r="AS39" s="58">
        <f t="shared" si="4"/>
        <v>305500</v>
      </c>
      <c r="AT39" s="58">
        <f t="shared" si="15"/>
        <v>0</v>
      </c>
      <c r="AU39" s="58">
        <f t="shared" si="16"/>
        <v>0</v>
      </c>
      <c r="AV39" s="69">
        <f t="shared" si="17"/>
        <v>0</v>
      </c>
      <c r="AW39" s="58"/>
      <c r="AX39" s="21"/>
      <c r="AZ39" s="2">
        <f t="shared" si="20"/>
        <v>9500</v>
      </c>
    </row>
    <row r="40" spans="1:53" ht="22.2" customHeight="1" x14ac:dyDescent="0.25">
      <c r="A40" s="60" t="s">
        <v>106</v>
      </c>
      <c r="B40" s="54" t="s">
        <v>107</v>
      </c>
      <c r="C40" s="18"/>
      <c r="D40" s="18"/>
      <c r="E40" s="18"/>
      <c r="F40" s="77">
        <f t="shared" si="5"/>
        <v>0</v>
      </c>
      <c r="G40" s="54">
        <f>[1]Phương!O39</f>
        <v>0</v>
      </c>
      <c r="H40" s="18">
        <f>[1]Hiên!T39</f>
        <v>0</v>
      </c>
      <c r="I40" s="18">
        <f>[1]Hiên!R39</f>
        <v>0</v>
      </c>
      <c r="J40" s="18">
        <f>'[1]H. Hà'!P39</f>
        <v>0</v>
      </c>
      <c r="K40" s="18">
        <f>[1]Vân!Q39</f>
        <v>0</v>
      </c>
      <c r="L40" s="18"/>
      <c r="M40" s="18">
        <f>[1]Hiên!U39</f>
        <v>0</v>
      </c>
      <c r="N40" s="18"/>
      <c r="O40" s="18"/>
      <c r="P40" s="48">
        <f>[1]Phương!X39</f>
        <v>0</v>
      </c>
      <c r="Q40" s="48"/>
      <c r="R40" s="48">
        <f t="shared" si="19"/>
        <v>0</v>
      </c>
      <c r="S40" s="50">
        <f>'[1]H. Hà'!X39</f>
        <v>0</v>
      </c>
      <c r="T40" s="41"/>
      <c r="U40" s="50">
        <f t="shared" si="6"/>
        <v>0</v>
      </c>
      <c r="V40" s="18">
        <f>[1]Hiên!AA39</f>
        <v>0</v>
      </c>
      <c r="W40" s="18">
        <f>[1]Vân!Y39</f>
        <v>0</v>
      </c>
      <c r="X40" s="18">
        <f>'[1]778NK'!F39</f>
        <v>0</v>
      </c>
      <c r="Y40" s="39">
        <f t="shared" si="7"/>
        <v>0</v>
      </c>
      <c r="Z40" s="41"/>
      <c r="AA40" s="41">
        <f t="shared" si="8"/>
        <v>0</v>
      </c>
      <c r="AB40" s="52">
        <f t="shared" si="9"/>
        <v>0</v>
      </c>
      <c r="AC40" s="52">
        <f t="shared" si="10"/>
        <v>0</v>
      </c>
      <c r="AD40" s="53">
        <f t="shared" si="11"/>
        <v>0</v>
      </c>
      <c r="AE40" s="53">
        <f t="shared" si="12"/>
        <v>0</v>
      </c>
      <c r="AF40" s="53">
        <f t="shared" si="13"/>
        <v>0</v>
      </c>
      <c r="AG40" s="18">
        <f>[1]Phương!AB39</f>
        <v>0</v>
      </c>
      <c r="AH40" s="18">
        <f>[1]Hiên!AC39</f>
        <v>0</v>
      </c>
      <c r="AI40" s="18">
        <f>[1]Vân!AA39</f>
        <v>0</v>
      </c>
      <c r="AJ40" s="18">
        <f>'[1]778NK'!I39</f>
        <v>0</v>
      </c>
      <c r="AK40" s="54">
        <f t="shared" si="14"/>
        <v>0</v>
      </c>
      <c r="AL40" s="18">
        <f t="shared" si="18"/>
        <v>0</v>
      </c>
      <c r="AM40" s="18">
        <f>[1]Vân!AB39</f>
        <v>0</v>
      </c>
      <c r="AN40" s="58"/>
      <c r="AO40" s="58">
        <f t="shared" si="0"/>
        <v>0</v>
      </c>
      <c r="AP40" s="58">
        <f t="shared" si="1"/>
        <v>0</v>
      </c>
      <c r="AQ40" s="58">
        <f t="shared" si="2"/>
        <v>0</v>
      </c>
      <c r="AR40" s="58">
        <f t="shared" si="3"/>
        <v>0</v>
      </c>
      <c r="AS40" s="58">
        <f t="shared" si="4"/>
        <v>0</v>
      </c>
      <c r="AT40" s="61">
        <f>SUM(AT41:AT61)</f>
        <v>681280</v>
      </c>
      <c r="AU40" s="61">
        <f>SUM(AU41:AU61)</f>
        <v>0</v>
      </c>
      <c r="AV40" s="62">
        <f>SUM(AT40:AU40)</f>
        <v>681280</v>
      </c>
      <c r="AW40" s="80">
        <f>'[1]chi khoa'!E14</f>
        <v>1021637.5942411302</v>
      </c>
      <c r="AX40" s="58"/>
    </row>
    <row r="41" spans="1:53" ht="22.2" hidden="1" customHeight="1" x14ac:dyDescent="0.25">
      <c r="A41" s="26">
        <v>1</v>
      </c>
      <c r="B41" s="18" t="s">
        <v>108</v>
      </c>
      <c r="C41" s="18"/>
      <c r="D41" s="18"/>
      <c r="E41" s="18"/>
      <c r="F41" s="77">
        <f t="shared" si="5"/>
        <v>0</v>
      </c>
      <c r="G41" s="54">
        <f>[1]Phương!O40</f>
        <v>0</v>
      </c>
      <c r="H41" s="18">
        <f>[1]Hiên!T40</f>
        <v>0</v>
      </c>
      <c r="I41" s="18">
        <f>[1]Hiên!R40</f>
        <v>0</v>
      </c>
      <c r="J41" s="18">
        <f>'[1]H. Hà'!P40</f>
        <v>0</v>
      </c>
      <c r="K41" s="18">
        <f>[1]Vân!Q40</f>
        <v>0</v>
      </c>
      <c r="L41" s="18"/>
      <c r="M41" s="18">
        <f>[1]Hiên!U40</f>
        <v>0</v>
      </c>
      <c r="N41" s="18"/>
      <c r="O41" s="18"/>
      <c r="P41" s="48">
        <f>[1]Phương!X40</f>
        <v>0</v>
      </c>
      <c r="Q41" s="48"/>
      <c r="R41" s="48">
        <f t="shared" si="19"/>
        <v>0</v>
      </c>
      <c r="S41" s="50">
        <f>'[1]H. Hà'!X40</f>
        <v>0</v>
      </c>
      <c r="T41" s="92"/>
      <c r="U41" s="50">
        <f t="shared" si="6"/>
        <v>0</v>
      </c>
      <c r="V41" s="18">
        <f>[1]Hiên!AA40</f>
        <v>0</v>
      </c>
      <c r="W41" s="18">
        <f>[1]Vân!Y40</f>
        <v>0</v>
      </c>
      <c r="X41" s="18">
        <f>'[1]778NK'!F40</f>
        <v>0</v>
      </c>
      <c r="Y41" s="39">
        <f t="shared" si="7"/>
        <v>0</v>
      </c>
      <c r="Z41" s="92"/>
      <c r="AA41" s="41">
        <f t="shared" si="8"/>
        <v>0</v>
      </c>
      <c r="AB41" s="52">
        <f t="shared" si="9"/>
        <v>0</v>
      </c>
      <c r="AC41" s="52">
        <f t="shared" si="10"/>
        <v>0</v>
      </c>
      <c r="AD41" s="53">
        <f t="shared" si="11"/>
        <v>0</v>
      </c>
      <c r="AE41" s="53">
        <f t="shared" si="12"/>
        <v>0</v>
      </c>
      <c r="AF41" s="53">
        <f t="shared" si="13"/>
        <v>0</v>
      </c>
      <c r="AG41" s="18">
        <f>[1]Phương!AB40</f>
        <v>0</v>
      </c>
      <c r="AH41" s="18">
        <f>[1]Hiên!AC40</f>
        <v>0</v>
      </c>
      <c r="AI41" s="18">
        <f>[1]Vân!AA40</f>
        <v>0</v>
      </c>
      <c r="AJ41" s="18">
        <f>'[1]778NK'!I40</f>
        <v>0</v>
      </c>
      <c r="AK41" s="54">
        <f t="shared" si="14"/>
        <v>0</v>
      </c>
      <c r="AL41" s="18">
        <f t="shared" si="18"/>
        <v>0</v>
      </c>
      <c r="AM41" s="18">
        <f>[1]Vân!AB40</f>
        <v>0</v>
      </c>
      <c r="AN41" s="58"/>
      <c r="AO41" s="58">
        <f t="shared" si="0"/>
        <v>0</v>
      </c>
      <c r="AP41" s="58">
        <f t="shared" si="1"/>
        <v>0</v>
      </c>
      <c r="AQ41" s="58">
        <f t="shared" si="2"/>
        <v>0</v>
      </c>
      <c r="AR41" s="58">
        <f t="shared" si="3"/>
        <v>0</v>
      </c>
      <c r="AS41" s="58">
        <f t="shared" si="4"/>
        <v>0</v>
      </c>
      <c r="AT41" s="58">
        <f t="shared" si="15"/>
        <v>0</v>
      </c>
      <c r="AU41" s="58">
        <f t="shared" si="16"/>
        <v>0</v>
      </c>
      <c r="AV41" s="69">
        <f t="shared" si="17"/>
        <v>0</v>
      </c>
      <c r="AW41" s="58"/>
      <c r="AX41" s="21">
        <f>SUM(AB41:AB61)</f>
        <v>453</v>
      </c>
    </row>
    <row r="42" spans="1:53" ht="31.2" customHeight="1" x14ac:dyDescent="0.25">
      <c r="A42" s="93">
        <v>2</v>
      </c>
      <c r="B42" s="94" t="s">
        <v>109</v>
      </c>
      <c r="C42" s="65">
        <v>0</v>
      </c>
      <c r="D42" s="18">
        <v>11</v>
      </c>
      <c r="E42" s="18">
        <v>37</v>
      </c>
      <c r="F42" s="66">
        <f t="shared" si="5"/>
        <v>48</v>
      </c>
      <c r="G42" s="54">
        <f>[1]Phương!O41</f>
        <v>0</v>
      </c>
      <c r="H42" s="18">
        <f>[1]Hiên!T41</f>
        <v>0</v>
      </c>
      <c r="I42" s="18">
        <f>[1]Hiên!R41</f>
        <v>0</v>
      </c>
      <c r="J42" s="18">
        <f>'[1]H. Hà'!P41</f>
        <v>0</v>
      </c>
      <c r="K42" s="18">
        <f>[1]Vân!Q41</f>
        <v>0</v>
      </c>
      <c r="L42" s="18"/>
      <c r="M42" s="18">
        <f>[1]Hiên!U41</f>
        <v>0</v>
      </c>
      <c r="N42" s="18"/>
      <c r="O42" s="18"/>
      <c r="P42" s="48">
        <f>[1]Phương!X41</f>
        <v>0</v>
      </c>
      <c r="Q42" s="48"/>
      <c r="R42" s="48">
        <f t="shared" si="19"/>
        <v>0</v>
      </c>
      <c r="S42" s="50">
        <f>'[1]H. Hà'!X41</f>
        <v>0</v>
      </c>
      <c r="T42" s="95">
        <v>30000</v>
      </c>
      <c r="U42" s="50">
        <f t="shared" si="6"/>
        <v>0</v>
      </c>
      <c r="V42" s="18">
        <f>[1]Hiên!AA41</f>
        <v>0</v>
      </c>
      <c r="W42" s="18">
        <f>[1]Vân!Y41</f>
        <v>0</v>
      </c>
      <c r="X42" s="18">
        <f>'[1]778NK'!F41</f>
        <v>0</v>
      </c>
      <c r="Y42" s="39">
        <f t="shared" si="7"/>
        <v>0</v>
      </c>
      <c r="Z42" s="95">
        <v>30000</v>
      </c>
      <c r="AA42" s="41">
        <f t="shared" si="8"/>
        <v>0</v>
      </c>
      <c r="AB42" s="52">
        <f t="shared" si="9"/>
        <v>0</v>
      </c>
      <c r="AC42" s="52">
        <f t="shared" si="10"/>
        <v>0</v>
      </c>
      <c r="AD42" s="53">
        <f t="shared" si="11"/>
        <v>0</v>
      </c>
      <c r="AE42" s="53">
        <f t="shared" si="12"/>
        <v>48</v>
      </c>
      <c r="AF42" s="53">
        <f t="shared" si="13"/>
        <v>1117632</v>
      </c>
      <c r="AG42" s="18">
        <f>[1]Phương!AB41</f>
        <v>0</v>
      </c>
      <c r="AH42" s="18">
        <f>[1]Hiên!AC41</f>
        <v>11</v>
      </c>
      <c r="AI42" s="18">
        <f>[1]Vân!AA41</f>
        <v>37</v>
      </c>
      <c r="AJ42" s="18">
        <f>'[1]778NK'!I41</f>
        <v>0</v>
      </c>
      <c r="AK42" s="54">
        <f t="shared" si="14"/>
        <v>48</v>
      </c>
      <c r="AL42" s="18">
        <f t="shared" si="18"/>
        <v>0</v>
      </c>
      <c r="AM42" s="18">
        <f>[1]Vân!AB41</f>
        <v>0</v>
      </c>
      <c r="AN42" s="73">
        <v>23284</v>
      </c>
      <c r="AO42" s="58">
        <f t="shared" si="0"/>
        <v>0</v>
      </c>
      <c r="AP42" s="58">
        <f t="shared" si="1"/>
        <v>0</v>
      </c>
      <c r="AQ42" s="58">
        <f t="shared" si="2"/>
        <v>0</v>
      </c>
      <c r="AR42" s="58">
        <f t="shared" si="3"/>
        <v>0</v>
      </c>
      <c r="AS42" s="58">
        <f t="shared" si="4"/>
        <v>0</v>
      </c>
      <c r="AT42" s="58">
        <f t="shared" si="15"/>
        <v>0</v>
      </c>
      <c r="AU42" s="58">
        <f t="shared" si="16"/>
        <v>0</v>
      </c>
      <c r="AV42" s="69">
        <f t="shared" si="17"/>
        <v>0</v>
      </c>
      <c r="AW42" s="58"/>
      <c r="AX42" s="21"/>
      <c r="BA42" s="2" t="s">
        <v>110</v>
      </c>
    </row>
    <row r="43" spans="1:53" ht="36.6" customHeight="1" x14ac:dyDescent="0.25">
      <c r="A43" s="96">
        <v>3</v>
      </c>
      <c r="B43" s="97" t="s">
        <v>111</v>
      </c>
      <c r="C43" s="65">
        <v>20</v>
      </c>
      <c r="D43" s="18">
        <v>0</v>
      </c>
      <c r="E43" s="18">
        <v>0</v>
      </c>
      <c r="F43" s="66">
        <f t="shared" si="5"/>
        <v>20</v>
      </c>
      <c r="G43" s="54">
        <f>[1]Phương!O42</f>
        <v>1</v>
      </c>
      <c r="H43" s="18">
        <f>[1]Hiên!T42</f>
        <v>0</v>
      </c>
      <c r="I43" s="18">
        <f>[1]Hiên!R42</f>
        <v>0</v>
      </c>
      <c r="J43" s="18">
        <f>'[1]H. Hà'!P42</f>
        <v>0</v>
      </c>
      <c r="K43" s="18">
        <f>[1]Vân!Q42</f>
        <v>0</v>
      </c>
      <c r="L43" s="18"/>
      <c r="M43" s="18">
        <f>[1]Hiên!U42</f>
        <v>0</v>
      </c>
      <c r="N43" s="18"/>
      <c r="O43" s="18"/>
      <c r="P43" s="48">
        <f>[1]Phương!X42</f>
        <v>5</v>
      </c>
      <c r="Q43" s="48">
        <v>36000</v>
      </c>
      <c r="R43" s="48">
        <f t="shared" si="19"/>
        <v>180000</v>
      </c>
      <c r="S43" s="50">
        <f>'[1]H. Hà'!X42</f>
        <v>0</v>
      </c>
      <c r="T43" s="98">
        <v>39000</v>
      </c>
      <c r="U43" s="50">
        <f t="shared" si="6"/>
        <v>0</v>
      </c>
      <c r="V43" s="18">
        <f>[1]Hiên!AA42</f>
        <v>1</v>
      </c>
      <c r="W43" s="18">
        <f>[1]Vân!Y42</f>
        <v>0</v>
      </c>
      <c r="X43" s="18">
        <f>'[1]778NK'!F42</f>
        <v>0</v>
      </c>
      <c r="Y43" s="39">
        <f t="shared" si="7"/>
        <v>1</v>
      </c>
      <c r="Z43" s="99">
        <v>39000</v>
      </c>
      <c r="AA43" s="41">
        <f t="shared" si="8"/>
        <v>39000</v>
      </c>
      <c r="AB43" s="52">
        <f t="shared" si="9"/>
        <v>6</v>
      </c>
      <c r="AC43" s="52">
        <f t="shared" si="10"/>
        <v>219000</v>
      </c>
      <c r="AD43" s="53">
        <f t="shared" si="11"/>
        <v>7</v>
      </c>
      <c r="AE43" s="53">
        <f t="shared" si="12"/>
        <v>13</v>
      </c>
      <c r="AF43" s="53">
        <f t="shared" si="13"/>
        <v>407914</v>
      </c>
      <c r="AG43" s="18">
        <f>[1]Phương!AB42</f>
        <v>0</v>
      </c>
      <c r="AH43" s="18">
        <f>[1]Hiên!AC42</f>
        <v>13</v>
      </c>
      <c r="AI43" s="18">
        <f>[1]Vân!AA42</f>
        <v>0</v>
      </c>
      <c r="AJ43" s="18">
        <f>'[1]778NK'!I42</f>
        <v>0</v>
      </c>
      <c r="AK43" s="54">
        <f t="shared" si="14"/>
        <v>13</v>
      </c>
      <c r="AL43" s="18">
        <f t="shared" si="18"/>
        <v>0</v>
      </c>
      <c r="AM43" s="18">
        <f>[1]Vân!AB42</f>
        <v>0</v>
      </c>
      <c r="AN43" s="73">
        <v>31378</v>
      </c>
      <c r="AO43" s="58">
        <f t="shared" si="0"/>
        <v>6</v>
      </c>
      <c r="AP43" s="58">
        <f t="shared" si="1"/>
        <v>188268</v>
      </c>
      <c r="AQ43" s="58">
        <f t="shared" si="2"/>
        <v>30732</v>
      </c>
      <c r="AR43" s="58">
        <f t="shared" si="3"/>
        <v>1</v>
      </c>
      <c r="AS43" s="58">
        <f t="shared" si="4"/>
        <v>31378</v>
      </c>
      <c r="AT43" s="58">
        <f t="shared" si="15"/>
        <v>8760</v>
      </c>
      <c r="AU43" s="58"/>
      <c r="AV43" s="69">
        <f t="shared" si="17"/>
        <v>8760</v>
      </c>
      <c r="AW43" s="58"/>
      <c r="AX43" s="21"/>
      <c r="BA43" s="2" t="s">
        <v>112</v>
      </c>
    </row>
    <row r="44" spans="1:53" ht="22.2" hidden="1" customHeight="1" x14ac:dyDescent="0.25">
      <c r="A44" s="93">
        <v>4</v>
      </c>
      <c r="B44" s="94" t="s">
        <v>113</v>
      </c>
      <c r="C44" s="18"/>
      <c r="D44" s="18"/>
      <c r="E44" s="18"/>
      <c r="F44" s="77">
        <f t="shared" si="5"/>
        <v>0</v>
      </c>
      <c r="G44" s="54">
        <f>[1]Phương!O43</f>
        <v>0</v>
      </c>
      <c r="H44" s="18">
        <f>[1]Hiên!T43</f>
        <v>0</v>
      </c>
      <c r="I44" s="18">
        <f>[1]Hiên!R43</f>
        <v>0</v>
      </c>
      <c r="J44" s="18">
        <f>'[1]H. Hà'!P43</f>
        <v>0</v>
      </c>
      <c r="K44" s="18">
        <f>[1]Vân!Q43</f>
        <v>0</v>
      </c>
      <c r="L44" s="18"/>
      <c r="M44" s="18">
        <f>[1]Hiên!U43</f>
        <v>0</v>
      </c>
      <c r="N44" s="18"/>
      <c r="O44" s="18"/>
      <c r="P44" s="48">
        <f>[1]Phương!X43</f>
        <v>0</v>
      </c>
      <c r="Q44" s="48"/>
      <c r="R44" s="48">
        <f t="shared" si="19"/>
        <v>0</v>
      </c>
      <c r="S44" s="50">
        <f>'[1]H. Hà'!X43</f>
        <v>0</v>
      </c>
      <c r="T44" s="100">
        <v>33000</v>
      </c>
      <c r="U44" s="50">
        <f t="shared" si="6"/>
        <v>0</v>
      </c>
      <c r="V44" s="18">
        <f>[1]Hiên!AA43</f>
        <v>0</v>
      </c>
      <c r="W44" s="18">
        <f>[1]Vân!Y43</f>
        <v>0</v>
      </c>
      <c r="X44" s="18">
        <f>'[1]778NK'!F43</f>
        <v>0</v>
      </c>
      <c r="Y44" s="39">
        <f t="shared" si="7"/>
        <v>0</v>
      </c>
      <c r="Z44" s="95">
        <v>33000</v>
      </c>
      <c r="AA44" s="41">
        <f t="shared" si="8"/>
        <v>0</v>
      </c>
      <c r="AB44" s="52">
        <f t="shared" si="9"/>
        <v>0</v>
      </c>
      <c r="AC44" s="52">
        <f t="shared" si="10"/>
        <v>0</v>
      </c>
      <c r="AD44" s="53">
        <f t="shared" si="11"/>
        <v>0</v>
      </c>
      <c r="AE44" s="53">
        <f t="shared" si="12"/>
        <v>0</v>
      </c>
      <c r="AF44" s="53">
        <f t="shared" si="13"/>
        <v>0</v>
      </c>
      <c r="AG44" s="18">
        <f>[1]Phương!AB43</f>
        <v>0</v>
      </c>
      <c r="AH44" s="18">
        <f>[1]Hiên!AC43</f>
        <v>0</v>
      </c>
      <c r="AI44" s="18">
        <f>[1]Vân!AA43</f>
        <v>0</v>
      </c>
      <c r="AJ44" s="18">
        <f>'[1]778NK'!I43</f>
        <v>0</v>
      </c>
      <c r="AK44" s="54">
        <f t="shared" si="14"/>
        <v>0</v>
      </c>
      <c r="AL44" s="18">
        <f t="shared" si="18"/>
        <v>0</v>
      </c>
      <c r="AM44" s="18">
        <f>[1]Vân!AB43</f>
        <v>0</v>
      </c>
      <c r="AN44" s="58"/>
      <c r="AO44" s="58">
        <f t="shared" si="0"/>
        <v>0</v>
      </c>
      <c r="AP44" s="58">
        <f t="shared" si="1"/>
        <v>0</v>
      </c>
      <c r="AQ44" s="58">
        <f t="shared" si="2"/>
        <v>0</v>
      </c>
      <c r="AR44" s="58">
        <f t="shared" si="3"/>
        <v>0</v>
      </c>
      <c r="AS44" s="58">
        <f t="shared" si="4"/>
        <v>0</v>
      </c>
      <c r="AT44" s="58">
        <f t="shared" si="15"/>
        <v>0</v>
      </c>
      <c r="AU44" s="58">
        <f t="shared" si="16"/>
        <v>0</v>
      </c>
      <c r="AV44" s="69">
        <f t="shared" si="17"/>
        <v>0</v>
      </c>
      <c r="AW44" s="58"/>
      <c r="AX44" s="21"/>
    </row>
    <row r="45" spans="1:53" ht="22.2" customHeight="1" x14ac:dyDescent="0.25">
      <c r="A45" s="96">
        <v>5</v>
      </c>
      <c r="B45" s="97" t="s">
        <v>114</v>
      </c>
      <c r="C45" s="65">
        <v>0</v>
      </c>
      <c r="D45" s="18">
        <v>19</v>
      </c>
      <c r="E45" s="18">
        <v>10</v>
      </c>
      <c r="F45" s="66">
        <f t="shared" si="5"/>
        <v>29</v>
      </c>
      <c r="G45" s="54">
        <f>[1]Phương!O44</f>
        <v>0</v>
      </c>
      <c r="H45" s="18">
        <f>[1]Hiên!T44</f>
        <v>0</v>
      </c>
      <c r="I45" s="18">
        <f>[1]Hiên!R44</f>
        <v>0</v>
      </c>
      <c r="J45" s="18">
        <f>'[1]H. Hà'!P44</f>
        <v>0</v>
      </c>
      <c r="K45" s="18">
        <f>[1]Vân!Q44</f>
        <v>0</v>
      </c>
      <c r="L45" s="18"/>
      <c r="M45" s="18">
        <f>[1]Hiên!U44</f>
        <v>0</v>
      </c>
      <c r="N45" s="18"/>
      <c r="O45" s="18"/>
      <c r="P45" s="48">
        <f>[1]Phương!X44</f>
        <v>0</v>
      </c>
      <c r="Q45" s="48"/>
      <c r="R45" s="48">
        <f t="shared" si="19"/>
        <v>0</v>
      </c>
      <c r="S45" s="50">
        <f>'[1]H. Hà'!X44</f>
        <v>0</v>
      </c>
      <c r="T45" s="98">
        <v>47000</v>
      </c>
      <c r="U45" s="50">
        <f t="shared" si="6"/>
        <v>0</v>
      </c>
      <c r="V45" s="18">
        <f>[1]Hiên!AA44</f>
        <v>0</v>
      </c>
      <c r="W45" s="18">
        <f>[1]Vân!Y44</f>
        <v>0</v>
      </c>
      <c r="X45" s="18">
        <f>'[1]778NK'!F44</f>
        <v>0</v>
      </c>
      <c r="Y45" s="39">
        <f t="shared" si="7"/>
        <v>0</v>
      </c>
      <c r="Z45" s="99">
        <v>47000</v>
      </c>
      <c r="AA45" s="41">
        <f t="shared" si="8"/>
        <v>0</v>
      </c>
      <c r="AB45" s="52">
        <f t="shared" si="9"/>
        <v>0</v>
      </c>
      <c r="AC45" s="52">
        <f t="shared" si="10"/>
        <v>0</v>
      </c>
      <c r="AD45" s="53">
        <f t="shared" si="11"/>
        <v>0</v>
      </c>
      <c r="AE45" s="53">
        <f t="shared" si="12"/>
        <v>29</v>
      </c>
      <c r="AF45" s="53">
        <f t="shared" si="13"/>
        <v>942790</v>
      </c>
      <c r="AG45" s="18">
        <f>[1]Phương!AB44</f>
        <v>0</v>
      </c>
      <c r="AH45" s="18">
        <f>[1]Hiên!AC44</f>
        <v>19</v>
      </c>
      <c r="AI45" s="18">
        <f>[1]Vân!AA44</f>
        <v>10</v>
      </c>
      <c r="AJ45" s="18">
        <f>'[1]778NK'!I44</f>
        <v>0</v>
      </c>
      <c r="AK45" s="54">
        <f t="shared" si="14"/>
        <v>29</v>
      </c>
      <c r="AL45" s="18">
        <f t="shared" si="18"/>
        <v>0</v>
      </c>
      <c r="AM45" s="18">
        <f>[1]Vân!AB44</f>
        <v>0</v>
      </c>
      <c r="AN45" s="73">
        <v>32510</v>
      </c>
      <c r="AO45" s="58">
        <f t="shared" si="0"/>
        <v>0</v>
      </c>
      <c r="AP45" s="58">
        <f t="shared" si="1"/>
        <v>0</v>
      </c>
      <c r="AQ45" s="58">
        <f t="shared" si="2"/>
        <v>0</v>
      </c>
      <c r="AR45" s="58">
        <f t="shared" si="3"/>
        <v>0</v>
      </c>
      <c r="AS45" s="58">
        <f t="shared" si="4"/>
        <v>0</v>
      </c>
      <c r="AT45" s="58">
        <f t="shared" si="15"/>
        <v>0</v>
      </c>
      <c r="AU45" s="58">
        <f t="shared" si="16"/>
        <v>0</v>
      </c>
      <c r="AV45" s="69">
        <f t="shared" si="17"/>
        <v>0</v>
      </c>
      <c r="AW45" s="58"/>
      <c r="AX45" s="21"/>
      <c r="BA45" s="2" t="s">
        <v>115</v>
      </c>
    </row>
    <row r="46" spans="1:53" ht="22.2" customHeight="1" x14ac:dyDescent="0.25">
      <c r="A46" s="93">
        <v>6</v>
      </c>
      <c r="B46" s="94" t="s">
        <v>116</v>
      </c>
      <c r="C46" s="65">
        <v>0</v>
      </c>
      <c r="D46" s="18">
        <v>27</v>
      </c>
      <c r="E46" s="18">
        <v>0</v>
      </c>
      <c r="F46" s="66">
        <f t="shared" si="5"/>
        <v>27</v>
      </c>
      <c r="G46" s="54">
        <f>[1]Phương!O45</f>
        <v>0</v>
      </c>
      <c r="H46" s="18">
        <f>[1]Hiên!T45</f>
        <v>0</v>
      </c>
      <c r="I46" s="18">
        <f>[1]Hiên!R45</f>
        <v>0</v>
      </c>
      <c r="J46" s="18">
        <f>'[1]H. Hà'!P45</f>
        <v>0</v>
      </c>
      <c r="K46" s="18">
        <f>[1]Vân!Q45</f>
        <v>0</v>
      </c>
      <c r="L46" s="18"/>
      <c r="M46" s="18">
        <f>[1]Hiên!U45</f>
        <v>0</v>
      </c>
      <c r="N46" s="18"/>
      <c r="O46" s="18"/>
      <c r="P46" s="48">
        <f>[1]Phương!X45</f>
        <v>0</v>
      </c>
      <c r="Q46" s="48"/>
      <c r="R46" s="48">
        <f t="shared" si="19"/>
        <v>0</v>
      </c>
      <c r="S46" s="50">
        <f>'[1]H. Hà'!X45</f>
        <v>0</v>
      </c>
      <c r="T46" s="100">
        <v>45000</v>
      </c>
      <c r="U46" s="50">
        <f t="shared" si="6"/>
        <v>0</v>
      </c>
      <c r="V46" s="18">
        <f>[1]Hiên!AA45</f>
        <v>0</v>
      </c>
      <c r="W46" s="18">
        <f>[1]Vân!Y45</f>
        <v>0</v>
      </c>
      <c r="X46" s="18">
        <f>'[1]778NK'!F45</f>
        <v>0</v>
      </c>
      <c r="Y46" s="39">
        <f t="shared" si="7"/>
        <v>0</v>
      </c>
      <c r="Z46" s="95">
        <v>45000</v>
      </c>
      <c r="AA46" s="41">
        <f t="shared" si="8"/>
        <v>0</v>
      </c>
      <c r="AB46" s="52">
        <f t="shared" si="9"/>
        <v>0</v>
      </c>
      <c r="AC46" s="52">
        <f t="shared" si="10"/>
        <v>0</v>
      </c>
      <c r="AD46" s="53">
        <f t="shared" si="11"/>
        <v>0</v>
      </c>
      <c r="AE46" s="53">
        <f t="shared" si="12"/>
        <v>27</v>
      </c>
      <c r="AF46" s="53">
        <f t="shared" si="13"/>
        <v>897750</v>
      </c>
      <c r="AG46" s="18">
        <f>[1]Phương!AB45</f>
        <v>0</v>
      </c>
      <c r="AH46" s="18">
        <f>[1]Hiên!AC45</f>
        <v>27</v>
      </c>
      <c r="AI46" s="18">
        <f>[1]Vân!AA45</f>
        <v>0</v>
      </c>
      <c r="AJ46" s="18">
        <f>'[1]778NK'!I45</f>
        <v>0</v>
      </c>
      <c r="AK46" s="54">
        <f t="shared" si="14"/>
        <v>27</v>
      </c>
      <c r="AL46" s="18">
        <f t="shared" si="18"/>
        <v>0</v>
      </c>
      <c r="AM46" s="18">
        <f>[1]Vân!AB45</f>
        <v>0</v>
      </c>
      <c r="AN46" s="101">
        <v>33250</v>
      </c>
      <c r="AO46" s="58">
        <f t="shared" si="0"/>
        <v>0</v>
      </c>
      <c r="AP46" s="58">
        <f t="shared" si="1"/>
        <v>0</v>
      </c>
      <c r="AQ46" s="58">
        <f t="shared" si="2"/>
        <v>0</v>
      </c>
      <c r="AR46" s="58">
        <f t="shared" si="3"/>
        <v>0</v>
      </c>
      <c r="AS46" s="58">
        <f t="shared" si="4"/>
        <v>0</v>
      </c>
      <c r="AT46" s="58">
        <f t="shared" si="15"/>
        <v>0</v>
      </c>
      <c r="AU46" s="58">
        <f t="shared" si="16"/>
        <v>0</v>
      </c>
      <c r="AV46" s="69">
        <f t="shared" si="17"/>
        <v>0</v>
      </c>
      <c r="AW46" s="58"/>
      <c r="AX46" s="21"/>
      <c r="BA46" s="2" t="s">
        <v>117</v>
      </c>
    </row>
    <row r="47" spans="1:53" ht="22.2" hidden="1" customHeight="1" x14ac:dyDescent="0.25">
      <c r="A47" s="96">
        <v>7</v>
      </c>
      <c r="B47" s="97" t="s">
        <v>118</v>
      </c>
      <c r="C47" s="65">
        <v>0</v>
      </c>
      <c r="D47" s="18">
        <v>2</v>
      </c>
      <c r="E47" s="18">
        <v>0</v>
      </c>
      <c r="F47" s="66">
        <f t="shared" si="5"/>
        <v>2</v>
      </c>
      <c r="G47" s="54">
        <f>[1]Phương!O46</f>
        <v>0</v>
      </c>
      <c r="H47" s="18">
        <f>[1]Hiên!T46</f>
        <v>1</v>
      </c>
      <c r="I47" s="18">
        <f>[1]Hiên!R46</f>
        <v>0</v>
      </c>
      <c r="J47" s="18">
        <f>'[1]H. Hà'!P46</f>
        <v>0</v>
      </c>
      <c r="K47" s="18">
        <f>[1]Vân!Q46</f>
        <v>0</v>
      </c>
      <c r="L47" s="18"/>
      <c r="M47" s="18">
        <f>[1]Hiên!U46</f>
        <v>0</v>
      </c>
      <c r="N47" s="18"/>
      <c r="O47" s="18"/>
      <c r="P47" s="48">
        <f>[1]Phương!X46</f>
        <v>0</v>
      </c>
      <c r="Q47" s="48"/>
      <c r="R47" s="48">
        <f t="shared" si="19"/>
        <v>0</v>
      </c>
      <c r="S47" s="50">
        <f>'[1]H. Hà'!X46</f>
        <v>1</v>
      </c>
      <c r="T47" s="98">
        <v>27000</v>
      </c>
      <c r="U47" s="50">
        <f t="shared" si="6"/>
        <v>27000</v>
      </c>
      <c r="V47" s="18">
        <f>[1]Hiên!AA46</f>
        <v>0</v>
      </c>
      <c r="W47" s="18">
        <f>[1]Vân!Y46</f>
        <v>0</v>
      </c>
      <c r="X47" s="18">
        <f>'[1]778NK'!F46</f>
        <v>0</v>
      </c>
      <c r="Y47" s="39">
        <f t="shared" si="7"/>
        <v>0</v>
      </c>
      <c r="Z47" s="99">
        <v>27000</v>
      </c>
      <c r="AA47" s="41">
        <f t="shared" si="8"/>
        <v>0</v>
      </c>
      <c r="AB47" s="52">
        <f t="shared" si="9"/>
        <v>1</v>
      </c>
      <c r="AC47" s="52">
        <f t="shared" si="10"/>
        <v>27000</v>
      </c>
      <c r="AD47" s="53">
        <f t="shared" si="11"/>
        <v>2</v>
      </c>
      <c r="AE47" s="53">
        <f t="shared" si="12"/>
        <v>0</v>
      </c>
      <c r="AF47" s="53">
        <f t="shared" si="13"/>
        <v>0</v>
      </c>
      <c r="AG47" s="18">
        <f>[1]Phương!AB46</f>
        <v>0</v>
      </c>
      <c r="AH47" s="18">
        <f>[1]Hiên!AC46</f>
        <v>0</v>
      </c>
      <c r="AI47" s="18">
        <f>[1]Vân!AA46</f>
        <v>0</v>
      </c>
      <c r="AJ47" s="18">
        <f>'[1]778NK'!I46</f>
        <v>0</v>
      </c>
      <c r="AK47" s="54">
        <f t="shared" si="14"/>
        <v>0</v>
      </c>
      <c r="AL47" s="18">
        <f t="shared" si="18"/>
        <v>0</v>
      </c>
      <c r="AM47" s="18">
        <f>[1]Vân!AB46</f>
        <v>0</v>
      </c>
      <c r="AN47" s="73">
        <v>16655</v>
      </c>
      <c r="AO47" s="58">
        <f t="shared" si="0"/>
        <v>1</v>
      </c>
      <c r="AP47" s="58">
        <f t="shared" si="1"/>
        <v>16655</v>
      </c>
      <c r="AQ47" s="58">
        <f t="shared" si="2"/>
        <v>10345</v>
      </c>
      <c r="AR47" s="58">
        <f t="shared" si="3"/>
        <v>1</v>
      </c>
      <c r="AS47" s="58">
        <f t="shared" si="4"/>
        <v>16655</v>
      </c>
      <c r="AT47" s="58">
        <f t="shared" si="15"/>
        <v>1080</v>
      </c>
      <c r="AU47" s="58"/>
      <c r="AV47" s="69">
        <f t="shared" si="17"/>
        <v>1080</v>
      </c>
      <c r="AW47" s="58"/>
      <c r="AX47" s="21"/>
    </row>
    <row r="48" spans="1:53" ht="22.2" hidden="1" customHeight="1" x14ac:dyDescent="0.25">
      <c r="A48" s="93">
        <v>8</v>
      </c>
      <c r="B48" s="94" t="s">
        <v>119</v>
      </c>
      <c r="C48" s="65">
        <v>31</v>
      </c>
      <c r="D48" s="18">
        <f>27+18</f>
        <v>45</v>
      </c>
      <c r="E48" s="18">
        <v>104</v>
      </c>
      <c r="F48" s="66">
        <f t="shared" si="5"/>
        <v>180</v>
      </c>
      <c r="G48" s="54">
        <f>[1]Phương!O47</f>
        <v>0</v>
      </c>
      <c r="H48" s="18">
        <f>[1]Hiên!T47</f>
        <v>0</v>
      </c>
      <c r="I48" s="18">
        <f>[1]Hiên!R47</f>
        <v>0</v>
      </c>
      <c r="J48" s="18">
        <f>'[1]H. Hà'!P47</f>
        <v>0</v>
      </c>
      <c r="K48" s="18">
        <f>[1]Vân!Q47</f>
        <v>0</v>
      </c>
      <c r="L48" s="18"/>
      <c r="M48" s="18">
        <f>[1]Hiên!U47</f>
        <v>0</v>
      </c>
      <c r="N48" s="18"/>
      <c r="O48" s="18"/>
      <c r="P48" s="48">
        <f>[1]Phương!X47</f>
        <v>1</v>
      </c>
      <c r="Q48" s="48">
        <v>32000</v>
      </c>
      <c r="R48" s="48">
        <f t="shared" si="19"/>
        <v>32000</v>
      </c>
      <c r="S48" s="50">
        <f>'[1]H. Hà'!X47</f>
        <v>179</v>
      </c>
      <c r="T48" s="100">
        <v>32000</v>
      </c>
      <c r="U48" s="50">
        <f t="shared" si="6"/>
        <v>5728000</v>
      </c>
      <c r="V48" s="18">
        <f>[1]Hiên!AA47</f>
        <v>0</v>
      </c>
      <c r="W48" s="18">
        <f>[1]Vân!Y47</f>
        <v>0</v>
      </c>
      <c r="X48" s="18">
        <f>'[1]778NK'!F47</f>
        <v>0</v>
      </c>
      <c r="Y48" s="39">
        <f t="shared" si="7"/>
        <v>0</v>
      </c>
      <c r="Z48" s="95">
        <v>32000</v>
      </c>
      <c r="AA48" s="41">
        <f t="shared" si="8"/>
        <v>0</v>
      </c>
      <c r="AB48" s="52">
        <f t="shared" si="9"/>
        <v>180</v>
      </c>
      <c r="AC48" s="52">
        <f t="shared" si="10"/>
        <v>5760000</v>
      </c>
      <c r="AD48" s="53">
        <f t="shared" si="11"/>
        <v>180</v>
      </c>
      <c r="AE48" s="53">
        <f t="shared" si="12"/>
        <v>0</v>
      </c>
      <c r="AF48" s="53">
        <f t="shared" si="13"/>
        <v>0</v>
      </c>
      <c r="AG48" s="18">
        <f>[1]Phương!AB47</f>
        <v>0</v>
      </c>
      <c r="AH48" s="18">
        <f>[1]Hiên!AC47</f>
        <v>0</v>
      </c>
      <c r="AI48" s="18">
        <f>[1]Vân!AA47</f>
        <v>0</v>
      </c>
      <c r="AJ48" s="18">
        <f>'[1]778NK'!I47</f>
        <v>0</v>
      </c>
      <c r="AK48" s="54">
        <f t="shared" si="14"/>
        <v>0</v>
      </c>
      <c r="AL48" s="18">
        <f t="shared" si="18"/>
        <v>0</v>
      </c>
      <c r="AM48" s="18">
        <f>[1]Vân!AB47</f>
        <v>0</v>
      </c>
      <c r="AN48" s="73">
        <v>21780</v>
      </c>
      <c r="AO48" s="58">
        <f t="shared" si="0"/>
        <v>180</v>
      </c>
      <c r="AP48" s="58">
        <f t="shared" si="1"/>
        <v>3920400</v>
      </c>
      <c r="AQ48" s="58">
        <f t="shared" si="2"/>
        <v>1839600</v>
      </c>
      <c r="AR48" s="58">
        <f t="shared" si="3"/>
        <v>0</v>
      </c>
      <c r="AS48" s="58">
        <f t="shared" si="4"/>
        <v>0</v>
      </c>
      <c r="AT48" s="58">
        <f t="shared" si="15"/>
        <v>230400</v>
      </c>
      <c r="AU48" s="58"/>
      <c r="AV48" s="69">
        <f t="shared" si="17"/>
        <v>230400</v>
      </c>
      <c r="AW48" s="58"/>
      <c r="AX48" s="21"/>
    </row>
    <row r="49" spans="1:53" ht="22.2" customHeight="1" x14ac:dyDescent="0.25">
      <c r="A49" s="96">
        <v>9</v>
      </c>
      <c r="B49" s="97" t="s">
        <v>120</v>
      </c>
      <c r="C49" s="65">
        <v>3</v>
      </c>
      <c r="D49" s="18">
        <v>10</v>
      </c>
      <c r="E49" s="18">
        <v>0</v>
      </c>
      <c r="F49" s="66">
        <f t="shared" si="5"/>
        <v>13</v>
      </c>
      <c r="G49" s="54">
        <f>[1]Phương!O48</f>
        <v>0</v>
      </c>
      <c r="H49" s="18">
        <f>[1]Hiên!T48</f>
        <v>0</v>
      </c>
      <c r="I49" s="18">
        <f>[1]Hiên!R48</f>
        <v>0</v>
      </c>
      <c r="J49" s="18">
        <f>'[1]H. Hà'!P48</f>
        <v>0</v>
      </c>
      <c r="K49" s="18">
        <f>[1]Vân!Q48</f>
        <v>0</v>
      </c>
      <c r="L49" s="18"/>
      <c r="M49" s="18">
        <f>[1]Hiên!U48</f>
        <v>1</v>
      </c>
      <c r="N49" s="18"/>
      <c r="O49" s="18"/>
      <c r="P49" s="48">
        <f>[1]Phương!X48</f>
        <v>0</v>
      </c>
      <c r="Q49" s="48"/>
      <c r="R49" s="48">
        <f t="shared" si="19"/>
        <v>0</v>
      </c>
      <c r="S49" s="50">
        <f>'[1]H. Hà'!X48</f>
        <v>0</v>
      </c>
      <c r="T49" s="98">
        <v>39000</v>
      </c>
      <c r="U49" s="50">
        <f t="shared" si="6"/>
        <v>0</v>
      </c>
      <c r="V49" s="18">
        <f>[1]Hiên!AA48</f>
        <v>0</v>
      </c>
      <c r="W49" s="18">
        <f>[1]Vân!Y48</f>
        <v>0</v>
      </c>
      <c r="X49" s="18">
        <f>'[1]778NK'!F48</f>
        <v>0</v>
      </c>
      <c r="Y49" s="39">
        <f t="shared" si="7"/>
        <v>0</v>
      </c>
      <c r="Z49" s="99">
        <v>39000</v>
      </c>
      <c r="AA49" s="41">
        <f t="shared" si="8"/>
        <v>0</v>
      </c>
      <c r="AB49" s="52">
        <f t="shared" si="9"/>
        <v>0</v>
      </c>
      <c r="AC49" s="52">
        <f t="shared" si="10"/>
        <v>0</v>
      </c>
      <c r="AD49" s="53">
        <f t="shared" si="11"/>
        <v>1</v>
      </c>
      <c r="AE49" s="53">
        <f t="shared" si="12"/>
        <v>12</v>
      </c>
      <c r="AF49" s="53">
        <f t="shared" si="13"/>
        <v>379092</v>
      </c>
      <c r="AG49" s="18">
        <f>[1]Phương!AB48</f>
        <v>0</v>
      </c>
      <c r="AH49" s="18">
        <f>[1]Hiên!AC48</f>
        <v>0</v>
      </c>
      <c r="AI49" s="18">
        <f>[1]Vân!AA48</f>
        <v>0</v>
      </c>
      <c r="AJ49" s="18">
        <f>'[1]778NK'!I48</f>
        <v>12</v>
      </c>
      <c r="AK49" s="54">
        <f t="shared" si="14"/>
        <v>12</v>
      </c>
      <c r="AL49" s="18">
        <f t="shared" si="18"/>
        <v>0</v>
      </c>
      <c r="AM49" s="18">
        <f>[1]Vân!AB48</f>
        <v>0</v>
      </c>
      <c r="AN49" s="73">
        <v>31591</v>
      </c>
      <c r="AO49" s="58">
        <f t="shared" si="0"/>
        <v>0</v>
      </c>
      <c r="AP49" s="58">
        <f t="shared" si="1"/>
        <v>0</v>
      </c>
      <c r="AQ49" s="58">
        <f t="shared" si="2"/>
        <v>0</v>
      </c>
      <c r="AR49" s="58">
        <f t="shared" si="3"/>
        <v>0</v>
      </c>
      <c r="AS49" s="58">
        <f t="shared" si="4"/>
        <v>0</v>
      </c>
      <c r="AT49" s="58">
        <f t="shared" si="15"/>
        <v>0</v>
      </c>
      <c r="AU49" s="58">
        <f t="shared" si="16"/>
        <v>0</v>
      </c>
      <c r="AV49" s="69">
        <f t="shared" si="17"/>
        <v>0</v>
      </c>
      <c r="AW49" s="58"/>
      <c r="AX49" s="21"/>
      <c r="BA49" s="2" t="s">
        <v>121</v>
      </c>
    </row>
    <row r="50" spans="1:53" ht="22.2" customHeight="1" x14ac:dyDescent="0.25">
      <c r="A50" s="93">
        <v>10</v>
      </c>
      <c r="B50" s="94" t="s">
        <v>122</v>
      </c>
      <c r="C50" s="65">
        <v>32</v>
      </c>
      <c r="D50" s="18">
        <v>0</v>
      </c>
      <c r="E50" s="18">
        <v>24</v>
      </c>
      <c r="F50" s="66">
        <f t="shared" si="5"/>
        <v>56</v>
      </c>
      <c r="G50" s="54">
        <f>[1]Phương!O49</f>
        <v>1</v>
      </c>
      <c r="H50" s="18">
        <f>[1]Hiên!T49</f>
        <v>0</v>
      </c>
      <c r="I50" s="18">
        <f>[1]Hiên!R49</f>
        <v>0</v>
      </c>
      <c r="J50" s="18">
        <f>'[1]H. Hà'!P49</f>
        <v>0</v>
      </c>
      <c r="K50" s="18">
        <f>[1]Vân!Q49</f>
        <v>0</v>
      </c>
      <c r="L50" s="18"/>
      <c r="M50" s="18">
        <f>[1]Hiên!U49</f>
        <v>0</v>
      </c>
      <c r="N50" s="18"/>
      <c r="O50" s="18"/>
      <c r="P50" s="48">
        <f>[1]Phương!X49</f>
        <v>0</v>
      </c>
      <c r="Q50" s="48"/>
      <c r="R50" s="48">
        <f t="shared" si="19"/>
        <v>0</v>
      </c>
      <c r="S50" s="50">
        <f>'[1]H. Hà'!X49</f>
        <v>24</v>
      </c>
      <c r="T50" s="100">
        <v>43000</v>
      </c>
      <c r="U50" s="50">
        <f t="shared" si="6"/>
        <v>1032000</v>
      </c>
      <c r="V50" s="18">
        <f>[1]Hiên!AA49</f>
        <v>4</v>
      </c>
      <c r="W50" s="18">
        <f>[1]Vân!Y49</f>
        <v>0</v>
      </c>
      <c r="X50" s="18">
        <f>'[1]778NK'!F49</f>
        <v>0</v>
      </c>
      <c r="Y50" s="39">
        <f t="shared" si="7"/>
        <v>4</v>
      </c>
      <c r="Z50" s="95">
        <v>43000</v>
      </c>
      <c r="AA50" s="41">
        <f t="shared" si="8"/>
        <v>172000</v>
      </c>
      <c r="AB50" s="52">
        <f t="shared" si="9"/>
        <v>28</v>
      </c>
      <c r="AC50" s="52">
        <f t="shared" si="10"/>
        <v>1204000</v>
      </c>
      <c r="AD50" s="53">
        <f t="shared" si="11"/>
        <v>29</v>
      </c>
      <c r="AE50" s="53">
        <f t="shared" si="12"/>
        <v>27</v>
      </c>
      <c r="AF50" s="53">
        <f t="shared" si="13"/>
        <v>767880</v>
      </c>
      <c r="AG50" s="18">
        <f>[1]Phương!AB49</f>
        <v>0</v>
      </c>
      <c r="AH50" s="18">
        <f>[1]Hiên!AC49</f>
        <v>27</v>
      </c>
      <c r="AI50" s="18">
        <f>[1]Vân!AA49</f>
        <v>0</v>
      </c>
      <c r="AJ50" s="18">
        <f>'[1]778NK'!I49</f>
        <v>0</v>
      </c>
      <c r="AK50" s="54">
        <f t="shared" si="14"/>
        <v>27</v>
      </c>
      <c r="AL50" s="18">
        <f t="shared" si="18"/>
        <v>0</v>
      </c>
      <c r="AM50" s="18">
        <f>[1]Vân!AB49</f>
        <v>0</v>
      </c>
      <c r="AN50" s="73">
        <v>28440</v>
      </c>
      <c r="AO50" s="58">
        <f t="shared" si="0"/>
        <v>28</v>
      </c>
      <c r="AP50" s="58">
        <f t="shared" si="1"/>
        <v>796320</v>
      </c>
      <c r="AQ50" s="58">
        <f t="shared" si="2"/>
        <v>407680</v>
      </c>
      <c r="AR50" s="58">
        <f t="shared" si="3"/>
        <v>1</v>
      </c>
      <c r="AS50" s="58">
        <f t="shared" si="4"/>
        <v>28440</v>
      </c>
      <c r="AT50" s="58">
        <f t="shared" si="15"/>
        <v>48160</v>
      </c>
      <c r="AU50" s="58"/>
      <c r="AV50" s="69">
        <f t="shared" si="17"/>
        <v>48160</v>
      </c>
      <c r="AW50" s="58"/>
      <c r="AX50" s="21"/>
      <c r="BA50" s="2" t="s">
        <v>123</v>
      </c>
    </row>
    <row r="51" spans="1:53" ht="22.2" customHeight="1" x14ac:dyDescent="0.25">
      <c r="A51" s="96">
        <v>11</v>
      </c>
      <c r="B51" s="97" t="s">
        <v>124</v>
      </c>
      <c r="C51" s="65">
        <v>21</v>
      </c>
      <c r="D51" s="18">
        <v>0</v>
      </c>
      <c r="E51" s="18">
        <v>0</v>
      </c>
      <c r="F51" s="66">
        <f t="shared" si="5"/>
        <v>21</v>
      </c>
      <c r="G51" s="54">
        <f>[1]Phương!O50</f>
        <v>0</v>
      </c>
      <c r="H51" s="18">
        <f>[1]Hiên!T50</f>
        <v>0</v>
      </c>
      <c r="I51" s="18">
        <f>[1]Hiên!R50</f>
        <v>0</v>
      </c>
      <c r="J51" s="18">
        <f>'[1]H. Hà'!P50</f>
        <v>0</v>
      </c>
      <c r="K51" s="18">
        <f>[1]Vân!Q50</f>
        <v>0</v>
      </c>
      <c r="L51" s="18"/>
      <c r="M51" s="18">
        <f>[1]Hiên!U50</f>
        <v>0</v>
      </c>
      <c r="N51" s="18"/>
      <c r="O51" s="18"/>
      <c r="P51" s="48">
        <f>[1]Phương!X50</f>
        <v>1</v>
      </c>
      <c r="Q51" s="48">
        <v>37000</v>
      </c>
      <c r="R51" s="48">
        <f t="shared" si="19"/>
        <v>37000</v>
      </c>
      <c r="S51" s="50">
        <f>'[1]H. Hà'!X50</f>
        <v>5</v>
      </c>
      <c r="T51" s="98">
        <v>41000</v>
      </c>
      <c r="U51" s="50">
        <f t="shared" si="6"/>
        <v>205000</v>
      </c>
      <c r="V51" s="18">
        <f>[1]Hiên!AA50</f>
        <v>0</v>
      </c>
      <c r="W51" s="18">
        <f>[1]Vân!Y50</f>
        <v>1</v>
      </c>
      <c r="X51" s="18">
        <f>'[1]778NK'!F50</f>
        <v>0</v>
      </c>
      <c r="Y51" s="39">
        <f t="shared" si="7"/>
        <v>1</v>
      </c>
      <c r="Z51" s="99">
        <v>41000</v>
      </c>
      <c r="AA51" s="41">
        <f t="shared" si="8"/>
        <v>41000</v>
      </c>
      <c r="AB51" s="52">
        <f t="shared" si="9"/>
        <v>7</v>
      </c>
      <c r="AC51" s="52">
        <f t="shared" si="10"/>
        <v>283000</v>
      </c>
      <c r="AD51" s="53">
        <f t="shared" si="11"/>
        <v>7</v>
      </c>
      <c r="AE51" s="53">
        <f t="shared" si="12"/>
        <v>14</v>
      </c>
      <c r="AF51" s="53">
        <f t="shared" si="13"/>
        <v>374850</v>
      </c>
      <c r="AG51" s="18">
        <f>[1]Phương!AB50</f>
        <v>0</v>
      </c>
      <c r="AH51" s="18">
        <f>[1]Hiên!AC50</f>
        <v>0</v>
      </c>
      <c r="AI51" s="18">
        <f>[1]Vân!AA50</f>
        <v>14</v>
      </c>
      <c r="AJ51" s="18">
        <f>'[1]778NK'!I50</f>
        <v>0</v>
      </c>
      <c r="AK51" s="54">
        <f t="shared" si="14"/>
        <v>14</v>
      </c>
      <c r="AL51" s="18">
        <f t="shared" si="18"/>
        <v>0</v>
      </c>
      <c r="AM51" s="18">
        <f>[1]Vân!AB50</f>
        <v>0</v>
      </c>
      <c r="AN51" s="73">
        <v>26775</v>
      </c>
      <c r="AO51" s="58">
        <f t="shared" si="0"/>
        <v>7</v>
      </c>
      <c r="AP51" s="58">
        <f t="shared" si="1"/>
        <v>187425</v>
      </c>
      <c r="AQ51" s="58">
        <f t="shared" si="2"/>
        <v>95575</v>
      </c>
      <c r="AR51" s="58">
        <f t="shared" si="3"/>
        <v>0</v>
      </c>
      <c r="AS51" s="58">
        <f t="shared" si="4"/>
        <v>0</v>
      </c>
      <c r="AT51" s="58">
        <f t="shared" si="15"/>
        <v>11320</v>
      </c>
      <c r="AU51" s="58"/>
      <c r="AV51" s="69">
        <f t="shared" si="17"/>
        <v>11320</v>
      </c>
      <c r="AW51" s="58"/>
      <c r="AX51" s="21"/>
      <c r="BA51" s="2" t="s">
        <v>125</v>
      </c>
    </row>
    <row r="52" spans="1:53" ht="22.2" hidden="1" customHeight="1" x14ac:dyDescent="0.25">
      <c r="A52" s="93">
        <v>12</v>
      </c>
      <c r="B52" s="94" t="s">
        <v>126</v>
      </c>
      <c r="C52" s="65">
        <v>23</v>
      </c>
      <c r="D52" s="18">
        <v>5</v>
      </c>
      <c r="E52" s="18">
        <v>11</v>
      </c>
      <c r="F52" s="66">
        <f t="shared" si="5"/>
        <v>39</v>
      </c>
      <c r="G52" s="54">
        <f>[1]Phương!O51</f>
        <v>0</v>
      </c>
      <c r="H52" s="18">
        <f>[1]Hiên!T51</f>
        <v>0</v>
      </c>
      <c r="I52" s="18">
        <f>[1]Hiên!R51</f>
        <v>0</v>
      </c>
      <c r="J52" s="18">
        <f>'[1]H. Hà'!P51</f>
        <v>0</v>
      </c>
      <c r="K52" s="18">
        <f>[1]Vân!Q51</f>
        <v>0</v>
      </c>
      <c r="L52" s="18"/>
      <c r="M52" s="18">
        <f>[1]Hiên!U51</f>
        <v>0</v>
      </c>
      <c r="N52" s="18"/>
      <c r="O52" s="18"/>
      <c r="P52" s="48">
        <f>[1]Phương!X51</f>
        <v>0</v>
      </c>
      <c r="Q52" s="48"/>
      <c r="R52" s="48">
        <f t="shared" si="19"/>
        <v>0</v>
      </c>
      <c r="S52" s="50">
        <f>'[1]H. Hà'!X51</f>
        <v>39</v>
      </c>
      <c r="T52" s="100">
        <v>39000</v>
      </c>
      <c r="U52" s="50">
        <f t="shared" si="6"/>
        <v>1521000</v>
      </c>
      <c r="V52" s="18">
        <f>[1]Hiên!AA51</f>
        <v>0</v>
      </c>
      <c r="W52" s="18">
        <f>[1]Vân!Y51</f>
        <v>0</v>
      </c>
      <c r="X52" s="18">
        <f>'[1]778NK'!F51</f>
        <v>0</v>
      </c>
      <c r="Y52" s="39">
        <f t="shared" si="7"/>
        <v>0</v>
      </c>
      <c r="Z52" s="95">
        <v>39000</v>
      </c>
      <c r="AA52" s="41">
        <f t="shared" si="8"/>
        <v>0</v>
      </c>
      <c r="AB52" s="52">
        <f t="shared" si="9"/>
        <v>39</v>
      </c>
      <c r="AC52" s="52">
        <f t="shared" si="10"/>
        <v>1521000</v>
      </c>
      <c r="AD52" s="53">
        <f t="shared" si="11"/>
        <v>39</v>
      </c>
      <c r="AE52" s="53">
        <f t="shared" si="12"/>
        <v>0</v>
      </c>
      <c r="AF52" s="53">
        <f t="shared" si="13"/>
        <v>0</v>
      </c>
      <c r="AG52" s="18">
        <f>[1]Phương!AB51</f>
        <v>0</v>
      </c>
      <c r="AH52" s="18">
        <f>[1]Hiên!AC51</f>
        <v>0</v>
      </c>
      <c r="AI52" s="18">
        <f>[1]Vân!AA51</f>
        <v>0</v>
      </c>
      <c r="AJ52" s="18">
        <f>'[1]778NK'!I51</f>
        <v>0</v>
      </c>
      <c r="AK52" s="54">
        <f t="shared" si="14"/>
        <v>0</v>
      </c>
      <c r="AL52" s="18">
        <f t="shared" si="18"/>
        <v>0</v>
      </c>
      <c r="AM52" s="18">
        <f>[1]Vân!AB51</f>
        <v>0</v>
      </c>
      <c r="AN52" s="73">
        <v>25665</v>
      </c>
      <c r="AO52" s="58">
        <f t="shared" si="0"/>
        <v>39</v>
      </c>
      <c r="AP52" s="58">
        <f t="shared" si="1"/>
        <v>1000935</v>
      </c>
      <c r="AQ52" s="58">
        <f t="shared" si="2"/>
        <v>520065</v>
      </c>
      <c r="AR52" s="58">
        <f t="shared" si="3"/>
        <v>0</v>
      </c>
      <c r="AS52" s="58">
        <f t="shared" si="4"/>
        <v>0</v>
      </c>
      <c r="AT52" s="58">
        <f t="shared" si="15"/>
        <v>60840</v>
      </c>
      <c r="AU52" s="58"/>
      <c r="AV52" s="69">
        <f t="shared" si="17"/>
        <v>60840</v>
      </c>
      <c r="AW52" s="58"/>
      <c r="AX52" s="21"/>
    </row>
    <row r="53" spans="1:53" ht="22.2" hidden="1" customHeight="1" x14ac:dyDescent="0.25">
      <c r="A53" s="96">
        <v>13</v>
      </c>
      <c r="B53" s="97" t="s">
        <v>127</v>
      </c>
      <c r="C53" s="18"/>
      <c r="D53" s="18"/>
      <c r="E53" s="18"/>
      <c r="F53" s="77">
        <f t="shared" si="5"/>
        <v>0</v>
      </c>
      <c r="G53" s="54">
        <f>[1]Phương!O52</f>
        <v>0</v>
      </c>
      <c r="H53" s="18">
        <f>[1]Hiên!T52</f>
        <v>0</v>
      </c>
      <c r="I53" s="18">
        <f>[1]Hiên!R52</f>
        <v>0</v>
      </c>
      <c r="J53" s="18">
        <f>'[1]H. Hà'!P52</f>
        <v>0</v>
      </c>
      <c r="K53" s="18">
        <f>[1]Vân!Q52</f>
        <v>0</v>
      </c>
      <c r="L53" s="18"/>
      <c r="M53" s="18">
        <f>[1]Hiên!U52</f>
        <v>0</v>
      </c>
      <c r="N53" s="18"/>
      <c r="O53" s="18"/>
      <c r="P53" s="48">
        <f>[1]Phương!X52</f>
        <v>0</v>
      </c>
      <c r="Q53" s="48"/>
      <c r="R53" s="48">
        <f t="shared" si="19"/>
        <v>0</v>
      </c>
      <c r="S53" s="50">
        <f>'[1]H. Hà'!X52</f>
        <v>0</v>
      </c>
      <c r="T53" s="98">
        <v>56000</v>
      </c>
      <c r="U53" s="50">
        <f t="shared" si="6"/>
        <v>0</v>
      </c>
      <c r="V53" s="18">
        <f>[1]Hiên!AA52</f>
        <v>0</v>
      </c>
      <c r="W53" s="18">
        <f>[1]Vân!Y52</f>
        <v>0</v>
      </c>
      <c r="X53" s="18">
        <f>'[1]778NK'!F52</f>
        <v>0</v>
      </c>
      <c r="Y53" s="39">
        <f t="shared" si="7"/>
        <v>0</v>
      </c>
      <c r="Z53" s="99">
        <v>56000</v>
      </c>
      <c r="AA53" s="41">
        <f t="shared" si="8"/>
        <v>0</v>
      </c>
      <c r="AB53" s="52">
        <f t="shared" si="9"/>
        <v>0</v>
      </c>
      <c r="AC53" s="52">
        <f t="shared" si="10"/>
        <v>0</v>
      </c>
      <c r="AD53" s="53">
        <f t="shared" si="11"/>
        <v>0</v>
      </c>
      <c r="AE53" s="53">
        <f t="shared" si="12"/>
        <v>0</v>
      </c>
      <c r="AF53" s="53">
        <f t="shared" si="13"/>
        <v>0</v>
      </c>
      <c r="AG53" s="18">
        <f>[1]Phương!AB52</f>
        <v>0</v>
      </c>
      <c r="AH53" s="18">
        <f>[1]Hiên!AC52</f>
        <v>0</v>
      </c>
      <c r="AI53" s="18">
        <f>[1]Vân!AA52</f>
        <v>0</v>
      </c>
      <c r="AJ53" s="18">
        <f>'[1]778NK'!I52</f>
        <v>0</v>
      </c>
      <c r="AK53" s="54">
        <f t="shared" si="14"/>
        <v>0</v>
      </c>
      <c r="AL53" s="18">
        <f t="shared" si="18"/>
        <v>0</v>
      </c>
      <c r="AM53" s="18">
        <f>[1]Vân!AB52</f>
        <v>0</v>
      </c>
      <c r="AN53" s="58"/>
      <c r="AO53" s="58">
        <f t="shared" si="0"/>
        <v>0</v>
      </c>
      <c r="AP53" s="58">
        <f t="shared" si="1"/>
        <v>0</v>
      </c>
      <c r="AQ53" s="58">
        <f t="shared" si="2"/>
        <v>0</v>
      </c>
      <c r="AR53" s="58">
        <f t="shared" si="3"/>
        <v>0</v>
      </c>
      <c r="AS53" s="58">
        <f t="shared" si="4"/>
        <v>0</v>
      </c>
      <c r="AT53" s="58">
        <f t="shared" si="15"/>
        <v>0</v>
      </c>
      <c r="AU53" s="58">
        <f t="shared" si="16"/>
        <v>0</v>
      </c>
      <c r="AV53" s="69">
        <f t="shared" si="17"/>
        <v>0</v>
      </c>
      <c r="AW53" s="58"/>
      <c r="AX53" s="21"/>
    </row>
    <row r="54" spans="1:53" ht="22.2" customHeight="1" x14ac:dyDescent="0.25">
      <c r="A54" s="93">
        <v>14</v>
      </c>
      <c r="B54" s="94" t="s">
        <v>128</v>
      </c>
      <c r="C54" s="18"/>
      <c r="D54" s="18">
        <v>28</v>
      </c>
      <c r="E54" s="18"/>
      <c r="F54" s="66">
        <f t="shared" si="5"/>
        <v>28</v>
      </c>
      <c r="G54" s="54">
        <f>[1]Phương!O53</f>
        <v>0</v>
      </c>
      <c r="H54" s="18">
        <f>[1]Hiên!T53</f>
        <v>0</v>
      </c>
      <c r="I54" s="18">
        <f>[1]Hiên!R53</f>
        <v>0</v>
      </c>
      <c r="J54" s="18">
        <f>'[1]H. Hà'!P53</f>
        <v>0</v>
      </c>
      <c r="K54" s="18">
        <f>[1]Vân!Q53</f>
        <v>0</v>
      </c>
      <c r="L54" s="18"/>
      <c r="M54" s="18">
        <f>[1]Hiên!U53</f>
        <v>0</v>
      </c>
      <c r="N54" s="18"/>
      <c r="O54" s="18"/>
      <c r="P54" s="48">
        <f>[1]Phương!X53</f>
        <v>0</v>
      </c>
      <c r="Q54" s="48"/>
      <c r="R54" s="48">
        <f t="shared" si="19"/>
        <v>0</v>
      </c>
      <c r="S54" s="50">
        <f>'[1]H. Hà'!X53</f>
        <v>0</v>
      </c>
      <c r="T54" s="100">
        <v>38000</v>
      </c>
      <c r="U54" s="50">
        <f t="shared" si="6"/>
        <v>0</v>
      </c>
      <c r="V54" s="18">
        <f>[1]Hiên!AA53</f>
        <v>0</v>
      </c>
      <c r="W54" s="18">
        <f>[1]Vân!Y53</f>
        <v>0</v>
      </c>
      <c r="X54" s="18">
        <f>'[1]778NK'!F53</f>
        <v>0</v>
      </c>
      <c r="Y54" s="39">
        <f t="shared" si="7"/>
        <v>0</v>
      </c>
      <c r="Z54" s="95">
        <v>38000</v>
      </c>
      <c r="AA54" s="41">
        <f t="shared" si="8"/>
        <v>0</v>
      </c>
      <c r="AB54" s="52">
        <f t="shared" si="9"/>
        <v>0</v>
      </c>
      <c r="AC54" s="52">
        <f t="shared" si="10"/>
        <v>0</v>
      </c>
      <c r="AD54" s="53">
        <f t="shared" si="11"/>
        <v>0</v>
      </c>
      <c r="AE54" s="53">
        <f t="shared" si="12"/>
        <v>28</v>
      </c>
      <c r="AF54" s="53">
        <f t="shared" si="13"/>
        <v>723800</v>
      </c>
      <c r="AG54" s="18">
        <f>[1]Phương!AB53</f>
        <v>0</v>
      </c>
      <c r="AH54" s="18">
        <f>[1]Hiên!AC53</f>
        <v>28</v>
      </c>
      <c r="AI54" s="18">
        <f>[1]Vân!AA53</f>
        <v>0</v>
      </c>
      <c r="AJ54" s="18">
        <f>'[1]778NK'!I53</f>
        <v>0</v>
      </c>
      <c r="AK54" s="54">
        <f t="shared" si="14"/>
        <v>28</v>
      </c>
      <c r="AL54" s="18">
        <f t="shared" si="18"/>
        <v>0</v>
      </c>
      <c r="AM54" s="18">
        <f>[1]Vân!AB53</f>
        <v>0</v>
      </c>
      <c r="AN54" s="102">
        <v>25850</v>
      </c>
      <c r="AO54" s="58">
        <f t="shared" si="0"/>
        <v>0</v>
      </c>
      <c r="AP54" s="58">
        <f t="shared" si="1"/>
        <v>0</v>
      </c>
      <c r="AQ54" s="58">
        <f t="shared" si="2"/>
        <v>0</v>
      </c>
      <c r="AR54" s="58">
        <f t="shared" si="3"/>
        <v>0</v>
      </c>
      <c r="AS54" s="58">
        <f t="shared" si="4"/>
        <v>0</v>
      </c>
      <c r="AT54" s="58">
        <f t="shared" si="15"/>
        <v>0</v>
      </c>
      <c r="AU54" s="58">
        <f t="shared" si="16"/>
        <v>0</v>
      </c>
      <c r="AV54" s="69">
        <f t="shared" si="17"/>
        <v>0</v>
      </c>
      <c r="AW54" s="58"/>
      <c r="AX54" s="21"/>
      <c r="BA54" s="2" t="s">
        <v>129</v>
      </c>
    </row>
    <row r="55" spans="1:53" ht="28.95" customHeight="1" x14ac:dyDescent="0.25">
      <c r="A55" s="96">
        <v>15</v>
      </c>
      <c r="B55" s="97" t="s">
        <v>130</v>
      </c>
      <c r="C55" s="65">
        <v>23</v>
      </c>
      <c r="D55" s="18">
        <v>17</v>
      </c>
      <c r="E55" s="18">
        <v>0</v>
      </c>
      <c r="F55" s="66">
        <f t="shared" si="5"/>
        <v>40</v>
      </c>
      <c r="G55" s="54">
        <f>[1]Phương!O54</f>
        <v>1</v>
      </c>
      <c r="H55" s="18">
        <f>[1]Hiên!T54</f>
        <v>0</v>
      </c>
      <c r="I55" s="18">
        <f>[1]Hiên!R54</f>
        <v>0</v>
      </c>
      <c r="J55" s="18">
        <f>'[1]H. Hà'!P54</f>
        <v>0</v>
      </c>
      <c r="K55" s="18">
        <f>[1]Vân!Q54</f>
        <v>0</v>
      </c>
      <c r="L55" s="18"/>
      <c r="M55" s="18">
        <f>[1]Hiên!U54</f>
        <v>0</v>
      </c>
      <c r="N55" s="18"/>
      <c r="O55" s="18"/>
      <c r="P55" s="48">
        <f>[1]Phương!X54</f>
        <v>0</v>
      </c>
      <c r="Q55" s="48"/>
      <c r="R55" s="48">
        <f t="shared" si="19"/>
        <v>0</v>
      </c>
      <c r="S55" s="50">
        <f>'[1]H. Hà'!X54</f>
        <v>0</v>
      </c>
      <c r="T55" s="98">
        <v>39000</v>
      </c>
      <c r="U55" s="50">
        <f t="shared" si="6"/>
        <v>0</v>
      </c>
      <c r="V55" s="18">
        <f>[1]Hiên!AA54</f>
        <v>6</v>
      </c>
      <c r="W55" s="18">
        <f>[1]Vân!Y54</f>
        <v>0</v>
      </c>
      <c r="X55" s="18">
        <f>'[1]778NK'!F54</f>
        <v>0</v>
      </c>
      <c r="Y55" s="39">
        <f t="shared" si="7"/>
        <v>6</v>
      </c>
      <c r="Z55" s="99">
        <v>39000</v>
      </c>
      <c r="AA55" s="41">
        <f t="shared" si="8"/>
        <v>234000</v>
      </c>
      <c r="AB55" s="52">
        <f t="shared" si="9"/>
        <v>6</v>
      </c>
      <c r="AC55" s="52">
        <f t="shared" si="10"/>
        <v>234000</v>
      </c>
      <c r="AD55" s="53">
        <f t="shared" si="11"/>
        <v>7</v>
      </c>
      <c r="AE55" s="53">
        <f t="shared" si="12"/>
        <v>33</v>
      </c>
      <c r="AF55" s="53">
        <f t="shared" si="13"/>
        <v>822525</v>
      </c>
      <c r="AG55" s="18">
        <f>[1]Phương!AB54</f>
        <v>0</v>
      </c>
      <c r="AH55" s="18">
        <f>[1]Hiên!AC54</f>
        <v>33</v>
      </c>
      <c r="AI55" s="18">
        <f>[1]Vân!AA54</f>
        <v>0</v>
      </c>
      <c r="AJ55" s="18">
        <f>'[1]778NK'!I54</f>
        <v>0</v>
      </c>
      <c r="AK55" s="54">
        <f t="shared" si="14"/>
        <v>33</v>
      </c>
      <c r="AL55" s="18">
        <f t="shared" si="18"/>
        <v>0</v>
      </c>
      <c r="AM55" s="18">
        <f>[1]Vân!AB54</f>
        <v>0</v>
      </c>
      <c r="AN55" s="73">
        <v>24925</v>
      </c>
      <c r="AO55" s="58">
        <f t="shared" si="0"/>
        <v>6</v>
      </c>
      <c r="AP55" s="58">
        <f t="shared" si="1"/>
        <v>149550</v>
      </c>
      <c r="AQ55" s="58">
        <f t="shared" si="2"/>
        <v>84450</v>
      </c>
      <c r="AR55" s="58">
        <f t="shared" si="3"/>
        <v>1</v>
      </c>
      <c r="AS55" s="58">
        <f t="shared" si="4"/>
        <v>24925</v>
      </c>
      <c r="AT55" s="58">
        <f t="shared" si="15"/>
        <v>9360</v>
      </c>
      <c r="AU55" s="58"/>
      <c r="AV55" s="69">
        <f t="shared" si="17"/>
        <v>9360</v>
      </c>
      <c r="AW55" s="58"/>
      <c r="AX55" s="21"/>
      <c r="BA55" s="2" t="s">
        <v>131</v>
      </c>
    </row>
    <row r="56" spans="1:53" ht="22.2" hidden="1" customHeight="1" x14ac:dyDescent="0.25">
      <c r="A56" s="93">
        <v>16</v>
      </c>
      <c r="B56" s="94" t="s">
        <v>132</v>
      </c>
      <c r="C56" s="65">
        <v>40</v>
      </c>
      <c r="D56" s="18"/>
      <c r="E56" s="18"/>
      <c r="F56" s="66">
        <f t="shared" si="5"/>
        <v>40</v>
      </c>
      <c r="G56" s="54">
        <f>[1]Phương!O55</f>
        <v>0</v>
      </c>
      <c r="H56" s="18">
        <f>[1]Hiên!T55</f>
        <v>0</v>
      </c>
      <c r="I56" s="18">
        <f>[1]Hiên!R55</f>
        <v>0</v>
      </c>
      <c r="J56" s="18">
        <f>'[1]H. Hà'!P55</f>
        <v>0</v>
      </c>
      <c r="K56" s="18">
        <f>[1]Vân!Q55</f>
        <v>38</v>
      </c>
      <c r="L56" s="18"/>
      <c r="M56" s="18">
        <f>[1]Hiên!U55</f>
        <v>0</v>
      </c>
      <c r="N56" s="18"/>
      <c r="O56" s="18"/>
      <c r="P56" s="48">
        <f>[1]Phương!X55</f>
        <v>1</v>
      </c>
      <c r="Q56" s="48">
        <v>37000</v>
      </c>
      <c r="R56" s="48">
        <f t="shared" si="19"/>
        <v>37000</v>
      </c>
      <c r="S56" s="50">
        <f>'[1]H. Hà'!X55</f>
        <v>0</v>
      </c>
      <c r="T56" s="100">
        <v>37000</v>
      </c>
      <c r="U56" s="50">
        <f t="shared" si="6"/>
        <v>0</v>
      </c>
      <c r="V56" s="18">
        <f>[1]Hiên!AA55</f>
        <v>1</v>
      </c>
      <c r="W56" s="18">
        <f>[1]Vân!Y55</f>
        <v>0</v>
      </c>
      <c r="X56" s="18">
        <f>'[1]778NK'!F55</f>
        <v>0</v>
      </c>
      <c r="Y56" s="39">
        <f t="shared" si="7"/>
        <v>1</v>
      </c>
      <c r="Z56" s="95">
        <v>37000</v>
      </c>
      <c r="AA56" s="41">
        <f t="shared" si="8"/>
        <v>37000</v>
      </c>
      <c r="AB56" s="52">
        <f t="shared" si="9"/>
        <v>2</v>
      </c>
      <c r="AC56" s="52">
        <f t="shared" si="10"/>
        <v>74000</v>
      </c>
      <c r="AD56" s="53">
        <f t="shared" si="11"/>
        <v>40</v>
      </c>
      <c r="AE56" s="53">
        <f t="shared" si="12"/>
        <v>0</v>
      </c>
      <c r="AF56" s="53">
        <f t="shared" si="13"/>
        <v>0</v>
      </c>
      <c r="AG56" s="18">
        <f>[1]Phương!AB55</f>
        <v>0</v>
      </c>
      <c r="AH56" s="18">
        <f>[1]Hiên!AC55</f>
        <v>0</v>
      </c>
      <c r="AI56" s="18">
        <f>[1]Vân!AA55</f>
        <v>0</v>
      </c>
      <c r="AJ56" s="18">
        <f>'[1]778NK'!I55</f>
        <v>0</v>
      </c>
      <c r="AK56" s="54">
        <f t="shared" si="14"/>
        <v>0</v>
      </c>
      <c r="AL56" s="18">
        <f t="shared" si="18"/>
        <v>0</v>
      </c>
      <c r="AM56" s="18">
        <f>[1]Vân!AB55</f>
        <v>0</v>
      </c>
      <c r="AN56" s="73">
        <v>26645</v>
      </c>
      <c r="AO56" s="58">
        <f t="shared" si="0"/>
        <v>2</v>
      </c>
      <c r="AP56" s="58">
        <f t="shared" si="1"/>
        <v>53290</v>
      </c>
      <c r="AQ56" s="58">
        <f t="shared" si="2"/>
        <v>20710</v>
      </c>
      <c r="AR56" s="58">
        <f t="shared" si="3"/>
        <v>38</v>
      </c>
      <c r="AS56" s="58">
        <f t="shared" si="4"/>
        <v>1012510</v>
      </c>
      <c r="AT56" s="58">
        <f t="shared" si="15"/>
        <v>2960</v>
      </c>
      <c r="AU56" s="58"/>
      <c r="AV56" s="69">
        <f t="shared" si="17"/>
        <v>2960</v>
      </c>
      <c r="AW56" s="58"/>
      <c r="AX56" s="21"/>
    </row>
    <row r="57" spans="1:53" ht="22.2" customHeight="1" x14ac:dyDescent="0.25">
      <c r="A57" s="96">
        <v>0</v>
      </c>
      <c r="B57" s="103" t="s">
        <v>133</v>
      </c>
      <c r="C57" s="18"/>
      <c r="D57" s="18">
        <v>15</v>
      </c>
      <c r="E57" s="18"/>
      <c r="F57" s="66">
        <f t="shared" si="5"/>
        <v>15</v>
      </c>
      <c r="G57" s="54">
        <f>[1]Phương!O56</f>
        <v>0</v>
      </c>
      <c r="H57" s="18">
        <f>[1]Hiên!T56</f>
        <v>0</v>
      </c>
      <c r="I57" s="18">
        <f>[1]Hiên!R56</f>
        <v>0</v>
      </c>
      <c r="J57" s="18">
        <f>'[1]H. Hà'!P56</f>
        <v>0</v>
      </c>
      <c r="K57" s="18">
        <f>[1]Vân!Q56</f>
        <v>0</v>
      </c>
      <c r="L57" s="18"/>
      <c r="M57" s="18">
        <f>[1]Hiên!U56</f>
        <v>0</v>
      </c>
      <c r="N57" s="18"/>
      <c r="O57" s="18"/>
      <c r="P57" s="48">
        <f>[1]Phương!X56</f>
        <v>0</v>
      </c>
      <c r="Q57" s="48"/>
      <c r="R57" s="48">
        <f t="shared" si="19"/>
        <v>0</v>
      </c>
      <c r="S57" s="50">
        <f>'[1]H. Hà'!X56</f>
        <v>0</v>
      </c>
      <c r="T57" s="83">
        <v>29000</v>
      </c>
      <c r="U57" s="50">
        <f t="shared" si="6"/>
        <v>0</v>
      </c>
      <c r="V57" s="18">
        <f>[1]Hiên!AA56</f>
        <v>0</v>
      </c>
      <c r="W57" s="18">
        <f>[1]Vân!Y56</f>
        <v>0</v>
      </c>
      <c r="X57" s="18">
        <f>'[1]778NK'!F56</f>
        <v>0</v>
      </c>
      <c r="Y57" s="39">
        <f t="shared" si="7"/>
        <v>0</v>
      </c>
      <c r="Z57" s="84">
        <v>29000</v>
      </c>
      <c r="AA57" s="41">
        <f t="shared" si="8"/>
        <v>0</v>
      </c>
      <c r="AB57" s="52">
        <f t="shared" si="9"/>
        <v>0</v>
      </c>
      <c r="AC57" s="52">
        <f t="shared" si="10"/>
        <v>0</v>
      </c>
      <c r="AD57" s="53">
        <f t="shared" si="11"/>
        <v>0</v>
      </c>
      <c r="AE57" s="53">
        <f t="shared" si="12"/>
        <v>15</v>
      </c>
      <c r="AF57" s="53">
        <f t="shared" si="13"/>
        <v>254550</v>
      </c>
      <c r="AG57" s="18">
        <f>[1]Phương!AB56</f>
        <v>0</v>
      </c>
      <c r="AH57" s="18">
        <f>[1]Hiên!AC56</f>
        <v>0</v>
      </c>
      <c r="AI57" s="18">
        <f>[1]Vân!AA56</f>
        <v>0</v>
      </c>
      <c r="AJ57" s="18">
        <f>'[1]778NK'!I56</f>
        <v>15</v>
      </c>
      <c r="AK57" s="54">
        <f t="shared" si="14"/>
        <v>15</v>
      </c>
      <c r="AL57" s="104">
        <f t="shared" si="18"/>
        <v>0</v>
      </c>
      <c r="AM57" s="18">
        <f>[1]Vân!AB56</f>
        <v>0</v>
      </c>
      <c r="AN57" s="73">
        <v>16970</v>
      </c>
      <c r="AO57" s="58">
        <f t="shared" si="0"/>
        <v>0</v>
      </c>
      <c r="AP57" s="58">
        <f t="shared" si="1"/>
        <v>0</v>
      </c>
      <c r="AQ57" s="58">
        <f t="shared" si="2"/>
        <v>0</v>
      </c>
      <c r="AR57" s="58">
        <f t="shared" si="3"/>
        <v>0</v>
      </c>
      <c r="AS57" s="58">
        <f t="shared" si="4"/>
        <v>0</v>
      </c>
      <c r="AT57" s="58">
        <f t="shared" si="15"/>
        <v>0</v>
      </c>
      <c r="AU57" s="58">
        <f t="shared" si="16"/>
        <v>0</v>
      </c>
      <c r="AV57" s="69">
        <f t="shared" si="17"/>
        <v>0</v>
      </c>
      <c r="AW57" s="58"/>
      <c r="AX57" s="21"/>
      <c r="BA57" s="2" t="s">
        <v>134</v>
      </c>
    </row>
    <row r="58" spans="1:53" ht="22.2" customHeight="1" x14ac:dyDescent="0.25">
      <c r="A58" s="93">
        <v>18</v>
      </c>
      <c r="B58" s="105" t="s">
        <v>135</v>
      </c>
      <c r="C58" s="65">
        <v>80</v>
      </c>
      <c r="D58" s="18"/>
      <c r="E58" s="18"/>
      <c r="F58" s="66">
        <f t="shared" si="5"/>
        <v>80</v>
      </c>
      <c r="G58" s="54">
        <f>[1]Phương!O57</f>
        <v>1</v>
      </c>
      <c r="H58" s="18">
        <f>[1]Hiên!T57</f>
        <v>0</v>
      </c>
      <c r="I58" s="18">
        <f>[1]Hiên!R57</f>
        <v>0</v>
      </c>
      <c r="J58" s="18">
        <f>'[1]H. Hà'!P57</f>
        <v>0</v>
      </c>
      <c r="K58" s="18">
        <f>[1]Vân!Q57</f>
        <v>0</v>
      </c>
      <c r="L58" s="18"/>
      <c r="M58" s="18">
        <f>[1]Hiên!U57</f>
        <v>0</v>
      </c>
      <c r="N58" s="18"/>
      <c r="O58" s="18"/>
      <c r="P58" s="48">
        <f>[1]Phương!X57</f>
        <v>1</v>
      </c>
      <c r="Q58" s="48">
        <v>23000</v>
      </c>
      <c r="R58" s="48">
        <f t="shared" si="19"/>
        <v>23000</v>
      </c>
      <c r="S58" s="50">
        <f>'[1]H. Hà'!X57</f>
        <v>0</v>
      </c>
      <c r="T58" s="87">
        <v>25000</v>
      </c>
      <c r="U58" s="50">
        <f t="shared" si="6"/>
        <v>0</v>
      </c>
      <c r="V58" s="18">
        <f>[1]Hiên!AA57</f>
        <v>1</v>
      </c>
      <c r="W58" s="18">
        <f>[1]Vân!Y57</f>
        <v>0</v>
      </c>
      <c r="X58" s="18">
        <f>'[1]778NK'!F57</f>
        <v>0</v>
      </c>
      <c r="Y58" s="39">
        <f t="shared" si="7"/>
        <v>1</v>
      </c>
      <c r="Z58" s="88">
        <v>25000</v>
      </c>
      <c r="AA58" s="41">
        <f t="shared" si="8"/>
        <v>25000</v>
      </c>
      <c r="AB58" s="52">
        <f t="shared" si="9"/>
        <v>2</v>
      </c>
      <c r="AC58" s="52">
        <f t="shared" si="10"/>
        <v>48000</v>
      </c>
      <c r="AD58" s="53">
        <f t="shared" si="11"/>
        <v>3</v>
      </c>
      <c r="AE58" s="53">
        <f t="shared" si="12"/>
        <v>77</v>
      </c>
      <c r="AF58" s="53">
        <f t="shared" si="13"/>
        <v>1206975</v>
      </c>
      <c r="AG58" s="18">
        <f>[1]Phương!AB57</f>
        <v>0</v>
      </c>
      <c r="AH58" s="18">
        <f>[1]Hiên!AC57</f>
        <v>77</v>
      </c>
      <c r="AI58" s="18">
        <f>[1]Vân!AA57</f>
        <v>0</v>
      </c>
      <c r="AJ58" s="18">
        <f>'[1]778NK'!I57</f>
        <v>0</v>
      </c>
      <c r="AK58" s="54">
        <f t="shared" si="14"/>
        <v>77</v>
      </c>
      <c r="AL58" s="18">
        <f t="shared" si="18"/>
        <v>0</v>
      </c>
      <c r="AM58" s="18">
        <f>[1]Vân!AB57</f>
        <v>0</v>
      </c>
      <c r="AN58" s="73">
        <v>15675</v>
      </c>
      <c r="AO58" s="58">
        <f t="shared" si="0"/>
        <v>2</v>
      </c>
      <c r="AP58" s="58">
        <f t="shared" si="1"/>
        <v>31350</v>
      </c>
      <c r="AQ58" s="58">
        <f t="shared" si="2"/>
        <v>16650</v>
      </c>
      <c r="AR58" s="58">
        <f t="shared" si="3"/>
        <v>1</v>
      </c>
      <c r="AS58" s="58">
        <f t="shared" si="4"/>
        <v>15675</v>
      </c>
      <c r="AT58" s="58">
        <f t="shared" si="15"/>
        <v>1920</v>
      </c>
      <c r="AU58" s="58"/>
      <c r="AV58" s="69">
        <f t="shared" si="17"/>
        <v>1920</v>
      </c>
      <c r="AW58" s="58"/>
      <c r="AX58" s="21"/>
      <c r="BA58" s="2" t="s">
        <v>136</v>
      </c>
    </row>
    <row r="59" spans="1:53" ht="22.2" hidden="1" customHeight="1" x14ac:dyDescent="0.25">
      <c r="A59" s="96">
        <v>19</v>
      </c>
      <c r="B59" s="103" t="s">
        <v>137</v>
      </c>
      <c r="C59" s="18"/>
      <c r="D59" s="18"/>
      <c r="E59" s="18"/>
      <c r="F59" s="77">
        <f t="shared" si="5"/>
        <v>0</v>
      </c>
      <c r="G59" s="54">
        <f>[1]Phương!O58</f>
        <v>0</v>
      </c>
      <c r="H59" s="18">
        <f>[1]Hiên!T58</f>
        <v>0</v>
      </c>
      <c r="I59" s="18">
        <f>[1]Hiên!R58</f>
        <v>0</v>
      </c>
      <c r="J59" s="18">
        <f>'[1]H. Hà'!P58</f>
        <v>0</v>
      </c>
      <c r="K59" s="18">
        <f>[1]Vân!Q58</f>
        <v>0</v>
      </c>
      <c r="L59" s="18"/>
      <c r="M59" s="18">
        <f>[1]Hiên!U58</f>
        <v>0</v>
      </c>
      <c r="N59" s="18"/>
      <c r="O59" s="18"/>
      <c r="P59" s="48">
        <f>[1]Phương!X58</f>
        <v>0</v>
      </c>
      <c r="Q59" s="48"/>
      <c r="R59" s="48">
        <f t="shared" si="19"/>
        <v>0</v>
      </c>
      <c r="S59" s="50">
        <f>'[1]H. Hà'!X58</f>
        <v>0</v>
      </c>
      <c r="T59" s="83">
        <v>32000</v>
      </c>
      <c r="U59" s="50">
        <f t="shared" si="6"/>
        <v>0</v>
      </c>
      <c r="V59" s="18">
        <f>[1]Hiên!AA58</f>
        <v>0</v>
      </c>
      <c r="W59" s="18">
        <f>[1]Vân!Y58</f>
        <v>0</v>
      </c>
      <c r="X59" s="18">
        <f>'[1]778NK'!F58</f>
        <v>0</v>
      </c>
      <c r="Y59" s="39">
        <f t="shared" si="7"/>
        <v>0</v>
      </c>
      <c r="Z59" s="84">
        <v>32000</v>
      </c>
      <c r="AA59" s="41">
        <f t="shared" si="8"/>
        <v>0</v>
      </c>
      <c r="AB59" s="52">
        <f t="shared" si="9"/>
        <v>0</v>
      </c>
      <c r="AC59" s="52">
        <f t="shared" si="10"/>
        <v>0</v>
      </c>
      <c r="AD59" s="53">
        <f t="shared" si="11"/>
        <v>0</v>
      </c>
      <c r="AE59" s="53">
        <f t="shared" si="12"/>
        <v>0</v>
      </c>
      <c r="AF59" s="53">
        <f t="shared" si="13"/>
        <v>0</v>
      </c>
      <c r="AG59" s="18">
        <f>[1]Phương!AB58</f>
        <v>0</v>
      </c>
      <c r="AH59" s="18">
        <f>[1]Hiên!AC58</f>
        <v>0</v>
      </c>
      <c r="AI59" s="18">
        <f>[1]Vân!AA58</f>
        <v>0</v>
      </c>
      <c r="AJ59" s="18">
        <f>'[1]778NK'!I58</f>
        <v>0</v>
      </c>
      <c r="AK59" s="54">
        <f t="shared" si="14"/>
        <v>0</v>
      </c>
      <c r="AL59" s="18">
        <f t="shared" si="18"/>
        <v>0</v>
      </c>
      <c r="AM59" s="18">
        <f>[1]Vân!AB58</f>
        <v>0</v>
      </c>
      <c r="AN59" s="73">
        <v>19375</v>
      </c>
      <c r="AO59" s="58">
        <f t="shared" si="0"/>
        <v>0</v>
      </c>
      <c r="AP59" s="58">
        <f t="shared" si="1"/>
        <v>0</v>
      </c>
      <c r="AQ59" s="58">
        <f t="shared" si="2"/>
        <v>0</v>
      </c>
      <c r="AR59" s="58">
        <f t="shared" si="3"/>
        <v>0</v>
      </c>
      <c r="AS59" s="58">
        <f t="shared" si="4"/>
        <v>0</v>
      </c>
      <c r="AT59" s="58">
        <f t="shared" si="15"/>
        <v>0</v>
      </c>
      <c r="AU59" s="58">
        <f t="shared" si="16"/>
        <v>0</v>
      </c>
      <c r="AV59" s="69">
        <f t="shared" si="17"/>
        <v>0</v>
      </c>
      <c r="AW59" s="58"/>
      <c r="AX59" s="21"/>
    </row>
    <row r="60" spans="1:53" s="114" customFormat="1" ht="22.2" customHeight="1" x14ac:dyDescent="0.25">
      <c r="A60" s="96">
        <v>20</v>
      </c>
      <c r="B60" s="103" t="s">
        <v>138</v>
      </c>
      <c r="C60" s="106">
        <v>100</v>
      </c>
      <c r="D60" s="107">
        <v>39</v>
      </c>
      <c r="E60" s="107">
        <v>150</v>
      </c>
      <c r="F60" s="108">
        <f t="shared" si="5"/>
        <v>289</v>
      </c>
      <c r="G60" s="109">
        <f>[1]Phương!O59</f>
        <v>0</v>
      </c>
      <c r="H60" s="107">
        <f>[1]Hiên!T59</f>
        <v>0</v>
      </c>
      <c r="I60" s="107">
        <f>[1]Hiên!R59</f>
        <v>0</v>
      </c>
      <c r="J60" s="107">
        <f>'[1]H. Hà'!P59</f>
        <v>0</v>
      </c>
      <c r="K60" s="107">
        <f>[1]Vân!Q59</f>
        <v>0</v>
      </c>
      <c r="L60" s="107"/>
      <c r="M60" s="107">
        <f>[1]Hiên!U59</f>
        <v>0</v>
      </c>
      <c r="N60" s="107"/>
      <c r="O60" s="107"/>
      <c r="P60" s="110">
        <f>[1]Phương!X59</f>
        <v>0</v>
      </c>
      <c r="Q60" s="110"/>
      <c r="R60" s="110">
        <f t="shared" si="19"/>
        <v>0</v>
      </c>
      <c r="S60" s="111">
        <f>'[1]H. Hà'!X59</f>
        <v>31</v>
      </c>
      <c r="T60" s="83">
        <v>41000</v>
      </c>
      <c r="U60" s="50">
        <f t="shared" si="6"/>
        <v>1271000</v>
      </c>
      <c r="V60" s="107">
        <f>[1]Hiên!AA59</f>
        <v>31</v>
      </c>
      <c r="W60" s="107">
        <f>[1]Vân!Y59</f>
        <v>20</v>
      </c>
      <c r="X60" s="107">
        <f>'[1]778NK'!F59</f>
        <v>0</v>
      </c>
      <c r="Y60" s="39">
        <f t="shared" si="7"/>
        <v>51</v>
      </c>
      <c r="Z60" s="84">
        <v>41000</v>
      </c>
      <c r="AA60" s="112">
        <f t="shared" si="8"/>
        <v>2091000</v>
      </c>
      <c r="AB60" s="52">
        <f t="shared" si="9"/>
        <v>82</v>
      </c>
      <c r="AC60" s="52">
        <f t="shared" si="10"/>
        <v>3362000</v>
      </c>
      <c r="AD60" s="53">
        <f t="shared" si="11"/>
        <v>82</v>
      </c>
      <c r="AE60" s="113">
        <f t="shared" si="12"/>
        <v>207</v>
      </c>
      <c r="AF60" s="113">
        <f t="shared" si="13"/>
        <v>4036500</v>
      </c>
      <c r="AG60" s="107">
        <f>[1]Phương!AB59</f>
        <v>0</v>
      </c>
      <c r="AH60" s="107">
        <f>[1]Hiên!AC59</f>
        <v>19</v>
      </c>
      <c r="AI60" s="107">
        <f>[1]Vân!AA59</f>
        <v>188</v>
      </c>
      <c r="AJ60" s="107">
        <f>'[1]778NK'!I59</f>
        <v>0</v>
      </c>
      <c r="AK60" s="109">
        <f t="shared" si="14"/>
        <v>207</v>
      </c>
      <c r="AL60" s="107">
        <f t="shared" si="18"/>
        <v>0</v>
      </c>
      <c r="AM60" s="107">
        <f>[1]Vân!AB59</f>
        <v>0</v>
      </c>
      <c r="AN60" s="73">
        <v>19500</v>
      </c>
      <c r="AO60" s="58">
        <f t="shared" si="0"/>
        <v>82</v>
      </c>
      <c r="AP60" s="58">
        <f t="shared" si="1"/>
        <v>1599000</v>
      </c>
      <c r="AQ60" s="58">
        <f t="shared" si="2"/>
        <v>1763000</v>
      </c>
      <c r="AR60" s="58">
        <f t="shared" si="3"/>
        <v>0</v>
      </c>
      <c r="AS60" s="58">
        <f t="shared" si="4"/>
        <v>0</v>
      </c>
      <c r="AT60" s="58">
        <f t="shared" si="15"/>
        <v>134480</v>
      </c>
      <c r="AU60" s="58"/>
      <c r="AV60" s="69">
        <f t="shared" si="17"/>
        <v>134480</v>
      </c>
      <c r="AW60" s="58"/>
      <c r="AX60" s="21"/>
      <c r="BA60" s="2" t="s">
        <v>139</v>
      </c>
    </row>
    <row r="61" spans="1:53" s="114" customFormat="1" ht="22.2" customHeight="1" x14ac:dyDescent="0.25">
      <c r="A61" s="96">
        <v>21</v>
      </c>
      <c r="B61" s="103" t="s">
        <v>140</v>
      </c>
      <c r="C61" s="106">
        <v>0</v>
      </c>
      <c r="D61" s="107">
        <v>15</v>
      </c>
      <c r="E61" s="107">
        <v>136</v>
      </c>
      <c r="F61" s="108">
        <f t="shared" si="5"/>
        <v>151</v>
      </c>
      <c r="G61" s="109">
        <f>[1]Phương!O60</f>
        <v>0</v>
      </c>
      <c r="H61" s="107">
        <f>[1]Hiên!T60</f>
        <v>0</v>
      </c>
      <c r="I61" s="107">
        <f>[1]Hiên!R60</f>
        <v>0</v>
      </c>
      <c r="J61" s="107">
        <f>'[1]H. Hà'!P60</f>
        <v>0</v>
      </c>
      <c r="K61" s="107">
        <f>[1]Vân!Q60</f>
        <v>0</v>
      </c>
      <c r="L61" s="107"/>
      <c r="M61" s="107">
        <f>[1]Hiên!U60</f>
        <v>0</v>
      </c>
      <c r="N61" s="107"/>
      <c r="O61" s="107"/>
      <c r="P61" s="110">
        <f>[1]Phương!X60</f>
        <v>0</v>
      </c>
      <c r="Q61" s="110"/>
      <c r="R61" s="110">
        <f t="shared" si="19"/>
        <v>0</v>
      </c>
      <c r="S61" s="111">
        <f>'[1]H. Hà'!X60</f>
        <v>89</v>
      </c>
      <c r="T61" s="87">
        <v>43000</v>
      </c>
      <c r="U61" s="50">
        <f t="shared" si="6"/>
        <v>3827000</v>
      </c>
      <c r="V61" s="107">
        <f>[1]Hiên!AA60</f>
        <v>7</v>
      </c>
      <c r="W61" s="107">
        <f>[1]Vân!Y60</f>
        <v>4</v>
      </c>
      <c r="X61" s="107">
        <f>'[1]778NK'!F60</f>
        <v>0</v>
      </c>
      <c r="Y61" s="39">
        <f t="shared" si="7"/>
        <v>11</v>
      </c>
      <c r="Z61" s="84">
        <v>43000</v>
      </c>
      <c r="AA61" s="112">
        <f t="shared" si="8"/>
        <v>473000</v>
      </c>
      <c r="AB61" s="52">
        <f t="shared" si="9"/>
        <v>100</v>
      </c>
      <c r="AC61" s="52">
        <f t="shared" si="10"/>
        <v>4300000</v>
      </c>
      <c r="AD61" s="53">
        <f t="shared" si="11"/>
        <v>100</v>
      </c>
      <c r="AE61" s="113">
        <f t="shared" si="12"/>
        <v>51</v>
      </c>
      <c r="AF61" s="113">
        <f t="shared" si="13"/>
        <v>1055700</v>
      </c>
      <c r="AG61" s="107">
        <f>[1]Phương!AB60</f>
        <v>0</v>
      </c>
      <c r="AH61" s="107">
        <f>[1]Hiên!AC60</f>
        <v>0</v>
      </c>
      <c r="AI61" s="107">
        <f>[1]Vân!AA60</f>
        <v>51</v>
      </c>
      <c r="AJ61" s="107">
        <f>'[1]778NK'!I60</f>
        <v>0</v>
      </c>
      <c r="AK61" s="109">
        <f t="shared" si="14"/>
        <v>51</v>
      </c>
      <c r="AL61" s="107">
        <f t="shared" si="18"/>
        <v>0</v>
      </c>
      <c r="AM61" s="107">
        <f>[1]Vân!AB60</f>
        <v>0</v>
      </c>
      <c r="AN61" s="73">
        <v>20700</v>
      </c>
      <c r="AO61" s="58">
        <f t="shared" si="0"/>
        <v>100</v>
      </c>
      <c r="AP61" s="58">
        <f t="shared" si="1"/>
        <v>2070000</v>
      </c>
      <c r="AQ61" s="58">
        <f t="shared" si="2"/>
        <v>2230000</v>
      </c>
      <c r="AR61" s="58">
        <f t="shared" si="3"/>
        <v>0</v>
      </c>
      <c r="AS61" s="58">
        <f t="shared" si="4"/>
        <v>0</v>
      </c>
      <c r="AT61" s="58">
        <f t="shared" si="15"/>
        <v>172000</v>
      </c>
      <c r="AU61" s="58"/>
      <c r="AV61" s="69">
        <f t="shared" si="17"/>
        <v>172000</v>
      </c>
      <c r="AW61" s="58"/>
      <c r="AX61" s="21"/>
      <c r="BA61" s="2" t="s">
        <v>141</v>
      </c>
    </row>
    <row r="62" spans="1:53" s="114" customFormat="1" ht="22.2" customHeight="1" x14ac:dyDescent="0.25">
      <c r="A62" s="115">
        <v>4</v>
      </c>
      <c r="B62" s="109" t="s">
        <v>142</v>
      </c>
      <c r="C62" s="107"/>
      <c r="D62" s="107"/>
      <c r="E62" s="107"/>
      <c r="F62" s="116">
        <f t="shared" si="5"/>
        <v>0</v>
      </c>
      <c r="G62" s="109">
        <f>[1]Phương!O61</f>
        <v>0</v>
      </c>
      <c r="H62" s="107">
        <f>[1]Hiên!T61</f>
        <v>0</v>
      </c>
      <c r="I62" s="107">
        <f>[1]Hiên!R61</f>
        <v>0</v>
      </c>
      <c r="J62" s="107">
        <f>'[1]H. Hà'!P61</f>
        <v>0</v>
      </c>
      <c r="K62" s="107">
        <f>[1]Vân!Q61</f>
        <v>0</v>
      </c>
      <c r="L62" s="107"/>
      <c r="M62" s="107">
        <f>[1]Hiên!U61</f>
        <v>0</v>
      </c>
      <c r="N62" s="107"/>
      <c r="O62" s="107"/>
      <c r="P62" s="110">
        <f>[1]Phương!X61</f>
        <v>0</v>
      </c>
      <c r="Q62" s="110"/>
      <c r="R62" s="110">
        <f t="shared" si="19"/>
        <v>0</v>
      </c>
      <c r="S62" s="111">
        <f>'[1]H. Hà'!X61</f>
        <v>0</v>
      </c>
      <c r="T62" s="41">
        <f>[1]Hiên!V61</f>
        <v>0</v>
      </c>
      <c r="U62" s="50">
        <f t="shared" si="6"/>
        <v>0</v>
      </c>
      <c r="V62" s="107">
        <f>[1]Hiên!AA61</f>
        <v>0</v>
      </c>
      <c r="W62" s="107">
        <f>[1]Vân!Y61</f>
        <v>0</v>
      </c>
      <c r="X62" s="107">
        <f>'[1]778NK'!F61</f>
        <v>0</v>
      </c>
      <c r="Y62" s="39">
        <f t="shared" si="7"/>
        <v>0</v>
      </c>
      <c r="Z62" s="112">
        <f>[1]Hiên!Z61</f>
        <v>0</v>
      </c>
      <c r="AA62" s="112">
        <f t="shared" si="8"/>
        <v>0</v>
      </c>
      <c r="AB62" s="52">
        <f t="shared" si="9"/>
        <v>0</v>
      </c>
      <c r="AC62" s="52">
        <f t="shared" si="10"/>
        <v>0</v>
      </c>
      <c r="AD62" s="53">
        <f t="shared" si="11"/>
        <v>0</v>
      </c>
      <c r="AE62" s="113">
        <f t="shared" si="12"/>
        <v>0</v>
      </c>
      <c r="AF62" s="113">
        <f t="shared" si="13"/>
        <v>0</v>
      </c>
      <c r="AG62" s="107">
        <f>[1]Phương!AB61</f>
        <v>0</v>
      </c>
      <c r="AH62" s="107">
        <f>[1]Hiên!AC61</f>
        <v>0</v>
      </c>
      <c r="AI62" s="107">
        <f>[1]Vân!AA61</f>
        <v>0</v>
      </c>
      <c r="AJ62" s="107">
        <f>'[1]778NK'!I61</f>
        <v>0</v>
      </c>
      <c r="AK62" s="109">
        <f t="shared" si="14"/>
        <v>0</v>
      </c>
      <c r="AL62" s="107">
        <f t="shared" si="18"/>
        <v>0</v>
      </c>
      <c r="AM62" s="107">
        <f>[1]Vân!AB61</f>
        <v>0</v>
      </c>
      <c r="AN62" s="58"/>
      <c r="AO62" s="58">
        <f t="shared" si="0"/>
        <v>0</v>
      </c>
      <c r="AP62" s="58">
        <f t="shared" si="1"/>
        <v>0</v>
      </c>
      <c r="AQ62" s="58">
        <f t="shared" si="2"/>
        <v>0</v>
      </c>
      <c r="AR62" s="58">
        <f t="shared" si="3"/>
        <v>0</v>
      </c>
      <c r="AS62" s="58">
        <f t="shared" si="4"/>
        <v>0</v>
      </c>
      <c r="AT62" s="61">
        <f>SUM(AT63:AT78)</f>
        <v>541320</v>
      </c>
      <c r="AU62" s="61">
        <f>SUM(AU63:AU78)</f>
        <v>96000</v>
      </c>
      <c r="AV62" s="62">
        <f t="shared" si="17"/>
        <v>637320</v>
      </c>
      <c r="AW62" s="80">
        <f>'[1]chi khoa'!E15</f>
        <v>924660.95726018411</v>
      </c>
      <c r="AX62" s="58"/>
    </row>
    <row r="63" spans="1:53" s="114" customFormat="1" ht="22.2" hidden="1" customHeight="1" x14ac:dyDescent="0.25">
      <c r="A63" s="117">
        <v>2</v>
      </c>
      <c r="B63" s="118" t="s">
        <v>143</v>
      </c>
      <c r="C63" s="107"/>
      <c r="D63" s="107">
        <v>27</v>
      </c>
      <c r="E63" s="107">
        <v>7</v>
      </c>
      <c r="F63" s="108">
        <f t="shared" si="5"/>
        <v>34</v>
      </c>
      <c r="G63" s="109">
        <f>[1]Phương!O62</f>
        <v>0</v>
      </c>
      <c r="H63" s="107">
        <f>[1]Hiên!T62</f>
        <v>0</v>
      </c>
      <c r="I63" s="107">
        <f>[1]Hiên!R62</f>
        <v>0</v>
      </c>
      <c r="J63" s="107">
        <f>'[1]H. Hà'!P62</f>
        <v>0</v>
      </c>
      <c r="K63" s="107">
        <f>[1]Vân!Q62</f>
        <v>0</v>
      </c>
      <c r="L63" s="107"/>
      <c r="M63" s="107">
        <f>[1]Hiên!U62</f>
        <v>0</v>
      </c>
      <c r="N63" s="107"/>
      <c r="O63" s="107"/>
      <c r="P63" s="110">
        <f>[1]Phương!X62</f>
        <v>0</v>
      </c>
      <c r="Q63" s="110"/>
      <c r="R63" s="110">
        <f t="shared" si="19"/>
        <v>0</v>
      </c>
      <c r="S63" s="111">
        <f>'[1]H. Hà'!X62</f>
        <v>34</v>
      </c>
      <c r="T63" s="119">
        <v>30000</v>
      </c>
      <c r="U63" s="50">
        <f t="shared" si="6"/>
        <v>1020000</v>
      </c>
      <c r="V63" s="107">
        <f>[1]Hiên!AA62</f>
        <v>0</v>
      </c>
      <c r="W63" s="107">
        <f>[1]Vân!Y62</f>
        <v>0</v>
      </c>
      <c r="X63" s="107">
        <f>'[1]778NK'!F62</f>
        <v>0</v>
      </c>
      <c r="Y63" s="39">
        <f t="shared" si="7"/>
        <v>0</v>
      </c>
      <c r="Z63" s="120">
        <v>30000</v>
      </c>
      <c r="AA63" s="112">
        <f t="shared" si="8"/>
        <v>0</v>
      </c>
      <c r="AB63" s="52">
        <f t="shared" si="9"/>
        <v>34</v>
      </c>
      <c r="AC63" s="52">
        <f t="shared" si="10"/>
        <v>1020000</v>
      </c>
      <c r="AD63" s="53">
        <f t="shared" si="11"/>
        <v>34</v>
      </c>
      <c r="AE63" s="113">
        <f t="shared" si="12"/>
        <v>0</v>
      </c>
      <c r="AF63" s="113">
        <f t="shared" si="13"/>
        <v>0</v>
      </c>
      <c r="AG63" s="107">
        <f>[1]Phương!AB62</f>
        <v>0</v>
      </c>
      <c r="AH63" s="107">
        <f>[1]Hiên!AC62</f>
        <v>0</v>
      </c>
      <c r="AI63" s="107">
        <f>[1]Vân!AA62</f>
        <v>0</v>
      </c>
      <c r="AJ63" s="107">
        <f>'[1]778NK'!I62</f>
        <v>0</v>
      </c>
      <c r="AK63" s="109">
        <f t="shared" si="14"/>
        <v>0</v>
      </c>
      <c r="AL63" s="107">
        <f t="shared" si="18"/>
        <v>0</v>
      </c>
      <c r="AM63" s="107">
        <f>[1]Vân!AB62</f>
        <v>0</v>
      </c>
      <c r="AN63" s="73">
        <v>20485</v>
      </c>
      <c r="AO63" s="58">
        <f t="shared" si="0"/>
        <v>34</v>
      </c>
      <c r="AP63" s="58">
        <f t="shared" si="1"/>
        <v>696490</v>
      </c>
      <c r="AQ63" s="58">
        <f t="shared" si="2"/>
        <v>323510</v>
      </c>
      <c r="AR63" s="58">
        <f t="shared" si="3"/>
        <v>0</v>
      </c>
      <c r="AS63" s="58">
        <f t="shared" si="4"/>
        <v>0</v>
      </c>
      <c r="AT63" s="58">
        <f t="shared" si="15"/>
        <v>40800</v>
      </c>
      <c r="AU63" s="58"/>
      <c r="AV63" s="69">
        <f t="shared" si="17"/>
        <v>40800</v>
      </c>
      <c r="AW63" s="58"/>
      <c r="AX63" s="21">
        <f>SUM(AB63:AB78)</f>
        <v>410</v>
      </c>
    </row>
    <row r="64" spans="1:53" s="114" customFormat="1" ht="22.2" customHeight="1" x14ac:dyDescent="0.25">
      <c r="A64" s="121">
        <v>3</v>
      </c>
      <c r="B64" s="122" t="s">
        <v>144</v>
      </c>
      <c r="C64" s="107">
        <v>3</v>
      </c>
      <c r="D64" s="107">
        <v>39</v>
      </c>
      <c r="E64" s="107">
        <v>469</v>
      </c>
      <c r="F64" s="108">
        <f t="shared" si="5"/>
        <v>511</v>
      </c>
      <c r="G64" s="109">
        <f>[1]Phương!O63</f>
        <v>0</v>
      </c>
      <c r="H64" s="107">
        <f>[1]Hiên!T63</f>
        <v>0</v>
      </c>
      <c r="I64" s="107">
        <f>[1]Hiên!R63</f>
        <v>0</v>
      </c>
      <c r="J64" s="107">
        <f>'[1]H. Hà'!P63</f>
        <v>0</v>
      </c>
      <c r="K64" s="107">
        <f>[1]Vân!Q63</f>
        <v>0</v>
      </c>
      <c r="L64" s="107"/>
      <c r="M64" s="107">
        <f>[1]Hiên!U63</f>
        <v>0</v>
      </c>
      <c r="N64" s="107"/>
      <c r="O64" s="107"/>
      <c r="P64" s="110">
        <f>[1]Phương!X63</f>
        <v>1</v>
      </c>
      <c r="Q64" s="110">
        <v>31000</v>
      </c>
      <c r="R64" s="110">
        <f t="shared" si="19"/>
        <v>31000</v>
      </c>
      <c r="S64" s="111">
        <f>'[1]H. Hà'!X63</f>
        <v>94</v>
      </c>
      <c r="T64" s="123">
        <v>39000</v>
      </c>
      <c r="U64" s="50">
        <f t="shared" si="6"/>
        <v>3666000</v>
      </c>
      <c r="V64" s="107">
        <f>[1]Hiên!AA63</f>
        <v>1</v>
      </c>
      <c r="W64" s="107">
        <f>[1]Vân!Y63</f>
        <v>0</v>
      </c>
      <c r="X64" s="107">
        <f>'[1]778NK'!F63</f>
        <v>0</v>
      </c>
      <c r="Y64" s="39">
        <f t="shared" si="7"/>
        <v>1</v>
      </c>
      <c r="Z64" s="120">
        <v>39000</v>
      </c>
      <c r="AA64" s="112">
        <f t="shared" si="8"/>
        <v>39000</v>
      </c>
      <c r="AB64" s="52">
        <f t="shared" si="9"/>
        <v>96</v>
      </c>
      <c r="AC64" s="52">
        <f t="shared" si="10"/>
        <v>3736000</v>
      </c>
      <c r="AD64" s="53">
        <f t="shared" si="11"/>
        <v>96</v>
      </c>
      <c r="AE64" s="113">
        <f t="shared" si="12"/>
        <v>415</v>
      </c>
      <c r="AF64" s="113">
        <f t="shared" si="13"/>
        <v>6785250</v>
      </c>
      <c r="AG64" s="107">
        <f>[1]Phương!AB63</f>
        <v>0</v>
      </c>
      <c r="AH64" s="107">
        <f>[1]Hiên!AC63</f>
        <v>40</v>
      </c>
      <c r="AI64" s="107">
        <f>[1]Vân!AA63</f>
        <v>375</v>
      </c>
      <c r="AJ64" s="107">
        <f>'[1]778NK'!I63</f>
        <v>0</v>
      </c>
      <c r="AK64" s="109">
        <f t="shared" si="14"/>
        <v>415</v>
      </c>
      <c r="AL64" s="107">
        <f t="shared" si="18"/>
        <v>0</v>
      </c>
      <c r="AM64" s="107">
        <f>[1]Vân!AB63</f>
        <v>0</v>
      </c>
      <c r="AN64" s="73">
        <v>16350</v>
      </c>
      <c r="AO64" s="58">
        <f t="shared" si="0"/>
        <v>96</v>
      </c>
      <c r="AP64" s="58">
        <f t="shared" si="1"/>
        <v>1569600</v>
      </c>
      <c r="AQ64" s="58">
        <f t="shared" si="2"/>
        <v>2166400</v>
      </c>
      <c r="AR64" s="58">
        <f t="shared" si="3"/>
        <v>0</v>
      </c>
      <c r="AS64" s="58">
        <f t="shared" si="4"/>
        <v>0</v>
      </c>
      <c r="AT64" s="58">
        <f t="shared" si="15"/>
        <v>149440</v>
      </c>
      <c r="AU64" s="58"/>
      <c r="AV64" s="69">
        <f t="shared" si="17"/>
        <v>149440</v>
      </c>
      <c r="AW64" s="58"/>
      <c r="AX64" s="21"/>
      <c r="BA64" s="2" t="s">
        <v>145</v>
      </c>
    </row>
    <row r="65" spans="1:53" s="114" customFormat="1" ht="22.2" customHeight="1" x14ac:dyDescent="0.25">
      <c r="A65" s="117">
        <v>4</v>
      </c>
      <c r="B65" s="118" t="s">
        <v>146</v>
      </c>
      <c r="C65" s="106">
        <v>396</v>
      </c>
      <c r="D65" s="107">
        <v>10</v>
      </c>
      <c r="E65" s="107">
        <v>387</v>
      </c>
      <c r="F65" s="108">
        <f t="shared" si="5"/>
        <v>793</v>
      </c>
      <c r="G65" s="109">
        <f>[1]Phương!O64</f>
        <v>1</v>
      </c>
      <c r="H65" s="107">
        <f>[1]Hiên!T64</f>
        <v>0</v>
      </c>
      <c r="I65" s="107">
        <f>[1]Hiên!R64</f>
        <v>0</v>
      </c>
      <c r="J65" s="107">
        <f>'[1]H. Hà'!P64</f>
        <v>0</v>
      </c>
      <c r="K65" s="107">
        <f>[1]Vân!Q64</f>
        <v>0</v>
      </c>
      <c r="L65" s="107"/>
      <c r="M65" s="107">
        <f>[1]Hiên!U64</f>
        <v>0</v>
      </c>
      <c r="N65" s="107"/>
      <c r="O65" s="107"/>
      <c r="P65" s="110">
        <f>[1]Phương!X64</f>
        <v>63</v>
      </c>
      <c r="Q65" s="110">
        <v>31000</v>
      </c>
      <c r="R65" s="110">
        <f t="shared" si="19"/>
        <v>1953000</v>
      </c>
      <c r="S65" s="111">
        <f>'[1]H. Hà'!X64</f>
        <v>28</v>
      </c>
      <c r="T65" s="124">
        <v>36000</v>
      </c>
      <c r="U65" s="50">
        <f t="shared" si="6"/>
        <v>1008000</v>
      </c>
      <c r="V65" s="107">
        <f>[1]Hiên!AA64</f>
        <v>48</v>
      </c>
      <c r="W65" s="107">
        <f>[1]Vân!Y64</f>
        <v>0</v>
      </c>
      <c r="X65" s="107">
        <f>'[1]778NK'!F64</f>
        <v>0</v>
      </c>
      <c r="Y65" s="39">
        <f t="shared" si="7"/>
        <v>48</v>
      </c>
      <c r="Z65" s="120">
        <v>36000</v>
      </c>
      <c r="AA65" s="112">
        <f t="shared" si="8"/>
        <v>1728000</v>
      </c>
      <c r="AB65" s="52">
        <f t="shared" si="9"/>
        <v>139</v>
      </c>
      <c r="AC65" s="52">
        <f t="shared" si="10"/>
        <v>4689000</v>
      </c>
      <c r="AD65" s="53">
        <f t="shared" si="11"/>
        <v>140</v>
      </c>
      <c r="AE65" s="113">
        <f t="shared" si="12"/>
        <v>653</v>
      </c>
      <c r="AF65" s="113">
        <f t="shared" si="13"/>
        <v>12100090</v>
      </c>
      <c r="AG65" s="107">
        <f>[1]Phương!AB64</f>
        <v>0</v>
      </c>
      <c r="AH65" s="107">
        <f>[1]Hiên!AC64</f>
        <v>294</v>
      </c>
      <c r="AI65" s="107">
        <f>[1]Vân!AA64</f>
        <v>359</v>
      </c>
      <c r="AJ65" s="107">
        <f>'[1]778NK'!I64</f>
        <v>0</v>
      </c>
      <c r="AK65" s="109">
        <f t="shared" si="14"/>
        <v>653</v>
      </c>
      <c r="AL65" s="107">
        <f t="shared" si="18"/>
        <v>0</v>
      </c>
      <c r="AM65" s="107">
        <f>[1]Vân!AB64</f>
        <v>0</v>
      </c>
      <c r="AN65" s="73">
        <v>18530</v>
      </c>
      <c r="AO65" s="58">
        <f t="shared" si="0"/>
        <v>139</v>
      </c>
      <c r="AP65" s="58">
        <f t="shared" si="1"/>
        <v>2575670</v>
      </c>
      <c r="AQ65" s="58">
        <f t="shared" si="2"/>
        <v>2113330</v>
      </c>
      <c r="AR65" s="58">
        <f t="shared" si="3"/>
        <v>1</v>
      </c>
      <c r="AS65" s="58">
        <f t="shared" si="4"/>
        <v>18530</v>
      </c>
      <c r="AT65" s="58">
        <f t="shared" si="15"/>
        <v>187560</v>
      </c>
      <c r="AU65" s="58"/>
      <c r="AV65" s="69">
        <f t="shared" si="17"/>
        <v>187560</v>
      </c>
      <c r="AW65" s="58"/>
      <c r="AX65" s="21"/>
      <c r="BA65" s="2" t="s">
        <v>147</v>
      </c>
    </row>
    <row r="66" spans="1:53" ht="22.2" customHeight="1" x14ac:dyDescent="0.25">
      <c r="A66" s="125">
        <v>5</v>
      </c>
      <c r="B66" s="71" t="s">
        <v>148</v>
      </c>
      <c r="C66" s="18">
        <v>13</v>
      </c>
      <c r="D66" s="18"/>
      <c r="E66" s="18"/>
      <c r="F66" s="66">
        <f t="shared" si="5"/>
        <v>13</v>
      </c>
      <c r="G66" s="54">
        <f>[1]Phương!O65</f>
        <v>0</v>
      </c>
      <c r="H66" s="18">
        <f>[1]Hiên!T65</f>
        <v>0</v>
      </c>
      <c r="I66" s="18">
        <f>[1]Hiên!R65</f>
        <v>0</v>
      </c>
      <c r="J66" s="18">
        <f>'[1]H. Hà'!P65</f>
        <v>0</v>
      </c>
      <c r="K66" s="18">
        <f>[1]Vân!Q65</f>
        <v>0</v>
      </c>
      <c r="L66" s="18"/>
      <c r="M66" s="18">
        <f>[1]Hiên!U65</f>
        <v>0</v>
      </c>
      <c r="N66" s="18"/>
      <c r="O66" s="18"/>
      <c r="P66" s="48">
        <f>[1]Phương!X65</f>
        <v>0</v>
      </c>
      <c r="Q66" s="48"/>
      <c r="R66" s="48">
        <f t="shared" si="19"/>
        <v>0</v>
      </c>
      <c r="S66" s="50">
        <f>'[1]H. Hà'!X65</f>
        <v>0</v>
      </c>
      <c r="T66" s="123">
        <v>29000</v>
      </c>
      <c r="U66" s="50">
        <f t="shared" si="6"/>
        <v>0</v>
      </c>
      <c r="V66" s="18">
        <f>[1]Hiên!AA65</f>
        <v>0</v>
      </c>
      <c r="W66" s="18">
        <f>[1]Vân!Y65</f>
        <v>0</v>
      </c>
      <c r="X66" s="18">
        <f>'[1]778NK'!F65</f>
        <v>0</v>
      </c>
      <c r="Y66" s="39">
        <f t="shared" si="7"/>
        <v>0</v>
      </c>
      <c r="Z66" s="126">
        <v>29000</v>
      </c>
      <c r="AA66" s="41">
        <f t="shared" si="8"/>
        <v>0</v>
      </c>
      <c r="AB66" s="52">
        <f t="shared" si="9"/>
        <v>0</v>
      </c>
      <c r="AC66" s="52">
        <f t="shared" si="10"/>
        <v>0</v>
      </c>
      <c r="AD66" s="53">
        <f t="shared" si="11"/>
        <v>0</v>
      </c>
      <c r="AE66" s="53">
        <f t="shared" si="12"/>
        <v>13</v>
      </c>
      <c r="AF66" s="53">
        <f t="shared" si="13"/>
        <v>227825</v>
      </c>
      <c r="AG66" s="18">
        <f>[1]Phương!AB65</f>
        <v>0</v>
      </c>
      <c r="AH66" s="18">
        <f>[1]Hiên!AC65</f>
        <v>13</v>
      </c>
      <c r="AI66" s="18">
        <f>[1]Vân!AA65</f>
        <v>0</v>
      </c>
      <c r="AJ66" s="18">
        <f>'[1]778NK'!I65</f>
        <v>0</v>
      </c>
      <c r="AK66" s="54">
        <f t="shared" si="14"/>
        <v>13</v>
      </c>
      <c r="AL66" s="18">
        <f t="shared" si="18"/>
        <v>0</v>
      </c>
      <c r="AM66" s="18">
        <f>[1]Vân!AB65</f>
        <v>0</v>
      </c>
      <c r="AN66" s="73">
        <v>17525</v>
      </c>
      <c r="AO66" s="58">
        <f t="shared" si="0"/>
        <v>0</v>
      </c>
      <c r="AP66" s="58">
        <f t="shared" si="1"/>
        <v>0</v>
      </c>
      <c r="AQ66" s="58">
        <f t="shared" si="2"/>
        <v>0</v>
      </c>
      <c r="AR66" s="58">
        <f t="shared" si="3"/>
        <v>0</v>
      </c>
      <c r="AS66" s="58">
        <f t="shared" si="4"/>
        <v>0</v>
      </c>
      <c r="AT66" s="58">
        <f t="shared" si="15"/>
        <v>0</v>
      </c>
      <c r="AU66" s="58">
        <f t="shared" si="16"/>
        <v>0</v>
      </c>
      <c r="AV66" s="69">
        <f t="shared" si="17"/>
        <v>0</v>
      </c>
      <c r="AW66" s="58"/>
      <c r="AX66" s="21"/>
      <c r="BA66" s="2" t="s">
        <v>149</v>
      </c>
    </row>
    <row r="67" spans="1:53" ht="52.8" hidden="1" x14ac:dyDescent="0.25">
      <c r="A67" s="127">
        <v>6</v>
      </c>
      <c r="B67" s="118" t="s">
        <v>150</v>
      </c>
      <c r="C67" s="18">
        <v>49</v>
      </c>
      <c r="D67" s="18"/>
      <c r="E67" s="18">
        <v>30</v>
      </c>
      <c r="F67" s="66">
        <f t="shared" si="5"/>
        <v>79</v>
      </c>
      <c r="G67" s="54">
        <f>[1]Phương!O66</f>
        <v>0</v>
      </c>
      <c r="H67" s="18">
        <f>[1]Hiên!T66</f>
        <v>0</v>
      </c>
      <c r="I67" s="18">
        <f>[1]Hiên!R66</f>
        <v>0</v>
      </c>
      <c r="J67" s="18">
        <f>'[1]H. Hà'!P66</f>
        <v>0</v>
      </c>
      <c r="K67" s="18">
        <f>[1]Vân!Q66</f>
        <v>0</v>
      </c>
      <c r="L67" s="18"/>
      <c r="M67" s="18">
        <f>[1]Hiên!U66</f>
        <v>0</v>
      </c>
      <c r="N67" s="18"/>
      <c r="O67" s="18"/>
      <c r="P67" s="48">
        <f>[1]Phương!X66</f>
        <v>0</v>
      </c>
      <c r="Q67" s="48"/>
      <c r="R67" s="48">
        <f t="shared" si="19"/>
        <v>0</v>
      </c>
      <c r="S67" s="50">
        <f>'[1]H. Hà'!X66</f>
        <v>79</v>
      </c>
      <c r="T67" s="128">
        <v>42000</v>
      </c>
      <c r="U67" s="50">
        <f t="shared" si="6"/>
        <v>3318000</v>
      </c>
      <c r="V67" s="18">
        <f>[1]Hiên!AA66</f>
        <v>0</v>
      </c>
      <c r="W67" s="18">
        <f>[1]Vân!Y66</f>
        <v>0</v>
      </c>
      <c r="X67" s="18">
        <f>'[1]778NK'!F66</f>
        <v>0</v>
      </c>
      <c r="Y67" s="39">
        <f t="shared" si="7"/>
        <v>0</v>
      </c>
      <c r="Z67" s="129">
        <v>42000</v>
      </c>
      <c r="AA67" s="41">
        <f t="shared" si="8"/>
        <v>0</v>
      </c>
      <c r="AB67" s="52">
        <f t="shared" si="9"/>
        <v>79</v>
      </c>
      <c r="AC67" s="52">
        <f t="shared" si="10"/>
        <v>3318000</v>
      </c>
      <c r="AD67" s="53">
        <f t="shared" si="11"/>
        <v>79</v>
      </c>
      <c r="AE67" s="53">
        <f t="shared" si="12"/>
        <v>0</v>
      </c>
      <c r="AF67" s="53">
        <f t="shared" si="13"/>
        <v>0</v>
      </c>
      <c r="AG67" s="18">
        <f>[1]Phương!AB66</f>
        <v>0</v>
      </c>
      <c r="AH67" s="18">
        <f>[1]Hiên!AC66</f>
        <v>0</v>
      </c>
      <c r="AI67" s="18">
        <f>[1]Vân!AA66</f>
        <v>0</v>
      </c>
      <c r="AJ67" s="18">
        <f>'[1]778NK'!I66</f>
        <v>0</v>
      </c>
      <c r="AK67" s="54">
        <f t="shared" si="14"/>
        <v>0</v>
      </c>
      <c r="AL67" s="18">
        <f t="shared" si="18"/>
        <v>0</v>
      </c>
      <c r="AM67" s="18">
        <f>[1]Vân!AB66</f>
        <v>0</v>
      </c>
      <c r="AN67" s="73">
        <v>35190</v>
      </c>
      <c r="AO67" s="58">
        <f t="shared" si="0"/>
        <v>79</v>
      </c>
      <c r="AP67" s="58">
        <f t="shared" si="1"/>
        <v>2780010</v>
      </c>
      <c r="AQ67" s="58">
        <f t="shared" si="2"/>
        <v>537990</v>
      </c>
      <c r="AR67" s="58">
        <f t="shared" si="3"/>
        <v>0</v>
      </c>
      <c r="AS67" s="58">
        <f t="shared" si="4"/>
        <v>0</v>
      </c>
      <c r="AT67" s="58">
        <f t="shared" si="15"/>
        <v>132720</v>
      </c>
      <c r="AU67" s="58"/>
      <c r="AV67" s="69">
        <f t="shared" si="17"/>
        <v>132720</v>
      </c>
      <c r="AW67" s="58"/>
      <c r="AX67" s="21"/>
    </row>
    <row r="68" spans="1:53" ht="22.2" customHeight="1" x14ac:dyDescent="0.25">
      <c r="A68" s="125">
        <v>7</v>
      </c>
      <c r="B68" s="71" t="s">
        <v>151</v>
      </c>
      <c r="C68" s="65">
        <v>27</v>
      </c>
      <c r="D68" s="18">
        <v>0</v>
      </c>
      <c r="E68" s="18">
        <v>18</v>
      </c>
      <c r="F68" s="66">
        <f t="shared" si="5"/>
        <v>45</v>
      </c>
      <c r="G68" s="54">
        <f>[1]Phương!O67</f>
        <v>0</v>
      </c>
      <c r="H68" s="18">
        <f>[1]Hiên!T67</f>
        <v>0</v>
      </c>
      <c r="I68" s="18">
        <f>[1]Hiên!R67</f>
        <v>0</v>
      </c>
      <c r="J68" s="18">
        <f>'[1]H. Hà'!P67</f>
        <v>0</v>
      </c>
      <c r="K68" s="18">
        <f>[1]Vân!Q67</f>
        <v>0</v>
      </c>
      <c r="L68" s="18"/>
      <c r="M68" s="18">
        <f>[1]Hiên!U67</f>
        <v>0</v>
      </c>
      <c r="N68" s="18"/>
      <c r="O68" s="18"/>
      <c r="P68" s="48">
        <f>[1]Phương!X67</f>
        <v>0</v>
      </c>
      <c r="Q68" s="48"/>
      <c r="R68" s="48">
        <f t="shared" si="19"/>
        <v>0</v>
      </c>
      <c r="S68" s="50">
        <f>'[1]H. Hà'!X67</f>
        <v>0</v>
      </c>
      <c r="T68" s="123">
        <v>35000</v>
      </c>
      <c r="U68" s="50">
        <f t="shared" si="6"/>
        <v>0</v>
      </c>
      <c r="V68" s="18">
        <f>[1]Hiên!AA67</f>
        <v>0</v>
      </c>
      <c r="W68" s="18">
        <f>[1]Vân!Y67</f>
        <v>0</v>
      </c>
      <c r="X68" s="18">
        <f>'[1]778NK'!F67</f>
        <v>0</v>
      </c>
      <c r="Y68" s="39">
        <f t="shared" si="7"/>
        <v>0</v>
      </c>
      <c r="Z68" s="126">
        <v>35000</v>
      </c>
      <c r="AA68" s="41">
        <f t="shared" si="8"/>
        <v>0</v>
      </c>
      <c r="AB68" s="52">
        <f t="shared" si="9"/>
        <v>0</v>
      </c>
      <c r="AC68" s="52">
        <f t="shared" si="10"/>
        <v>0</v>
      </c>
      <c r="AD68" s="53">
        <f t="shared" si="11"/>
        <v>0</v>
      </c>
      <c r="AE68" s="53">
        <f t="shared" si="12"/>
        <v>45</v>
      </c>
      <c r="AF68" s="53">
        <f t="shared" si="13"/>
        <v>1040850</v>
      </c>
      <c r="AG68" s="18">
        <f>[1]Phương!AB67</f>
        <v>0</v>
      </c>
      <c r="AH68" s="18">
        <f>[1]Hiên!AC67</f>
        <v>27</v>
      </c>
      <c r="AI68" s="18">
        <f>[1]Vân!AA67</f>
        <v>18</v>
      </c>
      <c r="AJ68" s="18">
        <f>'[1]778NK'!I67</f>
        <v>0</v>
      </c>
      <c r="AK68" s="54">
        <f t="shared" si="14"/>
        <v>45</v>
      </c>
      <c r="AL68" s="18">
        <f t="shared" si="18"/>
        <v>0</v>
      </c>
      <c r="AM68" s="18">
        <f>[1]Vân!AB67</f>
        <v>0</v>
      </c>
      <c r="AN68" s="73">
        <v>23130</v>
      </c>
      <c r="AO68" s="58">
        <f t="shared" si="0"/>
        <v>0</v>
      </c>
      <c r="AP68" s="58">
        <f t="shared" si="1"/>
        <v>0</v>
      </c>
      <c r="AQ68" s="58">
        <f t="shared" si="2"/>
        <v>0</v>
      </c>
      <c r="AR68" s="58">
        <f t="shared" si="3"/>
        <v>0</v>
      </c>
      <c r="AS68" s="58">
        <f t="shared" si="4"/>
        <v>0</v>
      </c>
      <c r="AT68" s="58">
        <f t="shared" si="15"/>
        <v>0</v>
      </c>
      <c r="AU68" s="58">
        <f t="shared" si="16"/>
        <v>0</v>
      </c>
      <c r="AV68" s="69">
        <f t="shared" si="17"/>
        <v>0</v>
      </c>
      <c r="AW68" s="58"/>
      <c r="AX68" s="21"/>
      <c r="BA68" s="2" t="s">
        <v>152</v>
      </c>
    </row>
    <row r="69" spans="1:53" ht="22.2" customHeight="1" x14ac:dyDescent="0.25">
      <c r="A69" s="127">
        <v>8</v>
      </c>
      <c r="B69" s="74" t="s">
        <v>153</v>
      </c>
      <c r="C69" s="65">
        <v>3</v>
      </c>
      <c r="D69" s="18">
        <v>0</v>
      </c>
      <c r="E69" s="18">
        <v>234</v>
      </c>
      <c r="F69" s="66">
        <f t="shared" si="5"/>
        <v>237</v>
      </c>
      <c r="G69" s="54">
        <f>[1]Phương!O68</f>
        <v>0</v>
      </c>
      <c r="H69" s="18">
        <f>[1]Hiên!T68</f>
        <v>0</v>
      </c>
      <c r="I69" s="18">
        <f>[1]Hiên!R68</f>
        <v>0</v>
      </c>
      <c r="J69" s="18">
        <f>'[1]H. Hà'!P68</f>
        <v>0</v>
      </c>
      <c r="K69" s="18">
        <f>[1]Vân!Q68</f>
        <v>0</v>
      </c>
      <c r="L69" s="18"/>
      <c r="M69" s="18">
        <f>[1]Hiên!U68</f>
        <v>0</v>
      </c>
      <c r="N69" s="18"/>
      <c r="O69" s="18"/>
      <c r="P69" s="48">
        <f>[1]Phương!X68</f>
        <v>0</v>
      </c>
      <c r="Q69" s="48"/>
      <c r="R69" s="48">
        <f t="shared" si="19"/>
        <v>0</v>
      </c>
      <c r="S69" s="50">
        <f>'[1]H. Hà'!X68</f>
        <v>0</v>
      </c>
      <c r="T69" s="124">
        <v>31000</v>
      </c>
      <c r="U69" s="50">
        <f t="shared" si="6"/>
        <v>0</v>
      </c>
      <c r="V69" s="18">
        <f>[1]Hiên!AA68</f>
        <v>0</v>
      </c>
      <c r="W69" s="18">
        <f>[1]Vân!Y68</f>
        <v>0</v>
      </c>
      <c r="X69" s="18">
        <f>'[1]778NK'!F68</f>
        <v>0</v>
      </c>
      <c r="Y69" s="39">
        <f t="shared" si="7"/>
        <v>0</v>
      </c>
      <c r="Z69" s="130">
        <v>31000</v>
      </c>
      <c r="AA69" s="41">
        <f t="shared" si="8"/>
        <v>0</v>
      </c>
      <c r="AB69" s="52">
        <f t="shared" si="9"/>
        <v>0</v>
      </c>
      <c r="AC69" s="52">
        <f t="shared" si="10"/>
        <v>0</v>
      </c>
      <c r="AD69" s="53">
        <f t="shared" si="11"/>
        <v>0</v>
      </c>
      <c r="AE69" s="53">
        <f t="shared" si="12"/>
        <v>237</v>
      </c>
      <c r="AF69" s="53">
        <f t="shared" si="13"/>
        <v>4530255</v>
      </c>
      <c r="AG69" s="18">
        <f>[1]Phương!AB68</f>
        <v>0</v>
      </c>
      <c r="AH69" s="18">
        <f>[1]Hiên!AC68</f>
        <v>3</v>
      </c>
      <c r="AI69" s="18">
        <f>[1]Vân!AA68</f>
        <v>234</v>
      </c>
      <c r="AJ69" s="18">
        <f>'[1]778NK'!I68</f>
        <v>0</v>
      </c>
      <c r="AK69" s="54">
        <f t="shared" si="14"/>
        <v>237</v>
      </c>
      <c r="AL69" s="18">
        <f t="shared" si="18"/>
        <v>0</v>
      </c>
      <c r="AM69" s="18">
        <f>[1]Vân!AB68</f>
        <v>0</v>
      </c>
      <c r="AN69" s="73">
        <v>19115</v>
      </c>
      <c r="AO69" s="58">
        <f t="shared" si="0"/>
        <v>0</v>
      </c>
      <c r="AP69" s="58">
        <f t="shared" si="1"/>
        <v>0</v>
      </c>
      <c r="AQ69" s="58">
        <f t="shared" si="2"/>
        <v>0</v>
      </c>
      <c r="AR69" s="58">
        <f t="shared" si="3"/>
        <v>0</v>
      </c>
      <c r="AS69" s="58">
        <f t="shared" si="4"/>
        <v>0</v>
      </c>
      <c r="AT69" s="58">
        <f t="shared" si="15"/>
        <v>0</v>
      </c>
      <c r="AU69" s="58">
        <f t="shared" si="16"/>
        <v>0</v>
      </c>
      <c r="AV69" s="69">
        <f t="shared" si="17"/>
        <v>0</v>
      </c>
      <c r="AW69" s="58"/>
      <c r="AX69" s="21"/>
      <c r="BA69" s="2" t="s">
        <v>154</v>
      </c>
    </row>
    <row r="70" spans="1:53" ht="22.2" customHeight="1" x14ac:dyDescent="0.25">
      <c r="A70" s="125">
        <v>9</v>
      </c>
      <c r="B70" s="71" t="s">
        <v>155</v>
      </c>
      <c r="C70" s="65">
        <v>0</v>
      </c>
      <c r="D70" s="18">
        <v>0</v>
      </c>
      <c r="E70" s="18">
        <v>18</v>
      </c>
      <c r="F70" s="66">
        <f t="shared" si="5"/>
        <v>18</v>
      </c>
      <c r="G70" s="54">
        <f>[1]Phương!O69</f>
        <v>0</v>
      </c>
      <c r="H70" s="18">
        <f>[1]Hiên!T69</f>
        <v>0</v>
      </c>
      <c r="I70" s="18">
        <f>[1]Hiên!R69</f>
        <v>0</v>
      </c>
      <c r="J70" s="18">
        <f>'[1]H. Hà'!P69</f>
        <v>0</v>
      </c>
      <c r="K70" s="18">
        <f>[1]Vân!Q69</f>
        <v>0</v>
      </c>
      <c r="L70" s="18"/>
      <c r="M70" s="18">
        <f>[1]Hiên!U69</f>
        <v>0</v>
      </c>
      <c r="N70" s="18"/>
      <c r="O70" s="18"/>
      <c r="P70" s="48">
        <f>[1]Phương!X69</f>
        <v>0</v>
      </c>
      <c r="Q70" s="48"/>
      <c r="R70" s="48">
        <f t="shared" si="19"/>
        <v>0</v>
      </c>
      <c r="S70" s="50">
        <f>'[1]H. Hà'!X69</f>
        <v>0</v>
      </c>
      <c r="T70" s="123">
        <v>31000</v>
      </c>
      <c r="U70" s="50">
        <f t="shared" si="6"/>
        <v>0</v>
      </c>
      <c r="V70" s="18">
        <f>[1]Hiên!AA69</f>
        <v>0</v>
      </c>
      <c r="W70" s="18">
        <f>[1]Vân!Y69</f>
        <v>0</v>
      </c>
      <c r="X70" s="18">
        <f>'[1]778NK'!F69</f>
        <v>0</v>
      </c>
      <c r="Y70" s="39">
        <f t="shared" si="7"/>
        <v>0</v>
      </c>
      <c r="Z70" s="126">
        <v>31000</v>
      </c>
      <c r="AA70" s="41">
        <f t="shared" si="8"/>
        <v>0</v>
      </c>
      <c r="AB70" s="52">
        <f t="shared" si="9"/>
        <v>0</v>
      </c>
      <c r="AC70" s="52">
        <f t="shared" si="10"/>
        <v>0</v>
      </c>
      <c r="AD70" s="53">
        <f t="shared" si="11"/>
        <v>0</v>
      </c>
      <c r="AE70" s="53">
        <f t="shared" si="12"/>
        <v>18</v>
      </c>
      <c r="AF70" s="53">
        <f t="shared" si="13"/>
        <v>352080</v>
      </c>
      <c r="AG70" s="18">
        <f>[1]Phương!AB69</f>
        <v>0</v>
      </c>
      <c r="AH70" s="18">
        <f>[1]Hiên!AC69</f>
        <v>0</v>
      </c>
      <c r="AI70" s="18">
        <f>[1]Vân!AA69</f>
        <v>18</v>
      </c>
      <c r="AJ70" s="18">
        <f>'[1]778NK'!I69</f>
        <v>0</v>
      </c>
      <c r="AK70" s="54">
        <f t="shared" si="14"/>
        <v>18</v>
      </c>
      <c r="AL70" s="18">
        <f t="shared" si="18"/>
        <v>0</v>
      </c>
      <c r="AM70" s="18">
        <f>[1]Vân!AB69</f>
        <v>0</v>
      </c>
      <c r="AN70" s="73">
        <v>19560</v>
      </c>
      <c r="AO70" s="58">
        <f t="shared" si="0"/>
        <v>0</v>
      </c>
      <c r="AP70" s="58">
        <f t="shared" si="1"/>
        <v>0</v>
      </c>
      <c r="AQ70" s="58">
        <f t="shared" si="2"/>
        <v>0</v>
      </c>
      <c r="AR70" s="58">
        <f t="shared" si="3"/>
        <v>0</v>
      </c>
      <c r="AS70" s="58">
        <f t="shared" si="4"/>
        <v>0</v>
      </c>
      <c r="AT70" s="58">
        <f t="shared" si="15"/>
        <v>0</v>
      </c>
      <c r="AU70" s="58">
        <f t="shared" si="16"/>
        <v>0</v>
      </c>
      <c r="AV70" s="69">
        <f t="shared" si="17"/>
        <v>0</v>
      </c>
      <c r="AW70" s="58"/>
      <c r="AX70" s="21"/>
      <c r="BA70" s="2" t="s">
        <v>156</v>
      </c>
    </row>
    <row r="71" spans="1:53" ht="22.2" customHeight="1" x14ac:dyDescent="0.25">
      <c r="A71" s="127">
        <v>10</v>
      </c>
      <c r="B71" s="74" t="s">
        <v>157</v>
      </c>
      <c r="C71" s="65">
        <v>22</v>
      </c>
      <c r="D71" s="18">
        <v>0</v>
      </c>
      <c r="E71" s="18">
        <v>0</v>
      </c>
      <c r="F71" s="66">
        <f t="shared" si="5"/>
        <v>22</v>
      </c>
      <c r="G71" s="54">
        <f>[1]Phương!O70</f>
        <v>0</v>
      </c>
      <c r="H71" s="18">
        <f>[1]Hiên!T70</f>
        <v>0</v>
      </c>
      <c r="I71" s="18">
        <f>[1]Hiên!R70</f>
        <v>0</v>
      </c>
      <c r="J71" s="18">
        <f>'[1]H. Hà'!P70</f>
        <v>0</v>
      </c>
      <c r="K71" s="18">
        <f>[1]Vân!Q70</f>
        <v>0</v>
      </c>
      <c r="L71" s="18"/>
      <c r="M71" s="18">
        <f>[1]Hiên!U70</f>
        <v>0</v>
      </c>
      <c r="N71" s="18"/>
      <c r="O71" s="18"/>
      <c r="P71" s="48">
        <f>[1]Phương!X70</f>
        <v>0</v>
      </c>
      <c r="Q71" s="48"/>
      <c r="R71" s="48">
        <f t="shared" si="19"/>
        <v>0</v>
      </c>
      <c r="S71" s="50">
        <f>'[1]H. Hà'!X70</f>
        <v>0</v>
      </c>
      <c r="T71" s="124">
        <v>35000</v>
      </c>
      <c r="U71" s="50">
        <f t="shared" si="6"/>
        <v>0</v>
      </c>
      <c r="V71" s="18">
        <f>[1]Hiên!AA70</f>
        <v>0</v>
      </c>
      <c r="W71" s="18">
        <f>[1]Vân!Y70</f>
        <v>0</v>
      </c>
      <c r="X71" s="18">
        <f>'[1]778NK'!F70</f>
        <v>0</v>
      </c>
      <c r="Y71" s="39">
        <f t="shared" si="7"/>
        <v>0</v>
      </c>
      <c r="Z71" s="130">
        <v>35000</v>
      </c>
      <c r="AA71" s="41">
        <f t="shared" si="8"/>
        <v>0</v>
      </c>
      <c r="AB71" s="52">
        <f t="shared" si="9"/>
        <v>0</v>
      </c>
      <c r="AC71" s="52">
        <f t="shared" si="10"/>
        <v>0</v>
      </c>
      <c r="AD71" s="53">
        <f t="shared" si="11"/>
        <v>0</v>
      </c>
      <c r="AE71" s="53">
        <f t="shared" si="12"/>
        <v>22</v>
      </c>
      <c r="AF71" s="53">
        <f t="shared" si="13"/>
        <v>499510</v>
      </c>
      <c r="AG71" s="18">
        <f>[1]Phương!AB70</f>
        <v>0</v>
      </c>
      <c r="AH71" s="18">
        <f>[1]Hiên!AC70</f>
        <v>0</v>
      </c>
      <c r="AI71" s="18">
        <f>[1]Vân!AA70</f>
        <v>22</v>
      </c>
      <c r="AJ71" s="18">
        <f>'[1]778NK'!I70</f>
        <v>0</v>
      </c>
      <c r="AK71" s="54">
        <f t="shared" si="14"/>
        <v>22</v>
      </c>
      <c r="AL71" s="18">
        <f t="shared" si="18"/>
        <v>0</v>
      </c>
      <c r="AM71" s="18">
        <f>[1]Vân!AB70</f>
        <v>0</v>
      </c>
      <c r="AN71" s="73">
        <v>22705</v>
      </c>
      <c r="AO71" s="58">
        <f t="shared" si="0"/>
        <v>0</v>
      </c>
      <c r="AP71" s="58">
        <f t="shared" si="1"/>
        <v>0</v>
      </c>
      <c r="AQ71" s="58">
        <f t="shared" si="2"/>
        <v>0</v>
      </c>
      <c r="AR71" s="58">
        <f t="shared" si="3"/>
        <v>0</v>
      </c>
      <c r="AS71" s="58">
        <f t="shared" si="4"/>
        <v>0</v>
      </c>
      <c r="AT71" s="58">
        <f t="shared" si="15"/>
        <v>0</v>
      </c>
      <c r="AU71" s="58">
        <f t="shared" si="16"/>
        <v>0</v>
      </c>
      <c r="AV71" s="69">
        <f t="shared" si="17"/>
        <v>0</v>
      </c>
      <c r="AW71" s="58"/>
      <c r="AX71" s="21"/>
      <c r="BA71" s="2" t="s">
        <v>158</v>
      </c>
    </row>
    <row r="72" spans="1:53" s="143" customFormat="1" ht="22.2" hidden="1" customHeight="1" x14ac:dyDescent="0.25">
      <c r="A72" s="131">
        <v>11</v>
      </c>
      <c r="B72" s="132" t="s">
        <v>159</v>
      </c>
      <c r="C72" s="133">
        <v>43</v>
      </c>
      <c r="D72" s="134">
        <v>0</v>
      </c>
      <c r="E72" s="134">
        <v>40</v>
      </c>
      <c r="F72" s="135">
        <f t="shared" si="5"/>
        <v>83</v>
      </c>
      <c r="G72" s="136">
        <f>[1]Phương!O71</f>
        <v>0</v>
      </c>
      <c r="H72" s="134">
        <f>[1]Hiên!T71</f>
        <v>0</v>
      </c>
      <c r="I72" s="134">
        <f>[1]Hiên!R71</f>
        <v>43</v>
      </c>
      <c r="J72" s="134">
        <f>'[1]H. Hà'!P71</f>
        <v>0</v>
      </c>
      <c r="K72" s="134">
        <f>[1]Vân!Q71</f>
        <v>0</v>
      </c>
      <c r="L72" s="134"/>
      <c r="M72" s="134">
        <f>[1]Hiên!U71</f>
        <v>0</v>
      </c>
      <c r="N72" s="134"/>
      <c r="O72" s="134"/>
      <c r="P72" s="137">
        <f>[1]Phương!X71</f>
        <v>0</v>
      </c>
      <c r="Q72" s="137"/>
      <c r="R72" s="137">
        <f t="shared" si="19"/>
        <v>0</v>
      </c>
      <c r="S72" s="138">
        <f>'[1]H. Hà'!X71</f>
        <v>40</v>
      </c>
      <c r="T72" s="139">
        <v>30000</v>
      </c>
      <c r="U72" s="50">
        <f t="shared" si="6"/>
        <v>1200000</v>
      </c>
      <c r="V72" s="134">
        <f>[1]Hiên!AA71</f>
        <v>0</v>
      </c>
      <c r="W72" s="134">
        <f>[1]Vân!Y71</f>
        <v>0</v>
      </c>
      <c r="X72" s="134">
        <f>'[1]778NK'!F71</f>
        <v>0</v>
      </c>
      <c r="Y72" s="39">
        <f t="shared" si="7"/>
        <v>0</v>
      </c>
      <c r="Z72" s="140">
        <v>30000</v>
      </c>
      <c r="AA72" s="141">
        <f t="shared" si="8"/>
        <v>0</v>
      </c>
      <c r="AB72" s="52">
        <f t="shared" si="9"/>
        <v>40</v>
      </c>
      <c r="AC72" s="52">
        <f t="shared" si="10"/>
        <v>1200000</v>
      </c>
      <c r="AD72" s="53">
        <f t="shared" si="11"/>
        <v>83</v>
      </c>
      <c r="AE72" s="142">
        <f t="shared" si="12"/>
        <v>0</v>
      </c>
      <c r="AF72" s="53">
        <f t="shared" si="13"/>
        <v>0</v>
      </c>
      <c r="AG72" s="134">
        <f>[1]Phương!AB71</f>
        <v>0</v>
      </c>
      <c r="AH72" s="134">
        <f>[1]Hiên!AC71</f>
        <v>0</v>
      </c>
      <c r="AI72" s="134">
        <f>[1]Vân!AA71</f>
        <v>0</v>
      </c>
      <c r="AJ72" s="134">
        <f>'[1]778NK'!I71</f>
        <v>0</v>
      </c>
      <c r="AK72" s="136">
        <f t="shared" si="14"/>
        <v>0</v>
      </c>
      <c r="AL72" s="134">
        <f t="shared" si="18"/>
        <v>0</v>
      </c>
      <c r="AM72" s="18">
        <f>[1]Vân!AB71</f>
        <v>0</v>
      </c>
      <c r="AN72" s="73">
        <v>14110</v>
      </c>
      <c r="AO72" s="58">
        <f t="shared" si="0"/>
        <v>40</v>
      </c>
      <c r="AP72" s="58">
        <f t="shared" si="1"/>
        <v>564400</v>
      </c>
      <c r="AQ72" s="58">
        <f t="shared" si="2"/>
        <v>635600</v>
      </c>
      <c r="AR72" s="58">
        <f t="shared" si="3"/>
        <v>43</v>
      </c>
      <c r="AS72" s="58">
        <f t="shared" si="4"/>
        <v>606730</v>
      </c>
      <c r="AT72" s="58"/>
      <c r="AU72" s="58">
        <f t="shared" si="16"/>
        <v>96000</v>
      </c>
      <c r="AV72" s="69">
        <f t="shared" si="17"/>
        <v>96000</v>
      </c>
      <c r="AW72" s="58"/>
      <c r="AX72" s="21"/>
    </row>
    <row r="73" spans="1:53" ht="30" customHeight="1" x14ac:dyDescent="0.25">
      <c r="A73" s="125">
        <v>13</v>
      </c>
      <c r="B73" s="71" t="s">
        <v>160</v>
      </c>
      <c r="C73" s="18"/>
      <c r="D73" s="18"/>
      <c r="E73" s="18">
        <v>20</v>
      </c>
      <c r="F73" s="66">
        <f t="shared" si="5"/>
        <v>20</v>
      </c>
      <c r="G73" s="54">
        <f>[1]Phương!O72</f>
        <v>0</v>
      </c>
      <c r="H73" s="18">
        <f>[1]Hiên!T72</f>
        <v>0</v>
      </c>
      <c r="I73" s="18">
        <f>[1]Hiên!R72</f>
        <v>0</v>
      </c>
      <c r="J73" s="18">
        <f>'[1]H. Hà'!P72</f>
        <v>0</v>
      </c>
      <c r="K73" s="18">
        <f>[1]Vân!Q72</f>
        <v>0</v>
      </c>
      <c r="L73" s="18"/>
      <c r="M73" s="18">
        <f>[1]Hiên!U72</f>
        <v>0</v>
      </c>
      <c r="N73" s="18"/>
      <c r="O73" s="18"/>
      <c r="P73" s="48">
        <f>[1]Phương!X72</f>
        <v>0</v>
      </c>
      <c r="Q73" s="48"/>
      <c r="R73" s="48">
        <f t="shared" si="19"/>
        <v>0</v>
      </c>
      <c r="S73" s="50">
        <f>'[1]H. Hà'!X72</f>
        <v>0</v>
      </c>
      <c r="T73" s="144">
        <v>32000</v>
      </c>
      <c r="U73" s="50">
        <f t="shared" si="6"/>
        <v>0</v>
      </c>
      <c r="V73" s="18">
        <f>[1]Hiên!AA72</f>
        <v>0</v>
      </c>
      <c r="W73" s="18">
        <f>[1]Vân!Y72</f>
        <v>0</v>
      </c>
      <c r="X73" s="18">
        <f>'[1]778NK'!F72</f>
        <v>0</v>
      </c>
      <c r="Y73" s="39">
        <f t="shared" si="7"/>
        <v>0</v>
      </c>
      <c r="Z73" s="145">
        <v>32000</v>
      </c>
      <c r="AA73" s="41">
        <f t="shared" si="8"/>
        <v>0</v>
      </c>
      <c r="AB73" s="52">
        <f t="shared" si="9"/>
        <v>0</v>
      </c>
      <c r="AC73" s="52">
        <f t="shared" si="10"/>
        <v>0</v>
      </c>
      <c r="AD73" s="53">
        <f t="shared" si="11"/>
        <v>0</v>
      </c>
      <c r="AE73" s="53">
        <f t="shared" si="12"/>
        <v>20</v>
      </c>
      <c r="AF73" s="53">
        <f t="shared" si="13"/>
        <v>455200</v>
      </c>
      <c r="AG73" s="18">
        <f>[1]Phương!AB72</f>
        <v>0</v>
      </c>
      <c r="AH73" s="18">
        <f>[1]Hiên!AC72</f>
        <v>0</v>
      </c>
      <c r="AI73" s="18">
        <f>[1]Vân!AA72</f>
        <v>20</v>
      </c>
      <c r="AJ73" s="18">
        <f>'[1]778NK'!I72</f>
        <v>0</v>
      </c>
      <c r="AK73" s="54">
        <f t="shared" si="14"/>
        <v>20</v>
      </c>
      <c r="AL73" s="18">
        <f t="shared" si="18"/>
        <v>0</v>
      </c>
      <c r="AM73" s="18">
        <f>[1]Vân!AB72</f>
        <v>0</v>
      </c>
      <c r="AN73" s="73">
        <v>22760</v>
      </c>
      <c r="AO73" s="58">
        <f t="shared" si="0"/>
        <v>0</v>
      </c>
      <c r="AP73" s="58">
        <f t="shared" si="1"/>
        <v>0</v>
      </c>
      <c r="AQ73" s="58">
        <f t="shared" si="2"/>
        <v>0</v>
      </c>
      <c r="AR73" s="58">
        <f t="shared" si="3"/>
        <v>0</v>
      </c>
      <c r="AS73" s="58">
        <f t="shared" si="4"/>
        <v>0</v>
      </c>
      <c r="AT73" s="58">
        <f t="shared" si="15"/>
        <v>0</v>
      </c>
      <c r="AU73" s="58">
        <f t="shared" si="16"/>
        <v>0</v>
      </c>
      <c r="AV73" s="69">
        <f t="shared" si="17"/>
        <v>0</v>
      </c>
      <c r="AW73" s="58"/>
      <c r="AX73" s="21"/>
      <c r="BA73" s="2" t="s">
        <v>161</v>
      </c>
    </row>
    <row r="74" spans="1:53" ht="33.6" customHeight="1" x14ac:dyDescent="0.25">
      <c r="A74" s="127">
        <v>14</v>
      </c>
      <c r="B74" s="146" t="s">
        <v>162</v>
      </c>
      <c r="C74" s="65">
        <v>19</v>
      </c>
      <c r="D74" s="18"/>
      <c r="E74" s="18"/>
      <c r="F74" s="66">
        <f t="shared" si="5"/>
        <v>19</v>
      </c>
      <c r="G74" s="54">
        <f>[1]Phương!O73</f>
        <v>1</v>
      </c>
      <c r="H74" s="18">
        <f>[1]Hiên!T73</f>
        <v>0</v>
      </c>
      <c r="I74" s="18">
        <f>[1]Hiên!R73</f>
        <v>0</v>
      </c>
      <c r="J74" s="18">
        <f>'[1]H. Hà'!P73</f>
        <v>0</v>
      </c>
      <c r="K74" s="18">
        <f>[1]Vân!Q73</f>
        <v>0</v>
      </c>
      <c r="L74" s="18"/>
      <c r="M74" s="18">
        <f>[1]Hiên!U73</f>
        <v>0</v>
      </c>
      <c r="N74" s="18"/>
      <c r="O74" s="18"/>
      <c r="P74" s="48">
        <f>[1]Phương!X73</f>
        <v>0</v>
      </c>
      <c r="Q74" s="48"/>
      <c r="R74" s="48">
        <f t="shared" si="19"/>
        <v>0</v>
      </c>
      <c r="S74" s="50">
        <f>'[1]H. Hà'!X73</f>
        <v>0</v>
      </c>
      <c r="T74" s="128">
        <v>38000</v>
      </c>
      <c r="U74" s="50">
        <f t="shared" si="6"/>
        <v>0</v>
      </c>
      <c r="V74" s="18">
        <f>[1]Hiên!AA73</f>
        <v>0</v>
      </c>
      <c r="W74" s="18">
        <f>[1]Vân!Y73</f>
        <v>0</v>
      </c>
      <c r="X74" s="18">
        <f>'[1]778NK'!F73</f>
        <v>0</v>
      </c>
      <c r="Y74" s="39">
        <f t="shared" si="7"/>
        <v>0</v>
      </c>
      <c r="Z74" s="129">
        <v>38000</v>
      </c>
      <c r="AA74" s="41">
        <f t="shared" si="8"/>
        <v>0</v>
      </c>
      <c r="AB74" s="52">
        <f t="shared" si="9"/>
        <v>0</v>
      </c>
      <c r="AC74" s="52">
        <f t="shared" si="10"/>
        <v>0</v>
      </c>
      <c r="AD74" s="53">
        <f t="shared" si="11"/>
        <v>1</v>
      </c>
      <c r="AE74" s="53">
        <f t="shared" si="12"/>
        <v>18</v>
      </c>
      <c r="AF74" s="53">
        <f t="shared" si="13"/>
        <v>439650</v>
      </c>
      <c r="AG74" s="18">
        <f>[1]Phương!AB73</f>
        <v>0</v>
      </c>
      <c r="AH74" s="18">
        <f>[1]Hiên!AC73</f>
        <v>18</v>
      </c>
      <c r="AI74" s="18">
        <f>[1]Vân!AA73</f>
        <v>0</v>
      </c>
      <c r="AJ74" s="18">
        <f>'[1]778NK'!I73</f>
        <v>0</v>
      </c>
      <c r="AK74" s="54">
        <f t="shared" si="14"/>
        <v>18</v>
      </c>
      <c r="AL74" s="18">
        <f t="shared" si="18"/>
        <v>0</v>
      </c>
      <c r="AM74" s="18">
        <f>[1]Vân!AB73</f>
        <v>0</v>
      </c>
      <c r="AN74" s="73">
        <v>24425</v>
      </c>
      <c r="AO74" s="58">
        <f t="shared" ref="AO74:AO137" si="21">AB74</f>
        <v>0</v>
      </c>
      <c r="AP74" s="58">
        <f t="shared" ref="AP74:AP137" si="22">AB74*AN74</f>
        <v>0</v>
      </c>
      <c r="AQ74" s="58">
        <f t="shared" ref="AQ74:AQ137" si="23">AC74-AP74</f>
        <v>0</v>
      </c>
      <c r="AR74" s="58">
        <f t="shared" ref="AR74:AR137" si="24">SUM(G74:L74)</f>
        <v>1</v>
      </c>
      <c r="AS74" s="58">
        <f t="shared" ref="AS74:AS137" si="25">AN74*AR74</f>
        <v>24425</v>
      </c>
      <c r="AT74" s="58">
        <f t="shared" si="15"/>
        <v>0</v>
      </c>
      <c r="AU74" s="58">
        <f t="shared" si="16"/>
        <v>0</v>
      </c>
      <c r="AV74" s="69">
        <f t="shared" si="17"/>
        <v>0</v>
      </c>
      <c r="AW74" s="58"/>
      <c r="AX74" s="21"/>
      <c r="BA74" s="2" t="s">
        <v>163</v>
      </c>
    </row>
    <row r="75" spans="1:53" ht="22.2" hidden="1" customHeight="1" x14ac:dyDescent="0.25">
      <c r="A75" s="125">
        <v>15</v>
      </c>
      <c r="B75" s="75" t="s">
        <v>164</v>
      </c>
      <c r="C75" s="65">
        <v>0</v>
      </c>
      <c r="D75" s="18">
        <v>0</v>
      </c>
      <c r="E75" s="18">
        <v>171</v>
      </c>
      <c r="F75" s="66">
        <f t="shared" ref="F75:F151" si="26">SUM(C75:E75)</f>
        <v>171</v>
      </c>
      <c r="G75" s="54">
        <f>[1]Phương!O74</f>
        <v>0</v>
      </c>
      <c r="H75" s="18">
        <f>[1]Hiên!T74</f>
        <v>0</v>
      </c>
      <c r="I75" s="18">
        <f>[1]Hiên!R74</f>
        <v>0</v>
      </c>
      <c r="J75" s="18">
        <f>'[1]H. Hà'!P74</f>
        <v>171</v>
      </c>
      <c r="K75" s="18">
        <f>[1]Vân!Q74</f>
        <v>0</v>
      </c>
      <c r="L75" s="18"/>
      <c r="M75" s="18">
        <f>[1]Hiên!U74</f>
        <v>0</v>
      </c>
      <c r="N75" s="18"/>
      <c r="O75" s="18"/>
      <c r="P75" s="48">
        <f>[1]Phương!X74</f>
        <v>0</v>
      </c>
      <c r="Q75" s="48"/>
      <c r="R75" s="48">
        <f t="shared" si="19"/>
        <v>0</v>
      </c>
      <c r="S75" s="50">
        <f>'[1]H. Hà'!X74</f>
        <v>0</v>
      </c>
      <c r="T75" s="128">
        <v>30000</v>
      </c>
      <c r="U75" s="50">
        <f t="shared" ref="U75:U138" si="27">S75*T75</f>
        <v>0</v>
      </c>
      <c r="V75" s="18">
        <f>[1]Hiên!AA74</f>
        <v>0</v>
      </c>
      <c r="W75" s="18">
        <f>[1]Vân!Y74</f>
        <v>0</v>
      </c>
      <c r="X75" s="18">
        <f>'[1]778NK'!F74</f>
        <v>0</v>
      </c>
      <c r="Y75" s="39">
        <f t="shared" ref="Y75:Y138" si="28">SUM(V75:X75)</f>
        <v>0</v>
      </c>
      <c r="Z75" s="129">
        <v>30000</v>
      </c>
      <c r="AA75" s="41">
        <f t="shared" ref="AA75:AA138" si="29">Y75*Z75</f>
        <v>0</v>
      </c>
      <c r="AB75" s="52">
        <f t="shared" ref="AB75:AB138" si="30">P75+S75+Y75</f>
        <v>0</v>
      </c>
      <c r="AC75" s="52">
        <f t="shared" ref="AC75:AC138" si="31">R75+U75+AA75</f>
        <v>0</v>
      </c>
      <c r="AD75" s="53">
        <f t="shared" ref="AD75:AD138" si="32">G75+H75+I75+J75+K75+L75+M75+N75+O75+AB75</f>
        <v>171</v>
      </c>
      <c r="AE75" s="53">
        <f t="shared" ref="AE75:AE138" si="33">F75-AD75</f>
        <v>0</v>
      </c>
      <c r="AF75" s="53">
        <f t="shared" ref="AF75:AF138" si="34">AE75*AN75</f>
        <v>0</v>
      </c>
      <c r="AG75" s="18">
        <f>[1]Phương!AB74</f>
        <v>0</v>
      </c>
      <c r="AH75" s="18">
        <f>[1]Hiên!AC74</f>
        <v>0</v>
      </c>
      <c r="AI75" s="18">
        <f>[1]Vân!AA74</f>
        <v>0</v>
      </c>
      <c r="AJ75" s="18">
        <f>'[1]778NK'!I74</f>
        <v>0</v>
      </c>
      <c r="AK75" s="54">
        <f t="shared" ref="AK75:AK138" si="35">SUM(AG75:AJ75)</f>
        <v>0</v>
      </c>
      <c r="AL75" s="18">
        <f t="shared" si="18"/>
        <v>0</v>
      </c>
      <c r="AM75" s="18">
        <f>[1]Vân!AB74</f>
        <v>0</v>
      </c>
      <c r="AN75" s="73">
        <v>22445</v>
      </c>
      <c r="AO75" s="58">
        <f t="shared" si="21"/>
        <v>0</v>
      </c>
      <c r="AP75" s="58">
        <f t="shared" si="22"/>
        <v>0</v>
      </c>
      <c r="AQ75" s="58">
        <f t="shared" si="23"/>
        <v>0</v>
      </c>
      <c r="AR75" s="58">
        <f t="shared" si="24"/>
        <v>171</v>
      </c>
      <c r="AS75" s="58">
        <f t="shared" si="25"/>
        <v>3838095</v>
      </c>
      <c r="AT75" s="58">
        <f t="shared" ref="AT75:AT138" si="36">AC75*4/100</f>
        <v>0</v>
      </c>
      <c r="AU75" s="58">
        <f t="shared" ref="AU75:AU138" si="37">AC75*8/100</f>
        <v>0</v>
      </c>
      <c r="AV75" s="69">
        <f t="shared" ref="AV75:AV138" si="38">SUM(AT75:AU75)</f>
        <v>0</v>
      </c>
      <c r="AW75" s="58"/>
      <c r="AX75" s="21"/>
    </row>
    <row r="76" spans="1:53" s="158" customFormat="1" ht="38.4" customHeight="1" x14ac:dyDescent="0.25">
      <c r="A76" s="147"/>
      <c r="B76" s="148" t="s">
        <v>165</v>
      </c>
      <c r="C76" s="149">
        <v>139</v>
      </c>
      <c r="D76" s="150">
        <v>60</v>
      </c>
      <c r="E76" s="150">
        <v>67</v>
      </c>
      <c r="F76" s="151">
        <f t="shared" si="26"/>
        <v>266</v>
      </c>
      <c r="G76" s="152">
        <f>[1]Phương!O75</f>
        <v>1</v>
      </c>
      <c r="H76" s="150">
        <f>[1]Hiên!T75</f>
        <v>1</v>
      </c>
      <c r="I76" s="150">
        <f>[1]Hiên!R75</f>
        <v>0</v>
      </c>
      <c r="J76" s="150">
        <f>'[1]H. Hà'!P75</f>
        <v>0</v>
      </c>
      <c r="K76" s="150">
        <f>[1]Vân!Q75</f>
        <v>0</v>
      </c>
      <c r="L76" s="150">
        <f>[1]Hiên!S75</f>
        <v>1</v>
      </c>
      <c r="M76" s="150">
        <f>[1]Hiên!U75</f>
        <v>0</v>
      </c>
      <c r="N76" s="150"/>
      <c r="O76" s="150"/>
      <c r="P76" s="150">
        <f>[1]Phương!X75</f>
        <v>0</v>
      </c>
      <c r="Q76" s="150"/>
      <c r="R76" s="150">
        <f t="shared" si="19"/>
        <v>0</v>
      </c>
      <c r="S76" s="153">
        <f>'[1]H. Hà'!X75</f>
        <v>0</v>
      </c>
      <c r="T76" s="154">
        <v>42000</v>
      </c>
      <c r="U76" s="50">
        <f t="shared" si="27"/>
        <v>0</v>
      </c>
      <c r="V76" s="150">
        <f>[1]Hiên!AA75</f>
        <v>0</v>
      </c>
      <c r="W76" s="150">
        <f>[1]Vân!Y75</f>
        <v>0</v>
      </c>
      <c r="X76" s="150">
        <f>'[1]778NK'!F75</f>
        <v>0</v>
      </c>
      <c r="Y76" s="39">
        <f t="shared" si="28"/>
        <v>0</v>
      </c>
      <c r="Z76" s="148">
        <v>42000</v>
      </c>
      <c r="AA76" s="155">
        <f t="shared" si="29"/>
        <v>0</v>
      </c>
      <c r="AB76" s="52">
        <f t="shared" si="30"/>
        <v>0</v>
      </c>
      <c r="AC76" s="52">
        <f t="shared" si="31"/>
        <v>0</v>
      </c>
      <c r="AD76" s="53">
        <f t="shared" si="32"/>
        <v>3</v>
      </c>
      <c r="AE76" s="156">
        <f t="shared" si="33"/>
        <v>263</v>
      </c>
      <c r="AF76" s="53">
        <f t="shared" si="34"/>
        <v>6206800</v>
      </c>
      <c r="AG76" s="150">
        <f>[1]Phương!AB75</f>
        <v>0</v>
      </c>
      <c r="AH76" s="150">
        <f>[1]Hiên!AC75</f>
        <v>137</v>
      </c>
      <c r="AI76" s="150">
        <f>[1]Vân!AA75</f>
        <v>126</v>
      </c>
      <c r="AJ76" s="150">
        <f>'[1]778NK'!I75</f>
        <v>0</v>
      </c>
      <c r="AK76" s="152">
        <f t="shared" si="35"/>
        <v>263</v>
      </c>
      <c r="AL76" s="150">
        <f t="shared" si="18"/>
        <v>0</v>
      </c>
      <c r="AM76" s="18">
        <f>[1]Vân!AB75</f>
        <v>2</v>
      </c>
      <c r="AN76" s="157">
        <v>23600</v>
      </c>
      <c r="AO76" s="58">
        <f t="shared" si="21"/>
        <v>0</v>
      </c>
      <c r="AP76" s="58">
        <f t="shared" si="22"/>
        <v>0</v>
      </c>
      <c r="AQ76" s="58">
        <f t="shared" si="23"/>
        <v>0</v>
      </c>
      <c r="AR76" s="58">
        <f t="shared" si="24"/>
        <v>3</v>
      </c>
      <c r="AS76" s="58">
        <f t="shared" si="25"/>
        <v>70800</v>
      </c>
      <c r="AT76" s="58">
        <f t="shared" si="36"/>
        <v>0</v>
      </c>
      <c r="AU76" s="58">
        <f t="shared" si="37"/>
        <v>0</v>
      </c>
      <c r="AV76" s="69">
        <f t="shared" si="38"/>
        <v>0</v>
      </c>
      <c r="AW76" s="150"/>
      <c r="AX76" s="21"/>
      <c r="BA76" s="2" t="s">
        <v>166</v>
      </c>
    </row>
    <row r="77" spans="1:53" ht="31.2" customHeight="1" x14ac:dyDescent="0.25">
      <c r="A77" s="127">
        <v>16</v>
      </c>
      <c r="B77" s="74" t="s">
        <v>167</v>
      </c>
      <c r="C77" s="65">
        <v>101</v>
      </c>
      <c r="D77" s="18">
        <v>0</v>
      </c>
      <c r="E77" s="18">
        <v>22</v>
      </c>
      <c r="F77" s="66">
        <f t="shared" si="26"/>
        <v>123</v>
      </c>
      <c r="G77" s="54">
        <f>[1]Phương!O76</f>
        <v>0</v>
      </c>
      <c r="H77" s="18">
        <f>[1]Hiên!T76</f>
        <v>0</v>
      </c>
      <c r="I77" s="18">
        <f>[1]Hiên!R76</f>
        <v>0</v>
      </c>
      <c r="J77" s="18">
        <f>'[1]H. Hà'!P76</f>
        <v>0</v>
      </c>
      <c r="K77" s="18">
        <f>[1]Vân!Q76</f>
        <v>0</v>
      </c>
      <c r="L77" s="18"/>
      <c r="M77" s="18">
        <f>[1]Hiên!U76</f>
        <v>0</v>
      </c>
      <c r="N77" s="18"/>
      <c r="O77" s="18"/>
      <c r="P77" s="48">
        <f>[1]Phương!X76</f>
        <v>0</v>
      </c>
      <c r="Q77" s="48"/>
      <c r="R77" s="48">
        <f t="shared" si="19"/>
        <v>0</v>
      </c>
      <c r="S77" s="50">
        <f>'[1]H. Hà'!X76</f>
        <v>22</v>
      </c>
      <c r="T77" s="124">
        <v>35000</v>
      </c>
      <c r="U77" s="50">
        <f t="shared" si="27"/>
        <v>770000</v>
      </c>
      <c r="V77" s="18">
        <f>[1]Hiên!AA76</f>
        <v>0</v>
      </c>
      <c r="W77" s="18">
        <f>[1]Vân!Y76</f>
        <v>0</v>
      </c>
      <c r="X77" s="18">
        <f>'[1]778NK'!F76</f>
        <v>0</v>
      </c>
      <c r="Y77" s="39">
        <f t="shared" si="28"/>
        <v>0</v>
      </c>
      <c r="Z77" s="130">
        <v>35000</v>
      </c>
      <c r="AA77" s="41">
        <f t="shared" si="29"/>
        <v>0</v>
      </c>
      <c r="AB77" s="52">
        <f t="shared" si="30"/>
        <v>22</v>
      </c>
      <c r="AC77" s="52">
        <f t="shared" si="31"/>
        <v>770000</v>
      </c>
      <c r="AD77" s="53">
        <f t="shared" si="32"/>
        <v>22</v>
      </c>
      <c r="AE77" s="53">
        <f t="shared" si="33"/>
        <v>101</v>
      </c>
      <c r="AF77" s="53">
        <f t="shared" si="34"/>
        <v>2154835</v>
      </c>
      <c r="AG77" s="18">
        <f>[1]Phương!AB76</f>
        <v>101</v>
      </c>
      <c r="AH77" s="18">
        <f>[1]Hiên!AC76</f>
        <v>0</v>
      </c>
      <c r="AI77" s="18">
        <f>[1]Vân!AA76</f>
        <v>0</v>
      </c>
      <c r="AJ77" s="18">
        <f>'[1]778NK'!I76</f>
        <v>0</v>
      </c>
      <c r="AK77" s="54">
        <f t="shared" si="35"/>
        <v>101</v>
      </c>
      <c r="AL77" s="18">
        <f t="shared" ref="AL77:AL140" si="39">AE77-AK77</f>
        <v>0</v>
      </c>
      <c r="AM77" s="18">
        <f>[1]Vân!AB76</f>
        <v>0</v>
      </c>
      <c r="AN77" s="73">
        <v>21335</v>
      </c>
      <c r="AO77" s="58">
        <f t="shared" si="21"/>
        <v>22</v>
      </c>
      <c r="AP77" s="58">
        <f t="shared" si="22"/>
        <v>469370</v>
      </c>
      <c r="AQ77" s="58">
        <f t="shared" si="23"/>
        <v>300630</v>
      </c>
      <c r="AR77" s="58">
        <f t="shared" si="24"/>
        <v>0</v>
      </c>
      <c r="AS77" s="58">
        <f t="shared" si="25"/>
        <v>0</v>
      </c>
      <c r="AT77" s="58">
        <f t="shared" si="36"/>
        <v>30800</v>
      </c>
      <c r="AU77" s="58"/>
      <c r="AV77" s="69">
        <f t="shared" si="38"/>
        <v>30800</v>
      </c>
      <c r="AW77" s="58"/>
      <c r="AX77" s="21"/>
      <c r="BA77" s="2" t="s">
        <v>168</v>
      </c>
    </row>
    <row r="78" spans="1:53" ht="22.2" hidden="1" customHeight="1" x14ac:dyDescent="0.25">
      <c r="A78" s="125">
        <v>17</v>
      </c>
      <c r="B78" s="75" t="s">
        <v>169</v>
      </c>
      <c r="C78" s="18"/>
      <c r="D78" s="18"/>
      <c r="E78" s="18"/>
      <c r="F78" s="77">
        <f t="shared" si="26"/>
        <v>0</v>
      </c>
      <c r="G78" s="54">
        <f>[1]Phương!O77</f>
        <v>0</v>
      </c>
      <c r="H78" s="18">
        <f>[1]Hiên!T77</f>
        <v>0</v>
      </c>
      <c r="I78" s="18">
        <f>[1]Hiên!R77</f>
        <v>0</v>
      </c>
      <c r="J78" s="18">
        <f>'[1]H. Hà'!P77</f>
        <v>0</v>
      </c>
      <c r="K78" s="18">
        <f>[1]Vân!Q77</f>
        <v>0</v>
      </c>
      <c r="L78" s="18"/>
      <c r="M78" s="18">
        <f>[1]Hiên!U77</f>
        <v>0</v>
      </c>
      <c r="N78" s="18"/>
      <c r="O78" s="18"/>
      <c r="P78" s="48">
        <f>[1]Phương!X77</f>
        <v>0</v>
      </c>
      <c r="Q78" s="48"/>
      <c r="R78" s="48">
        <f t="shared" si="19"/>
        <v>0</v>
      </c>
      <c r="S78" s="50">
        <f>'[1]H. Hà'!X77</f>
        <v>0</v>
      </c>
      <c r="T78" s="154">
        <v>27000</v>
      </c>
      <c r="U78" s="50">
        <f t="shared" si="27"/>
        <v>0</v>
      </c>
      <c r="V78" s="18">
        <f>[1]Hiên!AA77</f>
        <v>0</v>
      </c>
      <c r="W78" s="18">
        <f>[1]Vân!Y77</f>
        <v>0</v>
      </c>
      <c r="X78" s="18">
        <f>'[1]778NK'!F77</f>
        <v>0</v>
      </c>
      <c r="Y78" s="39">
        <f t="shared" si="28"/>
        <v>0</v>
      </c>
      <c r="Z78" s="159">
        <v>27000</v>
      </c>
      <c r="AA78" s="41">
        <f t="shared" si="29"/>
        <v>0</v>
      </c>
      <c r="AB78" s="52">
        <f t="shared" si="30"/>
        <v>0</v>
      </c>
      <c r="AC78" s="52">
        <f t="shared" si="31"/>
        <v>0</v>
      </c>
      <c r="AD78" s="53">
        <f t="shared" si="32"/>
        <v>0</v>
      </c>
      <c r="AE78" s="53">
        <f t="shared" si="33"/>
        <v>0</v>
      </c>
      <c r="AF78" s="53">
        <f t="shared" si="34"/>
        <v>0</v>
      </c>
      <c r="AG78" s="18">
        <f>[1]Phương!AB77</f>
        <v>0</v>
      </c>
      <c r="AH78" s="18">
        <f>[1]Hiên!AC77</f>
        <v>0</v>
      </c>
      <c r="AI78" s="18">
        <f>[1]Vân!AA77</f>
        <v>0</v>
      </c>
      <c r="AJ78" s="18">
        <f>'[1]778NK'!I77</f>
        <v>0</v>
      </c>
      <c r="AK78" s="54">
        <f t="shared" si="35"/>
        <v>0</v>
      </c>
      <c r="AL78" s="18">
        <f t="shared" si="39"/>
        <v>0</v>
      </c>
      <c r="AM78" s="18">
        <f>[1]Vân!AB77</f>
        <v>0</v>
      </c>
      <c r="AN78" s="58"/>
      <c r="AO78" s="58">
        <f t="shared" si="21"/>
        <v>0</v>
      </c>
      <c r="AP78" s="58">
        <f t="shared" si="22"/>
        <v>0</v>
      </c>
      <c r="AQ78" s="58">
        <f t="shared" si="23"/>
        <v>0</v>
      </c>
      <c r="AR78" s="58">
        <f t="shared" si="24"/>
        <v>0</v>
      </c>
      <c r="AS78" s="58">
        <f t="shared" si="25"/>
        <v>0</v>
      </c>
      <c r="AT78" s="58">
        <f t="shared" si="36"/>
        <v>0</v>
      </c>
      <c r="AU78" s="58">
        <f t="shared" si="37"/>
        <v>0</v>
      </c>
      <c r="AV78" s="69">
        <f t="shared" si="38"/>
        <v>0</v>
      </c>
      <c r="AW78" s="58"/>
      <c r="AX78" s="21"/>
    </row>
    <row r="79" spans="1:53" ht="22.2" customHeight="1" x14ac:dyDescent="0.25">
      <c r="A79" s="160">
        <v>5</v>
      </c>
      <c r="B79" s="54" t="s">
        <v>170</v>
      </c>
      <c r="C79" s="18"/>
      <c r="D79" s="18"/>
      <c r="E79" s="18"/>
      <c r="F79" s="77">
        <f t="shared" si="26"/>
        <v>0</v>
      </c>
      <c r="G79" s="54">
        <f>[1]Phương!O78</f>
        <v>0</v>
      </c>
      <c r="H79" s="18">
        <f>[1]Hiên!T78</f>
        <v>0</v>
      </c>
      <c r="I79" s="18">
        <f>[1]Hiên!R78</f>
        <v>0</v>
      </c>
      <c r="J79" s="18">
        <f>'[1]H. Hà'!P78</f>
        <v>0</v>
      </c>
      <c r="K79" s="18">
        <f>[1]Vân!Q78</f>
        <v>0</v>
      </c>
      <c r="L79" s="18"/>
      <c r="M79" s="18">
        <f>[1]Hiên!U78</f>
        <v>0</v>
      </c>
      <c r="N79" s="18"/>
      <c r="O79" s="18"/>
      <c r="P79" s="48">
        <f>[1]Phương!X78</f>
        <v>0</v>
      </c>
      <c r="Q79" s="48"/>
      <c r="R79" s="48">
        <f t="shared" si="19"/>
        <v>0</v>
      </c>
      <c r="S79" s="50">
        <f>'[1]H. Hà'!X78</f>
        <v>0</v>
      </c>
      <c r="T79" s="41"/>
      <c r="U79" s="50">
        <f t="shared" si="27"/>
        <v>0</v>
      </c>
      <c r="V79" s="18">
        <f>[1]Hiên!AA78</f>
        <v>0</v>
      </c>
      <c r="W79" s="18">
        <f>[1]Vân!Y78</f>
        <v>0</v>
      </c>
      <c r="X79" s="18">
        <f>'[1]778NK'!F78</f>
        <v>0</v>
      </c>
      <c r="Y79" s="39">
        <f t="shared" si="28"/>
        <v>0</v>
      </c>
      <c r="Z79" s="41"/>
      <c r="AA79" s="41">
        <f t="shared" si="29"/>
        <v>0</v>
      </c>
      <c r="AB79" s="52">
        <f t="shared" si="30"/>
        <v>0</v>
      </c>
      <c r="AC79" s="52">
        <f t="shared" si="31"/>
        <v>0</v>
      </c>
      <c r="AD79" s="53">
        <f t="shared" si="32"/>
        <v>0</v>
      </c>
      <c r="AE79" s="53">
        <f t="shared" si="33"/>
        <v>0</v>
      </c>
      <c r="AF79" s="53">
        <f t="shared" si="34"/>
        <v>0</v>
      </c>
      <c r="AG79" s="18">
        <f>[1]Phương!AB78</f>
        <v>0</v>
      </c>
      <c r="AH79" s="18">
        <f>[1]Hiên!AC78</f>
        <v>0</v>
      </c>
      <c r="AI79" s="18">
        <f>[1]Vân!AA78</f>
        <v>0</v>
      </c>
      <c r="AJ79" s="18">
        <f>'[1]778NK'!I78</f>
        <v>0</v>
      </c>
      <c r="AK79" s="54">
        <f t="shared" si="35"/>
        <v>0</v>
      </c>
      <c r="AL79" s="18">
        <f t="shared" si="39"/>
        <v>0</v>
      </c>
      <c r="AM79" s="18">
        <f>[1]Vân!AB78</f>
        <v>0</v>
      </c>
      <c r="AN79" s="58"/>
      <c r="AO79" s="58">
        <f t="shared" si="21"/>
        <v>0</v>
      </c>
      <c r="AP79" s="58">
        <f t="shared" si="22"/>
        <v>0</v>
      </c>
      <c r="AQ79" s="58">
        <f t="shared" si="23"/>
        <v>0</v>
      </c>
      <c r="AR79" s="58">
        <f t="shared" si="24"/>
        <v>0</v>
      </c>
      <c r="AS79" s="58">
        <f t="shared" si="25"/>
        <v>0</v>
      </c>
      <c r="AT79" s="61">
        <f>SUM(AT80:AT86)</f>
        <v>405080</v>
      </c>
      <c r="AU79" s="61">
        <f>SUM(AU80:AU86)</f>
        <v>0</v>
      </c>
      <c r="AV79" s="62">
        <f t="shared" si="38"/>
        <v>405080</v>
      </c>
      <c r="AW79" s="80">
        <f>'[1]chi khoa'!E16</f>
        <v>807386.8846320631</v>
      </c>
      <c r="AX79" s="58"/>
    </row>
    <row r="80" spans="1:53" ht="22.2" hidden="1" customHeight="1" x14ac:dyDescent="0.25">
      <c r="A80" s="60">
        <v>2</v>
      </c>
      <c r="B80" s="18" t="s">
        <v>171</v>
      </c>
      <c r="C80" s="18"/>
      <c r="D80" s="18"/>
      <c r="E80" s="18">
        <v>163</v>
      </c>
      <c r="F80" s="66">
        <f t="shared" si="26"/>
        <v>163</v>
      </c>
      <c r="G80" s="54">
        <f>[1]Phương!O79</f>
        <v>0</v>
      </c>
      <c r="H80" s="18">
        <f>[1]Hiên!T79</f>
        <v>0</v>
      </c>
      <c r="I80" s="18">
        <f>[1]Hiên!R79</f>
        <v>0</v>
      </c>
      <c r="J80" s="18">
        <f>'[1]H. Hà'!P79</f>
        <v>0</v>
      </c>
      <c r="K80" s="18">
        <f>[1]Vân!Q79</f>
        <v>0</v>
      </c>
      <c r="L80" s="18"/>
      <c r="M80" s="18">
        <f>[1]Hiên!U79</f>
        <v>0</v>
      </c>
      <c r="N80" s="18"/>
      <c r="O80" s="18"/>
      <c r="P80" s="48">
        <f>[1]Phương!X79</f>
        <v>0</v>
      </c>
      <c r="Q80" s="48"/>
      <c r="R80" s="48">
        <f t="shared" ref="R80:R143" si="40">P80*Q80</f>
        <v>0</v>
      </c>
      <c r="S80" s="50">
        <f>'[1]H. Hà'!X79</f>
        <v>163</v>
      </c>
      <c r="T80" s="92">
        <v>20000</v>
      </c>
      <c r="U80" s="50">
        <f t="shared" si="27"/>
        <v>3260000</v>
      </c>
      <c r="V80" s="18">
        <f>[1]Hiên!AA79</f>
        <v>0</v>
      </c>
      <c r="W80" s="18">
        <f>[1]Vân!Y79</f>
        <v>0</v>
      </c>
      <c r="X80" s="18">
        <f>'[1]778NK'!F79</f>
        <v>0</v>
      </c>
      <c r="Y80" s="39">
        <f t="shared" si="28"/>
        <v>0</v>
      </c>
      <c r="Z80" s="92">
        <v>25000</v>
      </c>
      <c r="AA80" s="41">
        <f t="shared" si="29"/>
        <v>0</v>
      </c>
      <c r="AB80" s="52">
        <f t="shared" si="30"/>
        <v>163</v>
      </c>
      <c r="AC80" s="52">
        <f t="shared" si="31"/>
        <v>3260000</v>
      </c>
      <c r="AD80" s="53">
        <f t="shared" si="32"/>
        <v>163</v>
      </c>
      <c r="AE80" s="53">
        <f t="shared" si="33"/>
        <v>0</v>
      </c>
      <c r="AF80" s="53">
        <f t="shared" si="34"/>
        <v>0</v>
      </c>
      <c r="AG80" s="18">
        <f>[1]Phương!AB79</f>
        <v>0</v>
      </c>
      <c r="AH80" s="18">
        <f>[1]Hiên!AC79</f>
        <v>0</v>
      </c>
      <c r="AI80" s="18">
        <f>[1]Vân!AA79</f>
        <v>0</v>
      </c>
      <c r="AJ80" s="18">
        <f>'[1]778NK'!I79</f>
        <v>0</v>
      </c>
      <c r="AK80" s="54">
        <f t="shared" si="35"/>
        <v>0</v>
      </c>
      <c r="AL80" s="18">
        <f t="shared" si="39"/>
        <v>0</v>
      </c>
      <c r="AM80" s="18">
        <f>[1]Vân!AB79</f>
        <v>0</v>
      </c>
      <c r="AN80" s="161">
        <v>18820</v>
      </c>
      <c r="AO80" s="58">
        <f t="shared" si="21"/>
        <v>163</v>
      </c>
      <c r="AP80" s="58">
        <f t="shared" si="22"/>
        <v>3067660</v>
      </c>
      <c r="AQ80" s="58">
        <f t="shared" si="23"/>
        <v>192340</v>
      </c>
      <c r="AR80" s="58">
        <f t="shared" si="24"/>
        <v>0</v>
      </c>
      <c r="AS80" s="58">
        <f t="shared" si="25"/>
        <v>0</v>
      </c>
      <c r="AT80" s="58">
        <f t="shared" si="36"/>
        <v>130400</v>
      </c>
      <c r="AU80" s="58"/>
      <c r="AV80" s="69">
        <f t="shared" si="38"/>
        <v>130400</v>
      </c>
      <c r="AW80" s="58"/>
      <c r="AX80" s="21">
        <f>SUM(AB80:AB86)</f>
        <v>358</v>
      </c>
    </row>
    <row r="81" spans="1:53" ht="22.2" customHeight="1" x14ac:dyDescent="0.25">
      <c r="A81" s="162">
        <v>2</v>
      </c>
      <c r="B81" s="163" t="s">
        <v>172</v>
      </c>
      <c r="C81" s="18">
        <v>28</v>
      </c>
      <c r="D81" s="18"/>
      <c r="E81" s="18">
        <v>6</v>
      </c>
      <c r="F81" s="66">
        <f t="shared" si="26"/>
        <v>34</v>
      </c>
      <c r="G81" s="54">
        <f>[1]Phương!O80</f>
        <v>1</v>
      </c>
      <c r="H81" s="18">
        <f>[1]Hiên!T80</f>
        <v>0</v>
      </c>
      <c r="I81" s="18">
        <f>[1]Hiên!R80</f>
        <v>0</v>
      </c>
      <c r="J81" s="18">
        <f>'[1]H. Hà'!P80</f>
        <v>0</v>
      </c>
      <c r="K81" s="18">
        <f>[1]Vân!Q80</f>
        <v>0</v>
      </c>
      <c r="L81" s="18"/>
      <c r="M81" s="18">
        <f>[1]Hiên!U80</f>
        <v>0</v>
      </c>
      <c r="N81" s="18"/>
      <c r="O81" s="18"/>
      <c r="P81" s="48">
        <f>[1]Phương!X80</f>
        <v>0</v>
      </c>
      <c r="Q81" s="48"/>
      <c r="R81" s="48">
        <f t="shared" si="40"/>
        <v>0</v>
      </c>
      <c r="S81" s="50">
        <f>'[1]H. Hà'!X80</f>
        <v>6</v>
      </c>
      <c r="T81" s="164">
        <v>35000</v>
      </c>
      <c r="U81" s="50">
        <f t="shared" si="27"/>
        <v>210000</v>
      </c>
      <c r="V81" s="18">
        <f>[1]Hiên!AA80</f>
        <v>0</v>
      </c>
      <c r="W81" s="18">
        <f>[1]Vân!Y80</f>
        <v>0</v>
      </c>
      <c r="X81" s="18">
        <f>'[1]778NK'!F80</f>
        <v>0</v>
      </c>
      <c r="Y81" s="39">
        <f t="shared" si="28"/>
        <v>0</v>
      </c>
      <c r="Z81" s="164">
        <v>35000</v>
      </c>
      <c r="AA81" s="41">
        <f t="shared" si="29"/>
        <v>0</v>
      </c>
      <c r="AB81" s="52">
        <f t="shared" si="30"/>
        <v>6</v>
      </c>
      <c r="AC81" s="52">
        <f t="shared" si="31"/>
        <v>210000</v>
      </c>
      <c r="AD81" s="53">
        <f t="shared" si="32"/>
        <v>7</v>
      </c>
      <c r="AE81" s="53">
        <f t="shared" si="33"/>
        <v>27</v>
      </c>
      <c r="AF81" s="53">
        <f t="shared" si="34"/>
        <v>336150</v>
      </c>
      <c r="AG81" s="18">
        <f>[1]Phương!AB80</f>
        <v>0</v>
      </c>
      <c r="AH81" s="18">
        <f>[1]Hiên!AC80</f>
        <v>27</v>
      </c>
      <c r="AI81" s="18">
        <f>[1]Vân!AA80</f>
        <v>0</v>
      </c>
      <c r="AJ81" s="18">
        <f>'[1]778NK'!I80</f>
        <v>0</v>
      </c>
      <c r="AK81" s="54">
        <f t="shared" si="35"/>
        <v>27</v>
      </c>
      <c r="AL81" s="18">
        <f t="shared" si="39"/>
        <v>0</v>
      </c>
      <c r="AM81" s="18">
        <f>[1]Vân!AB80</f>
        <v>0</v>
      </c>
      <c r="AN81" s="161">
        <v>12450</v>
      </c>
      <c r="AO81" s="58">
        <f t="shared" si="21"/>
        <v>6</v>
      </c>
      <c r="AP81" s="58">
        <f t="shared" si="22"/>
        <v>74700</v>
      </c>
      <c r="AQ81" s="58">
        <f t="shared" si="23"/>
        <v>135300</v>
      </c>
      <c r="AR81" s="58">
        <f t="shared" si="24"/>
        <v>1</v>
      </c>
      <c r="AS81" s="58">
        <f t="shared" si="25"/>
        <v>12450</v>
      </c>
      <c r="AT81" s="58">
        <f t="shared" si="36"/>
        <v>8400</v>
      </c>
      <c r="AU81" s="58"/>
      <c r="AV81" s="69">
        <f t="shared" si="38"/>
        <v>8400</v>
      </c>
      <c r="AW81" s="58"/>
      <c r="AX81" s="21"/>
      <c r="BA81" s="2" t="s">
        <v>173</v>
      </c>
    </row>
    <row r="82" spans="1:53" ht="22.2" hidden="1" customHeight="1" x14ac:dyDescent="0.25">
      <c r="A82" s="162"/>
      <c r="B82" s="165" t="s">
        <v>174</v>
      </c>
      <c r="C82" s="18"/>
      <c r="D82" s="18"/>
      <c r="E82" s="18">
        <v>82</v>
      </c>
      <c r="F82" s="66">
        <f t="shared" si="26"/>
        <v>82</v>
      </c>
      <c r="G82" s="54">
        <f>[1]Phương!O81</f>
        <v>0</v>
      </c>
      <c r="H82" s="18">
        <f>[1]Hiên!T81</f>
        <v>0</v>
      </c>
      <c r="I82" s="18">
        <f>[1]Hiên!R81</f>
        <v>0</v>
      </c>
      <c r="J82" s="18">
        <f>'[1]H. Hà'!P81</f>
        <v>0</v>
      </c>
      <c r="K82" s="18">
        <f>[1]Vân!Q81</f>
        <v>82</v>
      </c>
      <c r="L82" s="18"/>
      <c r="M82" s="18">
        <f>[1]Hiên!U81</f>
        <v>0</v>
      </c>
      <c r="N82" s="18"/>
      <c r="O82" s="18"/>
      <c r="P82" s="48">
        <f>[1]Phương!X81</f>
        <v>0</v>
      </c>
      <c r="Q82" s="48"/>
      <c r="R82" s="48">
        <f t="shared" si="40"/>
        <v>0</v>
      </c>
      <c r="S82" s="50">
        <f>'[1]H. Hà'!X81</f>
        <v>0</v>
      </c>
      <c r="T82" s="164"/>
      <c r="U82" s="50">
        <f t="shared" si="27"/>
        <v>0</v>
      </c>
      <c r="V82" s="18">
        <f>[1]Hiên!AA81</f>
        <v>0</v>
      </c>
      <c r="W82" s="18">
        <f>[1]Vân!Y81</f>
        <v>0</v>
      </c>
      <c r="X82" s="18">
        <f>'[1]778NK'!F81</f>
        <v>0</v>
      </c>
      <c r="Y82" s="39">
        <f t="shared" si="28"/>
        <v>0</v>
      </c>
      <c r="Z82" s="164"/>
      <c r="AA82" s="41">
        <f t="shared" si="29"/>
        <v>0</v>
      </c>
      <c r="AB82" s="52">
        <f t="shared" si="30"/>
        <v>0</v>
      </c>
      <c r="AC82" s="52">
        <f t="shared" si="31"/>
        <v>0</v>
      </c>
      <c r="AD82" s="53">
        <f t="shared" si="32"/>
        <v>82</v>
      </c>
      <c r="AE82" s="53">
        <f t="shared" si="33"/>
        <v>0</v>
      </c>
      <c r="AF82" s="53">
        <f t="shared" si="34"/>
        <v>0</v>
      </c>
      <c r="AG82" s="18">
        <f>[1]Phương!AB81</f>
        <v>0</v>
      </c>
      <c r="AH82" s="18">
        <f>[1]Hiên!AC81</f>
        <v>0</v>
      </c>
      <c r="AI82" s="18">
        <f>[1]Vân!AA81</f>
        <v>0</v>
      </c>
      <c r="AJ82" s="18">
        <f>'[1]778NK'!I81</f>
        <v>0</v>
      </c>
      <c r="AK82" s="54">
        <f t="shared" si="35"/>
        <v>0</v>
      </c>
      <c r="AL82" s="18">
        <f t="shared" si="39"/>
        <v>0</v>
      </c>
      <c r="AM82" s="18">
        <f>[1]Vân!AB81</f>
        <v>0</v>
      </c>
      <c r="AN82" s="161">
        <v>14000</v>
      </c>
      <c r="AO82" s="58">
        <f t="shared" si="21"/>
        <v>0</v>
      </c>
      <c r="AP82" s="58">
        <f t="shared" si="22"/>
        <v>0</v>
      </c>
      <c r="AQ82" s="58">
        <f t="shared" si="23"/>
        <v>0</v>
      </c>
      <c r="AR82" s="58">
        <f t="shared" si="24"/>
        <v>82</v>
      </c>
      <c r="AS82" s="58">
        <f t="shared" si="25"/>
        <v>1148000</v>
      </c>
      <c r="AT82" s="58">
        <f t="shared" si="36"/>
        <v>0</v>
      </c>
      <c r="AU82" s="58">
        <f t="shared" si="37"/>
        <v>0</v>
      </c>
      <c r="AV82" s="69">
        <f t="shared" si="38"/>
        <v>0</v>
      </c>
      <c r="AW82" s="58"/>
      <c r="AX82" s="21"/>
    </row>
    <row r="83" spans="1:53" ht="22.2" hidden="1" customHeight="1" x14ac:dyDescent="0.25">
      <c r="A83" s="162"/>
      <c r="B83" s="165" t="s">
        <v>175</v>
      </c>
      <c r="C83" s="18"/>
      <c r="D83" s="18"/>
      <c r="E83" s="18">
        <v>70</v>
      </c>
      <c r="F83" s="66">
        <f t="shared" si="26"/>
        <v>70</v>
      </c>
      <c r="G83" s="54">
        <f>[1]Phương!O82</f>
        <v>0</v>
      </c>
      <c r="H83" s="18">
        <f>[1]Hiên!T82</f>
        <v>0</v>
      </c>
      <c r="I83" s="18">
        <f>[1]Hiên!R82</f>
        <v>0</v>
      </c>
      <c r="J83" s="18">
        <f>'[1]H. Hà'!P82</f>
        <v>0</v>
      </c>
      <c r="K83" s="18">
        <f>[1]Vân!Q82</f>
        <v>70</v>
      </c>
      <c r="L83" s="18"/>
      <c r="M83" s="18">
        <f>[1]Hiên!U82</f>
        <v>0</v>
      </c>
      <c r="N83" s="18"/>
      <c r="O83" s="18"/>
      <c r="P83" s="48">
        <f>[1]Phương!X82</f>
        <v>0</v>
      </c>
      <c r="Q83" s="48"/>
      <c r="R83" s="48">
        <f t="shared" si="40"/>
        <v>0</v>
      </c>
      <c r="S83" s="50">
        <f>'[1]H. Hà'!X82</f>
        <v>0</v>
      </c>
      <c r="T83" s="164"/>
      <c r="U83" s="50">
        <f t="shared" si="27"/>
        <v>0</v>
      </c>
      <c r="V83" s="18">
        <f>[1]Hiên!AA82</f>
        <v>0</v>
      </c>
      <c r="W83" s="18">
        <f>[1]Vân!Y82</f>
        <v>0</v>
      </c>
      <c r="X83" s="18">
        <f>'[1]778NK'!F82</f>
        <v>0</v>
      </c>
      <c r="Y83" s="39">
        <f t="shared" si="28"/>
        <v>0</v>
      </c>
      <c r="Z83" s="164"/>
      <c r="AA83" s="41">
        <f t="shared" si="29"/>
        <v>0</v>
      </c>
      <c r="AB83" s="52">
        <f t="shared" si="30"/>
        <v>0</v>
      </c>
      <c r="AC83" s="52">
        <f t="shared" si="31"/>
        <v>0</v>
      </c>
      <c r="AD83" s="53">
        <f t="shared" si="32"/>
        <v>70</v>
      </c>
      <c r="AE83" s="53">
        <f t="shared" si="33"/>
        <v>0</v>
      </c>
      <c r="AF83" s="53">
        <f t="shared" si="34"/>
        <v>0</v>
      </c>
      <c r="AG83" s="18">
        <f>[1]Phương!AB82</f>
        <v>0</v>
      </c>
      <c r="AH83" s="18">
        <f>[1]Hiên!AC82</f>
        <v>0</v>
      </c>
      <c r="AI83" s="18">
        <f>[1]Vân!AA82</f>
        <v>0</v>
      </c>
      <c r="AJ83" s="18">
        <f>'[1]778NK'!I82</f>
        <v>0</v>
      </c>
      <c r="AK83" s="54">
        <f t="shared" si="35"/>
        <v>0</v>
      </c>
      <c r="AL83" s="18">
        <f t="shared" si="39"/>
        <v>0</v>
      </c>
      <c r="AM83" s="18">
        <f>[1]Vân!AB82</f>
        <v>0</v>
      </c>
      <c r="AN83" s="161">
        <v>12000</v>
      </c>
      <c r="AO83" s="58">
        <f t="shared" si="21"/>
        <v>0</v>
      </c>
      <c r="AP83" s="58">
        <f t="shared" si="22"/>
        <v>0</v>
      </c>
      <c r="AQ83" s="58">
        <f t="shared" si="23"/>
        <v>0</v>
      </c>
      <c r="AR83" s="58">
        <f t="shared" si="24"/>
        <v>70</v>
      </c>
      <c r="AS83" s="58">
        <f t="shared" si="25"/>
        <v>840000</v>
      </c>
      <c r="AT83" s="58">
        <f t="shared" si="36"/>
        <v>0</v>
      </c>
      <c r="AU83" s="58">
        <f t="shared" si="37"/>
        <v>0</v>
      </c>
      <c r="AV83" s="69">
        <f t="shared" si="38"/>
        <v>0</v>
      </c>
      <c r="AW83" s="58"/>
      <c r="AX83" s="21"/>
    </row>
    <row r="84" spans="1:53" s="114" customFormat="1" ht="22.2" customHeight="1" x14ac:dyDescent="0.25">
      <c r="A84" s="166">
        <v>3</v>
      </c>
      <c r="B84" s="167" t="s">
        <v>176</v>
      </c>
      <c r="C84" s="107">
        <v>178</v>
      </c>
      <c r="D84" s="107">
        <v>93</v>
      </c>
      <c r="E84" s="107">
        <v>530</v>
      </c>
      <c r="F84" s="108">
        <f t="shared" si="26"/>
        <v>801</v>
      </c>
      <c r="G84" s="109">
        <f>[1]Phương!O83</f>
        <v>1</v>
      </c>
      <c r="H84" s="107">
        <f>[1]Hiên!T83</f>
        <v>0</v>
      </c>
      <c r="I84" s="107">
        <f>[1]Hiên!R83</f>
        <v>0</v>
      </c>
      <c r="J84" s="107">
        <f>'[1]H. Hà'!P83</f>
        <v>0</v>
      </c>
      <c r="K84" s="107">
        <f>[1]Vân!Q83</f>
        <v>0</v>
      </c>
      <c r="L84" s="107"/>
      <c r="M84" s="107">
        <f>[1]Hiên!U83</f>
        <v>0</v>
      </c>
      <c r="N84" s="107"/>
      <c r="O84" s="107"/>
      <c r="P84" s="110">
        <f>[1]Phương!X83</f>
        <v>5</v>
      </c>
      <c r="Q84" s="110">
        <v>32000</v>
      </c>
      <c r="R84" s="110">
        <f t="shared" si="40"/>
        <v>160000</v>
      </c>
      <c r="S84" s="111">
        <f>'[1]H. Hà'!X83</f>
        <v>107</v>
      </c>
      <c r="T84" s="168">
        <v>38000</v>
      </c>
      <c r="U84" s="50">
        <f t="shared" si="27"/>
        <v>4066000</v>
      </c>
      <c r="V84" s="107">
        <f>[1]Hiên!AA83</f>
        <v>27</v>
      </c>
      <c r="W84" s="107">
        <f>[1]Vân!Y83</f>
        <v>0</v>
      </c>
      <c r="X84" s="107">
        <f>'[1]778NK'!F83</f>
        <v>0</v>
      </c>
      <c r="Y84" s="39">
        <f t="shared" si="28"/>
        <v>27</v>
      </c>
      <c r="Z84" s="168">
        <v>38000</v>
      </c>
      <c r="AA84" s="112">
        <f t="shared" si="29"/>
        <v>1026000</v>
      </c>
      <c r="AB84" s="52">
        <f t="shared" si="30"/>
        <v>139</v>
      </c>
      <c r="AC84" s="52">
        <f t="shared" si="31"/>
        <v>5252000</v>
      </c>
      <c r="AD84" s="53">
        <f t="shared" si="32"/>
        <v>140</v>
      </c>
      <c r="AE84" s="113">
        <f t="shared" si="33"/>
        <v>661</v>
      </c>
      <c r="AF84" s="113">
        <f>AE84*AN84</f>
        <v>11972693</v>
      </c>
      <c r="AG84" s="107">
        <f>[1]Phương!AB83</f>
        <v>0</v>
      </c>
      <c r="AH84" s="107">
        <f>[1]Hiên!AC83</f>
        <v>238</v>
      </c>
      <c r="AI84" s="107">
        <f>[1]Vân!AA83</f>
        <v>423</v>
      </c>
      <c r="AJ84" s="107">
        <f>'[1]778NK'!I83</f>
        <v>0</v>
      </c>
      <c r="AK84" s="109">
        <f t="shared" si="35"/>
        <v>661</v>
      </c>
      <c r="AL84" s="107">
        <f t="shared" si="39"/>
        <v>0</v>
      </c>
      <c r="AM84" s="107">
        <f>[1]Vân!AB83</f>
        <v>0</v>
      </c>
      <c r="AN84" s="73">
        <v>18113</v>
      </c>
      <c r="AO84" s="58">
        <f t="shared" si="21"/>
        <v>139</v>
      </c>
      <c r="AP84" s="58">
        <f t="shared" si="22"/>
        <v>2517707</v>
      </c>
      <c r="AQ84" s="58">
        <f t="shared" si="23"/>
        <v>2734293</v>
      </c>
      <c r="AR84" s="58">
        <f t="shared" si="24"/>
        <v>1</v>
      </c>
      <c r="AS84" s="58">
        <f t="shared" si="25"/>
        <v>18113</v>
      </c>
      <c r="AT84" s="58">
        <f t="shared" si="36"/>
        <v>210080</v>
      </c>
      <c r="AU84" s="58"/>
      <c r="AV84" s="69">
        <f t="shared" si="38"/>
        <v>210080</v>
      </c>
      <c r="AW84" s="58"/>
      <c r="AX84" s="21"/>
      <c r="BA84" s="2" t="s">
        <v>177</v>
      </c>
    </row>
    <row r="85" spans="1:53" s="114" customFormat="1" ht="22.2" customHeight="1" x14ac:dyDescent="0.25">
      <c r="A85" s="166">
        <v>4</v>
      </c>
      <c r="B85" s="167" t="s">
        <v>178</v>
      </c>
      <c r="C85" s="107">
        <v>76</v>
      </c>
      <c r="D85" s="107">
        <v>10</v>
      </c>
      <c r="E85" s="107">
        <v>506</v>
      </c>
      <c r="F85" s="108">
        <f t="shared" si="26"/>
        <v>592</v>
      </c>
      <c r="G85" s="109">
        <f>[1]Phương!O84</f>
        <v>1</v>
      </c>
      <c r="H85" s="107">
        <f>[1]Hiên!T84</f>
        <v>0</v>
      </c>
      <c r="I85" s="107">
        <f>[1]Hiên!R84</f>
        <v>0</v>
      </c>
      <c r="J85" s="107">
        <f>'[1]H. Hà'!P84</f>
        <v>0</v>
      </c>
      <c r="K85" s="107">
        <f>[1]Vân!Q84</f>
        <v>0</v>
      </c>
      <c r="L85" s="107"/>
      <c r="M85" s="107">
        <f>[1]Hiên!U84</f>
        <v>0</v>
      </c>
      <c r="N85" s="107"/>
      <c r="O85" s="107"/>
      <c r="P85" s="110">
        <f>[1]Phương!X84</f>
        <v>5</v>
      </c>
      <c r="Q85" s="110">
        <v>20000</v>
      </c>
      <c r="R85" s="110">
        <f t="shared" si="40"/>
        <v>100000</v>
      </c>
      <c r="S85" s="111">
        <f>'[1]H. Hà'!X84</f>
        <v>20</v>
      </c>
      <c r="T85" s="164">
        <v>29000</v>
      </c>
      <c r="U85" s="50">
        <f t="shared" si="27"/>
        <v>580000</v>
      </c>
      <c r="V85" s="107">
        <f>[1]Hiên!AA84</f>
        <v>25</v>
      </c>
      <c r="W85" s="107">
        <f>[1]Vân!Y84</f>
        <v>0</v>
      </c>
      <c r="X85" s="107">
        <f>'[1]778NK'!F84</f>
        <v>0</v>
      </c>
      <c r="Y85" s="39">
        <f t="shared" si="28"/>
        <v>25</v>
      </c>
      <c r="Z85" s="168">
        <v>29000</v>
      </c>
      <c r="AA85" s="112">
        <f t="shared" si="29"/>
        <v>725000</v>
      </c>
      <c r="AB85" s="52">
        <f t="shared" si="30"/>
        <v>50</v>
      </c>
      <c r="AC85" s="52">
        <f t="shared" si="31"/>
        <v>1405000</v>
      </c>
      <c r="AD85" s="53">
        <f t="shared" si="32"/>
        <v>51</v>
      </c>
      <c r="AE85" s="113">
        <f t="shared" si="33"/>
        <v>541</v>
      </c>
      <c r="AF85" s="113">
        <f t="shared" si="34"/>
        <v>5680500</v>
      </c>
      <c r="AG85" s="107">
        <f>[1]Phương!AB84</f>
        <v>0</v>
      </c>
      <c r="AH85" s="107">
        <f>[1]Hiên!AC84</f>
        <v>45</v>
      </c>
      <c r="AI85" s="107">
        <f>[1]Vân!AA84</f>
        <v>496</v>
      </c>
      <c r="AJ85" s="107">
        <f>'[1]778NK'!I84</f>
        <v>0</v>
      </c>
      <c r="AK85" s="109">
        <f t="shared" si="35"/>
        <v>541</v>
      </c>
      <c r="AL85" s="107">
        <f t="shared" si="39"/>
        <v>0</v>
      </c>
      <c r="AM85" s="107">
        <f>[1]Vân!AB84</f>
        <v>0</v>
      </c>
      <c r="AN85" s="161">
        <v>10500</v>
      </c>
      <c r="AO85" s="58">
        <f t="shared" si="21"/>
        <v>50</v>
      </c>
      <c r="AP85" s="58">
        <f t="shared" si="22"/>
        <v>525000</v>
      </c>
      <c r="AQ85" s="58">
        <f t="shared" si="23"/>
        <v>880000</v>
      </c>
      <c r="AR85" s="58">
        <f t="shared" si="24"/>
        <v>1</v>
      </c>
      <c r="AS85" s="58">
        <f t="shared" si="25"/>
        <v>10500</v>
      </c>
      <c r="AT85" s="58">
        <f t="shared" si="36"/>
        <v>56200</v>
      </c>
      <c r="AU85" s="58"/>
      <c r="AV85" s="69">
        <f t="shared" si="38"/>
        <v>56200</v>
      </c>
      <c r="AW85" s="58"/>
      <c r="AX85" s="21"/>
      <c r="BA85" s="2" t="s">
        <v>179</v>
      </c>
    </row>
    <row r="86" spans="1:53" ht="22.2" customHeight="1" x14ac:dyDescent="0.25">
      <c r="A86" s="162">
        <v>5</v>
      </c>
      <c r="B86" s="169" t="s">
        <v>180</v>
      </c>
      <c r="C86" s="18"/>
      <c r="D86" s="18">
        <v>1</v>
      </c>
      <c r="E86" s="18"/>
      <c r="F86" s="66">
        <f t="shared" si="26"/>
        <v>1</v>
      </c>
      <c r="G86" s="54">
        <f>[1]Phương!O85</f>
        <v>0</v>
      </c>
      <c r="H86" s="18">
        <f>[1]Hiên!T85</f>
        <v>0</v>
      </c>
      <c r="I86" s="18">
        <f>[1]Hiên!R85</f>
        <v>0</v>
      </c>
      <c r="J86" s="18">
        <f>'[1]H. Hà'!P85</f>
        <v>0</v>
      </c>
      <c r="K86" s="18">
        <f>[1]Vân!Q85</f>
        <v>0</v>
      </c>
      <c r="L86" s="18"/>
      <c r="M86" s="18">
        <f>[1]Hiên!U85</f>
        <v>0</v>
      </c>
      <c r="N86" s="18"/>
      <c r="O86" s="18"/>
      <c r="P86" s="48">
        <f>[1]Phương!X85</f>
        <v>0</v>
      </c>
      <c r="Q86" s="48"/>
      <c r="R86" s="48">
        <f t="shared" si="40"/>
        <v>0</v>
      </c>
      <c r="S86" s="50">
        <f>'[1]H. Hà'!X85</f>
        <v>0</v>
      </c>
      <c r="T86" s="164">
        <v>33000</v>
      </c>
      <c r="U86" s="50">
        <f t="shared" si="27"/>
        <v>0</v>
      </c>
      <c r="V86" s="18">
        <f>[1]Hiên!AA85</f>
        <v>0</v>
      </c>
      <c r="W86" s="18">
        <f>[1]Vân!Y85</f>
        <v>0</v>
      </c>
      <c r="X86" s="18">
        <f>'[1]778NK'!F85</f>
        <v>0</v>
      </c>
      <c r="Y86" s="39">
        <f t="shared" si="28"/>
        <v>0</v>
      </c>
      <c r="Z86" s="164">
        <v>33000</v>
      </c>
      <c r="AA86" s="41">
        <f t="shared" si="29"/>
        <v>0</v>
      </c>
      <c r="AB86" s="52">
        <f t="shared" si="30"/>
        <v>0</v>
      </c>
      <c r="AC86" s="52">
        <f t="shared" si="31"/>
        <v>0</v>
      </c>
      <c r="AD86" s="53">
        <f t="shared" si="32"/>
        <v>0</v>
      </c>
      <c r="AE86" s="53">
        <f t="shared" si="33"/>
        <v>1</v>
      </c>
      <c r="AF86" s="53">
        <f t="shared" si="34"/>
        <v>26275</v>
      </c>
      <c r="AG86" s="18">
        <f>[1]Phương!AB85</f>
        <v>0</v>
      </c>
      <c r="AH86" s="18">
        <f>[1]Hiên!AC85</f>
        <v>1</v>
      </c>
      <c r="AI86" s="18">
        <f>[1]Vân!AA85</f>
        <v>0</v>
      </c>
      <c r="AJ86" s="18">
        <f>'[1]778NK'!I85</f>
        <v>0</v>
      </c>
      <c r="AK86" s="54">
        <f t="shared" si="35"/>
        <v>1</v>
      </c>
      <c r="AL86" s="18">
        <f t="shared" si="39"/>
        <v>0</v>
      </c>
      <c r="AM86" s="18">
        <f>[1]Vân!AB85</f>
        <v>0</v>
      </c>
      <c r="AN86" s="161">
        <v>26275</v>
      </c>
      <c r="AO86" s="58">
        <f t="shared" si="21"/>
        <v>0</v>
      </c>
      <c r="AP86" s="58">
        <f t="shared" si="22"/>
        <v>0</v>
      </c>
      <c r="AQ86" s="58">
        <f t="shared" si="23"/>
        <v>0</v>
      </c>
      <c r="AR86" s="58">
        <f t="shared" si="24"/>
        <v>0</v>
      </c>
      <c r="AS86" s="58">
        <f t="shared" si="25"/>
        <v>0</v>
      </c>
      <c r="AT86" s="58">
        <f t="shared" si="36"/>
        <v>0</v>
      </c>
      <c r="AU86" s="58">
        <f t="shared" si="37"/>
        <v>0</v>
      </c>
      <c r="AV86" s="69">
        <f t="shared" si="38"/>
        <v>0</v>
      </c>
      <c r="AW86" s="58"/>
      <c r="AX86" s="21"/>
      <c r="BA86" s="2" t="s">
        <v>181</v>
      </c>
    </row>
    <row r="87" spans="1:53" ht="22.2" customHeight="1" x14ac:dyDescent="0.25">
      <c r="A87" s="160">
        <v>6</v>
      </c>
      <c r="B87" s="54" t="s">
        <v>182</v>
      </c>
      <c r="C87" s="18"/>
      <c r="D87" s="18"/>
      <c r="E87" s="18"/>
      <c r="F87" s="77">
        <f t="shared" si="26"/>
        <v>0</v>
      </c>
      <c r="G87" s="54">
        <f>[1]Phương!O86</f>
        <v>0</v>
      </c>
      <c r="H87" s="18">
        <f>[1]Hiên!T86</f>
        <v>0</v>
      </c>
      <c r="I87" s="18">
        <f>[1]Hiên!R86</f>
        <v>0</v>
      </c>
      <c r="J87" s="18">
        <f>'[1]H. Hà'!P86</f>
        <v>0</v>
      </c>
      <c r="K87" s="18">
        <f>[1]Vân!Q86</f>
        <v>0</v>
      </c>
      <c r="L87" s="18"/>
      <c r="M87" s="18">
        <f>[1]Hiên!U86</f>
        <v>0</v>
      </c>
      <c r="N87" s="18"/>
      <c r="O87" s="18"/>
      <c r="P87" s="48">
        <f>[1]Phương!X86</f>
        <v>0</v>
      </c>
      <c r="Q87" s="48"/>
      <c r="R87" s="48">
        <f t="shared" si="40"/>
        <v>0</v>
      </c>
      <c r="S87" s="50">
        <f>'[1]H. Hà'!X86</f>
        <v>0</v>
      </c>
      <c r="T87" s="41"/>
      <c r="U87" s="50">
        <f t="shared" si="27"/>
        <v>0</v>
      </c>
      <c r="V87" s="18">
        <f>[1]Hiên!AA86</f>
        <v>0</v>
      </c>
      <c r="W87" s="18">
        <f>[1]Vân!Y86</f>
        <v>0</v>
      </c>
      <c r="X87" s="18">
        <f>'[1]778NK'!F86</f>
        <v>0</v>
      </c>
      <c r="Y87" s="39">
        <f t="shared" si="28"/>
        <v>0</v>
      </c>
      <c r="Z87" s="41"/>
      <c r="AA87" s="41">
        <f t="shared" si="29"/>
        <v>0</v>
      </c>
      <c r="AB87" s="52">
        <f t="shared" si="30"/>
        <v>0</v>
      </c>
      <c r="AC87" s="52">
        <f t="shared" si="31"/>
        <v>0</v>
      </c>
      <c r="AD87" s="53">
        <f t="shared" si="32"/>
        <v>0</v>
      </c>
      <c r="AE87" s="53">
        <f t="shared" si="33"/>
        <v>0</v>
      </c>
      <c r="AF87" s="53">
        <f t="shared" si="34"/>
        <v>0</v>
      </c>
      <c r="AG87" s="18">
        <f>[1]Phương!AB86</f>
        <v>0</v>
      </c>
      <c r="AH87" s="18">
        <f>[1]Hiên!AC86</f>
        <v>0</v>
      </c>
      <c r="AI87" s="18">
        <f>[1]Vân!AA86</f>
        <v>0</v>
      </c>
      <c r="AJ87" s="18">
        <f>'[1]778NK'!I86</f>
        <v>0</v>
      </c>
      <c r="AK87" s="54">
        <f t="shared" si="35"/>
        <v>0</v>
      </c>
      <c r="AL87" s="18">
        <f t="shared" si="39"/>
        <v>0</v>
      </c>
      <c r="AM87" s="18">
        <f>[1]Vân!AB86</f>
        <v>0</v>
      </c>
      <c r="AN87" s="58"/>
      <c r="AO87" s="58">
        <f t="shared" si="21"/>
        <v>0</v>
      </c>
      <c r="AP87" s="58">
        <f t="shared" si="22"/>
        <v>0</v>
      </c>
      <c r="AQ87" s="58">
        <f t="shared" si="23"/>
        <v>0</v>
      </c>
      <c r="AR87" s="58">
        <f t="shared" si="24"/>
        <v>0</v>
      </c>
      <c r="AS87" s="58">
        <f t="shared" si="25"/>
        <v>0</v>
      </c>
      <c r="AT87" s="61">
        <f>SUM(AT88:AT102)</f>
        <v>109720</v>
      </c>
      <c r="AU87" s="61">
        <f>SUM(AU88:AU102)</f>
        <v>47840</v>
      </c>
      <c r="AV87" s="62">
        <f t="shared" si="38"/>
        <v>157560</v>
      </c>
      <c r="AW87" s="80">
        <f>'[1]chi khoa'!E17</f>
        <v>241313.95713863341</v>
      </c>
      <c r="AX87" s="58"/>
    </row>
    <row r="88" spans="1:53" ht="22.2" hidden="1" customHeight="1" x14ac:dyDescent="0.25">
      <c r="A88" s="170">
        <v>1</v>
      </c>
      <c r="B88" s="90" t="s">
        <v>183</v>
      </c>
      <c r="C88" s="18"/>
      <c r="D88" s="18"/>
      <c r="E88" s="18"/>
      <c r="F88" s="77">
        <f t="shared" si="26"/>
        <v>0</v>
      </c>
      <c r="G88" s="54">
        <f>[1]Phương!O87</f>
        <v>0</v>
      </c>
      <c r="H88" s="18">
        <f>[1]Hiên!T87</f>
        <v>0</v>
      </c>
      <c r="I88" s="18">
        <f>[1]Hiên!R87</f>
        <v>0</v>
      </c>
      <c r="J88" s="18">
        <f>'[1]H. Hà'!P87</f>
        <v>0</v>
      </c>
      <c r="K88" s="18">
        <f>[1]Vân!Q87</f>
        <v>0</v>
      </c>
      <c r="L88" s="18"/>
      <c r="M88" s="18">
        <f>[1]Hiên!U87</f>
        <v>0</v>
      </c>
      <c r="N88" s="18"/>
      <c r="O88" s="18"/>
      <c r="P88" s="48">
        <f>[1]Phương!X87</f>
        <v>0</v>
      </c>
      <c r="Q88" s="48"/>
      <c r="R88" s="48">
        <f t="shared" si="40"/>
        <v>0</v>
      </c>
      <c r="S88" s="50">
        <f>'[1]H. Hà'!X87</f>
        <v>0</v>
      </c>
      <c r="T88" s="171">
        <v>22000</v>
      </c>
      <c r="U88" s="50">
        <f t="shared" si="27"/>
        <v>0</v>
      </c>
      <c r="V88" s="18">
        <f>[1]Hiên!AA87</f>
        <v>0</v>
      </c>
      <c r="W88" s="18">
        <f>[1]Vân!Y87</f>
        <v>0</v>
      </c>
      <c r="X88" s="18">
        <f>'[1]778NK'!F87</f>
        <v>0</v>
      </c>
      <c r="Y88" s="39">
        <f t="shared" si="28"/>
        <v>0</v>
      </c>
      <c r="Z88" s="171">
        <v>22000</v>
      </c>
      <c r="AA88" s="41">
        <f t="shared" si="29"/>
        <v>0</v>
      </c>
      <c r="AB88" s="52">
        <f t="shared" si="30"/>
        <v>0</v>
      </c>
      <c r="AC88" s="52">
        <f t="shared" si="31"/>
        <v>0</v>
      </c>
      <c r="AD88" s="53">
        <f t="shared" si="32"/>
        <v>0</v>
      </c>
      <c r="AE88" s="53">
        <f t="shared" si="33"/>
        <v>0</v>
      </c>
      <c r="AF88" s="53">
        <f t="shared" si="34"/>
        <v>0</v>
      </c>
      <c r="AG88" s="18">
        <f>[1]Phương!AB87</f>
        <v>0</v>
      </c>
      <c r="AH88" s="18">
        <f>[1]Hiên!AC87</f>
        <v>0</v>
      </c>
      <c r="AI88" s="18">
        <f>[1]Vân!AA87</f>
        <v>0</v>
      </c>
      <c r="AJ88" s="18">
        <f>'[1]778NK'!I87</f>
        <v>0</v>
      </c>
      <c r="AK88" s="54">
        <f t="shared" si="35"/>
        <v>0</v>
      </c>
      <c r="AL88" s="18">
        <f t="shared" si="39"/>
        <v>0</v>
      </c>
      <c r="AM88" s="18">
        <f>[1]Vân!AB87</f>
        <v>0</v>
      </c>
      <c r="AN88" s="58"/>
      <c r="AO88" s="58">
        <f t="shared" si="21"/>
        <v>0</v>
      </c>
      <c r="AP88" s="58">
        <f t="shared" si="22"/>
        <v>0</v>
      </c>
      <c r="AQ88" s="58">
        <f t="shared" si="23"/>
        <v>0</v>
      </c>
      <c r="AR88" s="58">
        <f t="shared" si="24"/>
        <v>0</v>
      </c>
      <c r="AS88" s="58">
        <f t="shared" si="25"/>
        <v>0</v>
      </c>
      <c r="AT88" s="58">
        <f t="shared" si="36"/>
        <v>0</v>
      </c>
      <c r="AU88" s="58">
        <f t="shared" si="37"/>
        <v>0</v>
      </c>
      <c r="AV88" s="69">
        <f t="shared" si="38"/>
        <v>0</v>
      </c>
      <c r="AW88" s="58"/>
      <c r="AX88" s="21">
        <f>SUM(AB88:AB102)</f>
        <v>107</v>
      </c>
    </row>
    <row r="89" spans="1:53" ht="22.2" customHeight="1" x14ac:dyDescent="0.25">
      <c r="A89" s="170">
        <v>2</v>
      </c>
      <c r="B89" s="165" t="s">
        <v>184</v>
      </c>
      <c r="C89" s="18"/>
      <c r="D89" s="18"/>
      <c r="E89" s="18">
        <v>20</v>
      </c>
      <c r="F89" s="66">
        <f t="shared" si="26"/>
        <v>20</v>
      </c>
      <c r="G89" s="54">
        <f>[1]Phương!O88</f>
        <v>0</v>
      </c>
      <c r="H89" s="18">
        <f>[1]Hiên!T88</f>
        <v>0</v>
      </c>
      <c r="I89" s="18">
        <f>[1]Hiên!R88</f>
        <v>0</v>
      </c>
      <c r="J89" s="18">
        <f>'[1]H. Hà'!P88</f>
        <v>0</v>
      </c>
      <c r="K89" s="18">
        <f>[1]Vân!Q88</f>
        <v>0</v>
      </c>
      <c r="L89" s="18"/>
      <c r="M89" s="18">
        <f>[1]Hiên!U88</f>
        <v>0</v>
      </c>
      <c r="N89" s="18"/>
      <c r="O89" s="18"/>
      <c r="P89" s="48">
        <f>[1]Phương!X88</f>
        <v>0</v>
      </c>
      <c r="Q89" s="48"/>
      <c r="R89" s="48">
        <f t="shared" si="40"/>
        <v>0</v>
      </c>
      <c r="S89" s="50">
        <f>'[1]H. Hà'!X88</f>
        <v>2</v>
      </c>
      <c r="T89" s="172">
        <v>60000</v>
      </c>
      <c r="U89" s="50">
        <f t="shared" si="27"/>
        <v>120000</v>
      </c>
      <c r="V89" s="18">
        <f>[1]Hiên!AA88</f>
        <v>0</v>
      </c>
      <c r="W89" s="18">
        <f>[1]Vân!Y88</f>
        <v>0</v>
      </c>
      <c r="X89" s="18">
        <f>'[1]778NK'!F88</f>
        <v>0</v>
      </c>
      <c r="Y89" s="39">
        <f t="shared" si="28"/>
        <v>0</v>
      </c>
      <c r="Z89" s="172">
        <v>60000</v>
      </c>
      <c r="AA89" s="41">
        <f t="shared" si="29"/>
        <v>0</v>
      </c>
      <c r="AB89" s="52">
        <f t="shared" si="30"/>
        <v>2</v>
      </c>
      <c r="AC89" s="52">
        <f t="shared" si="31"/>
        <v>120000</v>
      </c>
      <c r="AD89" s="53">
        <f t="shared" si="32"/>
        <v>2</v>
      </c>
      <c r="AE89" s="53">
        <f t="shared" si="33"/>
        <v>18</v>
      </c>
      <c r="AF89" s="53">
        <f t="shared" si="34"/>
        <v>962460</v>
      </c>
      <c r="AG89" s="18">
        <f>[1]Phương!AB88</f>
        <v>0</v>
      </c>
      <c r="AH89" s="18">
        <f>[1]Hiên!AC88</f>
        <v>0</v>
      </c>
      <c r="AI89" s="18">
        <f>[1]Vân!AA88</f>
        <v>18</v>
      </c>
      <c r="AJ89" s="18">
        <f>'[1]778NK'!I88</f>
        <v>0</v>
      </c>
      <c r="AK89" s="54">
        <f t="shared" si="35"/>
        <v>18</v>
      </c>
      <c r="AL89" s="18">
        <f t="shared" si="39"/>
        <v>0</v>
      </c>
      <c r="AM89" s="18">
        <f>[1]Vân!AB88</f>
        <v>0</v>
      </c>
      <c r="AN89" s="73">
        <v>53470</v>
      </c>
      <c r="AO89" s="58">
        <f t="shared" si="21"/>
        <v>2</v>
      </c>
      <c r="AP89" s="58">
        <f t="shared" si="22"/>
        <v>106940</v>
      </c>
      <c r="AQ89" s="58">
        <f t="shared" si="23"/>
        <v>13060</v>
      </c>
      <c r="AR89" s="58">
        <f t="shared" si="24"/>
        <v>0</v>
      </c>
      <c r="AS89" s="58">
        <f t="shared" si="25"/>
        <v>0</v>
      </c>
      <c r="AT89" s="58">
        <f t="shared" si="36"/>
        <v>4800</v>
      </c>
      <c r="AU89" s="58"/>
      <c r="AV89" s="69">
        <f t="shared" si="38"/>
        <v>4800</v>
      </c>
      <c r="AW89" s="58"/>
      <c r="AX89" s="21"/>
      <c r="BA89" s="2" t="s">
        <v>185</v>
      </c>
    </row>
    <row r="90" spans="1:53" ht="22.2" customHeight="1" x14ac:dyDescent="0.25">
      <c r="A90" s="173">
        <v>3</v>
      </c>
      <c r="B90" s="86" t="s">
        <v>186</v>
      </c>
      <c r="C90" s="65">
        <v>60</v>
      </c>
      <c r="D90" s="18">
        <v>10</v>
      </c>
      <c r="E90" s="18">
        <v>0</v>
      </c>
      <c r="F90" s="66">
        <f t="shared" si="26"/>
        <v>70</v>
      </c>
      <c r="G90" s="54">
        <f>[1]Phương!O89</f>
        <v>1</v>
      </c>
      <c r="H90" s="18">
        <f>[1]Hiên!T89</f>
        <v>0</v>
      </c>
      <c r="I90" s="18">
        <f>[1]Hiên!R89</f>
        <v>0</v>
      </c>
      <c r="J90" s="18">
        <f>'[1]H. Hà'!P89</f>
        <v>0</v>
      </c>
      <c r="K90" s="18">
        <f>[1]Vân!Q89</f>
        <v>0</v>
      </c>
      <c r="L90" s="18"/>
      <c r="M90" s="18">
        <f>[1]Hiên!U89</f>
        <v>0</v>
      </c>
      <c r="N90" s="18"/>
      <c r="O90" s="18"/>
      <c r="P90" s="48">
        <f>[1]Phương!X89</f>
        <v>0</v>
      </c>
      <c r="Q90" s="48"/>
      <c r="R90" s="48">
        <f t="shared" si="40"/>
        <v>0</v>
      </c>
      <c r="S90" s="50">
        <f>'[1]H. Hà'!X89</f>
        <v>0</v>
      </c>
      <c r="T90" s="88">
        <v>39000</v>
      </c>
      <c r="U90" s="50">
        <f t="shared" si="27"/>
        <v>0</v>
      </c>
      <c r="V90" s="18">
        <f>[1]Hiên!AA89</f>
        <v>1</v>
      </c>
      <c r="W90" s="18">
        <f>[1]Vân!Y89</f>
        <v>0</v>
      </c>
      <c r="X90" s="18">
        <f>'[1]778NK'!F89</f>
        <v>0</v>
      </c>
      <c r="Y90" s="39">
        <f t="shared" si="28"/>
        <v>1</v>
      </c>
      <c r="Z90" s="88">
        <v>39000</v>
      </c>
      <c r="AA90" s="41">
        <f t="shared" si="29"/>
        <v>39000</v>
      </c>
      <c r="AB90" s="52">
        <f t="shared" si="30"/>
        <v>1</v>
      </c>
      <c r="AC90" s="52">
        <f t="shared" si="31"/>
        <v>39000</v>
      </c>
      <c r="AD90" s="53">
        <f t="shared" si="32"/>
        <v>2</v>
      </c>
      <c r="AE90" s="53">
        <f t="shared" si="33"/>
        <v>68</v>
      </c>
      <c r="AF90" s="53">
        <f t="shared" si="34"/>
        <v>1727540</v>
      </c>
      <c r="AG90" s="18">
        <f>[1]Phương!AB89</f>
        <v>0</v>
      </c>
      <c r="AH90" s="18">
        <f>[1]Hiên!AC89</f>
        <v>68</v>
      </c>
      <c r="AI90" s="18">
        <f>[1]Vân!AA89</f>
        <v>0</v>
      </c>
      <c r="AJ90" s="18">
        <f>'[1]778NK'!I89</f>
        <v>0</v>
      </c>
      <c r="AK90" s="54">
        <f t="shared" si="35"/>
        <v>68</v>
      </c>
      <c r="AL90" s="18">
        <f t="shared" si="39"/>
        <v>0</v>
      </c>
      <c r="AM90" s="18">
        <f>[1]Vân!AB89</f>
        <v>0</v>
      </c>
      <c r="AN90" s="174">
        <v>25405</v>
      </c>
      <c r="AO90" s="58">
        <f t="shared" si="21"/>
        <v>1</v>
      </c>
      <c r="AP90" s="58">
        <f t="shared" si="22"/>
        <v>25405</v>
      </c>
      <c r="AQ90" s="58">
        <f t="shared" si="23"/>
        <v>13595</v>
      </c>
      <c r="AR90" s="58">
        <f t="shared" si="24"/>
        <v>1</v>
      </c>
      <c r="AS90" s="58">
        <f t="shared" si="25"/>
        <v>25405</v>
      </c>
      <c r="AT90" s="58">
        <f t="shared" si="36"/>
        <v>1560</v>
      </c>
      <c r="AU90" s="58"/>
      <c r="AV90" s="69">
        <f t="shared" si="38"/>
        <v>1560</v>
      </c>
      <c r="AW90" s="58"/>
      <c r="AX90" s="21"/>
      <c r="BA90" s="2" t="s">
        <v>187</v>
      </c>
    </row>
    <row r="91" spans="1:53" ht="22.2" customHeight="1" x14ac:dyDescent="0.25">
      <c r="A91" s="170">
        <v>4</v>
      </c>
      <c r="B91" s="82" t="s">
        <v>188</v>
      </c>
      <c r="C91" s="65">
        <v>33</v>
      </c>
      <c r="D91" s="18">
        <v>0</v>
      </c>
      <c r="E91" s="18">
        <v>0</v>
      </c>
      <c r="F91" s="66">
        <f t="shared" si="26"/>
        <v>33</v>
      </c>
      <c r="G91" s="54">
        <f>[1]Phương!O90</f>
        <v>1</v>
      </c>
      <c r="H91" s="18">
        <f>[1]Hiên!T90</f>
        <v>0</v>
      </c>
      <c r="I91" s="18">
        <f>[1]Hiên!R90</f>
        <v>0</v>
      </c>
      <c r="J91" s="18">
        <f>'[1]H. Hà'!P90</f>
        <v>0</v>
      </c>
      <c r="K91" s="18">
        <f>[1]Vân!Q90</f>
        <v>0</v>
      </c>
      <c r="L91" s="18"/>
      <c r="M91" s="18">
        <f>[1]Hiên!U90</f>
        <v>0</v>
      </c>
      <c r="N91" s="18"/>
      <c r="O91" s="18"/>
      <c r="P91" s="48">
        <f>[1]Phương!X90</f>
        <v>0</v>
      </c>
      <c r="Q91" s="48"/>
      <c r="R91" s="48">
        <f t="shared" si="40"/>
        <v>0</v>
      </c>
      <c r="S91" s="50">
        <f>'[1]H. Hà'!X90</f>
        <v>0</v>
      </c>
      <c r="T91" s="84">
        <v>26000</v>
      </c>
      <c r="U91" s="50">
        <f t="shared" si="27"/>
        <v>0</v>
      </c>
      <c r="V91" s="18">
        <f>[1]Hiên!AA90</f>
        <v>0</v>
      </c>
      <c r="W91" s="18">
        <f>[1]Vân!Y90</f>
        <v>0</v>
      </c>
      <c r="X91" s="18">
        <f>'[1]778NK'!F90</f>
        <v>0</v>
      </c>
      <c r="Y91" s="39">
        <f t="shared" si="28"/>
        <v>0</v>
      </c>
      <c r="Z91" s="84">
        <v>26000</v>
      </c>
      <c r="AA91" s="41">
        <f t="shared" si="29"/>
        <v>0</v>
      </c>
      <c r="AB91" s="52">
        <f t="shared" si="30"/>
        <v>0</v>
      </c>
      <c r="AC91" s="52">
        <f t="shared" si="31"/>
        <v>0</v>
      </c>
      <c r="AD91" s="53">
        <f t="shared" si="32"/>
        <v>1</v>
      </c>
      <c r="AE91" s="53">
        <f t="shared" si="33"/>
        <v>32</v>
      </c>
      <c r="AF91" s="53">
        <f t="shared" si="34"/>
        <v>516960</v>
      </c>
      <c r="AG91" s="18">
        <f>[1]Phương!AB90</f>
        <v>27</v>
      </c>
      <c r="AH91" s="18">
        <f>[1]Hiên!AC90</f>
        <v>5</v>
      </c>
      <c r="AI91" s="18">
        <f>[1]Vân!AA90</f>
        <v>0</v>
      </c>
      <c r="AJ91" s="18">
        <f>'[1]778NK'!I90</f>
        <v>0</v>
      </c>
      <c r="AK91" s="54">
        <f t="shared" si="35"/>
        <v>32</v>
      </c>
      <c r="AL91" s="18">
        <f t="shared" si="39"/>
        <v>0</v>
      </c>
      <c r="AM91" s="18">
        <f>[1]Vân!AB90</f>
        <v>0</v>
      </c>
      <c r="AN91" s="73">
        <v>16155</v>
      </c>
      <c r="AO91" s="58">
        <f t="shared" si="21"/>
        <v>0</v>
      </c>
      <c r="AP91" s="58">
        <f t="shared" si="22"/>
        <v>0</v>
      </c>
      <c r="AQ91" s="58">
        <f t="shared" si="23"/>
        <v>0</v>
      </c>
      <c r="AR91" s="58">
        <f t="shared" si="24"/>
        <v>1</v>
      </c>
      <c r="AS91" s="58">
        <f t="shared" si="25"/>
        <v>16155</v>
      </c>
      <c r="AT91" s="58">
        <f t="shared" si="36"/>
        <v>0</v>
      </c>
      <c r="AU91" s="58">
        <f t="shared" si="37"/>
        <v>0</v>
      </c>
      <c r="AV91" s="69">
        <f t="shared" si="38"/>
        <v>0</v>
      </c>
      <c r="AW91" s="58"/>
      <c r="AX91" s="21"/>
      <c r="BA91" s="2" t="s">
        <v>189</v>
      </c>
    </row>
    <row r="92" spans="1:53" ht="22.2" hidden="1" customHeight="1" x14ac:dyDescent="0.25">
      <c r="A92" s="173">
        <v>4</v>
      </c>
      <c r="B92" s="82" t="s">
        <v>190</v>
      </c>
      <c r="C92" s="65">
        <v>0</v>
      </c>
      <c r="D92" s="18">
        <v>6</v>
      </c>
      <c r="E92" s="18">
        <v>20</v>
      </c>
      <c r="F92" s="66">
        <f t="shared" si="26"/>
        <v>26</v>
      </c>
      <c r="G92" s="54">
        <f>[1]Phương!O91</f>
        <v>0</v>
      </c>
      <c r="H92" s="18">
        <f>[1]Hiên!T91</f>
        <v>0</v>
      </c>
      <c r="I92" s="18">
        <f>[1]Hiên!R91</f>
        <v>0</v>
      </c>
      <c r="J92" s="18">
        <f>'[1]H. Hà'!P91</f>
        <v>0</v>
      </c>
      <c r="K92" s="18">
        <f>[1]Vân!Q91</f>
        <v>0</v>
      </c>
      <c r="L92" s="18"/>
      <c r="M92" s="18">
        <f>[1]Hiên!U91</f>
        <v>0</v>
      </c>
      <c r="N92" s="18"/>
      <c r="O92" s="18"/>
      <c r="P92" s="48">
        <f>[1]Phương!X91</f>
        <v>0</v>
      </c>
      <c r="Q92" s="48"/>
      <c r="R92" s="48">
        <f t="shared" si="40"/>
        <v>0</v>
      </c>
      <c r="S92" s="50">
        <f>'[1]H. Hà'!X91</f>
        <v>20</v>
      </c>
      <c r="T92" s="91">
        <v>40000</v>
      </c>
      <c r="U92" s="50">
        <f t="shared" si="27"/>
        <v>800000</v>
      </c>
      <c r="V92" s="18">
        <f>[1]Hiên!AA91</f>
        <v>6</v>
      </c>
      <c r="W92" s="18">
        <f>[1]Vân!Y91</f>
        <v>0</v>
      </c>
      <c r="X92" s="18">
        <f>'[1]778NK'!F91</f>
        <v>0</v>
      </c>
      <c r="Y92" s="39">
        <f t="shared" si="28"/>
        <v>6</v>
      </c>
      <c r="Z92" s="91">
        <v>40000</v>
      </c>
      <c r="AA92" s="41">
        <f t="shared" si="29"/>
        <v>240000</v>
      </c>
      <c r="AB92" s="52">
        <f t="shared" si="30"/>
        <v>26</v>
      </c>
      <c r="AC92" s="52">
        <f t="shared" si="31"/>
        <v>1040000</v>
      </c>
      <c r="AD92" s="53">
        <f t="shared" si="32"/>
        <v>26</v>
      </c>
      <c r="AE92" s="53">
        <f t="shared" si="33"/>
        <v>0</v>
      </c>
      <c r="AF92" s="53">
        <f t="shared" si="34"/>
        <v>0</v>
      </c>
      <c r="AG92" s="18">
        <f>[1]Phương!AB91</f>
        <v>0</v>
      </c>
      <c r="AH92" s="18">
        <f>[1]Hiên!AC91</f>
        <v>0</v>
      </c>
      <c r="AI92" s="18">
        <f>[1]Vân!AA91</f>
        <v>0</v>
      </c>
      <c r="AJ92" s="18">
        <f>'[1]778NK'!I91</f>
        <v>0</v>
      </c>
      <c r="AK92" s="54">
        <f t="shared" si="35"/>
        <v>0</v>
      </c>
      <c r="AL92" s="18">
        <f t="shared" si="39"/>
        <v>0</v>
      </c>
      <c r="AM92" s="18">
        <f>[1]Vân!AB91</f>
        <v>0</v>
      </c>
      <c r="AN92" s="73">
        <v>27115</v>
      </c>
      <c r="AO92" s="58">
        <f t="shared" si="21"/>
        <v>26</v>
      </c>
      <c r="AP92" s="58">
        <f t="shared" si="22"/>
        <v>704990</v>
      </c>
      <c r="AQ92" s="58">
        <f t="shared" si="23"/>
        <v>335010</v>
      </c>
      <c r="AR92" s="58">
        <f t="shared" si="24"/>
        <v>0</v>
      </c>
      <c r="AS92" s="58">
        <f t="shared" si="25"/>
        <v>0</v>
      </c>
      <c r="AT92" s="58">
        <f t="shared" si="36"/>
        <v>41600</v>
      </c>
      <c r="AU92" s="58"/>
      <c r="AV92" s="69">
        <f t="shared" si="38"/>
        <v>41600</v>
      </c>
      <c r="AW92" s="58"/>
      <c r="AX92" s="21"/>
    </row>
    <row r="93" spans="1:53" ht="22.2" customHeight="1" x14ac:dyDescent="0.25">
      <c r="A93" s="170">
        <v>5</v>
      </c>
      <c r="B93" s="82" t="s">
        <v>191</v>
      </c>
      <c r="C93" s="65">
        <v>12</v>
      </c>
      <c r="D93" s="18">
        <v>0</v>
      </c>
      <c r="E93" s="18">
        <v>0</v>
      </c>
      <c r="F93" s="66">
        <f t="shared" si="26"/>
        <v>12</v>
      </c>
      <c r="G93" s="54">
        <f>[1]Phương!O92</f>
        <v>0</v>
      </c>
      <c r="H93" s="18">
        <f>[1]Hiên!T92</f>
        <v>0</v>
      </c>
      <c r="I93" s="18">
        <f>[1]Hiên!R92</f>
        <v>0</v>
      </c>
      <c r="J93" s="18">
        <f>'[1]H. Hà'!P92</f>
        <v>0</v>
      </c>
      <c r="K93" s="18">
        <f>[1]Vân!Q92</f>
        <v>0</v>
      </c>
      <c r="L93" s="18"/>
      <c r="M93" s="18">
        <f>[1]Hiên!U92</f>
        <v>0</v>
      </c>
      <c r="N93" s="18"/>
      <c r="O93" s="18"/>
      <c r="P93" s="48">
        <f>[1]Phương!X92</f>
        <v>0</v>
      </c>
      <c r="Q93" s="48"/>
      <c r="R93" s="48">
        <f t="shared" si="40"/>
        <v>0</v>
      </c>
      <c r="S93" s="50">
        <f>'[1]H. Hà'!X92</f>
        <v>0</v>
      </c>
      <c r="T93" s="175">
        <v>24000</v>
      </c>
      <c r="U93" s="50">
        <f t="shared" si="27"/>
        <v>0</v>
      </c>
      <c r="V93" s="18">
        <f>[1]Hiên!AA92</f>
        <v>0</v>
      </c>
      <c r="W93" s="18">
        <f>[1]Vân!Y92</f>
        <v>0</v>
      </c>
      <c r="X93" s="18">
        <f>'[1]778NK'!F92</f>
        <v>0</v>
      </c>
      <c r="Y93" s="39">
        <f t="shared" si="28"/>
        <v>0</v>
      </c>
      <c r="Z93" s="175">
        <v>24000</v>
      </c>
      <c r="AA93" s="41">
        <f t="shared" si="29"/>
        <v>0</v>
      </c>
      <c r="AB93" s="52">
        <f t="shared" si="30"/>
        <v>0</v>
      </c>
      <c r="AC93" s="52">
        <f t="shared" si="31"/>
        <v>0</v>
      </c>
      <c r="AD93" s="53">
        <f t="shared" si="32"/>
        <v>0</v>
      </c>
      <c r="AE93" s="53">
        <f t="shared" si="33"/>
        <v>12</v>
      </c>
      <c r="AF93" s="53">
        <f t="shared" si="34"/>
        <v>0</v>
      </c>
      <c r="AG93" s="18">
        <f>[1]Phương!AB92</f>
        <v>9</v>
      </c>
      <c r="AH93" s="18">
        <f>[1]Hiên!AC92</f>
        <v>3</v>
      </c>
      <c r="AI93" s="18">
        <f>[1]Vân!AA92</f>
        <v>0</v>
      </c>
      <c r="AJ93" s="18">
        <f>'[1]778NK'!I92</f>
        <v>0</v>
      </c>
      <c r="AK93" s="54">
        <f t="shared" si="35"/>
        <v>12</v>
      </c>
      <c r="AL93" s="18">
        <f t="shared" si="39"/>
        <v>0</v>
      </c>
      <c r="AM93" s="18">
        <f>[1]Vân!AB92</f>
        <v>0</v>
      </c>
      <c r="AN93" s="58"/>
      <c r="AO93" s="58">
        <f t="shared" si="21"/>
        <v>0</v>
      </c>
      <c r="AP93" s="58">
        <f t="shared" si="22"/>
        <v>0</v>
      </c>
      <c r="AQ93" s="58">
        <f t="shared" si="23"/>
        <v>0</v>
      </c>
      <c r="AR93" s="58">
        <f t="shared" si="24"/>
        <v>0</v>
      </c>
      <c r="AS93" s="58">
        <f t="shared" si="25"/>
        <v>0</v>
      </c>
      <c r="AT93" s="58">
        <f t="shared" si="36"/>
        <v>0</v>
      </c>
      <c r="AU93" s="58">
        <f t="shared" si="37"/>
        <v>0</v>
      </c>
      <c r="AV93" s="69">
        <f t="shared" si="38"/>
        <v>0</v>
      </c>
      <c r="AW93" s="58"/>
      <c r="AX93" s="21"/>
      <c r="BA93" s="2" t="s">
        <v>192</v>
      </c>
    </row>
    <row r="94" spans="1:53" ht="22.2" customHeight="1" x14ac:dyDescent="0.25">
      <c r="A94" s="173">
        <v>6</v>
      </c>
      <c r="B94" s="86" t="s">
        <v>193</v>
      </c>
      <c r="C94" s="65">
        <v>26</v>
      </c>
      <c r="D94" s="18">
        <v>59</v>
      </c>
      <c r="E94" s="18">
        <v>0</v>
      </c>
      <c r="F94" s="66">
        <f t="shared" si="26"/>
        <v>85</v>
      </c>
      <c r="G94" s="54">
        <f>[1]Phương!O93</f>
        <v>0</v>
      </c>
      <c r="H94" s="18">
        <f>[1]Hiên!T93</f>
        <v>0</v>
      </c>
      <c r="I94" s="18">
        <f>[1]Hiên!R93</f>
        <v>0</v>
      </c>
      <c r="J94" s="18">
        <f>'[1]H. Hà'!P93</f>
        <v>0</v>
      </c>
      <c r="K94" s="18">
        <f>[1]Vân!Q93</f>
        <v>0</v>
      </c>
      <c r="L94" s="18"/>
      <c r="M94" s="18">
        <f>[1]Hiên!U93</f>
        <v>0</v>
      </c>
      <c r="N94" s="18"/>
      <c r="O94" s="18"/>
      <c r="P94" s="48">
        <f>[1]Phương!X93</f>
        <v>0</v>
      </c>
      <c r="Q94" s="48"/>
      <c r="R94" s="48">
        <f t="shared" si="40"/>
        <v>0</v>
      </c>
      <c r="S94" s="50">
        <f>'[1]H. Hà'!X93</f>
        <v>36</v>
      </c>
      <c r="T94" s="88">
        <v>26000</v>
      </c>
      <c r="U94" s="50">
        <f t="shared" si="27"/>
        <v>936000</v>
      </c>
      <c r="V94" s="18">
        <f>[1]Hiên!AA93</f>
        <v>8</v>
      </c>
      <c r="W94" s="18">
        <f>[1]Vân!Y93</f>
        <v>8</v>
      </c>
      <c r="X94" s="18">
        <f>'[1]778NK'!F93</f>
        <v>0</v>
      </c>
      <c r="Y94" s="39">
        <f t="shared" si="28"/>
        <v>16</v>
      </c>
      <c r="Z94" s="88">
        <v>26000</v>
      </c>
      <c r="AA94" s="41">
        <f t="shared" si="29"/>
        <v>416000</v>
      </c>
      <c r="AB94" s="52">
        <f t="shared" si="30"/>
        <v>52</v>
      </c>
      <c r="AC94" s="52">
        <f t="shared" si="31"/>
        <v>1352000</v>
      </c>
      <c r="AD94" s="53">
        <f t="shared" si="32"/>
        <v>52</v>
      </c>
      <c r="AE94" s="53">
        <f t="shared" si="33"/>
        <v>33</v>
      </c>
      <c r="AF94" s="53">
        <f t="shared" si="34"/>
        <v>494010</v>
      </c>
      <c r="AG94" s="18">
        <f>[1]Phương!AB93</f>
        <v>0</v>
      </c>
      <c r="AH94" s="18">
        <f>[1]Hiên!AC93</f>
        <v>1</v>
      </c>
      <c r="AI94" s="18">
        <f>[1]Vân!AA93</f>
        <v>32</v>
      </c>
      <c r="AJ94" s="18">
        <f>'[1]778NK'!I93</f>
        <v>0</v>
      </c>
      <c r="AK94" s="54">
        <f t="shared" si="35"/>
        <v>33</v>
      </c>
      <c r="AL94" s="18">
        <f t="shared" si="39"/>
        <v>0</v>
      </c>
      <c r="AM94" s="18">
        <f>[1]Vân!AB93</f>
        <v>0</v>
      </c>
      <c r="AN94" s="73">
        <v>14970</v>
      </c>
      <c r="AO94" s="58">
        <f t="shared" si="21"/>
        <v>52</v>
      </c>
      <c r="AP94" s="58">
        <f t="shared" si="22"/>
        <v>778440</v>
      </c>
      <c r="AQ94" s="58">
        <f t="shared" si="23"/>
        <v>573560</v>
      </c>
      <c r="AR94" s="58">
        <f t="shared" si="24"/>
        <v>0</v>
      </c>
      <c r="AS94" s="58">
        <f t="shared" si="25"/>
        <v>0</v>
      </c>
      <c r="AT94" s="58">
        <f t="shared" si="36"/>
        <v>54080</v>
      </c>
      <c r="AU94" s="58"/>
      <c r="AV94" s="69">
        <f t="shared" si="38"/>
        <v>54080</v>
      </c>
      <c r="AW94" s="58"/>
      <c r="AX94" s="21"/>
      <c r="BA94" s="2" t="s">
        <v>194</v>
      </c>
    </row>
    <row r="95" spans="1:53" ht="22.2" customHeight="1" x14ac:dyDescent="0.25">
      <c r="A95" s="173"/>
      <c r="B95" s="165" t="s">
        <v>195</v>
      </c>
      <c r="C95" s="65">
        <v>0</v>
      </c>
      <c r="D95" s="18">
        <v>0</v>
      </c>
      <c r="E95" s="18">
        <v>34</v>
      </c>
      <c r="F95" s="66">
        <f t="shared" si="26"/>
        <v>34</v>
      </c>
      <c r="G95" s="54">
        <f>[1]Phương!O94</f>
        <v>0</v>
      </c>
      <c r="H95" s="18">
        <f>[1]Hiên!T94</f>
        <v>0</v>
      </c>
      <c r="I95" s="18">
        <f>[1]Hiên!R94</f>
        <v>0</v>
      </c>
      <c r="J95" s="18">
        <f>'[1]H. Hà'!P94</f>
        <v>0</v>
      </c>
      <c r="K95" s="18">
        <f>[1]Vân!Q94</f>
        <v>0</v>
      </c>
      <c r="L95" s="18"/>
      <c r="M95" s="18">
        <f>[1]Hiên!U94</f>
        <v>0</v>
      </c>
      <c r="N95" s="18"/>
      <c r="O95" s="18"/>
      <c r="P95" s="48">
        <f>[1]Phương!X94</f>
        <v>0</v>
      </c>
      <c r="Q95" s="48"/>
      <c r="R95" s="48">
        <f t="shared" si="40"/>
        <v>0</v>
      </c>
      <c r="S95" s="50">
        <f>'[1]H. Hà'!X94</f>
        <v>0</v>
      </c>
      <c r="T95" s="91">
        <v>28000</v>
      </c>
      <c r="U95" s="50">
        <f t="shared" si="27"/>
        <v>0</v>
      </c>
      <c r="V95" s="18">
        <f>[1]Hiên!AA94</f>
        <v>0</v>
      </c>
      <c r="W95" s="18">
        <f>[1]Vân!Y94</f>
        <v>0</v>
      </c>
      <c r="X95" s="18">
        <f>'[1]778NK'!F94</f>
        <v>0</v>
      </c>
      <c r="Y95" s="39">
        <f t="shared" si="28"/>
        <v>0</v>
      </c>
      <c r="Z95" s="91">
        <v>28000</v>
      </c>
      <c r="AA95" s="41">
        <f t="shared" si="29"/>
        <v>0</v>
      </c>
      <c r="AB95" s="52">
        <f t="shared" si="30"/>
        <v>0</v>
      </c>
      <c r="AC95" s="52">
        <f t="shared" si="31"/>
        <v>0</v>
      </c>
      <c r="AD95" s="53">
        <f t="shared" si="32"/>
        <v>0</v>
      </c>
      <c r="AE95" s="53">
        <f t="shared" si="33"/>
        <v>34</v>
      </c>
      <c r="AF95" s="53">
        <f t="shared" si="34"/>
        <v>729810</v>
      </c>
      <c r="AG95" s="18">
        <f>[1]Phương!AB94</f>
        <v>0</v>
      </c>
      <c r="AH95" s="18">
        <f>[1]Hiên!AC94</f>
        <v>0</v>
      </c>
      <c r="AI95" s="18">
        <f>[1]Vân!AA94</f>
        <v>34</v>
      </c>
      <c r="AJ95" s="18">
        <f>'[1]778NK'!I94</f>
        <v>0</v>
      </c>
      <c r="AK95" s="54">
        <f t="shared" si="35"/>
        <v>34</v>
      </c>
      <c r="AL95" s="18">
        <f t="shared" si="39"/>
        <v>0</v>
      </c>
      <c r="AM95" s="18">
        <f>[1]Vân!AB94</f>
        <v>18</v>
      </c>
      <c r="AN95" s="73">
        <v>21465</v>
      </c>
      <c r="AO95" s="58">
        <f t="shared" si="21"/>
        <v>0</v>
      </c>
      <c r="AP95" s="58">
        <f t="shared" si="22"/>
        <v>0</v>
      </c>
      <c r="AQ95" s="58">
        <f t="shared" si="23"/>
        <v>0</v>
      </c>
      <c r="AR95" s="58">
        <f t="shared" si="24"/>
        <v>0</v>
      </c>
      <c r="AS95" s="58">
        <f t="shared" si="25"/>
        <v>0</v>
      </c>
      <c r="AT95" s="58">
        <f t="shared" si="36"/>
        <v>0</v>
      </c>
      <c r="AU95" s="58">
        <f t="shared" si="37"/>
        <v>0</v>
      </c>
      <c r="AV95" s="69">
        <f t="shared" si="38"/>
        <v>0</v>
      </c>
      <c r="AW95" s="58"/>
      <c r="AX95" s="21"/>
      <c r="BA95" s="2" t="s">
        <v>196</v>
      </c>
    </row>
    <row r="96" spans="1:53" ht="22.2" hidden="1" customHeight="1" x14ac:dyDescent="0.25">
      <c r="A96" s="170">
        <v>7</v>
      </c>
      <c r="B96" s="82" t="s">
        <v>197</v>
      </c>
      <c r="C96" s="18"/>
      <c r="D96" s="18"/>
      <c r="E96" s="18"/>
      <c r="F96" s="77">
        <f t="shared" si="26"/>
        <v>0</v>
      </c>
      <c r="G96" s="54">
        <f>[1]Phương!O95</f>
        <v>0</v>
      </c>
      <c r="H96" s="18">
        <f>[1]Hiên!T95</f>
        <v>0</v>
      </c>
      <c r="I96" s="18">
        <f>[1]Hiên!R95</f>
        <v>0</v>
      </c>
      <c r="J96" s="18">
        <f>'[1]H. Hà'!P95</f>
        <v>0</v>
      </c>
      <c r="K96" s="18">
        <f>[1]Vân!Q95</f>
        <v>0</v>
      </c>
      <c r="L96" s="18"/>
      <c r="M96" s="18">
        <f>[1]Hiên!U95</f>
        <v>0</v>
      </c>
      <c r="N96" s="18"/>
      <c r="O96" s="18"/>
      <c r="P96" s="48">
        <f>[1]Phương!X95</f>
        <v>0</v>
      </c>
      <c r="Q96" s="48"/>
      <c r="R96" s="48">
        <f t="shared" si="40"/>
        <v>0</v>
      </c>
      <c r="S96" s="50">
        <f>'[1]H. Hà'!X95</f>
        <v>0</v>
      </c>
      <c r="T96" s="84">
        <v>22000</v>
      </c>
      <c r="U96" s="50">
        <f t="shared" si="27"/>
        <v>0</v>
      </c>
      <c r="V96" s="18">
        <f>[1]Hiên!AA95</f>
        <v>0</v>
      </c>
      <c r="W96" s="18">
        <f>[1]Vân!Y95</f>
        <v>0</v>
      </c>
      <c r="X96" s="18">
        <f>'[1]778NK'!F95</f>
        <v>0</v>
      </c>
      <c r="Y96" s="39">
        <f t="shared" si="28"/>
        <v>0</v>
      </c>
      <c r="Z96" s="84">
        <v>22000</v>
      </c>
      <c r="AA96" s="41">
        <f t="shared" si="29"/>
        <v>0</v>
      </c>
      <c r="AB96" s="52">
        <f t="shared" si="30"/>
        <v>0</v>
      </c>
      <c r="AC96" s="52">
        <f t="shared" si="31"/>
        <v>0</v>
      </c>
      <c r="AD96" s="53">
        <f t="shared" si="32"/>
        <v>0</v>
      </c>
      <c r="AE96" s="53">
        <f t="shared" si="33"/>
        <v>0</v>
      </c>
      <c r="AF96" s="53">
        <f t="shared" si="34"/>
        <v>0</v>
      </c>
      <c r="AG96" s="18">
        <f>[1]Phương!AB95</f>
        <v>0</v>
      </c>
      <c r="AH96" s="18">
        <f>[1]Hiên!AC95</f>
        <v>0</v>
      </c>
      <c r="AI96" s="18">
        <f>[1]Vân!AA95</f>
        <v>0</v>
      </c>
      <c r="AJ96" s="18">
        <f>'[1]778NK'!I95</f>
        <v>0</v>
      </c>
      <c r="AK96" s="54">
        <f t="shared" si="35"/>
        <v>0</v>
      </c>
      <c r="AL96" s="18">
        <f t="shared" si="39"/>
        <v>0</v>
      </c>
      <c r="AM96" s="18">
        <f>[1]Vân!AB95</f>
        <v>0</v>
      </c>
      <c r="AN96" s="58"/>
      <c r="AO96" s="58">
        <f t="shared" si="21"/>
        <v>0</v>
      </c>
      <c r="AP96" s="58">
        <f t="shared" si="22"/>
        <v>0</v>
      </c>
      <c r="AQ96" s="58">
        <f t="shared" si="23"/>
        <v>0</v>
      </c>
      <c r="AR96" s="58">
        <f t="shared" si="24"/>
        <v>0</v>
      </c>
      <c r="AS96" s="58">
        <f t="shared" si="25"/>
        <v>0</v>
      </c>
      <c r="AT96" s="58">
        <f t="shared" si="36"/>
        <v>0</v>
      </c>
      <c r="AU96" s="58">
        <f t="shared" si="37"/>
        <v>0</v>
      </c>
      <c r="AV96" s="69">
        <f t="shared" si="38"/>
        <v>0</v>
      </c>
      <c r="AW96" s="58"/>
      <c r="AX96" s="21"/>
    </row>
    <row r="97" spans="1:53" ht="22.2" customHeight="1" x14ac:dyDescent="0.3">
      <c r="A97" s="173">
        <v>8</v>
      </c>
      <c r="B97" s="176" t="s">
        <v>198</v>
      </c>
      <c r="C97" s="65">
        <v>0</v>
      </c>
      <c r="D97" s="18">
        <v>17</v>
      </c>
      <c r="E97" s="18">
        <v>0</v>
      </c>
      <c r="F97" s="66">
        <f t="shared" si="26"/>
        <v>17</v>
      </c>
      <c r="G97" s="54">
        <f>[1]Phương!O96</f>
        <v>0</v>
      </c>
      <c r="H97" s="18">
        <f>[1]Hiên!T96</f>
        <v>0</v>
      </c>
      <c r="I97" s="18">
        <f>[1]Hiên!R96</f>
        <v>0</v>
      </c>
      <c r="J97" s="18">
        <f>'[1]H. Hà'!P96</f>
        <v>0</v>
      </c>
      <c r="K97" s="18">
        <f>[1]Vân!Q96</f>
        <v>0</v>
      </c>
      <c r="L97" s="18"/>
      <c r="M97" s="18">
        <f>[1]Hiên!U96</f>
        <v>0</v>
      </c>
      <c r="N97" s="18"/>
      <c r="O97" s="18"/>
      <c r="P97" s="48">
        <f>[1]Phương!X96</f>
        <v>0</v>
      </c>
      <c r="Q97" s="48"/>
      <c r="R97" s="48">
        <f t="shared" si="40"/>
        <v>0</v>
      </c>
      <c r="S97" s="50">
        <f>'[1]H. Hà'!X96</f>
        <v>0</v>
      </c>
      <c r="T97" s="88">
        <v>35000</v>
      </c>
      <c r="U97" s="50">
        <f t="shared" si="27"/>
        <v>0</v>
      </c>
      <c r="V97" s="18">
        <f>[1]Hiên!AA96</f>
        <v>0</v>
      </c>
      <c r="W97" s="18">
        <f>[1]Vân!Y96</f>
        <v>0</v>
      </c>
      <c r="X97" s="18">
        <f>'[1]778NK'!F96</f>
        <v>0</v>
      </c>
      <c r="Y97" s="39">
        <f t="shared" si="28"/>
        <v>0</v>
      </c>
      <c r="Z97" s="88">
        <v>35000</v>
      </c>
      <c r="AA97" s="41">
        <f t="shared" si="29"/>
        <v>0</v>
      </c>
      <c r="AB97" s="52">
        <f t="shared" si="30"/>
        <v>0</v>
      </c>
      <c r="AC97" s="52">
        <f t="shared" si="31"/>
        <v>0</v>
      </c>
      <c r="AD97" s="53">
        <f t="shared" si="32"/>
        <v>0</v>
      </c>
      <c r="AE97" s="53">
        <f t="shared" si="33"/>
        <v>17</v>
      </c>
      <c r="AF97" s="53">
        <f t="shared" si="34"/>
        <v>364905</v>
      </c>
      <c r="AG97" s="18">
        <f>[1]Phương!AB96</f>
        <v>0</v>
      </c>
      <c r="AH97" s="18">
        <f>[1]Hiên!AC96</f>
        <v>0</v>
      </c>
      <c r="AI97" s="18">
        <f>[1]Vân!AA96</f>
        <v>17</v>
      </c>
      <c r="AJ97" s="18">
        <f>'[1]778NK'!I96</f>
        <v>0</v>
      </c>
      <c r="AK97" s="54">
        <f t="shared" si="35"/>
        <v>17</v>
      </c>
      <c r="AL97" s="18">
        <f t="shared" si="39"/>
        <v>0</v>
      </c>
      <c r="AM97" s="18">
        <f>[1]Vân!AB96</f>
        <v>0</v>
      </c>
      <c r="AN97" s="177">
        <v>21465</v>
      </c>
      <c r="AO97" s="58">
        <f t="shared" si="21"/>
        <v>0</v>
      </c>
      <c r="AP97" s="58">
        <f t="shared" si="22"/>
        <v>0</v>
      </c>
      <c r="AQ97" s="58">
        <f t="shared" si="23"/>
        <v>0</v>
      </c>
      <c r="AR97" s="58">
        <f t="shared" si="24"/>
        <v>0</v>
      </c>
      <c r="AS97" s="58">
        <f t="shared" si="25"/>
        <v>0</v>
      </c>
      <c r="AT97" s="58">
        <f t="shared" si="36"/>
        <v>0</v>
      </c>
      <c r="AU97" s="58">
        <f t="shared" si="37"/>
        <v>0</v>
      </c>
      <c r="AV97" s="69">
        <f t="shared" si="38"/>
        <v>0</v>
      </c>
      <c r="AW97" s="58"/>
      <c r="AX97" s="21"/>
      <c r="BA97" s="2" t="s">
        <v>199</v>
      </c>
    </row>
    <row r="98" spans="1:53" ht="22.2" customHeight="1" x14ac:dyDescent="0.25">
      <c r="A98" s="170">
        <v>9</v>
      </c>
      <c r="B98" s="82" t="s">
        <v>200</v>
      </c>
      <c r="C98" s="65">
        <v>28</v>
      </c>
      <c r="D98" s="18">
        <v>1</v>
      </c>
      <c r="E98" s="18">
        <v>0</v>
      </c>
      <c r="F98" s="66">
        <f t="shared" si="26"/>
        <v>29</v>
      </c>
      <c r="G98" s="54">
        <f>[1]Phương!O97</f>
        <v>1</v>
      </c>
      <c r="H98" s="18">
        <f>[1]Hiên!T97</f>
        <v>0</v>
      </c>
      <c r="I98" s="18">
        <f>[1]Hiên!R97</f>
        <v>0</v>
      </c>
      <c r="J98" s="18">
        <f>'[1]H. Hà'!P97</f>
        <v>0</v>
      </c>
      <c r="K98" s="18">
        <f>[1]Vân!Q97</f>
        <v>0</v>
      </c>
      <c r="L98" s="18"/>
      <c r="M98" s="18">
        <f>[1]Hiên!U97</f>
        <v>0</v>
      </c>
      <c r="N98" s="18"/>
      <c r="O98" s="18"/>
      <c r="P98" s="48">
        <f>[1]Phương!X97</f>
        <v>0</v>
      </c>
      <c r="Q98" s="48"/>
      <c r="R98" s="48">
        <f t="shared" si="40"/>
        <v>0</v>
      </c>
      <c r="S98" s="50">
        <f>'[1]H. Hà'!X97</f>
        <v>0</v>
      </c>
      <c r="T98" s="84">
        <v>36000</v>
      </c>
      <c r="U98" s="50">
        <f t="shared" si="27"/>
        <v>0</v>
      </c>
      <c r="V98" s="18">
        <f>[1]Hiên!AA97</f>
        <v>0</v>
      </c>
      <c r="W98" s="18">
        <f>[1]Vân!Y97</f>
        <v>0</v>
      </c>
      <c r="X98" s="18">
        <f>'[1]778NK'!F97</f>
        <v>0</v>
      </c>
      <c r="Y98" s="39">
        <f t="shared" si="28"/>
        <v>0</v>
      </c>
      <c r="Z98" s="84">
        <v>36000</v>
      </c>
      <c r="AA98" s="41">
        <f t="shared" si="29"/>
        <v>0</v>
      </c>
      <c r="AB98" s="52">
        <f t="shared" si="30"/>
        <v>0</v>
      </c>
      <c r="AC98" s="52">
        <f t="shared" si="31"/>
        <v>0</v>
      </c>
      <c r="AD98" s="53">
        <f t="shared" si="32"/>
        <v>1</v>
      </c>
      <c r="AE98" s="53">
        <f t="shared" si="33"/>
        <v>28</v>
      </c>
      <c r="AF98" s="53">
        <f t="shared" si="34"/>
        <v>637280</v>
      </c>
      <c r="AG98" s="18">
        <f>[1]Phương!AB97</f>
        <v>0</v>
      </c>
      <c r="AH98" s="18">
        <f>[1]Hiên!AC97</f>
        <v>28</v>
      </c>
      <c r="AI98" s="18">
        <f>[1]Vân!AA97</f>
        <v>0</v>
      </c>
      <c r="AJ98" s="18">
        <f>'[1]778NK'!I97</f>
        <v>0</v>
      </c>
      <c r="AK98" s="54">
        <f t="shared" si="35"/>
        <v>28</v>
      </c>
      <c r="AL98" s="18">
        <f t="shared" si="39"/>
        <v>0</v>
      </c>
      <c r="AM98" s="18">
        <f>[1]Vân!AB97</f>
        <v>0</v>
      </c>
      <c r="AN98" s="73">
        <v>22760</v>
      </c>
      <c r="AO98" s="58">
        <f t="shared" si="21"/>
        <v>0</v>
      </c>
      <c r="AP98" s="58">
        <f t="shared" si="22"/>
        <v>0</v>
      </c>
      <c r="AQ98" s="58">
        <f t="shared" si="23"/>
        <v>0</v>
      </c>
      <c r="AR98" s="58">
        <f t="shared" si="24"/>
        <v>1</v>
      </c>
      <c r="AS98" s="58">
        <f t="shared" si="25"/>
        <v>22760</v>
      </c>
      <c r="AT98" s="58">
        <f t="shared" si="36"/>
        <v>0</v>
      </c>
      <c r="AU98" s="58">
        <f t="shared" si="37"/>
        <v>0</v>
      </c>
      <c r="AV98" s="69">
        <f t="shared" si="38"/>
        <v>0</v>
      </c>
      <c r="AW98" s="58"/>
      <c r="AX98" s="21"/>
      <c r="BA98" s="2" t="s">
        <v>201</v>
      </c>
    </row>
    <row r="99" spans="1:53" ht="22.2" customHeight="1" x14ac:dyDescent="0.25">
      <c r="A99" s="173">
        <v>10</v>
      </c>
      <c r="B99" s="86" t="s">
        <v>202</v>
      </c>
      <c r="C99" s="65">
        <v>0</v>
      </c>
      <c r="D99" s="18">
        <v>42</v>
      </c>
      <c r="E99" s="18">
        <v>0</v>
      </c>
      <c r="F99" s="66">
        <f t="shared" si="26"/>
        <v>42</v>
      </c>
      <c r="G99" s="54">
        <f>[1]Phương!O98</f>
        <v>0</v>
      </c>
      <c r="H99" s="18">
        <f>[1]Hiên!T98</f>
        <v>0</v>
      </c>
      <c r="I99" s="18">
        <f>[1]Hiên!R98</f>
        <v>0</v>
      </c>
      <c r="J99" s="18">
        <f>'[1]H. Hà'!P98</f>
        <v>0</v>
      </c>
      <c r="K99" s="18">
        <f>[1]Vân!Q98</f>
        <v>0</v>
      </c>
      <c r="L99" s="18"/>
      <c r="M99" s="18">
        <f>[1]Hiên!U98</f>
        <v>0</v>
      </c>
      <c r="N99" s="18"/>
      <c r="O99" s="18"/>
      <c r="P99" s="48">
        <f>[1]Phương!X98</f>
        <v>0</v>
      </c>
      <c r="Q99" s="48"/>
      <c r="R99" s="48">
        <f t="shared" si="40"/>
        <v>0</v>
      </c>
      <c r="S99" s="50">
        <f>'[1]H. Hà'!X98</f>
        <v>0</v>
      </c>
      <c r="T99" s="88">
        <v>27000</v>
      </c>
      <c r="U99" s="50">
        <f t="shared" si="27"/>
        <v>0</v>
      </c>
      <c r="V99" s="18">
        <f>[1]Hiên!AA98</f>
        <v>3</v>
      </c>
      <c r="W99" s="18">
        <f>[1]Vân!Y98</f>
        <v>0</v>
      </c>
      <c r="X99" s="18">
        <f>'[1]778NK'!F98</f>
        <v>1</v>
      </c>
      <c r="Y99" s="39">
        <f t="shared" si="28"/>
        <v>4</v>
      </c>
      <c r="Z99" s="88">
        <v>27000</v>
      </c>
      <c r="AA99" s="41">
        <f t="shared" si="29"/>
        <v>108000</v>
      </c>
      <c r="AB99" s="52">
        <f t="shared" si="30"/>
        <v>4</v>
      </c>
      <c r="AC99" s="52">
        <f t="shared" si="31"/>
        <v>108000</v>
      </c>
      <c r="AD99" s="53">
        <f t="shared" si="32"/>
        <v>4</v>
      </c>
      <c r="AE99" s="53">
        <f t="shared" si="33"/>
        <v>38</v>
      </c>
      <c r="AF99" s="53">
        <f t="shared" si="34"/>
        <v>682100</v>
      </c>
      <c r="AG99" s="18">
        <f>[1]Phương!AB98</f>
        <v>0</v>
      </c>
      <c r="AH99" s="18">
        <f>[1]Hiên!AC98</f>
        <v>0</v>
      </c>
      <c r="AI99" s="18">
        <f>[1]Vân!AA98</f>
        <v>0</v>
      </c>
      <c r="AJ99" s="18">
        <f>'[1]778NK'!I98</f>
        <v>38</v>
      </c>
      <c r="AK99" s="54">
        <f t="shared" si="35"/>
        <v>38</v>
      </c>
      <c r="AL99" s="18">
        <f t="shared" si="39"/>
        <v>0</v>
      </c>
      <c r="AM99" s="18">
        <f>[1]Vân!AB98</f>
        <v>0</v>
      </c>
      <c r="AN99" s="178">
        <v>17950</v>
      </c>
      <c r="AO99" s="58">
        <f t="shared" si="21"/>
        <v>4</v>
      </c>
      <c r="AP99" s="58">
        <f t="shared" si="22"/>
        <v>71800</v>
      </c>
      <c r="AQ99" s="58">
        <f t="shared" si="23"/>
        <v>36200</v>
      </c>
      <c r="AR99" s="58">
        <f t="shared" si="24"/>
        <v>0</v>
      </c>
      <c r="AS99" s="58">
        <f t="shared" si="25"/>
        <v>0</v>
      </c>
      <c r="AT99" s="58">
        <f t="shared" si="36"/>
        <v>4320</v>
      </c>
      <c r="AU99" s="58"/>
      <c r="AV99" s="69">
        <f t="shared" si="38"/>
        <v>4320</v>
      </c>
      <c r="AW99" s="58"/>
      <c r="AX99" s="21"/>
      <c r="BA99" s="2" t="s">
        <v>203</v>
      </c>
    </row>
    <row r="100" spans="1:53" ht="22.2" customHeight="1" x14ac:dyDescent="0.25">
      <c r="A100" s="170">
        <v>11</v>
      </c>
      <c r="B100" s="86" t="s">
        <v>204</v>
      </c>
      <c r="C100" s="65">
        <v>0</v>
      </c>
      <c r="D100" s="18">
        <v>74</v>
      </c>
      <c r="E100" s="18">
        <v>0</v>
      </c>
      <c r="F100" s="66">
        <f t="shared" si="26"/>
        <v>74</v>
      </c>
      <c r="G100" s="54">
        <f>[1]Phương!O99</f>
        <v>0</v>
      </c>
      <c r="H100" s="18">
        <f>[1]Hiên!T99</f>
        <v>0</v>
      </c>
      <c r="I100" s="18">
        <f>[1]Hiên!R99</f>
        <v>0</v>
      </c>
      <c r="J100" s="18">
        <f>'[1]H. Hà'!P99</f>
        <v>0</v>
      </c>
      <c r="K100" s="18">
        <f>[1]Vân!Q99</f>
        <v>0</v>
      </c>
      <c r="L100" s="18"/>
      <c r="M100" s="18">
        <f>[1]Hiên!U99</f>
        <v>0</v>
      </c>
      <c r="N100" s="18"/>
      <c r="O100" s="18"/>
      <c r="P100" s="48">
        <f>[1]Phương!X99</f>
        <v>0</v>
      </c>
      <c r="Q100" s="48"/>
      <c r="R100" s="48">
        <f t="shared" si="40"/>
        <v>0</v>
      </c>
      <c r="S100" s="50">
        <f>'[1]H. Hà'!X99</f>
        <v>4</v>
      </c>
      <c r="T100" s="88">
        <v>21000</v>
      </c>
      <c r="U100" s="50">
        <f t="shared" si="27"/>
        <v>84000</v>
      </c>
      <c r="V100" s="18">
        <f>[1]Hiên!AA99</f>
        <v>0</v>
      </c>
      <c r="W100" s="18">
        <f>[1]Vân!Y99</f>
        <v>0</v>
      </c>
      <c r="X100" s="18">
        <f>'[1]778NK'!F99</f>
        <v>0</v>
      </c>
      <c r="Y100" s="39">
        <f t="shared" si="28"/>
        <v>0</v>
      </c>
      <c r="Z100" s="88">
        <v>21000</v>
      </c>
      <c r="AA100" s="41">
        <f t="shared" si="29"/>
        <v>0</v>
      </c>
      <c r="AB100" s="52">
        <f t="shared" si="30"/>
        <v>4</v>
      </c>
      <c r="AC100" s="52">
        <f t="shared" si="31"/>
        <v>84000</v>
      </c>
      <c r="AD100" s="53">
        <f t="shared" si="32"/>
        <v>4</v>
      </c>
      <c r="AE100" s="53">
        <f t="shared" si="33"/>
        <v>70</v>
      </c>
      <c r="AF100" s="53">
        <f t="shared" si="34"/>
        <v>922880</v>
      </c>
      <c r="AG100" s="18">
        <f>[1]Phương!AB99</f>
        <v>0</v>
      </c>
      <c r="AH100" s="18">
        <f>[1]Hiên!AC99</f>
        <v>0</v>
      </c>
      <c r="AI100" s="18">
        <f>[1]Vân!AA99</f>
        <v>70</v>
      </c>
      <c r="AJ100" s="18">
        <f>'[1]778NK'!I99</f>
        <v>0</v>
      </c>
      <c r="AK100" s="54">
        <f t="shared" si="35"/>
        <v>70</v>
      </c>
      <c r="AL100" s="18">
        <f t="shared" si="39"/>
        <v>0</v>
      </c>
      <c r="AM100" s="18">
        <f>[1]Vân!AB99</f>
        <v>0</v>
      </c>
      <c r="AN100" s="73">
        <v>13184</v>
      </c>
      <c r="AO100" s="58">
        <f t="shared" si="21"/>
        <v>4</v>
      </c>
      <c r="AP100" s="58">
        <f t="shared" si="22"/>
        <v>52736</v>
      </c>
      <c r="AQ100" s="58">
        <f t="shared" si="23"/>
        <v>31264</v>
      </c>
      <c r="AR100" s="58">
        <f t="shared" si="24"/>
        <v>0</v>
      </c>
      <c r="AS100" s="58">
        <f t="shared" si="25"/>
        <v>0</v>
      </c>
      <c r="AT100" s="58">
        <f t="shared" si="36"/>
        <v>3360</v>
      </c>
      <c r="AU100" s="58"/>
      <c r="AV100" s="69">
        <f t="shared" si="38"/>
        <v>3360</v>
      </c>
      <c r="AW100" s="58"/>
      <c r="AX100" s="21"/>
      <c r="BA100" s="2" t="s">
        <v>205</v>
      </c>
    </row>
    <row r="101" spans="1:53" ht="22.2" hidden="1" customHeight="1" x14ac:dyDescent="0.25">
      <c r="A101" s="173">
        <v>12</v>
      </c>
      <c r="B101" s="82" t="s">
        <v>206</v>
      </c>
      <c r="C101" s="65">
        <v>12</v>
      </c>
      <c r="D101" s="18">
        <v>2</v>
      </c>
      <c r="E101" s="18">
        <v>0</v>
      </c>
      <c r="F101" s="66">
        <f t="shared" si="26"/>
        <v>14</v>
      </c>
      <c r="G101" s="54">
        <f>[1]Phương!O100</f>
        <v>1</v>
      </c>
      <c r="H101" s="18">
        <f>[1]Hiên!T100</f>
        <v>0</v>
      </c>
      <c r="I101" s="18">
        <f>[1]Hiên!R100</f>
        <v>0</v>
      </c>
      <c r="J101" s="18">
        <f>'[1]H. Hà'!P100</f>
        <v>0</v>
      </c>
      <c r="K101" s="18">
        <f>[1]Vân!Q100</f>
        <v>0</v>
      </c>
      <c r="L101" s="18"/>
      <c r="M101" s="18">
        <f>[1]Hiên!U100</f>
        <v>0</v>
      </c>
      <c r="N101" s="18"/>
      <c r="O101" s="18"/>
      <c r="P101" s="48">
        <f>[1]Phương!X100</f>
        <v>0</v>
      </c>
      <c r="Q101" s="48"/>
      <c r="R101" s="48">
        <f t="shared" si="40"/>
        <v>0</v>
      </c>
      <c r="S101" s="50">
        <f>'[1]H. Hà'!X100</f>
        <v>0</v>
      </c>
      <c r="T101" s="179">
        <v>31000</v>
      </c>
      <c r="U101" s="50">
        <f t="shared" si="27"/>
        <v>0</v>
      </c>
      <c r="V101" s="18">
        <f>[1]Hiên!AA100</f>
        <v>0</v>
      </c>
      <c r="W101" s="18">
        <f>[1]Vân!Y100</f>
        <v>0</v>
      </c>
      <c r="X101" s="18">
        <f>'[1]778NK'!F100</f>
        <v>13</v>
      </c>
      <c r="Y101" s="39">
        <f t="shared" si="28"/>
        <v>13</v>
      </c>
      <c r="Z101" s="179">
        <v>31000</v>
      </c>
      <c r="AA101" s="41">
        <f t="shared" si="29"/>
        <v>403000</v>
      </c>
      <c r="AB101" s="52">
        <f t="shared" si="30"/>
        <v>13</v>
      </c>
      <c r="AC101" s="52">
        <f t="shared" si="31"/>
        <v>403000</v>
      </c>
      <c r="AD101" s="53">
        <f t="shared" si="32"/>
        <v>14</v>
      </c>
      <c r="AE101" s="53">
        <f t="shared" si="33"/>
        <v>0</v>
      </c>
      <c r="AF101" s="53">
        <f t="shared" si="34"/>
        <v>0</v>
      </c>
      <c r="AG101" s="18">
        <f>[1]Phương!AB100</f>
        <v>0</v>
      </c>
      <c r="AH101" s="18">
        <f>[1]Hiên!AC100</f>
        <v>0</v>
      </c>
      <c r="AI101" s="18">
        <f>[1]Vân!AA100</f>
        <v>0</v>
      </c>
      <c r="AJ101" s="18">
        <f>'[1]778NK'!I100</f>
        <v>0</v>
      </c>
      <c r="AK101" s="54">
        <f t="shared" si="35"/>
        <v>0</v>
      </c>
      <c r="AL101" s="18">
        <f t="shared" si="39"/>
        <v>0</v>
      </c>
      <c r="AM101" s="18">
        <f>[1]Vân!AB100</f>
        <v>0</v>
      </c>
      <c r="AN101" s="73">
        <v>20725</v>
      </c>
      <c r="AO101" s="58">
        <f t="shared" si="21"/>
        <v>13</v>
      </c>
      <c r="AP101" s="58">
        <f t="shared" si="22"/>
        <v>269425</v>
      </c>
      <c r="AQ101" s="58">
        <f t="shared" si="23"/>
        <v>133575</v>
      </c>
      <c r="AR101" s="58">
        <f t="shared" si="24"/>
        <v>1</v>
      </c>
      <c r="AS101" s="58">
        <f t="shared" si="25"/>
        <v>20725</v>
      </c>
      <c r="AT101" s="58"/>
      <c r="AU101" s="58">
        <f t="shared" si="37"/>
        <v>32240</v>
      </c>
      <c r="AV101" s="69">
        <f t="shared" si="38"/>
        <v>32240</v>
      </c>
      <c r="AW101" s="58"/>
      <c r="AX101" s="21"/>
    </row>
    <row r="102" spans="1:53" ht="22.2" customHeight="1" x14ac:dyDescent="0.25">
      <c r="A102" s="170">
        <v>13</v>
      </c>
      <c r="B102" s="86" t="s">
        <v>207</v>
      </c>
      <c r="C102" s="65">
        <v>0</v>
      </c>
      <c r="D102" s="18">
        <v>31</v>
      </c>
      <c r="E102" s="18">
        <v>0</v>
      </c>
      <c r="F102" s="66">
        <f t="shared" si="26"/>
        <v>31</v>
      </c>
      <c r="G102" s="54">
        <f>[1]Phương!O101</f>
        <v>0</v>
      </c>
      <c r="H102" s="18">
        <f>[1]Hiên!T101</f>
        <v>1</v>
      </c>
      <c r="I102" s="18">
        <f>[1]Hiên!R101</f>
        <v>0</v>
      </c>
      <c r="J102" s="18">
        <f>'[1]H. Hà'!P101</f>
        <v>0</v>
      </c>
      <c r="K102" s="18">
        <f>[1]Vân!Q101</f>
        <v>0</v>
      </c>
      <c r="L102" s="18"/>
      <c r="M102" s="18">
        <f>[1]Hiên!U101</f>
        <v>0</v>
      </c>
      <c r="N102" s="18"/>
      <c r="O102" s="18"/>
      <c r="P102" s="48">
        <f>[1]Phương!X101</f>
        <v>0</v>
      </c>
      <c r="Q102" s="48"/>
      <c r="R102" s="48">
        <f t="shared" si="40"/>
        <v>0</v>
      </c>
      <c r="S102" s="50">
        <f>'[1]H. Hà'!X101</f>
        <v>0</v>
      </c>
      <c r="T102" s="88">
        <v>39000</v>
      </c>
      <c r="U102" s="50">
        <f t="shared" si="27"/>
        <v>0</v>
      </c>
      <c r="V102" s="18">
        <f>[1]Hiên!AA101</f>
        <v>2</v>
      </c>
      <c r="W102" s="18">
        <f>[1]Vân!Y101</f>
        <v>0</v>
      </c>
      <c r="X102" s="18">
        <f>'[1]778NK'!F101</f>
        <v>3</v>
      </c>
      <c r="Y102" s="39">
        <f t="shared" si="28"/>
        <v>5</v>
      </c>
      <c r="Z102" s="88">
        <v>39000</v>
      </c>
      <c r="AA102" s="41">
        <f t="shared" si="29"/>
        <v>195000</v>
      </c>
      <c r="AB102" s="52">
        <f t="shared" si="30"/>
        <v>5</v>
      </c>
      <c r="AC102" s="52">
        <f t="shared" si="31"/>
        <v>195000</v>
      </c>
      <c r="AD102" s="53">
        <f t="shared" si="32"/>
        <v>6</v>
      </c>
      <c r="AE102" s="53">
        <f t="shared" si="33"/>
        <v>25</v>
      </c>
      <c r="AF102" s="53">
        <f t="shared" si="34"/>
        <v>698500</v>
      </c>
      <c r="AG102" s="18">
        <f>[1]Phương!AB101</f>
        <v>0</v>
      </c>
      <c r="AH102" s="18">
        <f>[1]Hiên!AC101</f>
        <v>0</v>
      </c>
      <c r="AI102" s="18">
        <f>[1]Vân!AA101</f>
        <v>0</v>
      </c>
      <c r="AJ102" s="18">
        <f>'[1]778NK'!I101</f>
        <v>25</v>
      </c>
      <c r="AK102" s="54">
        <f t="shared" si="35"/>
        <v>25</v>
      </c>
      <c r="AL102" s="18">
        <f t="shared" si="39"/>
        <v>0</v>
      </c>
      <c r="AM102" s="18">
        <f>[1]Vân!AB101</f>
        <v>0</v>
      </c>
      <c r="AN102" s="73">
        <v>27940</v>
      </c>
      <c r="AO102" s="58">
        <f t="shared" si="21"/>
        <v>5</v>
      </c>
      <c r="AP102" s="58">
        <f t="shared" si="22"/>
        <v>139700</v>
      </c>
      <c r="AQ102" s="58">
        <f t="shared" si="23"/>
        <v>55300</v>
      </c>
      <c r="AR102" s="58">
        <f t="shared" si="24"/>
        <v>1</v>
      </c>
      <c r="AS102" s="58">
        <f t="shared" si="25"/>
        <v>27940</v>
      </c>
      <c r="AT102" s="58"/>
      <c r="AU102" s="58">
        <f t="shared" si="37"/>
        <v>15600</v>
      </c>
      <c r="AV102" s="69">
        <f t="shared" si="38"/>
        <v>15600</v>
      </c>
      <c r="AW102" s="58"/>
      <c r="AX102" s="21"/>
      <c r="BA102" s="2" t="s">
        <v>208</v>
      </c>
    </row>
    <row r="103" spans="1:53" ht="22.2" customHeight="1" x14ac:dyDescent="0.25">
      <c r="A103" s="160">
        <v>7</v>
      </c>
      <c r="B103" s="54" t="s">
        <v>209</v>
      </c>
      <c r="C103" s="18"/>
      <c r="D103" s="18"/>
      <c r="E103" s="18">
        <v>0</v>
      </c>
      <c r="F103" s="77">
        <f t="shared" si="26"/>
        <v>0</v>
      </c>
      <c r="G103" s="54">
        <f>[1]Phương!O102</f>
        <v>0</v>
      </c>
      <c r="H103" s="18">
        <f>[1]Hiên!T102</f>
        <v>0</v>
      </c>
      <c r="I103" s="18">
        <f>[1]Hiên!R102</f>
        <v>0</v>
      </c>
      <c r="J103" s="18">
        <f>'[1]H. Hà'!P102</f>
        <v>0</v>
      </c>
      <c r="K103" s="18">
        <f>[1]Vân!Q102</f>
        <v>0</v>
      </c>
      <c r="L103" s="18"/>
      <c r="M103" s="18">
        <f>[1]Hiên!U102</f>
        <v>0</v>
      </c>
      <c r="N103" s="18"/>
      <c r="O103" s="18"/>
      <c r="P103" s="48">
        <f>[1]Phương!X102</f>
        <v>0</v>
      </c>
      <c r="Q103" s="48"/>
      <c r="R103" s="48">
        <f t="shared" si="40"/>
        <v>0</v>
      </c>
      <c r="S103" s="50">
        <f>'[1]H. Hà'!X102</f>
        <v>0</v>
      </c>
      <c r="T103" s="41"/>
      <c r="U103" s="50">
        <f t="shared" si="27"/>
        <v>0</v>
      </c>
      <c r="V103" s="18">
        <f>[1]Hiên!AA102</f>
        <v>0</v>
      </c>
      <c r="W103" s="18">
        <f>[1]Vân!Y102</f>
        <v>0</v>
      </c>
      <c r="X103" s="18">
        <f>'[1]778NK'!F102</f>
        <v>0</v>
      </c>
      <c r="Y103" s="39">
        <f t="shared" si="28"/>
        <v>0</v>
      </c>
      <c r="Z103" s="41"/>
      <c r="AA103" s="41">
        <f t="shared" si="29"/>
        <v>0</v>
      </c>
      <c r="AB103" s="52">
        <f t="shared" si="30"/>
        <v>0</v>
      </c>
      <c r="AC103" s="52">
        <f t="shared" si="31"/>
        <v>0</v>
      </c>
      <c r="AD103" s="53">
        <f t="shared" si="32"/>
        <v>0</v>
      </c>
      <c r="AE103" s="53">
        <f t="shared" si="33"/>
        <v>0</v>
      </c>
      <c r="AF103" s="53">
        <f t="shared" si="34"/>
        <v>0</v>
      </c>
      <c r="AG103" s="18">
        <f>[1]Phương!AB102</f>
        <v>0</v>
      </c>
      <c r="AH103" s="18">
        <f>[1]Hiên!AC102</f>
        <v>0</v>
      </c>
      <c r="AI103" s="18">
        <f>[1]Vân!AA102</f>
        <v>0</v>
      </c>
      <c r="AJ103" s="18">
        <f>'[1]778NK'!I102</f>
        <v>0</v>
      </c>
      <c r="AK103" s="54">
        <f t="shared" si="35"/>
        <v>0</v>
      </c>
      <c r="AL103" s="18">
        <f t="shared" si="39"/>
        <v>0</v>
      </c>
      <c r="AM103" s="18">
        <f>[1]Vân!AB102</f>
        <v>0</v>
      </c>
      <c r="AN103" s="58"/>
      <c r="AO103" s="58">
        <f t="shared" si="21"/>
        <v>0</v>
      </c>
      <c r="AP103" s="58">
        <f t="shared" si="22"/>
        <v>0</v>
      </c>
      <c r="AQ103" s="58">
        <f t="shared" si="23"/>
        <v>0</v>
      </c>
      <c r="AR103" s="58">
        <f t="shared" si="24"/>
        <v>0</v>
      </c>
      <c r="AS103" s="58">
        <f t="shared" si="25"/>
        <v>0</v>
      </c>
      <c r="AT103" s="180">
        <f>SUM(AT104:AT111)</f>
        <v>0</v>
      </c>
      <c r="AU103" s="180">
        <f>SUM(AU104:AU111)</f>
        <v>0</v>
      </c>
      <c r="AV103" s="62">
        <f t="shared" si="38"/>
        <v>0</v>
      </c>
      <c r="AW103" s="80">
        <f>'[1]chi khoa'!E18</f>
        <v>45105.412549277273</v>
      </c>
      <c r="AX103" s="58"/>
    </row>
    <row r="104" spans="1:53" ht="22.2" customHeight="1" x14ac:dyDescent="0.25">
      <c r="A104" s="60"/>
      <c r="B104" s="18" t="s">
        <v>210</v>
      </c>
      <c r="C104" s="18"/>
      <c r="D104" s="18"/>
      <c r="E104" s="18">
        <v>125</v>
      </c>
      <c r="F104" s="66">
        <f t="shared" si="26"/>
        <v>125</v>
      </c>
      <c r="G104" s="54">
        <f>[1]Phương!O103</f>
        <v>0</v>
      </c>
      <c r="H104" s="18">
        <f>[1]Hiên!T103</f>
        <v>0</v>
      </c>
      <c r="I104" s="18">
        <f>[1]Hiên!R103</f>
        <v>0</v>
      </c>
      <c r="J104" s="18">
        <f>'[1]H. Hà'!P103</f>
        <v>0</v>
      </c>
      <c r="K104" s="18">
        <f>[1]Vân!Q103</f>
        <v>0</v>
      </c>
      <c r="L104" s="18"/>
      <c r="M104" s="18">
        <f>[1]Hiên!U103</f>
        <v>0</v>
      </c>
      <c r="N104" s="18"/>
      <c r="O104" s="18"/>
      <c r="P104" s="48">
        <f>[1]Phương!X103</f>
        <v>0</v>
      </c>
      <c r="Q104" s="48"/>
      <c r="R104" s="48">
        <f t="shared" si="40"/>
        <v>0</v>
      </c>
      <c r="S104" s="50">
        <f>'[1]H. Hà'!X103</f>
        <v>0</v>
      </c>
      <c r="T104" s="41">
        <v>21000</v>
      </c>
      <c r="U104" s="50">
        <f t="shared" si="27"/>
        <v>0</v>
      </c>
      <c r="V104" s="18">
        <f>[1]Hiên!AA103</f>
        <v>0</v>
      </c>
      <c r="W104" s="18">
        <f>[1]Vân!Y103</f>
        <v>0</v>
      </c>
      <c r="X104" s="18">
        <f>'[1]778NK'!F103</f>
        <v>0</v>
      </c>
      <c r="Y104" s="39">
        <f t="shared" si="28"/>
        <v>0</v>
      </c>
      <c r="Z104" s="41">
        <v>21000</v>
      </c>
      <c r="AA104" s="41">
        <f t="shared" si="29"/>
        <v>0</v>
      </c>
      <c r="AB104" s="52">
        <f t="shared" si="30"/>
        <v>0</v>
      </c>
      <c r="AC104" s="52">
        <f t="shared" si="31"/>
        <v>0</v>
      </c>
      <c r="AD104" s="53">
        <f t="shared" si="32"/>
        <v>0</v>
      </c>
      <c r="AE104" s="53">
        <f t="shared" si="33"/>
        <v>125</v>
      </c>
      <c r="AF104" s="53">
        <f t="shared" si="34"/>
        <v>0</v>
      </c>
      <c r="AG104" s="18">
        <f>[1]Phương!AB103</f>
        <v>0</v>
      </c>
      <c r="AH104" s="18">
        <f>[1]Hiên!AC103</f>
        <v>0</v>
      </c>
      <c r="AI104" s="18">
        <f>[1]Vân!AA103</f>
        <v>125</v>
      </c>
      <c r="AJ104" s="18">
        <f>'[1]778NK'!I103</f>
        <v>0</v>
      </c>
      <c r="AK104" s="54">
        <f t="shared" si="35"/>
        <v>125</v>
      </c>
      <c r="AL104" s="18">
        <f t="shared" si="39"/>
        <v>0</v>
      </c>
      <c r="AM104" s="18">
        <f>[1]Vân!AB103</f>
        <v>0</v>
      </c>
      <c r="AN104" s="58"/>
      <c r="AO104" s="58">
        <f t="shared" si="21"/>
        <v>0</v>
      </c>
      <c r="AP104" s="58">
        <f t="shared" si="22"/>
        <v>0</v>
      </c>
      <c r="AQ104" s="58">
        <f t="shared" si="23"/>
        <v>0</v>
      </c>
      <c r="AR104" s="58">
        <f t="shared" si="24"/>
        <v>0</v>
      </c>
      <c r="AS104" s="58">
        <f t="shared" si="25"/>
        <v>0</v>
      </c>
      <c r="AT104" s="58">
        <f t="shared" si="36"/>
        <v>0</v>
      </c>
      <c r="AU104" s="58">
        <f t="shared" si="37"/>
        <v>0</v>
      </c>
      <c r="AV104" s="69">
        <f t="shared" si="38"/>
        <v>0</v>
      </c>
      <c r="AW104" s="58"/>
      <c r="AX104" s="21">
        <f>SUM(AB104:AB111)</f>
        <v>20</v>
      </c>
      <c r="BA104" s="2" t="s">
        <v>211</v>
      </c>
    </row>
    <row r="105" spans="1:53" ht="22.2" customHeight="1" x14ac:dyDescent="0.25">
      <c r="A105" s="60"/>
      <c r="B105" s="18" t="s">
        <v>212</v>
      </c>
      <c r="C105" s="18"/>
      <c r="D105" s="18"/>
      <c r="E105" s="18">
        <v>98</v>
      </c>
      <c r="F105" s="66">
        <f t="shared" si="26"/>
        <v>98</v>
      </c>
      <c r="G105" s="54">
        <f>[1]Phương!O104</f>
        <v>0</v>
      </c>
      <c r="H105" s="18">
        <f>[1]Hiên!T104</f>
        <v>0</v>
      </c>
      <c r="I105" s="18">
        <f>[1]Hiên!R104</f>
        <v>0</v>
      </c>
      <c r="J105" s="18">
        <f>'[1]H. Hà'!P104</f>
        <v>0</v>
      </c>
      <c r="K105" s="18">
        <f>[1]Vân!Q104</f>
        <v>0</v>
      </c>
      <c r="L105" s="18"/>
      <c r="M105" s="18">
        <f>[1]Hiên!U104</f>
        <v>0</v>
      </c>
      <c r="N105" s="18"/>
      <c r="O105" s="18"/>
      <c r="P105" s="48">
        <f>[1]Phương!X104</f>
        <v>0</v>
      </c>
      <c r="Q105" s="48"/>
      <c r="R105" s="48">
        <f t="shared" si="40"/>
        <v>0</v>
      </c>
      <c r="S105" s="50">
        <f>'[1]H. Hà'!X104</f>
        <v>0</v>
      </c>
      <c r="T105" s="41">
        <v>21000</v>
      </c>
      <c r="U105" s="50">
        <f t="shared" si="27"/>
        <v>0</v>
      </c>
      <c r="V105" s="18">
        <f>[1]Hiên!AA104</f>
        <v>0</v>
      </c>
      <c r="W105" s="18">
        <f>[1]Vân!Y104</f>
        <v>0</v>
      </c>
      <c r="X105" s="18">
        <f>'[1]778NK'!F104</f>
        <v>0</v>
      </c>
      <c r="Y105" s="39">
        <f t="shared" si="28"/>
        <v>0</v>
      </c>
      <c r="Z105" s="41">
        <v>21000</v>
      </c>
      <c r="AA105" s="41">
        <f t="shared" si="29"/>
        <v>0</v>
      </c>
      <c r="AB105" s="52">
        <f t="shared" si="30"/>
        <v>0</v>
      </c>
      <c r="AC105" s="52">
        <f t="shared" si="31"/>
        <v>0</v>
      </c>
      <c r="AD105" s="53">
        <f t="shared" si="32"/>
        <v>0</v>
      </c>
      <c r="AE105" s="53">
        <f t="shared" si="33"/>
        <v>98</v>
      </c>
      <c r="AF105" s="53">
        <f t="shared" si="34"/>
        <v>0</v>
      </c>
      <c r="AG105" s="18">
        <f>[1]Phương!AB104</f>
        <v>0</v>
      </c>
      <c r="AH105" s="18">
        <f>[1]Hiên!AC104</f>
        <v>0</v>
      </c>
      <c r="AI105" s="18">
        <f>[1]Vân!AA104</f>
        <v>98</v>
      </c>
      <c r="AJ105" s="18">
        <f>'[1]778NK'!I104</f>
        <v>0</v>
      </c>
      <c r="AK105" s="54">
        <f t="shared" si="35"/>
        <v>98</v>
      </c>
      <c r="AL105" s="104">
        <f t="shared" si="39"/>
        <v>0</v>
      </c>
      <c r="AM105" s="18">
        <f>[1]Vân!AB104</f>
        <v>1</v>
      </c>
      <c r="AN105" s="58"/>
      <c r="AO105" s="58">
        <f t="shared" si="21"/>
        <v>0</v>
      </c>
      <c r="AP105" s="58">
        <f t="shared" si="22"/>
        <v>0</v>
      </c>
      <c r="AQ105" s="58">
        <f t="shared" si="23"/>
        <v>0</v>
      </c>
      <c r="AR105" s="58">
        <f t="shared" si="24"/>
        <v>0</v>
      </c>
      <c r="AS105" s="58">
        <f t="shared" si="25"/>
        <v>0</v>
      </c>
      <c r="AT105" s="58">
        <f t="shared" si="36"/>
        <v>0</v>
      </c>
      <c r="AU105" s="58">
        <f t="shared" si="37"/>
        <v>0</v>
      </c>
      <c r="AV105" s="69">
        <f t="shared" si="38"/>
        <v>0</v>
      </c>
      <c r="AW105" s="58"/>
      <c r="AX105" s="21"/>
      <c r="BA105" s="2" t="s">
        <v>213</v>
      </c>
    </row>
    <row r="106" spans="1:53" ht="22.2" customHeight="1" x14ac:dyDescent="0.3">
      <c r="A106" s="181">
        <v>1</v>
      </c>
      <c r="B106" s="182" t="s">
        <v>214</v>
      </c>
      <c r="C106" s="65">
        <v>2</v>
      </c>
      <c r="D106" s="18">
        <v>3</v>
      </c>
      <c r="E106" s="18">
        <v>0</v>
      </c>
      <c r="F106" s="66">
        <f t="shared" si="26"/>
        <v>5</v>
      </c>
      <c r="G106" s="54">
        <f>[1]Phương!O105</f>
        <v>0</v>
      </c>
      <c r="H106" s="18">
        <f>[1]Hiên!T105</f>
        <v>0</v>
      </c>
      <c r="I106" s="18">
        <f>[1]Hiên!R105</f>
        <v>0</v>
      </c>
      <c r="J106" s="18">
        <f>'[1]H. Hà'!P105</f>
        <v>0</v>
      </c>
      <c r="K106" s="18">
        <f>[1]Vân!Q105</f>
        <v>0</v>
      </c>
      <c r="L106" s="18"/>
      <c r="M106" s="18">
        <f>[1]Hiên!U105</f>
        <v>0</v>
      </c>
      <c r="N106" s="18"/>
      <c r="O106" s="18"/>
      <c r="P106" s="48">
        <f>[1]Phương!X105</f>
        <v>0</v>
      </c>
      <c r="Q106" s="48"/>
      <c r="R106" s="48">
        <f t="shared" si="40"/>
        <v>0</v>
      </c>
      <c r="S106" s="50">
        <f>'[1]H. Hà'!X105</f>
        <v>0</v>
      </c>
      <c r="T106" s="41">
        <f>[1]Hiên!V105</f>
        <v>0</v>
      </c>
      <c r="U106" s="50">
        <f t="shared" si="27"/>
        <v>0</v>
      </c>
      <c r="V106" s="18">
        <f>[1]Hiên!AA105</f>
        <v>0</v>
      </c>
      <c r="W106" s="18">
        <f>[1]Vân!Y105</f>
        <v>0</v>
      </c>
      <c r="X106" s="18">
        <f>'[1]778NK'!F105</f>
        <v>0</v>
      </c>
      <c r="Y106" s="39">
        <f t="shared" si="28"/>
        <v>0</v>
      </c>
      <c r="Z106" s="41">
        <v>35000</v>
      </c>
      <c r="AA106" s="41">
        <f t="shared" si="29"/>
        <v>0</v>
      </c>
      <c r="AB106" s="52">
        <f t="shared" si="30"/>
        <v>0</v>
      </c>
      <c r="AC106" s="52">
        <f t="shared" si="31"/>
        <v>0</v>
      </c>
      <c r="AD106" s="53">
        <f t="shared" si="32"/>
        <v>0</v>
      </c>
      <c r="AE106" s="53">
        <f t="shared" si="33"/>
        <v>5</v>
      </c>
      <c r="AF106" s="53">
        <f t="shared" si="34"/>
        <v>135000</v>
      </c>
      <c r="AG106" s="18">
        <f>[1]Phương!AB105</f>
        <v>0</v>
      </c>
      <c r="AH106" s="18">
        <f>[1]Hiên!AC105</f>
        <v>5</v>
      </c>
      <c r="AI106" s="18">
        <f>[1]Vân!AA105</f>
        <v>0</v>
      </c>
      <c r="AJ106" s="18">
        <f>'[1]778NK'!I105</f>
        <v>0</v>
      </c>
      <c r="AK106" s="54">
        <f t="shared" si="35"/>
        <v>5</v>
      </c>
      <c r="AL106" s="18">
        <f t="shared" si="39"/>
        <v>0</v>
      </c>
      <c r="AM106" s="18">
        <f>[1]Vân!AB105</f>
        <v>0</v>
      </c>
      <c r="AN106" s="183">
        <v>27000</v>
      </c>
      <c r="AO106" s="58">
        <f t="shared" si="21"/>
        <v>0</v>
      </c>
      <c r="AP106" s="58">
        <f t="shared" si="22"/>
        <v>0</v>
      </c>
      <c r="AQ106" s="58">
        <f t="shared" si="23"/>
        <v>0</v>
      </c>
      <c r="AR106" s="58">
        <f t="shared" si="24"/>
        <v>0</v>
      </c>
      <c r="AS106" s="58">
        <f t="shared" si="25"/>
        <v>0</v>
      </c>
      <c r="AT106" s="58">
        <f t="shared" si="36"/>
        <v>0</v>
      </c>
      <c r="AU106" s="58">
        <f t="shared" si="37"/>
        <v>0</v>
      </c>
      <c r="AV106" s="69">
        <f t="shared" si="38"/>
        <v>0</v>
      </c>
      <c r="AW106" s="58"/>
      <c r="AX106" s="21"/>
      <c r="BA106" s="2" t="s">
        <v>215</v>
      </c>
    </row>
    <row r="107" spans="1:53" ht="22.2" customHeight="1" x14ac:dyDescent="0.25">
      <c r="A107" s="181"/>
      <c r="B107" s="184" t="s">
        <v>216</v>
      </c>
      <c r="C107" s="65">
        <v>0</v>
      </c>
      <c r="D107" s="18">
        <v>0</v>
      </c>
      <c r="E107" s="18">
        <v>45</v>
      </c>
      <c r="F107" s="66">
        <f t="shared" si="26"/>
        <v>45</v>
      </c>
      <c r="G107" s="54">
        <f>[1]Phương!O106</f>
        <v>0</v>
      </c>
      <c r="H107" s="18">
        <f>[1]Hiên!T106</f>
        <v>0</v>
      </c>
      <c r="I107" s="18">
        <f>[1]Hiên!R106</f>
        <v>0</v>
      </c>
      <c r="J107" s="18">
        <f>'[1]H. Hà'!P106</f>
        <v>0</v>
      </c>
      <c r="K107" s="18">
        <f>[1]Vân!Q106</f>
        <v>0</v>
      </c>
      <c r="L107" s="18"/>
      <c r="M107" s="18">
        <f>[1]Hiên!U106</f>
        <v>0</v>
      </c>
      <c r="N107" s="18"/>
      <c r="O107" s="18"/>
      <c r="P107" s="48">
        <f>[1]Phương!X106</f>
        <v>0</v>
      </c>
      <c r="Q107" s="48"/>
      <c r="R107" s="48">
        <f t="shared" si="40"/>
        <v>0</v>
      </c>
      <c r="S107" s="50">
        <f>'[1]H. Hà'!X106</f>
        <v>0</v>
      </c>
      <c r="T107" s="41">
        <f>[1]Hiên!V106</f>
        <v>0</v>
      </c>
      <c r="U107" s="50">
        <f t="shared" si="27"/>
        <v>0</v>
      </c>
      <c r="V107" s="18">
        <f>[1]Hiên!AA106</f>
        <v>0</v>
      </c>
      <c r="W107" s="18">
        <f>[1]Vân!Y106</f>
        <v>0</v>
      </c>
      <c r="X107" s="18">
        <f>'[1]778NK'!F106</f>
        <v>0</v>
      </c>
      <c r="Y107" s="39">
        <f t="shared" si="28"/>
        <v>0</v>
      </c>
      <c r="Z107" s="41">
        <f>[1]Hiên!Z106</f>
        <v>0</v>
      </c>
      <c r="AA107" s="41">
        <f t="shared" si="29"/>
        <v>0</v>
      </c>
      <c r="AB107" s="52">
        <f t="shared" si="30"/>
        <v>0</v>
      </c>
      <c r="AC107" s="52">
        <f t="shared" si="31"/>
        <v>0</v>
      </c>
      <c r="AD107" s="53">
        <f t="shared" si="32"/>
        <v>0</v>
      </c>
      <c r="AE107" s="53">
        <f t="shared" si="33"/>
        <v>45</v>
      </c>
      <c r="AF107" s="53">
        <f t="shared" si="34"/>
        <v>0</v>
      </c>
      <c r="AG107" s="18">
        <f>[1]Phương!AB106</f>
        <v>0</v>
      </c>
      <c r="AH107" s="18">
        <f>[1]Hiên!AC106</f>
        <v>0</v>
      </c>
      <c r="AI107" s="18">
        <f>[1]Vân!AA106</f>
        <v>45</v>
      </c>
      <c r="AJ107" s="18">
        <f>'[1]778NK'!I106</f>
        <v>0</v>
      </c>
      <c r="AK107" s="54">
        <f t="shared" si="35"/>
        <v>45</v>
      </c>
      <c r="AL107" s="18">
        <f t="shared" si="39"/>
        <v>0</v>
      </c>
      <c r="AM107" s="18">
        <f>[1]Vân!AB106</f>
        <v>0</v>
      </c>
      <c r="AN107" s="58"/>
      <c r="AO107" s="58">
        <f t="shared" si="21"/>
        <v>0</v>
      </c>
      <c r="AP107" s="58">
        <f t="shared" si="22"/>
        <v>0</v>
      </c>
      <c r="AQ107" s="58">
        <f t="shared" si="23"/>
        <v>0</v>
      </c>
      <c r="AR107" s="58">
        <f t="shared" si="24"/>
        <v>0</v>
      </c>
      <c r="AS107" s="58">
        <f t="shared" si="25"/>
        <v>0</v>
      </c>
      <c r="AT107" s="58">
        <f t="shared" si="36"/>
        <v>0</v>
      </c>
      <c r="AU107" s="58">
        <f t="shared" si="37"/>
        <v>0</v>
      </c>
      <c r="AV107" s="69">
        <f t="shared" si="38"/>
        <v>0</v>
      </c>
      <c r="AW107" s="58"/>
      <c r="AX107" s="21"/>
      <c r="BA107" s="2" t="s">
        <v>217</v>
      </c>
    </row>
    <row r="108" spans="1:53" ht="22.2" customHeight="1" x14ac:dyDescent="0.25">
      <c r="A108" s="181"/>
      <c r="B108" s="184" t="s">
        <v>218</v>
      </c>
      <c r="C108" s="65">
        <v>0</v>
      </c>
      <c r="D108" s="18">
        <v>0</v>
      </c>
      <c r="E108" s="18">
        <v>34</v>
      </c>
      <c r="F108" s="66">
        <f t="shared" si="26"/>
        <v>34</v>
      </c>
      <c r="G108" s="54">
        <f>[1]Phương!O107</f>
        <v>0</v>
      </c>
      <c r="H108" s="18">
        <f>[1]Hiên!T107</f>
        <v>0</v>
      </c>
      <c r="I108" s="18">
        <f>[1]Hiên!R107</f>
        <v>0</v>
      </c>
      <c r="J108" s="18">
        <f>'[1]H. Hà'!P107</f>
        <v>0</v>
      </c>
      <c r="K108" s="18">
        <f>[1]Vân!Q107</f>
        <v>0</v>
      </c>
      <c r="L108" s="18"/>
      <c r="M108" s="18">
        <f>[1]Hiên!U107</f>
        <v>0</v>
      </c>
      <c r="N108" s="18"/>
      <c r="O108" s="18"/>
      <c r="P108" s="48">
        <f>[1]Phương!X107</f>
        <v>0</v>
      </c>
      <c r="Q108" s="48"/>
      <c r="R108" s="48">
        <f t="shared" si="40"/>
        <v>0</v>
      </c>
      <c r="S108" s="50">
        <f>'[1]H. Hà'!X107</f>
        <v>0</v>
      </c>
      <c r="T108" s="41">
        <f>[1]Hiên!V107</f>
        <v>0</v>
      </c>
      <c r="U108" s="50">
        <f t="shared" si="27"/>
        <v>0</v>
      </c>
      <c r="V108" s="18">
        <f>[1]Hiên!AA107</f>
        <v>0</v>
      </c>
      <c r="W108" s="18">
        <f>[1]Vân!Y107</f>
        <v>0</v>
      </c>
      <c r="X108" s="18">
        <f>'[1]778NK'!F107</f>
        <v>0</v>
      </c>
      <c r="Y108" s="39">
        <f t="shared" si="28"/>
        <v>0</v>
      </c>
      <c r="Z108" s="41">
        <f>[1]Hiên!Z107</f>
        <v>0</v>
      </c>
      <c r="AA108" s="41">
        <f t="shared" si="29"/>
        <v>0</v>
      </c>
      <c r="AB108" s="52">
        <f t="shared" si="30"/>
        <v>0</v>
      </c>
      <c r="AC108" s="52">
        <f t="shared" si="31"/>
        <v>0</v>
      </c>
      <c r="AD108" s="53">
        <f t="shared" si="32"/>
        <v>0</v>
      </c>
      <c r="AE108" s="53">
        <f t="shared" si="33"/>
        <v>34</v>
      </c>
      <c r="AF108" s="53">
        <f t="shared" si="34"/>
        <v>0</v>
      </c>
      <c r="AG108" s="18">
        <f>[1]Phương!AB107</f>
        <v>0</v>
      </c>
      <c r="AH108" s="18">
        <f>[1]Hiên!AC107</f>
        <v>0</v>
      </c>
      <c r="AI108" s="18">
        <f>[1]Vân!AA107</f>
        <v>34</v>
      </c>
      <c r="AJ108" s="18">
        <f>'[1]778NK'!I107</f>
        <v>0</v>
      </c>
      <c r="AK108" s="54">
        <f t="shared" si="35"/>
        <v>34</v>
      </c>
      <c r="AL108" s="18">
        <f t="shared" si="39"/>
        <v>0</v>
      </c>
      <c r="AM108" s="18">
        <f>[1]Vân!AB107</f>
        <v>12</v>
      </c>
      <c r="AN108" s="58"/>
      <c r="AO108" s="58">
        <f t="shared" si="21"/>
        <v>0</v>
      </c>
      <c r="AP108" s="58">
        <f t="shared" si="22"/>
        <v>0</v>
      </c>
      <c r="AQ108" s="58">
        <f t="shared" si="23"/>
        <v>0</v>
      </c>
      <c r="AR108" s="58">
        <f t="shared" si="24"/>
        <v>0</v>
      </c>
      <c r="AS108" s="58">
        <f t="shared" si="25"/>
        <v>0</v>
      </c>
      <c r="AT108" s="58">
        <f t="shared" si="36"/>
        <v>0</v>
      </c>
      <c r="AU108" s="58">
        <f t="shared" si="37"/>
        <v>0</v>
      </c>
      <c r="AV108" s="69">
        <f t="shared" si="38"/>
        <v>0</v>
      </c>
      <c r="AW108" s="58"/>
      <c r="AX108" s="21"/>
      <c r="BA108" s="2" t="s">
        <v>185</v>
      </c>
    </row>
    <row r="109" spans="1:53" ht="22.2" customHeight="1" x14ac:dyDescent="0.25">
      <c r="A109" s="181"/>
      <c r="B109" s="184" t="s">
        <v>219</v>
      </c>
      <c r="C109" s="65">
        <v>43</v>
      </c>
      <c r="D109" s="18">
        <v>0</v>
      </c>
      <c r="E109" s="18">
        <v>0</v>
      </c>
      <c r="F109" s="66">
        <f t="shared" si="26"/>
        <v>43</v>
      </c>
      <c r="G109" s="54">
        <f>[1]Phương!O108</f>
        <v>0</v>
      </c>
      <c r="H109" s="18">
        <f>[1]Hiên!T108</f>
        <v>0</v>
      </c>
      <c r="I109" s="18">
        <f>[1]Hiên!R108</f>
        <v>0</v>
      </c>
      <c r="J109" s="18">
        <f>'[1]H. Hà'!P108</f>
        <v>0</v>
      </c>
      <c r="K109" s="18">
        <f>[1]Vân!Q108</f>
        <v>0</v>
      </c>
      <c r="L109" s="18"/>
      <c r="M109" s="18">
        <f>[1]Hiên!U108</f>
        <v>0</v>
      </c>
      <c r="N109" s="18"/>
      <c r="O109" s="18"/>
      <c r="P109" s="48">
        <f>[1]Phương!X108</f>
        <v>0</v>
      </c>
      <c r="Q109" s="48"/>
      <c r="R109" s="48">
        <f t="shared" si="40"/>
        <v>0</v>
      </c>
      <c r="S109" s="50">
        <f>'[1]H. Hà'!X108</f>
        <v>0</v>
      </c>
      <c r="T109" s="41">
        <f>[1]Hiên!V108</f>
        <v>0</v>
      </c>
      <c r="U109" s="50">
        <f t="shared" si="27"/>
        <v>0</v>
      </c>
      <c r="V109" s="18">
        <f>[1]Hiên!AA108</f>
        <v>0</v>
      </c>
      <c r="W109" s="18">
        <f>[1]Vân!Y108</f>
        <v>0</v>
      </c>
      <c r="X109" s="18">
        <f>'[1]778NK'!F108</f>
        <v>0</v>
      </c>
      <c r="Y109" s="39">
        <f t="shared" si="28"/>
        <v>0</v>
      </c>
      <c r="Z109" s="41">
        <f>[1]Hiên!Z108</f>
        <v>0</v>
      </c>
      <c r="AA109" s="41">
        <f t="shared" si="29"/>
        <v>0</v>
      </c>
      <c r="AB109" s="52">
        <f t="shared" si="30"/>
        <v>0</v>
      </c>
      <c r="AC109" s="52">
        <f t="shared" si="31"/>
        <v>0</v>
      </c>
      <c r="AD109" s="53">
        <f t="shared" si="32"/>
        <v>0</v>
      </c>
      <c r="AE109" s="53">
        <f t="shared" si="33"/>
        <v>43</v>
      </c>
      <c r="AF109" s="53">
        <f t="shared" si="34"/>
        <v>0</v>
      </c>
      <c r="AG109" s="18">
        <f>[1]Phương!AB108</f>
        <v>43</v>
      </c>
      <c r="AH109" s="18">
        <f>[1]Hiên!AC108</f>
        <v>0</v>
      </c>
      <c r="AI109" s="18">
        <f>[1]Vân!AA108</f>
        <v>0</v>
      </c>
      <c r="AJ109" s="18">
        <f>'[1]778NK'!I108</f>
        <v>0</v>
      </c>
      <c r="AK109" s="54">
        <f t="shared" si="35"/>
        <v>43</v>
      </c>
      <c r="AL109" s="18">
        <f t="shared" si="39"/>
        <v>0</v>
      </c>
      <c r="AM109" s="18">
        <f>[1]Vân!AB108</f>
        <v>0</v>
      </c>
      <c r="AN109" s="58"/>
      <c r="AO109" s="58">
        <f t="shared" si="21"/>
        <v>0</v>
      </c>
      <c r="AP109" s="58">
        <f t="shared" si="22"/>
        <v>0</v>
      </c>
      <c r="AQ109" s="58">
        <f t="shared" si="23"/>
        <v>0</v>
      </c>
      <c r="AR109" s="58">
        <f t="shared" si="24"/>
        <v>0</v>
      </c>
      <c r="AS109" s="58">
        <f t="shared" si="25"/>
        <v>0</v>
      </c>
      <c r="AT109" s="58">
        <f t="shared" si="36"/>
        <v>0</v>
      </c>
      <c r="AU109" s="58">
        <f t="shared" si="37"/>
        <v>0</v>
      </c>
      <c r="AV109" s="69">
        <f t="shared" si="38"/>
        <v>0</v>
      </c>
      <c r="AW109" s="58"/>
      <c r="AX109" s="21"/>
      <c r="BA109" s="2" t="s">
        <v>187</v>
      </c>
    </row>
    <row r="110" spans="1:53" ht="22.2" customHeight="1" x14ac:dyDescent="0.25">
      <c r="A110" s="181"/>
      <c r="B110" s="185" t="s">
        <v>220</v>
      </c>
      <c r="C110" s="65">
        <v>0</v>
      </c>
      <c r="D110" s="18">
        <v>0</v>
      </c>
      <c r="E110" s="18">
        <v>6</v>
      </c>
      <c r="F110" s="66">
        <f t="shared" si="26"/>
        <v>6</v>
      </c>
      <c r="G110" s="54">
        <f>[1]Phương!O109</f>
        <v>0</v>
      </c>
      <c r="H110" s="18">
        <f>[1]Hiên!T109</f>
        <v>0</v>
      </c>
      <c r="I110" s="18">
        <f>[1]Hiên!R109</f>
        <v>0</v>
      </c>
      <c r="J110" s="18">
        <f>'[1]H. Hà'!P109</f>
        <v>0</v>
      </c>
      <c r="K110" s="18">
        <f>[1]Vân!Q109</f>
        <v>0</v>
      </c>
      <c r="L110" s="18"/>
      <c r="M110" s="18">
        <f>[1]Hiên!U109</f>
        <v>0</v>
      </c>
      <c r="N110" s="18"/>
      <c r="O110" s="18"/>
      <c r="P110" s="48">
        <f>[1]Phương!X109</f>
        <v>0</v>
      </c>
      <c r="Q110" s="48"/>
      <c r="R110" s="48">
        <f t="shared" si="40"/>
        <v>0</v>
      </c>
      <c r="S110" s="50">
        <f>'[1]H. Hà'!X109</f>
        <v>0</v>
      </c>
      <c r="T110" s="41">
        <f>[1]Hiên!V109</f>
        <v>0</v>
      </c>
      <c r="U110" s="50">
        <f t="shared" si="27"/>
        <v>0</v>
      </c>
      <c r="V110" s="18">
        <f>[1]Hiên!AA109</f>
        <v>0</v>
      </c>
      <c r="W110" s="18">
        <f>[1]Vân!Y109</f>
        <v>0</v>
      </c>
      <c r="X110" s="18">
        <f>'[1]778NK'!F109</f>
        <v>0</v>
      </c>
      <c r="Y110" s="39">
        <f t="shared" si="28"/>
        <v>0</v>
      </c>
      <c r="Z110" s="41">
        <f>[1]Hiên!Z109</f>
        <v>0</v>
      </c>
      <c r="AA110" s="41">
        <f t="shared" si="29"/>
        <v>0</v>
      </c>
      <c r="AB110" s="52">
        <f t="shared" si="30"/>
        <v>0</v>
      </c>
      <c r="AC110" s="52">
        <f t="shared" si="31"/>
        <v>0</v>
      </c>
      <c r="AD110" s="53">
        <f t="shared" si="32"/>
        <v>0</v>
      </c>
      <c r="AE110" s="53">
        <f t="shared" si="33"/>
        <v>6</v>
      </c>
      <c r="AF110" s="53">
        <f t="shared" si="34"/>
        <v>0</v>
      </c>
      <c r="AG110" s="18">
        <f>[1]Phương!AB109</f>
        <v>0</v>
      </c>
      <c r="AH110" s="18">
        <f>[1]Hiên!AC109</f>
        <v>0</v>
      </c>
      <c r="AI110" s="18">
        <f>[1]Vân!AA109</f>
        <v>6</v>
      </c>
      <c r="AJ110" s="18">
        <f>'[1]778NK'!I109</f>
        <v>0</v>
      </c>
      <c r="AK110" s="54">
        <f t="shared" si="35"/>
        <v>6</v>
      </c>
      <c r="AL110" s="18">
        <f t="shared" si="39"/>
        <v>0</v>
      </c>
      <c r="AM110" s="18">
        <f>[1]Vân!AB109</f>
        <v>0</v>
      </c>
      <c r="AN110" s="58"/>
      <c r="AO110" s="58">
        <f t="shared" si="21"/>
        <v>0</v>
      </c>
      <c r="AP110" s="58">
        <f t="shared" si="22"/>
        <v>0</v>
      </c>
      <c r="AQ110" s="58">
        <f t="shared" si="23"/>
        <v>0</v>
      </c>
      <c r="AR110" s="58">
        <f t="shared" si="24"/>
        <v>0</v>
      </c>
      <c r="AS110" s="58">
        <f t="shared" si="25"/>
        <v>0</v>
      </c>
      <c r="AT110" s="58">
        <f t="shared" si="36"/>
        <v>0</v>
      </c>
      <c r="AU110" s="58">
        <f t="shared" si="37"/>
        <v>0</v>
      </c>
      <c r="AV110" s="69">
        <f t="shared" si="38"/>
        <v>0</v>
      </c>
      <c r="AW110" s="58"/>
      <c r="AX110" s="21"/>
      <c r="BA110" s="2" t="s">
        <v>189</v>
      </c>
    </row>
    <row r="111" spans="1:53" ht="22.2" hidden="1" customHeight="1" x14ac:dyDescent="0.25">
      <c r="A111" s="181"/>
      <c r="B111" s="186" t="s">
        <v>221</v>
      </c>
      <c r="C111" s="65">
        <v>0</v>
      </c>
      <c r="D111" s="18">
        <v>0</v>
      </c>
      <c r="E111" s="18">
        <v>20</v>
      </c>
      <c r="F111" s="66">
        <f t="shared" si="26"/>
        <v>20</v>
      </c>
      <c r="G111" s="54">
        <f>[1]Phương!O110</f>
        <v>0</v>
      </c>
      <c r="H111" s="18">
        <f>[1]Hiên!T110</f>
        <v>0</v>
      </c>
      <c r="I111" s="18">
        <f>[1]Hiên!R110</f>
        <v>0</v>
      </c>
      <c r="J111" s="18">
        <f>'[1]H. Hà'!P110</f>
        <v>0</v>
      </c>
      <c r="K111" s="18">
        <f>[1]Vân!Q110</f>
        <v>0</v>
      </c>
      <c r="L111" s="18"/>
      <c r="M111" s="18">
        <f>[1]Hiên!U110</f>
        <v>0</v>
      </c>
      <c r="N111" s="18"/>
      <c r="O111" s="18"/>
      <c r="P111" s="48">
        <f>[1]Phương!X110</f>
        <v>0</v>
      </c>
      <c r="Q111" s="48"/>
      <c r="R111" s="48">
        <f t="shared" si="40"/>
        <v>0</v>
      </c>
      <c r="S111" s="50">
        <f>'[1]H. Hà'!X110</f>
        <v>20</v>
      </c>
      <c r="T111" s="187">
        <v>25000</v>
      </c>
      <c r="U111" s="50">
        <f t="shared" si="27"/>
        <v>500000</v>
      </c>
      <c r="V111" s="18">
        <f>[1]Hiên!AA110</f>
        <v>0</v>
      </c>
      <c r="W111" s="18">
        <f>[1]Vân!Y110</f>
        <v>0</v>
      </c>
      <c r="X111" s="18">
        <f>'[1]778NK'!F110</f>
        <v>0</v>
      </c>
      <c r="Y111" s="39">
        <f t="shared" si="28"/>
        <v>0</v>
      </c>
      <c r="Z111" s="187">
        <f>[1]Hiên!Z110</f>
        <v>0</v>
      </c>
      <c r="AA111" s="41">
        <f t="shared" si="29"/>
        <v>0</v>
      </c>
      <c r="AB111" s="52">
        <f t="shared" si="30"/>
        <v>20</v>
      </c>
      <c r="AC111" s="52">
        <f t="shared" si="31"/>
        <v>500000</v>
      </c>
      <c r="AD111" s="53">
        <f t="shared" si="32"/>
        <v>20</v>
      </c>
      <c r="AE111" s="53">
        <f t="shared" si="33"/>
        <v>0</v>
      </c>
      <c r="AF111" s="53">
        <f t="shared" si="34"/>
        <v>0</v>
      </c>
      <c r="AG111" s="18">
        <f>[1]Phương!AB110</f>
        <v>0</v>
      </c>
      <c r="AH111" s="18">
        <f>[1]Hiên!AC110</f>
        <v>0</v>
      </c>
      <c r="AI111" s="18">
        <f>[1]Vân!AA110</f>
        <v>0</v>
      </c>
      <c r="AJ111" s="18">
        <f>'[1]778NK'!I110</f>
        <v>0</v>
      </c>
      <c r="AK111" s="54">
        <f t="shared" si="35"/>
        <v>0</v>
      </c>
      <c r="AL111" s="18">
        <f t="shared" si="39"/>
        <v>0</v>
      </c>
      <c r="AM111" s="18">
        <f>[1]Vân!AB110</f>
        <v>0</v>
      </c>
      <c r="AN111" s="58">
        <v>25000</v>
      </c>
      <c r="AO111" s="58">
        <f t="shared" si="21"/>
        <v>20</v>
      </c>
      <c r="AP111" s="58">
        <f t="shared" si="22"/>
        <v>500000</v>
      </c>
      <c r="AQ111" s="58">
        <f t="shared" si="23"/>
        <v>0</v>
      </c>
      <c r="AR111" s="58">
        <f t="shared" si="24"/>
        <v>0</v>
      </c>
      <c r="AS111" s="58">
        <f t="shared" si="25"/>
        <v>0</v>
      </c>
      <c r="AT111" s="58"/>
      <c r="AU111" s="58"/>
      <c r="AV111" s="69">
        <f t="shared" si="38"/>
        <v>0</v>
      </c>
      <c r="AW111" s="58"/>
      <c r="AX111" s="21"/>
    </row>
    <row r="112" spans="1:53" ht="22.2" customHeight="1" x14ac:dyDescent="0.25">
      <c r="A112" s="160" t="s">
        <v>222</v>
      </c>
      <c r="B112" s="54" t="s">
        <v>223</v>
      </c>
      <c r="C112" s="18"/>
      <c r="D112" s="18"/>
      <c r="E112" s="18"/>
      <c r="F112" s="77">
        <f t="shared" si="26"/>
        <v>0</v>
      </c>
      <c r="G112" s="54">
        <f>[1]Phương!O111</f>
        <v>0</v>
      </c>
      <c r="H112" s="18">
        <f>[1]Hiên!T111</f>
        <v>0</v>
      </c>
      <c r="I112" s="18">
        <f>[1]Hiên!R111</f>
        <v>0</v>
      </c>
      <c r="J112" s="18">
        <f>'[1]H. Hà'!P111</f>
        <v>0</v>
      </c>
      <c r="K112" s="18">
        <f>[1]Vân!Q111</f>
        <v>0</v>
      </c>
      <c r="L112" s="18"/>
      <c r="M112" s="18">
        <f>[1]Hiên!U111</f>
        <v>0</v>
      </c>
      <c r="N112" s="18"/>
      <c r="O112" s="18"/>
      <c r="P112" s="48">
        <f>[1]Phương!X111</f>
        <v>0</v>
      </c>
      <c r="Q112" s="48"/>
      <c r="R112" s="48">
        <f t="shared" si="40"/>
        <v>0</v>
      </c>
      <c r="S112" s="50">
        <f>'[1]H. Hà'!X111</f>
        <v>0</v>
      </c>
      <c r="T112" s="41">
        <f>[1]Hiên!V111</f>
        <v>0</v>
      </c>
      <c r="U112" s="50">
        <f t="shared" si="27"/>
        <v>0</v>
      </c>
      <c r="V112" s="18">
        <f>[1]Hiên!AA111</f>
        <v>0</v>
      </c>
      <c r="W112" s="18">
        <f>[1]Vân!Y111</f>
        <v>0</v>
      </c>
      <c r="X112" s="18">
        <f>'[1]778NK'!F111</f>
        <v>0</v>
      </c>
      <c r="Y112" s="39">
        <f t="shared" si="28"/>
        <v>0</v>
      </c>
      <c r="Z112" s="41">
        <f>[1]Hiên!Z111</f>
        <v>0</v>
      </c>
      <c r="AA112" s="41">
        <f t="shared" si="29"/>
        <v>0</v>
      </c>
      <c r="AB112" s="52">
        <f t="shared" si="30"/>
        <v>0</v>
      </c>
      <c r="AC112" s="52">
        <f t="shared" si="31"/>
        <v>0</v>
      </c>
      <c r="AD112" s="53">
        <f t="shared" si="32"/>
        <v>0</v>
      </c>
      <c r="AE112" s="53">
        <f t="shared" si="33"/>
        <v>0</v>
      </c>
      <c r="AF112" s="53">
        <f t="shared" si="34"/>
        <v>0</v>
      </c>
      <c r="AG112" s="18">
        <f>[1]Phương!AB111</f>
        <v>0</v>
      </c>
      <c r="AH112" s="18">
        <f>[1]Hiên!AC111</f>
        <v>0</v>
      </c>
      <c r="AI112" s="18">
        <f>[1]Vân!AA111</f>
        <v>0</v>
      </c>
      <c r="AJ112" s="18">
        <f>'[1]778NK'!I111</f>
        <v>0</v>
      </c>
      <c r="AK112" s="54">
        <f t="shared" si="35"/>
        <v>0</v>
      </c>
      <c r="AL112" s="18">
        <f t="shared" si="39"/>
        <v>0</v>
      </c>
      <c r="AM112" s="18">
        <f>[1]Vân!AB111</f>
        <v>0</v>
      </c>
      <c r="AN112" s="58"/>
      <c r="AO112" s="58">
        <f t="shared" si="21"/>
        <v>0</v>
      </c>
      <c r="AP112" s="58">
        <f t="shared" si="22"/>
        <v>0</v>
      </c>
      <c r="AQ112" s="58">
        <f t="shared" si="23"/>
        <v>0</v>
      </c>
      <c r="AR112" s="58">
        <f t="shared" si="24"/>
        <v>0</v>
      </c>
      <c r="AS112" s="58">
        <f t="shared" si="25"/>
        <v>0</v>
      </c>
      <c r="AT112" s="61">
        <f>SUM(AT113:AT143)</f>
        <v>143080</v>
      </c>
      <c r="AU112" s="61">
        <f>SUM(AU113:AU143)</f>
        <v>331840</v>
      </c>
      <c r="AV112" s="62">
        <f t="shared" si="38"/>
        <v>474920</v>
      </c>
      <c r="AW112" s="104">
        <f>'[1]chi khoa'!E19</f>
        <v>516456.97368922475</v>
      </c>
      <c r="AX112" s="58"/>
    </row>
    <row r="113" spans="1:53" ht="22.2" customHeight="1" x14ac:dyDescent="0.25">
      <c r="A113" s="81">
        <v>1</v>
      </c>
      <c r="B113" s="82" t="s">
        <v>224</v>
      </c>
      <c r="C113" s="65">
        <v>19</v>
      </c>
      <c r="D113" s="18">
        <v>10</v>
      </c>
      <c r="E113" s="18">
        <v>0</v>
      </c>
      <c r="F113" s="66">
        <f t="shared" si="26"/>
        <v>29</v>
      </c>
      <c r="G113" s="54">
        <f>[1]Phương!O112</f>
        <v>1</v>
      </c>
      <c r="H113" s="18">
        <f>[1]Hiên!T112</f>
        <v>0</v>
      </c>
      <c r="I113" s="18">
        <f>[1]Hiên!R112</f>
        <v>0</v>
      </c>
      <c r="J113" s="18">
        <f>'[1]H. Hà'!P112</f>
        <v>0</v>
      </c>
      <c r="K113" s="18">
        <f>[1]Vân!Q112</f>
        <v>0</v>
      </c>
      <c r="L113" s="18"/>
      <c r="M113" s="18">
        <f>[1]Hiên!U112</f>
        <v>0</v>
      </c>
      <c r="N113" s="18"/>
      <c r="O113" s="18"/>
      <c r="P113" s="48">
        <f>[1]Phương!X112</f>
        <v>0</v>
      </c>
      <c r="Q113" s="48"/>
      <c r="R113" s="48">
        <f t="shared" si="40"/>
        <v>0</v>
      </c>
      <c r="S113" s="50">
        <f>'[1]H. Hà'!X112</f>
        <v>0</v>
      </c>
      <c r="T113" s="84">
        <v>30000</v>
      </c>
      <c r="U113" s="50">
        <f t="shared" si="27"/>
        <v>0</v>
      </c>
      <c r="V113" s="18">
        <f>[1]Hiên!AA112</f>
        <v>4</v>
      </c>
      <c r="W113" s="18">
        <f>[1]Vân!Y112</f>
        <v>0</v>
      </c>
      <c r="X113" s="18">
        <f>'[1]778NK'!F112</f>
        <v>0</v>
      </c>
      <c r="Y113" s="39">
        <f t="shared" si="28"/>
        <v>4</v>
      </c>
      <c r="Z113" s="84">
        <v>30000</v>
      </c>
      <c r="AA113" s="41">
        <f t="shared" si="29"/>
        <v>120000</v>
      </c>
      <c r="AB113" s="52">
        <f t="shared" si="30"/>
        <v>4</v>
      </c>
      <c r="AC113" s="52">
        <f t="shared" si="31"/>
        <v>120000</v>
      </c>
      <c r="AD113" s="53">
        <f t="shared" si="32"/>
        <v>5</v>
      </c>
      <c r="AE113" s="53">
        <f t="shared" si="33"/>
        <v>24</v>
      </c>
      <c r="AF113" s="53">
        <f t="shared" si="34"/>
        <v>461880</v>
      </c>
      <c r="AG113" s="18">
        <f>[1]Phương!AB112</f>
        <v>0</v>
      </c>
      <c r="AH113" s="18">
        <f>[1]Hiên!AC112</f>
        <v>24</v>
      </c>
      <c r="AI113" s="18">
        <f>[1]Vân!AA112</f>
        <v>0</v>
      </c>
      <c r="AJ113" s="18">
        <f>'[1]778NK'!I112</f>
        <v>0</v>
      </c>
      <c r="AK113" s="54">
        <f t="shared" si="35"/>
        <v>24</v>
      </c>
      <c r="AL113" s="18">
        <f t="shared" si="39"/>
        <v>0</v>
      </c>
      <c r="AM113" s="18">
        <f>[1]Vân!AB112</f>
        <v>0</v>
      </c>
      <c r="AN113" s="73">
        <v>19245</v>
      </c>
      <c r="AO113" s="58">
        <f t="shared" si="21"/>
        <v>4</v>
      </c>
      <c r="AP113" s="58">
        <f t="shared" si="22"/>
        <v>76980</v>
      </c>
      <c r="AQ113" s="58">
        <f t="shared" si="23"/>
        <v>43020</v>
      </c>
      <c r="AR113" s="58">
        <f t="shared" si="24"/>
        <v>1</v>
      </c>
      <c r="AS113" s="58">
        <f t="shared" si="25"/>
        <v>19245</v>
      </c>
      <c r="AT113" s="58">
        <f t="shared" si="36"/>
        <v>4800</v>
      </c>
      <c r="AU113" s="58"/>
      <c r="AV113" s="69">
        <f t="shared" si="38"/>
        <v>4800</v>
      </c>
      <c r="AW113" s="58"/>
      <c r="AX113" s="21">
        <f>SUM(AB113:AB143)</f>
        <v>229</v>
      </c>
      <c r="BA113" s="2" t="s">
        <v>225</v>
      </c>
    </row>
    <row r="114" spans="1:53" ht="22.2" customHeight="1" x14ac:dyDescent="0.25">
      <c r="A114" s="85">
        <v>2</v>
      </c>
      <c r="B114" s="86" t="s">
        <v>226</v>
      </c>
      <c r="C114" s="65">
        <v>34</v>
      </c>
      <c r="D114" s="18">
        <v>0</v>
      </c>
      <c r="E114" s="18">
        <v>0</v>
      </c>
      <c r="F114" s="66">
        <f t="shared" si="26"/>
        <v>34</v>
      </c>
      <c r="G114" s="54">
        <f>[1]Phương!O113</f>
        <v>1</v>
      </c>
      <c r="H114" s="18">
        <f>[1]Hiên!T113</f>
        <v>0</v>
      </c>
      <c r="I114" s="18">
        <f>[1]Hiên!R113</f>
        <v>0</v>
      </c>
      <c r="J114" s="18">
        <f>'[1]H. Hà'!P113</f>
        <v>0</v>
      </c>
      <c r="K114" s="18">
        <f>[1]Vân!Q113</f>
        <v>0</v>
      </c>
      <c r="L114" s="18"/>
      <c r="M114" s="18">
        <f>[1]Hiên!U113</f>
        <v>0</v>
      </c>
      <c r="N114" s="18"/>
      <c r="O114" s="18"/>
      <c r="P114" s="48">
        <f>[1]Phương!X113</f>
        <v>0</v>
      </c>
      <c r="Q114" s="48"/>
      <c r="R114" s="48">
        <f t="shared" si="40"/>
        <v>0</v>
      </c>
      <c r="S114" s="50">
        <f>'[1]H. Hà'!X113</f>
        <v>9</v>
      </c>
      <c r="T114" s="188">
        <v>34000</v>
      </c>
      <c r="U114" s="50">
        <f t="shared" si="27"/>
        <v>306000</v>
      </c>
      <c r="V114" s="18">
        <f>[1]Hiên!AA113</f>
        <v>0</v>
      </c>
      <c r="W114" s="18">
        <f>[1]Vân!Y113</f>
        <v>12</v>
      </c>
      <c r="X114" s="18">
        <f>'[1]778NK'!F113</f>
        <v>0</v>
      </c>
      <c r="Y114" s="39">
        <f t="shared" si="28"/>
        <v>12</v>
      </c>
      <c r="Z114" s="88">
        <v>34000</v>
      </c>
      <c r="AA114" s="41">
        <f t="shared" si="29"/>
        <v>408000</v>
      </c>
      <c r="AB114" s="52">
        <f t="shared" si="30"/>
        <v>21</v>
      </c>
      <c r="AC114" s="52">
        <f t="shared" si="31"/>
        <v>714000</v>
      </c>
      <c r="AD114" s="53">
        <f t="shared" si="32"/>
        <v>22</v>
      </c>
      <c r="AE114" s="53">
        <f t="shared" si="33"/>
        <v>12</v>
      </c>
      <c r="AF114" s="53">
        <f t="shared" si="34"/>
        <v>252480</v>
      </c>
      <c r="AG114" s="18">
        <f>[1]Phương!AB113</f>
        <v>0</v>
      </c>
      <c r="AH114" s="18">
        <f>[1]Hiên!AC113</f>
        <v>0</v>
      </c>
      <c r="AI114" s="18">
        <f>[1]Vân!AA113</f>
        <v>12</v>
      </c>
      <c r="AJ114" s="18">
        <f>'[1]778NK'!I113</f>
        <v>0</v>
      </c>
      <c r="AK114" s="54">
        <f t="shared" si="35"/>
        <v>12</v>
      </c>
      <c r="AL114" s="18">
        <f t="shared" si="39"/>
        <v>0</v>
      </c>
      <c r="AM114" s="18">
        <f>[1]Vân!AB113</f>
        <v>0</v>
      </c>
      <c r="AN114" s="73">
        <v>21040</v>
      </c>
      <c r="AO114" s="58">
        <f t="shared" si="21"/>
        <v>21</v>
      </c>
      <c r="AP114" s="58">
        <f t="shared" si="22"/>
        <v>441840</v>
      </c>
      <c r="AQ114" s="58">
        <f t="shared" si="23"/>
        <v>272160</v>
      </c>
      <c r="AR114" s="58">
        <f t="shared" si="24"/>
        <v>1</v>
      </c>
      <c r="AS114" s="58">
        <f t="shared" si="25"/>
        <v>21040</v>
      </c>
      <c r="AT114" s="58">
        <f t="shared" si="36"/>
        <v>28560</v>
      </c>
      <c r="AU114" s="58"/>
      <c r="AV114" s="69">
        <f t="shared" si="38"/>
        <v>28560</v>
      </c>
      <c r="AW114" s="58"/>
      <c r="AX114" s="21"/>
      <c r="BA114" s="2" t="s">
        <v>227</v>
      </c>
    </row>
    <row r="115" spans="1:53" ht="22.2" customHeight="1" x14ac:dyDescent="0.25">
      <c r="A115" s="81">
        <v>3</v>
      </c>
      <c r="B115" s="82" t="s">
        <v>228</v>
      </c>
      <c r="C115" s="65">
        <v>23</v>
      </c>
      <c r="D115" s="18">
        <v>0</v>
      </c>
      <c r="E115" s="18">
        <v>0</v>
      </c>
      <c r="F115" s="66">
        <f t="shared" si="26"/>
        <v>23</v>
      </c>
      <c r="G115" s="54">
        <f>[1]Phương!O114</f>
        <v>1</v>
      </c>
      <c r="H115" s="18">
        <f>[1]Hiên!T114</f>
        <v>0</v>
      </c>
      <c r="I115" s="18">
        <f>[1]Hiên!R114</f>
        <v>0</v>
      </c>
      <c r="J115" s="18">
        <f>'[1]H. Hà'!P114</f>
        <v>0</v>
      </c>
      <c r="K115" s="18">
        <f>[1]Vân!Q114</f>
        <v>0</v>
      </c>
      <c r="L115" s="18"/>
      <c r="M115" s="18">
        <f>[1]Hiên!U114</f>
        <v>0</v>
      </c>
      <c r="N115" s="18"/>
      <c r="O115" s="18"/>
      <c r="P115" s="48">
        <f>[1]Phương!X114</f>
        <v>0</v>
      </c>
      <c r="Q115" s="48"/>
      <c r="R115" s="48">
        <f t="shared" si="40"/>
        <v>0</v>
      </c>
      <c r="S115" s="50">
        <f>'[1]H. Hà'!X114</f>
        <v>0</v>
      </c>
      <c r="T115" s="84">
        <v>46000</v>
      </c>
      <c r="U115" s="50">
        <f t="shared" si="27"/>
        <v>0</v>
      </c>
      <c r="V115" s="18">
        <f>[1]Hiên!AA114</f>
        <v>0</v>
      </c>
      <c r="W115" s="18">
        <f>[1]Vân!Y114</f>
        <v>0</v>
      </c>
      <c r="X115" s="18">
        <f>'[1]778NK'!F114</f>
        <v>0</v>
      </c>
      <c r="Y115" s="39">
        <f t="shared" si="28"/>
        <v>0</v>
      </c>
      <c r="Z115" s="84">
        <v>46000</v>
      </c>
      <c r="AA115" s="41">
        <f t="shared" si="29"/>
        <v>0</v>
      </c>
      <c r="AB115" s="52">
        <f t="shared" si="30"/>
        <v>0</v>
      </c>
      <c r="AC115" s="52">
        <f t="shared" si="31"/>
        <v>0</v>
      </c>
      <c r="AD115" s="53">
        <f t="shared" si="32"/>
        <v>1</v>
      </c>
      <c r="AE115" s="53">
        <f t="shared" si="33"/>
        <v>22</v>
      </c>
      <c r="AF115" s="53">
        <f t="shared" si="34"/>
        <v>692010</v>
      </c>
      <c r="AG115" s="18">
        <f>[1]Phương!AB114</f>
        <v>0</v>
      </c>
      <c r="AH115" s="18">
        <f>[1]Hiên!AC114</f>
        <v>22</v>
      </c>
      <c r="AI115" s="18">
        <f>[1]Vân!AA114</f>
        <v>0</v>
      </c>
      <c r="AJ115" s="18">
        <f>'[1]778NK'!I114</f>
        <v>0</v>
      </c>
      <c r="AK115" s="54">
        <f t="shared" si="35"/>
        <v>22</v>
      </c>
      <c r="AL115" s="18">
        <f t="shared" si="39"/>
        <v>0</v>
      </c>
      <c r="AM115" s="18">
        <f>[1]Vân!AB114</f>
        <v>0</v>
      </c>
      <c r="AN115" s="73">
        <v>31455</v>
      </c>
      <c r="AO115" s="58">
        <f t="shared" si="21"/>
        <v>0</v>
      </c>
      <c r="AP115" s="58">
        <f t="shared" si="22"/>
        <v>0</v>
      </c>
      <c r="AQ115" s="58">
        <f t="shared" si="23"/>
        <v>0</v>
      </c>
      <c r="AR115" s="58">
        <f t="shared" si="24"/>
        <v>1</v>
      </c>
      <c r="AS115" s="58">
        <f t="shared" si="25"/>
        <v>31455</v>
      </c>
      <c r="AT115" s="58">
        <f t="shared" si="36"/>
        <v>0</v>
      </c>
      <c r="AU115" s="58">
        <f t="shared" si="37"/>
        <v>0</v>
      </c>
      <c r="AV115" s="69">
        <f t="shared" si="38"/>
        <v>0</v>
      </c>
      <c r="AW115" s="58"/>
      <c r="AX115" s="21"/>
      <c r="BA115" s="2" t="s">
        <v>229</v>
      </c>
    </row>
    <row r="116" spans="1:53" ht="22.2" hidden="1" customHeight="1" x14ac:dyDescent="0.25">
      <c r="A116" s="85">
        <v>4</v>
      </c>
      <c r="B116" s="86" t="s">
        <v>230</v>
      </c>
      <c r="C116" s="18"/>
      <c r="D116" s="18"/>
      <c r="E116" s="18"/>
      <c r="F116" s="77">
        <f t="shared" si="26"/>
        <v>0</v>
      </c>
      <c r="G116" s="54">
        <f>[1]Phương!O115</f>
        <v>0</v>
      </c>
      <c r="H116" s="18">
        <f>[1]Hiên!T115</f>
        <v>0</v>
      </c>
      <c r="I116" s="18">
        <f>[1]Hiên!R115</f>
        <v>0</v>
      </c>
      <c r="J116" s="18">
        <f>'[1]H. Hà'!P115</f>
        <v>0</v>
      </c>
      <c r="K116" s="18">
        <f>[1]Vân!Q115</f>
        <v>0</v>
      </c>
      <c r="L116" s="18"/>
      <c r="M116" s="18">
        <f>[1]Hiên!U115</f>
        <v>0</v>
      </c>
      <c r="N116" s="18"/>
      <c r="O116" s="18"/>
      <c r="P116" s="48">
        <f>[1]Phương!X115</f>
        <v>0</v>
      </c>
      <c r="Q116" s="48"/>
      <c r="R116" s="48">
        <f t="shared" si="40"/>
        <v>0</v>
      </c>
      <c r="S116" s="50">
        <f>'[1]H. Hà'!X115</f>
        <v>0</v>
      </c>
      <c r="T116" s="88">
        <v>29000</v>
      </c>
      <c r="U116" s="50">
        <f t="shared" si="27"/>
        <v>0</v>
      </c>
      <c r="V116" s="18">
        <f>[1]Hiên!AA115</f>
        <v>0</v>
      </c>
      <c r="W116" s="18">
        <f>[1]Vân!Y115</f>
        <v>0</v>
      </c>
      <c r="X116" s="18">
        <f>'[1]778NK'!F115</f>
        <v>0</v>
      </c>
      <c r="Y116" s="39">
        <f t="shared" si="28"/>
        <v>0</v>
      </c>
      <c r="Z116" s="88">
        <v>29000</v>
      </c>
      <c r="AA116" s="41">
        <f t="shared" si="29"/>
        <v>0</v>
      </c>
      <c r="AB116" s="52">
        <f t="shared" si="30"/>
        <v>0</v>
      </c>
      <c r="AC116" s="52">
        <f t="shared" si="31"/>
        <v>0</v>
      </c>
      <c r="AD116" s="53">
        <f t="shared" si="32"/>
        <v>0</v>
      </c>
      <c r="AE116" s="53">
        <f t="shared" si="33"/>
        <v>0</v>
      </c>
      <c r="AF116" s="53">
        <f t="shared" si="34"/>
        <v>0</v>
      </c>
      <c r="AG116" s="18">
        <f>[1]Phương!AB115</f>
        <v>0</v>
      </c>
      <c r="AH116" s="18">
        <f>[1]Hiên!AC115</f>
        <v>0</v>
      </c>
      <c r="AI116" s="18">
        <f>[1]Vân!AA115</f>
        <v>0</v>
      </c>
      <c r="AJ116" s="18">
        <f>'[1]778NK'!I115</f>
        <v>0</v>
      </c>
      <c r="AK116" s="54">
        <f t="shared" si="35"/>
        <v>0</v>
      </c>
      <c r="AL116" s="18">
        <f t="shared" si="39"/>
        <v>0</v>
      </c>
      <c r="AM116" s="18">
        <f>[1]Vân!AB115</f>
        <v>0</v>
      </c>
      <c r="AN116" s="73">
        <v>16840</v>
      </c>
      <c r="AO116" s="58">
        <f t="shared" si="21"/>
        <v>0</v>
      </c>
      <c r="AP116" s="58">
        <f t="shared" si="22"/>
        <v>0</v>
      </c>
      <c r="AQ116" s="58">
        <f t="shared" si="23"/>
        <v>0</v>
      </c>
      <c r="AR116" s="58">
        <f t="shared" si="24"/>
        <v>0</v>
      </c>
      <c r="AS116" s="58">
        <f t="shared" si="25"/>
        <v>0</v>
      </c>
      <c r="AT116" s="58">
        <f t="shared" si="36"/>
        <v>0</v>
      </c>
      <c r="AU116" s="58">
        <f t="shared" si="37"/>
        <v>0</v>
      </c>
      <c r="AV116" s="69">
        <f t="shared" si="38"/>
        <v>0</v>
      </c>
      <c r="AW116" s="58"/>
      <c r="AX116" s="21"/>
    </row>
    <row r="117" spans="1:53" ht="22.2" customHeight="1" x14ac:dyDescent="0.25">
      <c r="A117" s="81">
        <v>5</v>
      </c>
      <c r="B117" s="82" t="s">
        <v>231</v>
      </c>
      <c r="C117" s="65">
        <v>0</v>
      </c>
      <c r="D117" s="18">
        <v>21</v>
      </c>
      <c r="E117" s="18">
        <v>61</v>
      </c>
      <c r="F117" s="66">
        <f t="shared" si="26"/>
        <v>82</v>
      </c>
      <c r="G117" s="54">
        <f>[1]Phương!O116</f>
        <v>0</v>
      </c>
      <c r="H117" s="18">
        <f>[1]Hiên!T116</f>
        <v>0</v>
      </c>
      <c r="I117" s="18">
        <f>[1]Hiên!R116</f>
        <v>0</v>
      </c>
      <c r="J117" s="18">
        <f>'[1]H. Hà'!P116</f>
        <v>0</v>
      </c>
      <c r="K117" s="18">
        <f>[1]Vân!Q116</f>
        <v>0</v>
      </c>
      <c r="L117" s="18"/>
      <c r="M117" s="18">
        <f>[1]Hiên!U116</f>
        <v>0</v>
      </c>
      <c r="N117" s="18"/>
      <c r="O117" s="18"/>
      <c r="P117" s="48">
        <f>[1]Phương!X116</f>
        <v>0</v>
      </c>
      <c r="Q117" s="48"/>
      <c r="R117" s="48">
        <f t="shared" si="40"/>
        <v>0</v>
      </c>
      <c r="S117" s="50">
        <f>'[1]H. Hà'!X116</f>
        <v>21</v>
      </c>
      <c r="T117" s="84">
        <v>25000</v>
      </c>
      <c r="U117" s="50">
        <f t="shared" si="27"/>
        <v>525000</v>
      </c>
      <c r="V117" s="18">
        <f>[1]Hiên!AA116</f>
        <v>0</v>
      </c>
      <c r="W117" s="18">
        <f>[1]Vân!Y116</f>
        <v>0</v>
      </c>
      <c r="X117" s="18">
        <f>'[1]778NK'!F116</f>
        <v>0</v>
      </c>
      <c r="Y117" s="39">
        <f t="shared" si="28"/>
        <v>0</v>
      </c>
      <c r="Z117" s="84">
        <v>25000</v>
      </c>
      <c r="AA117" s="41">
        <f t="shared" si="29"/>
        <v>0</v>
      </c>
      <c r="AB117" s="52">
        <f t="shared" si="30"/>
        <v>21</v>
      </c>
      <c r="AC117" s="52">
        <f t="shared" si="31"/>
        <v>525000</v>
      </c>
      <c r="AD117" s="53">
        <f t="shared" si="32"/>
        <v>21</v>
      </c>
      <c r="AE117" s="53">
        <f t="shared" si="33"/>
        <v>61</v>
      </c>
      <c r="AF117" s="53">
        <f t="shared" si="34"/>
        <v>948245</v>
      </c>
      <c r="AG117" s="18">
        <f>[1]Phương!AB116</f>
        <v>0</v>
      </c>
      <c r="AH117" s="18">
        <f>[1]Hiên!AC116</f>
        <v>0</v>
      </c>
      <c r="AI117" s="18">
        <f>[1]Vân!AA116</f>
        <v>61</v>
      </c>
      <c r="AJ117" s="18">
        <f>'[1]778NK'!I116</f>
        <v>0</v>
      </c>
      <c r="AK117" s="54">
        <f t="shared" si="35"/>
        <v>61</v>
      </c>
      <c r="AL117" s="18">
        <f t="shared" si="39"/>
        <v>0</v>
      </c>
      <c r="AM117" s="18">
        <f>[1]Vân!AB116</f>
        <v>44</v>
      </c>
      <c r="AN117" s="73">
        <v>15545</v>
      </c>
      <c r="AO117" s="58">
        <f t="shared" si="21"/>
        <v>21</v>
      </c>
      <c r="AP117" s="58">
        <f t="shared" si="22"/>
        <v>326445</v>
      </c>
      <c r="AQ117" s="58">
        <f t="shared" si="23"/>
        <v>198555</v>
      </c>
      <c r="AR117" s="58">
        <f t="shared" si="24"/>
        <v>0</v>
      </c>
      <c r="AS117" s="58">
        <f t="shared" si="25"/>
        <v>0</v>
      </c>
      <c r="AT117" s="58">
        <f t="shared" si="36"/>
        <v>21000</v>
      </c>
      <c r="AU117" s="58"/>
      <c r="AV117" s="69">
        <f t="shared" si="38"/>
        <v>21000</v>
      </c>
      <c r="AW117" s="58"/>
      <c r="AX117" s="21"/>
      <c r="BA117" s="2" t="s">
        <v>232</v>
      </c>
    </row>
    <row r="118" spans="1:53" ht="22.2" customHeight="1" x14ac:dyDescent="0.25">
      <c r="A118" s="85">
        <v>6</v>
      </c>
      <c r="B118" s="86" t="s">
        <v>233</v>
      </c>
      <c r="C118" s="65">
        <v>0</v>
      </c>
      <c r="D118" s="18">
        <v>13</v>
      </c>
      <c r="E118" s="18">
        <v>0</v>
      </c>
      <c r="F118" s="66">
        <f t="shared" si="26"/>
        <v>13</v>
      </c>
      <c r="G118" s="54">
        <f>[1]Phương!O117</f>
        <v>0</v>
      </c>
      <c r="H118" s="18">
        <f>[1]Hiên!T117</f>
        <v>0</v>
      </c>
      <c r="I118" s="18">
        <f>[1]Hiên!R117</f>
        <v>0</v>
      </c>
      <c r="J118" s="18">
        <f>'[1]H. Hà'!P117</f>
        <v>0</v>
      </c>
      <c r="K118" s="18">
        <f>[1]Vân!Q117</f>
        <v>0</v>
      </c>
      <c r="L118" s="18"/>
      <c r="M118" s="18">
        <f>[1]Hiên!U117</f>
        <v>0</v>
      </c>
      <c r="N118" s="18"/>
      <c r="O118" s="18"/>
      <c r="P118" s="48">
        <f>[1]Phương!X117</f>
        <v>0</v>
      </c>
      <c r="Q118" s="48"/>
      <c r="R118" s="48">
        <f t="shared" si="40"/>
        <v>0</v>
      </c>
      <c r="S118" s="50">
        <f>'[1]H. Hà'!X117</f>
        <v>0</v>
      </c>
      <c r="T118" s="88">
        <v>32000</v>
      </c>
      <c r="U118" s="50">
        <f t="shared" si="27"/>
        <v>0</v>
      </c>
      <c r="V118" s="18">
        <f>[1]Hiên!AA117</f>
        <v>0</v>
      </c>
      <c r="W118" s="18">
        <f>[1]Vân!Y117</f>
        <v>0</v>
      </c>
      <c r="X118" s="18">
        <f>'[1]778NK'!F117</f>
        <v>0</v>
      </c>
      <c r="Y118" s="39">
        <f t="shared" si="28"/>
        <v>0</v>
      </c>
      <c r="Z118" s="88">
        <v>32000</v>
      </c>
      <c r="AA118" s="41">
        <f t="shared" si="29"/>
        <v>0</v>
      </c>
      <c r="AB118" s="52">
        <f t="shared" si="30"/>
        <v>0</v>
      </c>
      <c r="AC118" s="52">
        <f t="shared" si="31"/>
        <v>0</v>
      </c>
      <c r="AD118" s="53">
        <f t="shared" si="32"/>
        <v>0</v>
      </c>
      <c r="AE118" s="53">
        <f t="shared" si="33"/>
        <v>13</v>
      </c>
      <c r="AF118" s="53">
        <f t="shared" si="34"/>
        <v>244660</v>
      </c>
      <c r="AG118" s="18">
        <f>[1]Phương!AB117</f>
        <v>0</v>
      </c>
      <c r="AH118" s="18">
        <f>[1]Hiên!AC117</f>
        <v>13</v>
      </c>
      <c r="AI118" s="18">
        <f>[1]Vân!AA117</f>
        <v>0</v>
      </c>
      <c r="AJ118" s="18">
        <f>'[1]778NK'!I117</f>
        <v>0</v>
      </c>
      <c r="AK118" s="54">
        <f t="shared" si="35"/>
        <v>13</v>
      </c>
      <c r="AL118" s="18">
        <f t="shared" si="39"/>
        <v>0</v>
      </c>
      <c r="AM118" s="18">
        <f>[1]Vân!AB117</f>
        <v>0</v>
      </c>
      <c r="AN118" s="73">
        <v>18820</v>
      </c>
      <c r="AO118" s="58">
        <f t="shared" si="21"/>
        <v>0</v>
      </c>
      <c r="AP118" s="58">
        <f t="shared" si="22"/>
        <v>0</v>
      </c>
      <c r="AQ118" s="58">
        <f t="shared" si="23"/>
        <v>0</v>
      </c>
      <c r="AR118" s="58">
        <f t="shared" si="24"/>
        <v>0</v>
      </c>
      <c r="AS118" s="58">
        <f t="shared" si="25"/>
        <v>0</v>
      </c>
      <c r="AT118" s="58">
        <f t="shared" si="36"/>
        <v>0</v>
      </c>
      <c r="AU118" s="58">
        <f t="shared" si="37"/>
        <v>0</v>
      </c>
      <c r="AV118" s="69">
        <f t="shared" si="38"/>
        <v>0</v>
      </c>
      <c r="AW118" s="58"/>
      <c r="AX118" s="21"/>
      <c r="BA118" s="2" t="s">
        <v>234</v>
      </c>
    </row>
    <row r="119" spans="1:53" ht="22.2" customHeight="1" x14ac:dyDescent="0.25">
      <c r="A119" s="81">
        <v>7</v>
      </c>
      <c r="B119" s="82" t="s">
        <v>235</v>
      </c>
      <c r="C119" s="65">
        <v>0</v>
      </c>
      <c r="D119" s="18">
        <v>12</v>
      </c>
      <c r="E119" s="18">
        <v>0</v>
      </c>
      <c r="F119" s="66">
        <f t="shared" si="26"/>
        <v>12</v>
      </c>
      <c r="G119" s="54">
        <f>[1]Phương!O118</f>
        <v>0</v>
      </c>
      <c r="H119" s="18">
        <f>[1]Hiên!T118</f>
        <v>0</v>
      </c>
      <c r="I119" s="18">
        <f>[1]Hiên!R118</f>
        <v>0</v>
      </c>
      <c r="J119" s="18">
        <f>'[1]H. Hà'!P118</f>
        <v>0</v>
      </c>
      <c r="K119" s="18">
        <f>[1]Vân!Q118</f>
        <v>0</v>
      </c>
      <c r="L119" s="18"/>
      <c r="M119" s="18">
        <f>[1]Hiên!U118</f>
        <v>0</v>
      </c>
      <c r="N119" s="18"/>
      <c r="O119" s="18"/>
      <c r="P119" s="48">
        <f>[1]Phương!X118</f>
        <v>0</v>
      </c>
      <c r="Q119" s="48"/>
      <c r="R119" s="48">
        <f t="shared" si="40"/>
        <v>0</v>
      </c>
      <c r="S119" s="50">
        <f>'[1]H. Hà'!X118</f>
        <v>0</v>
      </c>
      <c r="T119" s="84">
        <v>21000</v>
      </c>
      <c r="U119" s="50">
        <f t="shared" si="27"/>
        <v>0</v>
      </c>
      <c r="V119" s="18">
        <f>[1]Hiên!AA118</f>
        <v>0</v>
      </c>
      <c r="W119" s="18">
        <f>[1]Vân!Y118</f>
        <v>0</v>
      </c>
      <c r="X119" s="18">
        <f>'[1]778NK'!F118</f>
        <v>0</v>
      </c>
      <c r="Y119" s="39">
        <f t="shared" si="28"/>
        <v>0</v>
      </c>
      <c r="Z119" s="84">
        <v>21000</v>
      </c>
      <c r="AA119" s="41">
        <f t="shared" si="29"/>
        <v>0</v>
      </c>
      <c r="AB119" s="52">
        <f t="shared" si="30"/>
        <v>0</v>
      </c>
      <c r="AC119" s="52">
        <f t="shared" si="31"/>
        <v>0</v>
      </c>
      <c r="AD119" s="53">
        <f t="shared" si="32"/>
        <v>0</v>
      </c>
      <c r="AE119" s="53">
        <f t="shared" si="33"/>
        <v>12</v>
      </c>
      <c r="AF119" s="53">
        <f t="shared" si="34"/>
        <v>144360</v>
      </c>
      <c r="AG119" s="18">
        <f>[1]Phương!AB118</f>
        <v>0</v>
      </c>
      <c r="AH119" s="18">
        <f>[1]Hiên!AC118</f>
        <v>12</v>
      </c>
      <c r="AI119" s="18">
        <f>[1]Vân!AA118</f>
        <v>0</v>
      </c>
      <c r="AJ119" s="18">
        <f>'[1]778NK'!I118</f>
        <v>0</v>
      </c>
      <c r="AK119" s="54">
        <f t="shared" si="35"/>
        <v>12</v>
      </c>
      <c r="AL119" s="18">
        <f t="shared" si="39"/>
        <v>0</v>
      </c>
      <c r="AM119" s="18">
        <f>[1]Vân!AB118</f>
        <v>0</v>
      </c>
      <c r="AN119" s="73">
        <v>12030</v>
      </c>
      <c r="AO119" s="58">
        <f t="shared" si="21"/>
        <v>0</v>
      </c>
      <c r="AP119" s="58">
        <f t="shared" si="22"/>
        <v>0</v>
      </c>
      <c r="AQ119" s="58">
        <f t="shared" si="23"/>
        <v>0</v>
      </c>
      <c r="AR119" s="58">
        <f t="shared" si="24"/>
        <v>0</v>
      </c>
      <c r="AS119" s="58">
        <f t="shared" si="25"/>
        <v>0</v>
      </c>
      <c r="AT119" s="58">
        <f t="shared" si="36"/>
        <v>0</v>
      </c>
      <c r="AU119" s="58">
        <f t="shared" si="37"/>
        <v>0</v>
      </c>
      <c r="AV119" s="69">
        <f t="shared" si="38"/>
        <v>0</v>
      </c>
      <c r="AW119" s="58"/>
      <c r="AX119" s="21"/>
      <c r="BA119" s="2" t="s">
        <v>236</v>
      </c>
    </row>
    <row r="120" spans="1:53" ht="22.2" customHeight="1" x14ac:dyDescent="0.25">
      <c r="A120" s="85">
        <v>8</v>
      </c>
      <c r="B120" s="163" t="s">
        <v>237</v>
      </c>
      <c r="C120" s="65">
        <v>0</v>
      </c>
      <c r="D120" s="18">
        <v>27</v>
      </c>
      <c r="E120" s="18">
        <v>0</v>
      </c>
      <c r="F120" s="66">
        <f t="shared" si="26"/>
        <v>27</v>
      </c>
      <c r="G120" s="54">
        <f>[1]Phương!O119</f>
        <v>0</v>
      </c>
      <c r="H120" s="18">
        <f>[1]Hiên!T119</f>
        <v>0</v>
      </c>
      <c r="I120" s="18">
        <f>[1]Hiên!R119</f>
        <v>0</v>
      </c>
      <c r="J120" s="18">
        <f>'[1]H. Hà'!P119</f>
        <v>0</v>
      </c>
      <c r="K120" s="18">
        <f>[1]Vân!Q119</f>
        <v>0</v>
      </c>
      <c r="L120" s="18"/>
      <c r="M120" s="18">
        <f>[1]Hiên!U119</f>
        <v>0</v>
      </c>
      <c r="N120" s="18"/>
      <c r="O120" s="18"/>
      <c r="P120" s="48">
        <f>[1]Phương!X119</f>
        <v>0</v>
      </c>
      <c r="Q120" s="48"/>
      <c r="R120" s="48">
        <f t="shared" si="40"/>
        <v>0</v>
      </c>
      <c r="S120" s="50">
        <f>'[1]H. Hà'!X119</f>
        <v>0</v>
      </c>
      <c r="T120" s="88">
        <v>31000</v>
      </c>
      <c r="U120" s="50">
        <f t="shared" si="27"/>
        <v>0</v>
      </c>
      <c r="V120" s="18">
        <f>[1]Hiên!AA119</f>
        <v>0</v>
      </c>
      <c r="W120" s="18">
        <f>[1]Vân!Y119</f>
        <v>0</v>
      </c>
      <c r="X120" s="18">
        <f>'[1]778NK'!F119</f>
        <v>0</v>
      </c>
      <c r="Y120" s="39">
        <f t="shared" si="28"/>
        <v>0</v>
      </c>
      <c r="Z120" s="88">
        <v>31000</v>
      </c>
      <c r="AA120" s="41">
        <f t="shared" si="29"/>
        <v>0</v>
      </c>
      <c r="AB120" s="52">
        <f t="shared" si="30"/>
        <v>0</v>
      </c>
      <c r="AC120" s="52">
        <f t="shared" si="31"/>
        <v>0</v>
      </c>
      <c r="AD120" s="53">
        <f t="shared" si="32"/>
        <v>0</v>
      </c>
      <c r="AE120" s="53">
        <f t="shared" si="33"/>
        <v>27</v>
      </c>
      <c r="AF120" s="53">
        <f t="shared" si="34"/>
        <v>549585</v>
      </c>
      <c r="AG120" s="18">
        <f>[1]Phương!AB119</f>
        <v>0</v>
      </c>
      <c r="AH120" s="18">
        <f>[1]Hiên!AC119</f>
        <v>27</v>
      </c>
      <c r="AI120" s="18">
        <f>[1]Vân!AA119</f>
        <v>0</v>
      </c>
      <c r="AJ120" s="18">
        <f>'[1]778NK'!I119</f>
        <v>0</v>
      </c>
      <c r="AK120" s="54">
        <f t="shared" si="35"/>
        <v>27</v>
      </c>
      <c r="AL120" s="18">
        <f t="shared" si="39"/>
        <v>0</v>
      </c>
      <c r="AM120" s="18">
        <f>[1]Vân!AB119</f>
        <v>0</v>
      </c>
      <c r="AN120" s="73">
        <v>20355</v>
      </c>
      <c r="AO120" s="58">
        <f t="shared" si="21"/>
        <v>0</v>
      </c>
      <c r="AP120" s="58">
        <f t="shared" si="22"/>
        <v>0</v>
      </c>
      <c r="AQ120" s="58">
        <f t="shared" si="23"/>
        <v>0</v>
      </c>
      <c r="AR120" s="58">
        <f t="shared" si="24"/>
        <v>0</v>
      </c>
      <c r="AS120" s="58">
        <f t="shared" si="25"/>
        <v>0</v>
      </c>
      <c r="AT120" s="58">
        <f t="shared" si="36"/>
        <v>0</v>
      </c>
      <c r="AU120" s="58">
        <f t="shared" si="37"/>
        <v>0</v>
      </c>
      <c r="AV120" s="69">
        <f t="shared" si="38"/>
        <v>0</v>
      </c>
      <c r="AW120" s="58"/>
      <c r="AX120" s="21"/>
      <c r="BA120" s="2" t="s">
        <v>238</v>
      </c>
    </row>
    <row r="121" spans="1:53" ht="22.2" customHeight="1" x14ac:dyDescent="0.25">
      <c r="A121" s="81">
        <v>9</v>
      </c>
      <c r="B121" s="82" t="s">
        <v>239</v>
      </c>
      <c r="C121" s="65">
        <v>0</v>
      </c>
      <c r="D121" s="18">
        <v>65</v>
      </c>
      <c r="E121" s="18">
        <v>0</v>
      </c>
      <c r="F121" s="66">
        <f t="shared" si="26"/>
        <v>65</v>
      </c>
      <c r="G121" s="54">
        <f>[1]Phương!O120</f>
        <v>0</v>
      </c>
      <c r="H121" s="18">
        <f>[1]Hiên!T120</f>
        <v>0</v>
      </c>
      <c r="I121" s="18">
        <f>[1]Hiên!R120</f>
        <v>0</v>
      </c>
      <c r="J121" s="18">
        <f>'[1]H. Hà'!P120</f>
        <v>0</v>
      </c>
      <c r="K121" s="18">
        <f>[1]Vân!Q120</f>
        <v>0</v>
      </c>
      <c r="L121" s="18"/>
      <c r="M121" s="18">
        <f>[1]Hiên!U120</f>
        <v>0</v>
      </c>
      <c r="N121" s="18"/>
      <c r="O121" s="18"/>
      <c r="P121" s="48">
        <f>[1]Phương!X120</f>
        <v>0</v>
      </c>
      <c r="Q121" s="48"/>
      <c r="R121" s="48">
        <f t="shared" si="40"/>
        <v>0</v>
      </c>
      <c r="S121" s="50">
        <f>'[1]H. Hà'!X120</f>
        <v>0</v>
      </c>
      <c r="T121" s="84">
        <v>34000</v>
      </c>
      <c r="U121" s="50">
        <f t="shared" si="27"/>
        <v>0</v>
      </c>
      <c r="V121" s="18">
        <f>[1]Hiên!AA120</f>
        <v>0</v>
      </c>
      <c r="W121" s="18">
        <f>[1]Vân!Y120</f>
        <v>0</v>
      </c>
      <c r="X121" s="18">
        <f>'[1]778NK'!F120</f>
        <v>0</v>
      </c>
      <c r="Y121" s="39">
        <f t="shared" si="28"/>
        <v>0</v>
      </c>
      <c r="Z121" s="84">
        <v>34000</v>
      </c>
      <c r="AA121" s="41">
        <f t="shared" si="29"/>
        <v>0</v>
      </c>
      <c r="AB121" s="52">
        <f t="shared" si="30"/>
        <v>0</v>
      </c>
      <c r="AC121" s="52">
        <f t="shared" si="31"/>
        <v>0</v>
      </c>
      <c r="AD121" s="53">
        <f t="shared" si="32"/>
        <v>0</v>
      </c>
      <c r="AE121" s="53">
        <f t="shared" si="33"/>
        <v>65</v>
      </c>
      <c r="AF121" s="53">
        <f t="shared" si="34"/>
        <v>1635725</v>
      </c>
      <c r="AG121" s="18">
        <f>[1]Phương!AB120</f>
        <v>0</v>
      </c>
      <c r="AH121" s="18">
        <f>[1]Hiên!AC120</f>
        <v>3</v>
      </c>
      <c r="AI121" s="18">
        <f>[1]Vân!AA120</f>
        <v>62</v>
      </c>
      <c r="AJ121" s="18">
        <f>'[1]778NK'!I120</f>
        <v>0</v>
      </c>
      <c r="AK121" s="54">
        <f t="shared" si="35"/>
        <v>65</v>
      </c>
      <c r="AL121" s="18">
        <f t="shared" si="39"/>
        <v>0</v>
      </c>
      <c r="AM121" s="18">
        <f>[1]Vân!AB120</f>
        <v>0</v>
      </c>
      <c r="AN121" s="73">
        <v>25165</v>
      </c>
      <c r="AO121" s="58">
        <f t="shared" si="21"/>
        <v>0</v>
      </c>
      <c r="AP121" s="58">
        <f t="shared" si="22"/>
        <v>0</v>
      </c>
      <c r="AQ121" s="58">
        <f t="shared" si="23"/>
        <v>0</v>
      </c>
      <c r="AR121" s="58">
        <f t="shared" si="24"/>
        <v>0</v>
      </c>
      <c r="AS121" s="58">
        <f t="shared" si="25"/>
        <v>0</v>
      </c>
      <c r="AT121" s="58">
        <f t="shared" si="36"/>
        <v>0</v>
      </c>
      <c r="AU121" s="58">
        <f t="shared" si="37"/>
        <v>0</v>
      </c>
      <c r="AV121" s="69">
        <f t="shared" si="38"/>
        <v>0</v>
      </c>
      <c r="AW121" s="58"/>
      <c r="AX121" s="21"/>
      <c r="BA121" s="2" t="s">
        <v>240</v>
      </c>
    </row>
    <row r="122" spans="1:53" ht="22.2" hidden="1" customHeight="1" x14ac:dyDescent="0.25">
      <c r="A122" s="85">
        <v>10</v>
      </c>
      <c r="B122" s="86" t="s">
        <v>241</v>
      </c>
      <c r="C122" s="65">
        <v>0</v>
      </c>
      <c r="D122" s="18">
        <v>2</v>
      </c>
      <c r="E122" s="18">
        <v>0</v>
      </c>
      <c r="F122" s="66">
        <f t="shared" si="26"/>
        <v>2</v>
      </c>
      <c r="G122" s="54">
        <f>[1]Phương!O121</f>
        <v>0</v>
      </c>
      <c r="H122" s="18">
        <f>[1]Hiên!T121</f>
        <v>0</v>
      </c>
      <c r="I122" s="18">
        <f>[1]Hiên!R121</f>
        <v>2</v>
      </c>
      <c r="J122" s="18">
        <f>'[1]H. Hà'!P121</f>
        <v>0</v>
      </c>
      <c r="K122" s="18">
        <f>[1]Vân!Q121</f>
        <v>0</v>
      </c>
      <c r="L122" s="18"/>
      <c r="M122" s="18">
        <f>[1]Hiên!U121</f>
        <v>0</v>
      </c>
      <c r="N122" s="18"/>
      <c r="O122" s="18"/>
      <c r="P122" s="48">
        <f>[1]Phương!X121</f>
        <v>0</v>
      </c>
      <c r="Q122" s="48"/>
      <c r="R122" s="48">
        <f t="shared" si="40"/>
        <v>0</v>
      </c>
      <c r="S122" s="50">
        <f>'[1]H. Hà'!X121</f>
        <v>0</v>
      </c>
      <c r="T122" s="84"/>
      <c r="U122" s="50">
        <f t="shared" si="27"/>
        <v>0</v>
      </c>
      <c r="V122" s="18">
        <f>[1]Hiên!AA121</f>
        <v>0</v>
      </c>
      <c r="W122" s="18">
        <f>[1]Vân!Y121</f>
        <v>0</v>
      </c>
      <c r="X122" s="18">
        <f>'[1]778NK'!F121</f>
        <v>0</v>
      </c>
      <c r="Y122" s="39">
        <f t="shared" si="28"/>
        <v>0</v>
      </c>
      <c r="Z122" s="84"/>
      <c r="AA122" s="41">
        <f t="shared" si="29"/>
        <v>0</v>
      </c>
      <c r="AB122" s="52">
        <f t="shared" si="30"/>
        <v>0</v>
      </c>
      <c r="AC122" s="52">
        <f t="shared" si="31"/>
        <v>0</v>
      </c>
      <c r="AD122" s="53">
        <f t="shared" si="32"/>
        <v>2</v>
      </c>
      <c r="AE122" s="53">
        <f t="shared" si="33"/>
        <v>0</v>
      </c>
      <c r="AF122" s="53">
        <f t="shared" si="34"/>
        <v>0</v>
      </c>
      <c r="AG122" s="18">
        <f>[1]Phương!AB121</f>
        <v>0</v>
      </c>
      <c r="AH122" s="18">
        <f>[1]Hiên!AC121</f>
        <v>0</v>
      </c>
      <c r="AI122" s="18">
        <f>[1]Vân!AA121</f>
        <v>0</v>
      </c>
      <c r="AJ122" s="18">
        <f>'[1]778NK'!I121</f>
        <v>0</v>
      </c>
      <c r="AK122" s="54">
        <f t="shared" si="35"/>
        <v>0</v>
      </c>
      <c r="AL122" s="18">
        <f t="shared" si="39"/>
        <v>0</v>
      </c>
      <c r="AM122" s="18">
        <f>[1]Vân!AB121</f>
        <v>0</v>
      </c>
      <c r="AN122" s="73">
        <v>25775</v>
      </c>
      <c r="AO122" s="58">
        <f t="shared" si="21"/>
        <v>0</v>
      </c>
      <c r="AP122" s="58">
        <f t="shared" si="22"/>
        <v>0</v>
      </c>
      <c r="AQ122" s="58">
        <f t="shared" si="23"/>
        <v>0</v>
      </c>
      <c r="AR122" s="58">
        <f t="shared" si="24"/>
        <v>2</v>
      </c>
      <c r="AS122" s="58">
        <f t="shared" si="25"/>
        <v>51550</v>
      </c>
      <c r="AT122" s="58">
        <f t="shared" si="36"/>
        <v>0</v>
      </c>
      <c r="AU122" s="58">
        <f t="shared" si="37"/>
        <v>0</v>
      </c>
      <c r="AV122" s="69">
        <f t="shared" si="38"/>
        <v>0</v>
      </c>
      <c r="AW122" s="58"/>
      <c r="AX122" s="21"/>
    </row>
    <row r="123" spans="1:53" ht="25.2" customHeight="1" x14ac:dyDescent="0.25">
      <c r="A123" s="81">
        <v>11</v>
      </c>
      <c r="B123" s="86" t="s">
        <v>242</v>
      </c>
      <c r="C123" s="65">
        <v>45</v>
      </c>
      <c r="D123" s="18">
        <v>0</v>
      </c>
      <c r="E123" s="18">
        <v>0</v>
      </c>
      <c r="F123" s="66">
        <f t="shared" si="26"/>
        <v>45</v>
      </c>
      <c r="G123" s="54">
        <f>[1]Phương!O122</f>
        <v>0</v>
      </c>
      <c r="H123" s="18">
        <f>[1]Hiên!T122</f>
        <v>0</v>
      </c>
      <c r="I123" s="18">
        <f>[1]Hiên!R122</f>
        <v>0</v>
      </c>
      <c r="J123" s="18">
        <f>'[1]H. Hà'!P122</f>
        <v>0</v>
      </c>
      <c r="K123" s="18">
        <f>[1]Vân!Q122</f>
        <v>0</v>
      </c>
      <c r="L123" s="18"/>
      <c r="M123" s="18">
        <f>[1]Hiên!U122</f>
        <v>0</v>
      </c>
      <c r="N123" s="18"/>
      <c r="O123" s="18"/>
      <c r="P123" s="48">
        <f>[1]Phương!X122</f>
        <v>0</v>
      </c>
      <c r="Q123" s="48"/>
      <c r="R123" s="48">
        <f t="shared" si="40"/>
        <v>0</v>
      </c>
      <c r="S123" s="50">
        <f>'[1]H. Hà'!X122</f>
        <v>0</v>
      </c>
      <c r="T123" s="88">
        <v>34000</v>
      </c>
      <c r="U123" s="50">
        <f t="shared" si="27"/>
        <v>0</v>
      </c>
      <c r="V123" s="18">
        <f>[1]Hiên!AA122</f>
        <v>0</v>
      </c>
      <c r="W123" s="18">
        <f>[1]Vân!Y122</f>
        <v>0</v>
      </c>
      <c r="X123" s="18">
        <f>'[1]778NK'!F122</f>
        <v>0</v>
      </c>
      <c r="Y123" s="39">
        <f t="shared" si="28"/>
        <v>0</v>
      </c>
      <c r="Z123" s="88">
        <v>34000</v>
      </c>
      <c r="AA123" s="41">
        <f t="shared" si="29"/>
        <v>0</v>
      </c>
      <c r="AB123" s="52">
        <f t="shared" si="30"/>
        <v>0</v>
      </c>
      <c r="AC123" s="52">
        <f t="shared" si="31"/>
        <v>0</v>
      </c>
      <c r="AD123" s="53">
        <f t="shared" si="32"/>
        <v>0</v>
      </c>
      <c r="AE123" s="53">
        <f t="shared" si="33"/>
        <v>45</v>
      </c>
      <c r="AF123" s="53">
        <f t="shared" si="34"/>
        <v>1024200</v>
      </c>
      <c r="AG123" s="18">
        <f>[1]Phương!AB122</f>
        <v>0</v>
      </c>
      <c r="AH123" s="18">
        <f>[1]Hiên!AC122</f>
        <v>0</v>
      </c>
      <c r="AI123" s="18">
        <f>[1]Vân!AA122</f>
        <v>45</v>
      </c>
      <c r="AJ123" s="18">
        <f>'[1]778NK'!I122</f>
        <v>0</v>
      </c>
      <c r="AK123" s="54">
        <f t="shared" si="35"/>
        <v>45</v>
      </c>
      <c r="AL123" s="18">
        <f t="shared" si="39"/>
        <v>0</v>
      </c>
      <c r="AM123" s="18">
        <f>[1]Vân!AB122</f>
        <v>0</v>
      </c>
      <c r="AN123" s="73">
        <v>22760</v>
      </c>
      <c r="AO123" s="58">
        <f t="shared" si="21"/>
        <v>0</v>
      </c>
      <c r="AP123" s="58">
        <f t="shared" si="22"/>
        <v>0</v>
      </c>
      <c r="AQ123" s="58">
        <f t="shared" si="23"/>
        <v>0</v>
      </c>
      <c r="AR123" s="58">
        <f t="shared" si="24"/>
        <v>0</v>
      </c>
      <c r="AS123" s="58">
        <f t="shared" si="25"/>
        <v>0</v>
      </c>
      <c r="AT123" s="58">
        <f t="shared" si="36"/>
        <v>0</v>
      </c>
      <c r="AU123" s="58">
        <f t="shared" si="37"/>
        <v>0</v>
      </c>
      <c r="AV123" s="69">
        <f t="shared" si="38"/>
        <v>0</v>
      </c>
      <c r="AW123" s="58"/>
      <c r="AX123" s="21"/>
      <c r="BA123" s="2" t="s">
        <v>243</v>
      </c>
    </row>
    <row r="124" spans="1:53" ht="22.2" customHeight="1" x14ac:dyDescent="0.25">
      <c r="A124" s="85">
        <v>12</v>
      </c>
      <c r="B124" s="82" t="s">
        <v>244</v>
      </c>
      <c r="C124" s="65">
        <v>0</v>
      </c>
      <c r="D124" s="18">
        <v>9</v>
      </c>
      <c r="E124" s="18">
        <v>72</v>
      </c>
      <c r="F124" s="66">
        <f t="shared" si="26"/>
        <v>81</v>
      </c>
      <c r="G124" s="54">
        <f>[1]Phương!O123</f>
        <v>0</v>
      </c>
      <c r="H124" s="18">
        <f>[1]Hiên!T123</f>
        <v>0</v>
      </c>
      <c r="I124" s="18">
        <f>[1]Hiên!R123</f>
        <v>0</v>
      </c>
      <c r="J124" s="18">
        <f>'[1]H. Hà'!P123</f>
        <v>0</v>
      </c>
      <c r="K124" s="18">
        <f>[1]Vân!Q123</f>
        <v>0</v>
      </c>
      <c r="L124" s="18"/>
      <c r="M124" s="18">
        <f>[1]Hiên!U123</f>
        <v>0</v>
      </c>
      <c r="N124" s="18"/>
      <c r="O124" s="18"/>
      <c r="P124" s="48">
        <f>[1]Phương!X123</f>
        <v>0</v>
      </c>
      <c r="Q124" s="48"/>
      <c r="R124" s="48">
        <f t="shared" si="40"/>
        <v>0</v>
      </c>
      <c r="S124" s="50">
        <f>'[1]H. Hà'!X123</f>
        <v>2</v>
      </c>
      <c r="T124" s="84">
        <v>38000</v>
      </c>
      <c r="U124" s="50">
        <f t="shared" si="27"/>
        <v>76000</v>
      </c>
      <c r="V124" s="18">
        <f>[1]Hiên!AA123</f>
        <v>0</v>
      </c>
      <c r="W124" s="18">
        <f>[1]Vân!Y123</f>
        <v>7</v>
      </c>
      <c r="X124" s="18">
        <f>'[1]778NK'!F123</f>
        <v>0</v>
      </c>
      <c r="Y124" s="39">
        <f t="shared" si="28"/>
        <v>7</v>
      </c>
      <c r="Z124" s="84">
        <v>38000</v>
      </c>
      <c r="AA124" s="41">
        <f t="shared" si="29"/>
        <v>266000</v>
      </c>
      <c r="AB124" s="52">
        <f t="shared" si="30"/>
        <v>9</v>
      </c>
      <c r="AC124" s="52">
        <f t="shared" si="31"/>
        <v>342000</v>
      </c>
      <c r="AD124" s="53">
        <f t="shared" si="32"/>
        <v>9</v>
      </c>
      <c r="AE124" s="53">
        <f t="shared" si="33"/>
        <v>72</v>
      </c>
      <c r="AF124" s="53">
        <f t="shared" si="34"/>
        <v>1878480</v>
      </c>
      <c r="AG124" s="18">
        <f>[1]Phương!AB123</f>
        <v>0</v>
      </c>
      <c r="AH124" s="18">
        <f>[1]Hiên!AC123</f>
        <v>9</v>
      </c>
      <c r="AI124" s="18">
        <f>[1]Vân!AA123</f>
        <v>63</v>
      </c>
      <c r="AJ124" s="18">
        <f>'[1]778NK'!I123</f>
        <v>0</v>
      </c>
      <c r="AK124" s="54">
        <f t="shared" si="35"/>
        <v>72</v>
      </c>
      <c r="AL124" s="18">
        <f t="shared" si="39"/>
        <v>0</v>
      </c>
      <c r="AM124" s="18">
        <f>[1]Vân!AB123</f>
        <v>0</v>
      </c>
      <c r="AN124" s="73">
        <v>26090</v>
      </c>
      <c r="AO124" s="58">
        <f t="shared" si="21"/>
        <v>9</v>
      </c>
      <c r="AP124" s="58">
        <f t="shared" si="22"/>
        <v>234810</v>
      </c>
      <c r="AQ124" s="58">
        <f t="shared" si="23"/>
        <v>107190</v>
      </c>
      <c r="AR124" s="58">
        <f t="shared" si="24"/>
        <v>0</v>
      </c>
      <c r="AS124" s="58">
        <f t="shared" si="25"/>
        <v>0</v>
      </c>
      <c r="AT124" s="58"/>
      <c r="AU124" s="58">
        <f t="shared" si="37"/>
        <v>27360</v>
      </c>
      <c r="AV124" s="69">
        <f t="shared" si="38"/>
        <v>27360</v>
      </c>
      <c r="AW124" s="58"/>
      <c r="AX124" s="21"/>
      <c r="BA124" s="2" t="s">
        <v>245</v>
      </c>
    </row>
    <row r="125" spans="1:53" ht="22.2" customHeight="1" x14ac:dyDescent="0.25">
      <c r="A125" s="81">
        <v>13</v>
      </c>
      <c r="B125" s="89" t="s">
        <v>246</v>
      </c>
      <c r="C125" s="65">
        <v>14</v>
      </c>
      <c r="D125" s="18">
        <v>0</v>
      </c>
      <c r="E125" s="18">
        <v>0</v>
      </c>
      <c r="F125" s="66">
        <f t="shared" si="26"/>
        <v>14</v>
      </c>
      <c r="G125" s="54">
        <f>[1]Phương!O124</f>
        <v>0</v>
      </c>
      <c r="H125" s="18">
        <f>[1]Hiên!T124</f>
        <v>0</v>
      </c>
      <c r="I125" s="18">
        <f>[1]Hiên!R124</f>
        <v>0</v>
      </c>
      <c r="J125" s="18">
        <f>'[1]H. Hà'!P124</f>
        <v>0</v>
      </c>
      <c r="K125" s="18">
        <f>[1]Vân!Q124</f>
        <v>0</v>
      </c>
      <c r="L125" s="18"/>
      <c r="M125" s="18">
        <f>[1]Hiên!U124</f>
        <v>0</v>
      </c>
      <c r="N125" s="18"/>
      <c r="O125" s="18"/>
      <c r="P125" s="48">
        <f>[1]Phương!X124</f>
        <v>0</v>
      </c>
      <c r="Q125" s="48"/>
      <c r="R125" s="48">
        <f t="shared" si="40"/>
        <v>0</v>
      </c>
      <c r="S125" s="50">
        <f>'[1]H. Hà'!X124</f>
        <v>0</v>
      </c>
      <c r="T125" s="95">
        <v>30000</v>
      </c>
      <c r="U125" s="50">
        <f t="shared" si="27"/>
        <v>0</v>
      </c>
      <c r="V125" s="18">
        <f>[1]Hiên!AA124</f>
        <v>0</v>
      </c>
      <c r="W125" s="18">
        <f>[1]Vân!Y124</f>
        <v>0</v>
      </c>
      <c r="X125" s="18">
        <f>'[1]778NK'!F124</f>
        <v>0</v>
      </c>
      <c r="Y125" s="39">
        <f t="shared" si="28"/>
        <v>0</v>
      </c>
      <c r="Z125" s="95">
        <v>30000</v>
      </c>
      <c r="AA125" s="41">
        <f t="shared" si="29"/>
        <v>0</v>
      </c>
      <c r="AB125" s="52">
        <f t="shared" si="30"/>
        <v>0</v>
      </c>
      <c r="AC125" s="52">
        <f t="shared" si="31"/>
        <v>0</v>
      </c>
      <c r="AD125" s="53">
        <f t="shared" si="32"/>
        <v>0</v>
      </c>
      <c r="AE125" s="53">
        <f t="shared" si="33"/>
        <v>14</v>
      </c>
      <c r="AF125" s="53">
        <f t="shared" si="34"/>
        <v>269430</v>
      </c>
      <c r="AG125" s="18">
        <f>[1]Phương!AB124</f>
        <v>0</v>
      </c>
      <c r="AH125" s="18">
        <f>[1]Hiên!AC124</f>
        <v>0</v>
      </c>
      <c r="AI125" s="18">
        <f>[1]Vân!AA124</f>
        <v>14</v>
      </c>
      <c r="AJ125" s="18">
        <f>'[1]778NK'!I124</f>
        <v>0</v>
      </c>
      <c r="AK125" s="54">
        <f t="shared" si="35"/>
        <v>14</v>
      </c>
      <c r="AL125" s="18">
        <f t="shared" si="39"/>
        <v>0</v>
      </c>
      <c r="AM125" s="18">
        <f>[1]Vân!AB124</f>
        <v>0</v>
      </c>
      <c r="AN125" s="73">
        <v>19245</v>
      </c>
      <c r="AO125" s="58">
        <f t="shared" si="21"/>
        <v>0</v>
      </c>
      <c r="AP125" s="58">
        <f t="shared" si="22"/>
        <v>0</v>
      </c>
      <c r="AQ125" s="58">
        <f t="shared" si="23"/>
        <v>0</v>
      </c>
      <c r="AR125" s="58">
        <f t="shared" si="24"/>
        <v>0</v>
      </c>
      <c r="AS125" s="58">
        <f t="shared" si="25"/>
        <v>0</v>
      </c>
      <c r="AT125" s="58">
        <f t="shared" si="36"/>
        <v>0</v>
      </c>
      <c r="AU125" s="58">
        <f t="shared" si="37"/>
        <v>0</v>
      </c>
      <c r="AV125" s="69">
        <f t="shared" si="38"/>
        <v>0</v>
      </c>
      <c r="AW125" s="58"/>
      <c r="AX125" s="21"/>
      <c r="BA125" s="2" t="s">
        <v>247</v>
      </c>
    </row>
    <row r="126" spans="1:53" ht="22.2" customHeight="1" x14ac:dyDescent="0.25">
      <c r="A126" s="85">
        <v>14</v>
      </c>
      <c r="B126" s="82" t="s">
        <v>248</v>
      </c>
      <c r="C126" s="65">
        <v>95</v>
      </c>
      <c r="D126" s="18">
        <v>0</v>
      </c>
      <c r="E126" s="18">
        <v>0</v>
      </c>
      <c r="F126" s="66">
        <f t="shared" si="26"/>
        <v>95</v>
      </c>
      <c r="G126" s="54">
        <f>[1]Phương!O125</f>
        <v>0</v>
      </c>
      <c r="H126" s="18">
        <f>[1]Hiên!T125</f>
        <v>0</v>
      </c>
      <c r="I126" s="18">
        <f>[1]Hiên!R125</f>
        <v>0</v>
      </c>
      <c r="J126" s="18">
        <f>'[1]H. Hà'!P125</f>
        <v>0</v>
      </c>
      <c r="K126" s="18">
        <f>[1]Vân!Q125</f>
        <v>0</v>
      </c>
      <c r="L126" s="18"/>
      <c r="M126" s="18">
        <f>[1]Hiên!U125</f>
        <v>0</v>
      </c>
      <c r="N126" s="18"/>
      <c r="O126" s="18"/>
      <c r="P126" s="48">
        <f>[1]Phương!X125</f>
        <v>8</v>
      </c>
      <c r="Q126" s="48">
        <v>23000</v>
      </c>
      <c r="R126" s="48">
        <f t="shared" si="40"/>
        <v>184000</v>
      </c>
      <c r="S126" s="50">
        <f>'[1]H. Hà'!X125</f>
        <v>5</v>
      </c>
      <c r="T126" s="84">
        <v>23000</v>
      </c>
      <c r="U126" s="50">
        <f t="shared" si="27"/>
        <v>115000</v>
      </c>
      <c r="V126" s="18">
        <f>[1]Hiên!AA125</f>
        <v>0</v>
      </c>
      <c r="W126" s="18">
        <f>[1]Vân!Y125</f>
        <v>8</v>
      </c>
      <c r="X126" s="18">
        <f>'[1]778NK'!F125</f>
        <v>0</v>
      </c>
      <c r="Y126" s="39">
        <f t="shared" si="28"/>
        <v>8</v>
      </c>
      <c r="Z126" s="84">
        <v>23000</v>
      </c>
      <c r="AA126" s="41">
        <f t="shared" si="29"/>
        <v>184000</v>
      </c>
      <c r="AB126" s="52">
        <f t="shared" si="30"/>
        <v>21</v>
      </c>
      <c r="AC126" s="52">
        <f t="shared" si="31"/>
        <v>483000</v>
      </c>
      <c r="AD126" s="53">
        <f t="shared" si="32"/>
        <v>21</v>
      </c>
      <c r="AE126" s="53">
        <f t="shared" si="33"/>
        <v>74</v>
      </c>
      <c r="AF126" s="53">
        <f t="shared" si="34"/>
        <v>1040810</v>
      </c>
      <c r="AG126" s="18">
        <f>[1]Phương!AB125</f>
        <v>0</v>
      </c>
      <c r="AH126" s="18">
        <f>[1]Hiên!AC125</f>
        <v>0</v>
      </c>
      <c r="AI126" s="18">
        <f>[1]Vân!AA125</f>
        <v>74</v>
      </c>
      <c r="AJ126" s="18">
        <f>'[1]778NK'!I125</f>
        <v>0</v>
      </c>
      <c r="AK126" s="54">
        <f t="shared" si="35"/>
        <v>74</v>
      </c>
      <c r="AL126" s="18">
        <f t="shared" si="39"/>
        <v>0</v>
      </c>
      <c r="AM126" s="18">
        <f>[1]Vân!AB125</f>
        <v>0</v>
      </c>
      <c r="AN126" s="73">
        <v>14065</v>
      </c>
      <c r="AO126" s="58">
        <f t="shared" si="21"/>
        <v>21</v>
      </c>
      <c r="AP126" s="58">
        <f t="shared" si="22"/>
        <v>295365</v>
      </c>
      <c r="AQ126" s="58">
        <f t="shared" si="23"/>
        <v>187635</v>
      </c>
      <c r="AR126" s="58">
        <f t="shared" si="24"/>
        <v>0</v>
      </c>
      <c r="AS126" s="58">
        <f t="shared" si="25"/>
        <v>0</v>
      </c>
      <c r="AT126" s="58"/>
      <c r="AU126" s="58">
        <f t="shared" si="37"/>
        <v>38640</v>
      </c>
      <c r="AV126" s="69">
        <f t="shared" si="38"/>
        <v>38640</v>
      </c>
      <c r="AW126" s="58"/>
      <c r="AX126" s="21"/>
      <c r="BA126" s="2" t="s">
        <v>249</v>
      </c>
    </row>
    <row r="127" spans="1:53" ht="22.2" hidden="1" customHeight="1" x14ac:dyDescent="0.25">
      <c r="A127" s="81">
        <v>15</v>
      </c>
      <c r="B127" s="86" t="s">
        <v>250</v>
      </c>
      <c r="C127" s="65">
        <v>1</v>
      </c>
      <c r="D127" s="18">
        <v>1</v>
      </c>
      <c r="E127" s="18">
        <v>7</v>
      </c>
      <c r="F127" s="66">
        <f t="shared" si="26"/>
        <v>9</v>
      </c>
      <c r="G127" s="54">
        <f>[1]Phương!O126</f>
        <v>0</v>
      </c>
      <c r="H127" s="18">
        <f>[1]Hiên!T126</f>
        <v>0</v>
      </c>
      <c r="I127" s="18">
        <f>[1]Hiên!R126</f>
        <v>0</v>
      </c>
      <c r="J127" s="18">
        <f>'[1]H. Hà'!P126</f>
        <v>0</v>
      </c>
      <c r="K127" s="18">
        <f>[1]Vân!Q126</f>
        <v>0</v>
      </c>
      <c r="L127" s="18"/>
      <c r="M127" s="18">
        <f>[1]Hiên!U126</f>
        <v>0</v>
      </c>
      <c r="N127" s="18"/>
      <c r="O127" s="18"/>
      <c r="P127" s="48">
        <f>[1]Phương!X126</f>
        <v>0</v>
      </c>
      <c r="Q127" s="48"/>
      <c r="R127" s="48">
        <f t="shared" si="40"/>
        <v>0</v>
      </c>
      <c r="S127" s="50">
        <f>'[1]H. Hà'!X126</f>
        <v>8</v>
      </c>
      <c r="T127" s="88">
        <v>25000</v>
      </c>
      <c r="U127" s="50">
        <f t="shared" si="27"/>
        <v>200000</v>
      </c>
      <c r="V127" s="18">
        <f>[1]Hiên!AA126</f>
        <v>1</v>
      </c>
      <c r="W127" s="18">
        <f>[1]Vân!Y126</f>
        <v>0</v>
      </c>
      <c r="X127" s="18">
        <f>'[1]778NK'!F126</f>
        <v>0</v>
      </c>
      <c r="Y127" s="39">
        <f t="shared" si="28"/>
        <v>1</v>
      </c>
      <c r="Z127" s="88">
        <v>25000</v>
      </c>
      <c r="AA127" s="41">
        <f t="shared" si="29"/>
        <v>25000</v>
      </c>
      <c r="AB127" s="52">
        <f t="shared" si="30"/>
        <v>9</v>
      </c>
      <c r="AC127" s="52">
        <f t="shared" si="31"/>
        <v>225000</v>
      </c>
      <c r="AD127" s="53">
        <f t="shared" si="32"/>
        <v>9</v>
      </c>
      <c r="AE127" s="53">
        <f t="shared" si="33"/>
        <v>0</v>
      </c>
      <c r="AF127" s="53">
        <f t="shared" si="34"/>
        <v>0</v>
      </c>
      <c r="AG127" s="18">
        <f>[1]Phương!AB126</f>
        <v>0</v>
      </c>
      <c r="AH127" s="18">
        <f>[1]Hiên!AC126</f>
        <v>0</v>
      </c>
      <c r="AI127" s="18">
        <f>[1]Vân!AA126</f>
        <v>0</v>
      </c>
      <c r="AJ127" s="18">
        <f>'[1]778NK'!I126</f>
        <v>0</v>
      </c>
      <c r="AK127" s="54">
        <f t="shared" si="35"/>
        <v>0</v>
      </c>
      <c r="AL127" s="18">
        <f t="shared" si="39"/>
        <v>0</v>
      </c>
      <c r="AM127" s="18">
        <f>[1]Vân!AB126</f>
        <v>0</v>
      </c>
      <c r="AN127" s="189">
        <v>16470</v>
      </c>
      <c r="AO127" s="58">
        <f t="shared" si="21"/>
        <v>9</v>
      </c>
      <c r="AP127" s="58">
        <f t="shared" si="22"/>
        <v>148230</v>
      </c>
      <c r="AQ127" s="58">
        <f t="shared" si="23"/>
        <v>76770</v>
      </c>
      <c r="AR127" s="58">
        <f t="shared" si="24"/>
        <v>0</v>
      </c>
      <c r="AS127" s="58">
        <f t="shared" si="25"/>
        <v>0</v>
      </c>
      <c r="AT127" s="58"/>
      <c r="AU127" s="58">
        <f t="shared" si="37"/>
        <v>18000</v>
      </c>
      <c r="AV127" s="69">
        <f t="shared" si="38"/>
        <v>18000</v>
      </c>
      <c r="AW127" s="58"/>
      <c r="AX127" s="21"/>
    </row>
    <row r="128" spans="1:53" ht="22.2" customHeight="1" x14ac:dyDescent="0.25">
      <c r="A128" s="85">
        <v>16</v>
      </c>
      <c r="B128" s="82" t="s">
        <v>251</v>
      </c>
      <c r="C128" s="65">
        <v>0</v>
      </c>
      <c r="D128" s="18">
        <v>12</v>
      </c>
      <c r="E128" s="18">
        <v>7</v>
      </c>
      <c r="F128" s="66">
        <f t="shared" si="26"/>
        <v>19</v>
      </c>
      <c r="G128" s="54">
        <f>[1]Phương!O127</f>
        <v>0</v>
      </c>
      <c r="H128" s="18">
        <f>[1]Hiên!T127</f>
        <v>1</v>
      </c>
      <c r="I128" s="18">
        <f>[1]Hiên!R127</f>
        <v>0</v>
      </c>
      <c r="J128" s="18">
        <f>'[1]H. Hà'!P127</f>
        <v>0</v>
      </c>
      <c r="K128" s="18">
        <f>[1]Vân!Q127</f>
        <v>0</v>
      </c>
      <c r="L128" s="18"/>
      <c r="M128" s="18">
        <f>[1]Hiên!U127</f>
        <v>0</v>
      </c>
      <c r="N128" s="18"/>
      <c r="O128" s="18"/>
      <c r="P128" s="48">
        <f>[1]Phương!X127</f>
        <v>0</v>
      </c>
      <c r="Q128" s="48"/>
      <c r="R128" s="48">
        <f t="shared" si="40"/>
        <v>0</v>
      </c>
      <c r="S128" s="50">
        <f>'[1]H. Hà'!X127</f>
        <v>7</v>
      </c>
      <c r="T128" s="84">
        <v>41000</v>
      </c>
      <c r="U128" s="50">
        <f t="shared" si="27"/>
        <v>287000</v>
      </c>
      <c r="V128" s="18">
        <f>[1]Hiên!AA127</f>
        <v>0</v>
      </c>
      <c r="W128" s="18">
        <f>[1]Vân!Y127</f>
        <v>0</v>
      </c>
      <c r="X128" s="18">
        <f>'[1]778NK'!F127</f>
        <v>0</v>
      </c>
      <c r="Y128" s="39">
        <f t="shared" si="28"/>
        <v>0</v>
      </c>
      <c r="Z128" s="84">
        <v>41000</v>
      </c>
      <c r="AA128" s="41">
        <f t="shared" si="29"/>
        <v>0</v>
      </c>
      <c r="AB128" s="52">
        <f t="shared" si="30"/>
        <v>7</v>
      </c>
      <c r="AC128" s="52">
        <f t="shared" si="31"/>
        <v>287000</v>
      </c>
      <c r="AD128" s="53">
        <f t="shared" si="32"/>
        <v>8</v>
      </c>
      <c r="AE128" s="53">
        <f t="shared" si="33"/>
        <v>11</v>
      </c>
      <c r="AF128" s="53">
        <f t="shared" si="34"/>
        <v>363990</v>
      </c>
      <c r="AG128" s="18">
        <f>[1]Phương!AB127</f>
        <v>0</v>
      </c>
      <c r="AH128" s="18">
        <f>[1]Hiên!AC127</f>
        <v>11</v>
      </c>
      <c r="AI128" s="18">
        <f>[1]Vân!AA127</f>
        <v>0</v>
      </c>
      <c r="AJ128" s="18">
        <f>'[1]778NK'!I127</f>
        <v>0</v>
      </c>
      <c r="AK128" s="54">
        <f t="shared" si="35"/>
        <v>11</v>
      </c>
      <c r="AL128" s="18">
        <f t="shared" si="39"/>
        <v>0</v>
      </c>
      <c r="AM128" s="18">
        <f>[1]Vân!AB127</f>
        <v>0</v>
      </c>
      <c r="AN128" s="73">
        <v>33090</v>
      </c>
      <c r="AO128" s="58">
        <f t="shared" si="21"/>
        <v>7</v>
      </c>
      <c r="AP128" s="58">
        <f t="shared" si="22"/>
        <v>231630</v>
      </c>
      <c r="AQ128" s="58">
        <f t="shared" si="23"/>
        <v>55370</v>
      </c>
      <c r="AR128" s="58">
        <f t="shared" si="24"/>
        <v>1</v>
      </c>
      <c r="AS128" s="58">
        <f t="shared" si="25"/>
        <v>33090</v>
      </c>
      <c r="AT128" s="58">
        <f t="shared" si="36"/>
        <v>11480</v>
      </c>
      <c r="AU128" s="58"/>
      <c r="AV128" s="69">
        <f t="shared" si="38"/>
        <v>11480</v>
      </c>
      <c r="AW128" s="58"/>
      <c r="AX128" s="21"/>
      <c r="BA128" s="2" t="s">
        <v>252</v>
      </c>
    </row>
    <row r="129" spans="1:53" ht="22.2" hidden="1" customHeight="1" x14ac:dyDescent="0.25">
      <c r="A129" s="81">
        <v>17</v>
      </c>
      <c r="B129" s="86" t="s">
        <v>253</v>
      </c>
      <c r="C129" s="65">
        <v>0</v>
      </c>
      <c r="D129" s="18">
        <v>19</v>
      </c>
      <c r="E129" s="18">
        <v>0</v>
      </c>
      <c r="F129" s="66">
        <f t="shared" si="26"/>
        <v>19</v>
      </c>
      <c r="G129" s="54">
        <f>[1]Phương!O128</f>
        <v>0</v>
      </c>
      <c r="H129" s="18">
        <f>[1]Hiên!T128</f>
        <v>0</v>
      </c>
      <c r="I129" s="18">
        <f>[1]Hiên!R128</f>
        <v>0</v>
      </c>
      <c r="J129" s="18">
        <f>'[1]H. Hà'!P128</f>
        <v>0</v>
      </c>
      <c r="K129" s="18">
        <f>[1]Vân!Q128</f>
        <v>0</v>
      </c>
      <c r="L129" s="18"/>
      <c r="M129" s="18">
        <f>[1]Hiên!U128</f>
        <v>0</v>
      </c>
      <c r="N129" s="18"/>
      <c r="O129" s="18"/>
      <c r="P129" s="48">
        <f>[1]Phương!X128</f>
        <v>0</v>
      </c>
      <c r="Q129" s="48"/>
      <c r="R129" s="48">
        <f t="shared" si="40"/>
        <v>0</v>
      </c>
      <c r="S129" s="50">
        <f>'[1]H. Hà'!X128</f>
        <v>19</v>
      </c>
      <c r="T129" s="88">
        <v>29000</v>
      </c>
      <c r="U129" s="50">
        <f t="shared" si="27"/>
        <v>551000</v>
      </c>
      <c r="V129" s="18">
        <f>[1]Hiên!AA128</f>
        <v>0</v>
      </c>
      <c r="W129" s="18">
        <f>[1]Vân!Y128</f>
        <v>0</v>
      </c>
      <c r="X129" s="18">
        <f>'[1]778NK'!F128</f>
        <v>0</v>
      </c>
      <c r="Y129" s="39">
        <f t="shared" si="28"/>
        <v>0</v>
      </c>
      <c r="Z129" s="88">
        <v>29000</v>
      </c>
      <c r="AA129" s="41">
        <f t="shared" si="29"/>
        <v>0</v>
      </c>
      <c r="AB129" s="52">
        <f t="shared" si="30"/>
        <v>19</v>
      </c>
      <c r="AC129" s="52">
        <f t="shared" si="31"/>
        <v>551000</v>
      </c>
      <c r="AD129" s="53">
        <f t="shared" si="32"/>
        <v>19</v>
      </c>
      <c r="AE129" s="53">
        <f t="shared" si="33"/>
        <v>0</v>
      </c>
      <c r="AF129" s="53">
        <f t="shared" si="34"/>
        <v>0</v>
      </c>
      <c r="AG129" s="18">
        <f>[1]Phương!AB128</f>
        <v>0</v>
      </c>
      <c r="AH129" s="18">
        <f>[1]Hiên!AC128</f>
        <v>0</v>
      </c>
      <c r="AI129" s="18">
        <f>[1]Vân!AA128</f>
        <v>0</v>
      </c>
      <c r="AJ129" s="18">
        <f>'[1]778NK'!I128</f>
        <v>0</v>
      </c>
      <c r="AK129" s="54">
        <f t="shared" si="35"/>
        <v>0</v>
      </c>
      <c r="AL129" s="18">
        <f t="shared" si="39"/>
        <v>0</v>
      </c>
      <c r="AM129" s="18">
        <f>[1]Vân!AB128</f>
        <v>0</v>
      </c>
      <c r="AN129" s="73">
        <v>15915</v>
      </c>
      <c r="AO129" s="58">
        <f t="shared" si="21"/>
        <v>19</v>
      </c>
      <c r="AP129" s="58">
        <f t="shared" si="22"/>
        <v>302385</v>
      </c>
      <c r="AQ129" s="58">
        <f t="shared" si="23"/>
        <v>248615</v>
      </c>
      <c r="AR129" s="58">
        <f t="shared" si="24"/>
        <v>0</v>
      </c>
      <c r="AS129" s="58">
        <f t="shared" si="25"/>
        <v>0</v>
      </c>
      <c r="AT129" s="58"/>
      <c r="AU129" s="58">
        <f t="shared" si="37"/>
        <v>44080</v>
      </c>
      <c r="AV129" s="69">
        <f t="shared" si="38"/>
        <v>44080</v>
      </c>
      <c r="AW129" s="58"/>
      <c r="AX129" s="21"/>
    </row>
    <row r="130" spans="1:53" ht="22.2" customHeight="1" x14ac:dyDescent="0.25">
      <c r="A130" s="85">
        <v>18</v>
      </c>
      <c r="B130" s="82" t="s">
        <v>254</v>
      </c>
      <c r="C130" s="65">
        <v>20</v>
      </c>
      <c r="D130" s="18">
        <v>0</v>
      </c>
      <c r="E130" s="18">
        <v>0</v>
      </c>
      <c r="F130" s="66">
        <f t="shared" si="26"/>
        <v>20</v>
      </c>
      <c r="G130" s="54">
        <f>[1]Phương!O129</f>
        <v>0</v>
      </c>
      <c r="H130" s="18">
        <f>[1]Hiên!T129</f>
        <v>0</v>
      </c>
      <c r="I130" s="18">
        <f>[1]Hiên!R129</f>
        <v>0</v>
      </c>
      <c r="J130" s="18">
        <f>'[1]H. Hà'!P129</f>
        <v>0</v>
      </c>
      <c r="K130" s="18">
        <f>[1]Vân!Q129</f>
        <v>0</v>
      </c>
      <c r="L130" s="18"/>
      <c r="M130" s="18">
        <f>[1]Hiên!U129</f>
        <v>0</v>
      </c>
      <c r="N130" s="18"/>
      <c r="O130" s="18"/>
      <c r="P130" s="48">
        <f>[1]Phương!X129</f>
        <v>2</v>
      </c>
      <c r="Q130" s="48">
        <v>26000</v>
      </c>
      <c r="R130" s="48">
        <f t="shared" si="40"/>
        <v>52000</v>
      </c>
      <c r="S130" s="50">
        <f>'[1]H. Hà'!X129</f>
        <v>15</v>
      </c>
      <c r="T130" s="84">
        <v>26000</v>
      </c>
      <c r="U130" s="50">
        <f t="shared" si="27"/>
        <v>390000</v>
      </c>
      <c r="V130" s="18">
        <f>[1]Hiên!AA129</f>
        <v>0</v>
      </c>
      <c r="W130" s="18">
        <f>[1]Vân!Y129</f>
        <v>2</v>
      </c>
      <c r="X130" s="18">
        <f>'[1]778NK'!F129</f>
        <v>0</v>
      </c>
      <c r="Y130" s="39">
        <f t="shared" si="28"/>
        <v>2</v>
      </c>
      <c r="Z130" s="84">
        <v>26000</v>
      </c>
      <c r="AA130" s="41">
        <f t="shared" si="29"/>
        <v>52000</v>
      </c>
      <c r="AB130" s="52">
        <f t="shared" si="30"/>
        <v>19</v>
      </c>
      <c r="AC130" s="52">
        <f t="shared" si="31"/>
        <v>494000</v>
      </c>
      <c r="AD130" s="53">
        <f t="shared" si="32"/>
        <v>19</v>
      </c>
      <c r="AE130" s="53">
        <f t="shared" si="33"/>
        <v>1</v>
      </c>
      <c r="AF130" s="53">
        <f t="shared" si="34"/>
        <v>14620</v>
      </c>
      <c r="AG130" s="18">
        <f>[1]Phương!AB129</f>
        <v>0</v>
      </c>
      <c r="AH130" s="18">
        <f>[1]Hiên!AC129</f>
        <v>0</v>
      </c>
      <c r="AI130" s="18">
        <f>[1]Vân!AA129</f>
        <v>1</v>
      </c>
      <c r="AJ130" s="18">
        <f>'[1]778NK'!I129</f>
        <v>0</v>
      </c>
      <c r="AK130" s="54">
        <f t="shared" si="35"/>
        <v>1</v>
      </c>
      <c r="AL130" s="18">
        <f t="shared" si="39"/>
        <v>0</v>
      </c>
      <c r="AM130" s="18">
        <f>[1]Vân!AB129</f>
        <v>0</v>
      </c>
      <c r="AN130" s="73">
        <v>14620</v>
      </c>
      <c r="AO130" s="58">
        <f t="shared" si="21"/>
        <v>19</v>
      </c>
      <c r="AP130" s="58">
        <f t="shared" si="22"/>
        <v>277780</v>
      </c>
      <c r="AQ130" s="58">
        <f t="shared" si="23"/>
        <v>216220</v>
      </c>
      <c r="AR130" s="58">
        <f t="shared" si="24"/>
        <v>0</v>
      </c>
      <c r="AS130" s="58">
        <f t="shared" si="25"/>
        <v>0</v>
      </c>
      <c r="AT130" s="58">
        <f t="shared" si="36"/>
        <v>19760</v>
      </c>
      <c r="AU130" s="58"/>
      <c r="AV130" s="69">
        <f t="shared" si="38"/>
        <v>19760</v>
      </c>
      <c r="AW130" s="58"/>
      <c r="AX130" s="21"/>
      <c r="BA130" s="2" t="s">
        <v>255</v>
      </c>
    </row>
    <row r="131" spans="1:53" ht="22.2" customHeight="1" x14ac:dyDescent="0.25">
      <c r="A131" s="81">
        <v>19</v>
      </c>
      <c r="B131" s="86" t="s">
        <v>256</v>
      </c>
      <c r="C131" s="65">
        <v>0</v>
      </c>
      <c r="D131" s="18">
        <v>14</v>
      </c>
      <c r="E131" s="18">
        <v>0</v>
      </c>
      <c r="F131" s="66">
        <f t="shared" si="26"/>
        <v>14</v>
      </c>
      <c r="G131" s="54">
        <f>[1]Phương!O130</f>
        <v>0</v>
      </c>
      <c r="H131" s="18">
        <f>[1]Hiên!T130</f>
        <v>0</v>
      </c>
      <c r="I131" s="18">
        <f>[1]Hiên!R130</f>
        <v>0</v>
      </c>
      <c r="J131" s="18">
        <f>'[1]H. Hà'!P130</f>
        <v>0</v>
      </c>
      <c r="K131" s="18">
        <f>[1]Vân!Q130</f>
        <v>0</v>
      </c>
      <c r="L131" s="18"/>
      <c r="M131" s="18">
        <f>[1]Hiên!U130</f>
        <v>0</v>
      </c>
      <c r="N131" s="18"/>
      <c r="O131" s="18"/>
      <c r="P131" s="48">
        <f>[1]Phương!X130</f>
        <v>0</v>
      </c>
      <c r="Q131" s="48"/>
      <c r="R131" s="48">
        <f t="shared" si="40"/>
        <v>0</v>
      </c>
      <c r="S131" s="50">
        <f>'[1]H. Hà'!X130</f>
        <v>0</v>
      </c>
      <c r="T131" s="88">
        <v>37000</v>
      </c>
      <c r="U131" s="50">
        <f t="shared" si="27"/>
        <v>0</v>
      </c>
      <c r="V131" s="18">
        <f>[1]Hiên!AA130</f>
        <v>1</v>
      </c>
      <c r="W131" s="18">
        <f>[1]Vân!Y130</f>
        <v>0</v>
      </c>
      <c r="X131" s="18">
        <f>'[1]778NK'!F130</f>
        <v>0</v>
      </c>
      <c r="Y131" s="39">
        <f t="shared" si="28"/>
        <v>1</v>
      </c>
      <c r="Z131" s="88">
        <v>37000</v>
      </c>
      <c r="AA131" s="41">
        <f t="shared" si="29"/>
        <v>37000</v>
      </c>
      <c r="AB131" s="52">
        <f t="shared" si="30"/>
        <v>1</v>
      </c>
      <c r="AC131" s="52">
        <f t="shared" si="31"/>
        <v>37000</v>
      </c>
      <c r="AD131" s="53">
        <f t="shared" si="32"/>
        <v>1</v>
      </c>
      <c r="AE131" s="53">
        <f t="shared" si="33"/>
        <v>13</v>
      </c>
      <c r="AF131" s="53">
        <f t="shared" si="34"/>
        <v>329550</v>
      </c>
      <c r="AG131" s="18">
        <f>[1]Phương!AB130</f>
        <v>0</v>
      </c>
      <c r="AH131" s="18">
        <f>[1]Hiên!AC130</f>
        <v>13</v>
      </c>
      <c r="AI131" s="18">
        <f>[1]Vân!AA130</f>
        <v>0</v>
      </c>
      <c r="AJ131" s="18">
        <f>'[1]778NK'!I130</f>
        <v>0</v>
      </c>
      <c r="AK131" s="54">
        <f t="shared" si="35"/>
        <v>13</v>
      </c>
      <c r="AL131" s="18">
        <f t="shared" si="39"/>
        <v>0</v>
      </c>
      <c r="AM131" s="18">
        <f>[1]Vân!AB130</f>
        <v>0</v>
      </c>
      <c r="AN131" s="73">
        <v>25350</v>
      </c>
      <c r="AO131" s="58">
        <f t="shared" si="21"/>
        <v>1</v>
      </c>
      <c r="AP131" s="58">
        <f t="shared" si="22"/>
        <v>25350</v>
      </c>
      <c r="AQ131" s="58">
        <f t="shared" si="23"/>
        <v>11650</v>
      </c>
      <c r="AR131" s="58">
        <f t="shared" si="24"/>
        <v>0</v>
      </c>
      <c r="AS131" s="58">
        <f t="shared" si="25"/>
        <v>0</v>
      </c>
      <c r="AT131" s="58">
        <f t="shared" si="36"/>
        <v>1480</v>
      </c>
      <c r="AU131" s="58"/>
      <c r="AV131" s="69">
        <f t="shared" si="38"/>
        <v>1480</v>
      </c>
      <c r="AW131" s="58"/>
      <c r="AX131" s="21"/>
      <c r="BA131" s="2" t="s">
        <v>257</v>
      </c>
    </row>
    <row r="132" spans="1:53" ht="22.2" customHeight="1" x14ac:dyDescent="0.25">
      <c r="A132" s="85">
        <v>20</v>
      </c>
      <c r="B132" s="82" t="s">
        <v>258</v>
      </c>
      <c r="C132" s="65">
        <v>0</v>
      </c>
      <c r="D132" s="18">
        <v>10</v>
      </c>
      <c r="E132" s="18">
        <v>65</v>
      </c>
      <c r="F132" s="66">
        <f t="shared" si="26"/>
        <v>75</v>
      </c>
      <c r="G132" s="54">
        <f>[1]Phương!O131</f>
        <v>0</v>
      </c>
      <c r="H132" s="18">
        <f>[1]Hiên!T131</f>
        <v>0</v>
      </c>
      <c r="I132" s="18">
        <f>[1]Hiên!R131</f>
        <v>0</v>
      </c>
      <c r="J132" s="18">
        <f>'[1]H. Hà'!P131</f>
        <v>0</v>
      </c>
      <c r="K132" s="18">
        <f>[1]Vân!Q131</f>
        <v>0</v>
      </c>
      <c r="L132" s="18"/>
      <c r="M132" s="18">
        <f>[1]Hiên!U131</f>
        <v>0</v>
      </c>
      <c r="N132" s="18"/>
      <c r="O132" s="18"/>
      <c r="P132" s="48">
        <f>[1]Phương!X131</f>
        <v>0</v>
      </c>
      <c r="Q132" s="48"/>
      <c r="R132" s="48">
        <f t="shared" si="40"/>
        <v>0</v>
      </c>
      <c r="S132" s="50">
        <f>'[1]H. Hà'!X131</f>
        <v>40</v>
      </c>
      <c r="T132" s="84">
        <v>35000</v>
      </c>
      <c r="U132" s="50">
        <f t="shared" si="27"/>
        <v>1400000</v>
      </c>
      <c r="V132" s="18">
        <f>[1]Hiên!AA131</f>
        <v>10</v>
      </c>
      <c r="W132" s="18">
        <f>[1]Vân!Y131</f>
        <v>3</v>
      </c>
      <c r="X132" s="18">
        <f>'[1]778NK'!F131</f>
        <v>0</v>
      </c>
      <c r="Y132" s="39">
        <f t="shared" si="28"/>
        <v>13</v>
      </c>
      <c r="Z132" s="84">
        <v>39000</v>
      </c>
      <c r="AA132" s="41">
        <f t="shared" si="29"/>
        <v>507000</v>
      </c>
      <c r="AB132" s="52">
        <f t="shared" si="30"/>
        <v>53</v>
      </c>
      <c r="AC132" s="52">
        <f t="shared" si="31"/>
        <v>1907000</v>
      </c>
      <c r="AD132" s="53">
        <f t="shared" si="32"/>
        <v>53</v>
      </c>
      <c r="AE132" s="53">
        <f t="shared" si="33"/>
        <v>22</v>
      </c>
      <c r="AF132" s="53">
        <f t="shared" si="34"/>
        <v>392700</v>
      </c>
      <c r="AG132" s="18">
        <f>[1]Phương!AB131</f>
        <v>0</v>
      </c>
      <c r="AH132" s="18">
        <f>[1]Hiên!AC131</f>
        <v>0</v>
      </c>
      <c r="AI132" s="18">
        <f>[1]Vân!AA131</f>
        <v>22</v>
      </c>
      <c r="AJ132" s="18">
        <f>'[1]778NK'!I131</f>
        <v>0</v>
      </c>
      <c r="AK132" s="54">
        <f t="shared" si="35"/>
        <v>22</v>
      </c>
      <c r="AL132" s="18">
        <f t="shared" si="39"/>
        <v>0</v>
      </c>
      <c r="AM132" s="18">
        <f>[1]Vân!AB131</f>
        <v>0</v>
      </c>
      <c r="AN132" s="73">
        <v>17850</v>
      </c>
      <c r="AO132" s="58">
        <f t="shared" si="21"/>
        <v>53</v>
      </c>
      <c r="AP132" s="58">
        <f t="shared" si="22"/>
        <v>946050</v>
      </c>
      <c r="AQ132" s="58">
        <f t="shared" si="23"/>
        <v>960950</v>
      </c>
      <c r="AR132" s="58">
        <f t="shared" si="24"/>
        <v>0</v>
      </c>
      <c r="AS132" s="58">
        <f t="shared" si="25"/>
        <v>0</v>
      </c>
      <c r="AT132" s="58"/>
      <c r="AU132" s="58">
        <f t="shared" si="37"/>
        <v>152560</v>
      </c>
      <c r="AV132" s="69">
        <f t="shared" si="38"/>
        <v>152560</v>
      </c>
      <c r="AW132" s="58"/>
      <c r="AX132" s="21"/>
      <c r="BA132" s="2" t="s">
        <v>259</v>
      </c>
    </row>
    <row r="133" spans="1:53" ht="22.2" hidden="1" customHeight="1" x14ac:dyDescent="0.25">
      <c r="A133" s="81">
        <v>21</v>
      </c>
      <c r="B133" s="86" t="s">
        <v>260</v>
      </c>
      <c r="C133" s="65">
        <v>0</v>
      </c>
      <c r="D133" s="18">
        <v>0</v>
      </c>
      <c r="E133" s="18">
        <v>20</v>
      </c>
      <c r="F133" s="66">
        <f t="shared" si="26"/>
        <v>20</v>
      </c>
      <c r="G133" s="54">
        <f>[1]Phương!O132</f>
        <v>0</v>
      </c>
      <c r="H133" s="18">
        <f>[1]Hiên!T132</f>
        <v>0</v>
      </c>
      <c r="I133" s="18">
        <f>[1]Hiên!R132</f>
        <v>0</v>
      </c>
      <c r="J133" s="18">
        <f>'[1]H. Hà'!P132</f>
        <v>0</v>
      </c>
      <c r="K133" s="18">
        <f>[1]Vân!Q132</f>
        <v>0</v>
      </c>
      <c r="L133" s="18"/>
      <c r="M133" s="18">
        <f>[1]Hiên!U132</f>
        <v>0</v>
      </c>
      <c r="N133" s="18"/>
      <c r="O133" s="18"/>
      <c r="P133" s="48">
        <f>[1]Phương!X132</f>
        <v>0</v>
      </c>
      <c r="Q133" s="48"/>
      <c r="R133" s="48">
        <f t="shared" si="40"/>
        <v>0</v>
      </c>
      <c r="S133" s="50">
        <f>'[1]H. Hà'!X132</f>
        <v>20</v>
      </c>
      <c r="T133" s="91">
        <v>56000</v>
      </c>
      <c r="U133" s="50">
        <f t="shared" si="27"/>
        <v>1120000</v>
      </c>
      <c r="V133" s="18">
        <f>[1]Hiên!AA132</f>
        <v>0</v>
      </c>
      <c r="W133" s="18">
        <f>[1]Vân!Y132</f>
        <v>0</v>
      </c>
      <c r="X133" s="18">
        <f>'[1]778NK'!F132</f>
        <v>0</v>
      </c>
      <c r="Y133" s="39">
        <f t="shared" si="28"/>
        <v>0</v>
      </c>
      <c r="Z133" s="91">
        <v>56000</v>
      </c>
      <c r="AA133" s="41">
        <f t="shared" si="29"/>
        <v>0</v>
      </c>
      <c r="AB133" s="52">
        <f t="shared" si="30"/>
        <v>20</v>
      </c>
      <c r="AC133" s="52">
        <f t="shared" si="31"/>
        <v>1120000</v>
      </c>
      <c r="AD133" s="53">
        <f t="shared" si="32"/>
        <v>20</v>
      </c>
      <c r="AE133" s="53">
        <f t="shared" si="33"/>
        <v>0</v>
      </c>
      <c r="AF133" s="53">
        <f t="shared" si="34"/>
        <v>0</v>
      </c>
      <c r="AG133" s="18">
        <f>[1]Phương!AB132</f>
        <v>0</v>
      </c>
      <c r="AH133" s="18">
        <f>[1]Hiên!AC132</f>
        <v>0</v>
      </c>
      <c r="AI133" s="18">
        <f>[1]Vân!AA132</f>
        <v>0</v>
      </c>
      <c r="AJ133" s="18">
        <f>'[1]778NK'!I132</f>
        <v>0</v>
      </c>
      <c r="AK133" s="54">
        <f t="shared" si="35"/>
        <v>0</v>
      </c>
      <c r="AL133" s="18">
        <f t="shared" si="39"/>
        <v>0</v>
      </c>
      <c r="AM133" s="18">
        <f>[1]Vân!AB132</f>
        <v>0</v>
      </c>
      <c r="AN133" s="73">
        <v>47550</v>
      </c>
      <c r="AO133" s="58">
        <f t="shared" si="21"/>
        <v>20</v>
      </c>
      <c r="AP133" s="58">
        <f t="shared" si="22"/>
        <v>951000</v>
      </c>
      <c r="AQ133" s="58">
        <f t="shared" si="23"/>
        <v>169000</v>
      </c>
      <c r="AR133" s="58">
        <f t="shared" si="24"/>
        <v>0</v>
      </c>
      <c r="AS133" s="58">
        <f t="shared" si="25"/>
        <v>0</v>
      </c>
      <c r="AT133" s="58">
        <f t="shared" si="36"/>
        <v>44800</v>
      </c>
      <c r="AU133" s="58"/>
      <c r="AV133" s="69">
        <f t="shared" si="38"/>
        <v>44800</v>
      </c>
      <c r="AW133" s="58"/>
      <c r="AX133" s="21"/>
    </row>
    <row r="134" spans="1:53" ht="22.2" hidden="1" customHeight="1" x14ac:dyDescent="0.25">
      <c r="A134" s="81"/>
      <c r="B134" s="165" t="s">
        <v>261</v>
      </c>
      <c r="C134" s="65">
        <v>5</v>
      </c>
      <c r="D134" s="18">
        <v>0</v>
      </c>
      <c r="E134" s="18">
        <v>0</v>
      </c>
      <c r="F134" s="66">
        <f t="shared" si="26"/>
        <v>5</v>
      </c>
      <c r="G134" s="54">
        <f>[1]Phương!O133</f>
        <v>0</v>
      </c>
      <c r="H134" s="18">
        <f>[1]Hiên!T133</f>
        <v>0</v>
      </c>
      <c r="I134" s="18">
        <f>[1]Hiên!R133</f>
        <v>0</v>
      </c>
      <c r="J134" s="18">
        <f>'[1]H. Hà'!P133</f>
        <v>0</v>
      </c>
      <c r="K134" s="18">
        <f>[1]Vân!Q133</f>
        <v>0</v>
      </c>
      <c r="L134" s="18"/>
      <c r="M134" s="18">
        <f>[1]Hiên!U133</f>
        <v>0</v>
      </c>
      <c r="N134" s="18"/>
      <c r="O134" s="18"/>
      <c r="P134" s="48">
        <f>[1]Phương!X133</f>
        <v>1</v>
      </c>
      <c r="Q134" s="48">
        <v>56000</v>
      </c>
      <c r="R134" s="48">
        <f t="shared" si="40"/>
        <v>56000</v>
      </c>
      <c r="S134" s="50">
        <f>'[1]H. Hà'!X133</f>
        <v>0</v>
      </c>
      <c r="T134" s="175">
        <v>56000</v>
      </c>
      <c r="U134" s="50">
        <f t="shared" si="27"/>
        <v>0</v>
      </c>
      <c r="V134" s="18">
        <f>[1]Hiên!AA133</f>
        <v>4</v>
      </c>
      <c r="W134" s="18">
        <f>[1]Vân!Y133</f>
        <v>0</v>
      </c>
      <c r="X134" s="18">
        <f>'[1]778NK'!F133</f>
        <v>0</v>
      </c>
      <c r="Y134" s="39">
        <f t="shared" si="28"/>
        <v>4</v>
      </c>
      <c r="Z134" s="175">
        <v>56000</v>
      </c>
      <c r="AA134" s="41">
        <f t="shared" si="29"/>
        <v>224000</v>
      </c>
      <c r="AB134" s="52">
        <f t="shared" si="30"/>
        <v>5</v>
      </c>
      <c r="AC134" s="52">
        <f t="shared" si="31"/>
        <v>280000</v>
      </c>
      <c r="AD134" s="53">
        <f t="shared" si="32"/>
        <v>5</v>
      </c>
      <c r="AE134" s="53">
        <f t="shared" si="33"/>
        <v>0</v>
      </c>
      <c r="AF134" s="53">
        <f t="shared" si="34"/>
        <v>0</v>
      </c>
      <c r="AG134" s="18">
        <f>[1]Phương!AB133</f>
        <v>0</v>
      </c>
      <c r="AH134" s="18">
        <f>[1]Hiên!AC133</f>
        <v>0</v>
      </c>
      <c r="AI134" s="18">
        <f>[1]Vân!AA133</f>
        <v>0</v>
      </c>
      <c r="AJ134" s="18">
        <f>'[1]778NK'!I133</f>
        <v>0</v>
      </c>
      <c r="AK134" s="54">
        <f t="shared" si="35"/>
        <v>0</v>
      </c>
      <c r="AL134" s="18">
        <f t="shared" si="39"/>
        <v>0</v>
      </c>
      <c r="AM134" s="18">
        <f>[1]Vân!AB133</f>
        <v>0</v>
      </c>
      <c r="AN134" s="73">
        <v>47550</v>
      </c>
      <c r="AO134" s="58">
        <f t="shared" si="21"/>
        <v>5</v>
      </c>
      <c r="AP134" s="58">
        <f t="shared" si="22"/>
        <v>237750</v>
      </c>
      <c r="AQ134" s="58">
        <f t="shared" si="23"/>
        <v>42250</v>
      </c>
      <c r="AR134" s="58">
        <f t="shared" si="24"/>
        <v>0</v>
      </c>
      <c r="AS134" s="58">
        <f t="shared" si="25"/>
        <v>0</v>
      </c>
      <c r="AT134" s="58">
        <f t="shared" si="36"/>
        <v>11200</v>
      </c>
      <c r="AU134" s="58"/>
      <c r="AV134" s="69">
        <f t="shared" si="38"/>
        <v>11200</v>
      </c>
      <c r="AW134" s="58"/>
      <c r="AX134" s="21"/>
    </row>
    <row r="135" spans="1:53" ht="22.2" hidden="1" customHeight="1" x14ac:dyDescent="0.25">
      <c r="A135" s="85">
        <v>22</v>
      </c>
      <c r="B135" s="82" t="s">
        <v>262</v>
      </c>
      <c r="C135" s="18"/>
      <c r="D135" s="18"/>
      <c r="E135" s="18"/>
      <c r="F135" s="77">
        <f t="shared" si="26"/>
        <v>0</v>
      </c>
      <c r="G135" s="54">
        <f>[1]Phương!O134</f>
        <v>0</v>
      </c>
      <c r="H135" s="18">
        <f>[1]Hiên!T134</f>
        <v>0</v>
      </c>
      <c r="I135" s="18">
        <f>[1]Hiên!R134</f>
        <v>0</v>
      </c>
      <c r="J135" s="18">
        <f>'[1]H. Hà'!P134</f>
        <v>0</v>
      </c>
      <c r="K135" s="18">
        <f>[1]Vân!Q134</f>
        <v>0</v>
      </c>
      <c r="L135" s="18"/>
      <c r="M135" s="18">
        <f>[1]Hiên!U134</f>
        <v>0</v>
      </c>
      <c r="N135" s="18"/>
      <c r="O135" s="18"/>
      <c r="P135" s="48">
        <f>[1]Phương!X134</f>
        <v>0</v>
      </c>
      <c r="Q135" s="48"/>
      <c r="R135" s="48">
        <f t="shared" si="40"/>
        <v>0</v>
      </c>
      <c r="S135" s="50">
        <f>'[1]H. Hà'!X134</f>
        <v>0</v>
      </c>
      <c r="T135" s="84">
        <v>42000</v>
      </c>
      <c r="U135" s="50">
        <f t="shared" si="27"/>
        <v>0</v>
      </c>
      <c r="V135" s="18">
        <f>[1]Hiên!AA134</f>
        <v>0</v>
      </c>
      <c r="W135" s="18">
        <f>[1]Vân!Y134</f>
        <v>0</v>
      </c>
      <c r="X135" s="18">
        <f>'[1]778NK'!F134</f>
        <v>0</v>
      </c>
      <c r="Y135" s="39">
        <f t="shared" si="28"/>
        <v>0</v>
      </c>
      <c r="Z135" s="84">
        <v>42000</v>
      </c>
      <c r="AA135" s="41">
        <f t="shared" si="29"/>
        <v>0</v>
      </c>
      <c r="AB135" s="52">
        <f t="shared" si="30"/>
        <v>0</v>
      </c>
      <c r="AC135" s="52">
        <f t="shared" si="31"/>
        <v>0</v>
      </c>
      <c r="AD135" s="53">
        <f t="shared" si="32"/>
        <v>0</v>
      </c>
      <c r="AE135" s="53">
        <f t="shared" si="33"/>
        <v>0</v>
      </c>
      <c r="AF135" s="53">
        <f t="shared" si="34"/>
        <v>0</v>
      </c>
      <c r="AG135" s="18">
        <f>[1]Phương!AB134</f>
        <v>0</v>
      </c>
      <c r="AH135" s="18">
        <f>[1]Hiên!AC134</f>
        <v>0</v>
      </c>
      <c r="AI135" s="18">
        <f>[1]Vân!AA134</f>
        <v>0</v>
      </c>
      <c r="AJ135" s="18">
        <f>'[1]778NK'!I134</f>
        <v>0</v>
      </c>
      <c r="AK135" s="54">
        <f t="shared" si="35"/>
        <v>0</v>
      </c>
      <c r="AL135" s="18">
        <f t="shared" si="39"/>
        <v>0</v>
      </c>
      <c r="AM135" s="18">
        <f>[1]Vân!AB134</f>
        <v>0</v>
      </c>
      <c r="AN135" s="73">
        <v>30530</v>
      </c>
      <c r="AO135" s="58">
        <f t="shared" si="21"/>
        <v>0</v>
      </c>
      <c r="AP135" s="58">
        <f t="shared" si="22"/>
        <v>0</v>
      </c>
      <c r="AQ135" s="58">
        <f t="shared" si="23"/>
        <v>0</v>
      </c>
      <c r="AR135" s="58">
        <f t="shared" si="24"/>
        <v>0</v>
      </c>
      <c r="AS135" s="58">
        <f t="shared" si="25"/>
        <v>0</v>
      </c>
      <c r="AT135" s="58">
        <f t="shared" si="36"/>
        <v>0</v>
      </c>
      <c r="AU135" s="58">
        <f t="shared" si="37"/>
        <v>0</v>
      </c>
      <c r="AV135" s="69">
        <f t="shared" si="38"/>
        <v>0</v>
      </c>
      <c r="AW135" s="58"/>
      <c r="AX135" s="21"/>
    </row>
    <row r="136" spans="1:53" ht="22.2" customHeight="1" x14ac:dyDescent="0.25">
      <c r="A136" s="81">
        <v>23</v>
      </c>
      <c r="B136" s="86" t="s">
        <v>263</v>
      </c>
      <c r="C136" s="65">
        <v>0</v>
      </c>
      <c r="D136" s="18">
        <v>9</v>
      </c>
      <c r="E136" s="18">
        <v>31</v>
      </c>
      <c r="F136" s="66">
        <f t="shared" si="26"/>
        <v>40</v>
      </c>
      <c r="G136" s="54">
        <f>[1]Phương!O135</f>
        <v>0</v>
      </c>
      <c r="H136" s="18">
        <f>[1]Hiên!T135</f>
        <v>0</v>
      </c>
      <c r="I136" s="18">
        <f>[1]Hiên!R135</f>
        <v>0</v>
      </c>
      <c r="J136" s="18">
        <f>'[1]H. Hà'!P135</f>
        <v>0</v>
      </c>
      <c r="K136" s="18">
        <f>[1]Vân!Q135</f>
        <v>0</v>
      </c>
      <c r="L136" s="18"/>
      <c r="M136" s="18">
        <f>[1]Hiên!U135</f>
        <v>0</v>
      </c>
      <c r="N136" s="18"/>
      <c r="O136" s="18"/>
      <c r="P136" s="48">
        <f>[1]Phương!X135</f>
        <v>0</v>
      </c>
      <c r="Q136" s="48"/>
      <c r="R136" s="48">
        <f t="shared" si="40"/>
        <v>0</v>
      </c>
      <c r="S136" s="50">
        <f>'[1]H. Hà'!X135</f>
        <v>1</v>
      </c>
      <c r="T136" s="88">
        <v>42000</v>
      </c>
      <c r="U136" s="50">
        <f t="shared" si="27"/>
        <v>42000</v>
      </c>
      <c r="V136" s="18">
        <f>[1]Hiên!AA135</f>
        <v>0</v>
      </c>
      <c r="W136" s="18">
        <f>[1]Vân!Y135</f>
        <v>1</v>
      </c>
      <c r="X136" s="18">
        <f>'[1]778NK'!F135</f>
        <v>0</v>
      </c>
      <c r="Y136" s="39">
        <f t="shared" si="28"/>
        <v>1</v>
      </c>
      <c r="Z136" s="88">
        <v>42000</v>
      </c>
      <c r="AA136" s="41">
        <f t="shared" si="29"/>
        <v>42000</v>
      </c>
      <c r="AB136" s="52">
        <f t="shared" si="30"/>
        <v>2</v>
      </c>
      <c r="AC136" s="52">
        <f t="shared" si="31"/>
        <v>84000</v>
      </c>
      <c r="AD136" s="53">
        <f t="shared" si="32"/>
        <v>2</v>
      </c>
      <c r="AE136" s="53">
        <f t="shared" si="33"/>
        <v>38</v>
      </c>
      <c r="AF136" s="53">
        <f t="shared" si="34"/>
        <v>1146080</v>
      </c>
      <c r="AG136" s="18">
        <f>[1]Phương!AB135</f>
        <v>0</v>
      </c>
      <c r="AH136" s="18">
        <f>[1]Hiên!AC135</f>
        <v>9</v>
      </c>
      <c r="AI136" s="18">
        <f>[1]Vân!AA135</f>
        <v>29</v>
      </c>
      <c r="AJ136" s="18">
        <f>'[1]778NK'!I135</f>
        <v>0</v>
      </c>
      <c r="AK136" s="54">
        <f t="shared" si="35"/>
        <v>38</v>
      </c>
      <c r="AL136" s="18">
        <f t="shared" si="39"/>
        <v>0</v>
      </c>
      <c r="AM136" s="18">
        <f>[1]Vân!AB135</f>
        <v>0</v>
      </c>
      <c r="AN136" s="73">
        <v>30160</v>
      </c>
      <c r="AO136" s="58">
        <f t="shared" si="21"/>
        <v>2</v>
      </c>
      <c r="AP136" s="58">
        <f t="shared" si="22"/>
        <v>60320</v>
      </c>
      <c r="AQ136" s="58">
        <f t="shared" si="23"/>
        <v>23680</v>
      </c>
      <c r="AR136" s="58">
        <f t="shared" si="24"/>
        <v>0</v>
      </c>
      <c r="AS136" s="58">
        <f t="shared" si="25"/>
        <v>0</v>
      </c>
      <c r="AT136" s="58"/>
      <c r="AU136" s="58">
        <f t="shared" si="37"/>
        <v>6720</v>
      </c>
      <c r="AV136" s="69">
        <f t="shared" si="38"/>
        <v>6720</v>
      </c>
      <c r="AW136" s="58"/>
      <c r="AX136" s="21"/>
      <c r="BA136" s="2" t="s">
        <v>264</v>
      </c>
    </row>
    <row r="137" spans="1:53" ht="22.2" customHeight="1" x14ac:dyDescent="0.25">
      <c r="A137" s="81"/>
      <c r="B137" s="165" t="s">
        <v>265</v>
      </c>
      <c r="C137" s="65"/>
      <c r="D137" s="18">
        <v>5</v>
      </c>
      <c r="E137" s="18"/>
      <c r="F137" s="66">
        <f t="shared" si="26"/>
        <v>5</v>
      </c>
      <c r="G137" s="54">
        <f>[1]Phương!O136</f>
        <v>0</v>
      </c>
      <c r="H137" s="18">
        <f>[1]Hiên!T136</f>
        <v>0</v>
      </c>
      <c r="I137" s="18">
        <f>[1]Hiên!R136</f>
        <v>0</v>
      </c>
      <c r="J137" s="18">
        <f>'[1]H. Hà'!P136</f>
        <v>0</v>
      </c>
      <c r="K137" s="18">
        <f>[1]Vân!Q136</f>
        <v>0</v>
      </c>
      <c r="L137" s="18"/>
      <c r="M137" s="18">
        <f>[1]Hiên!U136</f>
        <v>0</v>
      </c>
      <c r="N137" s="18"/>
      <c r="O137" s="18"/>
      <c r="P137" s="48">
        <f>[1]Phương!X136</f>
        <v>0</v>
      </c>
      <c r="Q137" s="48"/>
      <c r="R137" s="48">
        <f t="shared" si="40"/>
        <v>0</v>
      </c>
      <c r="S137" s="50">
        <f>'[1]H. Hà'!X136</f>
        <v>0</v>
      </c>
      <c r="T137" s="84">
        <v>29000</v>
      </c>
      <c r="U137" s="50">
        <f t="shared" si="27"/>
        <v>0</v>
      </c>
      <c r="V137" s="18">
        <f>[1]Hiên!AA136</f>
        <v>1</v>
      </c>
      <c r="W137" s="18">
        <f>[1]Vân!Y136</f>
        <v>0</v>
      </c>
      <c r="X137" s="18">
        <f>'[1]778NK'!F136</f>
        <v>0</v>
      </c>
      <c r="Y137" s="39">
        <f t="shared" si="28"/>
        <v>1</v>
      </c>
      <c r="Z137" s="84">
        <v>29000</v>
      </c>
      <c r="AA137" s="41">
        <f t="shared" si="29"/>
        <v>29000</v>
      </c>
      <c r="AB137" s="52">
        <f t="shared" si="30"/>
        <v>1</v>
      </c>
      <c r="AC137" s="52">
        <f t="shared" si="31"/>
        <v>29000</v>
      </c>
      <c r="AD137" s="53">
        <f t="shared" si="32"/>
        <v>1</v>
      </c>
      <c r="AE137" s="53">
        <f t="shared" si="33"/>
        <v>4</v>
      </c>
      <c r="AF137" s="53">
        <f t="shared" si="34"/>
        <v>73280</v>
      </c>
      <c r="AG137" s="18">
        <f>[1]Phương!AB136</f>
        <v>0</v>
      </c>
      <c r="AH137" s="18">
        <f>[1]Hiên!AC136</f>
        <v>4</v>
      </c>
      <c r="AI137" s="18">
        <f>[1]Vân!AA136</f>
        <v>0</v>
      </c>
      <c r="AJ137" s="18">
        <f>'[1]778NK'!I136</f>
        <v>0</v>
      </c>
      <c r="AK137" s="54">
        <f t="shared" si="35"/>
        <v>4</v>
      </c>
      <c r="AL137" s="18">
        <f t="shared" si="39"/>
        <v>0</v>
      </c>
      <c r="AM137" s="18">
        <f>[1]Vân!AB136</f>
        <v>0</v>
      </c>
      <c r="AN137" s="73">
        <v>18320</v>
      </c>
      <c r="AO137" s="58">
        <f t="shared" si="21"/>
        <v>1</v>
      </c>
      <c r="AP137" s="58">
        <f t="shared" si="22"/>
        <v>18320</v>
      </c>
      <c r="AQ137" s="58">
        <f t="shared" si="23"/>
        <v>10680</v>
      </c>
      <c r="AR137" s="58">
        <f t="shared" si="24"/>
        <v>0</v>
      </c>
      <c r="AS137" s="58">
        <f t="shared" si="25"/>
        <v>0</v>
      </c>
      <c r="AT137" s="58"/>
      <c r="AU137" s="58">
        <f t="shared" si="37"/>
        <v>2320</v>
      </c>
      <c r="AV137" s="69">
        <f t="shared" si="38"/>
        <v>2320</v>
      </c>
      <c r="AW137" s="58"/>
      <c r="AX137" s="21"/>
      <c r="BA137" s="2" t="s">
        <v>266</v>
      </c>
    </row>
    <row r="138" spans="1:53" ht="22.2" customHeight="1" x14ac:dyDescent="0.25">
      <c r="A138" s="85">
        <v>24</v>
      </c>
      <c r="B138" s="82" t="s">
        <v>267</v>
      </c>
      <c r="C138" s="65">
        <v>0</v>
      </c>
      <c r="D138" s="18">
        <v>24</v>
      </c>
      <c r="E138" s="18">
        <v>0</v>
      </c>
      <c r="F138" s="66">
        <f t="shared" si="26"/>
        <v>24</v>
      </c>
      <c r="G138" s="54">
        <f>[1]Phương!O137</f>
        <v>0</v>
      </c>
      <c r="H138" s="18">
        <f>[1]Hiên!T137</f>
        <v>0</v>
      </c>
      <c r="I138" s="18">
        <f>[1]Hiên!R137</f>
        <v>0</v>
      </c>
      <c r="J138" s="18">
        <f>'[1]H. Hà'!P137</f>
        <v>0</v>
      </c>
      <c r="K138" s="18">
        <f>[1]Vân!Q137</f>
        <v>0</v>
      </c>
      <c r="L138" s="18"/>
      <c r="M138" s="18">
        <f>[1]Hiên!U137</f>
        <v>0</v>
      </c>
      <c r="N138" s="18"/>
      <c r="O138" s="18"/>
      <c r="P138" s="48">
        <f>[1]Phương!X137</f>
        <v>0</v>
      </c>
      <c r="Q138" s="48"/>
      <c r="R138" s="48">
        <f t="shared" si="40"/>
        <v>0</v>
      </c>
      <c r="S138" s="50">
        <f>'[1]H. Hà'!X137</f>
        <v>0</v>
      </c>
      <c r="T138" s="84">
        <v>29000</v>
      </c>
      <c r="U138" s="50">
        <f t="shared" si="27"/>
        <v>0</v>
      </c>
      <c r="V138" s="18">
        <f>[1]Hiên!AA137</f>
        <v>0</v>
      </c>
      <c r="W138" s="18">
        <f>[1]Vân!Y137</f>
        <v>0</v>
      </c>
      <c r="X138" s="18">
        <f>'[1]778NK'!F137</f>
        <v>0</v>
      </c>
      <c r="Y138" s="39">
        <f t="shared" si="28"/>
        <v>0</v>
      </c>
      <c r="Z138" s="84">
        <v>29000</v>
      </c>
      <c r="AA138" s="41">
        <f t="shared" si="29"/>
        <v>0</v>
      </c>
      <c r="AB138" s="52">
        <f t="shared" si="30"/>
        <v>0</v>
      </c>
      <c r="AC138" s="52">
        <f t="shared" si="31"/>
        <v>0</v>
      </c>
      <c r="AD138" s="53">
        <f t="shared" si="32"/>
        <v>0</v>
      </c>
      <c r="AE138" s="53">
        <f t="shared" si="33"/>
        <v>24</v>
      </c>
      <c r="AF138" s="53">
        <f t="shared" si="34"/>
        <v>632880</v>
      </c>
      <c r="AG138" s="18">
        <f>[1]Phương!AB137</f>
        <v>0</v>
      </c>
      <c r="AH138" s="18">
        <f>[1]Hiên!AC137</f>
        <v>24</v>
      </c>
      <c r="AI138" s="18">
        <f>[1]Vân!AA137</f>
        <v>0</v>
      </c>
      <c r="AJ138" s="18">
        <f>'[1]778NK'!I137</f>
        <v>0</v>
      </c>
      <c r="AK138" s="54">
        <f t="shared" si="35"/>
        <v>24</v>
      </c>
      <c r="AL138" s="18">
        <f t="shared" si="39"/>
        <v>0</v>
      </c>
      <c r="AM138" s="18">
        <f>[1]Vân!AB137</f>
        <v>0</v>
      </c>
      <c r="AN138" s="73">
        <v>26370</v>
      </c>
      <c r="AO138" s="58">
        <f t="shared" ref="AO138:AO201" si="41">AB138</f>
        <v>0</v>
      </c>
      <c r="AP138" s="58">
        <f t="shared" ref="AP138:AP201" si="42">AB138*AN138</f>
        <v>0</v>
      </c>
      <c r="AQ138" s="58">
        <f t="shared" ref="AQ138:AQ201" si="43">AC138-AP138</f>
        <v>0</v>
      </c>
      <c r="AR138" s="58">
        <f t="shared" ref="AR138:AR201" si="44">SUM(G138:L138)</f>
        <v>0</v>
      </c>
      <c r="AS138" s="58">
        <f t="shared" ref="AS138:AS201" si="45">AN138*AR138</f>
        <v>0</v>
      </c>
      <c r="AT138" s="58">
        <f t="shared" si="36"/>
        <v>0</v>
      </c>
      <c r="AU138" s="58">
        <f t="shared" si="37"/>
        <v>0</v>
      </c>
      <c r="AV138" s="69">
        <f t="shared" si="38"/>
        <v>0</v>
      </c>
      <c r="AW138" s="58"/>
      <c r="AX138" s="21"/>
      <c r="BA138" s="2" t="s">
        <v>268</v>
      </c>
    </row>
    <row r="139" spans="1:53" ht="22.2" hidden="1" customHeight="1" x14ac:dyDescent="0.25">
      <c r="A139" s="81">
        <v>25</v>
      </c>
      <c r="B139" s="86" t="s">
        <v>269</v>
      </c>
      <c r="C139" s="65">
        <v>0</v>
      </c>
      <c r="D139" s="18">
        <v>18</v>
      </c>
      <c r="E139" s="18">
        <v>0</v>
      </c>
      <c r="F139" s="66">
        <f t="shared" si="26"/>
        <v>18</v>
      </c>
      <c r="G139" s="54">
        <f>[1]Phương!O138</f>
        <v>0</v>
      </c>
      <c r="H139" s="18">
        <f>[1]Hiên!T138</f>
        <v>1</v>
      </c>
      <c r="I139" s="18">
        <f>[1]Hiên!R138</f>
        <v>0</v>
      </c>
      <c r="J139" s="18">
        <f>'[1]H. Hà'!P138</f>
        <v>0</v>
      </c>
      <c r="K139" s="18">
        <f>[1]Vân!Q138</f>
        <v>0</v>
      </c>
      <c r="L139" s="18"/>
      <c r="M139" s="18">
        <f>[1]Hiên!U138</f>
        <v>0</v>
      </c>
      <c r="N139" s="18"/>
      <c r="O139" s="18"/>
      <c r="P139" s="48">
        <f>[1]Phương!X138</f>
        <v>0</v>
      </c>
      <c r="Q139" s="48"/>
      <c r="R139" s="48">
        <f t="shared" si="40"/>
        <v>0</v>
      </c>
      <c r="S139" s="50">
        <f>'[1]H. Hà'!X138</f>
        <v>17</v>
      </c>
      <c r="T139" s="88">
        <v>31000</v>
      </c>
      <c r="U139" s="50">
        <f t="shared" ref="U139:U202" si="46">S139*T139</f>
        <v>527000</v>
      </c>
      <c r="V139" s="18">
        <f>[1]Hiên!AA138</f>
        <v>0</v>
      </c>
      <c r="W139" s="18">
        <f>[1]Vân!Y138</f>
        <v>0</v>
      </c>
      <c r="X139" s="18">
        <f>'[1]778NK'!F138</f>
        <v>0</v>
      </c>
      <c r="Y139" s="39">
        <f t="shared" ref="Y139:Y202" si="47">SUM(V139:X139)</f>
        <v>0</v>
      </c>
      <c r="Z139" s="88">
        <v>31000</v>
      </c>
      <c r="AA139" s="41">
        <f t="shared" ref="AA139:AA202" si="48">Y139*Z139</f>
        <v>0</v>
      </c>
      <c r="AB139" s="52">
        <f t="shared" ref="AB139:AB202" si="49">P139+S139+Y139</f>
        <v>17</v>
      </c>
      <c r="AC139" s="52">
        <f t="shared" ref="AC139:AC202" si="50">R139+U139+AA139</f>
        <v>527000</v>
      </c>
      <c r="AD139" s="53">
        <f t="shared" ref="AD139:AD202" si="51">G139+H139+I139+J139+K139+L139+M139+N139+O139+AB139</f>
        <v>18</v>
      </c>
      <c r="AE139" s="53">
        <f t="shared" ref="AE139:AE202" si="52">F139-AD139</f>
        <v>0</v>
      </c>
      <c r="AF139" s="53">
        <f t="shared" ref="AF139:AF202" si="53">AE139*AN139</f>
        <v>0</v>
      </c>
      <c r="AG139" s="18">
        <f>[1]Phương!AB138</f>
        <v>0</v>
      </c>
      <c r="AH139" s="18">
        <f>[1]Hiên!AC138</f>
        <v>0</v>
      </c>
      <c r="AI139" s="18">
        <f>[1]Vân!AA138</f>
        <v>0</v>
      </c>
      <c r="AJ139" s="18">
        <f>'[1]778NK'!I138</f>
        <v>0</v>
      </c>
      <c r="AK139" s="54">
        <f t="shared" ref="AK139:AK202" si="54">SUM(AG139:AJ139)</f>
        <v>0</v>
      </c>
      <c r="AL139" s="18">
        <f t="shared" si="39"/>
        <v>0</v>
      </c>
      <c r="AM139" s="18">
        <f>[1]Vân!AB138</f>
        <v>0</v>
      </c>
      <c r="AN139" s="73">
        <v>23010</v>
      </c>
      <c r="AO139" s="58">
        <f t="shared" si="41"/>
        <v>17</v>
      </c>
      <c r="AP139" s="58">
        <f t="shared" si="42"/>
        <v>391170</v>
      </c>
      <c r="AQ139" s="58">
        <f t="shared" si="43"/>
        <v>135830</v>
      </c>
      <c r="AR139" s="58">
        <f t="shared" si="44"/>
        <v>1</v>
      </c>
      <c r="AS139" s="58">
        <f t="shared" si="45"/>
        <v>23010</v>
      </c>
      <c r="AT139" s="58"/>
      <c r="AU139" s="58">
        <f t="shared" ref="AU139:AU202" si="55">AC139*8/100</f>
        <v>42160</v>
      </c>
      <c r="AV139" s="69">
        <f t="shared" ref="AV139:AV202" si="56">SUM(AT139:AU139)</f>
        <v>42160</v>
      </c>
      <c r="AW139" s="58"/>
      <c r="AX139" s="21"/>
    </row>
    <row r="140" spans="1:53" ht="22.2" hidden="1" customHeight="1" x14ac:dyDescent="0.25">
      <c r="A140" s="85">
        <v>26</v>
      </c>
      <c r="B140" s="82" t="s">
        <v>270</v>
      </c>
      <c r="C140" s="18"/>
      <c r="D140" s="18"/>
      <c r="E140" s="18"/>
      <c r="F140" s="77">
        <f t="shared" si="26"/>
        <v>0</v>
      </c>
      <c r="G140" s="54">
        <f>[1]Phương!O139</f>
        <v>0</v>
      </c>
      <c r="H140" s="18">
        <f>[1]Hiên!T139</f>
        <v>0</v>
      </c>
      <c r="I140" s="18">
        <f>[1]Hiên!R139</f>
        <v>0</v>
      </c>
      <c r="J140" s="18">
        <f>'[1]H. Hà'!P139</f>
        <v>0</v>
      </c>
      <c r="K140" s="18">
        <f>[1]Vân!Q139</f>
        <v>0</v>
      </c>
      <c r="L140" s="18"/>
      <c r="M140" s="18">
        <f>[1]Hiên!U139</f>
        <v>0</v>
      </c>
      <c r="N140" s="18"/>
      <c r="O140" s="18"/>
      <c r="P140" s="48">
        <f>[1]Phương!X139</f>
        <v>0</v>
      </c>
      <c r="Q140" s="48"/>
      <c r="R140" s="48">
        <f t="shared" si="40"/>
        <v>0</v>
      </c>
      <c r="S140" s="50">
        <f>'[1]H. Hà'!X139</f>
        <v>0</v>
      </c>
      <c r="T140" s="84">
        <v>40000</v>
      </c>
      <c r="U140" s="50">
        <f t="shared" si="46"/>
        <v>0</v>
      </c>
      <c r="V140" s="18">
        <f>[1]Hiên!AA139</f>
        <v>0</v>
      </c>
      <c r="W140" s="18">
        <f>[1]Vân!Y139</f>
        <v>0</v>
      </c>
      <c r="X140" s="18">
        <f>'[1]778NK'!F139</f>
        <v>0</v>
      </c>
      <c r="Y140" s="39">
        <f t="shared" si="47"/>
        <v>0</v>
      </c>
      <c r="Z140" s="84">
        <v>40000</v>
      </c>
      <c r="AA140" s="41">
        <f t="shared" si="48"/>
        <v>0</v>
      </c>
      <c r="AB140" s="52">
        <f t="shared" si="49"/>
        <v>0</v>
      </c>
      <c r="AC140" s="52">
        <f t="shared" si="50"/>
        <v>0</v>
      </c>
      <c r="AD140" s="53">
        <f t="shared" si="51"/>
        <v>0</v>
      </c>
      <c r="AE140" s="53">
        <f t="shared" si="52"/>
        <v>0</v>
      </c>
      <c r="AF140" s="53">
        <f t="shared" si="53"/>
        <v>0</v>
      </c>
      <c r="AG140" s="18">
        <f>[1]Phương!AB139</f>
        <v>0</v>
      </c>
      <c r="AH140" s="18">
        <f>[1]Hiên!AC139</f>
        <v>0</v>
      </c>
      <c r="AI140" s="18">
        <f>[1]Vân!AA139</f>
        <v>0</v>
      </c>
      <c r="AJ140" s="18">
        <f>'[1]778NK'!I139</f>
        <v>0</v>
      </c>
      <c r="AK140" s="54">
        <f t="shared" si="54"/>
        <v>0</v>
      </c>
      <c r="AL140" s="18">
        <f t="shared" si="39"/>
        <v>0</v>
      </c>
      <c r="AM140" s="18">
        <f>[1]Vân!AB139</f>
        <v>0</v>
      </c>
      <c r="AN140" s="58"/>
      <c r="AO140" s="58">
        <f t="shared" si="41"/>
        <v>0</v>
      </c>
      <c r="AP140" s="58">
        <f t="shared" si="42"/>
        <v>0</v>
      </c>
      <c r="AQ140" s="58">
        <f t="shared" si="43"/>
        <v>0</v>
      </c>
      <c r="AR140" s="58">
        <f t="shared" si="44"/>
        <v>0</v>
      </c>
      <c r="AS140" s="58">
        <f t="shared" si="45"/>
        <v>0</v>
      </c>
      <c r="AT140" s="58">
        <f t="shared" ref="AT140:AT200" si="57">AC140*4/100</f>
        <v>0</v>
      </c>
      <c r="AU140" s="58">
        <f t="shared" si="55"/>
        <v>0</v>
      </c>
      <c r="AV140" s="69">
        <f t="shared" si="56"/>
        <v>0</v>
      </c>
      <c r="AW140" s="58"/>
      <c r="AX140" s="21"/>
    </row>
    <row r="141" spans="1:53" ht="22.2" customHeight="1" x14ac:dyDescent="0.25">
      <c r="A141" s="81">
        <v>27</v>
      </c>
      <c r="B141" s="86" t="s">
        <v>271</v>
      </c>
      <c r="C141" s="65">
        <v>3</v>
      </c>
      <c r="D141" s="18">
        <v>0</v>
      </c>
      <c r="E141" s="18">
        <v>0</v>
      </c>
      <c r="F141" s="66">
        <f t="shared" si="26"/>
        <v>3</v>
      </c>
      <c r="G141" s="54">
        <f>[1]Phương!O140</f>
        <v>1</v>
      </c>
      <c r="H141" s="18">
        <f>[1]Hiên!T140</f>
        <v>0</v>
      </c>
      <c r="I141" s="18">
        <f>[1]Hiên!R140</f>
        <v>0</v>
      </c>
      <c r="J141" s="18">
        <f>'[1]H. Hà'!P140</f>
        <v>0</v>
      </c>
      <c r="K141" s="18">
        <f>[1]Vân!Q140</f>
        <v>0</v>
      </c>
      <c r="L141" s="18"/>
      <c r="M141" s="18">
        <f>[1]Hiên!U140</f>
        <v>0</v>
      </c>
      <c r="N141" s="18"/>
      <c r="O141" s="18"/>
      <c r="P141" s="48">
        <f>[1]Phương!X140</f>
        <v>0</v>
      </c>
      <c r="Q141" s="48"/>
      <c r="R141" s="48">
        <f t="shared" si="40"/>
        <v>0</v>
      </c>
      <c r="S141" s="50">
        <f>'[1]H. Hà'!X140</f>
        <v>0</v>
      </c>
      <c r="T141" s="88">
        <v>36000</v>
      </c>
      <c r="U141" s="50">
        <f t="shared" si="46"/>
        <v>0</v>
      </c>
      <c r="V141" s="18">
        <f>[1]Hiên!AA140</f>
        <v>0</v>
      </c>
      <c r="W141" s="18">
        <f>[1]Vân!Y140</f>
        <v>0</v>
      </c>
      <c r="X141" s="18">
        <f>'[1]778NK'!F140</f>
        <v>0</v>
      </c>
      <c r="Y141" s="39">
        <f t="shared" si="47"/>
        <v>0</v>
      </c>
      <c r="Z141" s="88">
        <v>36000</v>
      </c>
      <c r="AA141" s="41">
        <f t="shared" si="48"/>
        <v>0</v>
      </c>
      <c r="AB141" s="52">
        <f t="shared" si="49"/>
        <v>0</v>
      </c>
      <c r="AC141" s="52">
        <f t="shared" si="50"/>
        <v>0</v>
      </c>
      <c r="AD141" s="53">
        <f t="shared" si="51"/>
        <v>1</v>
      </c>
      <c r="AE141" s="53">
        <f t="shared" si="52"/>
        <v>2</v>
      </c>
      <c r="AF141" s="53">
        <f t="shared" si="53"/>
        <v>42000</v>
      </c>
      <c r="AG141" s="18">
        <f>[1]Phương!AB140</f>
        <v>0</v>
      </c>
      <c r="AH141" s="18">
        <f>[1]Hiên!AC140</f>
        <v>2</v>
      </c>
      <c r="AI141" s="18">
        <f>[1]Vân!AA140</f>
        <v>0</v>
      </c>
      <c r="AJ141" s="18">
        <f>'[1]778NK'!I140</f>
        <v>0</v>
      </c>
      <c r="AK141" s="54">
        <f t="shared" si="54"/>
        <v>2</v>
      </c>
      <c r="AL141" s="18">
        <f t="shared" ref="AL141:AL204" si="58">AE141-AK141</f>
        <v>0</v>
      </c>
      <c r="AM141" s="18">
        <f>[1]Vân!AB140</f>
        <v>0</v>
      </c>
      <c r="AN141" s="73">
        <v>21000</v>
      </c>
      <c r="AO141" s="58">
        <f t="shared" si="41"/>
        <v>0</v>
      </c>
      <c r="AP141" s="58">
        <f t="shared" si="42"/>
        <v>0</v>
      </c>
      <c r="AQ141" s="58">
        <f t="shared" si="43"/>
        <v>0</v>
      </c>
      <c r="AR141" s="58">
        <f t="shared" si="44"/>
        <v>1</v>
      </c>
      <c r="AS141" s="58">
        <f t="shared" si="45"/>
        <v>21000</v>
      </c>
      <c r="AT141" s="58">
        <f t="shared" si="57"/>
        <v>0</v>
      </c>
      <c r="AU141" s="58">
        <f t="shared" si="55"/>
        <v>0</v>
      </c>
      <c r="AV141" s="69">
        <f t="shared" si="56"/>
        <v>0</v>
      </c>
      <c r="AW141" s="58"/>
      <c r="AX141" s="21"/>
      <c r="BA141" s="2" t="s">
        <v>272</v>
      </c>
    </row>
    <row r="142" spans="1:53" ht="22.2" customHeight="1" x14ac:dyDescent="0.25">
      <c r="A142" s="85">
        <v>28</v>
      </c>
      <c r="B142" s="82" t="s">
        <v>273</v>
      </c>
      <c r="C142" s="65">
        <v>5</v>
      </c>
      <c r="D142" s="18">
        <v>0</v>
      </c>
      <c r="E142" s="18">
        <v>0</v>
      </c>
      <c r="F142" s="66">
        <f>SUM(C142:E142)</f>
        <v>5</v>
      </c>
      <c r="G142" s="54">
        <f>[1]Phương!O141</f>
        <v>1</v>
      </c>
      <c r="H142" s="18">
        <f>[1]Hiên!T141</f>
        <v>0</v>
      </c>
      <c r="I142" s="18">
        <f>[1]Hiên!R141</f>
        <v>0</v>
      </c>
      <c r="J142" s="18">
        <f>'[1]H. Hà'!P141</f>
        <v>0</v>
      </c>
      <c r="K142" s="18">
        <f>[1]Vân!Q141</f>
        <v>0</v>
      </c>
      <c r="L142" s="18"/>
      <c r="M142" s="18">
        <f>[1]Hiên!U141</f>
        <v>0</v>
      </c>
      <c r="N142" s="18"/>
      <c r="O142" s="18"/>
      <c r="P142" s="48">
        <f>[1]Phương!X141</f>
        <v>0</v>
      </c>
      <c r="Q142" s="48"/>
      <c r="R142" s="48">
        <f t="shared" si="40"/>
        <v>0</v>
      </c>
      <c r="S142" s="50">
        <f>'[1]H. Hà'!X141</f>
        <v>0</v>
      </c>
      <c r="T142" s="84">
        <v>24000</v>
      </c>
      <c r="U142" s="50">
        <f t="shared" si="46"/>
        <v>0</v>
      </c>
      <c r="V142" s="18">
        <f>[1]Hiên!AA141</f>
        <v>0</v>
      </c>
      <c r="W142" s="18">
        <f>[1]Vân!Y141</f>
        <v>0</v>
      </c>
      <c r="X142" s="18">
        <f>'[1]778NK'!F141</f>
        <v>0</v>
      </c>
      <c r="Y142" s="39">
        <f t="shared" si="47"/>
        <v>0</v>
      </c>
      <c r="Z142" s="84">
        <v>24000</v>
      </c>
      <c r="AA142" s="41">
        <f t="shared" si="48"/>
        <v>0</v>
      </c>
      <c r="AB142" s="52">
        <f t="shared" si="49"/>
        <v>0</v>
      </c>
      <c r="AC142" s="52">
        <f t="shared" si="50"/>
        <v>0</v>
      </c>
      <c r="AD142" s="53">
        <f t="shared" si="51"/>
        <v>1</v>
      </c>
      <c r="AE142" s="53">
        <f t="shared" si="52"/>
        <v>4</v>
      </c>
      <c r="AF142" s="53">
        <f t="shared" si="53"/>
        <v>68000</v>
      </c>
      <c r="AG142" s="18">
        <f>[1]Phương!AB141</f>
        <v>0</v>
      </c>
      <c r="AH142" s="18">
        <f>[1]Hiên!AC141</f>
        <v>4</v>
      </c>
      <c r="AI142" s="18">
        <f>[1]Vân!AA141</f>
        <v>0</v>
      </c>
      <c r="AJ142" s="18">
        <f>'[1]778NK'!I141</f>
        <v>0</v>
      </c>
      <c r="AK142" s="54">
        <f t="shared" si="54"/>
        <v>4</v>
      </c>
      <c r="AL142" s="18">
        <f t="shared" si="58"/>
        <v>0</v>
      </c>
      <c r="AM142" s="18">
        <f>[1]Vân!AB141</f>
        <v>0</v>
      </c>
      <c r="AN142" s="73">
        <v>17000</v>
      </c>
      <c r="AO142" s="58">
        <f t="shared" si="41"/>
        <v>0</v>
      </c>
      <c r="AP142" s="58">
        <f t="shared" si="42"/>
        <v>0</v>
      </c>
      <c r="AQ142" s="58">
        <f t="shared" si="43"/>
        <v>0</v>
      </c>
      <c r="AR142" s="58">
        <f t="shared" si="44"/>
        <v>1</v>
      </c>
      <c r="AS142" s="58">
        <f t="shared" si="45"/>
        <v>17000</v>
      </c>
      <c r="AT142" s="58">
        <f t="shared" si="57"/>
        <v>0</v>
      </c>
      <c r="AU142" s="58">
        <f t="shared" si="55"/>
        <v>0</v>
      </c>
      <c r="AV142" s="69">
        <f t="shared" si="56"/>
        <v>0</v>
      </c>
      <c r="AW142" s="58"/>
      <c r="AX142" s="21"/>
      <c r="BA142" s="2" t="s">
        <v>274</v>
      </c>
    </row>
    <row r="143" spans="1:53" ht="22.2" customHeight="1" x14ac:dyDescent="0.25">
      <c r="A143" s="81">
        <v>29</v>
      </c>
      <c r="B143" s="89" t="s">
        <v>275</v>
      </c>
      <c r="C143" s="65">
        <v>20</v>
      </c>
      <c r="D143" s="18">
        <v>19</v>
      </c>
      <c r="E143" s="18">
        <v>0</v>
      </c>
      <c r="F143" s="66">
        <f t="shared" si="26"/>
        <v>39</v>
      </c>
      <c r="G143" s="54">
        <f>[1]Phương!O142</f>
        <v>0</v>
      </c>
      <c r="H143" s="18">
        <f>[1]Hiên!T142</f>
        <v>0</v>
      </c>
      <c r="I143" s="18">
        <f>[1]Hiên!R142</f>
        <v>0</v>
      </c>
      <c r="J143" s="18">
        <f>'[1]H. Hà'!P142</f>
        <v>0</v>
      </c>
      <c r="K143" s="18">
        <f>[1]Vân!Q142</f>
        <v>0</v>
      </c>
      <c r="L143" s="18"/>
      <c r="M143" s="18">
        <f>[1]Hiên!U142</f>
        <v>0</v>
      </c>
      <c r="N143" s="18"/>
      <c r="O143" s="18"/>
      <c r="P143" s="48">
        <f>[1]Phương!X142</f>
        <v>0</v>
      </c>
      <c r="Q143" s="48"/>
      <c r="R143" s="48">
        <f t="shared" si="40"/>
        <v>0</v>
      </c>
      <c r="S143" s="50">
        <f>'[1]H. Hà'!X142</f>
        <v>0</v>
      </c>
      <c r="T143" s="190">
        <v>44000</v>
      </c>
      <c r="U143" s="50">
        <f t="shared" si="46"/>
        <v>0</v>
      </c>
      <c r="V143" s="18">
        <f>[1]Hiên!AA142</f>
        <v>0</v>
      </c>
      <c r="W143" s="18">
        <f>[1]Vân!Y142</f>
        <v>0</v>
      </c>
      <c r="X143" s="18">
        <f>'[1]778NK'!F142</f>
        <v>0</v>
      </c>
      <c r="Y143" s="39">
        <f t="shared" si="47"/>
        <v>0</v>
      </c>
      <c r="Z143" s="190">
        <v>44000</v>
      </c>
      <c r="AA143" s="41">
        <f t="shared" si="48"/>
        <v>0</v>
      </c>
      <c r="AB143" s="52">
        <f t="shared" si="49"/>
        <v>0</v>
      </c>
      <c r="AC143" s="52">
        <f t="shared" si="50"/>
        <v>0</v>
      </c>
      <c r="AD143" s="53">
        <f t="shared" si="51"/>
        <v>0</v>
      </c>
      <c r="AE143" s="53">
        <f t="shared" si="52"/>
        <v>39</v>
      </c>
      <c r="AF143" s="53">
        <f t="shared" si="53"/>
        <v>534105</v>
      </c>
      <c r="AG143" s="18">
        <f>[1]Phương!AB142</f>
        <v>0</v>
      </c>
      <c r="AH143" s="18">
        <f>[1]Hiên!AC142</f>
        <v>20</v>
      </c>
      <c r="AI143" s="18">
        <f>[1]Vân!AA142</f>
        <v>19</v>
      </c>
      <c r="AJ143" s="18">
        <f>'[1]778NK'!I142</f>
        <v>0</v>
      </c>
      <c r="AK143" s="54">
        <f t="shared" si="54"/>
        <v>39</v>
      </c>
      <c r="AL143" s="18">
        <f t="shared" si="58"/>
        <v>0</v>
      </c>
      <c r="AM143" s="18">
        <f>[1]Vân!AB142</f>
        <v>0</v>
      </c>
      <c r="AN143" s="73">
        <v>13695</v>
      </c>
      <c r="AO143" s="58">
        <f t="shared" si="41"/>
        <v>0</v>
      </c>
      <c r="AP143" s="58">
        <f t="shared" si="42"/>
        <v>0</v>
      </c>
      <c r="AQ143" s="58">
        <f t="shared" si="43"/>
        <v>0</v>
      </c>
      <c r="AR143" s="58">
        <f t="shared" si="44"/>
        <v>0</v>
      </c>
      <c r="AS143" s="58">
        <f t="shared" si="45"/>
        <v>0</v>
      </c>
      <c r="AT143" s="58">
        <f t="shared" si="57"/>
        <v>0</v>
      </c>
      <c r="AU143" s="58">
        <f t="shared" si="55"/>
        <v>0</v>
      </c>
      <c r="AV143" s="69">
        <f t="shared" si="56"/>
        <v>0</v>
      </c>
      <c r="AW143" s="58"/>
      <c r="AX143" s="21"/>
      <c r="BA143" s="2" t="s">
        <v>276</v>
      </c>
    </row>
    <row r="144" spans="1:53" ht="22.2" customHeight="1" x14ac:dyDescent="0.25">
      <c r="A144" s="160">
        <v>9</v>
      </c>
      <c r="B144" s="54" t="s">
        <v>277</v>
      </c>
      <c r="C144" s="18"/>
      <c r="D144" s="18"/>
      <c r="E144" s="18"/>
      <c r="F144" s="77">
        <f t="shared" si="26"/>
        <v>0</v>
      </c>
      <c r="G144" s="54">
        <f>[1]Phương!O143</f>
        <v>0</v>
      </c>
      <c r="H144" s="18">
        <f>[1]Hiên!T143</f>
        <v>0</v>
      </c>
      <c r="I144" s="18">
        <f>[1]Hiên!R143</f>
        <v>0</v>
      </c>
      <c r="J144" s="18">
        <f>'[1]H. Hà'!P143</f>
        <v>0</v>
      </c>
      <c r="K144" s="18">
        <f>[1]Vân!Q143</f>
        <v>0</v>
      </c>
      <c r="L144" s="18"/>
      <c r="M144" s="18">
        <f>[1]Hiên!U143</f>
        <v>0</v>
      </c>
      <c r="N144" s="18"/>
      <c r="O144" s="18"/>
      <c r="P144" s="48">
        <f>[1]Phương!X143</f>
        <v>0</v>
      </c>
      <c r="Q144" s="48"/>
      <c r="R144" s="48">
        <f t="shared" ref="R144:R207" si="59">P144*Q144</f>
        <v>0</v>
      </c>
      <c r="S144" s="50">
        <f>'[1]H. Hà'!X143</f>
        <v>0</v>
      </c>
      <c r="T144" s="191"/>
      <c r="U144" s="50">
        <f t="shared" si="46"/>
        <v>0</v>
      </c>
      <c r="V144" s="18">
        <f>[1]Hiên!AA143</f>
        <v>0</v>
      </c>
      <c r="W144" s="18">
        <f>[1]Vân!Y143</f>
        <v>0</v>
      </c>
      <c r="X144" s="18">
        <f>'[1]778NK'!F143</f>
        <v>0</v>
      </c>
      <c r="Y144" s="39">
        <f t="shared" si="47"/>
        <v>0</v>
      </c>
      <c r="Z144" s="191"/>
      <c r="AA144" s="41">
        <f t="shared" si="48"/>
        <v>0</v>
      </c>
      <c r="AB144" s="52">
        <f t="shared" si="49"/>
        <v>0</v>
      </c>
      <c r="AC144" s="52">
        <f t="shared" si="50"/>
        <v>0</v>
      </c>
      <c r="AD144" s="53">
        <f t="shared" si="51"/>
        <v>0</v>
      </c>
      <c r="AE144" s="53">
        <f t="shared" si="52"/>
        <v>0</v>
      </c>
      <c r="AF144" s="53">
        <f t="shared" si="53"/>
        <v>0</v>
      </c>
      <c r="AG144" s="18">
        <f>[1]Phương!AB143</f>
        <v>0</v>
      </c>
      <c r="AH144" s="18">
        <f>[1]Hiên!AC143</f>
        <v>0</v>
      </c>
      <c r="AI144" s="18">
        <f>[1]Vân!AA143</f>
        <v>0</v>
      </c>
      <c r="AJ144" s="18">
        <f>'[1]778NK'!I143</f>
        <v>0</v>
      </c>
      <c r="AK144" s="54">
        <f t="shared" si="54"/>
        <v>0</v>
      </c>
      <c r="AL144" s="18">
        <f t="shared" si="58"/>
        <v>0</v>
      </c>
      <c r="AM144" s="18">
        <f>[1]Vân!AB143</f>
        <v>0</v>
      </c>
      <c r="AN144" s="58"/>
      <c r="AO144" s="58">
        <f t="shared" si="41"/>
        <v>0</v>
      </c>
      <c r="AP144" s="58">
        <f t="shared" si="42"/>
        <v>0</v>
      </c>
      <c r="AQ144" s="58">
        <f t="shared" si="43"/>
        <v>0</v>
      </c>
      <c r="AR144" s="58">
        <f t="shared" si="44"/>
        <v>0</v>
      </c>
      <c r="AS144" s="58">
        <f t="shared" si="45"/>
        <v>0</v>
      </c>
      <c r="AT144" s="61">
        <f>SUM(AT145:AT163)</f>
        <v>920480</v>
      </c>
      <c r="AU144" s="61">
        <f>SUM(AU145:AU163)</f>
        <v>311920</v>
      </c>
      <c r="AV144" s="62">
        <f t="shared" si="56"/>
        <v>1232400</v>
      </c>
      <c r="AW144" s="80">
        <f>'[1]chi khoa'!E20</f>
        <v>1655368.6405584759</v>
      </c>
      <c r="AX144" s="58"/>
    </row>
    <row r="145" spans="1:53" ht="22.2" hidden="1" customHeight="1" x14ac:dyDescent="0.25">
      <c r="A145" s="81">
        <v>1</v>
      </c>
      <c r="B145" s="82" t="s">
        <v>278</v>
      </c>
      <c r="C145" s="65">
        <v>0</v>
      </c>
      <c r="D145" s="18">
        <v>0</v>
      </c>
      <c r="E145" s="18">
        <v>34</v>
      </c>
      <c r="F145" s="66">
        <f t="shared" si="26"/>
        <v>34</v>
      </c>
      <c r="G145" s="54">
        <f>[1]Phương!O144</f>
        <v>0</v>
      </c>
      <c r="H145" s="18">
        <f>[1]Hiên!T144</f>
        <v>0</v>
      </c>
      <c r="I145" s="18">
        <f>[1]Hiên!R144</f>
        <v>0</v>
      </c>
      <c r="J145" s="18">
        <f>'[1]H. Hà'!P144</f>
        <v>0</v>
      </c>
      <c r="K145" s="18">
        <f>[1]Vân!Q144</f>
        <v>0</v>
      </c>
      <c r="L145" s="18"/>
      <c r="M145" s="18">
        <f>[1]Hiên!U144</f>
        <v>0</v>
      </c>
      <c r="N145" s="18"/>
      <c r="O145" s="18"/>
      <c r="P145" s="48">
        <f>[1]Phương!X144</f>
        <v>0</v>
      </c>
      <c r="Q145" s="48"/>
      <c r="R145" s="48">
        <f t="shared" si="59"/>
        <v>0</v>
      </c>
      <c r="S145" s="50">
        <f>'[1]H. Hà'!X144</f>
        <v>34</v>
      </c>
      <c r="T145" s="84">
        <v>30000</v>
      </c>
      <c r="U145" s="50">
        <f t="shared" si="46"/>
        <v>1020000</v>
      </c>
      <c r="V145" s="18">
        <f>[1]Hiên!AA144</f>
        <v>0</v>
      </c>
      <c r="W145" s="18">
        <f>[1]Vân!Y144</f>
        <v>0</v>
      </c>
      <c r="X145" s="18">
        <f>'[1]778NK'!F144</f>
        <v>0</v>
      </c>
      <c r="Y145" s="39">
        <f t="shared" si="47"/>
        <v>0</v>
      </c>
      <c r="Z145" s="84">
        <v>30000</v>
      </c>
      <c r="AA145" s="41">
        <f t="shared" si="48"/>
        <v>0</v>
      </c>
      <c r="AB145" s="52">
        <f t="shared" si="49"/>
        <v>34</v>
      </c>
      <c r="AC145" s="52">
        <f t="shared" si="50"/>
        <v>1020000</v>
      </c>
      <c r="AD145" s="53">
        <f t="shared" si="51"/>
        <v>34</v>
      </c>
      <c r="AE145" s="53">
        <f t="shared" si="52"/>
        <v>0</v>
      </c>
      <c r="AF145" s="53">
        <f t="shared" si="53"/>
        <v>0</v>
      </c>
      <c r="AG145" s="18">
        <f>[1]Phương!AB144</f>
        <v>0</v>
      </c>
      <c r="AH145" s="18">
        <f>[1]Hiên!AC144</f>
        <v>0</v>
      </c>
      <c r="AI145" s="18">
        <f>[1]Vân!AA144</f>
        <v>0</v>
      </c>
      <c r="AJ145" s="18">
        <f>'[1]778NK'!I144</f>
        <v>0</v>
      </c>
      <c r="AK145" s="54">
        <f t="shared" si="54"/>
        <v>0</v>
      </c>
      <c r="AL145" s="18">
        <f t="shared" si="58"/>
        <v>0</v>
      </c>
      <c r="AM145" s="18">
        <f>[1]Vân!AB144</f>
        <v>0</v>
      </c>
      <c r="AN145" s="73">
        <v>17525</v>
      </c>
      <c r="AO145" s="58">
        <f t="shared" si="41"/>
        <v>34</v>
      </c>
      <c r="AP145" s="58">
        <f t="shared" si="42"/>
        <v>595850</v>
      </c>
      <c r="AQ145" s="58">
        <f t="shared" si="43"/>
        <v>424150</v>
      </c>
      <c r="AR145" s="58">
        <f t="shared" si="44"/>
        <v>0</v>
      </c>
      <c r="AS145" s="58">
        <f t="shared" si="45"/>
        <v>0</v>
      </c>
      <c r="AT145" s="58"/>
      <c r="AU145" s="58">
        <f t="shared" si="55"/>
        <v>81600</v>
      </c>
      <c r="AV145" s="69">
        <f t="shared" si="56"/>
        <v>81600</v>
      </c>
      <c r="AW145" s="58"/>
      <c r="AX145" s="21">
        <f>SUM(AB145:AB163)</f>
        <v>734</v>
      </c>
    </row>
    <row r="146" spans="1:53" s="143" customFormat="1" ht="22.2" hidden="1" customHeight="1" x14ac:dyDescent="0.25">
      <c r="A146" s="192">
        <v>2</v>
      </c>
      <c r="B146" s="193" t="s">
        <v>279</v>
      </c>
      <c r="C146" s="133">
        <v>172</v>
      </c>
      <c r="D146" s="134">
        <v>0</v>
      </c>
      <c r="E146" s="134">
        <v>154</v>
      </c>
      <c r="F146" s="135">
        <f t="shared" si="26"/>
        <v>326</v>
      </c>
      <c r="G146" s="136">
        <f>[1]Phương!O145</f>
        <v>0</v>
      </c>
      <c r="H146" s="134">
        <f>[1]Hiên!T145</f>
        <v>0</v>
      </c>
      <c r="I146" s="134">
        <f>[1]Hiên!R145</f>
        <v>0</v>
      </c>
      <c r="J146" s="134">
        <f>'[1]H. Hà'!P145</f>
        <v>0</v>
      </c>
      <c r="K146" s="134">
        <f>[1]Vân!Q145</f>
        <v>0</v>
      </c>
      <c r="L146" s="134"/>
      <c r="M146" s="134">
        <f>[1]Hiên!U145</f>
        <v>0</v>
      </c>
      <c r="N146" s="134"/>
      <c r="O146" s="134"/>
      <c r="P146" s="137">
        <f>[1]Phương!X145</f>
        <v>0</v>
      </c>
      <c r="Q146" s="137"/>
      <c r="R146" s="137">
        <f t="shared" si="59"/>
        <v>0</v>
      </c>
      <c r="S146" s="138">
        <f>'[1]H. Hà'!X145</f>
        <v>326</v>
      </c>
      <c r="T146" s="194">
        <v>35000</v>
      </c>
      <c r="U146" s="50">
        <f t="shared" si="46"/>
        <v>11410000</v>
      </c>
      <c r="V146" s="134">
        <f>[1]Hiên!AA145</f>
        <v>0</v>
      </c>
      <c r="W146" s="134">
        <f>[1]Vân!Y145</f>
        <v>0</v>
      </c>
      <c r="X146" s="134">
        <f>'[1]778NK'!F145</f>
        <v>0</v>
      </c>
      <c r="Y146" s="39">
        <f t="shared" si="47"/>
        <v>0</v>
      </c>
      <c r="Z146" s="195">
        <v>37000</v>
      </c>
      <c r="AA146" s="141">
        <f t="shared" si="48"/>
        <v>0</v>
      </c>
      <c r="AB146" s="52">
        <f t="shared" si="49"/>
        <v>326</v>
      </c>
      <c r="AC146" s="52">
        <f t="shared" si="50"/>
        <v>11410000</v>
      </c>
      <c r="AD146" s="53">
        <f t="shared" si="51"/>
        <v>326</v>
      </c>
      <c r="AE146" s="142">
        <f t="shared" si="52"/>
        <v>0</v>
      </c>
      <c r="AF146" s="53">
        <f t="shared" si="53"/>
        <v>0</v>
      </c>
      <c r="AG146" s="134">
        <f>[1]Phương!AB145</f>
        <v>0</v>
      </c>
      <c r="AH146" s="134">
        <f>[1]Hiên!AC145</f>
        <v>0</v>
      </c>
      <c r="AI146" s="134">
        <f>[1]Vân!AA145</f>
        <v>0</v>
      </c>
      <c r="AJ146" s="134">
        <f>'[1]778NK'!I145</f>
        <v>0</v>
      </c>
      <c r="AK146" s="136">
        <f t="shared" si="54"/>
        <v>0</v>
      </c>
      <c r="AL146" s="134">
        <f t="shared" si="58"/>
        <v>0</v>
      </c>
      <c r="AM146" s="18">
        <f>[1]Vân!AB145</f>
        <v>0</v>
      </c>
      <c r="AN146" s="73">
        <v>17550</v>
      </c>
      <c r="AO146" s="58">
        <f t="shared" si="41"/>
        <v>326</v>
      </c>
      <c r="AP146" s="58">
        <f t="shared" si="42"/>
        <v>5721300</v>
      </c>
      <c r="AQ146" s="58">
        <f t="shared" si="43"/>
        <v>5688700</v>
      </c>
      <c r="AR146" s="58">
        <f t="shared" si="44"/>
        <v>0</v>
      </c>
      <c r="AS146" s="58">
        <f t="shared" si="45"/>
        <v>0</v>
      </c>
      <c r="AT146" s="58">
        <f t="shared" si="57"/>
        <v>456400</v>
      </c>
      <c r="AU146" s="58"/>
      <c r="AV146" s="69">
        <f t="shared" si="56"/>
        <v>456400</v>
      </c>
      <c r="AW146" s="58"/>
      <c r="AX146" s="21"/>
    </row>
    <row r="147" spans="1:53" ht="22.2" customHeight="1" x14ac:dyDescent="0.25">
      <c r="A147" s="81">
        <v>3</v>
      </c>
      <c r="B147" s="82" t="s">
        <v>280</v>
      </c>
      <c r="C147" s="65">
        <v>5</v>
      </c>
      <c r="D147" s="18">
        <v>55</v>
      </c>
      <c r="E147" s="18">
        <v>155</v>
      </c>
      <c r="F147" s="66">
        <f t="shared" si="26"/>
        <v>215</v>
      </c>
      <c r="G147" s="54">
        <f>[1]Phương!O146</f>
        <v>0</v>
      </c>
      <c r="H147" s="18">
        <f>[1]Hiên!T146</f>
        <v>0</v>
      </c>
      <c r="I147" s="18">
        <f>[1]Hiên!R146</f>
        <v>0</v>
      </c>
      <c r="J147" s="18">
        <f>'[1]H. Hà'!P146</f>
        <v>0</v>
      </c>
      <c r="K147" s="18">
        <f>[1]Vân!Q146</f>
        <v>0</v>
      </c>
      <c r="L147" s="18"/>
      <c r="M147" s="18">
        <f>[1]Hiên!U146</f>
        <v>0</v>
      </c>
      <c r="N147" s="18"/>
      <c r="O147" s="18"/>
      <c r="P147" s="48">
        <f>[1]Phương!X146</f>
        <v>0</v>
      </c>
      <c r="Q147" s="48"/>
      <c r="R147" s="48">
        <f t="shared" si="59"/>
        <v>0</v>
      </c>
      <c r="S147" s="50">
        <f>'[1]H. Hà'!X146</f>
        <v>109</v>
      </c>
      <c r="T147" s="196">
        <v>39000</v>
      </c>
      <c r="U147" s="50">
        <f t="shared" si="46"/>
        <v>4251000</v>
      </c>
      <c r="V147" s="18">
        <f>[1]Hiên!AA146</f>
        <v>0</v>
      </c>
      <c r="W147" s="18">
        <f>[1]Vân!Y146</f>
        <v>5</v>
      </c>
      <c r="X147" s="18">
        <f>'[1]778NK'!F146</f>
        <v>0</v>
      </c>
      <c r="Y147" s="39">
        <f t="shared" si="47"/>
        <v>5</v>
      </c>
      <c r="Z147" s="171">
        <v>45000</v>
      </c>
      <c r="AA147" s="41">
        <f t="shared" si="48"/>
        <v>225000</v>
      </c>
      <c r="AB147" s="52">
        <f t="shared" si="49"/>
        <v>114</v>
      </c>
      <c r="AC147" s="52">
        <f t="shared" si="50"/>
        <v>4476000</v>
      </c>
      <c r="AD147" s="53">
        <f t="shared" si="51"/>
        <v>114</v>
      </c>
      <c r="AE147" s="53">
        <f t="shared" si="52"/>
        <v>101</v>
      </c>
      <c r="AF147" s="53">
        <f t="shared" si="53"/>
        <v>3115345</v>
      </c>
      <c r="AG147" s="18">
        <f>[1]Phương!AB146</f>
        <v>0</v>
      </c>
      <c r="AH147" s="18">
        <f>[1]Hiên!AC146</f>
        <v>0</v>
      </c>
      <c r="AI147" s="18">
        <f>[1]Vân!AA146</f>
        <v>101</v>
      </c>
      <c r="AJ147" s="18">
        <f>'[1]778NK'!I146</f>
        <v>0</v>
      </c>
      <c r="AK147" s="54">
        <f t="shared" si="54"/>
        <v>101</v>
      </c>
      <c r="AL147" s="18">
        <f t="shared" si="58"/>
        <v>0</v>
      </c>
      <c r="AM147" s="18">
        <f>[1]Vân!AB146</f>
        <v>0</v>
      </c>
      <c r="AN147" s="73">
        <v>30845</v>
      </c>
      <c r="AO147" s="58">
        <f t="shared" si="41"/>
        <v>114</v>
      </c>
      <c r="AP147" s="58">
        <f t="shared" si="42"/>
        <v>3516330</v>
      </c>
      <c r="AQ147" s="58">
        <f t="shared" si="43"/>
        <v>959670</v>
      </c>
      <c r="AR147" s="58">
        <f t="shared" si="44"/>
        <v>0</v>
      </c>
      <c r="AS147" s="58">
        <f t="shared" si="45"/>
        <v>0</v>
      </c>
      <c r="AT147" s="58">
        <f t="shared" si="57"/>
        <v>179040</v>
      </c>
      <c r="AU147" s="58"/>
      <c r="AV147" s="69">
        <f t="shared" si="56"/>
        <v>179040</v>
      </c>
      <c r="AW147" s="58"/>
      <c r="AX147" s="21"/>
      <c r="BA147" s="2" t="s">
        <v>281</v>
      </c>
    </row>
    <row r="148" spans="1:53" ht="22.2" customHeight="1" x14ac:dyDescent="0.25">
      <c r="A148" s="85">
        <v>4</v>
      </c>
      <c r="B148" s="89" t="s">
        <v>282</v>
      </c>
      <c r="C148" s="65">
        <v>67</v>
      </c>
      <c r="D148" s="18">
        <v>0</v>
      </c>
      <c r="E148" s="18">
        <v>15</v>
      </c>
      <c r="F148" s="66">
        <f t="shared" si="26"/>
        <v>82</v>
      </c>
      <c r="G148" s="54">
        <f>[1]Phương!O147</f>
        <v>0</v>
      </c>
      <c r="H148" s="18">
        <f>[1]Hiên!T147</f>
        <v>0</v>
      </c>
      <c r="I148" s="18">
        <f>[1]Hiên!R147</f>
        <v>0</v>
      </c>
      <c r="J148" s="18">
        <f>'[1]H. Hà'!P147</f>
        <v>0</v>
      </c>
      <c r="K148" s="18">
        <f>[1]Vân!Q147</f>
        <v>0</v>
      </c>
      <c r="L148" s="18"/>
      <c r="M148" s="18">
        <f>[1]Hiên!U147</f>
        <v>0</v>
      </c>
      <c r="N148" s="18"/>
      <c r="O148" s="18"/>
      <c r="P148" s="48">
        <f>[1]Phương!X147</f>
        <v>0</v>
      </c>
      <c r="Q148" s="48"/>
      <c r="R148" s="48">
        <f t="shared" si="59"/>
        <v>0</v>
      </c>
      <c r="S148" s="50">
        <f>'[1]H. Hà'!X147</f>
        <v>51</v>
      </c>
      <c r="T148" s="196">
        <v>40000</v>
      </c>
      <c r="U148" s="50">
        <f t="shared" si="46"/>
        <v>2040000</v>
      </c>
      <c r="V148" s="18">
        <f>[1]Hiên!AA147</f>
        <v>0</v>
      </c>
      <c r="W148" s="18">
        <f>[1]Vân!Y147</f>
        <v>3</v>
      </c>
      <c r="X148" s="18">
        <f>'[1]778NK'!F147</f>
        <v>0</v>
      </c>
      <c r="Y148" s="39">
        <f t="shared" si="47"/>
        <v>3</v>
      </c>
      <c r="Z148" s="197">
        <v>48000</v>
      </c>
      <c r="AA148" s="41">
        <f t="shared" si="48"/>
        <v>144000</v>
      </c>
      <c r="AB148" s="52">
        <f t="shared" si="49"/>
        <v>54</v>
      </c>
      <c r="AC148" s="52">
        <f t="shared" si="50"/>
        <v>2184000</v>
      </c>
      <c r="AD148" s="53">
        <f t="shared" si="51"/>
        <v>54</v>
      </c>
      <c r="AE148" s="53">
        <f t="shared" si="52"/>
        <v>28</v>
      </c>
      <c r="AF148" s="53">
        <f t="shared" si="53"/>
        <v>951720</v>
      </c>
      <c r="AG148" s="18">
        <f>[1]Phương!AB147</f>
        <v>0</v>
      </c>
      <c r="AH148" s="18">
        <f>[1]Hiên!AC147</f>
        <v>0</v>
      </c>
      <c r="AI148" s="18">
        <f>[1]Vân!AA147</f>
        <v>28</v>
      </c>
      <c r="AJ148" s="18">
        <f>'[1]778NK'!I147</f>
        <v>0</v>
      </c>
      <c r="AK148" s="54">
        <f t="shared" si="54"/>
        <v>28</v>
      </c>
      <c r="AL148" s="18">
        <f t="shared" si="58"/>
        <v>0</v>
      </c>
      <c r="AM148" s="18">
        <f>[1]Vân!AB147</f>
        <v>0</v>
      </c>
      <c r="AN148" s="101">
        <v>33990</v>
      </c>
      <c r="AO148" s="58">
        <f t="shared" si="41"/>
        <v>54</v>
      </c>
      <c r="AP148" s="58">
        <f t="shared" si="42"/>
        <v>1835460</v>
      </c>
      <c r="AQ148" s="58">
        <f t="shared" si="43"/>
        <v>348540</v>
      </c>
      <c r="AR148" s="58">
        <f t="shared" si="44"/>
        <v>0</v>
      </c>
      <c r="AS148" s="58">
        <f t="shared" si="45"/>
        <v>0</v>
      </c>
      <c r="AT148" s="58">
        <f t="shared" si="57"/>
        <v>87360</v>
      </c>
      <c r="AU148" s="58"/>
      <c r="AV148" s="69">
        <f t="shared" si="56"/>
        <v>87360</v>
      </c>
      <c r="AW148" s="58"/>
      <c r="AX148" s="21"/>
      <c r="BA148" s="2" t="s">
        <v>283</v>
      </c>
    </row>
    <row r="149" spans="1:53" ht="22.2" hidden="1" customHeight="1" x14ac:dyDescent="0.25">
      <c r="A149" s="81">
        <v>5</v>
      </c>
      <c r="B149" s="90" t="s">
        <v>284</v>
      </c>
      <c r="C149" s="18"/>
      <c r="D149" s="18"/>
      <c r="E149" s="18"/>
      <c r="F149" s="77">
        <f t="shared" si="26"/>
        <v>0</v>
      </c>
      <c r="G149" s="54">
        <f>[1]Phương!O148</f>
        <v>0</v>
      </c>
      <c r="H149" s="18">
        <f>[1]Hiên!T148</f>
        <v>0</v>
      </c>
      <c r="I149" s="18">
        <f>[1]Hiên!R148</f>
        <v>0</v>
      </c>
      <c r="J149" s="18">
        <f>'[1]H. Hà'!P148</f>
        <v>0</v>
      </c>
      <c r="K149" s="18">
        <f>[1]Vân!Q148</f>
        <v>0</v>
      </c>
      <c r="L149" s="18"/>
      <c r="M149" s="18">
        <f>[1]Hiên!U148</f>
        <v>0</v>
      </c>
      <c r="N149" s="18"/>
      <c r="O149" s="18"/>
      <c r="P149" s="48">
        <f>[1]Phương!X148</f>
        <v>0</v>
      </c>
      <c r="Q149" s="48"/>
      <c r="R149" s="48">
        <f t="shared" si="59"/>
        <v>0</v>
      </c>
      <c r="S149" s="50">
        <f>'[1]H. Hà'!X148</f>
        <v>0</v>
      </c>
      <c r="T149" s="99">
        <v>49000</v>
      </c>
      <c r="U149" s="50">
        <f t="shared" si="46"/>
        <v>0</v>
      </c>
      <c r="V149" s="18">
        <f>[1]Hiên!AA148</f>
        <v>0</v>
      </c>
      <c r="W149" s="18">
        <f>[1]Vân!Y148</f>
        <v>0</v>
      </c>
      <c r="X149" s="18">
        <f>'[1]778NK'!F148</f>
        <v>0</v>
      </c>
      <c r="Y149" s="39">
        <f t="shared" si="47"/>
        <v>0</v>
      </c>
      <c r="Z149" s="99">
        <v>49000</v>
      </c>
      <c r="AA149" s="41">
        <f t="shared" si="48"/>
        <v>0</v>
      </c>
      <c r="AB149" s="52">
        <f t="shared" si="49"/>
        <v>0</v>
      </c>
      <c r="AC149" s="52">
        <f t="shared" si="50"/>
        <v>0</v>
      </c>
      <c r="AD149" s="53">
        <f t="shared" si="51"/>
        <v>0</v>
      </c>
      <c r="AE149" s="53">
        <f t="shared" si="52"/>
        <v>0</v>
      </c>
      <c r="AF149" s="53">
        <f t="shared" si="53"/>
        <v>0</v>
      </c>
      <c r="AG149" s="18">
        <f>[1]Phương!AB148</f>
        <v>0</v>
      </c>
      <c r="AH149" s="18">
        <f>[1]Hiên!AC148</f>
        <v>0</v>
      </c>
      <c r="AI149" s="18">
        <f>[1]Vân!AA148</f>
        <v>0</v>
      </c>
      <c r="AJ149" s="18">
        <f>'[1]778NK'!I148</f>
        <v>0</v>
      </c>
      <c r="AK149" s="54">
        <f t="shared" si="54"/>
        <v>0</v>
      </c>
      <c r="AL149" s="18">
        <f t="shared" si="58"/>
        <v>0</v>
      </c>
      <c r="AM149" s="18">
        <f>[1]Vân!AB148</f>
        <v>0</v>
      </c>
      <c r="AN149" s="58"/>
      <c r="AO149" s="58">
        <f t="shared" si="41"/>
        <v>0</v>
      </c>
      <c r="AP149" s="58">
        <f t="shared" si="42"/>
        <v>0</v>
      </c>
      <c r="AQ149" s="58">
        <f t="shared" si="43"/>
        <v>0</v>
      </c>
      <c r="AR149" s="58">
        <f t="shared" si="44"/>
        <v>0</v>
      </c>
      <c r="AS149" s="58">
        <f t="shared" si="45"/>
        <v>0</v>
      </c>
      <c r="AT149" s="58">
        <f t="shared" si="57"/>
        <v>0</v>
      </c>
      <c r="AU149" s="58">
        <f t="shared" si="55"/>
        <v>0</v>
      </c>
      <c r="AV149" s="69">
        <f t="shared" si="56"/>
        <v>0</v>
      </c>
      <c r="AW149" s="58"/>
      <c r="AX149" s="21"/>
    </row>
    <row r="150" spans="1:53" ht="22.2" customHeight="1" x14ac:dyDescent="0.25">
      <c r="A150" s="85">
        <v>6</v>
      </c>
      <c r="B150" s="86" t="s">
        <v>285</v>
      </c>
      <c r="C150" s="65">
        <v>67</v>
      </c>
      <c r="D150" s="18">
        <v>0</v>
      </c>
      <c r="E150" s="18">
        <v>0</v>
      </c>
      <c r="F150" s="66">
        <f t="shared" si="26"/>
        <v>67</v>
      </c>
      <c r="G150" s="54">
        <f>[1]Phương!O149</f>
        <v>1</v>
      </c>
      <c r="H150" s="18">
        <f>[1]Hiên!T149</f>
        <v>0</v>
      </c>
      <c r="I150" s="18">
        <f>[1]Hiên!R149</f>
        <v>0</v>
      </c>
      <c r="J150" s="18">
        <f>'[1]H. Hà'!P149</f>
        <v>0</v>
      </c>
      <c r="K150" s="18">
        <f>[1]Vân!Q149</f>
        <v>0</v>
      </c>
      <c r="L150" s="18"/>
      <c r="M150" s="18">
        <f>[1]Hiên!U149</f>
        <v>0</v>
      </c>
      <c r="N150" s="18"/>
      <c r="O150" s="18"/>
      <c r="P150" s="48">
        <f>[1]Phương!X149</f>
        <v>0</v>
      </c>
      <c r="Q150" s="48"/>
      <c r="R150" s="48">
        <f t="shared" si="59"/>
        <v>0</v>
      </c>
      <c r="S150" s="50">
        <f>'[1]H. Hà'!X149</f>
        <v>0</v>
      </c>
      <c r="T150" s="88">
        <v>41000</v>
      </c>
      <c r="U150" s="50">
        <f t="shared" si="46"/>
        <v>0</v>
      </c>
      <c r="V150" s="18">
        <f>[1]Hiên!AA149</f>
        <v>2</v>
      </c>
      <c r="W150" s="18">
        <f>[1]Vân!Y149</f>
        <v>0</v>
      </c>
      <c r="X150" s="18">
        <f>'[1]778NK'!F149</f>
        <v>0</v>
      </c>
      <c r="Y150" s="39">
        <f t="shared" si="47"/>
        <v>2</v>
      </c>
      <c r="Z150" s="88">
        <v>41000</v>
      </c>
      <c r="AA150" s="41">
        <f t="shared" si="48"/>
        <v>82000</v>
      </c>
      <c r="AB150" s="52">
        <f t="shared" si="49"/>
        <v>2</v>
      </c>
      <c r="AC150" s="52">
        <f t="shared" si="50"/>
        <v>82000</v>
      </c>
      <c r="AD150" s="53">
        <f t="shared" si="51"/>
        <v>3</v>
      </c>
      <c r="AE150" s="53">
        <f t="shared" si="52"/>
        <v>64</v>
      </c>
      <c r="AF150" s="53">
        <f t="shared" si="53"/>
        <v>1713600</v>
      </c>
      <c r="AG150" s="18">
        <f>[1]Phương!AB149</f>
        <v>0</v>
      </c>
      <c r="AH150" s="18">
        <f>[1]Hiên!AC149</f>
        <v>64</v>
      </c>
      <c r="AI150" s="18">
        <f>[1]Vân!AA149</f>
        <v>0</v>
      </c>
      <c r="AJ150" s="18">
        <f>'[1]778NK'!I149</f>
        <v>0</v>
      </c>
      <c r="AK150" s="54">
        <f t="shared" si="54"/>
        <v>64</v>
      </c>
      <c r="AL150" s="18">
        <f t="shared" si="58"/>
        <v>0</v>
      </c>
      <c r="AM150" s="18">
        <f>[1]Vân!AB149</f>
        <v>0</v>
      </c>
      <c r="AN150" s="73">
        <v>26775</v>
      </c>
      <c r="AO150" s="58">
        <f t="shared" si="41"/>
        <v>2</v>
      </c>
      <c r="AP150" s="58">
        <f t="shared" si="42"/>
        <v>53550</v>
      </c>
      <c r="AQ150" s="58">
        <f t="shared" si="43"/>
        <v>28450</v>
      </c>
      <c r="AR150" s="58">
        <f t="shared" si="44"/>
        <v>1</v>
      </c>
      <c r="AS150" s="58">
        <f t="shared" si="45"/>
        <v>26775</v>
      </c>
      <c r="AT150" s="58">
        <f t="shared" si="57"/>
        <v>3280</v>
      </c>
      <c r="AU150" s="58"/>
      <c r="AV150" s="69">
        <f t="shared" si="56"/>
        <v>3280</v>
      </c>
      <c r="AW150" s="58"/>
      <c r="AX150" s="21"/>
      <c r="BA150" s="2" t="s">
        <v>286</v>
      </c>
    </row>
    <row r="151" spans="1:53" ht="22.2" hidden="1" customHeight="1" x14ac:dyDescent="0.25">
      <c r="A151" s="81">
        <v>7</v>
      </c>
      <c r="B151" s="82" t="s">
        <v>287</v>
      </c>
      <c r="C151" s="18"/>
      <c r="D151" s="18"/>
      <c r="E151" s="18"/>
      <c r="F151" s="77">
        <f t="shared" si="26"/>
        <v>0</v>
      </c>
      <c r="G151" s="54">
        <f>[1]Phương!O150</f>
        <v>0</v>
      </c>
      <c r="H151" s="18">
        <f>[1]Hiên!T150</f>
        <v>0</v>
      </c>
      <c r="I151" s="18">
        <f>[1]Hiên!R150</f>
        <v>0</v>
      </c>
      <c r="J151" s="18">
        <f>'[1]H. Hà'!P150</f>
        <v>0</v>
      </c>
      <c r="K151" s="18">
        <f>[1]Vân!Q150</f>
        <v>0</v>
      </c>
      <c r="L151" s="18"/>
      <c r="M151" s="18">
        <f>[1]Hiên!U150</f>
        <v>0</v>
      </c>
      <c r="N151" s="18"/>
      <c r="O151" s="18"/>
      <c r="P151" s="48">
        <f>[1]Phương!X150</f>
        <v>0</v>
      </c>
      <c r="Q151" s="48"/>
      <c r="R151" s="48">
        <f t="shared" si="59"/>
        <v>0</v>
      </c>
      <c r="S151" s="50">
        <f>'[1]H. Hà'!X150</f>
        <v>0</v>
      </c>
      <c r="T151" s="84">
        <v>43000</v>
      </c>
      <c r="U151" s="50">
        <f t="shared" si="46"/>
        <v>0</v>
      </c>
      <c r="V151" s="18">
        <f>[1]Hiên!AA150</f>
        <v>0</v>
      </c>
      <c r="W151" s="18">
        <f>[1]Vân!Y150</f>
        <v>0</v>
      </c>
      <c r="X151" s="18">
        <f>'[1]778NK'!F150</f>
        <v>0</v>
      </c>
      <c r="Y151" s="39">
        <f t="shared" si="47"/>
        <v>0</v>
      </c>
      <c r="Z151" s="84">
        <v>43000</v>
      </c>
      <c r="AA151" s="41">
        <f t="shared" si="48"/>
        <v>0</v>
      </c>
      <c r="AB151" s="52">
        <f t="shared" si="49"/>
        <v>0</v>
      </c>
      <c r="AC151" s="52">
        <f t="shared" si="50"/>
        <v>0</v>
      </c>
      <c r="AD151" s="53">
        <f t="shared" si="51"/>
        <v>0</v>
      </c>
      <c r="AE151" s="53">
        <f t="shared" si="52"/>
        <v>0</v>
      </c>
      <c r="AF151" s="53">
        <f t="shared" si="53"/>
        <v>0</v>
      </c>
      <c r="AG151" s="18">
        <f>[1]Phương!AB150</f>
        <v>0</v>
      </c>
      <c r="AH151" s="18">
        <f>[1]Hiên!AC150</f>
        <v>0</v>
      </c>
      <c r="AI151" s="18">
        <f>[1]Vân!AA150</f>
        <v>0</v>
      </c>
      <c r="AJ151" s="18">
        <f>'[1]778NK'!I150</f>
        <v>0</v>
      </c>
      <c r="AK151" s="54">
        <f t="shared" si="54"/>
        <v>0</v>
      </c>
      <c r="AL151" s="18">
        <f t="shared" si="58"/>
        <v>0</v>
      </c>
      <c r="AM151" s="18">
        <f>[1]Vân!AB150</f>
        <v>19</v>
      </c>
      <c r="AN151" s="73">
        <v>35820</v>
      </c>
      <c r="AO151" s="58">
        <f t="shared" si="41"/>
        <v>0</v>
      </c>
      <c r="AP151" s="58">
        <f t="shared" si="42"/>
        <v>0</v>
      </c>
      <c r="AQ151" s="58">
        <f t="shared" si="43"/>
        <v>0</v>
      </c>
      <c r="AR151" s="58">
        <f t="shared" si="44"/>
        <v>0</v>
      </c>
      <c r="AS151" s="58">
        <f t="shared" si="45"/>
        <v>0</v>
      </c>
      <c r="AT151" s="58">
        <f t="shared" si="57"/>
        <v>0</v>
      </c>
      <c r="AU151" s="58">
        <f t="shared" si="55"/>
        <v>0</v>
      </c>
      <c r="AV151" s="69">
        <f t="shared" si="56"/>
        <v>0</v>
      </c>
      <c r="AW151" s="58"/>
      <c r="AX151" s="21"/>
    </row>
    <row r="152" spans="1:53" ht="22.2" customHeight="1" x14ac:dyDescent="0.25">
      <c r="A152" s="85">
        <v>8</v>
      </c>
      <c r="B152" s="86" t="s">
        <v>288</v>
      </c>
      <c r="C152" s="65">
        <v>5</v>
      </c>
      <c r="D152" s="18">
        <v>0</v>
      </c>
      <c r="E152" s="18">
        <v>0</v>
      </c>
      <c r="F152" s="66">
        <f t="shared" ref="F152:F215" si="60">SUM(C152:E152)</f>
        <v>5</v>
      </c>
      <c r="G152" s="54">
        <f>[1]Phương!O151</f>
        <v>1</v>
      </c>
      <c r="H152" s="18">
        <f>[1]Hiên!T151</f>
        <v>0</v>
      </c>
      <c r="I152" s="18">
        <f>[1]Hiên!R151</f>
        <v>0</v>
      </c>
      <c r="J152" s="18">
        <f>'[1]H. Hà'!P151</f>
        <v>0</v>
      </c>
      <c r="K152" s="18">
        <f>[1]Vân!Q151</f>
        <v>0</v>
      </c>
      <c r="L152" s="18"/>
      <c r="M152" s="18">
        <f>[1]Hiên!U151</f>
        <v>0</v>
      </c>
      <c r="N152" s="18"/>
      <c r="O152" s="18"/>
      <c r="P152" s="48">
        <f>[1]Phương!X151</f>
        <v>0</v>
      </c>
      <c r="Q152" s="48"/>
      <c r="R152" s="48">
        <f t="shared" si="59"/>
        <v>0</v>
      </c>
      <c r="S152" s="50">
        <f>'[1]H. Hà'!X151</f>
        <v>0</v>
      </c>
      <c r="T152" s="88">
        <v>39000</v>
      </c>
      <c r="U152" s="50">
        <f t="shared" si="46"/>
        <v>0</v>
      </c>
      <c r="V152" s="18">
        <f>[1]Hiên!AA151</f>
        <v>1</v>
      </c>
      <c r="W152" s="18">
        <f>[1]Vân!Y151</f>
        <v>0</v>
      </c>
      <c r="X152" s="18">
        <f>'[1]778NK'!F151</f>
        <v>0</v>
      </c>
      <c r="Y152" s="39">
        <f t="shared" si="47"/>
        <v>1</v>
      </c>
      <c r="Z152" s="88">
        <v>39000</v>
      </c>
      <c r="AA152" s="41">
        <f t="shared" si="48"/>
        <v>39000</v>
      </c>
      <c r="AB152" s="52">
        <f t="shared" si="49"/>
        <v>1</v>
      </c>
      <c r="AC152" s="52">
        <f t="shared" si="50"/>
        <v>39000</v>
      </c>
      <c r="AD152" s="53">
        <f t="shared" si="51"/>
        <v>2</v>
      </c>
      <c r="AE152" s="53">
        <f t="shared" si="52"/>
        <v>3</v>
      </c>
      <c r="AF152" s="53">
        <f t="shared" si="53"/>
        <v>82710</v>
      </c>
      <c r="AG152" s="18">
        <f>[1]Phương!AB151</f>
        <v>0</v>
      </c>
      <c r="AH152" s="18">
        <f>[1]Hiên!AC151</f>
        <v>3</v>
      </c>
      <c r="AI152" s="18">
        <f>[1]Vân!AA151</f>
        <v>0</v>
      </c>
      <c r="AJ152" s="18">
        <f>'[1]778NK'!I151</f>
        <v>0</v>
      </c>
      <c r="AK152" s="54">
        <f t="shared" si="54"/>
        <v>3</v>
      </c>
      <c r="AL152" s="18">
        <f t="shared" si="58"/>
        <v>0</v>
      </c>
      <c r="AM152" s="18">
        <f>[1]Vân!AB151</f>
        <v>0</v>
      </c>
      <c r="AN152" s="73">
        <v>27570</v>
      </c>
      <c r="AO152" s="58">
        <f t="shared" si="41"/>
        <v>1</v>
      </c>
      <c r="AP152" s="58">
        <f t="shared" si="42"/>
        <v>27570</v>
      </c>
      <c r="AQ152" s="58">
        <f t="shared" si="43"/>
        <v>11430</v>
      </c>
      <c r="AR152" s="58">
        <f t="shared" si="44"/>
        <v>1</v>
      </c>
      <c r="AS152" s="58">
        <f t="shared" si="45"/>
        <v>27570</v>
      </c>
      <c r="AT152" s="58">
        <f t="shared" si="57"/>
        <v>1560</v>
      </c>
      <c r="AU152" s="58"/>
      <c r="AV152" s="69">
        <f t="shared" si="56"/>
        <v>1560</v>
      </c>
      <c r="AW152" s="58"/>
      <c r="AX152" s="21"/>
      <c r="BA152" s="2" t="s">
        <v>289</v>
      </c>
    </row>
    <row r="153" spans="1:53" ht="22.2" hidden="1" customHeight="1" x14ac:dyDescent="0.25">
      <c r="A153" s="85">
        <v>9</v>
      </c>
      <c r="B153" s="86" t="s">
        <v>290</v>
      </c>
      <c r="C153" s="65">
        <v>0</v>
      </c>
      <c r="D153" s="18">
        <v>35</v>
      </c>
      <c r="E153" s="18">
        <v>16</v>
      </c>
      <c r="F153" s="66">
        <f t="shared" si="60"/>
        <v>51</v>
      </c>
      <c r="G153" s="54">
        <f>[1]Phương!O152</f>
        <v>0</v>
      </c>
      <c r="H153" s="18">
        <f>[1]Hiên!T152</f>
        <v>0</v>
      </c>
      <c r="I153" s="18">
        <f>[1]Hiên!R152</f>
        <v>0</v>
      </c>
      <c r="J153" s="18">
        <f>'[1]H. Hà'!P152</f>
        <v>0</v>
      </c>
      <c r="K153" s="18">
        <f>[1]Vân!Q152</f>
        <v>0</v>
      </c>
      <c r="L153" s="18"/>
      <c r="M153" s="18">
        <f>[1]Hiên!U152</f>
        <v>0</v>
      </c>
      <c r="N153" s="18"/>
      <c r="O153" s="18"/>
      <c r="P153" s="48">
        <f>[1]Phương!X152</f>
        <v>0</v>
      </c>
      <c r="Q153" s="48"/>
      <c r="R153" s="48">
        <f t="shared" si="59"/>
        <v>0</v>
      </c>
      <c r="S153" s="50">
        <f>'[1]H. Hà'!X152</f>
        <v>51</v>
      </c>
      <c r="T153" s="198">
        <v>42000</v>
      </c>
      <c r="U153" s="50">
        <f t="shared" si="46"/>
        <v>2142000</v>
      </c>
      <c r="V153" s="18">
        <f>[1]Hiên!AA152</f>
        <v>0</v>
      </c>
      <c r="W153" s="18">
        <f>[1]Vân!Y152</f>
        <v>0</v>
      </c>
      <c r="X153" s="18">
        <f>'[1]778NK'!F152</f>
        <v>0</v>
      </c>
      <c r="Y153" s="39">
        <f t="shared" si="47"/>
        <v>0</v>
      </c>
      <c r="Z153" s="175">
        <v>44000</v>
      </c>
      <c r="AA153" s="41">
        <f t="shared" si="48"/>
        <v>0</v>
      </c>
      <c r="AB153" s="52">
        <f t="shared" si="49"/>
        <v>51</v>
      </c>
      <c r="AC153" s="52">
        <f t="shared" si="50"/>
        <v>2142000</v>
      </c>
      <c r="AD153" s="53">
        <f t="shared" si="51"/>
        <v>51</v>
      </c>
      <c r="AE153" s="53">
        <f t="shared" si="52"/>
        <v>0</v>
      </c>
      <c r="AF153" s="53">
        <f t="shared" si="53"/>
        <v>0</v>
      </c>
      <c r="AG153" s="18">
        <f>[1]Phương!AB152</f>
        <v>0</v>
      </c>
      <c r="AH153" s="18">
        <f>[1]Hiên!AC152</f>
        <v>0</v>
      </c>
      <c r="AI153" s="18">
        <f>[1]Vân!AA152</f>
        <v>0</v>
      </c>
      <c r="AJ153" s="18">
        <f>'[1]778NK'!I152</f>
        <v>0</v>
      </c>
      <c r="AK153" s="54">
        <f t="shared" si="54"/>
        <v>0</v>
      </c>
      <c r="AL153" s="18">
        <f t="shared" si="58"/>
        <v>0</v>
      </c>
      <c r="AM153" s="18">
        <f>[1]Vân!AB152</f>
        <v>0</v>
      </c>
      <c r="AN153" s="73">
        <v>29365</v>
      </c>
      <c r="AO153" s="58">
        <f t="shared" si="41"/>
        <v>51</v>
      </c>
      <c r="AP153" s="58">
        <f t="shared" si="42"/>
        <v>1497615</v>
      </c>
      <c r="AQ153" s="58">
        <f t="shared" si="43"/>
        <v>644385</v>
      </c>
      <c r="AR153" s="58">
        <f t="shared" si="44"/>
        <v>0</v>
      </c>
      <c r="AS153" s="58">
        <f t="shared" si="45"/>
        <v>0</v>
      </c>
      <c r="AT153" s="58"/>
      <c r="AU153" s="58">
        <f t="shared" si="55"/>
        <v>171360</v>
      </c>
      <c r="AV153" s="69">
        <f t="shared" si="56"/>
        <v>171360</v>
      </c>
      <c r="AW153" s="58"/>
      <c r="AX153" s="21"/>
    </row>
    <row r="154" spans="1:53" ht="22.2" customHeight="1" x14ac:dyDescent="0.25">
      <c r="A154" s="81">
        <v>10</v>
      </c>
      <c r="B154" s="82" t="s">
        <v>291</v>
      </c>
      <c r="C154" s="65">
        <v>40</v>
      </c>
      <c r="D154" s="18">
        <v>0</v>
      </c>
      <c r="E154" s="18">
        <v>75</v>
      </c>
      <c r="F154" s="66">
        <f t="shared" si="60"/>
        <v>115</v>
      </c>
      <c r="G154" s="54">
        <f>[1]Phương!O153</f>
        <v>1</v>
      </c>
      <c r="H154" s="18">
        <f>[1]Hiên!T153</f>
        <v>0</v>
      </c>
      <c r="I154" s="18">
        <f>[1]Hiên!R153</f>
        <v>0</v>
      </c>
      <c r="J154" s="18">
        <f>'[1]H. Hà'!P153</f>
        <v>0</v>
      </c>
      <c r="K154" s="18">
        <f>[1]Vân!Q153</f>
        <v>0</v>
      </c>
      <c r="L154" s="18"/>
      <c r="M154" s="18">
        <f>[1]Hiên!U153</f>
        <v>0</v>
      </c>
      <c r="N154" s="18"/>
      <c r="O154" s="18"/>
      <c r="P154" s="48">
        <f>[1]Phương!X153</f>
        <v>0</v>
      </c>
      <c r="Q154" s="48"/>
      <c r="R154" s="48">
        <f t="shared" si="59"/>
        <v>0</v>
      </c>
      <c r="S154" s="50">
        <f>'[1]H. Hà'!X153</f>
        <v>10</v>
      </c>
      <c r="T154" s="188">
        <v>35000</v>
      </c>
      <c r="U154" s="50">
        <f t="shared" si="46"/>
        <v>350000</v>
      </c>
      <c r="V154" s="18">
        <f>[1]Hiên!AA153</f>
        <v>6</v>
      </c>
      <c r="W154" s="18">
        <f>[1]Vân!Y153</f>
        <v>2</v>
      </c>
      <c r="X154" s="18">
        <f>'[1]778NK'!F153</f>
        <v>0</v>
      </c>
      <c r="Y154" s="39">
        <f t="shared" si="47"/>
        <v>8</v>
      </c>
      <c r="Z154" s="84">
        <v>37000</v>
      </c>
      <c r="AA154" s="41">
        <f t="shared" si="48"/>
        <v>296000</v>
      </c>
      <c r="AB154" s="52">
        <f t="shared" si="49"/>
        <v>18</v>
      </c>
      <c r="AC154" s="52">
        <f t="shared" si="50"/>
        <v>646000</v>
      </c>
      <c r="AD154" s="53">
        <f t="shared" si="51"/>
        <v>19</v>
      </c>
      <c r="AE154" s="53">
        <f t="shared" si="52"/>
        <v>96</v>
      </c>
      <c r="AF154" s="53">
        <f t="shared" si="53"/>
        <v>2268480</v>
      </c>
      <c r="AG154" s="18">
        <f>[1]Phương!AB153</f>
        <v>0</v>
      </c>
      <c r="AH154" s="18">
        <f>[1]Hiên!AC153</f>
        <v>33</v>
      </c>
      <c r="AI154" s="18">
        <f>[1]Vân!AA153</f>
        <v>63</v>
      </c>
      <c r="AJ154" s="18">
        <f>'[1]778NK'!I153</f>
        <v>0</v>
      </c>
      <c r="AK154" s="54">
        <f t="shared" si="54"/>
        <v>96</v>
      </c>
      <c r="AL154" s="18">
        <f t="shared" si="58"/>
        <v>0</v>
      </c>
      <c r="AM154" s="18">
        <f>[1]Vân!AB153</f>
        <v>0</v>
      </c>
      <c r="AN154" s="189">
        <v>23630</v>
      </c>
      <c r="AO154" s="58">
        <f t="shared" si="41"/>
        <v>18</v>
      </c>
      <c r="AP154" s="58">
        <f t="shared" si="42"/>
        <v>425340</v>
      </c>
      <c r="AQ154" s="58">
        <f t="shared" si="43"/>
        <v>220660</v>
      </c>
      <c r="AR154" s="58">
        <f t="shared" si="44"/>
        <v>1</v>
      </c>
      <c r="AS154" s="58">
        <f t="shared" si="45"/>
        <v>23630</v>
      </c>
      <c r="AT154" s="58">
        <f t="shared" si="57"/>
        <v>25840</v>
      </c>
      <c r="AU154" s="58"/>
      <c r="AV154" s="69">
        <f t="shared" si="56"/>
        <v>25840</v>
      </c>
      <c r="AW154" s="58"/>
      <c r="AX154" s="21"/>
      <c r="BA154" s="2" t="s">
        <v>292</v>
      </c>
    </row>
    <row r="155" spans="1:53" ht="22.2" customHeight="1" x14ac:dyDescent="0.25">
      <c r="A155" s="85">
        <v>11</v>
      </c>
      <c r="B155" s="86" t="s">
        <v>293</v>
      </c>
      <c r="C155" s="65">
        <v>210</v>
      </c>
      <c r="D155" s="18">
        <v>41</v>
      </c>
      <c r="E155" s="18">
        <v>32</v>
      </c>
      <c r="F155" s="66">
        <f t="shared" si="60"/>
        <v>283</v>
      </c>
      <c r="G155" s="54">
        <f>[1]Phương!O154</f>
        <v>0</v>
      </c>
      <c r="H155" s="18">
        <f>[1]Hiên!T154</f>
        <v>0</v>
      </c>
      <c r="I155" s="18">
        <f>[1]Hiên!R154</f>
        <v>0</v>
      </c>
      <c r="J155" s="18">
        <f>'[1]H. Hà'!P154</f>
        <v>0</v>
      </c>
      <c r="K155" s="18">
        <f>[1]Vân!Q154</f>
        <v>0</v>
      </c>
      <c r="L155" s="18"/>
      <c r="M155" s="18">
        <f>[1]Hiên!U154</f>
        <v>0</v>
      </c>
      <c r="N155" s="18"/>
      <c r="O155" s="18"/>
      <c r="P155" s="48">
        <f>[1]Phương!X154</f>
        <v>0</v>
      </c>
      <c r="Q155" s="48"/>
      <c r="R155" s="48">
        <f t="shared" si="59"/>
        <v>0</v>
      </c>
      <c r="S155" s="50">
        <f>'[1]H. Hà'!X154</f>
        <v>99</v>
      </c>
      <c r="T155" s="88">
        <v>36000</v>
      </c>
      <c r="U155" s="50">
        <f t="shared" si="46"/>
        <v>3564000</v>
      </c>
      <c r="V155" s="18">
        <f>[1]Hiên!AA154</f>
        <v>0</v>
      </c>
      <c r="W155" s="18">
        <f>[1]Vân!Y154</f>
        <v>0</v>
      </c>
      <c r="X155" s="18">
        <f>'[1]778NK'!F154</f>
        <v>0</v>
      </c>
      <c r="Y155" s="39">
        <f t="shared" si="47"/>
        <v>0</v>
      </c>
      <c r="Z155" s="88">
        <v>36000</v>
      </c>
      <c r="AA155" s="41">
        <f t="shared" si="48"/>
        <v>0</v>
      </c>
      <c r="AB155" s="52">
        <f t="shared" si="49"/>
        <v>99</v>
      </c>
      <c r="AC155" s="52">
        <f t="shared" si="50"/>
        <v>3564000</v>
      </c>
      <c r="AD155" s="53">
        <f t="shared" si="51"/>
        <v>99</v>
      </c>
      <c r="AE155" s="53">
        <f t="shared" si="52"/>
        <v>184</v>
      </c>
      <c r="AF155" s="53">
        <f t="shared" si="53"/>
        <v>4245800</v>
      </c>
      <c r="AG155" s="18">
        <f>[1]Phương!AB154</f>
        <v>0</v>
      </c>
      <c r="AH155" s="18">
        <f>[1]Hiên!AC154</f>
        <v>0</v>
      </c>
      <c r="AI155" s="18">
        <f>[1]Vân!AA154</f>
        <v>184</v>
      </c>
      <c r="AJ155" s="18">
        <f>'[1]778NK'!I154</f>
        <v>0</v>
      </c>
      <c r="AK155" s="54">
        <f t="shared" si="54"/>
        <v>184</v>
      </c>
      <c r="AL155" s="18">
        <f t="shared" si="58"/>
        <v>0</v>
      </c>
      <c r="AM155" s="18">
        <f>[1]Vân!AB154</f>
        <v>0</v>
      </c>
      <c r="AN155" s="73">
        <v>23075</v>
      </c>
      <c r="AO155" s="58">
        <f t="shared" si="41"/>
        <v>99</v>
      </c>
      <c r="AP155" s="58">
        <f t="shared" si="42"/>
        <v>2284425</v>
      </c>
      <c r="AQ155" s="58">
        <f t="shared" si="43"/>
        <v>1279575</v>
      </c>
      <c r="AR155" s="58">
        <f t="shared" si="44"/>
        <v>0</v>
      </c>
      <c r="AS155" s="58">
        <f t="shared" si="45"/>
        <v>0</v>
      </c>
      <c r="AT155" s="58">
        <f t="shared" si="57"/>
        <v>142560</v>
      </c>
      <c r="AU155" s="58"/>
      <c r="AV155" s="69">
        <f t="shared" si="56"/>
        <v>142560</v>
      </c>
      <c r="AW155" s="58"/>
      <c r="AX155" s="21"/>
      <c r="BA155" s="2" t="s">
        <v>294</v>
      </c>
    </row>
    <row r="156" spans="1:53" ht="22.2" customHeight="1" x14ac:dyDescent="0.25">
      <c r="A156" s="81">
        <v>12</v>
      </c>
      <c r="B156" s="82" t="s">
        <v>295</v>
      </c>
      <c r="C156" s="65">
        <v>0</v>
      </c>
      <c r="D156" s="18">
        <v>19</v>
      </c>
      <c r="E156" s="18">
        <v>0</v>
      </c>
      <c r="F156" s="66">
        <f t="shared" si="60"/>
        <v>19</v>
      </c>
      <c r="G156" s="54">
        <f>[1]Phương!O155</f>
        <v>0</v>
      </c>
      <c r="H156" s="18">
        <f>[1]Hiên!T155</f>
        <v>0</v>
      </c>
      <c r="I156" s="18">
        <f>[1]Hiên!R155</f>
        <v>0</v>
      </c>
      <c r="J156" s="18">
        <f>'[1]H. Hà'!P155</f>
        <v>0</v>
      </c>
      <c r="K156" s="18">
        <f>[1]Vân!Q155</f>
        <v>0</v>
      </c>
      <c r="L156" s="18"/>
      <c r="M156" s="18">
        <f>[1]Hiên!U155</f>
        <v>0</v>
      </c>
      <c r="N156" s="18"/>
      <c r="O156" s="18"/>
      <c r="P156" s="48">
        <f>[1]Phương!X155</f>
        <v>0</v>
      </c>
      <c r="Q156" s="48"/>
      <c r="R156" s="48">
        <f t="shared" si="59"/>
        <v>0</v>
      </c>
      <c r="S156" s="50">
        <f>'[1]H. Hà'!X155</f>
        <v>0</v>
      </c>
      <c r="T156" s="84">
        <v>25000</v>
      </c>
      <c r="U156" s="50">
        <f t="shared" si="46"/>
        <v>0</v>
      </c>
      <c r="V156" s="18">
        <f>[1]Hiên!AA155</f>
        <v>0</v>
      </c>
      <c r="W156" s="18">
        <f>[1]Vân!Y155</f>
        <v>9</v>
      </c>
      <c r="X156" s="18">
        <f>'[1]778NK'!F155</f>
        <v>0</v>
      </c>
      <c r="Y156" s="39">
        <f t="shared" si="47"/>
        <v>9</v>
      </c>
      <c r="Z156" s="84">
        <v>25000</v>
      </c>
      <c r="AA156" s="41">
        <f t="shared" si="48"/>
        <v>225000</v>
      </c>
      <c r="AB156" s="52">
        <f t="shared" si="49"/>
        <v>9</v>
      </c>
      <c r="AC156" s="52">
        <f t="shared" si="50"/>
        <v>225000</v>
      </c>
      <c r="AD156" s="53">
        <f t="shared" si="51"/>
        <v>9</v>
      </c>
      <c r="AE156" s="53">
        <f t="shared" si="52"/>
        <v>10</v>
      </c>
      <c r="AF156" s="53">
        <f t="shared" si="53"/>
        <v>179700</v>
      </c>
      <c r="AG156" s="18">
        <f>[1]Phương!AB155</f>
        <v>0</v>
      </c>
      <c r="AH156" s="18">
        <f>[1]Hiên!AC155</f>
        <v>0</v>
      </c>
      <c r="AI156" s="18">
        <f>[1]Vân!AA155</f>
        <v>10</v>
      </c>
      <c r="AJ156" s="18">
        <f>'[1]778NK'!I155</f>
        <v>0</v>
      </c>
      <c r="AK156" s="54">
        <f t="shared" si="54"/>
        <v>10</v>
      </c>
      <c r="AL156" s="18">
        <f t="shared" si="58"/>
        <v>0</v>
      </c>
      <c r="AM156" s="18">
        <f>[1]Vân!AB155</f>
        <v>0</v>
      </c>
      <c r="AN156" s="73">
        <v>17970</v>
      </c>
      <c r="AO156" s="58">
        <f t="shared" si="41"/>
        <v>9</v>
      </c>
      <c r="AP156" s="58">
        <f t="shared" si="42"/>
        <v>161730</v>
      </c>
      <c r="AQ156" s="58">
        <f t="shared" si="43"/>
        <v>63270</v>
      </c>
      <c r="AR156" s="58">
        <f t="shared" si="44"/>
        <v>0</v>
      </c>
      <c r="AS156" s="58">
        <f t="shared" si="45"/>
        <v>0</v>
      </c>
      <c r="AT156" s="58"/>
      <c r="AU156" s="58">
        <f t="shared" si="55"/>
        <v>18000</v>
      </c>
      <c r="AV156" s="69">
        <f t="shared" si="56"/>
        <v>18000</v>
      </c>
      <c r="AW156" s="58"/>
      <c r="AX156" s="21"/>
      <c r="BA156" s="2" t="s">
        <v>296</v>
      </c>
    </row>
    <row r="157" spans="1:53" ht="22.2" customHeight="1" x14ac:dyDescent="0.25">
      <c r="A157" s="85">
        <v>13</v>
      </c>
      <c r="B157" s="86" t="s">
        <v>297</v>
      </c>
      <c r="C157" s="65">
        <v>0</v>
      </c>
      <c r="D157" s="18">
        <v>42</v>
      </c>
      <c r="E157" s="18">
        <v>0</v>
      </c>
      <c r="F157" s="66">
        <f t="shared" si="60"/>
        <v>42</v>
      </c>
      <c r="G157" s="54">
        <f>[1]Phương!O156</f>
        <v>0</v>
      </c>
      <c r="H157" s="18">
        <f>[1]Hiên!T156</f>
        <v>1</v>
      </c>
      <c r="I157" s="18">
        <f>[1]Hiên!R156</f>
        <v>0</v>
      </c>
      <c r="J157" s="18">
        <f>'[1]H. Hà'!P156</f>
        <v>0</v>
      </c>
      <c r="K157" s="18">
        <f>[1]Vân!Q156</f>
        <v>0</v>
      </c>
      <c r="L157" s="18"/>
      <c r="M157" s="18">
        <f>[1]Hiên!U156</f>
        <v>0</v>
      </c>
      <c r="N157" s="18"/>
      <c r="O157" s="18"/>
      <c r="P157" s="48">
        <f>[1]Phương!X156</f>
        <v>0</v>
      </c>
      <c r="Q157" s="48"/>
      <c r="R157" s="48">
        <f t="shared" si="59"/>
        <v>0</v>
      </c>
      <c r="S157" s="50">
        <f>'[1]H. Hà'!X156</f>
        <v>7</v>
      </c>
      <c r="T157" s="88">
        <v>43000</v>
      </c>
      <c r="U157" s="50">
        <f t="shared" si="46"/>
        <v>301000</v>
      </c>
      <c r="V157" s="18">
        <f>[1]Hiên!AA156</f>
        <v>1</v>
      </c>
      <c r="W157" s="18">
        <f>[1]Vân!Y156</f>
        <v>5</v>
      </c>
      <c r="X157" s="18">
        <f>'[1]778NK'!F156</f>
        <v>0</v>
      </c>
      <c r="Y157" s="39">
        <f t="shared" si="47"/>
        <v>6</v>
      </c>
      <c r="Z157" s="88">
        <v>43000</v>
      </c>
      <c r="AA157" s="41">
        <f t="shared" si="48"/>
        <v>258000</v>
      </c>
      <c r="AB157" s="52">
        <f t="shared" si="49"/>
        <v>13</v>
      </c>
      <c r="AC157" s="52">
        <f t="shared" si="50"/>
        <v>559000</v>
      </c>
      <c r="AD157" s="53">
        <f t="shared" si="51"/>
        <v>14</v>
      </c>
      <c r="AE157" s="53">
        <f t="shared" si="52"/>
        <v>28</v>
      </c>
      <c r="AF157" s="53">
        <f t="shared" si="53"/>
        <v>822220</v>
      </c>
      <c r="AG157" s="18">
        <f>[1]Phương!AB156</f>
        <v>0</v>
      </c>
      <c r="AH157" s="18">
        <f>[1]Hiên!AC156</f>
        <v>0</v>
      </c>
      <c r="AI157" s="18">
        <f>[1]Vân!AA156</f>
        <v>28</v>
      </c>
      <c r="AJ157" s="18">
        <f>'[1]778NK'!I156</f>
        <v>0</v>
      </c>
      <c r="AK157" s="54">
        <f t="shared" si="54"/>
        <v>28</v>
      </c>
      <c r="AL157" s="18">
        <f t="shared" si="58"/>
        <v>0</v>
      </c>
      <c r="AM157" s="18">
        <f>[1]Vân!AB156</f>
        <v>0</v>
      </c>
      <c r="AN157" s="73">
        <v>29365</v>
      </c>
      <c r="AO157" s="58">
        <f t="shared" si="41"/>
        <v>13</v>
      </c>
      <c r="AP157" s="58">
        <f t="shared" si="42"/>
        <v>381745</v>
      </c>
      <c r="AQ157" s="58">
        <f t="shared" si="43"/>
        <v>177255</v>
      </c>
      <c r="AR157" s="58">
        <f t="shared" si="44"/>
        <v>1</v>
      </c>
      <c r="AS157" s="58">
        <f t="shared" si="45"/>
        <v>29365</v>
      </c>
      <c r="AT157" s="58">
        <f t="shared" si="57"/>
        <v>22360</v>
      </c>
      <c r="AU157" s="58"/>
      <c r="AV157" s="69">
        <f t="shared" si="56"/>
        <v>22360</v>
      </c>
      <c r="AW157" s="58"/>
      <c r="AX157" s="21"/>
      <c r="BA157" s="2" t="s">
        <v>298</v>
      </c>
    </row>
    <row r="158" spans="1:53" ht="22.2" customHeight="1" x14ac:dyDescent="0.25">
      <c r="A158" s="81">
        <v>14</v>
      </c>
      <c r="B158" s="82" t="s">
        <v>299</v>
      </c>
      <c r="C158" s="65">
        <v>29</v>
      </c>
      <c r="D158" s="18">
        <v>16</v>
      </c>
      <c r="E158" s="18">
        <v>14</v>
      </c>
      <c r="F158" s="66">
        <f t="shared" si="60"/>
        <v>59</v>
      </c>
      <c r="G158" s="54">
        <f>[1]Phương!O157</f>
        <v>1</v>
      </c>
      <c r="H158" s="18">
        <f>[1]Hiên!T157</f>
        <v>0</v>
      </c>
      <c r="I158" s="18">
        <f>[1]Hiên!R157</f>
        <v>0</v>
      </c>
      <c r="J158" s="18">
        <f>'[1]H. Hà'!P157</f>
        <v>0</v>
      </c>
      <c r="K158" s="18">
        <f>[1]Vân!Q157</f>
        <v>0</v>
      </c>
      <c r="L158" s="18"/>
      <c r="M158" s="18">
        <f>[1]Hiên!U157</f>
        <v>0</v>
      </c>
      <c r="N158" s="18"/>
      <c r="O158" s="18"/>
      <c r="P158" s="48">
        <f>[1]Phương!X157</f>
        <v>0</v>
      </c>
      <c r="Q158" s="48"/>
      <c r="R158" s="48">
        <f t="shared" si="59"/>
        <v>0</v>
      </c>
      <c r="S158" s="50">
        <f>'[1]H. Hà'!X157</f>
        <v>8</v>
      </c>
      <c r="T158" s="188">
        <v>45000</v>
      </c>
      <c r="U158" s="50">
        <f t="shared" si="46"/>
        <v>360000</v>
      </c>
      <c r="V158" s="18">
        <f>[1]Hiên!AA157</f>
        <v>0</v>
      </c>
      <c r="W158" s="18">
        <f>[1]Vân!Y157</f>
        <v>2</v>
      </c>
      <c r="X158" s="18">
        <f>'[1]778NK'!F157</f>
        <v>0</v>
      </c>
      <c r="Y158" s="39">
        <f t="shared" si="47"/>
        <v>2</v>
      </c>
      <c r="Z158" s="84">
        <v>49000</v>
      </c>
      <c r="AA158" s="41">
        <f t="shared" si="48"/>
        <v>98000</v>
      </c>
      <c r="AB158" s="52">
        <f t="shared" si="49"/>
        <v>10</v>
      </c>
      <c r="AC158" s="52">
        <f t="shared" si="50"/>
        <v>458000</v>
      </c>
      <c r="AD158" s="53">
        <f t="shared" si="51"/>
        <v>11</v>
      </c>
      <c r="AE158" s="53">
        <f t="shared" si="52"/>
        <v>48</v>
      </c>
      <c r="AF158" s="53">
        <f t="shared" si="53"/>
        <v>1598640</v>
      </c>
      <c r="AG158" s="18">
        <f>[1]Phương!AB157</f>
        <v>0</v>
      </c>
      <c r="AH158" s="18">
        <f>[1]Hiên!AC157</f>
        <v>44</v>
      </c>
      <c r="AI158" s="18">
        <f>[1]Vân!AA157</f>
        <v>4</v>
      </c>
      <c r="AJ158" s="18">
        <f>'[1]778NK'!I157</f>
        <v>0</v>
      </c>
      <c r="AK158" s="54">
        <f t="shared" si="54"/>
        <v>48</v>
      </c>
      <c r="AL158" s="18">
        <f t="shared" si="58"/>
        <v>0</v>
      </c>
      <c r="AM158" s="18">
        <f>[1]Vân!AB157</f>
        <v>0</v>
      </c>
      <c r="AN158" s="73">
        <v>33305</v>
      </c>
      <c r="AO158" s="58">
        <f t="shared" si="41"/>
        <v>10</v>
      </c>
      <c r="AP158" s="58">
        <f t="shared" si="42"/>
        <v>333050</v>
      </c>
      <c r="AQ158" s="58">
        <f t="shared" si="43"/>
        <v>124950</v>
      </c>
      <c r="AR158" s="58">
        <f t="shared" si="44"/>
        <v>1</v>
      </c>
      <c r="AS158" s="58">
        <f t="shared" si="45"/>
        <v>33305</v>
      </c>
      <c r="AT158" s="58"/>
      <c r="AU158" s="58">
        <f t="shared" si="55"/>
        <v>36640</v>
      </c>
      <c r="AV158" s="69">
        <f t="shared" si="56"/>
        <v>36640</v>
      </c>
      <c r="AW158" s="58"/>
      <c r="AX158" s="21"/>
      <c r="BA158" s="2" t="s">
        <v>300</v>
      </c>
    </row>
    <row r="159" spans="1:53" ht="22.2" customHeight="1" x14ac:dyDescent="0.25">
      <c r="A159" s="85">
        <v>15</v>
      </c>
      <c r="B159" s="86" t="s">
        <v>301</v>
      </c>
      <c r="C159" s="18">
        <v>3</v>
      </c>
      <c r="D159" s="18"/>
      <c r="E159" s="18"/>
      <c r="F159" s="66">
        <f t="shared" si="60"/>
        <v>3</v>
      </c>
      <c r="G159" s="54">
        <f>[1]Phương!O158</f>
        <v>1</v>
      </c>
      <c r="H159" s="18">
        <f>[1]Hiên!T158</f>
        <v>0</v>
      </c>
      <c r="I159" s="18">
        <f>[1]Hiên!R158</f>
        <v>0</v>
      </c>
      <c r="J159" s="18">
        <f>'[1]H. Hà'!P158</f>
        <v>0</v>
      </c>
      <c r="K159" s="18">
        <f>[1]Vân!Q158</f>
        <v>0</v>
      </c>
      <c r="L159" s="18"/>
      <c r="M159" s="18">
        <f>[1]Hiên!U158</f>
        <v>0</v>
      </c>
      <c r="N159" s="18"/>
      <c r="O159" s="18"/>
      <c r="P159" s="48">
        <f>[1]Phương!X158</f>
        <v>0</v>
      </c>
      <c r="Q159" s="48"/>
      <c r="R159" s="48">
        <f t="shared" si="59"/>
        <v>0</v>
      </c>
      <c r="S159" s="50">
        <f>'[1]H. Hà'!X158</f>
        <v>0</v>
      </c>
      <c r="T159" s="88">
        <v>52000</v>
      </c>
      <c r="U159" s="50">
        <f t="shared" si="46"/>
        <v>0</v>
      </c>
      <c r="V159" s="18">
        <f>[1]Hiên!AA158</f>
        <v>1</v>
      </c>
      <c r="W159" s="18">
        <f>[1]Vân!Y158</f>
        <v>0</v>
      </c>
      <c r="X159" s="18">
        <f>'[1]778NK'!F158</f>
        <v>0</v>
      </c>
      <c r="Y159" s="39">
        <f t="shared" si="47"/>
        <v>1</v>
      </c>
      <c r="Z159" s="88">
        <v>52000</v>
      </c>
      <c r="AA159" s="41">
        <f t="shared" si="48"/>
        <v>52000</v>
      </c>
      <c r="AB159" s="52">
        <f t="shared" si="49"/>
        <v>1</v>
      </c>
      <c r="AC159" s="52">
        <f t="shared" si="50"/>
        <v>52000</v>
      </c>
      <c r="AD159" s="53">
        <f t="shared" si="51"/>
        <v>2</v>
      </c>
      <c r="AE159" s="53">
        <f t="shared" si="52"/>
        <v>1</v>
      </c>
      <c r="AF159" s="53">
        <f t="shared" si="53"/>
        <v>22150</v>
      </c>
      <c r="AG159" s="18">
        <f>[1]Phương!AB158</f>
        <v>0</v>
      </c>
      <c r="AH159" s="18">
        <f>[1]Hiên!AC158</f>
        <v>1</v>
      </c>
      <c r="AI159" s="18">
        <f>[1]Vân!AA158</f>
        <v>0</v>
      </c>
      <c r="AJ159" s="18">
        <f>'[1]778NK'!I158</f>
        <v>0</v>
      </c>
      <c r="AK159" s="54">
        <f t="shared" si="54"/>
        <v>1</v>
      </c>
      <c r="AL159" s="18">
        <f t="shared" si="58"/>
        <v>0</v>
      </c>
      <c r="AM159" s="18">
        <f>[1]Vân!AB158</f>
        <v>0</v>
      </c>
      <c r="AN159" s="73">
        <v>22150</v>
      </c>
      <c r="AO159" s="58">
        <f t="shared" si="41"/>
        <v>1</v>
      </c>
      <c r="AP159" s="58">
        <f t="shared" si="42"/>
        <v>22150</v>
      </c>
      <c r="AQ159" s="58">
        <f t="shared" si="43"/>
        <v>29850</v>
      </c>
      <c r="AR159" s="58">
        <f t="shared" si="44"/>
        <v>1</v>
      </c>
      <c r="AS159" s="58">
        <f t="shared" si="45"/>
        <v>22150</v>
      </c>
      <c r="AT159" s="58">
        <f t="shared" si="57"/>
        <v>2080</v>
      </c>
      <c r="AU159" s="58"/>
      <c r="AV159" s="69">
        <f t="shared" si="56"/>
        <v>2080</v>
      </c>
      <c r="AW159" s="58"/>
      <c r="AX159" s="21"/>
      <c r="BA159" s="2" t="s">
        <v>302</v>
      </c>
    </row>
    <row r="160" spans="1:53" ht="22.2" hidden="1" customHeight="1" x14ac:dyDescent="0.25">
      <c r="A160" s="81">
        <v>16</v>
      </c>
      <c r="B160" s="82" t="s">
        <v>303</v>
      </c>
      <c r="C160" s="65"/>
      <c r="D160" s="18"/>
      <c r="E160" s="18"/>
      <c r="F160" s="77">
        <f t="shared" si="60"/>
        <v>0</v>
      </c>
      <c r="G160" s="54">
        <f>[1]Phương!O159</f>
        <v>0</v>
      </c>
      <c r="H160" s="18">
        <f>[1]Hiên!T159</f>
        <v>0</v>
      </c>
      <c r="I160" s="18">
        <f>[1]Hiên!R159</f>
        <v>0</v>
      </c>
      <c r="J160" s="18">
        <f>'[1]H. Hà'!P159</f>
        <v>0</v>
      </c>
      <c r="K160" s="18">
        <f>[1]Vân!Q159</f>
        <v>0</v>
      </c>
      <c r="L160" s="18"/>
      <c r="M160" s="18">
        <f>[1]Hiên!U159</f>
        <v>0</v>
      </c>
      <c r="N160" s="18"/>
      <c r="O160" s="18"/>
      <c r="P160" s="48">
        <f>[1]Phương!X159</f>
        <v>0</v>
      </c>
      <c r="Q160" s="48"/>
      <c r="R160" s="48">
        <f t="shared" si="59"/>
        <v>0</v>
      </c>
      <c r="S160" s="50">
        <f>'[1]H. Hà'!X159</f>
        <v>0</v>
      </c>
      <c r="T160" s="84">
        <v>34000</v>
      </c>
      <c r="U160" s="50">
        <f t="shared" si="46"/>
        <v>0</v>
      </c>
      <c r="V160" s="18">
        <f>[1]Hiên!AA159</f>
        <v>0</v>
      </c>
      <c r="W160" s="18">
        <f>[1]Vân!Y159</f>
        <v>0</v>
      </c>
      <c r="X160" s="18">
        <f>'[1]778NK'!F159</f>
        <v>0</v>
      </c>
      <c r="Y160" s="39">
        <f t="shared" si="47"/>
        <v>0</v>
      </c>
      <c r="Z160" s="84">
        <v>34000</v>
      </c>
      <c r="AA160" s="41">
        <f t="shared" si="48"/>
        <v>0</v>
      </c>
      <c r="AB160" s="52">
        <f t="shared" si="49"/>
        <v>0</v>
      </c>
      <c r="AC160" s="52">
        <f t="shared" si="50"/>
        <v>0</v>
      </c>
      <c r="AD160" s="53">
        <f t="shared" si="51"/>
        <v>0</v>
      </c>
      <c r="AE160" s="53">
        <f t="shared" si="52"/>
        <v>0</v>
      </c>
      <c r="AF160" s="53">
        <f t="shared" si="53"/>
        <v>0</v>
      </c>
      <c r="AG160" s="18">
        <f>[1]Phương!AB159</f>
        <v>0</v>
      </c>
      <c r="AH160" s="18">
        <f>[1]Hiên!AC159</f>
        <v>0</v>
      </c>
      <c r="AI160" s="18">
        <f>[1]Vân!AA159</f>
        <v>0</v>
      </c>
      <c r="AJ160" s="18">
        <f>'[1]778NK'!I159</f>
        <v>0</v>
      </c>
      <c r="AK160" s="54">
        <f t="shared" si="54"/>
        <v>0</v>
      </c>
      <c r="AL160" s="18">
        <f t="shared" si="58"/>
        <v>0</v>
      </c>
      <c r="AM160" s="18">
        <f>[1]Vân!AB159</f>
        <v>0</v>
      </c>
      <c r="AN160" s="73">
        <v>22150</v>
      </c>
      <c r="AO160" s="58">
        <f t="shared" si="41"/>
        <v>0</v>
      </c>
      <c r="AP160" s="58">
        <f t="shared" si="42"/>
        <v>0</v>
      </c>
      <c r="AQ160" s="58">
        <f t="shared" si="43"/>
        <v>0</v>
      </c>
      <c r="AR160" s="58">
        <f t="shared" si="44"/>
        <v>0</v>
      </c>
      <c r="AS160" s="58">
        <f t="shared" si="45"/>
        <v>0</v>
      </c>
      <c r="AT160" s="58">
        <f t="shared" si="57"/>
        <v>0</v>
      </c>
      <c r="AU160" s="58">
        <f t="shared" si="55"/>
        <v>0</v>
      </c>
      <c r="AV160" s="69">
        <f t="shared" si="56"/>
        <v>0</v>
      </c>
      <c r="AW160" s="58"/>
      <c r="AX160" s="21"/>
    </row>
    <row r="161" spans="1:53" ht="22.2" customHeight="1" x14ac:dyDescent="0.25">
      <c r="A161" s="81">
        <v>17</v>
      </c>
      <c r="B161" s="82" t="s">
        <v>304</v>
      </c>
      <c r="C161" s="65">
        <v>29</v>
      </c>
      <c r="D161" s="18">
        <v>5</v>
      </c>
      <c r="E161" s="18">
        <v>0</v>
      </c>
      <c r="F161" s="66">
        <f t="shared" si="60"/>
        <v>34</v>
      </c>
      <c r="G161" s="54">
        <f>[1]Phương!O160</f>
        <v>1</v>
      </c>
      <c r="H161" s="18">
        <f>[1]Hiên!T160</f>
        <v>1</v>
      </c>
      <c r="I161" s="18">
        <f>[1]Hiên!R160</f>
        <v>0</v>
      </c>
      <c r="J161" s="18">
        <f>'[1]H. Hà'!P160</f>
        <v>0</v>
      </c>
      <c r="K161" s="18">
        <f>[1]Vân!Q160</f>
        <v>0</v>
      </c>
      <c r="L161" s="18"/>
      <c r="M161" s="18">
        <f>[1]Hiên!U160</f>
        <v>0</v>
      </c>
      <c r="N161" s="18"/>
      <c r="O161" s="18"/>
      <c r="P161" s="48">
        <f>[1]Phương!X160</f>
        <v>0</v>
      </c>
      <c r="Q161" s="48"/>
      <c r="R161" s="48">
        <f t="shared" si="59"/>
        <v>0</v>
      </c>
      <c r="S161" s="50">
        <f>'[1]H. Hà'!X160</f>
        <v>0</v>
      </c>
      <c r="T161" s="84">
        <v>28000</v>
      </c>
      <c r="U161" s="50">
        <f t="shared" si="46"/>
        <v>0</v>
      </c>
      <c r="V161" s="18">
        <f>[1]Hiên!AA160</f>
        <v>0</v>
      </c>
      <c r="W161" s="18">
        <f>[1]Vân!Y160</f>
        <v>0</v>
      </c>
      <c r="X161" s="18">
        <f>'[1]778NK'!F160</f>
        <v>0</v>
      </c>
      <c r="Y161" s="39">
        <f t="shared" si="47"/>
        <v>0</v>
      </c>
      <c r="Z161" s="84">
        <v>28000</v>
      </c>
      <c r="AA161" s="41">
        <f t="shared" si="48"/>
        <v>0</v>
      </c>
      <c r="AB161" s="52">
        <f t="shared" si="49"/>
        <v>0</v>
      </c>
      <c r="AC161" s="52">
        <f t="shared" si="50"/>
        <v>0</v>
      </c>
      <c r="AD161" s="53">
        <f t="shared" si="51"/>
        <v>2</v>
      </c>
      <c r="AE161" s="53">
        <f t="shared" si="52"/>
        <v>32</v>
      </c>
      <c r="AF161" s="53">
        <f t="shared" si="53"/>
        <v>556640</v>
      </c>
      <c r="AG161" s="18">
        <f>[1]Phương!AB160</f>
        <v>0</v>
      </c>
      <c r="AH161" s="18">
        <f>[1]Hiên!AC160</f>
        <v>32</v>
      </c>
      <c r="AI161" s="18">
        <f>[1]Vân!AA160</f>
        <v>0</v>
      </c>
      <c r="AJ161" s="18">
        <f>'[1]778NK'!I160</f>
        <v>0</v>
      </c>
      <c r="AK161" s="54">
        <f t="shared" si="54"/>
        <v>32</v>
      </c>
      <c r="AL161" s="18">
        <f t="shared" si="58"/>
        <v>0</v>
      </c>
      <c r="AM161" s="18">
        <f>[1]Vân!AB160</f>
        <v>0</v>
      </c>
      <c r="AN161" s="73">
        <v>17395</v>
      </c>
      <c r="AO161" s="58">
        <f t="shared" si="41"/>
        <v>0</v>
      </c>
      <c r="AP161" s="58">
        <f t="shared" si="42"/>
        <v>0</v>
      </c>
      <c r="AQ161" s="58">
        <f t="shared" si="43"/>
        <v>0</v>
      </c>
      <c r="AR161" s="58">
        <f t="shared" si="44"/>
        <v>2</v>
      </c>
      <c r="AS161" s="58">
        <f t="shared" si="45"/>
        <v>34790</v>
      </c>
      <c r="AT161" s="58">
        <f t="shared" si="57"/>
        <v>0</v>
      </c>
      <c r="AU161" s="58">
        <f t="shared" si="55"/>
        <v>0</v>
      </c>
      <c r="AV161" s="69">
        <f t="shared" si="56"/>
        <v>0</v>
      </c>
      <c r="AW161" s="58"/>
      <c r="AX161" s="21"/>
      <c r="BA161" s="2" t="s">
        <v>305</v>
      </c>
    </row>
    <row r="162" spans="1:53" ht="22.2" hidden="1" customHeight="1" x14ac:dyDescent="0.25">
      <c r="A162" s="85">
        <v>18</v>
      </c>
      <c r="B162" s="86" t="s">
        <v>306</v>
      </c>
      <c r="C162" s="18"/>
      <c r="D162" s="18"/>
      <c r="E162" s="18"/>
      <c r="F162" s="77">
        <f t="shared" si="60"/>
        <v>0</v>
      </c>
      <c r="G162" s="54">
        <f>[1]Phương!O161</f>
        <v>0</v>
      </c>
      <c r="H162" s="18">
        <f>[1]Hiên!T161</f>
        <v>0</v>
      </c>
      <c r="I162" s="18">
        <f>[1]Hiên!R161</f>
        <v>0</v>
      </c>
      <c r="J162" s="18">
        <f>'[1]H. Hà'!P161</f>
        <v>0</v>
      </c>
      <c r="K162" s="18">
        <f>[1]Vân!Q161</f>
        <v>0</v>
      </c>
      <c r="L162" s="18"/>
      <c r="M162" s="18">
        <f>[1]Hiên!U161</f>
        <v>0</v>
      </c>
      <c r="N162" s="18"/>
      <c r="O162" s="18"/>
      <c r="P162" s="48">
        <f>[1]Phương!X161</f>
        <v>0</v>
      </c>
      <c r="Q162" s="48"/>
      <c r="R162" s="48">
        <f t="shared" si="59"/>
        <v>0</v>
      </c>
      <c r="S162" s="50">
        <f>'[1]H. Hà'!X161</f>
        <v>0</v>
      </c>
      <c r="T162" s="88">
        <v>26000</v>
      </c>
      <c r="U162" s="50">
        <f t="shared" si="46"/>
        <v>0</v>
      </c>
      <c r="V162" s="18">
        <f>[1]Hiên!AA161</f>
        <v>0</v>
      </c>
      <c r="W162" s="18">
        <f>[1]Vân!Y161</f>
        <v>0</v>
      </c>
      <c r="X162" s="18">
        <f>'[1]778NK'!F161</f>
        <v>0</v>
      </c>
      <c r="Y162" s="39">
        <f t="shared" si="47"/>
        <v>0</v>
      </c>
      <c r="Z162" s="88">
        <v>26000</v>
      </c>
      <c r="AA162" s="41">
        <f t="shared" si="48"/>
        <v>0</v>
      </c>
      <c r="AB162" s="52">
        <f t="shared" si="49"/>
        <v>0</v>
      </c>
      <c r="AC162" s="52">
        <f t="shared" si="50"/>
        <v>0</v>
      </c>
      <c r="AD162" s="53">
        <f t="shared" si="51"/>
        <v>0</v>
      </c>
      <c r="AE162" s="53">
        <f t="shared" si="52"/>
        <v>0</v>
      </c>
      <c r="AF162" s="53">
        <f t="shared" si="53"/>
        <v>0</v>
      </c>
      <c r="AG162" s="18">
        <f>[1]Phương!AB161</f>
        <v>0</v>
      </c>
      <c r="AH162" s="18">
        <f>[1]Hiên!AC161</f>
        <v>0</v>
      </c>
      <c r="AI162" s="18">
        <f>[1]Vân!AA161</f>
        <v>0</v>
      </c>
      <c r="AJ162" s="18">
        <f>'[1]778NK'!I161</f>
        <v>0</v>
      </c>
      <c r="AK162" s="54">
        <f t="shared" si="54"/>
        <v>0</v>
      </c>
      <c r="AL162" s="18">
        <f t="shared" si="58"/>
        <v>0</v>
      </c>
      <c r="AM162" s="18">
        <f>[1]Vân!AB161</f>
        <v>0</v>
      </c>
      <c r="AN162" s="58"/>
      <c r="AO162" s="58">
        <f t="shared" si="41"/>
        <v>0</v>
      </c>
      <c r="AP162" s="58">
        <f t="shared" si="42"/>
        <v>0</v>
      </c>
      <c r="AQ162" s="58">
        <f t="shared" si="43"/>
        <v>0</v>
      </c>
      <c r="AR162" s="58">
        <f t="shared" si="44"/>
        <v>0</v>
      </c>
      <c r="AS162" s="58">
        <f t="shared" si="45"/>
        <v>0</v>
      </c>
      <c r="AT162" s="58">
        <f t="shared" si="57"/>
        <v>0</v>
      </c>
      <c r="AU162" s="58">
        <f t="shared" si="55"/>
        <v>0</v>
      </c>
      <c r="AV162" s="69">
        <f t="shared" si="56"/>
        <v>0</v>
      </c>
      <c r="AW162" s="58"/>
      <c r="AX162" s="21"/>
    </row>
    <row r="163" spans="1:53" ht="22.2" customHeight="1" x14ac:dyDescent="0.25">
      <c r="A163" s="81">
        <v>19</v>
      </c>
      <c r="B163" s="82" t="s">
        <v>307</v>
      </c>
      <c r="C163" s="65">
        <v>0</v>
      </c>
      <c r="D163" s="18">
        <v>57</v>
      </c>
      <c r="E163" s="18">
        <v>0</v>
      </c>
      <c r="F163" s="66">
        <f t="shared" si="60"/>
        <v>57</v>
      </c>
      <c r="G163" s="54">
        <f>[1]Phương!O162</f>
        <v>0</v>
      </c>
      <c r="H163" s="18">
        <f>[1]Hiên!T162</f>
        <v>1</v>
      </c>
      <c r="I163" s="18">
        <f>[1]Hiên!R162</f>
        <v>0</v>
      </c>
      <c r="J163" s="18">
        <f>'[1]H. Hà'!P162</f>
        <v>0</v>
      </c>
      <c r="K163" s="18">
        <f>[1]Vân!Q162</f>
        <v>0</v>
      </c>
      <c r="L163" s="18"/>
      <c r="M163" s="18">
        <f>[1]Hiên!U162</f>
        <v>0</v>
      </c>
      <c r="N163" s="18"/>
      <c r="O163" s="18"/>
      <c r="P163" s="48">
        <f>[1]Phương!X162</f>
        <v>0</v>
      </c>
      <c r="Q163" s="48"/>
      <c r="R163" s="48">
        <f t="shared" si="59"/>
        <v>0</v>
      </c>
      <c r="S163" s="50">
        <f>'[1]H. Hà'!X162</f>
        <v>1</v>
      </c>
      <c r="T163" s="84">
        <v>27000</v>
      </c>
      <c r="U163" s="50">
        <f t="shared" si="46"/>
        <v>27000</v>
      </c>
      <c r="V163" s="18">
        <f>[1]Hiên!AA162</f>
        <v>0</v>
      </c>
      <c r="W163" s="18">
        <f>[1]Vân!Y162</f>
        <v>1</v>
      </c>
      <c r="X163" s="18">
        <f>'[1]778NK'!F162</f>
        <v>0</v>
      </c>
      <c r="Y163" s="39">
        <f t="shared" si="47"/>
        <v>1</v>
      </c>
      <c r="Z163" s="84">
        <v>27000</v>
      </c>
      <c r="AA163" s="41">
        <f t="shared" si="48"/>
        <v>27000</v>
      </c>
      <c r="AB163" s="52">
        <f t="shared" si="49"/>
        <v>2</v>
      </c>
      <c r="AC163" s="52">
        <f t="shared" si="50"/>
        <v>54000</v>
      </c>
      <c r="AD163" s="53">
        <f t="shared" si="51"/>
        <v>3</v>
      </c>
      <c r="AE163" s="53">
        <f t="shared" si="52"/>
        <v>54</v>
      </c>
      <c r="AF163" s="53">
        <f t="shared" si="53"/>
        <v>969300</v>
      </c>
      <c r="AG163" s="18">
        <f>[1]Phương!AB162</f>
        <v>0</v>
      </c>
      <c r="AH163" s="18">
        <f>[1]Hiên!AC162</f>
        <v>0</v>
      </c>
      <c r="AI163" s="18">
        <f>[1]Vân!AA162</f>
        <v>54</v>
      </c>
      <c r="AJ163" s="18">
        <f>'[1]778NK'!I162</f>
        <v>0</v>
      </c>
      <c r="AK163" s="54">
        <f t="shared" si="54"/>
        <v>54</v>
      </c>
      <c r="AL163" s="18">
        <f t="shared" si="58"/>
        <v>0</v>
      </c>
      <c r="AM163" s="18">
        <f>[1]Vân!AB162</f>
        <v>0</v>
      </c>
      <c r="AN163" s="73">
        <v>17950</v>
      </c>
      <c r="AO163" s="58">
        <f t="shared" si="41"/>
        <v>2</v>
      </c>
      <c r="AP163" s="58">
        <f t="shared" si="42"/>
        <v>35900</v>
      </c>
      <c r="AQ163" s="58">
        <f t="shared" si="43"/>
        <v>18100</v>
      </c>
      <c r="AR163" s="58">
        <f t="shared" si="44"/>
        <v>1</v>
      </c>
      <c r="AS163" s="58">
        <f t="shared" si="45"/>
        <v>17950</v>
      </c>
      <c r="AT163" s="58"/>
      <c r="AU163" s="58">
        <f t="shared" si="55"/>
        <v>4320</v>
      </c>
      <c r="AV163" s="69">
        <f t="shared" si="56"/>
        <v>4320</v>
      </c>
      <c r="AW163" s="58"/>
      <c r="AX163" s="21"/>
      <c r="BA163" s="2" t="s">
        <v>308</v>
      </c>
    </row>
    <row r="164" spans="1:53" ht="22.2" customHeight="1" x14ac:dyDescent="0.25">
      <c r="A164" s="160">
        <v>10</v>
      </c>
      <c r="B164" s="54" t="s">
        <v>309</v>
      </c>
      <c r="C164" s="18"/>
      <c r="D164" s="18"/>
      <c r="E164" s="18"/>
      <c r="F164" s="77">
        <f t="shared" si="60"/>
        <v>0</v>
      </c>
      <c r="G164" s="54">
        <f>[1]Phương!O163</f>
        <v>0</v>
      </c>
      <c r="H164" s="18">
        <f>[1]Hiên!T163</f>
        <v>0</v>
      </c>
      <c r="I164" s="18">
        <f>[1]Hiên!R163</f>
        <v>0</v>
      </c>
      <c r="J164" s="18">
        <f>'[1]H. Hà'!P163</f>
        <v>0</v>
      </c>
      <c r="K164" s="18">
        <f>[1]Vân!Q163</f>
        <v>0</v>
      </c>
      <c r="L164" s="18"/>
      <c r="M164" s="18">
        <f>[1]Hiên!U163</f>
        <v>0</v>
      </c>
      <c r="N164" s="18"/>
      <c r="O164" s="18"/>
      <c r="P164" s="48">
        <f>[1]Phương!X163</f>
        <v>0</v>
      </c>
      <c r="Q164" s="48"/>
      <c r="R164" s="48">
        <f t="shared" si="59"/>
        <v>0</v>
      </c>
      <c r="S164" s="50">
        <f>'[1]H. Hà'!X163</f>
        <v>0</v>
      </c>
      <c r="T164" s="191"/>
      <c r="U164" s="50">
        <f t="shared" si="46"/>
        <v>0</v>
      </c>
      <c r="V164" s="18">
        <f>[1]Hiên!AA163</f>
        <v>0</v>
      </c>
      <c r="W164" s="18">
        <f>[1]Vân!Y163</f>
        <v>0</v>
      </c>
      <c r="X164" s="18">
        <f>'[1]778NK'!F163</f>
        <v>0</v>
      </c>
      <c r="Y164" s="39">
        <f t="shared" si="47"/>
        <v>0</v>
      </c>
      <c r="Z164" s="191"/>
      <c r="AA164" s="41">
        <f t="shared" si="48"/>
        <v>0</v>
      </c>
      <c r="AB164" s="52">
        <f t="shared" si="49"/>
        <v>0</v>
      </c>
      <c r="AC164" s="52">
        <f t="shared" si="50"/>
        <v>0</v>
      </c>
      <c r="AD164" s="53">
        <f t="shared" si="51"/>
        <v>0</v>
      </c>
      <c r="AE164" s="53">
        <f t="shared" si="52"/>
        <v>0</v>
      </c>
      <c r="AF164" s="53">
        <f t="shared" si="53"/>
        <v>0</v>
      </c>
      <c r="AG164" s="18">
        <f>[1]Phương!AB163</f>
        <v>0</v>
      </c>
      <c r="AH164" s="18">
        <f>[1]Hiên!AC163</f>
        <v>0</v>
      </c>
      <c r="AI164" s="18">
        <f>[1]Vân!AA163</f>
        <v>0</v>
      </c>
      <c r="AJ164" s="18">
        <f>'[1]778NK'!I163</f>
        <v>0</v>
      </c>
      <c r="AK164" s="54">
        <f t="shared" si="54"/>
        <v>0</v>
      </c>
      <c r="AL164" s="18">
        <f t="shared" si="58"/>
        <v>0</v>
      </c>
      <c r="AM164" s="18">
        <f>[1]Vân!AB163</f>
        <v>0</v>
      </c>
      <c r="AN164" s="58"/>
      <c r="AO164" s="58">
        <f t="shared" si="41"/>
        <v>0</v>
      </c>
      <c r="AP164" s="58">
        <f t="shared" si="42"/>
        <v>0</v>
      </c>
      <c r="AQ164" s="58">
        <f t="shared" si="43"/>
        <v>0</v>
      </c>
      <c r="AR164" s="58">
        <f t="shared" si="44"/>
        <v>0</v>
      </c>
      <c r="AS164" s="58">
        <f t="shared" si="45"/>
        <v>0</v>
      </c>
      <c r="AT164" s="61">
        <f>SUM(AT165:AT189)</f>
        <v>273360</v>
      </c>
      <c r="AU164" s="61">
        <f>SUM(AU165:AU189)</f>
        <v>0</v>
      </c>
      <c r="AV164" s="62">
        <f t="shared" si="56"/>
        <v>273360</v>
      </c>
      <c r="AW164" s="80">
        <f>'[1]chi khoa'!E21</f>
        <v>631475.77568988176</v>
      </c>
      <c r="AX164" s="58"/>
    </row>
    <row r="165" spans="1:53" ht="22.2" customHeight="1" x14ac:dyDescent="0.25">
      <c r="A165" s="170">
        <v>1</v>
      </c>
      <c r="B165" s="199" t="s">
        <v>310</v>
      </c>
      <c r="C165" s="65">
        <v>0</v>
      </c>
      <c r="D165" s="18">
        <v>20</v>
      </c>
      <c r="E165" s="18">
        <v>52</v>
      </c>
      <c r="F165" s="66">
        <f t="shared" si="60"/>
        <v>72</v>
      </c>
      <c r="G165" s="54">
        <f>[1]Phương!O164</f>
        <v>0</v>
      </c>
      <c r="H165" s="18">
        <f>[1]Hiên!T164</f>
        <v>0</v>
      </c>
      <c r="I165" s="18">
        <f>[1]Hiên!R164</f>
        <v>20</v>
      </c>
      <c r="J165" s="18">
        <f>'[1]H. Hà'!P164</f>
        <v>0</v>
      </c>
      <c r="K165" s="18">
        <f>[1]Vân!Q164</f>
        <v>0</v>
      </c>
      <c r="L165" s="18"/>
      <c r="M165" s="18">
        <f>[1]Hiên!U164</f>
        <v>0</v>
      </c>
      <c r="N165" s="18"/>
      <c r="O165" s="18"/>
      <c r="P165" s="48">
        <f>[1]Phương!X164</f>
        <v>0</v>
      </c>
      <c r="Q165" s="48"/>
      <c r="R165" s="48">
        <f t="shared" si="59"/>
        <v>0</v>
      </c>
      <c r="S165" s="50">
        <f>'[1]H. Hà'!X164</f>
        <v>0</v>
      </c>
      <c r="T165" s="84">
        <v>29000</v>
      </c>
      <c r="U165" s="50">
        <f t="shared" si="46"/>
        <v>0</v>
      </c>
      <c r="V165" s="18">
        <f>[1]Hiên!AA164</f>
        <v>0</v>
      </c>
      <c r="W165" s="18"/>
      <c r="X165" s="18">
        <f>'[1]778NK'!F164</f>
        <v>0</v>
      </c>
      <c r="Y165" s="39">
        <f t="shared" si="47"/>
        <v>0</v>
      </c>
      <c r="Z165" s="84">
        <v>29000</v>
      </c>
      <c r="AA165" s="41">
        <f t="shared" si="48"/>
        <v>0</v>
      </c>
      <c r="AB165" s="52">
        <f t="shared" si="49"/>
        <v>0</v>
      </c>
      <c r="AC165" s="52">
        <f t="shared" si="50"/>
        <v>0</v>
      </c>
      <c r="AD165" s="53">
        <f t="shared" si="51"/>
        <v>20</v>
      </c>
      <c r="AE165" s="53">
        <f t="shared" si="52"/>
        <v>52</v>
      </c>
      <c r="AF165" s="53">
        <f t="shared" si="53"/>
        <v>846820</v>
      </c>
      <c r="AG165" s="18">
        <f>[1]Phương!AB164</f>
        <v>0</v>
      </c>
      <c r="AH165" s="18">
        <f>[1]Hiên!AC164</f>
        <v>0</v>
      </c>
      <c r="AI165" s="18">
        <f>[1]Vân!AA164</f>
        <v>52</v>
      </c>
      <c r="AJ165" s="18">
        <f>'[1]778NK'!I164</f>
        <v>0</v>
      </c>
      <c r="AK165" s="54">
        <f t="shared" si="54"/>
        <v>52</v>
      </c>
      <c r="AL165" s="18">
        <f t="shared" si="58"/>
        <v>0</v>
      </c>
      <c r="AM165" s="18">
        <f>[1]Vân!AB164</f>
        <v>12</v>
      </c>
      <c r="AN165" s="73">
        <v>16285</v>
      </c>
      <c r="AO165" s="58">
        <f t="shared" si="41"/>
        <v>0</v>
      </c>
      <c r="AP165" s="58">
        <f t="shared" si="42"/>
        <v>0</v>
      </c>
      <c r="AQ165" s="58">
        <f t="shared" si="43"/>
        <v>0</v>
      </c>
      <c r="AR165" s="58">
        <f t="shared" si="44"/>
        <v>20</v>
      </c>
      <c r="AS165" s="58">
        <f t="shared" si="45"/>
        <v>325700</v>
      </c>
      <c r="AT165" s="58">
        <f t="shared" si="57"/>
        <v>0</v>
      </c>
      <c r="AU165" s="58">
        <f t="shared" si="55"/>
        <v>0</v>
      </c>
      <c r="AV165" s="69">
        <f t="shared" si="56"/>
        <v>0</v>
      </c>
      <c r="AW165" s="58"/>
      <c r="AX165" s="21">
        <f>SUM(AB165:AB189)</f>
        <v>280</v>
      </c>
      <c r="BA165" s="2" t="s">
        <v>311</v>
      </c>
    </row>
    <row r="166" spans="1:53" ht="22.2" customHeight="1" x14ac:dyDescent="0.25">
      <c r="A166" s="173">
        <v>2</v>
      </c>
      <c r="B166" s="163" t="s">
        <v>312</v>
      </c>
      <c r="C166" s="65">
        <v>0</v>
      </c>
      <c r="D166" s="18">
        <v>0</v>
      </c>
      <c r="E166" s="18">
        <v>50</v>
      </c>
      <c r="F166" s="66">
        <f t="shared" si="60"/>
        <v>50</v>
      </c>
      <c r="G166" s="54">
        <f>[1]Phương!O165</f>
        <v>0</v>
      </c>
      <c r="H166" s="18">
        <f>[1]Hiên!T165</f>
        <v>0</v>
      </c>
      <c r="I166" s="18">
        <f>[1]Hiên!R165</f>
        <v>0</v>
      </c>
      <c r="J166" s="18">
        <f>'[1]H. Hà'!P165</f>
        <v>0</v>
      </c>
      <c r="K166" s="18">
        <f>[1]Vân!Q165</f>
        <v>0</v>
      </c>
      <c r="L166" s="18"/>
      <c r="M166" s="18">
        <f>[1]Hiên!U165</f>
        <v>0</v>
      </c>
      <c r="N166" s="18"/>
      <c r="O166" s="18"/>
      <c r="P166" s="48">
        <f>[1]Phương!X165</f>
        <v>0</v>
      </c>
      <c r="Q166" s="48"/>
      <c r="R166" s="48">
        <f t="shared" si="59"/>
        <v>0</v>
      </c>
      <c r="S166" s="50">
        <f>'[1]H. Hà'!X165</f>
        <v>0</v>
      </c>
      <c r="T166" s="88">
        <v>18000</v>
      </c>
      <c r="U166" s="50">
        <f t="shared" si="46"/>
        <v>0</v>
      </c>
      <c r="V166" s="18">
        <f>[1]Hiên!AA165</f>
        <v>0</v>
      </c>
      <c r="W166" s="18"/>
      <c r="X166" s="18">
        <f>'[1]778NK'!F165</f>
        <v>0</v>
      </c>
      <c r="Y166" s="39">
        <f t="shared" si="47"/>
        <v>0</v>
      </c>
      <c r="Z166" s="88">
        <v>18000</v>
      </c>
      <c r="AA166" s="41">
        <f t="shared" si="48"/>
        <v>0</v>
      </c>
      <c r="AB166" s="52">
        <f t="shared" si="49"/>
        <v>0</v>
      </c>
      <c r="AC166" s="52">
        <f t="shared" si="50"/>
        <v>0</v>
      </c>
      <c r="AD166" s="53">
        <f t="shared" si="51"/>
        <v>0</v>
      </c>
      <c r="AE166" s="53">
        <f t="shared" si="52"/>
        <v>50</v>
      </c>
      <c r="AF166" s="53">
        <f t="shared" si="53"/>
        <v>509000</v>
      </c>
      <c r="AG166" s="18">
        <f>[1]Phương!AB165</f>
        <v>0</v>
      </c>
      <c r="AH166" s="18">
        <f>[1]Hiên!AC165</f>
        <v>0</v>
      </c>
      <c r="AI166" s="18">
        <f>[1]Vân!AA165</f>
        <v>50</v>
      </c>
      <c r="AJ166" s="18">
        <f>'[1]778NK'!I165</f>
        <v>0</v>
      </c>
      <c r="AK166" s="54">
        <f t="shared" si="54"/>
        <v>50</v>
      </c>
      <c r="AL166" s="18">
        <f t="shared" si="58"/>
        <v>0</v>
      </c>
      <c r="AM166" s="18">
        <f>[1]Vân!AB165</f>
        <v>4</v>
      </c>
      <c r="AN166" s="73">
        <v>10180</v>
      </c>
      <c r="AO166" s="58">
        <f t="shared" si="41"/>
        <v>0</v>
      </c>
      <c r="AP166" s="58">
        <f t="shared" si="42"/>
        <v>0</v>
      </c>
      <c r="AQ166" s="58">
        <f t="shared" si="43"/>
        <v>0</v>
      </c>
      <c r="AR166" s="58">
        <f t="shared" si="44"/>
        <v>0</v>
      </c>
      <c r="AS166" s="58">
        <f t="shared" si="45"/>
        <v>0</v>
      </c>
      <c r="AT166" s="58">
        <f t="shared" si="57"/>
        <v>0</v>
      </c>
      <c r="AU166" s="58">
        <f t="shared" si="55"/>
        <v>0</v>
      </c>
      <c r="AV166" s="69">
        <f t="shared" si="56"/>
        <v>0</v>
      </c>
      <c r="AW166" s="58"/>
      <c r="AX166" s="21"/>
      <c r="BA166" s="2" t="s">
        <v>313</v>
      </c>
    </row>
    <row r="167" spans="1:53" ht="22.2" customHeight="1" x14ac:dyDescent="0.25">
      <c r="A167" s="170">
        <v>3</v>
      </c>
      <c r="B167" s="199" t="s">
        <v>314</v>
      </c>
      <c r="C167" s="65">
        <v>0</v>
      </c>
      <c r="D167" s="18">
        <v>7</v>
      </c>
      <c r="E167" s="18">
        <v>0</v>
      </c>
      <c r="F167" s="66">
        <f t="shared" si="60"/>
        <v>7</v>
      </c>
      <c r="G167" s="54">
        <f>[1]Phương!O166</f>
        <v>0</v>
      </c>
      <c r="H167" s="18">
        <f>[1]Hiên!T166</f>
        <v>0</v>
      </c>
      <c r="I167" s="18">
        <f>[1]Hiên!R166</f>
        <v>0</v>
      </c>
      <c r="J167" s="18">
        <f>'[1]H. Hà'!P166</f>
        <v>0</v>
      </c>
      <c r="K167" s="18">
        <f>[1]Vân!Q166</f>
        <v>0</v>
      </c>
      <c r="L167" s="18"/>
      <c r="M167" s="18">
        <f>[1]Hiên!U166</f>
        <v>0</v>
      </c>
      <c r="N167" s="18"/>
      <c r="O167" s="18"/>
      <c r="P167" s="48">
        <f>[1]Phương!X166</f>
        <v>0</v>
      </c>
      <c r="Q167" s="48"/>
      <c r="R167" s="48">
        <f t="shared" si="59"/>
        <v>0</v>
      </c>
      <c r="S167" s="50">
        <f>'[1]H. Hà'!X166</f>
        <v>0</v>
      </c>
      <c r="T167" s="84">
        <v>24000</v>
      </c>
      <c r="U167" s="50">
        <f t="shared" si="46"/>
        <v>0</v>
      </c>
      <c r="V167" s="18">
        <f>[1]Hiên!AA166</f>
        <v>0</v>
      </c>
      <c r="W167" s="18">
        <f>[1]Vân!Y166</f>
        <v>0</v>
      </c>
      <c r="X167" s="18">
        <f>'[1]778NK'!F166</f>
        <v>0</v>
      </c>
      <c r="Y167" s="39">
        <f t="shared" si="47"/>
        <v>0</v>
      </c>
      <c r="Z167" s="84">
        <v>24000</v>
      </c>
      <c r="AA167" s="41">
        <f t="shared" si="48"/>
        <v>0</v>
      </c>
      <c r="AB167" s="52">
        <f t="shared" si="49"/>
        <v>0</v>
      </c>
      <c r="AC167" s="52">
        <f t="shared" si="50"/>
        <v>0</v>
      </c>
      <c r="AD167" s="53">
        <f t="shared" si="51"/>
        <v>0</v>
      </c>
      <c r="AE167" s="53">
        <f t="shared" si="52"/>
        <v>7</v>
      </c>
      <c r="AF167" s="53">
        <f t="shared" si="53"/>
        <v>102340</v>
      </c>
      <c r="AG167" s="18">
        <f>[1]Phương!AB166</f>
        <v>0</v>
      </c>
      <c r="AH167" s="18">
        <f>[1]Hiên!AC166</f>
        <v>7</v>
      </c>
      <c r="AI167" s="18">
        <f>[1]Vân!AA166</f>
        <v>0</v>
      </c>
      <c r="AJ167" s="18">
        <f>'[1]778NK'!I166</f>
        <v>0</v>
      </c>
      <c r="AK167" s="54">
        <f t="shared" si="54"/>
        <v>7</v>
      </c>
      <c r="AL167" s="18">
        <f t="shared" si="58"/>
        <v>0</v>
      </c>
      <c r="AM167" s="18">
        <f>[1]Vân!AB166</f>
        <v>0</v>
      </c>
      <c r="AN167" s="73">
        <v>14620</v>
      </c>
      <c r="AO167" s="58">
        <f t="shared" si="41"/>
        <v>0</v>
      </c>
      <c r="AP167" s="58">
        <f t="shared" si="42"/>
        <v>0</v>
      </c>
      <c r="AQ167" s="58">
        <f t="shared" si="43"/>
        <v>0</v>
      </c>
      <c r="AR167" s="58">
        <f t="shared" si="44"/>
        <v>0</v>
      </c>
      <c r="AS167" s="58">
        <f t="shared" si="45"/>
        <v>0</v>
      </c>
      <c r="AT167" s="58">
        <f t="shared" si="57"/>
        <v>0</v>
      </c>
      <c r="AU167" s="58">
        <f t="shared" si="55"/>
        <v>0</v>
      </c>
      <c r="AV167" s="69">
        <f t="shared" si="56"/>
        <v>0</v>
      </c>
      <c r="AW167" s="58"/>
      <c r="AX167" s="21"/>
      <c r="BA167" s="2" t="s">
        <v>315</v>
      </c>
    </row>
    <row r="168" spans="1:53" ht="22.2" customHeight="1" x14ac:dyDescent="0.25">
      <c r="A168" s="170">
        <v>5</v>
      </c>
      <c r="B168" s="199" t="s">
        <v>316</v>
      </c>
      <c r="C168" s="65">
        <v>0</v>
      </c>
      <c r="D168" s="18">
        <v>0</v>
      </c>
      <c r="E168" s="18">
        <v>40</v>
      </c>
      <c r="F168" s="66">
        <f t="shared" si="60"/>
        <v>40</v>
      </c>
      <c r="G168" s="54">
        <f>[1]Phương!O167</f>
        <v>0</v>
      </c>
      <c r="H168" s="18">
        <f>[1]Hiên!T167</f>
        <v>0</v>
      </c>
      <c r="I168" s="18">
        <f>[1]Hiên!R167</f>
        <v>0</v>
      </c>
      <c r="J168" s="18">
        <f>'[1]H. Hà'!P167</f>
        <v>0</v>
      </c>
      <c r="K168" s="18">
        <f>[1]Vân!Q167</f>
        <v>0</v>
      </c>
      <c r="L168" s="18"/>
      <c r="M168" s="18">
        <f>[1]Hiên!U167</f>
        <v>0</v>
      </c>
      <c r="N168" s="18"/>
      <c r="O168" s="18"/>
      <c r="P168" s="48">
        <f>[1]Phương!X167</f>
        <v>0</v>
      </c>
      <c r="Q168" s="48"/>
      <c r="R168" s="48">
        <f t="shared" si="59"/>
        <v>0</v>
      </c>
      <c r="S168" s="50">
        <f>'[1]H. Hà'!X167</f>
        <v>0</v>
      </c>
      <c r="T168" s="84">
        <v>24000</v>
      </c>
      <c r="U168" s="50">
        <f t="shared" si="46"/>
        <v>0</v>
      </c>
      <c r="V168" s="18">
        <f>[1]Hiên!AA167</f>
        <v>0</v>
      </c>
      <c r="W168" s="18"/>
      <c r="X168" s="18">
        <f>'[1]778NK'!F167</f>
        <v>0</v>
      </c>
      <c r="Y168" s="39">
        <f t="shared" si="47"/>
        <v>0</v>
      </c>
      <c r="Z168" s="84">
        <v>24000</v>
      </c>
      <c r="AA168" s="41">
        <f t="shared" si="48"/>
        <v>0</v>
      </c>
      <c r="AB168" s="52">
        <f t="shared" si="49"/>
        <v>0</v>
      </c>
      <c r="AC168" s="52">
        <f t="shared" si="50"/>
        <v>0</v>
      </c>
      <c r="AD168" s="53">
        <f t="shared" si="51"/>
        <v>0</v>
      </c>
      <c r="AE168" s="53">
        <f t="shared" si="52"/>
        <v>40</v>
      </c>
      <c r="AF168" s="53">
        <f t="shared" si="53"/>
        <v>573720</v>
      </c>
      <c r="AG168" s="18">
        <f>[1]Phương!AB167</f>
        <v>0</v>
      </c>
      <c r="AH168" s="18">
        <f>[1]Hiên!AC167</f>
        <v>0</v>
      </c>
      <c r="AI168" s="18">
        <f>[1]Vân!AA167</f>
        <v>40</v>
      </c>
      <c r="AJ168" s="18">
        <f>'[1]778NK'!I167</f>
        <v>0</v>
      </c>
      <c r="AK168" s="54">
        <f t="shared" si="54"/>
        <v>40</v>
      </c>
      <c r="AL168" s="18">
        <f t="shared" si="58"/>
        <v>0</v>
      </c>
      <c r="AM168" s="18">
        <f>[1]Vân!AB167</f>
        <v>9</v>
      </c>
      <c r="AN168" s="73">
        <v>14343</v>
      </c>
      <c r="AO168" s="58">
        <f t="shared" si="41"/>
        <v>0</v>
      </c>
      <c r="AP168" s="58">
        <f t="shared" si="42"/>
        <v>0</v>
      </c>
      <c r="AQ168" s="58">
        <f t="shared" si="43"/>
        <v>0</v>
      </c>
      <c r="AR168" s="58">
        <f t="shared" si="44"/>
        <v>0</v>
      </c>
      <c r="AS168" s="58">
        <f t="shared" si="45"/>
        <v>0</v>
      </c>
      <c r="AT168" s="58">
        <f t="shared" si="57"/>
        <v>0</v>
      </c>
      <c r="AU168" s="58">
        <f t="shared" si="55"/>
        <v>0</v>
      </c>
      <c r="AV168" s="69">
        <f t="shared" si="56"/>
        <v>0</v>
      </c>
      <c r="AW168" s="58"/>
      <c r="AX168" s="21"/>
      <c r="BA168" s="2" t="s">
        <v>317</v>
      </c>
    </row>
    <row r="169" spans="1:53" ht="22.2" customHeight="1" x14ac:dyDescent="0.25">
      <c r="A169" s="173">
        <v>6</v>
      </c>
      <c r="B169" s="163" t="s">
        <v>318</v>
      </c>
      <c r="C169" s="65">
        <v>8</v>
      </c>
      <c r="D169" s="18">
        <v>0</v>
      </c>
      <c r="E169" s="18">
        <v>12</v>
      </c>
      <c r="F169" s="66">
        <f t="shared" si="60"/>
        <v>20</v>
      </c>
      <c r="G169" s="54">
        <f>[1]Phương!O168</f>
        <v>1</v>
      </c>
      <c r="H169" s="18">
        <f>[1]Hiên!T168</f>
        <v>0</v>
      </c>
      <c r="I169" s="18">
        <f>[1]Hiên!R168</f>
        <v>0</v>
      </c>
      <c r="J169" s="18">
        <f>'[1]H. Hà'!P168</f>
        <v>0</v>
      </c>
      <c r="K169" s="18">
        <f>[1]Vân!Q168</f>
        <v>0</v>
      </c>
      <c r="L169" s="18"/>
      <c r="M169" s="18">
        <f>[1]Hiên!U168</f>
        <v>0</v>
      </c>
      <c r="N169" s="18"/>
      <c r="O169" s="18"/>
      <c r="P169" s="48">
        <f>[1]Phương!X168</f>
        <v>0</v>
      </c>
      <c r="Q169" s="48"/>
      <c r="R169" s="48">
        <f t="shared" si="59"/>
        <v>0</v>
      </c>
      <c r="S169" s="50">
        <f>'[1]H. Hà'!X168</f>
        <v>1</v>
      </c>
      <c r="T169" s="88">
        <v>35000</v>
      </c>
      <c r="U169" s="50">
        <f t="shared" si="46"/>
        <v>35000</v>
      </c>
      <c r="V169" s="18">
        <f>[1]Hiên!AA168</f>
        <v>0</v>
      </c>
      <c r="W169" s="18">
        <f>[1]Vân!Y168</f>
        <v>0</v>
      </c>
      <c r="X169" s="18">
        <f>'[1]778NK'!F168</f>
        <v>0</v>
      </c>
      <c r="Y169" s="39">
        <f t="shared" si="47"/>
        <v>0</v>
      </c>
      <c r="Z169" s="88">
        <v>35000</v>
      </c>
      <c r="AA169" s="41">
        <f t="shared" si="48"/>
        <v>0</v>
      </c>
      <c r="AB169" s="52">
        <f t="shared" si="49"/>
        <v>1</v>
      </c>
      <c r="AC169" s="52">
        <f t="shared" si="50"/>
        <v>35000</v>
      </c>
      <c r="AD169" s="53">
        <f t="shared" si="51"/>
        <v>2</v>
      </c>
      <c r="AE169" s="53">
        <f t="shared" si="52"/>
        <v>18</v>
      </c>
      <c r="AF169" s="53">
        <f t="shared" si="53"/>
        <v>423000</v>
      </c>
      <c r="AG169" s="18">
        <f>[1]Phương!AB168</f>
        <v>0</v>
      </c>
      <c r="AH169" s="18">
        <f>[1]Hiên!AC168</f>
        <v>7</v>
      </c>
      <c r="AI169" s="18">
        <f>[1]Vân!AA168</f>
        <v>11</v>
      </c>
      <c r="AJ169" s="18">
        <f>'[1]778NK'!I168</f>
        <v>0</v>
      </c>
      <c r="AK169" s="54">
        <f t="shared" si="54"/>
        <v>18</v>
      </c>
      <c r="AL169" s="18">
        <f t="shared" si="58"/>
        <v>0</v>
      </c>
      <c r="AM169" s="18">
        <f>[1]Vân!AB168</f>
        <v>0</v>
      </c>
      <c r="AN169" s="73">
        <v>23500</v>
      </c>
      <c r="AO169" s="58">
        <f t="shared" si="41"/>
        <v>1</v>
      </c>
      <c r="AP169" s="58">
        <f t="shared" si="42"/>
        <v>23500</v>
      </c>
      <c r="AQ169" s="58">
        <f t="shared" si="43"/>
        <v>11500</v>
      </c>
      <c r="AR169" s="58">
        <f t="shared" si="44"/>
        <v>1</v>
      </c>
      <c r="AS169" s="58">
        <f t="shared" si="45"/>
        <v>23500</v>
      </c>
      <c r="AT169" s="58">
        <f t="shared" si="57"/>
        <v>1400</v>
      </c>
      <c r="AU169" s="58"/>
      <c r="AV169" s="69">
        <f t="shared" si="56"/>
        <v>1400</v>
      </c>
      <c r="AW169" s="58"/>
      <c r="AX169" s="21"/>
      <c r="BA169" s="2" t="s">
        <v>319</v>
      </c>
    </row>
    <row r="170" spans="1:53" ht="22.2" hidden="1" customHeight="1" x14ac:dyDescent="0.25">
      <c r="A170" s="170">
        <v>7</v>
      </c>
      <c r="B170" s="199" t="s">
        <v>320</v>
      </c>
      <c r="C170" s="65">
        <v>0</v>
      </c>
      <c r="D170" s="18">
        <v>1</v>
      </c>
      <c r="E170" s="18">
        <v>0</v>
      </c>
      <c r="F170" s="66">
        <f t="shared" si="60"/>
        <v>1</v>
      </c>
      <c r="G170" s="54">
        <f>[1]Phương!O169</f>
        <v>0</v>
      </c>
      <c r="H170" s="18">
        <f>[1]Hiên!T169</f>
        <v>0</v>
      </c>
      <c r="I170" s="18">
        <f>[1]Hiên!R169</f>
        <v>0</v>
      </c>
      <c r="J170" s="18">
        <f>'[1]H. Hà'!P169</f>
        <v>0</v>
      </c>
      <c r="K170" s="18">
        <f>[1]Vân!Q169</f>
        <v>0</v>
      </c>
      <c r="L170" s="18"/>
      <c r="M170" s="18">
        <f>[1]Hiên!U169</f>
        <v>0</v>
      </c>
      <c r="N170" s="18"/>
      <c r="O170" s="18"/>
      <c r="P170" s="48">
        <f>[1]Phương!X169</f>
        <v>0</v>
      </c>
      <c r="Q170" s="48"/>
      <c r="R170" s="48">
        <f t="shared" si="59"/>
        <v>0</v>
      </c>
      <c r="S170" s="50">
        <f>'[1]H. Hà'!X169</f>
        <v>0</v>
      </c>
      <c r="T170" s="84">
        <v>25000</v>
      </c>
      <c r="U170" s="50">
        <f t="shared" si="46"/>
        <v>0</v>
      </c>
      <c r="V170" s="18">
        <f>[1]Hiên!AA169</f>
        <v>1</v>
      </c>
      <c r="W170" s="18">
        <f>[1]Vân!Y169</f>
        <v>0</v>
      </c>
      <c r="X170" s="18">
        <f>'[1]778NK'!F169</f>
        <v>0</v>
      </c>
      <c r="Y170" s="39">
        <f t="shared" si="47"/>
        <v>1</v>
      </c>
      <c r="Z170" s="84">
        <v>25000</v>
      </c>
      <c r="AA170" s="41">
        <f t="shared" si="48"/>
        <v>25000</v>
      </c>
      <c r="AB170" s="52">
        <f t="shared" si="49"/>
        <v>1</v>
      </c>
      <c r="AC170" s="52">
        <f t="shared" si="50"/>
        <v>25000</v>
      </c>
      <c r="AD170" s="53">
        <f t="shared" si="51"/>
        <v>1</v>
      </c>
      <c r="AE170" s="53">
        <f t="shared" si="52"/>
        <v>0</v>
      </c>
      <c r="AF170" s="53">
        <f t="shared" si="53"/>
        <v>0</v>
      </c>
      <c r="AG170" s="18">
        <f>[1]Phương!AB169</f>
        <v>0</v>
      </c>
      <c r="AH170" s="18">
        <f>[1]Hiên!AC169</f>
        <v>0</v>
      </c>
      <c r="AI170" s="18">
        <f>[1]Vân!AA169</f>
        <v>0</v>
      </c>
      <c r="AJ170" s="18">
        <f>'[1]778NK'!I169</f>
        <v>0</v>
      </c>
      <c r="AK170" s="54">
        <f t="shared" si="54"/>
        <v>0</v>
      </c>
      <c r="AL170" s="18">
        <f t="shared" si="58"/>
        <v>0</v>
      </c>
      <c r="AM170" s="18">
        <f>[1]Vân!AB169</f>
        <v>0</v>
      </c>
      <c r="AN170" s="73">
        <v>16100</v>
      </c>
      <c r="AO170" s="58">
        <f t="shared" si="41"/>
        <v>1</v>
      </c>
      <c r="AP170" s="58">
        <f t="shared" si="42"/>
        <v>16100</v>
      </c>
      <c r="AQ170" s="58">
        <f t="shared" si="43"/>
        <v>8900</v>
      </c>
      <c r="AR170" s="58">
        <f t="shared" si="44"/>
        <v>0</v>
      </c>
      <c r="AS170" s="58">
        <f t="shared" si="45"/>
        <v>0</v>
      </c>
      <c r="AT170" s="58">
        <f t="shared" si="57"/>
        <v>1000</v>
      </c>
      <c r="AU170" s="58"/>
      <c r="AV170" s="69">
        <f t="shared" si="56"/>
        <v>1000</v>
      </c>
      <c r="AW170" s="58"/>
      <c r="AX170" s="21"/>
    </row>
    <row r="171" spans="1:53" ht="22.2" customHeight="1" x14ac:dyDescent="0.25">
      <c r="A171" s="173">
        <v>8</v>
      </c>
      <c r="B171" s="163" t="s">
        <v>321</v>
      </c>
      <c r="C171" s="65">
        <v>0</v>
      </c>
      <c r="D171" s="18">
        <v>0</v>
      </c>
      <c r="E171" s="18">
        <v>7</v>
      </c>
      <c r="F171" s="66">
        <f t="shared" si="60"/>
        <v>7</v>
      </c>
      <c r="G171" s="54">
        <f>[1]Phương!O170</f>
        <v>0</v>
      </c>
      <c r="H171" s="18">
        <f>[1]Hiên!T170</f>
        <v>0</v>
      </c>
      <c r="I171" s="18">
        <f>[1]Hiên!R170</f>
        <v>0</v>
      </c>
      <c r="J171" s="18">
        <f>'[1]H. Hà'!P170</f>
        <v>0</v>
      </c>
      <c r="K171" s="18">
        <f>[1]Vân!Q170</f>
        <v>0</v>
      </c>
      <c r="L171" s="18"/>
      <c r="M171" s="18">
        <f>[1]Hiên!U170</f>
        <v>0</v>
      </c>
      <c r="N171" s="18"/>
      <c r="O171" s="18"/>
      <c r="P171" s="48">
        <f>[1]Phương!X170</f>
        <v>0</v>
      </c>
      <c r="Q171" s="48"/>
      <c r="R171" s="48">
        <f t="shared" si="59"/>
        <v>0</v>
      </c>
      <c r="S171" s="50">
        <f>'[1]H. Hà'!X170</f>
        <v>2</v>
      </c>
      <c r="T171" s="88">
        <v>23000</v>
      </c>
      <c r="U171" s="50">
        <f t="shared" si="46"/>
        <v>46000</v>
      </c>
      <c r="V171" s="18">
        <f>[1]Hiên!AA170</f>
        <v>0</v>
      </c>
      <c r="W171" s="18">
        <f>[1]Vân!Y170</f>
        <v>0</v>
      </c>
      <c r="X171" s="18">
        <f>'[1]778NK'!F170</f>
        <v>0</v>
      </c>
      <c r="Y171" s="39">
        <f t="shared" si="47"/>
        <v>0</v>
      </c>
      <c r="Z171" s="88">
        <v>23000</v>
      </c>
      <c r="AA171" s="41">
        <f t="shared" si="48"/>
        <v>0</v>
      </c>
      <c r="AB171" s="52">
        <f t="shared" si="49"/>
        <v>2</v>
      </c>
      <c r="AC171" s="52">
        <f t="shared" si="50"/>
        <v>46000</v>
      </c>
      <c r="AD171" s="53">
        <f t="shared" si="51"/>
        <v>2</v>
      </c>
      <c r="AE171" s="53">
        <f t="shared" si="52"/>
        <v>5</v>
      </c>
      <c r="AF171" s="53">
        <f t="shared" si="53"/>
        <v>68475</v>
      </c>
      <c r="AG171" s="18">
        <f>[1]Phương!AB170</f>
        <v>0</v>
      </c>
      <c r="AH171" s="18">
        <f>[1]Hiên!AC170</f>
        <v>0</v>
      </c>
      <c r="AI171" s="18">
        <f>[1]Vân!AA170</f>
        <v>5</v>
      </c>
      <c r="AJ171" s="18">
        <f>'[1]778NK'!I170</f>
        <v>0</v>
      </c>
      <c r="AK171" s="54">
        <f t="shared" si="54"/>
        <v>5</v>
      </c>
      <c r="AL171" s="18">
        <f t="shared" si="58"/>
        <v>0</v>
      </c>
      <c r="AM171" s="18">
        <f>[1]Vân!AB170</f>
        <v>0</v>
      </c>
      <c r="AN171" s="73">
        <v>13695</v>
      </c>
      <c r="AO171" s="58">
        <f t="shared" si="41"/>
        <v>2</v>
      </c>
      <c r="AP171" s="58">
        <f t="shared" si="42"/>
        <v>27390</v>
      </c>
      <c r="AQ171" s="58">
        <f t="shared" si="43"/>
        <v>18610</v>
      </c>
      <c r="AR171" s="58">
        <f t="shared" si="44"/>
        <v>0</v>
      </c>
      <c r="AS171" s="58">
        <f t="shared" si="45"/>
        <v>0</v>
      </c>
      <c r="AT171" s="58">
        <f t="shared" si="57"/>
        <v>1840</v>
      </c>
      <c r="AU171" s="58"/>
      <c r="AV171" s="69">
        <f t="shared" si="56"/>
        <v>1840</v>
      </c>
      <c r="AW171" s="58"/>
      <c r="AX171" s="21"/>
      <c r="BA171" s="2" t="s">
        <v>322</v>
      </c>
    </row>
    <row r="172" spans="1:53" ht="22.2" customHeight="1" x14ac:dyDescent="0.25">
      <c r="A172" s="170">
        <v>9</v>
      </c>
      <c r="B172" s="199" t="s">
        <v>323</v>
      </c>
      <c r="C172" s="65">
        <v>0</v>
      </c>
      <c r="D172" s="18">
        <v>0</v>
      </c>
      <c r="E172" s="18">
        <v>57</v>
      </c>
      <c r="F172" s="66">
        <f t="shared" si="60"/>
        <v>57</v>
      </c>
      <c r="G172" s="54">
        <f>[1]Phương!O171</f>
        <v>0</v>
      </c>
      <c r="H172" s="18">
        <f>[1]Hiên!T171</f>
        <v>0</v>
      </c>
      <c r="I172" s="18">
        <f>[1]Hiên!R171</f>
        <v>0</v>
      </c>
      <c r="J172" s="18">
        <f>'[1]H. Hà'!P171</f>
        <v>0</v>
      </c>
      <c r="K172" s="18">
        <f>[1]Vân!Q171</f>
        <v>0</v>
      </c>
      <c r="L172" s="18"/>
      <c r="M172" s="18">
        <f>[1]Hiên!U171</f>
        <v>0</v>
      </c>
      <c r="N172" s="18"/>
      <c r="O172" s="18"/>
      <c r="P172" s="48">
        <f>[1]Phương!X171</f>
        <v>0</v>
      </c>
      <c r="Q172" s="48"/>
      <c r="R172" s="48">
        <f t="shared" si="59"/>
        <v>0</v>
      </c>
      <c r="S172" s="50">
        <f>'[1]H. Hà'!X171</f>
        <v>30</v>
      </c>
      <c r="T172" s="188">
        <v>30000</v>
      </c>
      <c r="U172" s="50">
        <f t="shared" si="46"/>
        <v>900000</v>
      </c>
      <c r="V172" s="18">
        <f>[1]Hiên!AA171</f>
        <v>0</v>
      </c>
      <c r="W172" s="18">
        <f>[1]Vân!Y171</f>
        <v>1</v>
      </c>
      <c r="X172" s="18">
        <f>'[1]778NK'!F171</f>
        <v>0</v>
      </c>
      <c r="Y172" s="39">
        <f t="shared" si="47"/>
        <v>1</v>
      </c>
      <c r="Z172" s="84">
        <v>32000</v>
      </c>
      <c r="AA172" s="41">
        <f t="shared" si="48"/>
        <v>32000</v>
      </c>
      <c r="AB172" s="52">
        <f t="shared" si="49"/>
        <v>31</v>
      </c>
      <c r="AC172" s="52">
        <f t="shared" si="50"/>
        <v>932000</v>
      </c>
      <c r="AD172" s="53">
        <f t="shared" si="51"/>
        <v>31</v>
      </c>
      <c r="AE172" s="53">
        <f t="shared" si="52"/>
        <v>26</v>
      </c>
      <c r="AF172" s="53">
        <f t="shared" si="53"/>
        <v>562900</v>
      </c>
      <c r="AG172" s="18">
        <f>[1]Phương!AB171</f>
        <v>0</v>
      </c>
      <c r="AH172" s="18">
        <f>[1]Hiên!AC171</f>
        <v>0</v>
      </c>
      <c r="AI172" s="18">
        <f>[1]Vân!AA171</f>
        <v>26</v>
      </c>
      <c r="AJ172" s="18">
        <f>'[1]778NK'!I171</f>
        <v>0</v>
      </c>
      <c r="AK172" s="54">
        <f t="shared" si="54"/>
        <v>26</v>
      </c>
      <c r="AL172" s="18">
        <f t="shared" si="58"/>
        <v>0</v>
      </c>
      <c r="AM172" s="18">
        <f>[1]Vân!AB171</f>
        <v>0</v>
      </c>
      <c r="AN172" s="73">
        <v>21650</v>
      </c>
      <c r="AO172" s="58">
        <f t="shared" si="41"/>
        <v>31</v>
      </c>
      <c r="AP172" s="58">
        <f t="shared" si="42"/>
        <v>671150</v>
      </c>
      <c r="AQ172" s="58">
        <f t="shared" si="43"/>
        <v>260850</v>
      </c>
      <c r="AR172" s="58">
        <f t="shared" si="44"/>
        <v>0</v>
      </c>
      <c r="AS172" s="58">
        <f t="shared" si="45"/>
        <v>0</v>
      </c>
      <c r="AT172" s="58">
        <f t="shared" si="57"/>
        <v>37280</v>
      </c>
      <c r="AU172" s="58"/>
      <c r="AV172" s="69">
        <f t="shared" si="56"/>
        <v>37280</v>
      </c>
      <c r="AW172" s="58"/>
      <c r="AX172" s="21"/>
      <c r="BA172" s="2" t="s">
        <v>324</v>
      </c>
    </row>
    <row r="173" spans="1:53" ht="22.2" customHeight="1" x14ac:dyDescent="0.25">
      <c r="A173" s="173">
        <v>10</v>
      </c>
      <c r="B173" s="163" t="s">
        <v>325</v>
      </c>
      <c r="C173" s="65">
        <v>22</v>
      </c>
      <c r="D173" s="18">
        <v>0</v>
      </c>
      <c r="E173" s="18">
        <v>0</v>
      </c>
      <c r="F173" s="66">
        <f t="shared" si="60"/>
        <v>22</v>
      </c>
      <c r="G173" s="54">
        <f>[1]Phương!O172</f>
        <v>1</v>
      </c>
      <c r="H173" s="18">
        <f>[1]Hiên!T172</f>
        <v>0</v>
      </c>
      <c r="I173" s="18">
        <f>[1]Hiên!R172</f>
        <v>0</v>
      </c>
      <c r="J173" s="18">
        <f>'[1]H. Hà'!P172</f>
        <v>0</v>
      </c>
      <c r="K173" s="18">
        <f>[1]Vân!Q172</f>
        <v>0</v>
      </c>
      <c r="L173" s="18"/>
      <c r="M173" s="18">
        <f>[1]Hiên!U172</f>
        <v>0</v>
      </c>
      <c r="N173" s="18"/>
      <c r="O173" s="18"/>
      <c r="P173" s="48">
        <f>[1]Phương!X172</f>
        <v>0</v>
      </c>
      <c r="Q173" s="48"/>
      <c r="R173" s="48">
        <f t="shared" si="59"/>
        <v>0</v>
      </c>
      <c r="S173" s="50">
        <f>'[1]H. Hà'!X172</f>
        <v>0</v>
      </c>
      <c r="T173" s="88">
        <v>21000</v>
      </c>
      <c r="U173" s="50">
        <f t="shared" si="46"/>
        <v>0</v>
      </c>
      <c r="V173" s="18">
        <f>[1]Hiên!AA172</f>
        <v>0</v>
      </c>
      <c r="W173" s="18">
        <f>[1]Vân!Y172</f>
        <v>0</v>
      </c>
      <c r="X173" s="18">
        <f>'[1]778NK'!F172</f>
        <v>0</v>
      </c>
      <c r="Y173" s="39">
        <f t="shared" si="47"/>
        <v>0</v>
      </c>
      <c r="Z173" s="88">
        <v>21000</v>
      </c>
      <c r="AA173" s="41">
        <f t="shared" si="48"/>
        <v>0</v>
      </c>
      <c r="AB173" s="52">
        <f t="shared" si="49"/>
        <v>0</v>
      </c>
      <c r="AC173" s="52">
        <f t="shared" si="50"/>
        <v>0</v>
      </c>
      <c r="AD173" s="53">
        <f t="shared" si="51"/>
        <v>1</v>
      </c>
      <c r="AE173" s="53">
        <f t="shared" si="52"/>
        <v>21</v>
      </c>
      <c r="AF173" s="53">
        <f t="shared" si="53"/>
        <v>248745</v>
      </c>
      <c r="AG173" s="18">
        <f>[1]Phương!AB172</f>
        <v>0</v>
      </c>
      <c r="AH173" s="18">
        <f>[1]Hiên!AC172</f>
        <v>21</v>
      </c>
      <c r="AI173" s="18">
        <f>[1]Vân!AA172</f>
        <v>0</v>
      </c>
      <c r="AJ173" s="18">
        <f>'[1]778NK'!I172</f>
        <v>0</v>
      </c>
      <c r="AK173" s="54">
        <f t="shared" si="54"/>
        <v>21</v>
      </c>
      <c r="AL173" s="18">
        <f t="shared" si="58"/>
        <v>0</v>
      </c>
      <c r="AM173" s="18">
        <f>[1]Vân!AB172</f>
        <v>0</v>
      </c>
      <c r="AN173" s="73">
        <v>11845</v>
      </c>
      <c r="AO173" s="58">
        <f t="shared" si="41"/>
        <v>0</v>
      </c>
      <c r="AP173" s="58">
        <f t="shared" si="42"/>
        <v>0</v>
      </c>
      <c r="AQ173" s="58">
        <f t="shared" si="43"/>
        <v>0</v>
      </c>
      <c r="AR173" s="58">
        <f t="shared" si="44"/>
        <v>1</v>
      </c>
      <c r="AS173" s="58">
        <f t="shared" si="45"/>
        <v>11845</v>
      </c>
      <c r="AT173" s="58">
        <f t="shared" si="57"/>
        <v>0</v>
      </c>
      <c r="AU173" s="58">
        <f t="shared" si="55"/>
        <v>0</v>
      </c>
      <c r="AV173" s="69">
        <f t="shared" si="56"/>
        <v>0</v>
      </c>
      <c r="AW173" s="58"/>
      <c r="AX173" s="21"/>
      <c r="BA173" s="2" t="s">
        <v>326</v>
      </c>
    </row>
    <row r="174" spans="1:53" ht="22.2" customHeight="1" x14ac:dyDescent="0.25">
      <c r="A174" s="170">
        <v>11</v>
      </c>
      <c r="B174" s="199" t="s">
        <v>327</v>
      </c>
      <c r="C174" s="18"/>
      <c r="D174" s="18"/>
      <c r="E174" s="18"/>
      <c r="F174" s="77">
        <f t="shared" si="60"/>
        <v>0</v>
      </c>
      <c r="G174" s="54">
        <f>[1]Phương!O173</f>
        <v>0</v>
      </c>
      <c r="H174" s="18">
        <f>[1]Hiên!T173</f>
        <v>0</v>
      </c>
      <c r="I174" s="18">
        <f>[1]Hiên!R173</f>
        <v>0</v>
      </c>
      <c r="J174" s="18">
        <f>'[1]H. Hà'!P173</f>
        <v>0</v>
      </c>
      <c r="K174" s="18">
        <f>[1]Vân!Q173</f>
        <v>0</v>
      </c>
      <c r="L174" s="18"/>
      <c r="M174" s="18">
        <f>[1]Hiên!U173</f>
        <v>0</v>
      </c>
      <c r="N174" s="18"/>
      <c r="O174" s="18"/>
      <c r="P174" s="48">
        <f>[1]Phương!X173</f>
        <v>0</v>
      </c>
      <c r="Q174" s="48"/>
      <c r="R174" s="48">
        <f t="shared" si="59"/>
        <v>0</v>
      </c>
      <c r="S174" s="50">
        <f>'[1]H. Hà'!X173</f>
        <v>0</v>
      </c>
      <c r="T174" s="84">
        <v>19000</v>
      </c>
      <c r="U174" s="50">
        <f t="shared" si="46"/>
        <v>0</v>
      </c>
      <c r="V174" s="18">
        <f>[1]Hiên!AA173</f>
        <v>0</v>
      </c>
      <c r="W174" s="18">
        <f>[1]Vân!Y173</f>
        <v>0</v>
      </c>
      <c r="X174" s="18">
        <f>'[1]778NK'!F173</f>
        <v>0</v>
      </c>
      <c r="Y174" s="39">
        <f t="shared" si="47"/>
        <v>0</v>
      </c>
      <c r="Z174" s="84">
        <v>19000</v>
      </c>
      <c r="AA174" s="41">
        <f t="shared" si="48"/>
        <v>0</v>
      </c>
      <c r="AB174" s="52">
        <f t="shared" si="49"/>
        <v>0</v>
      </c>
      <c r="AC174" s="52">
        <f t="shared" si="50"/>
        <v>0</v>
      </c>
      <c r="AD174" s="53">
        <f t="shared" si="51"/>
        <v>0</v>
      </c>
      <c r="AE174" s="53">
        <f t="shared" si="52"/>
        <v>0</v>
      </c>
      <c r="AF174" s="53">
        <f t="shared" si="53"/>
        <v>0</v>
      </c>
      <c r="AG174" s="18">
        <f>[1]Phương!AB173</f>
        <v>0</v>
      </c>
      <c r="AH174" s="18">
        <f>[1]Hiên!AC173</f>
        <v>0</v>
      </c>
      <c r="AI174" s="18">
        <f>[1]Vân!AA173</f>
        <v>0</v>
      </c>
      <c r="AJ174" s="18">
        <f>'[1]778NK'!I173</f>
        <v>0</v>
      </c>
      <c r="AK174" s="54">
        <f t="shared" si="54"/>
        <v>0</v>
      </c>
      <c r="AL174" s="18">
        <f t="shared" si="58"/>
        <v>0</v>
      </c>
      <c r="AM174" s="18">
        <f>[1]Vân!AB173</f>
        <v>0</v>
      </c>
      <c r="AN174" s="73">
        <v>9533</v>
      </c>
      <c r="AO174" s="58">
        <f t="shared" si="41"/>
        <v>0</v>
      </c>
      <c r="AP174" s="58">
        <f t="shared" si="42"/>
        <v>0</v>
      </c>
      <c r="AQ174" s="58">
        <f t="shared" si="43"/>
        <v>0</v>
      </c>
      <c r="AR174" s="58">
        <f t="shared" si="44"/>
        <v>0</v>
      </c>
      <c r="AS174" s="58">
        <f t="shared" si="45"/>
        <v>0</v>
      </c>
      <c r="AT174" s="58">
        <f t="shared" si="57"/>
        <v>0</v>
      </c>
      <c r="AU174" s="58">
        <f t="shared" si="55"/>
        <v>0</v>
      </c>
      <c r="AV174" s="69">
        <f t="shared" si="56"/>
        <v>0</v>
      </c>
      <c r="AW174" s="58"/>
      <c r="AX174" s="21"/>
      <c r="BA174" s="2" t="s">
        <v>328</v>
      </c>
    </row>
    <row r="175" spans="1:53" ht="22.2" customHeight="1" x14ac:dyDescent="0.25">
      <c r="A175" s="173">
        <v>12</v>
      </c>
      <c r="B175" s="163" t="s">
        <v>329</v>
      </c>
      <c r="C175" s="65">
        <v>0</v>
      </c>
      <c r="D175" s="18">
        <v>0</v>
      </c>
      <c r="E175" s="18">
        <v>20</v>
      </c>
      <c r="F175" s="66">
        <f t="shared" si="60"/>
        <v>20</v>
      </c>
      <c r="G175" s="54">
        <f>[1]Phương!O174</f>
        <v>0</v>
      </c>
      <c r="H175" s="18">
        <f>[1]Hiên!T174</f>
        <v>0</v>
      </c>
      <c r="I175" s="18">
        <f>[1]Hiên!R174</f>
        <v>0</v>
      </c>
      <c r="J175" s="18">
        <f>'[1]H. Hà'!P174</f>
        <v>0</v>
      </c>
      <c r="K175" s="18">
        <f>[1]Vân!Q174</f>
        <v>0</v>
      </c>
      <c r="L175" s="18"/>
      <c r="M175" s="18">
        <f>[1]Hiên!U174</f>
        <v>0</v>
      </c>
      <c r="N175" s="18"/>
      <c r="O175" s="18"/>
      <c r="P175" s="48">
        <f>[1]Phương!X174</f>
        <v>0</v>
      </c>
      <c r="Q175" s="48"/>
      <c r="R175" s="48">
        <f t="shared" si="59"/>
        <v>0</v>
      </c>
      <c r="S175" s="50">
        <f>'[1]H. Hà'!X174</f>
        <v>0</v>
      </c>
      <c r="T175" s="88">
        <v>18000</v>
      </c>
      <c r="U175" s="50">
        <f t="shared" si="46"/>
        <v>0</v>
      </c>
      <c r="V175" s="18">
        <f>[1]Hiên!AA174</f>
        <v>0</v>
      </c>
      <c r="W175" s="18"/>
      <c r="X175" s="18">
        <f>'[1]778NK'!F174</f>
        <v>0</v>
      </c>
      <c r="Y175" s="39">
        <f t="shared" si="47"/>
        <v>0</v>
      </c>
      <c r="Z175" s="88">
        <v>18000</v>
      </c>
      <c r="AA175" s="41">
        <f t="shared" si="48"/>
        <v>0</v>
      </c>
      <c r="AB175" s="52">
        <f t="shared" si="49"/>
        <v>0</v>
      </c>
      <c r="AC175" s="52">
        <f t="shared" si="50"/>
        <v>0</v>
      </c>
      <c r="AD175" s="53">
        <f t="shared" si="51"/>
        <v>0</v>
      </c>
      <c r="AE175" s="53">
        <f t="shared" si="52"/>
        <v>20</v>
      </c>
      <c r="AF175" s="53">
        <f t="shared" si="53"/>
        <v>259100</v>
      </c>
      <c r="AG175" s="18">
        <f>[1]Phương!AB174</f>
        <v>0</v>
      </c>
      <c r="AH175" s="18">
        <f>[1]Hiên!AC174</f>
        <v>0</v>
      </c>
      <c r="AI175" s="18">
        <f>[1]Vân!AA174</f>
        <v>20</v>
      </c>
      <c r="AJ175" s="18">
        <f>'[1]778NK'!I174</f>
        <v>0</v>
      </c>
      <c r="AK175" s="54">
        <f t="shared" si="54"/>
        <v>20</v>
      </c>
      <c r="AL175" s="18">
        <f t="shared" si="58"/>
        <v>0</v>
      </c>
      <c r="AM175" s="18">
        <f>[1]Vân!AB174</f>
        <v>3</v>
      </c>
      <c r="AN175" s="73">
        <v>12955</v>
      </c>
      <c r="AO175" s="58">
        <f t="shared" si="41"/>
        <v>0</v>
      </c>
      <c r="AP175" s="58">
        <f t="shared" si="42"/>
        <v>0</v>
      </c>
      <c r="AQ175" s="58">
        <f t="shared" si="43"/>
        <v>0</v>
      </c>
      <c r="AR175" s="58">
        <f t="shared" si="44"/>
        <v>0</v>
      </c>
      <c r="AS175" s="58">
        <f t="shared" si="45"/>
        <v>0</v>
      </c>
      <c r="AT175" s="58">
        <f t="shared" si="57"/>
        <v>0</v>
      </c>
      <c r="AU175" s="58">
        <f t="shared" si="55"/>
        <v>0</v>
      </c>
      <c r="AV175" s="69">
        <f t="shared" si="56"/>
        <v>0</v>
      </c>
      <c r="AW175" s="58"/>
      <c r="AX175" s="21"/>
      <c r="BA175" s="2" t="s">
        <v>330</v>
      </c>
    </row>
    <row r="176" spans="1:53" ht="31.8" customHeight="1" x14ac:dyDescent="0.25">
      <c r="A176" s="170">
        <v>13</v>
      </c>
      <c r="B176" s="199" t="s">
        <v>331</v>
      </c>
      <c r="C176" s="65">
        <v>28</v>
      </c>
      <c r="D176" s="18">
        <v>1</v>
      </c>
      <c r="E176" s="18">
        <v>0</v>
      </c>
      <c r="F176" s="66">
        <f t="shared" si="60"/>
        <v>29</v>
      </c>
      <c r="G176" s="54">
        <f>[1]Phương!O175</f>
        <v>1</v>
      </c>
      <c r="H176" s="18">
        <f>[1]Hiên!T175</f>
        <v>0</v>
      </c>
      <c r="I176" s="18">
        <f>[1]Hiên!R175</f>
        <v>0</v>
      </c>
      <c r="J176" s="18">
        <f>'[1]H. Hà'!P175</f>
        <v>0</v>
      </c>
      <c r="K176" s="18">
        <f>[1]Vân!Q175</f>
        <v>0</v>
      </c>
      <c r="L176" s="18"/>
      <c r="M176" s="18">
        <f>[1]Hiên!U175</f>
        <v>0</v>
      </c>
      <c r="N176" s="18"/>
      <c r="O176" s="18"/>
      <c r="P176" s="48">
        <f>[1]Phương!X175</f>
        <v>0</v>
      </c>
      <c r="Q176" s="48"/>
      <c r="R176" s="48">
        <f t="shared" si="59"/>
        <v>0</v>
      </c>
      <c r="S176" s="50">
        <f>'[1]H. Hà'!X175</f>
        <v>0</v>
      </c>
      <c r="T176" s="84">
        <v>42000</v>
      </c>
      <c r="U176" s="50">
        <f t="shared" si="46"/>
        <v>0</v>
      </c>
      <c r="V176" s="18">
        <f>[1]Hiên!AA175</f>
        <v>1</v>
      </c>
      <c r="W176" s="18">
        <f>[1]Vân!Y175</f>
        <v>0</v>
      </c>
      <c r="X176" s="18">
        <f>'[1]778NK'!F175</f>
        <v>0</v>
      </c>
      <c r="Y176" s="39">
        <f t="shared" si="47"/>
        <v>1</v>
      </c>
      <c r="Z176" s="84">
        <v>42000</v>
      </c>
      <c r="AA176" s="41">
        <f t="shared" si="48"/>
        <v>42000</v>
      </c>
      <c r="AB176" s="52">
        <f t="shared" si="49"/>
        <v>1</v>
      </c>
      <c r="AC176" s="52">
        <f t="shared" si="50"/>
        <v>42000</v>
      </c>
      <c r="AD176" s="53">
        <f t="shared" si="51"/>
        <v>2</v>
      </c>
      <c r="AE176" s="53">
        <f t="shared" si="52"/>
        <v>27</v>
      </c>
      <c r="AF176" s="53">
        <f t="shared" si="53"/>
        <v>734400</v>
      </c>
      <c r="AG176" s="18">
        <f>[1]Phương!AB175</f>
        <v>0</v>
      </c>
      <c r="AH176" s="18">
        <f>[1]Hiên!AC175</f>
        <v>27</v>
      </c>
      <c r="AI176" s="18">
        <f>[1]Vân!AA175</f>
        <v>0</v>
      </c>
      <c r="AJ176" s="18">
        <f>'[1]778NK'!I175</f>
        <v>0</v>
      </c>
      <c r="AK176" s="54">
        <f t="shared" si="54"/>
        <v>27</v>
      </c>
      <c r="AL176" s="18">
        <f t="shared" si="58"/>
        <v>0</v>
      </c>
      <c r="AM176" s="18">
        <f>[1]Vân!AB175</f>
        <v>0</v>
      </c>
      <c r="AN176" s="101">
        <v>27200</v>
      </c>
      <c r="AO176" s="58">
        <f t="shared" si="41"/>
        <v>1</v>
      </c>
      <c r="AP176" s="58">
        <f t="shared" si="42"/>
        <v>27200</v>
      </c>
      <c r="AQ176" s="58">
        <f t="shared" si="43"/>
        <v>14800</v>
      </c>
      <c r="AR176" s="58">
        <f t="shared" si="44"/>
        <v>1</v>
      </c>
      <c r="AS176" s="58">
        <f t="shared" si="45"/>
        <v>27200</v>
      </c>
      <c r="AT176" s="58">
        <f t="shared" si="57"/>
        <v>1680</v>
      </c>
      <c r="AU176" s="58"/>
      <c r="AV176" s="69">
        <f t="shared" si="56"/>
        <v>1680</v>
      </c>
      <c r="AW176" s="58"/>
      <c r="AX176" s="21"/>
      <c r="BA176" s="2" t="s">
        <v>332</v>
      </c>
    </row>
    <row r="177" spans="1:53" ht="22.2" customHeight="1" x14ac:dyDescent="0.25">
      <c r="A177" s="173">
        <v>14</v>
      </c>
      <c r="B177" s="163" t="s">
        <v>333</v>
      </c>
      <c r="C177" s="65">
        <v>0</v>
      </c>
      <c r="D177" s="18">
        <v>0</v>
      </c>
      <c r="E177" s="18">
        <v>67</v>
      </c>
      <c r="F177" s="66">
        <f t="shared" si="60"/>
        <v>67</v>
      </c>
      <c r="G177" s="54">
        <f>[1]Phương!O176</f>
        <v>0</v>
      </c>
      <c r="H177" s="18">
        <f>[1]Hiên!T176</f>
        <v>0</v>
      </c>
      <c r="I177" s="18">
        <f>[1]Hiên!R176</f>
        <v>0</v>
      </c>
      <c r="J177" s="18">
        <f>'[1]H. Hà'!P176</f>
        <v>0</v>
      </c>
      <c r="K177" s="18">
        <f>[1]Vân!Q176</f>
        <v>0</v>
      </c>
      <c r="L177" s="18"/>
      <c r="M177" s="18">
        <f>[1]Hiên!U176</f>
        <v>0</v>
      </c>
      <c r="N177" s="18"/>
      <c r="O177" s="18"/>
      <c r="P177" s="48">
        <f>[1]Phương!X176</f>
        <v>0</v>
      </c>
      <c r="Q177" s="48"/>
      <c r="R177" s="48">
        <f t="shared" si="59"/>
        <v>0</v>
      </c>
      <c r="S177" s="50">
        <f>'[1]H. Hà'!X176</f>
        <v>34</v>
      </c>
      <c r="T177" s="88">
        <v>28000</v>
      </c>
      <c r="U177" s="50">
        <f t="shared" si="46"/>
        <v>952000</v>
      </c>
      <c r="V177" s="18">
        <f>[1]Hiên!AA176</f>
        <v>0</v>
      </c>
      <c r="W177" s="18">
        <f>[1]Vân!Y176</f>
        <v>0</v>
      </c>
      <c r="X177" s="18">
        <f>'[1]778NK'!F176</f>
        <v>0</v>
      </c>
      <c r="Y177" s="39">
        <f t="shared" si="47"/>
        <v>0</v>
      </c>
      <c r="Z177" s="88">
        <v>28000</v>
      </c>
      <c r="AA177" s="41">
        <f t="shared" si="48"/>
        <v>0</v>
      </c>
      <c r="AB177" s="52">
        <f t="shared" si="49"/>
        <v>34</v>
      </c>
      <c r="AC177" s="52">
        <f t="shared" si="50"/>
        <v>952000</v>
      </c>
      <c r="AD177" s="53">
        <f t="shared" si="51"/>
        <v>34</v>
      </c>
      <c r="AE177" s="53">
        <f t="shared" si="52"/>
        <v>33</v>
      </c>
      <c r="AF177" s="53">
        <f t="shared" si="53"/>
        <v>531300</v>
      </c>
      <c r="AG177" s="18">
        <f>[1]Phương!AB176</f>
        <v>0</v>
      </c>
      <c r="AH177" s="18">
        <f>[1]Hiên!AC176</f>
        <v>0</v>
      </c>
      <c r="AI177" s="18">
        <f>[1]Vân!AA176</f>
        <v>33</v>
      </c>
      <c r="AJ177" s="18">
        <f>'[1]778NK'!I176</f>
        <v>0</v>
      </c>
      <c r="AK177" s="54">
        <f t="shared" si="54"/>
        <v>33</v>
      </c>
      <c r="AL177" s="18">
        <f t="shared" si="58"/>
        <v>0</v>
      </c>
      <c r="AM177" s="18">
        <f>[1]Vân!AB176</f>
        <v>0</v>
      </c>
      <c r="AN177" s="73">
        <v>16100</v>
      </c>
      <c r="AO177" s="58">
        <f t="shared" si="41"/>
        <v>34</v>
      </c>
      <c r="AP177" s="58">
        <f t="shared" si="42"/>
        <v>547400</v>
      </c>
      <c r="AQ177" s="58">
        <f t="shared" si="43"/>
        <v>404600</v>
      </c>
      <c r="AR177" s="58">
        <f t="shared" si="44"/>
        <v>0</v>
      </c>
      <c r="AS177" s="58">
        <f t="shared" si="45"/>
        <v>0</v>
      </c>
      <c r="AT177" s="58">
        <f t="shared" si="57"/>
        <v>38080</v>
      </c>
      <c r="AU177" s="58"/>
      <c r="AV177" s="69">
        <f t="shared" si="56"/>
        <v>38080</v>
      </c>
      <c r="AW177" s="58"/>
      <c r="AX177" s="21"/>
      <c r="BA177" s="2" t="s">
        <v>334</v>
      </c>
    </row>
    <row r="178" spans="1:53" ht="22.2" customHeight="1" x14ac:dyDescent="0.25">
      <c r="A178" s="170">
        <v>15</v>
      </c>
      <c r="B178" s="199" t="s">
        <v>335</v>
      </c>
      <c r="C178" s="65">
        <v>0</v>
      </c>
      <c r="D178" s="18">
        <v>0</v>
      </c>
      <c r="E178" s="18">
        <v>10</v>
      </c>
      <c r="F178" s="66">
        <f t="shared" si="60"/>
        <v>10</v>
      </c>
      <c r="G178" s="54">
        <f>[1]Phương!O177</f>
        <v>0</v>
      </c>
      <c r="H178" s="18">
        <f>[1]Hiên!T177</f>
        <v>0</v>
      </c>
      <c r="I178" s="18">
        <f>[1]Hiên!R177</f>
        <v>0</v>
      </c>
      <c r="J178" s="18">
        <f>'[1]H. Hà'!P177</f>
        <v>0</v>
      </c>
      <c r="K178" s="18">
        <f>[1]Vân!Q177</f>
        <v>0</v>
      </c>
      <c r="L178" s="18"/>
      <c r="M178" s="18">
        <f>[1]Hiên!U177</f>
        <v>0</v>
      </c>
      <c r="N178" s="18"/>
      <c r="O178" s="18"/>
      <c r="P178" s="48">
        <f>[1]Phương!X177</f>
        <v>0</v>
      </c>
      <c r="Q178" s="48"/>
      <c r="R178" s="48">
        <f t="shared" si="59"/>
        <v>0</v>
      </c>
      <c r="S178" s="50">
        <f>'[1]H. Hà'!X177</f>
        <v>5</v>
      </c>
      <c r="T178" s="84">
        <v>27000</v>
      </c>
      <c r="U178" s="50">
        <f t="shared" si="46"/>
        <v>135000</v>
      </c>
      <c r="V178" s="18">
        <f>[1]Hiên!AA177</f>
        <v>0</v>
      </c>
      <c r="W178" s="18">
        <f>[1]Vân!Y177</f>
        <v>2</v>
      </c>
      <c r="X178" s="18">
        <f>'[1]778NK'!F177</f>
        <v>0</v>
      </c>
      <c r="Y178" s="39">
        <f t="shared" si="47"/>
        <v>2</v>
      </c>
      <c r="Z178" s="84">
        <v>27000</v>
      </c>
      <c r="AA178" s="41">
        <f t="shared" si="48"/>
        <v>54000</v>
      </c>
      <c r="AB178" s="52">
        <f t="shared" si="49"/>
        <v>7</v>
      </c>
      <c r="AC178" s="52">
        <f t="shared" si="50"/>
        <v>189000</v>
      </c>
      <c r="AD178" s="53">
        <f t="shared" si="51"/>
        <v>7</v>
      </c>
      <c r="AE178" s="53">
        <f t="shared" si="52"/>
        <v>3</v>
      </c>
      <c r="AF178" s="53">
        <f t="shared" si="53"/>
        <v>52020</v>
      </c>
      <c r="AG178" s="18">
        <f>[1]Phương!AB177</f>
        <v>0</v>
      </c>
      <c r="AH178" s="18">
        <f>[1]Hiên!AC177</f>
        <v>0</v>
      </c>
      <c r="AI178" s="18">
        <f>[1]Vân!AA177</f>
        <v>3</v>
      </c>
      <c r="AJ178" s="18">
        <f>'[1]778NK'!I177</f>
        <v>0</v>
      </c>
      <c r="AK178" s="54">
        <f t="shared" si="54"/>
        <v>3</v>
      </c>
      <c r="AL178" s="18">
        <f t="shared" si="58"/>
        <v>0</v>
      </c>
      <c r="AM178" s="18">
        <f>[1]Vân!AB177</f>
        <v>0</v>
      </c>
      <c r="AN178" s="73">
        <v>17340</v>
      </c>
      <c r="AO178" s="58">
        <f t="shared" si="41"/>
        <v>7</v>
      </c>
      <c r="AP178" s="58">
        <f t="shared" si="42"/>
        <v>121380</v>
      </c>
      <c r="AQ178" s="58">
        <f t="shared" si="43"/>
        <v>67620</v>
      </c>
      <c r="AR178" s="58">
        <f t="shared" si="44"/>
        <v>0</v>
      </c>
      <c r="AS178" s="58">
        <f t="shared" si="45"/>
        <v>0</v>
      </c>
      <c r="AT178" s="58">
        <f t="shared" si="57"/>
        <v>7560</v>
      </c>
      <c r="AU178" s="58"/>
      <c r="AV178" s="69">
        <f t="shared" si="56"/>
        <v>7560</v>
      </c>
      <c r="AW178" s="58"/>
      <c r="AX178" s="21"/>
      <c r="BA178" s="2" t="s">
        <v>336</v>
      </c>
    </row>
    <row r="179" spans="1:53" ht="22.2" customHeight="1" x14ac:dyDescent="0.25">
      <c r="A179" s="173">
        <v>16</v>
      </c>
      <c r="B179" s="163" t="s">
        <v>337</v>
      </c>
      <c r="C179" s="65">
        <v>0</v>
      </c>
      <c r="D179" s="18">
        <v>0</v>
      </c>
      <c r="E179" s="18">
        <v>55</v>
      </c>
      <c r="F179" s="66">
        <f t="shared" si="60"/>
        <v>55</v>
      </c>
      <c r="G179" s="54">
        <f>[1]Phương!O178</f>
        <v>0</v>
      </c>
      <c r="H179" s="18">
        <f>[1]Hiên!T178</f>
        <v>0</v>
      </c>
      <c r="I179" s="18">
        <f>[1]Hiên!R178</f>
        <v>0</v>
      </c>
      <c r="J179" s="18">
        <f>'[1]H. Hà'!P178</f>
        <v>0</v>
      </c>
      <c r="K179" s="18">
        <f>[1]Vân!Q178</f>
        <v>0</v>
      </c>
      <c r="L179" s="18"/>
      <c r="M179" s="18">
        <f>[1]Hiên!U178</f>
        <v>0</v>
      </c>
      <c r="N179" s="18"/>
      <c r="O179" s="18"/>
      <c r="P179" s="48">
        <f>[1]Phương!X178</f>
        <v>0</v>
      </c>
      <c r="Q179" s="48"/>
      <c r="R179" s="48">
        <f t="shared" si="59"/>
        <v>0</v>
      </c>
      <c r="S179" s="50">
        <f>'[1]H. Hà'!X178</f>
        <v>32</v>
      </c>
      <c r="T179" s="88">
        <v>23000</v>
      </c>
      <c r="U179" s="50">
        <f t="shared" si="46"/>
        <v>736000</v>
      </c>
      <c r="V179" s="18">
        <f>[1]Hiên!AA178</f>
        <v>0</v>
      </c>
      <c r="W179" s="18">
        <f>[1]Vân!Y178</f>
        <v>4</v>
      </c>
      <c r="X179" s="18">
        <f>'[1]778NK'!F178</f>
        <v>0</v>
      </c>
      <c r="Y179" s="39">
        <f t="shared" si="47"/>
        <v>4</v>
      </c>
      <c r="Z179" s="88">
        <v>23000</v>
      </c>
      <c r="AA179" s="41">
        <f t="shared" si="48"/>
        <v>92000</v>
      </c>
      <c r="AB179" s="52">
        <f t="shared" si="49"/>
        <v>36</v>
      </c>
      <c r="AC179" s="52">
        <f t="shared" si="50"/>
        <v>828000</v>
      </c>
      <c r="AD179" s="53">
        <f t="shared" si="51"/>
        <v>36</v>
      </c>
      <c r="AE179" s="53">
        <f t="shared" si="52"/>
        <v>19</v>
      </c>
      <c r="AF179" s="53">
        <f t="shared" si="53"/>
        <v>267235</v>
      </c>
      <c r="AG179" s="18">
        <f>[1]Phương!AB178</f>
        <v>0</v>
      </c>
      <c r="AH179" s="18">
        <f>[1]Hiên!AC178</f>
        <v>0</v>
      </c>
      <c r="AI179" s="18">
        <f>[1]Vân!AA178</f>
        <v>19</v>
      </c>
      <c r="AJ179" s="18">
        <f>'[1]778NK'!I178</f>
        <v>0</v>
      </c>
      <c r="AK179" s="54">
        <f t="shared" si="54"/>
        <v>19</v>
      </c>
      <c r="AL179" s="18">
        <f t="shared" si="58"/>
        <v>0</v>
      </c>
      <c r="AM179" s="18">
        <f>[1]Vân!AB178</f>
        <v>0</v>
      </c>
      <c r="AN179" s="73">
        <v>14065</v>
      </c>
      <c r="AO179" s="58">
        <f t="shared" si="41"/>
        <v>36</v>
      </c>
      <c r="AP179" s="58">
        <f t="shared" si="42"/>
        <v>506340</v>
      </c>
      <c r="AQ179" s="58">
        <f t="shared" si="43"/>
        <v>321660</v>
      </c>
      <c r="AR179" s="58">
        <f t="shared" si="44"/>
        <v>0</v>
      </c>
      <c r="AS179" s="58">
        <f t="shared" si="45"/>
        <v>0</v>
      </c>
      <c r="AT179" s="58">
        <f t="shared" si="57"/>
        <v>33120</v>
      </c>
      <c r="AU179" s="58"/>
      <c r="AV179" s="69">
        <f t="shared" si="56"/>
        <v>33120</v>
      </c>
      <c r="AW179" s="58"/>
      <c r="AX179" s="21"/>
      <c r="BA179" s="2" t="s">
        <v>338</v>
      </c>
    </row>
    <row r="180" spans="1:53" ht="22.2" hidden="1" customHeight="1" x14ac:dyDescent="0.25">
      <c r="A180" s="170">
        <v>17</v>
      </c>
      <c r="B180" s="199" t="s">
        <v>339</v>
      </c>
      <c r="C180" s="65">
        <v>0</v>
      </c>
      <c r="D180" s="18">
        <v>0</v>
      </c>
      <c r="E180" s="18">
        <v>50</v>
      </c>
      <c r="F180" s="66">
        <f t="shared" si="60"/>
        <v>50</v>
      </c>
      <c r="G180" s="54">
        <f>[1]Phương!O179</f>
        <v>0</v>
      </c>
      <c r="H180" s="18">
        <f>[1]Hiên!T179</f>
        <v>0</v>
      </c>
      <c r="I180" s="18">
        <f>[1]Hiên!R179</f>
        <v>0</v>
      </c>
      <c r="J180" s="18">
        <f>'[1]H. Hà'!P179</f>
        <v>0</v>
      </c>
      <c r="K180" s="18">
        <f>[1]Vân!Q179</f>
        <v>0</v>
      </c>
      <c r="L180" s="18"/>
      <c r="M180" s="18">
        <f>[1]Hiên!U179</f>
        <v>0</v>
      </c>
      <c r="N180" s="18"/>
      <c r="O180" s="18"/>
      <c r="P180" s="48">
        <f>[1]Phương!X179</f>
        <v>0</v>
      </c>
      <c r="Q180" s="48"/>
      <c r="R180" s="48">
        <f t="shared" si="59"/>
        <v>0</v>
      </c>
      <c r="S180" s="50">
        <f>'[1]H. Hà'!X179</f>
        <v>50</v>
      </c>
      <c r="T180" s="84">
        <v>24000</v>
      </c>
      <c r="U180" s="50">
        <f t="shared" si="46"/>
        <v>1200000</v>
      </c>
      <c r="V180" s="18">
        <f>[1]Hiên!AA179</f>
        <v>0</v>
      </c>
      <c r="W180" s="18">
        <f>[1]Vân!Y179</f>
        <v>0</v>
      </c>
      <c r="X180" s="18">
        <f>'[1]778NK'!F179</f>
        <v>0</v>
      </c>
      <c r="Y180" s="39">
        <f t="shared" si="47"/>
        <v>0</v>
      </c>
      <c r="Z180" s="84">
        <v>24000</v>
      </c>
      <c r="AA180" s="41">
        <f t="shared" si="48"/>
        <v>0</v>
      </c>
      <c r="AB180" s="52">
        <f t="shared" si="49"/>
        <v>50</v>
      </c>
      <c r="AC180" s="52">
        <f t="shared" si="50"/>
        <v>1200000</v>
      </c>
      <c r="AD180" s="53">
        <f t="shared" si="51"/>
        <v>50</v>
      </c>
      <c r="AE180" s="53">
        <f t="shared" si="52"/>
        <v>0</v>
      </c>
      <c r="AF180" s="53">
        <f t="shared" si="53"/>
        <v>0</v>
      </c>
      <c r="AG180" s="18">
        <f>[1]Phương!AB179</f>
        <v>0</v>
      </c>
      <c r="AH180" s="18">
        <f>[1]Hiên!AC179</f>
        <v>0</v>
      </c>
      <c r="AI180" s="18">
        <f>[1]Vân!AA179</f>
        <v>0</v>
      </c>
      <c r="AJ180" s="18">
        <f>'[1]778NK'!I179</f>
        <v>0</v>
      </c>
      <c r="AK180" s="54">
        <f t="shared" si="54"/>
        <v>0</v>
      </c>
      <c r="AL180" s="18">
        <f t="shared" si="58"/>
        <v>0</v>
      </c>
      <c r="AM180" s="18">
        <f>[1]Vân!AB179</f>
        <v>0</v>
      </c>
      <c r="AN180" s="73">
        <v>13695</v>
      </c>
      <c r="AO180" s="58">
        <f t="shared" si="41"/>
        <v>50</v>
      </c>
      <c r="AP180" s="58">
        <f t="shared" si="42"/>
        <v>684750</v>
      </c>
      <c r="AQ180" s="58">
        <f t="shared" si="43"/>
        <v>515250</v>
      </c>
      <c r="AR180" s="58">
        <f t="shared" si="44"/>
        <v>0</v>
      </c>
      <c r="AS180" s="58">
        <f t="shared" si="45"/>
        <v>0</v>
      </c>
      <c r="AT180" s="58">
        <f t="shared" si="57"/>
        <v>48000</v>
      </c>
      <c r="AU180" s="58"/>
      <c r="AV180" s="69">
        <f t="shared" si="56"/>
        <v>48000</v>
      </c>
      <c r="AW180" s="58"/>
      <c r="AX180" s="21"/>
    </row>
    <row r="181" spans="1:53" ht="22.2" customHeight="1" x14ac:dyDescent="0.25">
      <c r="A181" s="173">
        <v>18</v>
      </c>
      <c r="B181" s="163" t="s">
        <v>340</v>
      </c>
      <c r="C181" s="65">
        <v>0</v>
      </c>
      <c r="D181" s="18">
        <v>0</v>
      </c>
      <c r="E181" s="18">
        <v>6</v>
      </c>
      <c r="F181" s="66">
        <f t="shared" si="60"/>
        <v>6</v>
      </c>
      <c r="G181" s="54">
        <f>[1]Phương!O180</f>
        <v>0</v>
      </c>
      <c r="H181" s="18">
        <f>[1]Hiên!T180</f>
        <v>0</v>
      </c>
      <c r="I181" s="18">
        <f>[1]Hiên!R180</f>
        <v>0</v>
      </c>
      <c r="J181" s="18">
        <f>'[1]H. Hà'!P180</f>
        <v>0</v>
      </c>
      <c r="K181" s="18">
        <f>[1]Vân!Q180</f>
        <v>0</v>
      </c>
      <c r="L181" s="18"/>
      <c r="M181" s="18">
        <f>[1]Hiên!U180</f>
        <v>0</v>
      </c>
      <c r="N181" s="18"/>
      <c r="O181" s="18"/>
      <c r="P181" s="48">
        <f>[1]Phương!X180</f>
        <v>0</v>
      </c>
      <c r="Q181" s="48"/>
      <c r="R181" s="48">
        <f t="shared" si="59"/>
        <v>0</v>
      </c>
      <c r="S181" s="50">
        <f>'[1]H. Hà'!X180</f>
        <v>0</v>
      </c>
      <c r="T181" s="88">
        <v>27000</v>
      </c>
      <c r="U181" s="50">
        <f t="shared" si="46"/>
        <v>0</v>
      </c>
      <c r="V181" s="18">
        <f>[1]Hiên!AA180</f>
        <v>0</v>
      </c>
      <c r="W181" s="18">
        <f>[1]Vân!Y180</f>
        <v>0</v>
      </c>
      <c r="X181" s="18">
        <f>'[1]778NK'!F180</f>
        <v>0</v>
      </c>
      <c r="Y181" s="39">
        <f t="shared" si="47"/>
        <v>0</v>
      </c>
      <c r="Z181" s="88">
        <v>27000</v>
      </c>
      <c r="AA181" s="41">
        <f t="shared" si="48"/>
        <v>0</v>
      </c>
      <c r="AB181" s="52">
        <f t="shared" si="49"/>
        <v>0</v>
      </c>
      <c r="AC181" s="52">
        <f t="shared" si="50"/>
        <v>0</v>
      </c>
      <c r="AD181" s="53">
        <f t="shared" si="51"/>
        <v>0</v>
      </c>
      <c r="AE181" s="53">
        <f t="shared" si="52"/>
        <v>6</v>
      </c>
      <c r="AF181" s="53">
        <f t="shared" si="53"/>
        <v>104370</v>
      </c>
      <c r="AG181" s="18">
        <f>[1]Phương!AB180</f>
        <v>0</v>
      </c>
      <c r="AH181" s="18">
        <f>[1]Hiên!AC180</f>
        <v>0</v>
      </c>
      <c r="AI181" s="18">
        <f>[1]Vân!AA180</f>
        <v>6</v>
      </c>
      <c r="AJ181" s="18">
        <f>'[1]778NK'!I180</f>
        <v>0</v>
      </c>
      <c r="AK181" s="54">
        <f t="shared" si="54"/>
        <v>6</v>
      </c>
      <c r="AL181" s="18">
        <f t="shared" si="58"/>
        <v>0</v>
      </c>
      <c r="AM181" s="18">
        <f>[1]Vân!AB180</f>
        <v>4</v>
      </c>
      <c r="AN181" s="73">
        <v>17395</v>
      </c>
      <c r="AO181" s="58">
        <f t="shared" si="41"/>
        <v>0</v>
      </c>
      <c r="AP181" s="58">
        <f t="shared" si="42"/>
        <v>0</v>
      </c>
      <c r="AQ181" s="58">
        <f t="shared" si="43"/>
        <v>0</v>
      </c>
      <c r="AR181" s="58">
        <f t="shared" si="44"/>
        <v>0</v>
      </c>
      <c r="AS181" s="58">
        <f t="shared" si="45"/>
        <v>0</v>
      </c>
      <c r="AT181" s="58">
        <f t="shared" si="57"/>
        <v>0</v>
      </c>
      <c r="AU181" s="58">
        <f t="shared" si="55"/>
        <v>0</v>
      </c>
      <c r="AV181" s="69">
        <f t="shared" si="56"/>
        <v>0</v>
      </c>
      <c r="AW181" s="58"/>
      <c r="AX181" s="21"/>
      <c r="BA181" s="2" t="s">
        <v>341</v>
      </c>
    </row>
    <row r="182" spans="1:53" ht="22.2" customHeight="1" x14ac:dyDescent="0.25">
      <c r="A182" s="170">
        <v>19</v>
      </c>
      <c r="B182" s="199" t="s">
        <v>342</v>
      </c>
      <c r="C182" s="65">
        <v>0</v>
      </c>
      <c r="D182" s="18">
        <v>0</v>
      </c>
      <c r="E182" s="18">
        <v>48</v>
      </c>
      <c r="F182" s="66">
        <f t="shared" si="60"/>
        <v>48</v>
      </c>
      <c r="G182" s="54">
        <f>[1]Phương!O181</f>
        <v>0</v>
      </c>
      <c r="H182" s="18">
        <f>[1]Hiên!T181</f>
        <v>0</v>
      </c>
      <c r="I182" s="18">
        <f>[1]Hiên!R181</f>
        <v>0</v>
      </c>
      <c r="J182" s="18">
        <f>'[1]H. Hà'!P181</f>
        <v>0</v>
      </c>
      <c r="K182" s="18">
        <f>[1]Vân!Q181</f>
        <v>0</v>
      </c>
      <c r="L182" s="18"/>
      <c r="M182" s="18">
        <f>[1]Hiên!U181</f>
        <v>0</v>
      </c>
      <c r="N182" s="18"/>
      <c r="O182" s="18"/>
      <c r="P182" s="48">
        <f>[1]Phương!X181</f>
        <v>0</v>
      </c>
      <c r="Q182" s="48"/>
      <c r="R182" s="48">
        <f t="shared" si="59"/>
        <v>0</v>
      </c>
      <c r="S182" s="50">
        <f>'[1]H. Hà'!X181</f>
        <v>5</v>
      </c>
      <c r="T182" s="84">
        <v>26000</v>
      </c>
      <c r="U182" s="50">
        <f t="shared" si="46"/>
        <v>130000</v>
      </c>
      <c r="V182" s="18">
        <f>[1]Hiên!AA181</f>
        <v>0</v>
      </c>
      <c r="W182" s="18">
        <f>[1]Vân!Y181</f>
        <v>0</v>
      </c>
      <c r="X182" s="18">
        <f>'[1]778NK'!F181</f>
        <v>0</v>
      </c>
      <c r="Y182" s="39">
        <f t="shared" si="47"/>
        <v>0</v>
      </c>
      <c r="Z182" s="84">
        <v>26000</v>
      </c>
      <c r="AA182" s="41">
        <f t="shared" si="48"/>
        <v>0</v>
      </c>
      <c r="AB182" s="52">
        <f t="shared" si="49"/>
        <v>5</v>
      </c>
      <c r="AC182" s="52">
        <f t="shared" si="50"/>
        <v>130000</v>
      </c>
      <c r="AD182" s="53">
        <f t="shared" si="51"/>
        <v>5</v>
      </c>
      <c r="AE182" s="53">
        <f t="shared" si="52"/>
        <v>43</v>
      </c>
      <c r="AF182" s="53">
        <f t="shared" si="53"/>
        <v>708210</v>
      </c>
      <c r="AG182" s="18">
        <f>[1]Phương!AB181</f>
        <v>0</v>
      </c>
      <c r="AH182" s="18">
        <f>[1]Hiên!AC181</f>
        <v>0</v>
      </c>
      <c r="AI182" s="18">
        <f>[1]Vân!AA181</f>
        <v>43</v>
      </c>
      <c r="AJ182" s="18">
        <f>'[1]778NK'!I181</f>
        <v>0</v>
      </c>
      <c r="AK182" s="54">
        <f t="shared" si="54"/>
        <v>43</v>
      </c>
      <c r="AL182" s="18">
        <f t="shared" si="58"/>
        <v>0</v>
      </c>
      <c r="AM182" s="18">
        <f>[1]Vân!AB181</f>
        <v>0</v>
      </c>
      <c r="AN182" s="73">
        <v>16470</v>
      </c>
      <c r="AO182" s="58">
        <f t="shared" si="41"/>
        <v>5</v>
      </c>
      <c r="AP182" s="58">
        <f t="shared" si="42"/>
        <v>82350</v>
      </c>
      <c r="AQ182" s="58">
        <f t="shared" si="43"/>
        <v>47650</v>
      </c>
      <c r="AR182" s="58">
        <f t="shared" si="44"/>
        <v>0</v>
      </c>
      <c r="AS182" s="58">
        <f t="shared" si="45"/>
        <v>0</v>
      </c>
      <c r="AT182" s="58">
        <f t="shared" si="57"/>
        <v>5200</v>
      </c>
      <c r="AU182" s="58"/>
      <c r="AV182" s="69">
        <f t="shared" si="56"/>
        <v>5200</v>
      </c>
      <c r="AW182" s="58"/>
      <c r="AX182" s="21"/>
      <c r="BA182" s="2" t="s">
        <v>343</v>
      </c>
    </row>
    <row r="183" spans="1:53" ht="22.2" customHeight="1" x14ac:dyDescent="0.25">
      <c r="A183" s="173">
        <v>20</v>
      </c>
      <c r="B183" s="163" t="s">
        <v>344</v>
      </c>
      <c r="C183" s="65">
        <v>1</v>
      </c>
      <c r="D183" s="18">
        <v>0</v>
      </c>
      <c r="E183" s="18">
        <v>60</v>
      </c>
      <c r="F183" s="66">
        <f t="shared" si="60"/>
        <v>61</v>
      </c>
      <c r="G183" s="54">
        <f>[1]Phương!O182</f>
        <v>1</v>
      </c>
      <c r="H183" s="18">
        <f>[1]Hiên!T182</f>
        <v>0</v>
      </c>
      <c r="I183" s="18">
        <f>[1]Hiên!R182</f>
        <v>0</v>
      </c>
      <c r="J183" s="18">
        <f>'[1]H. Hà'!P182</f>
        <v>0</v>
      </c>
      <c r="K183" s="18">
        <f>[1]Vân!Q182</f>
        <v>0</v>
      </c>
      <c r="L183" s="18"/>
      <c r="M183" s="18">
        <f>[1]Hiên!U182</f>
        <v>0</v>
      </c>
      <c r="N183" s="18"/>
      <c r="O183" s="18"/>
      <c r="P183" s="48">
        <f>[1]Phương!X182</f>
        <v>0</v>
      </c>
      <c r="Q183" s="48"/>
      <c r="R183" s="48">
        <f t="shared" si="59"/>
        <v>0</v>
      </c>
      <c r="S183" s="50">
        <f>'[1]H. Hà'!X182</f>
        <v>23</v>
      </c>
      <c r="T183" s="88">
        <v>21000</v>
      </c>
      <c r="U183" s="50">
        <f t="shared" si="46"/>
        <v>483000</v>
      </c>
      <c r="V183" s="18">
        <f>[1]Hiên!AA182</f>
        <v>0</v>
      </c>
      <c r="W183" s="18">
        <f>[1]Vân!Y182</f>
        <v>0</v>
      </c>
      <c r="X183" s="18">
        <f>'[1]778NK'!F182</f>
        <v>0</v>
      </c>
      <c r="Y183" s="39">
        <f t="shared" si="47"/>
        <v>0</v>
      </c>
      <c r="Z183" s="88">
        <v>21000</v>
      </c>
      <c r="AA183" s="41">
        <f t="shared" si="48"/>
        <v>0</v>
      </c>
      <c r="AB183" s="52">
        <f t="shared" si="49"/>
        <v>23</v>
      </c>
      <c r="AC183" s="52">
        <f t="shared" si="50"/>
        <v>483000</v>
      </c>
      <c r="AD183" s="53">
        <f t="shared" si="51"/>
        <v>24</v>
      </c>
      <c r="AE183" s="53">
        <f t="shared" si="52"/>
        <v>37</v>
      </c>
      <c r="AF183" s="53">
        <f t="shared" si="53"/>
        <v>458800</v>
      </c>
      <c r="AG183" s="18">
        <f>[1]Phương!AB182</f>
        <v>0</v>
      </c>
      <c r="AH183" s="18">
        <f>[1]Hiên!AC182</f>
        <v>0</v>
      </c>
      <c r="AI183" s="18">
        <f>[1]Vân!AA182</f>
        <v>37</v>
      </c>
      <c r="AJ183" s="18">
        <f>'[1]778NK'!I182</f>
        <v>0</v>
      </c>
      <c r="AK183" s="54">
        <f t="shared" si="54"/>
        <v>37</v>
      </c>
      <c r="AL183" s="18">
        <f t="shared" si="58"/>
        <v>0</v>
      </c>
      <c r="AM183" s="18">
        <f>[1]Vân!AB182</f>
        <v>0</v>
      </c>
      <c r="AN183" s="73">
        <v>12400</v>
      </c>
      <c r="AO183" s="58">
        <f t="shared" si="41"/>
        <v>23</v>
      </c>
      <c r="AP183" s="58">
        <f t="shared" si="42"/>
        <v>285200</v>
      </c>
      <c r="AQ183" s="58">
        <f t="shared" si="43"/>
        <v>197800</v>
      </c>
      <c r="AR183" s="58">
        <f t="shared" si="44"/>
        <v>1</v>
      </c>
      <c r="AS183" s="58">
        <f t="shared" si="45"/>
        <v>12400</v>
      </c>
      <c r="AT183" s="58">
        <f t="shared" si="57"/>
        <v>19320</v>
      </c>
      <c r="AU183" s="58"/>
      <c r="AV183" s="69">
        <f t="shared" si="56"/>
        <v>19320</v>
      </c>
      <c r="AW183" s="58"/>
      <c r="AX183" s="21"/>
      <c r="BA183" s="2" t="s">
        <v>345</v>
      </c>
    </row>
    <row r="184" spans="1:53" ht="22.2" hidden="1" customHeight="1" x14ac:dyDescent="0.25">
      <c r="A184" s="170">
        <v>21</v>
      </c>
      <c r="B184" s="199" t="s">
        <v>346</v>
      </c>
      <c r="C184" s="18"/>
      <c r="D184" s="18"/>
      <c r="E184" s="18"/>
      <c r="F184" s="77">
        <f t="shared" si="60"/>
        <v>0</v>
      </c>
      <c r="G184" s="54">
        <f>[1]Phương!O183</f>
        <v>0</v>
      </c>
      <c r="H184" s="18">
        <f>[1]Hiên!T183</f>
        <v>0</v>
      </c>
      <c r="I184" s="18">
        <f>[1]Hiên!R183</f>
        <v>0</v>
      </c>
      <c r="J184" s="18">
        <f>'[1]H. Hà'!P183</f>
        <v>0</v>
      </c>
      <c r="K184" s="18">
        <f>[1]Vân!Q183</f>
        <v>0</v>
      </c>
      <c r="L184" s="18"/>
      <c r="M184" s="18">
        <f>[1]Hiên!U183</f>
        <v>0</v>
      </c>
      <c r="N184" s="18"/>
      <c r="O184" s="18"/>
      <c r="P184" s="48">
        <f>[1]Phương!X183</f>
        <v>0</v>
      </c>
      <c r="Q184" s="48"/>
      <c r="R184" s="48">
        <f t="shared" si="59"/>
        <v>0</v>
      </c>
      <c r="S184" s="50">
        <f>'[1]H. Hà'!X183</f>
        <v>0</v>
      </c>
      <c r="T184" s="84">
        <v>27000</v>
      </c>
      <c r="U184" s="50">
        <f t="shared" si="46"/>
        <v>0</v>
      </c>
      <c r="V184" s="18">
        <f>[1]Hiên!AA183</f>
        <v>0</v>
      </c>
      <c r="W184" s="18">
        <f>[1]Vân!Y183</f>
        <v>0</v>
      </c>
      <c r="X184" s="18">
        <f>'[1]778NK'!F183</f>
        <v>0</v>
      </c>
      <c r="Y184" s="39">
        <f t="shared" si="47"/>
        <v>0</v>
      </c>
      <c r="Z184" s="84">
        <v>27000</v>
      </c>
      <c r="AA184" s="41">
        <f t="shared" si="48"/>
        <v>0</v>
      </c>
      <c r="AB184" s="52">
        <f t="shared" si="49"/>
        <v>0</v>
      </c>
      <c r="AC184" s="52">
        <f t="shared" si="50"/>
        <v>0</v>
      </c>
      <c r="AD184" s="53">
        <f t="shared" si="51"/>
        <v>0</v>
      </c>
      <c r="AE184" s="53">
        <f t="shared" si="52"/>
        <v>0</v>
      </c>
      <c r="AF184" s="53">
        <f t="shared" si="53"/>
        <v>0</v>
      </c>
      <c r="AG184" s="18">
        <f>[1]Phương!AB183</f>
        <v>0</v>
      </c>
      <c r="AH184" s="18">
        <f>[1]Hiên!AC183</f>
        <v>0</v>
      </c>
      <c r="AI184" s="18">
        <f>[1]Vân!AA183</f>
        <v>0</v>
      </c>
      <c r="AJ184" s="18">
        <f>'[1]778NK'!I183</f>
        <v>0</v>
      </c>
      <c r="AK184" s="54">
        <f t="shared" si="54"/>
        <v>0</v>
      </c>
      <c r="AL184" s="18">
        <f t="shared" si="58"/>
        <v>0</v>
      </c>
      <c r="AM184" s="18">
        <f>[1]Vân!AB183</f>
        <v>0</v>
      </c>
      <c r="AN184" s="58"/>
      <c r="AO184" s="58">
        <f t="shared" si="41"/>
        <v>0</v>
      </c>
      <c r="AP184" s="58">
        <f t="shared" si="42"/>
        <v>0</v>
      </c>
      <c r="AQ184" s="58">
        <f t="shared" si="43"/>
        <v>0</v>
      </c>
      <c r="AR184" s="58">
        <f t="shared" si="44"/>
        <v>0</v>
      </c>
      <c r="AS184" s="58">
        <f t="shared" si="45"/>
        <v>0</v>
      </c>
      <c r="AT184" s="58">
        <f t="shared" si="57"/>
        <v>0</v>
      </c>
      <c r="AU184" s="58">
        <f t="shared" si="55"/>
        <v>0</v>
      </c>
      <c r="AV184" s="69">
        <f t="shared" si="56"/>
        <v>0</v>
      </c>
      <c r="AW184" s="58"/>
      <c r="AX184" s="21"/>
    </row>
    <row r="185" spans="1:53" ht="22.2" customHeight="1" x14ac:dyDescent="0.25">
      <c r="A185" s="173">
        <v>22</v>
      </c>
      <c r="B185" s="199" t="s">
        <v>347</v>
      </c>
      <c r="C185" s="65">
        <v>7</v>
      </c>
      <c r="D185" s="18">
        <v>0</v>
      </c>
      <c r="E185" s="107">
        <v>7</v>
      </c>
      <c r="F185" s="66">
        <f t="shared" si="60"/>
        <v>14</v>
      </c>
      <c r="G185" s="54">
        <f>[1]Phương!O184</f>
        <v>1</v>
      </c>
      <c r="H185" s="18">
        <f>[1]Hiên!T184</f>
        <v>0</v>
      </c>
      <c r="I185" s="18">
        <f>[1]Hiên!R184</f>
        <v>0</v>
      </c>
      <c r="J185" s="18">
        <f>'[1]H. Hà'!P184</f>
        <v>0</v>
      </c>
      <c r="K185" s="18">
        <f>[1]Vân!Q184</f>
        <v>0</v>
      </c>
      <c r="L185" s="18"/>
      <c r="M185" s="18">
        <f>[1]Hiên!U184</f>
        <v>0</v>
      </c>
      <c r="N185" s="18"/>
      <c r="O185" s="18"/>
      <c r="P185" s="48">
        <f>[1]Phương!X184</f>
        <v>0</v>
      </c>
      <c r="Q185" s="48"/>
      <c r="R185" s="48">
        <f t="shared" si="59"/>
        <v>0</v>
      </c>
      <c r="S185" s="50">
        <f>'[1]H. Hà'!X184</f>
        <v>7</v>
      </c>
      <c r="T185" s="84">
        <v>26000</v>
      </c>
      <c r="U185" s="50">
        <f t="shared" si="46"/>
        <v>182000</v>
      </c>
      <c r="V185" s="18">
        <f>[1]Hiên!AA184</f>
        <v>0</v>
      </c>
      <c r="W185" s="18">
        <f>[1]Vân!Y184</f>
        <v>0</v>
      </c>
      <c r="X185" s="18">
        <f>'[1]778NK'!F184</f>
        <v>0</v>
      </c>
      <c r="Y185" s="39">
        <f t="shared" si="47"/>
        <v>0</v>
      </c>
      <c r="Z185" s="84">
        <v>26000</v>
      </c>
      <c r="AA185" s="41">
        <f t="shared" si="48"/>
        <v>0</v>
      </c>
      <c r="AB185" s="52">
        <f t="shared" si="49"/>
        <v>7</v>
      </c>
      <c r="AC185" s="52">
        <f t="shared" si="50"/>
        <v>182000</v>
      </c>
      <c r="AD185" s="53">
        <f t="shared" si="51"/>
        <v>8</v>
      </c>
      <c r="AE185" s="53">
        <f t="shared" si="52"/>
        <v>6</v>
      </c>
      <c r="AF185" s="53">
        <f t="shared" si="53"/>
        <v>94380</v>
      </c>
      <c r="AG185" s="18">
        <f>[1]Phương!AB184</f>
        <v>0</v>
      </c>
      <c r="AH185" s="18">
        <f>[1]Hiên!AC184</f>
        <v>6</v>
      </c>
      <c r="AI185" s="18">
        <f>[1]Vân!AA184</f>
        <v>0</v>
      </c>
      <c r="AJ185" s="18">
        <f>'[1]778NK'!I184</f>
        <v>0</v>
      </c>
      <c r="AK185" s="54">
        <f t="shared" si="54"/>
        <v>6</v>
      </c>
      <c r="AL185" s="18">
        <f t="shared" si="58"/>
        <v>0</v>
      </c>
      <c r="AM185" s="18">
        <f>[1]Vân!AB184</f>
        <v>0</v>
      </c>
      <c r="AN185" s="73">
        <v>15730</v>
      </c>
      <c r="AO185" s="58">
        <f t="shared" si="41"/>
        <v>7</v>
      </c>
      <c r="AP185" s="58">
        <f t="shared" si="42"/>
        <v>110110</v>
      </c>
      <c r="AQ185" s="58">
        <f t="shared" si="43"/>
        <v>71890</v>
      </c>
      <c r="AR185" s="58">
        <f t="shared" si="44"/>
        <v>1</v>
      </c>
      <c r="AS185" s="58">
        <f t="shared" si="45"/>
        <v>15730</v>
      </c>
      <c r="AT185" s="58">
        <f t="shared" si="57"/>
        <v>7280</v>
      </c>
      <c r="AU185" s="58"/>
      <c r="AV185" s="69">
        <f t="shared" si="56"/>
        <v>7280</v>
      </c>
      <c r="AW185" s="58"/>
      <c r="AX185" s="21"/>
      <c r="BA185" s="2" t="s">
        <v>348</v>
      </c>
    </row>
    <row r="186" spans="1:53" ht="22.2" hidden="1" customHeight="1" x14ac:dyDescent="0.25">
      <c r="A186" s="170">
        <v>23</v>
      </c>
      <c r="B186" s="163" t="s">
        <v>349</v>
      </c>
      <c r="C186" s="18"/>
      <c r="D186" s="18"/>
      <c r="E186" s="18"/>
      <c r="F186" s="77">
        <f t="shared" si="60"/>
        <v>0</v>
      </c>
      <c r="G186" s="54">
        <f>[1]Phương!O185</f>
        <v>0</v>
      </c>
      <c r="H186" s="18">
        <f>[1]Hiên!T185</f>
        <v>0</v>
      </c>
      <c r="I186" s="18">
        <f>[1]Hiên!R185</f>
        <v>0</v>
      </c>
      <c r="J186" s="18">
        <f>'[1]H. Hà'!P185</f>
        <v>0</v>
      </c>
      <c r="K186" s="18">
        <f>[1]Vân!Q185</f>
        <v>0</v>
      </c>
      <c r="L186" s="18"/>
      <c r="M186" s="18">
        <f>[1]Hiên!U185</f>
        <v>0</v>
      </c>
      <c r="N186" s="18"/>
      <c r="O186" s="18"/>
      <c r="P186" s="48">
        <f>[1]Phương!X185</f>
        <v>0</v>
      </c>
      <c r="Q186" s="48"/>
      <c r="R186" s="48">
        <f t="shared" si="59"/>
        <v>0</v>
      </c>
      <c r="S186" s="50">
        <f>'[1]H. Hà'!X185</f>
        <v>0</v>
      </c>
      <c r="T186" s="88">
        <v>19000</v>
      </c>
      <c r="U186" s="50">
        <f t="shared" si="46"/>
        <v>0</v>
      </c>
      <c r="V186" s="18">
        <f>[1]Hiên!AA185</f>
        <v>0</v>
      </c>
      <c r="W186" s="18">
        <f>[1]Vân!Y185</f>
        <v>0</v>
      </c>
      <c r="X186" s="18">
        <f>'[1]778NK'!F185</f>
        <v>0</v>
      </c>
      <c r="Y186" s="39">
        <f t="shared" si="47"/>
        <v>0</v>
      </c>
      <c r="Z186" s="88">
        <v>19000</v>
      </c>
      <c r="AA186" s="41">
        <f t="shared" si="48"/>
        <v>0</v>
      </c>
      <c r="AB186" s="52">
        <f t="shared" si="49"/>
        <v>0</v>
      </c>
      <c r="AC186" s="52">
        <f t="shared" si="50"/>
        <v>0</v>
      </c>
      <c r="AD186" s="53">
        <f t="shared" si="51"/>
        <v>0</v>
      </c>
      <c r="AE186" s="53">
        <f t="shared" si="52"/>
        <v>0</v>
      </c>
      <c r="AF186" s="53">
        <f t="shared" si="53"/>
        <v>0</v>
      </c>
      <c r="AG186" s="18">
        <f>[1]Phương!AB185</f>
        <v>0</v>
      </c>
      <c r="AH186" s="18">
        <f>[1]Hiên!AC185</f>
        <v>0</v>
      </c>
      <c r="AI186" s="18">
        <f>[1]Vân!AA185</f>
        <v>0</v>
      </c>
      <c r="AJ186" s="18">
        <f>'[1]778NK'!I185</f>
        <v>0</v>
      </c>
      <c r="AK186" s="54">
        <f t="shared" si="54"/>
        <v>0</v>
      </c>
      <c r="AL186" s="18">
        <f t="shared" si="58"/>
        <v>0</v>
      </c>
      <c r="AM186" s="18">
        <f>[1]Vân!AB185</f>
        <v>0</v>
      </c>
      <c r="AN186" s="73">
        <v>10180</v>
      </c>
      <c r="AO186" s="58">
        <f t="shared" si="41"/>
        <v>0</v>
      </c>
      <c r="AP186" s="58">
        <f t="shared" si="42"/>
        <v>0</v>
      </c>
      <c r="AQ186" s="58">
        <f t="shared" si="43"/>
        <v>0</v>
      </c>
      <c r="AR186" s="58">
        <f t="shared" si="44"/>
        <v>0</v>
      </c>
      <c r="AS186" s="58">
        <f t="shared" si="45"/>
        <v>0</v>
      </c>
      <c r="AT186" s="58">
        <f t="shared" si="57"/>
        <v>0</v>
      </c>
      <c r="AU186" s="58">
        <f t="shared" si="55"/>
        <v>0</v>
      </c>
      <c r="AV186" s="69">
        <f t="shared" si="56"/>
        <v>0</v>
      </c>
      <c r="AW186" s="58"/>
      <c r="AX186" s="21"/>
    </row>
    <row r="187" spans="1:53" ht="22.2" hidden="1" customHeight="1" x14ac:dyDescent="0.25">
      <c r="A187" s="173">
        <v>24</v>
      </c>
      <c r="B187" s="167" t="s">
        <v>350</v>
      </c>
      <c r="C187" s="65">
        <v>0</v>
      </c>
      <c r="D187" s="18">
        <v>0</v>
      </c>
      <c r="E187" s="18">
        <v>25</v>
      </c>
      <c r="F187" s="66">
        <f t="shared" si="60"/>
        <v>25</v>
      </c>
      <c r="G187" s="54">
        <f>[1]Phương!O186</f>
        <v>0</v>
      </c>
      <c r="H187" s="18">
        <f>[1]Hiên!T186</f>
        <v>0</v>
      </c>
      <c r="I187" s="18">
        <f>[1]Hiên!R186</f>
        <v>0</v>
      </c>
      <c r="J187" s="18">
        <f>'[1]H. Hà'!P186</f>
        <v>0</v>
      </c>
      <c r="K187" s="18">
        <f>[1]Vân!Q186</f>
        <v>0</v>
      </c>
      <c r="L187" s="18"/>
      <c r="M187" s="18">
        <f>[1]Hiên!U186</f>
        <v>0</v>
      </c>
      <c r="N187" s="18"/>
      <c r="O187" s="18"/>
      <c r="P187" s="48">
        <f>[1]Phương!X186</f>
        <v>0</v>
      </c>
      <c r="Q187" s="48"/>
      <c r="R187" s="48">
        <f t="shared" si="59"/>
        <v>0</v>
      </c>
      <c r="S187" s="50">
        <f>'[1]H. Hà'!X186</f>
        <v>25</v>
      </c>
      <c r="T187" s="99">
        <v>23000</v>
      </c>
      <c r="U187" s="50">
        <f t="shared" si="46"/>
        <v>575000</v>
      </c>
      <c r="V187" s="18">
        <f>[1]Hiên!AA186</f>
        <v>0</v>
      </c>
      <c r="W187" s="18">
        <f>[1]Vân!Y186</f>
        <v>0</v>
      </c>
      <c r="X187" s="18">
        <f>'[1]778NK'!F186</f>
        <v>0</v>
      </c>
      <c r="Y187" s="39">
        <f t="shared" si="47"/>
        <v>0</v>
      </c>
      <c r="Z187" s="99">
        <v>23000</v>
      </c>
      <c r="AA187" s="41">
        <f t="shared" si="48"/>
        <v>0</v>
      </c>
      <c r="AB187" s="52">
        <f t="shared" si="49"/>
        <v>25</v>
      </c>
      <c r="AC187" s="52">
        <f t="shared" si="50"/>
        <v>575000</v>
      </c>
      <c r="AD187" s="53">
        <f t="shared" si="51"/>
        <v>25</v>
      </c>
      <c r="AE187" s="53">
        <f t="shared" si="52"/>
        <v>0</v>
      </c>
      <c r="AF187" s="53">
        <f t="shared" si="53"/>
        <v>0</v>
      </c>
      <c r="AG187" s="18">
        <f>[1]Phương!AB186</f>
        <v>0</v>
      </c>
      <c r="AH187" s="18">
        <f>[1]Hiên!AC186</f>
        <v>0</v>
      </c>
      <c r="AI187" s="18">
        <f>[1]Vân!AA186</f>
        <v>0</v>
      </c>
      <c r="AJ187" s="18">
        <f>'[1]778NK'!I186</f>
        <v>0</v>
      </c>
      <c r="AK187" s="54">
        <f t="shared" si="54"/>
        <v>0</v>
      </c>
      <c r="AL187" s="18">
        <f t="shared" si="58"/>
        <v>0</v>
      </c>
      <c r="AM187" s="18">
        <f>[1]Vân!AB186</f>
        <v>0</v>
      </c>
      <c r="AN187" s="189">
        <v>13880</v>
      </c>
      <c r="AO187" s="58">
        <f t="shared" si="41"/>
        <v>25</v>
      </c>
      <c r="AP187" s="58">
        <f t="shared" si="42"/>
        <v>347000</v>
      </c>
      <c r="AQ187" s="58">
        <f t="shared" si="43"/>
        <v>228000</v>
      </c>
      <c r="AR187" s="58">
        <f t="shared" si="44"/>
        <v>0</v>
      </c>
      <c r="AS187" s="58">
        <f t="shared" si="45"/>
        <v>0</v>
      </c>
      <c r="AT187" s="58">
        <f t="shared" si="57"/>
        <v>23000</v>
      </c>
      <c r="AU187" s="58"/>
      <c r="AV187" s="69">
        <f t="shared" si="56"/>
        <v>23000</v>
      </c>
      <c r="AW187" s="58"/>
      <c r="AX187" s="21"/>
    </row>
    <row r="188" spans="1:53" ht="22.2" hidden="1" customHeight="1" x14ac:dyDescent="0.25">
      <c r="A188" s="170">
        <v>25</v>
      </c>
      <c r="B188" s="163" t="s">
        <v>351</v>
      </c>
      <c r="C188" s="65">
        <v>0</v>
      </c>
      <c r="D188" s="18">
        <v>0</v>
      </c>
      <c r="E188" s="18">
        <v>32</v>
      </c>
      <c r="F188" s="66">
        <f t="shared" si="60"/>
        <v>32</v>
      </c>
      <c r="G188" s="54">
        <f>[1]Phương!O187</f>
        <v>0</v>
      </c>
      <c r="H188" s="18">
        <f>[1]Hiên!T187</f>
        <v>0</v>
      </c>
      <c r="I188" s="18">
        <f>[1]Hiên!R187</f>
        <v>0</v>
      </c>
      <c r="J188" s="18">
        <f>'[1]H. Hà'!P187</f>
        <v>0</v>
      </c>
      <c r="K188" s="18">
        <f>[1]Vân!Q187</f>
        <v>0</v>
      </c>
      <c r="L188" s="18"/>
      <c r="M188" s="18">
        <f>[1]Hiên!U187</f>
        <v>0</v>
      </c>
      <c r="N188" s="18"/>
      <c r="O188" s="18"/>
      <c r="P188" s="48">
        <f>[1]Phương!X187</f>
        <v>0</v>
      </c>
      <c r="Q188" s="48"/>
      <c r="R188" s="48">
        <f t="shared" si="59"/>
        <v>0</v>
      </c>
      <c r="S188" s="50">
        <f>'[1]H. Hà'!X187</f>
        <v>32</v>
      </c>
      <c r="T188" s="88">
        <v>20000</v>
      </c>
      <c r="U188" s="50">
        <f t="shared" si="46"/>
        <v>640000</v>
      </c>
      <c r="V188" s="18">
        <f>[1]Hiên!AA187</f>
        <v>0</v>
      </c>
      <c r="W188" s="18">
        <f>[1]Vân!Y187</f>
        <v>0</v>
      </c>
      <c r="X188" s="18">
        <f>'[1]778NK'!F187</f>
        <v>0</v>
      </c>
      <c r="Y188" s="39">
        <f t="shared" si="47"/>
        <v>0</v>
      </c>
      <c r="Z188" s="88">
        <v>20000</v>
      </c>
      <c r="AA188" s="41">
        <f t="shared" si="48"/>
        <v>0</v>
      </c>
      <c r="AB188" s="52">
        <f t="shared" si="49"/>
        <v>32</v>
      </c>
      <c r="AC188" s="52">
        <f t="shared" si="50"/>
        <v>640000</v>
      </c>
      <c r="AD188" s="53">
        <f t="shared" si="51"/>
        <v>32</v>
      </c>
      <c r="AE188" s="53">
        <f t="shared" si="52"/>
        <v>0</v>
      </c>
      <c r="AF188" s="53">
        <f t="shared" si="53"/>
        <v>0</v>
      </c>
      <c r="AG188" s="18">
        <f>[1]Phương!AB187</f>
        <v>0</v>
      </c>
      <c r="AH188" s="18">
        <f>[1]Hiên!AC187</f>
        <v>0</v>
      </c>
      <c r="AI188" s="18">
        <f>[1]Vân!AA187</f>
        <v>0</v>
      </c>
      <c r="AJ188" s="18">
        <f>'[1]778NK'!I187</f>
        <v>0</v>
      </c>
      <c r="AK188" s="54">
        <f t="shared" si="54"/>
        <v>0</v>
      </c>
      <c r="AL188" s="18">
        <f t="shared" si="58"/>
        <v>0</v>
      </c>
      <c r="AM188" s="18">
        <f>[1]Vân!AB187</f>
        <v>0</v>
      </c>
      <c r="AN188" s="73">
        <v>14805</v>
      </c>
      <c r="AO188" s="58">
        <f t="shared" si="41"/>
        <v>32</v>
      </c>
      <c r="AP188" s="58">
        <f t="shared" si="42"/>
        <v>473760</v>
      </c>
      <c r="AQ188" s="58">
        <f t="shared" si="43"/>
        <v>166240</v>
      </c>
      <c r="AR188" s="58">
        <f t="shared" si="44"/>
        <v>0</v>
      </c>
      <c r="AS188" s="58">
        <f t="shared" si="45"/>
        <v>0</v>
      </c>
      <c r="AT188" s="58">
        <f t="shared" si="57"/>
        <v>25600</v>
      </c>
      <c r="AU188" s="58"/>
      <c r="AV188" s="69">
        <f t="shared" si="56"/>
        <v>25600</v>
      </c>
      <c r="AW188" s="58"/>
      <c r="AX188" s="21"/>
    </row>
    <row r="189" spans="1:53" ht="22.2" customHeight="1" x14ac:dyDescent="0.25">
      <c r="A189" s="173">
        <v>26</v>
      </c>
      <c r="B189" s="167" t="s">
        <v>352</v>
      </c>
      <c r="C189" s="65">
        <v>0</v>
      </c>
      <c r="D189" s="18">
        <v>0</v>
      </c>
      <c r="E189" s="18">
        <f>17+29</f>
        <v>46</v>
      </c>
      <c r="F189" s="66">
        <f t="shared" si="60"/>
        <v>46</v>
      </c>
      <c r="G189" s="54">
        <f>[1]Phương!O188</f>
        <v>0</v>
      </c>
      <c r="H189" s="18">
        <f>[1]Hiên!T188</f>
        <v>0</v>
      </c>
      <c r="I189" s="18">
        <f>[1]Hiên!R188</f>
        <v>0</v>
      </c>
      <c r="J189" s="18">
        <f>'[1]H. Hà'!P188</f>
        <v>0</v>
      </c>
      <c r="K189" s="18">
        <f>[1]Vân!Q188</f>
        <v>0</v>
      </c>
      <c r="L189" s="18"/>
      <c r="M189" s="18">
        <f>[1]Hiên!U188</f>
        <v>0</v>
      </c>
      <c r="N189" s="18"/>
      <c r="O189" s="18"/>
      <c r="P189" s="48">
        <f>[1]Phương!X188</f>
        <v>0</v>
      </c>
      <c r="Q189" s="48"/>
      <c r="R189" s="48">
        <f t="shared" si="59"/>
        <v>0</v>
      </c>
      <c r="S189" s="50">
        <f>'[1]H. Hà'!X188</f>
        <v>25</v>
      </c>
      <c r="T189" s="99">
        <v>23000</v>
      </c>
      <c r="U189" s="50">
        <f t="shared" si="46"/>
        <v>575000</v>
      </c>
      <c r="V189" s="18">
        <f>[1]Hiên!AA188</f>
        <v>0</v>
      </c>
      <c r="W189" s="18">
        <f>[1]Vân!Y188</f>
        <v>0</v>
      </c>
      <c r="X189" s="18">
        <f>'[1]778NK'!F188</f>
        <v>0</v>
      </c>
      <c r="Y189" s="39">
        <f t="shared" si="47"/>
        <v>0</v>
      </c>
      <c r="Z189" s="99">
        <v>23000</v>
      </c>
      <c r="AA189" s="41">
        <f t="shared" si="48"/>
        <v>0</v>
      </c>
      <c r="AB189" s="52">
        <f t="shared" si="49"/>
        <v>25</v>
      </c>
      <c r="AC189" s="52">
        <f t="shared" si="50"/>
        <v>575000</v>
      </c>
      <c r="AD189" s="53">
        <f t="shared" si="51"/>
        <v>25</v>
      </c>
      <c r="AE189" s="53">
        <f t="shared" si="52"/>
        <v>21</v>
      </c>
      <c r="AF189" s="53">
        <f t="shared" si="53"/>
        <v>324450</v>
      </c>
      <c r="AG189" s="18">
        <f>[1]Phương!AB188</f>
        <v>0</v>
      </c>
      <c r="AH189" s="18">
        <f>[1]Hiên!AC188</f>
        <v>0</v>
      </c>
      <c r="AI189" s="18">
        <f>[1]Vân!AA188</f>
        <v>21</v>
      </c>
      <c r="AJ189" s="18">
        <f>'[1]778NK'!I188</f>
        <v>0</v>
      </c>
      <c r="AK189" s="54">
        <f t="shared" si="54"/>
        <v>21</v>
      </c>
      <c r="AL189" s="18">
        <f t="shared" si="58"/>
        <v>0</v>
      </c>
      <c r="AM189" s="18">
        <f>[1]Vân!AB188</f>
        <v>2</v>
      </c>
      <c r="AN189" s="73">
        <v>15450</v>
      </c>
      <c r="AO189" s="58">
        <f t="shared" si="41"/>
        <v>25</v>
      </c>
      <c r="AP189" s="58">
        <f t="shared" si="42"/>
        <v>386250</v>
      </c>
      <c r="AQ189" s="58">
        <f t="shared" si="43"/>
        <v>188750</v>
      </c>
      <c r="AR189" s="58">
        <f t="shared" si="44"/>
        <v>0</v>
      </c>
      <c r="AS189" s="58">
        <f t="shared" si="45"/>
        <v>0</v>
      </c>
      <c r="AT189" s="58">
        <f t="shared" si="57"/>
        <v>23000</v>
      </c>
      <c r="AU189" s="58"/>
      <c r="AV189" s="69">
        <f t="shared" si="56"/>
        <v>23000</v>
      </c>
      <c r="AW189" s="58"/>
      <c r="AX189" s="21"/>
      <c r="BA189" s="2" t="s">
        <v>353</v>
      </c>
    </row>
    <row r="190" spans="1:53" ht="22.2" customHeight="1" x14ac:dyDescent="0.25">
      <c r="A190" s="60" t="s">
        <v>354</v>
      </c>
      <c r="B190" s="54" t="s">
        <v>355</v>
      </c>
      <c r="C190" s="18"/>
      <c r="D190" s="18"/>
      <c r="E190" s="18"/>
      <c r="F190" s="77">
        <f t="shared" si="60"/>
        <v>0</v>
      </c>
      <c r="G190" s="54">
        <f>[1]Phương!O189</f>
        <v>0</v>
      </c>
      <c r="H190" s="18">
        <f>[1]Hiên!T189</f>
        <v>0</v>
      </c>
      <c r="I190" s="18">
        <f>[1]Hiên!R189</f>
        <v>0</v>
      </c>
      <c r="J190" s="18">
        <f>'[1]H. Hà'!P189</f>
        <v>0</v>
      </c>
      <c r="K190" s="18">
        <f>[1]Vân!Q189</f>
        <v>0</v>
      </c>
      <c r="L190" s="18"/>
      <c r="M190" s="18">
        <f>[1]Hiên!U189</f>
        <v>0</v>
      </c>
      <c r="N190" s="18"/>
      <c r="O190" s="18"/>
      <c r="P190" s="48">
        <f>[1]Phương!X189</f>
        <v>0</v>
      </c>
      <c r="Q190" s="48"/>
      <c r="R190" s="48">
        <f t="shared" si="59"/>
        <v>0</v>
      </c>
      <c r="S190" s="50">
        <f>'[1]H. Hà'!X189</f>
        <v>0</v>
      </c>
      <c r="T190" s="191"/>
      <c r="U190" s="50">
        <f t="shared" si="46"/>
        <v>0</v>
      </c>
      <c r="V190" s="18">
        <f>[1]Hiên!AA189</f>
        <v>0</v>
      </c>
      <c r="W190" s="18">
        <f>[1]Vân!Y189</f>
        <v>0</v>
      </c>
      <c r="X190" s="18">
        <f>'[1]778NK'!F189</f>
        <v>0</v>
      </c>
      <c r="Y190" s="39">
        <f t="shared" si="47"/>
        <v>0</v>
      </c>
      <c r="Z190" s="191"/>
      <c r="AA190" s="41">
        <f t="shared" si="48"/>
        <v>0</v>
      </c>
      <c r="AB190" s="52">
        <f t="shared" si="49"/>
        <v>0</v>
      </c>
      <c r="AC190" s="52">
        <f t="shared" si="50"/>
        <v>0</v>
      </c>
      <c r="AD190" s="53">
        <f t="shared" si="51"/>
        <v>0</v>
      </c>
      <c r="AE190" s="53">
        <f t="shared" si="52"/>
        <v>0</v>
      </c>
      <c r="AF190" s="53">
        <f t="shared" si="53"/>
        <v>0</v>
      </c>
      <c r="AG190" s="18">
        <f>[1]Phương!AB189</f>
        <v>0</v>
      </c>
      <c r="AH190" s="18">
        <f>[1]Hiên!AC189</f>
        <v>0</v>
      </c>
      <c r="AI190" s="18">
        <f>[1]Vân!AA189</f>
        <v>0</v>
      </c>
      <c r="AJ190" s="18">
        <f>'[1]778NK'!I189</f>
        <v>0</v>
      </c>
      <c r="AK190" s="54">
        <f t="shared" si="54"/>
        <v>0</v>
      </c>
      <c r="AL190" s="18">
        <f t="shared" si="58"/>
        <v>0</v>
      </c>
      <c r="AM190" s="18">
        <f>[1]Vân!AB189</f>
        <v>0</v>
      </c>
      <c r="AN190" s="58"/>
      <c r="AO190" s="58">
        <f t="shared" si="41"/>
        <v>0</v>
      </c>
      <c r="AP190" s="58">
        <f t="shared" si="42"/>
        <v>0</v>
      </c>
      <c r="AQ190" s="58">
        <f t="shared" si="43"/>
        <v>0</v>
      </c>
      <c r="AR190" s="58">
        <f t="shared" si="44"/>
        <v>0</v>
      </c>
      <c r="AS190" s="58">
        <f t="shared" si="45"/>
        <v>0</v>
      </c>
      <c r="AT190" s="61">
        <f>SUM(AT191:AT195)</f>
        <v>0</v>
      </c>
      <c r="AU190" s="61">
        <f>SUM(AU191:AU195)</f>
        <v>69920</v>
      </c>
      <c r="AV190" s="62">
        <f t="shared" si="56"/>
        <v>69920</v>
      </c>
      <c r="AW190" s="80">
        <f>'[1]chi khoa'!E22</f>
        <v>45105.412549277273</v>
      </c>
      <c r="AX190" s="58"/>
    </row>
    <row r="191" spans="1:53" ht="22.2" hidden="1" customHeight="1" x14ac:dyDescent="0.25">
      <c r="A191" s="200">
        <v>1</v>
      </c>
      <c r="B191" s="167" t="s">
        <v>356</v>
      </c>
      <c r="C191" s="18"/>
      <c r="D191" s="18"/>
      <c r="E191" s="18"/>
      <c r="F191" s="77">
        <f t="shared" si="60"/>
        <v>0</v>
      </c>
      <c r="G191" s="54">
        <f>[1]Phương!O190</f>
        <v>0</v>
      </c>
      <c r="H191" s="18">
        <f>[1]Hiên!T190</f>
        <v>0</v>
      </c>
      <c r="I191" s="18">
        <f>[1]Hiên!R190</f>
        <v>0</v>
      </c>
      <c r="J191" s="18">
        <f>'[1]H. Hà'!P190</f>
        <v>0</v>
      </c>
      <c r="K191" s="18">
        <f>[1]Vân!Q190</f>
        <v>0</v>
      </c>
      <c r="L191" s="18"/>
      <c r="M191" s="18">
        <f>[1]Hiên!U190</f>
        <v>0</v>
      </c>
      <c r="N191" s="18"/>
      <c r="O191" s="18"/>
      <c r="P191" s="48">
        <f>[1]Phương!X190</f>
        <v>0</v>
      </c>
      <c r="Q191" s="48"/>
      <c r="R191" s="48">
        <f t="shared" si="59"/>
        <v>0</v>
      </c>
      <c r="S191" s="50">
        <f>'[1]H. Hà'!X190</f>
        <v>0</v>
      </c>
      <c r="T191" s="201">
        <v>36000</v>
      </c>
      <c r="U191" s="50">
        <f t="shared" si="46"/>
        <v>0</v>
      </c>
      <c r="V191" s="18">
        <f>[1]Hiên!AA190</f>
        <v>0</v>
      </c>
      <c r="W191" s="18">
        <f>[1]Vân!Y190</f>
        <v>0</v>
      </c>
      <c r="X191" s="18">
        <f>'[1]778NK'!F190</f>
        <v>0</v>
      </c>
      <c r="Y191" s="39">
        <f t="shared" si="47"/>
        <v>0</v>
      </c>
      <c r="Z191" s="201">
        <v>36000</v>
      </c>
      <c r="AA191" s="41">
        <f t="shared" si="48"/>
        <v>0</v>
      </c>
      <c r="AB191" s="52">
        <f t="shared" si="49"/>
        <v>0</v>
      </c>
      <c r="AC191" s="52">
        <f t="shared" si="50"/>
        <v>0</v>
      </c>
      <c r="AD191" s="53">
        <f t="shared" si="51"/>
        <v>0</v>
      </c>
      <c r="AE191" s="53">
        <f t="shared" si="52"/>
        <v>0</v>
      </c>
      <c r="AF191" s="53">
        <f t="shared" si="53"/>
        <v>0</v>
      </c>
      <c r="AG191" s="18">
        <f>[1]Phương!AB190</f>
        <v>0</v>
      </c>
      <c r="AH191" s="18">
        <f>[1]Hiên!AC190</f>
        <v>0</v>
      </c>
      <c r="AI191" s="18">
        <f>[1]Vân!AA190</f>
        <v>0</v>
      </c>
      <c r="AJ191" s="18">
        <f>'[1]778NK'!I190</f>
        <v>0</v>
      </c>
      <c r="AK191" s="54">
        <f t="shared" si="54"/>
        <v>0</v>
      </c>
      <c r="AL191" s="18">
        <f t="shared" si="58"/>
        <v>0</v>
      </c>
      <c r="AM191" s="18">
        <f>[1]Vân!AB190</f>
        <v>0</v>
      </c>
      <c r="AN191" s="58"/>
      <c r="AO191" s="58">
        <f t="shared" si="41"/>
        <v>0</v>
      </c>
      <c r="AP191" s="58">
        <f t="shared" si="42"/>
        <v>0</v>
      </c>
      <c r="AQ191" s="58">
        <f t="shared" si="43"/>
        <v>0</v>
      </c>
      <c r="AR191" s="58">
        <f t="shared" si="44"/>
        <v>0</v>
      </c>
      <c r="AS191" s="58">
        <f t="shared" si="45"/>
        <v>0</v>
      </c>
      <c r="AT191" s="58">
        <f t="shared" si="57"/>
        <v>0</v>
      </c>
      <c r="AU191" s="58">
        <f t="shared" si="55"/>
        <v>0</v>
      </c>
      <c r="AV191" s="69">
        <f t="shared" si="56"/>
        <v>0</v>
      </c>
      <c r="AW191" s="58"/>
      <c r="AX191" s="21">
        <f>SUM(AB191:AB195)</f>
        <v>20</v>
      </c>
    </row>
    <row r="192" spans="1:53" ht="22.2" customHeight="1" x14ac:dyDescent="0.25">
      <c r="A192" s="202">
        <v>2</v>
      </c>
      <c r="B192" s="203" t="s">
        <v>357</v>
      </c>
      <c r="C192" s="65">
        <v>30</v>
      </c>
      <c r="D192" s="18">
        <v>0</v>
      </c>
      <c r="E192" s="18">
        <v>0</v>
      </c>
      <c r="F192" s="66">
        <f t="shared" si="60"/>
        <v>30</v>
      </c>
      <c r="G192" s="54">
        <f>[1]Phương!O191</f>
        <v>1</v>
      </c>
      <c r="H192" s="18">
        <f>[1]Hiên!T191</f>
        <v>0</v>
      </c>
      <c r="I192" s="18">
        <f>[1]Hiên!R191</f>
        <v>0</v>
      </c>
      <c r="J192" s="18">
        <f>'[1]H. Hà'!P191</f>
        <v>0</v>
      </c>
      <c r="K192" s="18">
        <f>[1]Vân!Q191</f>
        <v>0</v>
      </c>
      <c r="L192" s="18"/>
      <c r="M192" s="18">
        <f>[1]Hiên!U191</f>
        <v>0</v>
      </c>
      <c r="N192" s="18"/>
      <c r="O192" s="18"/>
      <c r="P192" s="48">
        <f>[1]Phương!X191</f>
        <v>0</v>
      </c>
      <c r="Q192" s="48"/>
      <c r="R192" s="48">
        <f t="shared" si="59"/>
        <v>0</v>
      </c>
      <c r="S192" s="50">
        <f>'[1]H. Hà'!X191</f>
        <v>0</v>
      </c>
      <c r="T192" s="88">
        <v>36000</v>
      </c>
      <c r="U192" s="50">
        <f t="shared" si="46"/>
        <v>0</v>
      </c>
      <c r="V192" s="18">
        <f>[1]Hiên!AA191</f>
        <v>0</v>
      </c>
      <c r="W192" s="18">
        <f>[1]Vân!Y191</f>
        <v>0</v>
      </c>
      <c r="X192" s="18">
        <f>'[1]778NK'!F191</f>
        <v>0</v>
      </c>
      <c r="Y192" s="39">
        <f t="shared" si="47"/>
        <v>0</v>
      </c>
      <c r="Z192" s="88">
        <v>36000</v>
      </c>
      <c r="AA192" s="41">
        <f t="shared" si="48"/>
        <v>0</v>
      </c>
      <c r="AB192" s="52">
        <f t="shared" si="49"/>
        <v>0</v>
      </c>
      <c r="AC192" s="52">
        <f t="shared" si="50"/>
        <v>0</v>
      </c>
      <c r="AD192" s="53">
        <f t="shared" si="51"/>
        <v>1</v>
      </c>
      <c r="AE192" s="53">
        <f t="shared" si="52"/>
        <v>29</v>
      </c>
      <c r="AF192" s="53">
        <f t="shared" si="53"/>
        <v>658445</v>
      </c>
      <c r="AG192" s="18">
        <f>[1]Phương!AB191</f>
        <v>0</v>
      </c>
      <c r="AH192" s="18">
        <f>[1]Hiên!AC191</f>
        <v>29</v>
      </c>
      <c r="AI192" s="18">
        <f>[1]Vân!AA191</f>
        <v>0</v>
      </c>
      <c r="AJ192" s="18">
        <f>'[1]778NK'!I191</f>
        <v>0</v>
      </c>
      <c r="AK192" s="54">
        <f t="shared" si="54"/>
        <v>29</v>
      </c>
      <c r="AL192" s="18">
        <f t="shared" si="58"/>
        <v>0</v>
      </c>
      <c r="AM192" s="18">
        <f>[1]Vân!AB191</f>
        <v>0</v>
      </c>
      <c r="AN192" s="73">
        <v>22705</v>
      </c>
      <c r="AO192" s="58">
        <f t="shared" si="41"/>
        <v>0</v>
      </c>
      <c r="AP192" s="58">
        <f t="shared" si="42"/>
        <v>0</v>
      </c>
      <c r="AQ192" s="58">
        <f t="shared" si="43"/>
        <v>0</v>
      </c>
      <c r="AR192" s="58">
        <f t="shared" si="44"/>
        <v>1</v>
      </c>
      <c r="AS192" s="58">
        <f t="shared" si="45"/>
        <v>22705</v>
      </c>
      <c r="AT192" s="58">
        <f t="shared" si="57"/>
        <v>0</v>
      </c>
      <c r="AU192" s="58">
        <f t="shared" si="55"/>
        <v>0</v>
      </c>
      <c r="AV192" s="69">
        <f t="shared" si="56"/>
        <v>0</v>
      </c>
      <c r="AW192" s="58"/>
      <c r="AX192" s="21"/>
      <c r="BA192" s="2" t="s">
        <v>358</v>
      </c>
    </row>
    <row r="193" spans="1:53" ht="22.2" hidden="1" customHeight="1" x14ac:dyDescent="0.25">
      <c r="A193" s="200">
        <v>3</v>
      </c>
      <c r="B193" s="204" t="s">
        <v>359</v>
      </c>
      <c r="C193" s="65">
        <v>0</v>
      </c>
      <c r="D193" s="18">
        <v>0</v>
      </c>
      <c r="E193" s="18">
        <v>18</v>
      </c>
      <c r="F193" s="66">
        <f t="shared" si="60"/>
        <v>18</v>
      </c>
      <c r="G193" s="54">
        <f>[1]Phương!O192</f>
        <v>0</v>
      </c>
      <c r="H193" s="18">
        <f>[1]Hiên!T192</f>
        <v>0</v>
      </c>
      <c r="I193" s="18">
        <f>[1]Hiên!R192</f>
        <v>0</v>
      </c>
      <c r="J193" s="18">
        <f>'[1]H. Hà'!P192</f>
        <v>0</v>
      </c>
      <c r="K193" s="18">
        <f>[1]Vân!Q192</f>
        <v>0</v>
      </c>
      <c r="L193" s="18"/>
      <c r="M193" s="18">
        <f>[1]Hiên!U192</f>
        <v>0</v>
      </c>
      <c r="N193" s="18"/>
      <c r="O193" s="18"/>
      <c r="P193" s="48">
        <f>[1]Phương!X192</f>
        <v>0</v>
      </c>
      <c r="Q193" s="48"/>
      <c r="R193" s="48">
        <f t="shared" si="59"/>
        <v>0</v>
      </c>
      <c r="S193" s="50">
        <f>'[1]H. Hà'!X192</f>
        <v>18</v>
      </c>
      <c r="T193" s="188">
        <v>45000</v>
      </c>
      <c r="U193" s="50">
        <f t="shared" si="46"/>
        <v>810000</v>
      </c>
      <c r="V193" s="18">
        <f>[1]Hiên!AA192</f>
        <v>0</v>
      </c>
      <c r="W193" s="18">
        <f>[1]Vân!Y192</f>
        <v>0</v>
      </c>
      <c r="X193" s="18">
        <f>'[1]778NK'!F192</f>
        <v>0</v>
      </c>
      <c r="Y193" s="39">
        <f t="shared" si="47"/>
        <v>0</v>
      </c>
      <c r="Z193" s="84">
        <v>49000</v>
      </c>
      <c r="AA193" s="41">
        <f t="shared" si="48"/>
        <v>0</v>
      </c>
      <c r="AB193" s="52">
        <f t="shared" si="49"/>
        <v>18</v>
      </c>
      <c r="AC193" s="52">
        <f t="shared" si="50"/>
        <v>810000</v>
      </c>
      <c r="AD193" s="53">
        <f t="shared" si="51"/>
        <v>18</v>
      </c>
      <c r="AE193" s="53">
        <f t="shared" si="52"/>
        <v>0</v>
      </c>
      <c r="AF193" s="53">
        <f t="shared" si="53"/>
        <v>0</v>
      </c>
      <c r="AG193" s="18">
        <f>[1]Phương!AB192</f>
        <v>0</v>
      </c>
      <c r="AH193" s="18">
        <f>[1]Hiên!AC192</f>
        <v>0</v>
      </c>
      <c r="AI193" s="18">
        <f>[1]Vân!AA192</f>
        <v>0</v>
      </c>
      <c r="AJ193" s="18">
        <f>'[1]778NK'!I192</f>
        <v>0</v>
      </c>
      <c r="AK193" s="54">
        <f t="shared" si="54"/>
        <v>0</v>
      </c>
      <c r="AL193" s="18">
        <f t="shared" si="58"/>
        <v>0</v>
      </c>
      <c r="AM193" s="18">
        <f>[1]Vân!AB192</f>
        <v>0</v>
      </c>
      <c r="AN193" s="73">
        <v>37375</v>
      </c>
      <c r="AO193" s="58">
        <f t="shared" si="41"/>
        <v>18</v>
      </c>
      <c r="AP193" s="58">
        <f t="shared" si="42"/>
        <v>672750</v>
      </c>
      <c r="AQ193" s="58">
        <f t="shared" si="43"/>
        <v>137250</v>
      </c>
      <c r="AR193" s="58">
        <f t="shared" si="44"/>
        <v>0</v>
      </c>
      <c r="AS193" s="58">
        <f t="shared" si="45"/>
        <v>0</v>
      </c>
      <c r="AT193" s="58"/>
      <c r="AU193" s="58">
        <f t="shared" si="55"/>
        <v>64800</v>
      </c>
      <c r="AV193" s="69">
        <f t="shared" si="56"/>
        <v>64800</v>
      </c>
      <c r="AW193" s="58"/>
      <c r="AX193" s="21"/>
    </row>
    <row r="194" spans="1:53" ht="22.2" customHeight="1" x14ac:dyDescent="0.25">
      <c r="A194" s="200">
        <v>4</v>
      </c>
      <c r="B194" s="204" t="s">
        <v>360</v>
      </c>
      <c r="C194" s="65">
        <v>28</v>
      </c>
      <c r="D194" s="18">
        <v>0</v>
      </c>
      <c r="E194" s="18">
        <v>0</v>
      </c>
      <c r="F194" s="66">
        <f t="shared" si="60"/>
        <v>28</v>
      </c>
      <c r="G194" s="54">
        <f>[1]Phương!O193</f>
        <v>0</v>
      </c>
      <c r="H194" s="18">
        <f>[1]Hiên!T193</f>
        <v>0</v>
      </c>
      <c r="I194" s="18">
        <f>[1]Hiên!R193</f>
        <v>0</v>
      </c>
      <c r="J194" s="18">
        <f>'[1]H. Hà'!P193</f>
        <v>0</v>
      </c>
      <c r="K194" s="18">
        <f>[1]Vân!Q193</f>
        <v>0</v>
      </c>
      <c r="L194" s="18"/>
      <c r="M194" s="18">
        <f>[1]Hiên!U193</f>
        <v>0</v>
      </c>
      <c r="N194" s="18"/>
      <c r="O194" s="18"/>
      <c r="P194" s="48">
        <f>[1]Phương!X193</f>
        <v>0</v>
      </c>
      <c r="Q194" s="48"/>
      <c r="R194" s="48">
        <f t="shared" si="59"/>
        <v>0</v>
      </c>
      <c r="S194" s="50">
        <f>'[1]H. Hà'!X193</f>
        <v>0</v>
      </c>
      <c r="T194" s="91">
        <v>33000</v>
      </c>
      <c r="U194" s="50">
        <f t="shared" si="46"/>
        <v>0</v>
      </c>
      <c r="V194" s="18">
        <f>[1]Hiên!AA193</f>
        <v>1</v>
      </c>
      <c r="W194" s="18">
        <f>[1]Vân!Y193</f>
        <v>0</v>
      </c>
      <c r="X194" s="18">
        <f>'[1]778NK'!F193</f>
        <v>0</v>
      </c>
      <c r="Y194" s="39">
        <f t="shared" si="47"/>
        <v>1</v>
      </c>
      <c r="Z194" s="91">
        <v>33000</v>
      </c>
      <c r="AA194" s="41">
        <f t="shared" si="48"/>
        <v>33000</v>
      </c>
      <c r="AB194" s="52">
        <f t="shared" si="49"/>
        <v>1</v>
      </c>
      <c r="AC194" s="52">
        <f t="shared" si="50"/>
        <v>33000</v>
      </c>
      <c r="AD194" s="53">
        <f t="shared" si="51"/>
        <v>1</v>
      </c>
      <c r="AE194" s="53">
        <f t="shared" si="52"/>
        <v>27</v>
      </c>
      <c r="AF194" s="53">
        <f t="shared" si="53"/>
        <v>664470</v>
      </c>
      <c r="AG194" s="18">
        <f>[1]Phương!AB193</f>
        <v>0</v>
      </c>
      <c r="AH194" s="18">
        <f>[1]Hiên!AC193</f>
        <v>27</v>
      </c>
      <c r="AI194" s="18">
        <f>[1]Vân!AA193</f>
        <v>0</v>
      </c>
      <c r="AJ194" s="18">
        <f>'[1]778NK'!I193</f>
        <v>0</v>
      </c>
      <c r="AK194" s="54">
        <f t="shared" si="54"/>
        <v>27</v>
      </c>
      <c r="AL194" s="18">
        <f t="shared" si="58"/>
        <v>0</v>
      </c>
      <c r="AM194" s="18">
        <f>[1]Vân!AB193</f>
        <v>0</v>
      </c>
      <c r="AN194" s="189">
        <v>24610</v>
      </c>
      <c r="AO194" s="58">
        <f t="shared" si="41"/>
        <v>1</v>
      </c>
      <c r="AP194" s="58">
        <f t="shared" si="42"/>
        <v>24610</v>
      </c>
      <c r="AQ194" s="58">
        <f t="shared" si="43"/>
        <v>8390</v>
      </c>
      <c r="AR194" s="58">
        <f t="shared" si="44"/>
        <v>0</v>
      </c>
      <c r="AS194" s="58">
        <f t="shared" si="45"/>
        <v>0</v>
      </c>
      <c r="AT194" s="58"/>
      <c r="AU194" s="58">
        <f t="shared" si="55"/>
        <v>2640</v>
      </c>
      <c r="AV194" s="69">
        <f t="shared" si="56"/>
        <v>2640</v>
      </c>
      <c r="AW194" s="58"/>
      <c r="AX194" s="21"/>
      <c r="BA194" s="2" t="s">
        <v>361</v>
      </c>
    </row>
    <row r="195" spans="1:53" ht="22.2" customHeight="1" x14ac:dyDescent="0.25">
      <c r="A195" s="202">
        <v>5</v>
      </c>
      <c r="B195" s="203" t="s">
        <v>362</v>
      </c>
      <c r="C195" s="65">
        <v>0</v>
      </c>
      <c r="D195" s="18">
        <v>2</v>
      </c>
      <c r="E195" s="18">
        <v>0</v>
      </c>
      <c r="F195" s="66">
        <f t="shared" si="60"/>
        <v>2</v>
      </c>
      <c r="G195" s="54">
        <f>[1]Phương!O194</f>
        <v>0</v>
      </c>
      <c r="H195" s="18">
        <f>[1]Hiên!T194</f>
        <v>0</v>
      </c>
      <c r="I195" s="18">
        <f>[1]Hiên!R194</f>
        <v>0</v>
      </c>
      <c r="J195" s="18">
        <f>'[1]H. Hà'!P194</f>
        <v>0</v>
      </c>
      <c r="K195" s="18">
        <f>[1]Vân!Q194</f>
        <v>0</v>
      </c>
      <c r="L195" s="18"/>
      <c r="M195" s="18">
        <f>[1]Hiên!U194</f>
        <v>0</v>
      </c>
      <c r="N195" s="18"/>
      <c r="O195" s="18"/>
      <c r="P195" s="48">
        <f>[1]Phương!X194</f>
        <v>0</v>
      </c>
      <c r="Q195" s="48"/>
      <c r="R195" s="48">
        <f t="shared" si="59"/>
        <v>0</v>
      </c>
      <c r="S195" s="50">
        <f>'[1]H. Hà'!X194</f>
        <v>0</v>
      </c>
      <c r="T195" s="88">
        <v>31000</v>
      </c>
      <c r="U195" s="50">
        <f t="shared" si="46"/>
        <v>0</v>
      </c>
      <c r="V195" s="18">
        <f>[1]Hiên!AA194</f>
        <v>1</v>
      </c>
      <c r="W195" s="18">
        <f>[1]Vân!Y194</f>
        <v>0</v>
      </c>
      <c r="X195" s="18">
        <f>'[1]778NK'!F194</f>
        <v>0</v>
      </c>
      <c r="Y195" s="39">
        <f t="shared" si="47"/>
        <v>1</v>
      </c>
      <c r="Z195" s="88">
        <v>31000</v>
      </c>
      <c r="AA195" s="41">
        <f t="shared" si="48"/>
        <v>31000</v>
      </c>
      <c r="AB195" s="52">
        <f t="shared" si="49"/>
        <v>1</v>
      </c>
      <c r="AC195" s="52">
        <f t="shared" si="50"/>
        <v>31000</v>
      </c>
      <c r="AD195" s="53">
        <f t="shared" si="51"/>
        <v>1</v>
      </c>
      <c r="AE195" s="53">
        <f t="shared" si="52"/>
        <v>1</v>
      </c>
      <c r="AF195" s="53">
        <f t="shared" si="53"/>
        <v>20000</v>
      </c>
      <c r="AG195" s="18">
        <f>[1]Phương!AB194</f>
        <v>0</v>
      </c>
      <c r="AH195" s="18">
        <f>[1]Hiên!AC194</f>
        <v>1</v>
      </c>
      <c r="AI195" s="18">
        <f>[1]Vân!AA194</f>
        <v>0</v>
      </c>
      <c r="AJ195" s="18">
        <f>'[1]778NK'!I194</f>
        <v>0</v>
      </c>
      <c r="AK195" s="54">
        <f t="shared" si="54"/>
        <v>1</v>
      </c>
      <c r="AL195" s="18">
        <f t="shared" si="58"/>
        <v>0</v>
      </c>
      <c r="AM195" s="18">
        <f>[1]Vân!AB194</f>
        <v>0</v>
      </c>
      <c r="AN195" s="73">
        <v>20000</v>
      </c>
      <c r="AO195" s="58">
        <f t="shared" si="41"/>
        <v>1</v>
      </c>
      <c r="AP195" s="58">
        <f t="shared" si="42"/>
        <v>20000</v>
      </c>
      <c r="AQ195" s="58">
        <f t="shared" si="43"/>
        <v>11000</v>
      </c>
      <c r="AR195" s="58">
        <f t="shared" si="44"/>
        <v>0</v>
      </c>
      <c r="AS195" s="58">
        <f t="shared" si="45"/>
        <v>0</v>
      </c>
      <c r="AT195" s="58"/>
      <c r="AU195" s="58">
        <f t="shared" si="55"/>
        <v>2480</v>
      </c>
      <c r="AV195" s="69">
        <f t="shared" si="56"/>
        <v>2480</v>
      </c>
      <c r="AW195" s="58"/>
      <c r="AX195" s="21"/>
      <c r="BA195" s="2" t="s">
        <v>363</v>
      </c>
    </row>
    <row r="196" spans="1:53" ht="22.2" customHeight="1" x14ac:dyDescent="0.25">
      <c r="A196" s="60" t="s">
        <v>364</v>
      </c>
      <c r="B196" s="54" t="s">
        <v>365</v>
      </c>
      <c r="C196" s="18"/>
      <c r="D196" s="18"/>
      <c r="E196" s="18"/>
      <c r="F196" s="77"/>
      <c r="G196" s="54">
        <f>[1]Phương!O195</f>
        <v>0</v>
      </c>
      <c r="H196" s="18">
        <f>[1]Hiên!T195</f>
        <v>0</v>
      </c>
      <c r="I196" s="18">
        <f>[1]Hiên!R195</f>
        <v>0</v>
      </c>
      <c r="J196" s="18">
        <f>'[1]H. Hà'!P195</f>
        <v>0</v>
      </c>
      <c r="K196" s="18">
        <f>[1]Vân!Q195</f>
        <v>0</v>
      </c>
      <c r="L196" s="18"/>
      <c r="M196" s="18">
        <f>[1]Hiên!U195</f>
        <v>0</v>
      </c>
      <c r="N196" s="18"/>
      <c r="O196" s="18"/>
      <c r="P196" s="48">
        <f>[1]Phương!X195</f>
        <v>0</v>
      </c>
      <c r="Q196" s="48"/>
      <c r="R196" s="48">
        <f t="shared" si="59"/>
        <v>0</v>
      </c>
      <c r="S196" s="50">
        <f>'[1]H. Hà'!X195</f>
        <v>0</v>
      </c>
      <c r="T196" s="191"/>
      <c r="U196" s="50">
        <f t="shared" si="46"/>
        <v>0</v>
      </c>
      <c r="V196" s="18">
        <f>[1]Hiên!AA195</f>
        <v>0</v>
      </c>
      <c r="W196" s="18">
        <f>[1]Vân!Y195</f>
        <v>0</v>
      </c>
      <c r="X196" s="18">
        <f>'[1]778NK'!F195</f>
        <v>0</v>
      </c>
      <c r="Y196" s="39">
        <f t="shared" si="47"/>
        <v>0</v>
      </c>
      <c r="Z196" s="191"/>
      <c r="AA196" s="41">
        <f t="shared" si="48"/>
        <v>0</v>
      </c>
      <c r="AB196" s="52">
        <f t="shared" si="49"/>
        <v>0</v>
      </c>
      <c r="AC196" s="52">
        <f t="shared" si="50"/>
        <v>0</v>
      </c>
      <c r="AD196" s="53">
        <f t="shared" si="51"/>
        <v>0</v>
      </c>
      <c r="AE196" s="53">
        <f t="shared" si="52"/>
        <v>0</v>
      </c>
      <c r="AF196" s="53">
        <f t="shared" si="53"/>
        <v>0</v>
      </c>
      <c r="AG196" s="18">
        <f>[1]Phương!AB195</f>
        <v>0</v>
      </c>
      <c r="AH196" s="18">
        <f>[1]Hiên!AC195</f>
        <v>0</v>
      </c>
      <c r="AI196" s="18">
        <f>[1]Vân!AA195</f>
        <v>0</v>
      </c>
      <c r="AJ196" s="18">
        <f>'[1]778NK'!I195</f>
        <v>0</v>
      </c>
      <c r="AK196" s="54">
        <f t="shared" si="54"/>
        <v>0</v>
      </c>
      <c r="AL196" s="18">
        <f t="shared" si="58"/>
        <v>0</v>
      </c>
      <c r="AM196" s="18">
        <f>[1]Vân!AB195</f>
        <v>0</v>
      </c>
      <c r="AN196" s="58"/>
      <c r="AO196" s="58">
        <f t="shared" si="41"/>
        <v>0</v>
      </c>
      <c r="AP196" s="58">
        <f t="shared" si="42"/>
        <v>0</v>
      </c>
      <c r="AQ196" s="58">
        <f t="shared" si="43"/>
        <v>0</v>
      </c>
      <c r="AR196" s="58">
        <f t="shared" si="44"/>
        <v>0</v>
      </c>
      <c r="AS196" s="58">
        <f t="shared" si="45"/>
        <v>0</v>
      </c>
      <c r="AT196" s="61">
        <f>SUM(AT197:AT216)</f>
        <v>7520</v>
      </c>
      <c r="AU196" s="61">
        <f>SUM(AU197:AU216)</f>
        <v>483280</v>
      </c>
      <c r="AV196" s="62">
        <f t="shared" si="56"/>
        <v>490800</v>
      </c>
      <c r="AW196" s="80">
        <f>'[1]chi khoa'!E23</f>
        <v>442033.04298291728</v>
      </c>
      <c r="AX196" s="58"/>
    </row>
    <row r="197" spans="1:53" ht="22.2" hidden="1" customHeight="1" x14ac:dyDescent="0.25">
      <c r="A197" s="205">
        <v>1</v>
      </c>
      <c r="B197" s="206" t="s">
        <v>366</v>
      </c>
      <c r="C197" s="18"/>
      <c r="D197" s="18"/>
      <c r="E197" s="18"/>
      <c r="F197" s="77">
        <f t="shared" si="60"/>
        <v>0</v>
      </c>
      <c r="G197" s="54">
        <f>[1]Phương!O196</f>
        <v>0</v>
      </c>
      <c r="H197" s="18">
        <f>[1]Hiên!T196</f>
        <v>0</v>
      </c>
      <c r="I197" s="18">
        <f>[1]Hiên!R196</f>
        <v>0</v>
      </c>
      <c r="J197" s="18">
        <f>'[1]H. Hà'!P196</f>
        <v>0</v>
      </c>
      <c r="K197" s="18">
        <f>[1]Vân!Q196</f>
        <v>0</v>
      </c>
      <c r="L197" s="18"/>
      <c r="M197" s="18">
        <f>[1]Hiên!U196</f>
        <v>0</v>
      </c>
      <c r="N197" s="18"/>
      <c r="O197" s="18"/>
      <c r="P197" s="48">
        <f>[1]Phương!X196</f>
        <v>0</v>
      </c>
      <c r="Q197" s="48"/>
      <c r="R197" s="48">
        <f t="shared" si="59"/>
        <v>0</v>
      </c>
      <c r="S197" s="50">
        <f>'[1]H. Hà'!X196</f>
        <v>0</v>
      </c>
      <c r="T197" s="175">
        <v>30000</v>
      </c>
      <c r="U197" s="50">
        <f t="shared" si="46"/>
        <v>0</v>
      </c>
      <c r="V197" s="18">
        <f>[1]Hiên!AA196</f>
        <v>0</v>
      </c>
      <c r="W197" s="18">
        <f>[1]Vân!Y196</f>
        <v>0</v>
      </c>
      <c r="X197" s="18">
        <f>'[1]778NK'!F196</f>
        <v>0</v>
      </c>
      <c r="Y197" s="39">
        <f t="shared" si="47"/>
        <v>0</v>
      </c>
      <c r="Z197" s="175">
        <v>30000</v>
      </c>
      <c r="AA197" s="41">
        <f t="shared" si="48"/>
        <v>0</v>
      </c>
      <c r="AB197" s="52">
        <f t="shared" si="49"/>
        <v>0</v>
      </c>
      <c r="AC197" s="52">
        <f t="shared" si="50"/>
        <v>0</v>
      </c>
      <c r="AD197" s="53">
        <f t="shared" si="51"/>
        <v>0</v>
      </c>
      <c r="AE197" s="53">
        <f t="shared" si="52"/>
        <v>0</v>
      </c>
      <c r="AF197" s="53">
        <f t="shared" si="53"/>
        <v>0</v>
      </c>
      <c r="AG197" s="18">
        <f>[1]Phương!AB196</f>
        <v>0</v>
      </c>
      <c r="AH197" s="18">
        <f>[1]Hiên!AC196</f>
        <v>0</v>
      </c>
      <c r="AI197" s="18">
        <f>[1]Vân!AA196</f>
        <v>0</v>
      </c>
      <c r="AJ197" s="18">
        <f>'[1]778NK'!I196</f>
        <v>0</v>
      </c>
      <c r="AK197" s="54">
        <f t="shared" si="54"/>
        <v>0</v>
      </c>
      <c r="AL197" s="18">
        <f t="shared" si="58"/>
        <v>0</v>
      </c>
      <c r="AM197" s="18">
        <f>[1]Vân!AB196</f>
        <v>0</v>
      </c>
      <c r="AN197" s="58"/>
      <c r="AO197" s="58">
        <f t="shared" si="41"/>
        <v>0</v>
      </c>
      <c r="AP197" s="58">
        <f t="shared" si="42"/>
        <v>0</v>
      </c>
      <c r="AQ197" s="58">
        <f t="shared" si="43"/>
        <v>0</v>
      </c>
      <c r="AR197" s="58">
        <f t="shared" si="44"/>
        <v>0</v>
      </c>
      <c r="AS197" s="58">
        <f t="shared" si="45"/>
        <v>0</v>
      </c>
      <c r="AT197" s="58">
        <f t="shared" si="57"/>
        <v>0</v>
      </c>
      <c r="AU197" s="58">
        <f t="shared" si="55"/>
        <v>0</v>
      </c>
      <c r="AV197" s="69">
        <f t="shared" si="56"/>
        <v>0</v>
      </c>
      <c r="AW197" s="58"/>
      <c r="AX197" s="21">
        <f>SUM(AB197:AB216)</f>
        <v>196</v>
      </c>
    </row>
    <row r="198" spans="1:53" ht="22.2" customHeight="1" x14ac:dyDescent="0.25">
      <c r="A198" s="207">
        <v>2</v>
      </c>
      <c r="B198" s="169" t="s">
        <v>367</v>
      </c>
      <c r="C198" s="65">
        <v>0</v>
      </c>
      <c r="D198" s="18">
        <v>0</v>
      </c>
      <c r="E198" s="18">
        <v>28</v>
      </c>
      <c r="F198" s="66">
        <f t="shared" si="60"/>
        <v>28</v>
      </c>
      <c r="G198" s="54">
        <f>[1]Phương!O197</f>
        <v>0</v>
      </c>
      <c r="H198" s="18">
        <f>[1]Hiên!T197</f>
        <v>0</v>
      </c>
      <c r="I198" s="18">
        <f>[1]Hiên!R197</f>
        <v>0</v>
      </c>
      <c r="J198" s="18">
        <f>'[1]H. Hà'!P197</f>
        <v>0</v>
      </c>
      <c r="K198" s="18">
        <f>[1]Vân!Q197</f>
        <v>0</v>
      </c>
      <c r="L198" s="18"/>
      <c r="M198" s="18">
        <f>[1]Hiên!U197</f>
        <v>0</v>
      </c>
      <c r="N198" s="18"/>
      <c r="O198" s="18"/>
      <c r="P198" s="48">
        <f>[1]Phương!X197</f>
        <v>0</v>
      </c>
      <c r="Q198" s="48"/>
      <c r="R198" s="48">
        <f t="shared" si="59"/>
        <v>0</v>
      </c>
      <c r="S198" s="50">
        <f>'[1]H. Hà'!X197</f>
        <v>0</v>
      </c>
      <c r="T198" s="95">
        <v>30000</v>
      </c>
      <c r="U198" s="50">
        <f t="shared" si="46"/>
        <v>0</v>
      </c>
      <c r="V198" s="18">
        <f>[1]Hiên!AA197</f>
        <v>0</v>
      </c>
      <c r="W198" s="18">
        <f>[1]Vân!Y197</f>
        <v>0</v>
      </c>
      <c r="X198" s="18">
        <f>'[1]778NK'!F197</f>
        <v>0</v>
      </c>
      <c r="Y198" s="39">
        <f t="shared" si="47"/>
        <v>0</v>
      </c>
      <c r="Z198" s="95">
        <v>30000</v>
      </c>
      <c r="AA198" s="41">
        <f t="shared" si="48"/>
        <v>0</v>
      </c>
      <c r="AB198" s="52">
        <f t="shared" si="49"/>
        <v>0</v>
      </c>
      <c r="AC198" s="52">
        <f t="shared" si="50"/>
        <v>0</v>
      </c>
      <c r="AD198" s="53">
        <f t="shared" si="51"/>
        <v>0</v>
      </c>
      <c r="AE198" s="53">
        <f t="shared" si="52"/>
        <v>28</v>
      </c>
      <c r="AF198" s="53">
        <f t="shared" si="53"/>
        <v>506240</v>
      </c>
      <c r="AG198" s="18">
        <f>[1]Phương!AB197</f>
        <v>0</v>
      </c>
      <c r="AH198" s="18">
        <f>[1]Hiên!AC197</f>
        <v>0</v>
      </c>
      <c r="AI198" s="18">
        <f>[1]Vân!AA197</f>
        <v>28</v>
      </c>
      <c r="AJ198" s="18">
        <f>'[1]778NK'!I197</f>
        <v>0</v>
      </c>
      <c r="AK198" s="54">
        <f t="shared" si="54"/>
        <v>28</v>
      </c>
      <c r="AL198" s="18">
        <f t="shared" si="58"/>
        <v>0</v>
      </c>
      <c r="AM198" s="18">
        <f>[1]Vân!AB197</f>
        <v>9</v>
      </c>
      <c r="AN198" s="73">
        <v>18080</v>
      </c>
      <c r="AO198" s="58">
        <f t="shared" si="41"/>
        <v>0</v>
      </c>
      <c r="AP198" s="58">
        <f t="shared" si="42"/>
        <v>0</v>
      </c>
      <c r="AQ198" s="58">
        <f t="shared" si="43"/>
        <v>0</v>
      </c>
      <c r="AR198" s="58">
        <f t="shared" si="44"/>
        <v>0</v>
      </c>
      <c r="AS198" s="58">
        <f t="shared" si="45"/>
        <v>0</v>
      </c>
      <c r="AT198" s="58">
        <f t="shared" si="57"/>
        <v>0</v>
      </c>
      <c r="AU198" s="58">
        <f t="shared" si="55"/>
        <v>0</v>
      </c>
      <c r="AV198" s="69">
        <f t="shared" si="56"/>
        <v>0</v>
      </c>
      <c r="AW198" s="58"/>
      <c r="AX198" s="21"/>
      <c r="BA198" s="2" t="s">
        <v>368</v>
      </c>
    </row>
    <row r="199" spans="1:53" ht="22.2" hidden="1" customHeight="1" x14ac:dyDescent="0.25">
      <c r="A199" s="205">
        <v>3</v>
      </c>
      <c r="B199" s="206" t="s">
        <v>369</v>
      </c>
      <c r="C199" s="65">
        <v>1</v>
      </c>
      <c r="D199" s="18">
        <v>0</v>
      </c>
      <c r="E199" s="18">
        <v>0</v>
      </c>
      <c r="F199" s="66">
        <f t="shared" si="60"/>
        <v>1</v>
      </c>
      <c r="G199" s="54">
        <f>[1]Phương!O198</f>
        <v>1</v>
      </c>
      <c r="H199" s="18">
        <f>[1]Hiên!T198</f>
        <v>0</v>
      </c>
      <c r="I199" s="18">
        <f>[1]Hiên!R198</f>
        <v>0</v>
      </c>
      <c r="J199" s="18">
        <f>'[1]H. Hà'!P198</f>
        <v>0</v>
      </c>
      <c r="K199" s="18">
        <f>[1]Vân!Q198</f>
        <v>0</v>
      </c>
      <c r="L199" s="18"/>
      <c r="M199" s="18">
        <f>[1]Hiên!U198</f>
        <v>0</v>
      </c>
      <c r="N199" s="18"/>
      <c r="O199" s="18"/>
      <c r="P199" s="48">
        <f>[1]Phương!X198</f>
        <v>0</v>
      </c>
      <c r="Q199" s="48"/>
      <c r="R199" s="48">
        <f t="shared" si="59"/>
        <v>0</v>
      </c>
      <c r="S199" s="50">
        <f>'[1]H. Hà'!X198</f>
        <v>0</v>
      </c>
      <c r="T199" s="175">
        <v>40000</v>
      </c>
      <c r="U199" s="50">
        <f t="shared" si="46"/>
        <v>0</v>
      </c>
      <c r="V199" s="18">
        <f>[1]Hiên!AA198</f>
        <v>0</v>
      </c>
      <c r="W199" s="18">
        <f>[1]Vân!Y198</f>
        <v>0</v>
      </c>
      <c r="X199" s="18">
        <f>'[1]778NK'!F198</f>
        <v>0</v>
      </c>
      <c r="Y199" s="39">
        <f t="shared" si="47"/>
        <v>0</v>
      </c>
      <c r="Z199" s="175">
        <v>40000</v>
      </c>
      <c r="AA199" s="41">
        <f t="shared" si="48"/>
        <v>0</v>
      </c>
      <c r="AB199" s="52">
        <f t="shared" si="49"/>
        <v>0</v>
      </c>
      <c r="AC199" s="52">
        <f t="shared" si="50"/>
        <v>0</v>
      </c>
      <c r="AD199" s="53">
        <f t="shared" si="51"/>
        <v>1</v>
      </c>
      <c r="AE199" s="53">
        <f t="shared" si="52"/>
        <v>0</v>
      </c>
      <c r="AF199" s="53">
        <f t="shared" si="53"/>
        <v>0</v>
      </c>
      <c r="AG199" s="18">
        <f>[1]Phương!AB198</f>
        <v>0</v>
      </c>
      <c r="AH199" s="18">
        <f>[1]Hiên!AC198</f>
        <v>0</v>
      </c>
      <c r="AI199" s="18">
        <f>[1]Vân!AA198</f>
        <v>0</v>
      </c>
      <c r="AJ199" s="18">
        <f>'[1]778NK'!I198</f>
        <v>0</v>
      </c>
      <c r="AK199" s="54">
        <f t="shared" si="54"/>
        <v>0</v>
      </c>
      <c r="AL199" s="18">
        <f t="shared" si="58"/>
        <v>0</v>
      </c>
      <c r="AM199" s="18">
        <f>[1]Vân!AB198</f>
        <v>0</v>
      </c>
      <c r="AN199" s="73">
        <v>16560</v>
      </c>
      <c r="AO199" s="58">
        <f t="shared" si="41"/>
        <v>0</v>
      </c>
      <c r="AP199" s="58">
        <f t="shared" si="42"/>
        <v>0</v>
      </c>
      <c r="AQ199" s="58">
        <f t="shared" si="43"/>
        <v>0</v>
      </c>
      <c r="AR199" s="58">
        <f t="shared" si="44"/>
        <v>1</v>
      </c>
      <c r="AS199" s="58">
        <f t="shared" si="45"/>
        <v>16560</v>
      </c>
      <c r="AT199" s="58">
        <f t="shared" si="57"/>
        <v>0</v>
      </c>
      <c r="AU199" s="58">
        <f t="shared" si="55"/>
        <v>0</v>
      </c>
      <c r="AV199" s="69">
        <f t="shared" si="56"/>
        <v>0</v>
      </c>
      <c r="AW199" s="58"/>
      <c r="AX199" s="21"/>
    </row>
    <row r="200" spans="1:53" ht="30" hidden="1" customHeight="1" x14ac:dyDescent="0.25">
      <c r="A200" s="173">
        <v>4</v>
      </c>
      <c r="B200" s="163" t="s">
        <v>370</v>
      </c>
      <c r="C200" s="18"/>
      <c r="D200" s="18"/>
      <c r="E200" s="18"/>
      <c r="F200" s="77">
        <f t="shared" si="60"/>
        <v>0</v>
      </c>
      <c r="G200" s="54">
        <f>[1]Phương!O199</f>
        <v>0</v>
      </c>
      <c r="H200" s="18">
        <f>[1]Hiên!T199</f>
        <v>0</v>
      </c>
      <c r="I200" s="18">
        <f>[1]Hiên!R199</f>
        <v>0</v>
      </c>
      <c r="J200" s="18">
        <f>'[1]H. Hà'!P199</f>
        <v>0</v>
      </c>
      <c r="K200" s="18">
        <f>[1]Vân!Q199</f>
        <v>0</v>
      </c>
      <c r="L200" s="18"/>
      <c r="M200" s="18">
        <f>[1]Hiên!U199</f>
        <v>0</v>
      </c>
      <c r="N200" s="18"/>
      <c r="O200" s="18"/>
      <c r="P200" s="48">
        <f>[1]Phương!X199</f>
        <v>0</v>
      </c>
      <c r="Q200" s="48"/>
      <c r="R200" s="48">
        <f t="shared" si="59"/>
        <v>0</v>
      </c>
      <c r="S200" s="50">
        <f>'[1]H. Hà'!X199</f>
        <v>0</v>
      </c>
      <c r="T200" s="88">
        <v>45000</v>
      </c>
      <c r="U200" s="50">
        <f t="shared" si="46"/>
        <v>0</v>
      </c>
      <c r="V200" s="18">
        <f>[1]Hiên!AA199</f>
        <v>0</v>
      </c>
      <c r="W200" s="18">
        <f>[1]Vân!Y199</f>
        <v>0</v>
      </c>
      <c r="X200" s="18">
        <f>'[1]778NK'!F199</f>
        <v>0</v>
      </c>
      <c r="Y200" s="39">
        <f t="shared" si="47"/>
        <v>0</v>
      </c>
      <c r="Z200" s="88">
        <v>45000</v>
      </c>
      <c r="AA200" s="41">
        <f t="shared" si="48"/>
        <v>0</v>
      </c>
      <c r="AB200" s="52">
        <f t="shared" si="49"/>
        <v>0</v>
      </c>
      <c r="AC200" s="52">
        <f t="shared" si="50"/>
        <v>0</v>
      </c>
      <c r="AD200" s="53">
        <f t="shared" si="51"/>
        <v>0</v>
      </c>
      <c r="AE200" s="53">
        <f t="shared" si="52"/>
        <v>0</v>
      </c>
      <c r="AF200" s="53">
        <f t="shared" si="53"/>
        <v>0</v>
      </c>
      <c r="AG200" s="18">
        <f>[1]Phương!AB199</f>
        <v>0</v>
      </c>
      <c r="AH200" s="18">
        <f>[1]Hiên!AC199</f>
        <v>0</v>
      </c>
      <c r="AI200" s="18">
        <f>[1]Vân!AA199</f>
        <v>0</v>
      </c>
      <c r="AJ200" s="18">
        <f>'[1]778NK'!I199</f>
        <v>0</v>
      </c>
      <c r="AK200" s="54">
        <f t="shared" si="54"/>
        <v>0</v>
      </c>
      <c r="AL200" s="18">
        <f t="shared" si="58"/>
        <v>0</v>
      </c>
      <c r="AM200" s="18">
        <f>[1]Vân!AB199</f>
        <v>0</v>
      </c>
      <c r="AN200" s="73">
        <v>29235</v>
      </c>
      <c r="AO200" s="58">
        <f t="shared" si="41"/>
        <v>0</v>
      </c>
      <c r="AP200" s="58">
        <f t="shared" si="42"/>
        <v>0</v>
      </c>
      <c r="AQ200" s="58">
        <f t="shared" si="43"/>
        <v>0</v>
      </c>
      <c r="AR200" s="58">
        <f t="shared" si="44"/>
        <v>0</v>
      </c>
      <c r="AS200" s="58">
        <f t="shared" si="45"/>
        <v>0</v>
      </c>
      <c r="AT200" s="58">
        <f t="shared" si="57"/>
        <v>0</v>
      </c>
      <c r="AU200" s="58">
        <f t="shared" si="55"/>
        <v>0</v>
      </c>
      <c r="AV200" s="69">
        <f t="shared" si="56"/>
        <v>0</v>
      </c>
      <c r="AW200" s="58"/>
      <c r="AX200" s="21"/>
    </row>
    <row r="201" spans="1:53" ht="22.2" customHeight="1" x14ac:dyDescent="0.25">
      <c r="A201" s="205">
        <v>5</v>
      </c>
      <c r="B201" s="206" t="s">
        <v>371</v>
      </c>
      <c r="C201" s="65">
        <v>0</v>
      </c>
      <c r="D201" s="18">
        <v>40</v>
      </c>
      <c r="E201" s="18">
        <v>62</v>
      </c>
      <c r="F201" s="66">
        <f t="shared" si="60"/>
        <v>102</v>
      </c>
      <c r="G201" s="54">
        <f>[1]Phương!O200</f>
        <v>0</v>
      </c>
      <c r="H201" s="18">
        <f>[1]Hiên!T200</f>
        <v>0</v>
      </c>
      <c r="I201" s="18">
        <f>[1]Hiên!R200</f>
        <v>0</v>
      </c>
      <c r="J201" s="18">
        <f>'[1]H. Hà'!P200</f>
        <v>0</v>
      </c>
      <c r="K201" s="18">
        <f>[1]Vân!Q200</f>
        <v>0</v>
      </c>
      <c r="L201" s="18"/>
      <c r="M201" s="18">
        <f>[1]Hiên!U200</f>
        <v>0</v>
      </c>
      <c r="N201" s="18"/>
      <c r="O201" s="18"/>
      <c r="P201" s="48">
        <f>[1]Phương!X200</f>
        <v>0</v>
      </c>
      <c r="Q201" s="48"/>
      <c r="R201" s="48">
        <f t="shared" si="59"/>
        <v>0</v>
      </c>
      <c r="S201" s="50">
        <f>'[1]H. Hà'!X200</f>
        <v>54</v>
      </c>
      <c r="T201" s="175">
        <v>36000</v>
      </c>
      <c r="U201" s="50">
        <f t="shared" si="46"/>
        <v>1944000</v>
      </c>
      <c r="V201" s="18">
        <f>[1]Hiên!AA200</f>
        <v>0</v>
      </c>
      <c r="W201" s="18">
        <f>[1]Vân!Y200</f>
        <v>1</v>
      </c>
      <c r="X201" s="18">
        <f>'[1]778NK'!F200</f>
        <v>0</v>
      </c>
      <c r="Y201" s="39">
        <f t="shared" si="47"/>
        <v>1</v>
      </c>
      <c r="Z201" s="175">
        <v>36000</v>
      </c>
      <c r="AA201" s="41">
        <f t="shared" si="48"/>
        <v>36000</v>
      </c>
      <c r="AB201" s="52">
        <f t="shared" si="49"/>
        <v>55</v>
      </c>
      <c r="AC201" s="52">
        <f t="shared" si="50"/>
        <v>1980000</v>
      </c>
      <c r="AD201" s="53">
        <f t="shared" si="51"/>
        <v>55</v>
      </c>
      <c r="AE201" s="53">
        <f t="shared" si="52"/>
        <v>47</v>
      </c>
      <c r="AF201" s="53">
        <f t="shared" si="53"/>
        <v>1174060</v>
      </c>
      <c r="AG201" s="18">
        <f>[1]Phương!AB200</f>
        <v>0</v>
      </c>
      <c r="AH201" s="18">
        <f>[1]Hiên!AC200</f>
        <v>0</v>
      </c>
      <c r="AI201" s="18">
        <f>[1]Vân!AA200</f>
        <v>47</v>
      </c>
      <c r="AJ201" s="18">
        <f>'[1]778NK'!I200</f>
        <v>0</v>
      </c>
      <c r="AK201" s="54">
        <f t="shared" si="54"/>
        <v>47</v>
      </c>
      <c r="AL201" s="18">
        <f t="shared" si="58"/>
        <v>0</v>
      </c>
      <c r="AM201" s="18">
        <f>[1]Vân!AB200</f>
        <v>0</v>
      </c>
      <c r="AN201" s="73">
        <v>24980</v>
      </c>
      <c r="AO201" s="58">
        <f t="shared" si="41"/>
        <v>55</v>
      </c>
      <c r="AP201" s="58">
        <f t="shared" si="42"/>
        <v>1373900</v>
      </c>
      <c r="AQ201" s="58">
        <f t="shared" si="43"/>
        <v>606100</v>
      </c>
      <c r="AR201" s="58">
        <f t="shared" si="44"/>
        <v>0</v>
      </c>
      <c r="AS201" s="58">
        <f t="shared" si="45"/>
        <v>0</v>
      </c>
      <c r="AT201" s="58"/>
      <c r="AU201" s="58">
        <f t="shared" si="55"/>
        <v>158400</v>
      </c>
      <c r="AV201" s="69">
        <f t="shared" si="56"/>
        <v>158400</v>
      </c>
      <c r="AW201" s="58"/>
      <c r="AX201" s="21"/>
      <c r="BA201" s="2" t="s">
        <v>372</v>
      </c>
    </row>
    <row r="202" spans="1:53" ht="22.2" customHeight="1" x14ac:dyDescent="0.25">
      <c r="A202" s="173">
        <v>6</v>
      </c>
      <c r="B202" s="169" t="s">
        <v>373</v>
      </c>
      <c r="C202" s="65">
        <v>0</v>
      </c>
      <c r="D202" s="18">
        <v>0</v>
      </c>
      <c r="E202" s="18">
        <v>4</v>
      </c>
      <c r="F202" s="66">
        <f t="shared" si="60"/>
        <v>4</v>
      </c>
      <c r="G202" s="54">
        <f>[1]Phương!O201</f>
        <v>0</v>
      </c>
      <c r="H202" s="18">
        <f>[1]Hiên!T201</f>
        <v>0</v>
      </c>
      <c r="I202" s="18">
        <f>[1]Hiên!R201</f>
        <v>0</v>
      </c>
      <c r="J202" s="18">
        <f>'[1]H. Hà'!P201</f>
        <v>0</v>
      </c>
      <c r="K202" s="18">
        <f>[1]Vân!Q201</f>
        <v>0</v>
      </c>
      <c r="L202" s="18"/>
      <c r="M202" s="18">
        <f>[1]Hiên!U201</f>
        <v>0</v>
      </c>
      <c r="N202" s="18"/>
      <c r="O202" s="18"/>
      <c r="P202" s="48">
        <f>[1]Phương!X201</f>
        <v>0</v>
      </c>
      <c r="Q202" s="48"/>
      <c r="R202" s="48">
        <f t="shared" si="59"/>
        <v>0</v>
      </c>
      <c r="S202" s="50">
        <f>'[1]H. Hà'!X201</f>
        <v>1</v>
      </c>
      <c r="T202" s="198">
        <v>28000</v>
      </c>
      <c r="U202" s="50">
        <f t="shared" si="46"/>
        <v>28000</v>
      </c>
      <c r="V202" s="18">
        <f>[1]Hiên!AA201</f>
        <v>0</v>
      </c>
      <c r="W202" s="18">
        <f>[1]Vân!Y201</f>
        <v>0</v>
      </c>
      <c r="X202" s="18">
        <f>'[1]778NK'!F201</f>
        <v>0</v>
      </c>
      <c r="Y202" s="39">
        <f t="shared" si="47"/>
        <v>0</v>
      </c>
      <c r="Z202" s="95">
        <v>29000</v>
      </c>
      <c r="AA202" s="41">
        <f t="shared" si="48"/>
        <v>0</v>
      </c>
      <c r="AB202" s="52">
        <f t="shared" si="49"/>
        <v>1</v>
      </c>
      <c r="AC202" s="52">
        <f t="shared" si="50"/>
        <v>28000</v>
      </c>
      <c r="AD202" s="53">
        <f t="shared" si="51"/>
        <v>1</v>
      </c>
      <c r="AE202" s="53">
        <f t="shared" si="52"/>
        <v>3</v>
      </c>
      <c r="AF202" s="53">
        <f t="shared" si="53"/>
        <v>42030</v>
      </c>
      <c r="AG202" s="18">
        <f>[1]Phương!AB201</f>
        <v>0</v>
      </c>
      <c r="AH202" s="18">
        <f>[1]Hiên!AC201</f>
        <v>0</v>
      </c>
      <c r="AI202" s="18">
        <f>[1]Vân!AA201</f>
        <v>3</v>
      </c>
      <c r="AJ202" s="18">
        <f>'[1]778NK'!I201</f>
        <v>0</v>
      </c>
      <c r="AK202" s="54">
        <f t="shared" si="54"/>
        <v>3</v>
      </c>
      <c r="AL202" s="18">
        <f t="shared" si="58"/>
        <v>0</v>
      </c>
      <c r="AM202" s="18">
        <f>[1]Vân!AB201</f>
        <v>0</v>
      </c>
      <c r="AN202" s="73">
        <v>14010</v>
      </c>
      <c r="AO202" s="58">
        <f t="shared" ref="AO202:AO225" si="61">AB202</f>
        <v>1</v>
      </c>
      <c r="AP202" s="58">
        <f t="shared" ref="AP202:AP225" si="62">AB202*AN202</f>
        <v>14010</v>
      </c>
      <c r="AQ202" s="58">
        <f t="shared" ref="AQ202:AQ225" si="63">AC202-AP202</f>
        <v>13990</v>
      </c>
      <c r="AR202" s="58">
        <f t="shared" ref="AR202:AR225" si="64">SUM(G202:L202)</f>
        <v>0</v>
      </c>
      <c r="AS202" s="58">
        <f t="shared" ref="AS202:AS225" si="65">AN202*AR202</f>
        <v>0</v>
      </c>
      <c r="AT202" s="58"/>
      <c r="AU202" s="58">
        <f t="shared" si="55"/>
        <v>2240</v>
      </c>
      <c r="AV202" s="69">
        <f t="shared" si="56"/>
        <v>2240</v>
      </c>
      <c r="AW202" s="58"/>
      <c r="AX202" s="21"/>
      <c r="BA202" s="2" t="s">
        <v>374</v>
      </c>
    </row>
    <row r="203" spans="1:53" ht="22.2" hidden="1" customHeight="1" x14ac:dyDescent="0.25">
      <c r="A203" s="205">
        <v>7</v>
      </c>
      <c r="B203" s="206" t="s">
        <v>375</v>
      </c>
      <c r="C203" s="18"/>
      <c r="D203" s="18"/>
      <c r="E203" s="18"/>
      <c r="F203" s="77">
        <f t="shared" si="60"/>
        <v>0</v>
      </c>
      <c r="G203" s="54">
        <f>[1]Phương!O202</f>
        <v>0</v>
      </c>
      <c r="H203" s="18">
        <f>[1]Hiên!T202</f>
        <v>0</v>
      </c>
      <c r="I203" s="18">
        <f>[1]Hiên!R202</f>
        <v>0</v>
      </c>
      <c r="J203" s="18">
        <f>'[1]H. Hà'!P202</f>
        <v>0</v>
      </c>
      <c r="K203" s="18">
        <f>[1]Vân!Q202</f>
        <v>0</v>
      </c>
      <c r="L203" s="18"/>
      <c r="M203" s="18">
        <f>[1]Hiên!U202</f>
        <v>0</v>
      </c>
      <c r="N203" s="18"/>
      <c r="O203" s="18"/>
      <c r="P203" s="48">
        <f>[1]Phương!X202</f>
        <v>0</v>
      </c>
      <c r="Q203" s="48"/>
      <c r="R203" s="48">
        <f t="shared" si="59"/>
        <v>0</v>
      </c>
      <c r="S203" s="50">
        <f>'[1]H. Hà'!X202</f>
        <v>0</v>
      </c>
      <c r="T203" s="175">
        <v>28000</v>
      </c>
      <c r="U203" s="50">
        <f t="shared" ref="U203:U225" si="66">S203*T203</f>
        <v>0</v>
      </c>
      <c r="V203" s="18">
        <f>[1]Hiên!AA202</f>
        <v>0</v>
      </c>
      <c r="W203" s="18">
        <f>[1]Vân!Y202</f>
        <v>0</v>
      </c>
      <c r="X203" s="18">
        <f>'[1]778NK'!F202</f>
        <v>0</v>
      </c>
      <c r="Y203" s="39">
        <f t="shared" ref="Y203:Y225" si="67">SUM(V203:X203)</f>
        <v>0</v>
      </c>
      <c r="Z203" s="175">
        <v>28000</v>
      </c>
      <c r="AA203" s="41">
        <f t="shared" ref="AA203:AA228" si="68">Y203*Z203</f>
        <v>0</v>
      </c>
      <c r="AB203" s="52">
        <f t="shared" ref="AB203:AB225" si="69">P203+S203+Y203</f>
        <v>0</v>
      </c>
      <c r="AC203" s="52">
        <f t="shared" ref="AC203:AC225" si="70">R203+U203+AA203</f>
        <v>0</v>
      </c>
      <c r="AD203" s="53">
        <f t="shared" ref="AD203:AD225" si="71">G203+H203+I203+J203+K203+L203+M203+N203+O203+AB203</f>
        <v>0</v>
      </c>
      <c r="AE203" s="53">
        <f t="shared" ref="AE203:AE226" si="72">F203-AD203</f>
        <v>0</v>
      </c>
      <c r="AF203" s="53">
        <f t="shared" ref="AF203:AF225" si="73">AE203*AN203</f>
        <v>0</v>
      </c>
      <c r="AG203" s="18">
        <f>[1]Phương!AB202</f>
        <v>0</v>
      </c>
      <c r="AH203" s="18">
        <f>[1]Hiên!AC202</f>
        <v>0</v>
      </c>
      <c r="AI203" s="18">
        <f>[1]Vân!AA202</f>
        <v>0</v>
      </c>
      <c r="AJ203" s="18">
        <f>'[1]778NK'!I202</f>
        <v>0</v>
      </c>
      <c r="AK203" s="54">
        <f t="shared" ref="AK203:AK228" si="74">SUM(AG203:AJ203)</f>
        <v>0</v>
      </c>
      <c r="AL203" s="18">
        <f t="shared" si="58"/>
        <v>0</v>
      </c>
      <c r="AM203" s="18">
        <f>[1]Vân!AB202</f>
        <v>0</v>
      </c>
      <c r="AN203" s="73">
        <v>18000</v>
      </c>
      <c r="AO203" s="58">
        <f t="shared" si="61"/>
        <v>0</v>
      </c>
      <c r="AP203" s="58">
        <f t="shared" si="62"/>
        <v>0</v>
      </c>
      <c r="AQ203" s="58">
        <f t="shared" si="63"/>
        <v>0</v>
      </c>
      <c r="AR203" s="58">
        <f t="shared" si="64"/>
        <v>0</v>
      </c>
      <c r="AS203" s="58">
        <f t="shared" si="65"/>
        <v>0</v>
      </c>
      <c r="AT203" s="58">
        <f t="shared" ref="AT203:AT225" si="75">AC203*4/100</f>
        <v>0</v>
      </c>
      <c r="AU203" s="58">
        <f t="shared" ref="AU203:AU216" si="76">AC203*8/100</f>
        <v>0</v>
      </c>
      <c r="AV203" s="69">
        <f t="shared" ref="AV203:AV225" si="77">SUM(AT203:AU203)</f>
        <v>0</v>
      </c>
      <c r="AW203" s="58"/>
      <c r="AX203" s="21"/>
    </row>
    <row r="204" spans="1:53" ht="22.2" hidden="1" customHeight="1" x14ac:dyDescent="0.25">
      <c r="A204" s="173">
        <v>8</v>
      </c>
      <c r="B204" s="169" t="s">
        <v>376</v>
      </c>
      <c r="C204" s="65">
        <v>0</v>
      </c>
      <c r="D204" s="18">
        <v>0</v>
      </c>
      <c r="E204" s="18">
        <v>50</v>
      </c>
      <c r="F204" s="66">
        <f t="shared" si="60"/>
        <v>50</v>
      </c>
      <c r="G204" s="54">
        <f>[1]Phương!O203</f>
        <v>0</v>
      </c>
      <c r="H204" s="18">
        <f>[1]Hiên!T203</f>
        <v>0</v>
      </c>
      <c r="I204" s="18">
        <f>[1]Hiên!R203</f>
        <v>0</v>
      </c>
      <c r="J204" s="18">
        <f>'[1]H. Hà'!P203</f>
        <v>0</v>
      </c>
      <c r="K204" s="18">
        <f>[1]Vân!Q203</f>
        <v>0</v>
      </c>
      <c r="L204" s="18"/>
      <c r="M204" s="18">
        <f>[1]Hiên!U203</f>
        <v>0</v>
      </c>
      <c r="N204" s="18"/>
      <c r="O204" s="18"/>
      <c r="P204" s="48">
        <f>[1]Phương!X203</f>
        <v>0</v>
      </c>
      <c r="Q204" s="48"/>
      <c r="R204" s="48">
        <f t="shared" si="59"/>
        <v>0</v>
      </c>
      <c r="S204" s="50">
        <f>'[1]H. Hà'!X203</f>
        <v>50</v>
      </c>
      <c r="T204" s="95">
        <v>36000</v>
      </c>
      <c r="U204" s="50">
        <f t="shared" si="66"/>
        <v>1800000</v>
      </c>
      <c r="V204" s="18">
        <f>[1]Hiên!AA203</f>
        <v>0</v>
      </c>
      <c r="W204" s="18">
        <f>[1]Vân!Y203</f>
        <v>0</v>
      </c>
      <c r="X204" s="18">
        <f>'[1]778NK'!F203</f>
        <v>0</v>
      </c>
      <c r="Y204" s="39">
        <f t="shared" si="67"/>
        <v>0</v>
      </c>
      <c r="Z204" s="95">
        <v>36000</v>
      </c>
      <c r="AA204" s="41">
        <f t="shared" si="68"/>
        <v>0</v>
      </c>
      <c r="AB204" s="52">
        <f t="shared" si="69"/>
        <v>50</v>
      </c>
      <c r="AC204" s="52">
        <f t="shared" si="70"/>
        <v>1800000</v>
      </c>
      <c r="AD204" s="53">
        <f t="shared" si="71"/>
        <v>50</v>
      </c>
      <c r="AE204" s="53">
        <f t="shared" si="72"/>
        <v>0</v>
      </c>
      <c r="AF204" s="53">
        <f t="shared" si="73"/>
        <v>0</v>
      </c>
      <c r="AG204" s="18">
        <f>[1]Phương!AB203</f>
        <v>0</v>
      </c>
      <c r="AH204" s="18">
        <f>[1]Hiên!AC203</f>
        <v>0</v>
      </c>
      <c r="AI204" s="18">
        <f>[1]Vân!AA203</f>
        <v>0</v>
      </c>
      <c r="AJ204" s="18">
        <f>'[1]778NK'!I203</f>
        <v>0</v>
      </c>
      <c r="AK204" s="54">
        <f t="shared" si="74"/>
        <v>0</v>
      </c>
      <c r="AL204" s="18">
        <f t="shared" si="58"/>
        <v>0</v>
      </c>
      <c r="AM204" s="18">
        <f>[1]Vân!AB203</f>
        <v>0</v>
      </c>
      <c r="AN204" s="73">
        <v>25165</v>
      </c>
      <c r="AO204" s="58">
        <f t="shared" si="61"/>
        <v>50</v>
      </c>
      <c r="AP204" s="58">
        <f t="shared" si="62"/>
        <v>1258250</v>
      </c>
      <c r="AQ204" s="58">
        <f t="shared" si="63"/>
        <v>541750</v>
      </c>
      <c r="AR204" s="58">
        <f t="shared" si="64"/>
        <v>0</v>
      </c>
      <c r="AS204" s="58">
        <f t="shared" si="65"/>
        <v>0</v>
      </c>
      <c r="AT204" s="58"/>
      <c r="AU204" s="58">
        <f t="shared" si="76"/>
        <v>144000</v>
      </c>
      <c r="AV204" s="69">
        <f t="shared" si="77"/>
        <v>144000</v>
      </c>
      <c r="AW204" s="58"/>
      <c r="AX204" s="21"/>
    </row>
    <row r="205" spans="1:53" ht="22.2" customHeight="1" x14ac:dyDescent="0.25">
      <c r="A205" s="205">
        <v>9</v>
      </c>
      <c r="B205" s="206" t="s">
        <v>377</v>
      </c>
      <c r="C205" s="65">
        <v>0</v>
      </c>
      <c r="D205" s="18">
        <v>0</v>
      </c>
      <c r="E205" s="18">
        <v>19</v>
      </c>
      <c r="F205" s="66">
        <f t="shared" si="60"/>
        <v>19</v>
      </c>
      <c r="G205" s="54">
        <f>[1]Phương!O204</f>
        <v>0</v>
      </c>
      <c r="H205" s="18">
        <f>[1]Hiên!T204</f>
        <v>0</v>
      </c>
      <c r="I205" s="18">
        <f>[1]Hiên!R204</f>
        <v>0</v>
      </c>
      <c r="J205" s="18">
        <f>'[1]H. Hà'!P204</f>
        <v>0</v>
      </c>
      <c r="K205" s="18">
        <f>[1]Vân!Q204</f>
        <v>0</v>
      </c>
      <c r="L205" s="18"/>
      <c r="M205" s="18">
        <f>[1]Hiên!U204</f>
        <v>0</v>
      </c>
      <c r="N205" s="18"/>
      <c r="O205" s="18"/>
      <c r="P205" s="48">
        <f>[1]Phương!X204</f>
        <v>0</v>
      </c>
      <c r="Q205" s="48"/>
      <c r="R205" s="48">
        <f t="shared" si="59"/>
        <v>0</v>
      </c>
      <c r="S205" s="50">
        <f>'[1]H. Hà'!X204</f>
        <v>0</v>
      </c>
      <c r="T205" s="175">
        <v>35000</v>
      </c>
      <c r="U205" s="50">
        <f t="shared" si="66"/>
        <v>0</v>
      </c>
      <c r="V205" s="18">
        <f>[1]Hiên!AA204</f>
        <v>0</v>
      </c>
      <c r="W205" s="18"/>
      <c r="X205" s="18">
        <f>'[1]778NK'!F204</f>
        <v>0</v>
      </c>
      <c r="Y205" s="39">
        <f t="shared" si="67"/>
        <v>0</v>
      </c>
      <c r="Z205" s="175">
        <v>35000</v>
      </c>
      <c r="AA205" s="41">
        <f t="shared" si="68"/>
        <v>0</v>
      </c>
      <c r="AB205" s="52">
        <f t="shared" si="69"/>
        <v>0</v>
      </c>
      <c r="AC205" s="52">
        <f t="shared" si="70"/>
        <v>0</v>
      </c>
      <c r="AD205" s="53">
        <f t="shared" si="71"/>
        <v>0</v>
      </c>
      <c r="AE205" s="53">
        <f t="shared" si="72"/>
        <v>19</v>
      </c>
      <c r="AF205" s="53">
        <f t="shared" si="73"/>
        <v>516990</v>
      </c>
      <c r="AG205" s="18">
        <f>[1]Phương!AB204</f>
        <v>0</v>
      </c>
      <c r="AH205" s="18">
        <f>[1]Hiên!AC204</f>
        <v>0</v>
      </c>
      <c r="AI205" s="18">
        <f>[1]Vân!AA204</f>
        <v>19</v>
      </c>
      <c r="AJ205" s="18">
        <f>'[1]778NK'!I204</f>
        <v>0</v>
      </c>
      <c r="AK205" s="54">
        <f t="shared" si="74"/>
        <v>19</v>
      </c>
      <c r="AL205" s="18">
        <f t="shared" ref="AL205:AL230" si="78">AE205-AK205</f>
        <v>0</v>
      </c>
      <c r="AM205" s="18">
        <f>[1]Vân!AB204</f>
        <v>3</v>
      </c>
      <c r="AN205" s="73">
        <v>27210</v>
      </c>
      <c r="AO205" s="58">
        <f t="shared" si="61"/>
        <v>0</v>
      </c>
      <c r="AP205" s="58">
        <f t="shared" si="62"/>
        <v>0</v>
      </c>
      <c r="AQ205" s="58">
        <f t="shared" si="63"/>
        <v>0</v>
      </c>
      <c r="AR205" s="58">
        <f t="shared" si="64"/>
        <v>0</v>
      </c>
      <c r="AS205" s="58">
        <f t="shared" si="65"/>
        <v>0</v>
      </c>
      <c r="AT205" s="58">
        <f t="shared" si="75"/>
        <v>0</v>
      </c>
      <c r="AU205" s="58">
        <f t="shared" si="76"/>
        <v>0</v>
      </c>
      <c r="AV205" s="69">
        <f t="shared" si="77"/>
        <v>0</v>
      </c>
      <c r="AW205" s="58"/>
      <c r="AX205" s="21"/>
      <c r="BA205" s="2" t="s">
        <v>378</v>
      </c>
    </row>
    <row r="206" spans="1:53" ht="22.2" hidden="1" customHeight="1" x14ac:dyDescent="0.25">
      <c r="A206" s="173">
        <v>10</v>
      </c>
      <c r="B206" s="169" t="s">
        <v>379</v>
      </c>
      <c r="C206" s="18"/>
      <c r="D206" s="18"/>
      <c r="E206" s="18"/>
      <c r="F206" s="77">
        <f t="shared" si="60"/>
        <v>0</v>
      </c>
      <c r="G206" s="54">
        <f>[1]Phương!O205</f>
        <v>0</v>
      </c>
      <c r="H206" s="18">
        <f>[1]Hiên!T205</f>
        <v>0</v>
      </c>
      <c r="I206" s="18">
        <f>[1]Hiên!R205</f>
        <v>0</v>
      </c>
      <c r="J206" s="18">
        <f>'[1]H. Hà'!P205</f>
        <v>0</v>
      </c>
      <c r="K206" s="18">
        <f>[1]Vân!Q205</f>
        <v>0</v>
      </c>
      <c r="L206" s="18"/>
      <c r="M206" s="18">
        <f>[1]Hiên!U205</f>
        <v>0</v>
      </c>
      <c r="N206" s="18"/>
      <c r="O206" s="18"/>
      <c r="P206" s="48">
        <f>[1]Phương!X205</f>
        <v>0</v>
      </c>
      <c r="Q206" s="48"/>
      <c r="R206" s="48">
        <f t="shared" si="59"/>
        <v>0</v>
      </c>
      <c r="S206" s="50">
        <f>'[1]H. Hà'!X205</f>
        <v>0</v>
      </c>
      <c r="T206" s="95">
        <v>38000</v>
      </c>
      <c r="U206" s="50">
        <f t="shared" si="66"/>
        <v>0</v>
      </c>
      <c r="V206" s="18">
        <f>[1]Hiên!AA205</f>
        <v>0</v>
      </c>
      <c r="W206" s="18">
        <f>[1]Vân!Y205</f>
        <v>0</v>
      </c>
      <c r="X206" s="18">
        <f>'[1]778NK'!F205</f>
        <v>0</v>
      </c>
      <c r="Y206" s="39">
        <f t="shared" si="67"/>
        <v>0</v>
      </c>
      <c r="Z206" s="95">
        <v>38000</v>
      </c>
      <c r="AA206" s="41">
        <f t="shared" si="68"/>
        <v>0</v>
      </c>
      <c r="AB206" s="52">
        <f t="shared" si="69"/>
        <v>0</v>
      </c>
      <c r="AC206" s="52">
        <f t="shared" si="70"/>
        <v>0</v>
      </c>
      <c r="AD206" s="53">
        <f t="shared" si="71"/>
        <v>0</v>
      </c>
      <c r="AE206" s="53">
        <f t="shared" si="72"/>
        <v>0</v>
      </c>
      <c r="AF206" s="53">
        <f t="shared" si="73"/>
        <v>0</v>
      </c>
      <c r="AG206" s="18">
        <f>[1]Phương!AB205</f>
        <v>0</v>
      </c>
      <c r="AH206" s="18">
        <f>[1]Hiên!AC205</f>
        <v>0</v>
      </c>
      <c r="AI206" s="18">
        <f>[1]Vân!AA205</f>
        <v>0</v>
      </c>
      <c r="AJ206" s="18">
        <f>'[1]778NK'!I205</f>
        <v>0</v>
      </c>
      <c r="AK206" s="54">
        <f t="shared" si="74"/>
        <v>0</v>
      </c>
      <c r="AL206" s="18">
        <f t="shared" si="78"/>
        <v>0</v>
      </c>
      <c r="AM206" s="18">
        <f>[1]Vân!AB205</f>
        <v>0</v>
      </c>
      <c r="AN206" s="73"/>
      <c r="AO206" s="58">
        <f t="shared" si="61"/>
        <v>0</v>
      </c>
      <c r="AP206" s="58">
        <f t="shared" si="62"/>
        <v>0</v>
      </c>
      <c r="AQ206" s="58">
        <f t="shared" si="63"/>
        <v>0</v>
      </c>
      <c r="AR206" s="58">
        <f t="shared" si="64"/>
        <v>0</v>
      </c>
      <c r="AS206" s="58">
        <f t="shared" si="65"/>
        <v>0</v>
      </c>
      <c r="AT206" s="58">
        <f t="shared" si="75"/>
        <v>0</v>
      </c>
      <c r="AU206" s="58">
        <f t="shared" si="76"/>
        <v>0</v>
      </c>
      <c r="AV206" s="69">
        <f t="shared" si="77"/>
        <v>0</v>
      </c>
      <c r="AW206" s="58"/>
      <c r="AX206" s="21"/>
    </row>
    <row r="207" spans="1:53" ht="22.2" customHeight="1" x14ac:dyDescent="0.25">
      <c r="A207" s="205">
        <v>11</v>
      </c>
      <c r="B207" s="206" t="s">
        <v>380</v>
      </c>
      <c r="C207" s="65">
        <v>12</v>
      </c>
      <c r="D207" s="18">
        <v>0</v>
      </c>
      <c r="E207" s="18">
        <v>24</v>
      </c>
      <c r="F207" s="66">
        <f t="shared" si="60"/>
        <v>36</v>
      </c>
      <c r="G207" s="54">
        <f>[1]Phương!O206</f>
        <v>0</v>
      </c>
      <c r="H207" s="18">
        <f>[1]Hiên!T206</f>
        <v>0</v>
      </c>
      <c r="I207" s="18">
        <f>[1]Hiên!R206</f>
        <v>0</v>
      </c>
      <c r="J207" s="18">
        <f>'[1]H. Hà'!P206</f>
        <v>0</v>
      </c>
      <c r="K207" s="18">
        <f>[1]Vân!Q206</f>
        <v>0</v>
      </c>
      <c r="L207" s="18"/>
      <c r="M207" s="18">
        <f>[1]Hiên!U206</f>
        <v>0</v>
      </c>
      <c r="N207" s="18"/>
      <c r="O207" s="18"/>
      <c r="P207" s="48">
        <f>[1]Phương!X206</f>
        <v>0</v>
      </c>
      <c r="Q207" s="48"/>
      <c r="R207" s="48">
        <f t="shared" si="59"/>
        <v>0</v>
      </c>
      <c r="S207" s="50">
        <f>'[1]H. Hà'!X206</f>
        <v>21</v>
      </c>
      <c r="T207" s="175">
        <v>35000</v>
      </c>
      <c r="U207" s="50">
        <f t="shared" si="66"/>
        <v>735000</v>
      </c>
      <c r="V207" s="18">
        <f>[1]Hiên!AA206</f>
        <v>0</v>
      </c>
      <c r="W207" s="18">
        <f>[1]Vân!Y206</f>
        <v>1</v>
      </c>
      <c r="X207" s="18">
        <f>'[1]778NK'!F206</f>
        <v>0</v>
      </c>
      <c r="Y207" s="39">
        <f t="shared" si="67"/>
        <v>1</v>
      </c>
      <c r="Z207" s="175">
        <v>38000</v>
      </c>
      <c r="AA207" s="41">
        <f t="shared" si="68"/>
        <v>38000</v>
      </c>
      <c r="AB207" s="52">
        <f t="shared" si="69"/>
        <v>22</v>
      </c>
      <c r="AC207" s="52">
        <f t="shared" si="70"/>
        <v>773000</v>
      </c>
      <c r="AD207" s="53">
        <f t="shared" si="71"/>
        <v>22</v>
      </c>
      <c r="AE207" s="53">
        <f t="shared" si="72"/>
        <v>14</v>
      </c>
      <c r="AF207" s="53">
        <f t="shared" si="73"/>
        <v>380800</v>
      </c>
      <c r="AG207" s="18">
        <f>[1]Phương!AB206</f>
        <v>0</v>
      </c>
      <c r="AH207" s="18">
        <f>[1]Hiên!AC206</f>
        <v>0</v>
      </c>
      <c r="AI207" s="18">
        <f>[1]Vân!AA206</f>
        <v>14</v>
      </c>
      <c r="AJ207" s="18">
        <f>'[1]778NK'!I206</f>
        <v>0</v>
      </c>
      <c r="AK207" s="54">
        <f t="shared" si="74"/>
        <v>14</v>
      </c>
      <c r="AL207" s="18">
        <f t="shared" si="78"/>
        <v>0</v>
      </c>
      <c r="AM207" s="18">
        <f>[1]Vân!AB206</f>
        <v>0</v>
      </c>
      <c r="AN207" s="73">
        <v>27200</v>
      </c>
      <c r="AO207" s="58">
        <f t="shared" si="61"/>
        <v>22</v>
      </c>
      <c r="AP207" s="58">
        <f t="shared" si="62"/>
        <v>598400</v>
      </c>
      <c r="AQ207" s="58">
        <f t="shared" si="63"/>
        <v>174600</v>
      </c>
      <c r="AR207" s="58">
        <f t="shared" si="64"/>
        <v>0</v>
      </c>
      <c r="AS207" s="58">
        <f t="shared" si="65"/>
        <v>0</v>
      </c>
      <c r="AT207" s="58"/>
      <c r="AU207" s="58">
        <f t="shared" si="76"/>
        <v>61840</v>
      </c>
      <c r="AV207" s="69">
        <f t="shared" si="77"/>
        <v>61840</v>
      </c>
      <c r="AW207" s="58"/>
      <c r="AX207" s="21"/>
      <c r="BA207" s="2" t="s">
        <v>381</v>
      </c>
    </row>
    <row r="208" spans="1:53" ht="22.2" customHeight="1" x14ac:dyDescent="0.25">
      <c r="A208" s="173">
        <v>12</v>
      </c>
      <c r="B208" s="169" t="s">
        <v>382</v>
      </c>
      <c r="C208" s="65">
        <v>50</v>
      </c>
      <c r="D208" s="18">
        <v>43</v>
      </c>
      <c r="E208" s="18">
        <v>0</v>
      </c>
      <c r="F208" s="66">
        <f t="shared" si="60"/>
        <v>93</v>
      </c>
      <c r="G208" s="54">
        <f>[1]Phương!O207</f>
        <v>0</v>
      </c>
      <c r="H208" s="18">
        <f>[1]Hiên!T207</f>
        <v>0</v>
      </c>
      <c r="I208" s="18">
        <f>[1]Hiên!R207</f>
        <v>0</v>
      </c>
      <c r="J208" s="18">
        <f>'[1]H. Hà'!P207</f>
        <v>0</v>
      </c>
      <c r="K208" s="18">
        <f>[1]Vân!Q207</f>
        <v>0</v>
      </c>
      <c r="L208" s="18"/>
      <c r="M208" s="18">
        <f>[1]Hiên!U207</f>
        <v>0</v>
      </c>
      <c r="N208" s="18"/>
      <c r="O208" s="18"/>
      <c r="P208" s="48">
        <f>[1]Phương!X207</f>
        <v>0</v>
      </c>
      <c r="Q208" s="48"/>
      <c r="R208" s="48">
        <f t="shared" ref="R208:R225" si="79">P208*Q208</f>
        <v>0</v>
      </c>
      <c r="S208" s="50">
        <f>'[1]H. Hà'!X207</f>
        <v>0</v>
      </c>
      <c r="T208" s="95">
        <v>26000</v>
      </c>
      <c r="U208" s="50">
        <f t="shared" si="66"/>
        <v>0</v>
      </c>
      <c r="V208" s="18">
        <f>[1]Hiên!AA207</f>
        <v>0</v>
      </c>
      <c r="W208" s="18">
        <f>[1]Vân!Y207</f>
        <v>3</v>
      </c>
      <c r="X208" s="18">
        <f>'[1]778NK'!F207</f>
        <v>0</v>
      </c>
      <c r="Y208" s="39">
        <f t="shared" si="67"/>
        <v>3</v>
      </c>
      <c r="Z208" s="95">
        <v>26000</v>
      </c>
      <c r="AA208" s="41">
        <f t="shared" si="68"/>
        <v>78000</v>
      </c>
      <c r="AB208" s="52">
        <f t="shared" si="69"/>
        <v>3</v>
      </c>
      <c r="AC208" s="52">
        <f t="shared" si="70"/>
        <v>78000</v>
      </c>
      <c r="AD208" s="53">
        <f t="shared" si="71"/>
        <v>3</v>
      </c>
      <c r="AE208" s="53">
        <f t="shared" si="72"/>
        <v>90</v>
      </c>
      <c r="AF208" s="53">
        <f t="shared" si="73"/>
        <v>1244250</v>
      </c>
      <c r="AG208" s="18">
        <f>[1]Phương!AB207</f>
        <v>0</v>
      </c>
      <c r="AH208" s="18">
        <f>[1]Hiên!AC207</f>
        <v>0</v>
      </c>
      <c r="AI208" s="18">
        <f>[1]Vân!AA207</f>
        <v>90</v>
      </c>
      <c r="AJ208" s="18">
        <f>'[1]778NK'!I207</f>
        <v>0</v>
      </c>
      <c r="AK208" s="54">
        <f t="shared" si="74"/>
        <v>90</v>
      </c>
      <c r="AL208" s="18">
        <f t="shared" si="78"/>
        <v>0</v>
      </c>
      <c r="AM208" s="18">
        <f>[1]Vân!AB207</f>
        <v>0</v>
      </c>
      <c r="AN208" s="73">
        <v>13825</v>
      </c>
      <c r="AO208" s="58">
        <f t="shared" si="61"/>
        <v>3</v>
      </c>
      <c r="AP208" s="58">
        <f t="shared" si="62"/>
        <v>41475</v>
      </c>
      <c r="AQ208" s="58">
        <f t="shared" si="63"/>
        <v>36525</v>
      </c>
      <c r="AR208" s="58">
        <f t="shared" si="64"/>
        <v>0</v>
      </c>
      <c r="AS208" s="58">
        <f t="shared" si="65"/>
        <v>0</v>
      </c>
      <c r="AT208" s="58">
        <f t="shared" si="75"/>
        <v>3120</v>
      </c>
      <c r="AU208" s="58"/>
      <c r="AV208" s="69">
        <f t="shared" si="77"/>
        <v>3120</v>
      </c>
      <c r="AW208" s="58"/>
      <c r="AX208" s="21"/>
      <c r="BA208" s="2" t="s">
        <v>383</v>
      </c>
    </row>
    <row r="209" spans="1:53" ht="22.2" customHeight="1" x14ac:dyDescent="0.25">
      <c r="A209" s="205">
        <v>13</v>
      </c>
      <c r="B209" s="206" t="s">
        <v>384</v>
      </c>
      <c r="C209" s="65">
        <v>0</v>
      </c>
      <c r="D209" s="18">
        <v>15</v>
      </c>
      <c r="E209" s="18">
        <v>0</v>
      </c>
      <c r="F209" s="66">
        <f t="shared" si="60"/>
        <v>15</v>
      </c>
      <c r="G209" s="54">
        <f>[1]Phương!O208</f>
        <v>0</v>
      </c>
      <c r="H209" s="18">
        <f>[1]Hiên!T208</f>
        <v>1</v>
      </c>
      <c r="I209" s="18">
        <f>[1]Hiên!R208</f>
        <v>0</v>
      </c>
      <c r="J209" s="18">
        <f>'[1]H. Hà'!P208</f>
        <v>0</v>
      </c>
      <c r="K209" s="18">
        <f>[1]Vân!Q208</f>
        <v>0</v>
      </c>
      <c r="L209" s="18"/>
      <c r="M209" s="18">
        <f>[1]Hiên!U208</f>
        <v>0</v>
      </c>
      <c r="N209" s="18"/>
      <c r="O209" s="18"/>
      <c r="P209" s="48">
        <f>[1]Phương!X208</f>
        <v>0</v>
      </c>
      <c r="Q209" s="48"/>
      <c r="R209" s="48">
        <f t="shared" si="79"/>
        <v>0</v>
      </c>
      <c r="S209" s="50">
        <f>'[1]H. Hà'!X208</f>
        <v>0</v>
      </c>
      <c r="T209" s="175">
        <v>30000</v>
      </c>
      <c r="U209" s="50">
        <f t="shared" si="66"/>
        <v>0</v>
      </c>
      <c r="V209" s="18">
        <f>[1]Hiên!AA208</f>
        <v>0</v>
      </c>
      <c r="W209" s="18">
        <f>[1]Vân!Y208</f>
        <v>0</v>
      </c>
      <c r="X209" s="18">
        <f>'[1]778NK'!F208</f>
        <v>0</v>
      </c>
      <c r="Y209" s="39">
        <f t="shared" si="67"/>
        <v>0</v>
      </c>
      <c r="Z209" s="175">
        <v>30000</v>
      </c>
      <c r="AA209" s="41">
        <f t="shared" si="68"/>
        <v>0</v>
      </c>
      <c r="AB209" s="52">
        <f t="shared" si="69"/>
        <v>0</v>
      </c>
      <c r="AC209" s="52">
        <f t="shared" si="70"/>
        <v>0</v>
      </c>
      <c r="AD209" s="53">
        <f t="shared" si="71"/>
        <v>1</v>
      </c>
      <c r="AE209" s="53">
        <f t="shared" si="72"/>
        <v>14</v>
      </c>
      <c r="AF209" s="53">
        <f t="shared" si="73"/>
        <v>250530</v>
      </c>
      <c r="AG209" s="18">
        <f>[1]Phương!AB208</f>
        <v>0</v>
      </c>
      <c r="AH209" s="18">
        <f>[1]Hiên!AC208</f>
        <v>14</v>
      </c>
      <c r="AI209" s="18">
        <f>[1]Vân!AA208</f>
        <v>0</v>
      </c>
      <c r="AJ209" s="18">
        <f>'[1]778NK'!I208</f>
        <v>0</v>
      </c>
      <c r="AK209" s="54">
        <f t="shared" si="74"/>
        <v>14</v>
      </c>
      <c r="AL209" s="18">
        <f t="shared" si="78"/>
        <v>0</v>
      </c>
      <c r="AM209" s="18">
        <f>[1]Vân!AB208</f>
        <v>0</v>
      </c>
      <c r="AN209" s="73">
        <v>17895</v>
      </c>
      <c r="AO209" s="58">
        <f t="shared" si="61"/>
        <v>0</v>
      </c>
      <c r="AP209" s="58">
        <f t="shared" si="62"/>
        <v>0</v>
      </c>
      <c r="AQ209" s="58">
        <f t="shared" si="63"/>
        <v>0</v>
      </c>
      <c r="AR209" s="58">
        <f t="shared" si="64"/>
        <v>1</v>
      </c>
      <c r="AS209" s="58">
        <f t="shared" si="65"/>
        <v>17895</v>
      </c>
      <c r="AT209" s="58">
        <f t="shared" si="75"/>
        <v>0</v>
      </c>
      <c r="AU209" s="58">
        <f t="shared" si="76"/>
        <v>0</v>
      </c>
      <c r="AV209" s="69">
        <f t="shared" si="77"/>
        <v>0</v>
      </c>
      <c r="AW209" s="58"/>
      <c r="AX209" s="21"/>
      <c r="BA209" s="2" t="s">
        <v>385</v>
      </c>
    </row>
    <row r="210" spans="1:53" ht="22.2" hidden="1" customHeight="1" x14ac:dyDescent="0.25">
      <c r="A210" s="205"/>
      <c r="B210" s="185" t="s">
        <v>386</v>
      </c>
      <c r="C210" s="65">
        <v>0</v>
      </c>
      <c r="D210" s="18">
        <v>0</v>
      </c>
      <c r="E210" s="18">
        <v>13</v>
      </c>
      <c r="F210" s="66">
        <f t="shared" si="60"/>
        <v>13</v>
      </c>
      <c r="G210" s="54">
        <f>[1]Phương!O209</f>
        <v>0</v>
      </c>
      <c r="H210" s="18">
        <f>[1]Hiên!T209</f>
        <v>0</v>
      </c>
      <c r="I210" s="18">
        <f>[1]Hiên!R209</f>
        <v>0</v>
      </c>
      <c r="J210" s="18">
        <f>'[1]H. Hà'!P209</f>
        <v>5</v>
      </c>
      <c r="K210" s="18">
        <f>[1]Vân!Q209</f>
        <v>8</v>
      </c>
      <c r="L210" s="18"/>
      <c r="M210" s="18">
        <f>[1]Hiên!U209</f>
        <v>0</v>
      </c>
      <c r="N210" s="18"/>
      <c r="O210" s="18"/>
      <c r="P210" s="48">
        <f>[1]Phương!X209</f>
        <v>0</v>
      </c>
      <c r="Q210" s="48"/>
      <c r="R210" s="48">
        <f t="shared" si="79"/>
        <v>0</v>
      </c>
      <c r="S210" s="50">
        <f>'[1]H. Hà'!X209</f>
        <v>0</v>
      </c>
      <c r="T210" s="190">
        <v>26000</v>
      </c>
      <c r="U210" s="50">
        <f t="shared" si="66"/>
        <v>0</v>
      </c>
      <c r="V210" s="18">
        <f>[1]Hiên!AA209</f>
        <v>0</v>
      </c>
      <c r="W210" s="18">
        <f>[1]Vân!Y209</f>
        <v>0</v>
      </c>
      <c r="X210" s="18">
        <f>'[1]778NK'!F209</f>
        <v>0</v>
      </c>
      <c r="Y210" s="39">
        <f t="shared" si="67"/>
        <v>0</v>
      </c>
      <c r="Z210" s="190">
        <v>26000</v>
      </c>
      <c r="AA210" s="41">
        <f t="shared" si="68"/>
        <v>0</v>
      </c>
      <c r="AB210" s="52">
        <f t="shared" si="69"/>
        <v>0</v>
      </c>
      <c r="AC210" s="52">
        <f t="shared" si="70"/>
        <v>0</v>
      </c>
      <c r="AD210" s="53">
        <f t="shared" si="71"/>
        <v>13</v>
      </c>
      <c r="AE210" s="53">
        <f t="shared" si="72"/>
        <v>0</v>
      </c>
      <c r="AF210" s="53">
        <f t="shared" si="73"/>
        <v>0</v>
      </c>
      <c r="AG210" s="18">
        <f>[1]Phương!AB209</f>
        <v>0</v>
      </c>
      <c r="AH210" s="18">
        <f>[1]Hiên!AC209</f>
        <v>0</v>
      </c>
      <c r="AI210" s="18">
        <f>[1]Vân!AA209</f>
        <v>0</v>
      </c>
      <c r="AJ210" s="18">
        <f>'[1]778NK'!I209</f>
        <v>0</v>
      </c>
      <c r="AK210" s="54">
        <f t="shared" si="74"/>
        <v>0</v>
      </c>
      <c r="AL210" s="18">
        <f t="shared" si="78"/>
        <v>0</v>
      </c>
      <c r="AM210" s="18">
        <f>[1]Vân!AB209</f>
        <v>0</v>
      </c>
      <c r="AN210" s="58">
        <v>17635</v>
      </c>
      <c r="AO210" s="58">
        <f t="shared" si="61"/>
        <v>0</v>
      </c>
      <c r="AP210" s="58">
        <f t="shared" si="62"/>
        <v>0</v>
      </c>
      <c r="AQ210" s="58">
        <f t="shared" si="63"/>
        <v>0</v>
      </c>
      <c r="AR210" s="58">
        <f t="shared" si="64"/>
        <v>13</v>
      </c>
      <c r="AS210" s="58">
        <f t="shared" si="65"/>
        <v>229255</v>
      </c>
      <c r="AT210" s="58">
        <f t="shared" si="75"/>
        <v>0</v>
      </c>
      <c r="AU210" s="58">
        <f t="shared" si="76"/>
        <v>0</v>
      </c>
      <c r="AV210" s="69">
        <f t="shared" si="77"/>
        <v>0</v>
      </c>
      <c r="AW210" s="58"/>
      <c r="AX210" s="21"/>
    </row>
    <row r="211" spans="1:53" ht="22.2" customHeight="1" x14ac:dyDescent="0.25">
      <c r="A211" s="173">
        <v>14</v>
      </c>
      <c r="B211" s="169" t="s">
        <v>387</v>
      </c>
      <c r="C211" s="65">
        <v>0</v>
      </c>
      <c r="D211" s="18">
        <v>30</v>
      </c>
      <c r="E211" s="18">
        <v>11</v>
      </c>
      <c r="F211" s="66">
        <f t="shared" si="60"/>
        <v>41</v>
      </c>
      <c r="G211" s="54">
        <f>[1]Phương!O210</f>
        <v>0</v>
      </c>
      <c r="H211" s="18">
        <f>[1]Hiên!T210</f>
        <v>0</v>
      </c>
      <c r="I211" s="18">
        <f>[1]Hiên!R210</f>
        <v>0</v>
      </c>
      <c r="J211" s="18">
        <f>'[1]H. Hà'!P210</f>
        <v>0</v>
      </c>
      <c r="K211" s="18">
        <f>[1]Vân!Q210</f>
        <v>0</v>
      </c>
      <c r="L211" s="18"/>
      <c r="M211" s="18">
        <f>[1]Hiên!U210</f>
        <v>0</v>
      </c>
      <c r="N211" s="18"/>
      <c r="O211" s="18"/>
      <c r="P211" s="48">
        <f>[1]Phương!X210</f>
        <v>0</v>
      </c>
      <c r="Q211" s="48"/>
      <c r="R211" s="48">
        <f t="shared" si="79"/>
        <v>0</v>
      </c>
      <c r="S211" s="50">
        <f>'[1]H. Hà'!X210</f>
        <v>0</v>
      </c>
      <c r="T211" s="95">
        <v>44000</v>
      </c>
      <c r="U211" s="50">
        <f t="shared" si="66"/>
        <v>0</v>
      </c>
      <c r="V211" s="18">
        <f>[1]Hiên!AA210</f>
        <v>0</v>
      </c>
      <c r="W211" s="18"/>
      <c r="X211" s="18">
        <f>'[1]778NK'!F210</f>
        <v>0</v>
      </c>
      <c r="Y211" s="39">
        <f t="shared" si="67"/>
        <v>0</v>
      </c>
      <c r="Z211" s="95">
        <v>44000</v>
      </c>
      <c r="AA211" s="41">
        <f t="shared" si="68"/>
        <v>0</v>
      </c>
      <c r="AB211" s="52">
        <f t="shared" si="69"/>
        <v>0</v>
      </c>
      <c r="AC211" s="52">
        <f t="shared" si="70"/>
        <v>0</v>
      </c>
      <c r="AD211" s="53">
        <f t="shared" si="71"/>
        <v>0</v>
      </c>
      <c r="AE211" s="53">
        <f t="shared" si="72"/>
        <v>41</v>
      </c>
      <c r="AF211" s="53">
        <f t="shared" si="73"/>
        <v>1504823</v>
      </c>
      <c r="AG211" s="18">
        <f>[1]Phương!AB210</f>
        <v>0</v>
      </c>
      <c r="AH211" s="18">
        <f>[1]Hiên!AC210</f>
        <v>30</v>
      </c>
      <c r="AI211" s="18">
        <f>[1]Vân!AA210</f>
        <v>11</v>
      </c>
      <c r="AJ211" s="18">
        <f>'[1]778NK'!I210</f>
        <v>0</v>
      </c>
      <c r="AK211" s="54">
        <f t="shared" si="74"/>
        <v>41</v>
      </c>
      <c r="AL211" s="18">
        <f t="shared" si="78"/>
        <v>0</v>
      </c>
      <c r="AM211" s="18">
        <f>[1]Vân!AB210</f>
        <v>51</v>
      </c>
      <c r="AN211" s="189">
        <v>36703</v>
      </c>
      <c r="AO211" s="58">
        <f t="shared" si="61"/>
        <v>0</v>
      </c>
      <c r="AP211" s="58">
        <f t="shared" si="62"/>
        <v>0</v>
      </c>
      <c r="AQ211" s="58">
        <f t="shared" si="63"/>
        <v>0</v>
      </c>
      <c r="AR211" s="58">
        <f t="shared" si="64"/>
        <v>0</v>
      </c>
      <c r="AS211" s="58">
        <f t="shared" si="65"/>
        <v>0</v>
      </c>
      <c r="AT211" s="58">
        <f t="shared" si="75"/>
        <v>0</v>
      </c>
      <c r="AU211" s="58">
        <f t="shared" si="76"/>
        <v>0</v>
      </c>
      <c r="AV211" s="69">
        <f t="shared" si="77"/>
        <v>0</v>
      </c>
      <c r="AW211" s="58"/>
      <c r="AX211" s="21"/>
      <c r="BA211" s="2" t="s">
        <v>388</v>
      </c>
    </row>
    <row r="212" spans="1:53" ht="22.2" hidden="1" customHeight="1" x14ac:dyDescent="0.25">
      <c r="A212" s="205">
        <v>15</v>
      </c>
      <c r="B212" s="206" t="s">
        <v>389</v>
      </c>
      <c r="C212" s="65">
        <v>0</v>
      </c>
      <c r="D212" s="18">
        <v>0</v>
      </c>
      <c r="E212" s="18">
        <v>40</v>
      </c>
      <c r="F212" s="66">
        <f t="shared" si="60"/>
        <v>40</v>
      </c>
      <c r="G212" s="54">
        <f>[1]Phương!O211</f>
        <v>0</v>
      </c>
      <c r="H212" s="18">
        <f>[1]Hiên!T211</f>
        <v>0</v>
      </c>
      <c r="I212" s="18">
        <f>[1]Hiên!R211</f>
        <v>0</v>
      </c>
      <c r="J212" s="18">
        <f>'[1]H. Hà'!P211</f>
        <v>0</v>
      </c>
      <c r="K212" s="18">
        <f>[1]Vân!Q211</f>
        <v>0</v>
      </c>
      <c r="L212" s="18"/>
      <c r="M212" s="18">
        <f>[1]Hiên!U211</f>
        <v>0</v>
      </c>
      <c r="N212" s="18"/>
      <c r="O212" s="18"/>
      <c r="P212" s="48">
        <f>[1]Phương!X211</f>
        <v>0</v>
      </c>
      <c r="Q212" s="48"/>
      <c r="R212" s="48">
        <f t="shared" si="79"/>
        <v>0</v>
      </c>
      <c r="S212" s="50">
        <f>'[1]H. Hà'!X211</f>
        <v>40</v>
      </c>
      <c r="T212" s="175">
        <v>22000</v>
      </c>
      <c r="U212" s="50">
        <f t="shared" si="66"/>
        <v>880000</v>
      </c>
      <c r="V212" s="18">
        <f>[1]Hiên!AA211</f>
        <v>0</v>
      </c>
      <c r="W212" s="18">
        <f>[1]Vân!Y211</f>
        <v>0</v>
      </c>
      <c r="X212" s="18">
        <f>'[1]778NK'!F211</f>
        <v>0</v>
      </c>
      <c r="Y212" s="39">
        <f t="shared" si="67"/>
        <v>0</v>
      </c>
      <c r="Z212" s="175">
        <v>22000</v>
      </c>
      <c r="AA212" s="41">
        <f t="shared" si="68"/>
        <v>0</v>
      </c>
      <c r="AB212" s="52">
        <f t="shared" si="69"/>
        <v>40</v>
      </c>
      <c r="AC212" s="52">
        <f t="shared" si="70"/>
        <v>880000</v>
      </c>
      <c r="AD212" s="53">
        <f t="shared" si="71"/>
        <v>40</v>
      </c>
      <c r="AE212" s="53">
        <f t="shared" si="72"/>
        <v>0</v>
      </c>
      <c r="AF212" s="53">
        <f t="shared" si="73"/>
        <v>0</v>
      </c>
      <c r="AG212" s="18">
        <f>[1]Phương!AB211</f>
        <v>0</v>
      </c>
      <c r="AH212" s="18">
        <f>[1]Hiên!AC211</f>
        <v>0</v>
      </c>
      <c r="AI212" s="18">
        <f>[1]Vân!AA211</f>
        <v>0</v>
      </c>
      <c r="AJ212" s="18">
        <f>'[1]778NK'!I211</f>
        <v>0</v>
      </c>
      <c r="AK212" s="54">
        <f t="shared" si="74"/>
        <v>0</v>
      </c>
      <c r="AL212" s="18">
        <f t="shared" si="78"/>
        <v>0</v>
      </c>
      <c r="AM212" s="18">
        <f>[1]Vân!AB211</f>
        <v>0</v>
      </c>
      <c r="AN212" s="189">
        <v>12215</v>
      </c>
      <c r="AO212" s="58">
        <f t="shared" si="61"/>
        <v>40</v>
      </c>
      <c r="AP212" s="58">
        <f t="shared" si="62"/>
        <v>488600</v>
      </c>
      <c r="AQ212" s="58">
        <f t="shared" si="63"/>
        <v>391400</v>
      </c>
      <c r="AR212" s="58">
        <f t="shared" si="64"/>
        <v>0</v>
      </c>
      <c r="AS212" s="58">
        <f t="shared" si="65"/>
        <v>0</v>
      </c>
      <c r="AT212" s="58"/>
      <c r="AU212" s="58">
        <f t="shared" si="76"/>
        <v>70400</v>
      </c>
      <c r="AV212" s="69">
        <f t="shared" si="77"/>
        <v>70400</v>
      </c>
      <c r="AW212" s="58"/>
      <c r="AX212" s="21"/>
    </row>
    <row r="213" spans="1:53" ht="22.2" hidden="1" customHeight="1" x14ac:dyDescent="0.25">
      <c r="A213" s="173">
        <v>16</v>
      </c>
      <c r="B213" s="169" t="s">
        <v>390</v>
      </c>
      <c r="C213" s="65">
        <f>18+29</f>
        <v>47</v>
      </c>
      <c r="D213" s="18">
        <v>0</v>
      </c>
      <c r="E213" s="18">
        <v>6</v>
      </c>
      <c r="F213" s="66">
        <f t="shared" si="60"/>
        <v>53</v>
      </c>
      <c r="G213" s="54">
        <f>[1]Phương!O212</f>
        <v>0</v>
      </c>
      <c r="H213" s="18">
        <f>[1]Hiên!T212</f>
        <v>0</v>
      </c>
      <c r="I213" s="18">
        <f>[1]Hiên!R212</f>
        <v>0</v>
      </c>
      <c r="J213" s="18">
        <f>'[1]H. Hà'!P212</f>
        <v>4</v>
      </c>
      <c r="K213" s="18">
        <f>[1]Vân!Q212</f>
        <v>49</v>
      </c>
      <c r="L213" s="18"/>
      <c r="M213" s="18">
        <f>[1]Hiên!U212</f>
        <v>0</v>
      </c>
      <c r="N213" s="18"/>
      <c r="O213" s="18"/>
      <c r="P213" s="48">
        <f>[1]Phương!X212</f>
        <v>0</v>
      </c>
      <c r="Q213" s="48"/>
      <c r="R213" s="48">
        <f t="shared" si="79"/>
        <v>0</v>
      </c>
      <c r="S213" s="50">
        <f>'[1]H. Hà'!X212</f>
        <v>0</v>
      </c>
      <c r="T213" s="95">
        <v>40000</v>
      </c>
      <c r="U213" s="50">
        <f t="shared" si="66"/>
        <v>0</v>
      </c>
      <c r="V213" s="18">
        <f>[1]Hiên!AA212</f>
        <v>0</v>
      </c>
      <c r="W213" s="18">
        <f>[1]Vân!Y212</f>
        <v>0</v>
      </c>
      <c r="X213" s="18">
        <f>'[1]778NK'!F212</f>
        <v>0</v>
      </c>
      <c r="Y213" s="39">
        <f t="shared" si="67"/>
        <v>0</v>
      </c>
      <c r="Z213" s="95">
        <v>40000</v>
      </c>
      <c r="AA213" s="41">
        <f t="shared" si="68"/>
        <v>0</v>
      </c>
      <c r="AB213" s="52">
        <f t="shared" si="69"/>
        <v>0</v>
      </c>
      <c r="AC213" s="52">
        <f t="shared" si="70"/>
        <v>0</v>
      </c>
      <c r="AD213" s="53">
        <f t="shared" si="71"/>
        <v>53</v>
      </c>
      <c r="AE213" s="53">
        <f t="shared" si="72"/>
        <v>0</v>
      </c>
      <c r="AF213" s="53">
        <f t="shared" si="73"/>
        <v>0</v>
      </c>
      <c r="AG213" s="18">
        <f>[1]Phương!AB212</f>
        <v>0</v>
      </c>
      <c r="AH213" s="18">
        <f>[1]Hiên!AC212</f>
        <v>0</v>
      </c>
      <c r="AI213" s="18">
        <f>[1]Vân!AA212</f>
        <v>0</v>
      </c>
      <c r="AJ213" s="18">
        <f>'[1]778NK'!I212</f>
        <v>0</v>
      </c>
      <c r="AK213" s="54">
        <f t="shared" si="74"/>
        <v>0</v>
      </c>
      <c r="AL213" s="18">
        <f t="shared" si="78"/>
        <v>0</v>
      </c>
      <c r="AM213" s="18">
        <f>[1]Vân!AB212</f>
        <v>0</v>
      </c>
      <c r="AN213" s="178">
        <v>26405</v>
      </c>
      <c r="AO213" s="58">
        <f t="shared" si="61"/>
        <v>0</v>
      </c>
      <c r="AP213" s="58">
        <f t="shared" si="62"/>
        <v>0</v>
      </c>
      <c r="AQ213" s="58">
        <f t="shared" si="63"/>
        <v>0</v>
      </c>
      <c r="AR213" s="58">
        <f t="shared" si="64"/>
        <v>53</v>
      </c>
      <c r="AS213" s="58">
        <f t="shared" si="65"/>
        <v>1399465</v>
      </c>
      <c r="AT213" s="58">
        <f t="shared" si="75"/>
        <v>0</v>
      </c>
      <c r="AU213" s="58">
        <f t="shared" si="76"/>
        <v>0</v>
      </c>
      <c r="AV213" s="69">
        <f t="shared" si="77"/>
        <v>0</v>
      </c>
      <c r="AW213" s="58"/>
      <c r="AX213" s="21"/>
    </row>
    <row r="214" spans="1:53" ht="22.2" customHeight="1" x14ac:dyDescent="0.25">
      <c r="A214" s="205">
        <v>17</v>
      </c>
      <c r="B214" s="206" t="s">
        <v>391</v>
      </c>
      <c r="C214" s="65">
        <v>25</v>
      </c>
      <c r="D214" s="18">
        <v>20</v>
      </c>
      <c r="E214" s="18">
        <v>20</v>
      </c>
      <c r="F214" s="66">
        <f t="shared" si="60"/>
        <v>65</v>
      </c>
      <c r="G214" s="54">
        <f>[1]Phương!O213</f>
        <v>0</v>
      </c>
      <c r="H214" s="18">
        <f>[1]Hiên!T213</f>
        <v>0</v>
      </c>
      <c r="I214" s="18">
        <f>[1]Hiên!R213</f>
        <v>0</v>
      </c>
      <c r="J214" s="18">
        <f>'[1]H. Hà'!P213</f>
        <v>0</v>
      </c>
      <c r="K214" s="18">
        <f>[1]Vân!Q213</f>
        <v>0</v>
      </c>
      <c r="L214" s="18"/>
      <c r="M214" s="18">
        <f>[1]Hiên!U213</f>
        <v>0</v>
      </c>
      <c r="N214" s="18"/>
      <c r="O214" s="18"/>
      <c r="P214" s="48">
        <f>[1]Phương!X213</f>
        <v>0</v>
      </c>
      <c r="Q214" s="48"/>
      <c r="R214" s="48">
        <f t="shared" si="79"/>
        <v>0</v>
      </c>
      <c r="S214" s="50">
        <f>'[1]H. Hà'!X213</f>
        <v>2</v>
      </c>
      <c r="T214" s="175">
        <v>22000</v>
      </c>
      <c r="U214" s="50">
        <f t="shared" si="66"/>
        <v>44000</v>
      </c>
      <c r="V214" s="18">
        <f>[1]Hiên!AA213</f>
        <v>1</v>
      </c>
      <c r="W214" s="18">
        <f>[1]Vân!Y213</f>
        <v>2</v>
      </c>
      <c r="X214" s="18">
        <f>'[1]778NK'!F213</f>
        <v>0</v>
      </c>
      <c r="Y214" s="39">
        <f t="shared" si="67"/>
        <v>3</v>
      </c>
      <c r="Z214" s="175">
        <v>22000</v>
      </c>
      <c r="AA214" s="41">
        <f t="shared" si="68"/>
        <v>66000</v>
      </c>
      <c r="AB214" s="52">
        <f t="shared" si="69"/>
        <v>5</v>
      </c>
      <c r="AC214" s="52">
        <f t="shared" si="70"/>
        <v>110000</v>
      </c>
      <c r="AD214" s="53">
        <f t="shared" si="71"/>
        <v>5</v>
      </c>
      <c r="AE214" s="53">
        <f t="shared" si="72"/>
        <v>60</v>
      </c>
      <c r="AF214" s="53">
        <f t="shared" si="73"/>
        <v>755100</v>
      </c>
      <c r="AG214" s="18">
        <f>[1]Phương!AB213</f>
        <v>0</v>
      </c>
      <c r="AH214" s="18">
        <f>[1]Hiên!AC213</f>
        <v>25</v>
      </c>
      <c r="AI214" s="18">
        <f>[1]Vân!AA213</f>
        <v>35</v>
      </c>
      <c r="AJ214" s="18">
        <f>'[1]778NK'!I213</f>
        <v>0</v>
      </c>
      <c r="AK214" s="54">
        <f t="shared" si="74"/>
        <v>60</v>
      </c>
      <c r="AL214" s="18">
        <f t="shared" si="78"/>
        <v>0</v>
      </c>
      <c r="AM214" s="18">
        <f>[1]Vân!AB213</f>
        <v>0</v>
      </c>
      <c r="AN214" s="73">
        <v>12585</v>
      </c>
      <c r="AO214" s="58">
        <f t="shared" si="61"/>
        <v>5</v>
      </c>
      <c r="AP214" s="58">
        <f t="shared" si="62"/>
        <v>62925</v>
      </c>
      <c r="AQ214" s="58">
        <f t="shared" si="63"/>
        <v>47075</v>
      </c>
      <c r="AR214" s="58">
        <f t="shared" si="64"/>
        <v>0</v>
      </c>
      <c r="AS214" s="58">
        <f t="shared" si="65"/>
        <v>0</v>
      </c>
      <c r="AT214" s="58">
        <f t="shared" si="75"/>
        <v>4400</v>
      </c>
      <c r="AU214" s="58"/>
      <c r="AV214" s="69">
        <f t="shared" si="77"/>
        <v>4400</v>
      </c>
      <c r="AW214" s="58"/>
      <c r="AX214" s="21"/>
      <c r="BA214" s="2" t="s">
        <v>392</v>
      </c>
    </row>
    <row r="215" spans="1:53" ht="22.2" customHeight="1" x14ac:dyDescent="0.25">
      <c r="A215" s="173">
        <v>18</v>
      </c>
      <c r="B215" s="169" t="s">
        <v>393</v>
      </c>
      <c r="C215" s="65">
        <v>0</v>
      </c>
      <c r="D215" s="18">
        <v>0</v>
      </c>
      <c r="E215" s="18">
        <v>7</v>
      </c>
      <c r="F215" s="66">
        <f t="shared" si="60"/>
        <v>7</v>
      </c>
      <c r="G215" s="54">
        <f>[1]Phương!O214</f>
        <v>0</v>
      </c>
      <c r="H215" s="18">
        <f>[1]Hiên!T214</f>
        <v>0</v>
      </c>
      <c r="I215" s="18">
        <f>[1]Hiên!R214</f>
        <v>0</v>
      </c>
      <c r="J215" s="18">
        <f>'[1]H. Hà'!P214</f>
        <v>0</v>
      </c>
      <c r="K215" s="18">
        <f>[1]Vân!Q214</f>
        <v>0</v>
      </c>
      <c r="L215" s="18"/>
      <c r="M215" s="18">
        <f>[1]Hiên!U214</f>
        <v>0</v>
      </c>
      <c r="N215" s="18"/>
      <c r="O215" s="18"/>
      <c r="P215" s="48">
        <f>[1]Phương!X214</f>
        <v>0</v>
      </c>
      <c r="Q215" s="48"/>
      <c r="R215" s="48">
        <f t="shared" si="79"/>
        <v>0</v>
      </c>
      <c r="S215" s="50">
        <f>'[1]H. Hà'!X214</f>
        <v>0</v>
      </c>
      <c r="T215" s="95">
        <v>38000</v>
      </c>
      <c r="U215" s="50">
        <f t="shared" si="66"/>
        <v>0</v>
      </c>
      <c r="V215" s="18">
        <f>[1]Hiên!AA214</f>
        <v>0</v>
      </c>
      <c r="W215" s="18">
        <f>[1]Vân!Y214</f>
        <v>0</v>
      </c>
      <c r="X215" s="18">
        <f>'[1]778NK'!F214</f>
        <v>0</v>
      </c>
      <c r="Y215" s="39">
        <f t="shared" si="67"/>
        <v>0</v>
      </c>
      <c r="Z215" s="95">
        <v>38000</v>
      </c>
      <c r="AA215" s="41">
        <f t="shared" si="68"/>
        <v>0</v>
      </c>
      <c r="AB215" s="52">
        <f t="shared" si="69"/>
        <v>0</v>
      </c>
      <c r="AC215" s="52">
        <f t="shared" si="70"/>
        <v>0</v>
      </c>
      <c r="AD215" s="53">
        <f t="shared" si="71"/>
        <v>0</v>
      </c>
      <c r="AE215" s="53">
        <f t="shared" si="72"/>
        <v>7</v>
      </c>
      <c r="AF215" s="53">
        <f t="shared" si="73"/>
        <v>187810</v>
      </c>
      <c r="AG215" s="18">
        <f>[1]Phương!AB214</f>
        <v>0</v>
      </c>
      <c r="AH215" s="18">
        <f>[1]Hiên!AC214</f>
        <v>0</v>
      </c>
      <c r="AI215" s="18">
        <f>[1]Vân!AA214</f>
        <v>7</v>
      </c>
      <c r="AJ215" s="18">
        <f>'[1]778NK'!I214</f>
        <v>0</v>
      </c>
      <c r="AK215" s="54">
        <f t="shared" si="74"/>
        <v>7</v>
      </c>
      <c r="AL215" s="18">
        <f t="shared" si="78"/>
        <v>0</v>
      </c>
      <c r="AM215" s="18">
        <f>[1]Vân!AB214</f>
        <v>0</v>
      </c>
      <c r="AN215" s="73">
        <v>26830</v>
      </c>
      <c r="AO215" s="58">
        <f t="shared" si="61"/>
        <v>0</v>
      </c>
      <c r="AP215" s="58">
        <f t="shared" si="62"/>
        <v>0</v>
      </c>
      <c r="AQ215" s="58">
        <f t="shared" si="63"/>
        <v>0</v>
      </c>
      <c r="AR215" s="58">
        <f t="shared" si="64"/>
        <v>0</v>
      </c>
      <c r="AS215" s="58">
        <f t="shared" si="65"/>
        <v>0</v>
      </c>
      <c r="AT215" s="58">
        <f t="shared" si="75"/>
        <v>0</v>
      </c>
      <c r="AU215" s="58">
        <f t="shared" si="76"/>
        <v>0</v>
      </c>
      <c r="AV215" s="69">
        <f t="shared" si="77"/>
        <v>0</v>
      </c>
      <c r="AW215" s="58"/>
      <c r="AX215" s="21"/>
      <c r="BA215" s="2" t="s">
        <v>394</v>
      </c>
    </row>
    <row r="216" spans="1:53" ht="22.2" customHeight="1" x14ac:dyDescent="0.25">
      <c r="A216" s="205">
        <v>19</v>
      </c>
      <c r="B216" s="206" t="s">
        <v>395</v>
      </c>
      <c r="C216" s="65">
        <v>0</v>
      </c>
      <c r="D216" s="18">
        <v>3</v>
      </c>
      <c r="E216" s="18">
        <v>20</v>
      </c>
      <c r="F216" s="66">
        <f t="shared" ref="F216:F227" si="80">SUM(C216:E216)</f>
        <v>23</v>
      </c>
      <c r="G216" s="54">
        <f>[1]Phương!O215</f>
        <v>0</v>
      </c>
      <c r="H216" s="18">
        <f>[1]Hiên!T215</f>
        <v>0</v>
      </c>
      <c r="I216" s="18">
        <f>[1]Hiên!R215</f>
        <v>0</v>
      </c>
      <c r="J216" s="18">
        <f>'[1]H. Hà'!P215</f>
        <v>0</v>
      </c>
      <c r="K216" s="18">
        <f>[1]Vân!Q215</f>
        <v>0</v>
      </c>
      <c r="L216" s="18"/>
      <c r="M216" s="18">
        <f>[1]Hiên!U215</f>
        <v>0</v>
      </c>
      <c r="N216" s="18"/>
      <c r="O216" s="18"/>
      <c r="P216" s="48">
        <f>[1]Phương!X215</f>
        <v>0</v>
      </c>
      <c r="Q216" s="48"/>
      <c r="R216" s="48">
        <f t="shared" si="79"/>
        <v>0</v>
      </c>
      <c r="S216" s="50">
        <f>'[1]H. Hà'!X215</f>
        <v>20</v>
      </c>
      <c r="T216" s="198">
        <v>29000</v>
      </c>
      <c r="U216" s="50">
        <f t="shared" si="66"/>
        <v>580000</v>
      </c>
      <c r="V216" s="18">
        <f>[1]Hiên!AA215</f>
        <v>0</v>
      </c>
      <c r="W216" s="18">
        <f>[1]Vân!Y215</f>
        <v>0</v>
      </c>
      <c r="X216" s="18">
        <f>'[1]778NK'!F215</f>
        <v>0</v>
      </c>
      <c r="Y216" s="39">
        <f t="shared" si="67"/>
        <v>0</v>
      </c>
      <c r="Z216" s="175">
        <v>32000</v>
      </c>
      <c r="AA216" s="41">
        <f t="shared" si="68"/>
        <v>0</v>
      </c>
      <c r="AB216" s="52">
        <f t="shared" si="69"/>
        <v>20</v>
      </c>
      <c r="AC216" s="52">
        <f t="shared" si="70"/>
        <v>580000</v>
      </c>
      <c r="AD216" s="53">
        <f t="shared" si="71"/>
        <v>20</v>
      </c>
      <c r="AE216" s="53">
        <f t="shared" si="72"/>
        <v>3</v>
      </c>
      <c r="AF216" s="53">
        <f t="shared" si="73"/>
        <v>62175</v>
      </c>
      <c r="AG216" s="18">
        <f>[1]Phương!AB215</f>
        <v>0</v>
      </c>
      <c r="AH216" s="18">
        <f>[1]Hiên!AC215</f>
        <v>3</v>
      </c>
      <c r="AI216" s="18">
        <f>[1]Vân!AA215</f>
        <v>0</v>
      </c>
      <c r="AJ216" s="18">
        <f>'[1]778NK'!I215</f>
        <v>0</v>
      </c>
      <c r="AK216" s="54">
        <f t="shared" si="74"/>
        <v>3</v>
      </c>
      <c r="AL216" s="18">
        <f t="shared" si="78"/>
        <v>0</v>
      </c>
      <c r="AM216" s="18">
        <f>[1]Vân!AB215</f>
        <v>0</v>
      </c>
      <c r="AN216" s="73">
        <v>20725</v>
      </c>
      <c r="AO216" s="58">
        <f t="shared" si="61"/>
        <v>20</v>
      </c>
      <c r="AP216" s="58">
        <f t="shared" si="62"/>
        <v>414500</v>
      </c>
      <c r="AQ216" s="58">
        <f t="shared" si="63"/>
        <v>165500</v>
      </c>
      <c r="AR216" s="58">
        <f t="shared" si="64"/>
        <v>0</v>
      </c>
      <c r="AS216" s="58">
        <f t="shared" si="65"/>
        <v>0</v>
      </c>
      <c r="AT216" s="58"/>
      <c r="AU216" s="58">
        <f t="shared" si="76"/>
        <v>46400</v>
      </c>
      <c r="AV216" s="69">
        <f t="shared" si="77"/>
        <v>46400</v>
      </c>
      <c r="AW216" s="58"/>
      <c r="AX216" s="21"/>
      <c r="BA216" s="2" t="s">
        <v>396</v>
      </c>
    </row>
    <row r="217" spans="1:53" ht="22.2" customHeight="1" x14ac:dyDescent="0.25">
      <c r="A217" s="60" t="s">
        <v>397</v>
      </c>
      <c r="B217" s="54" t="s">
        <v>398</v>
      </c>
      <c r="C217" s="18"/>
      <c r="D217" s="18"/>
      <c r="E217" s="18"/>
      <c r="F217" s="77">
        <f t="shared" si="80"/>
        <v>0</v>
      </c>
      <c r="G217" s="54">
        <f>[1]Phương!O216</f>
        <v>0</v>
      </c>
      <c r="H217" s="18">
        <f>[1]Hiên!T216</f>
        <v>0</v>
      </c>
      <c r="I217" s="18">
        <f>[1]Hiên!R216</f>
        <v>0</v>
      </c>
      <c r="J217" s="18">
        <f>'[1]H. Hà'!P216</f>
        <v>0</v>
      </c>
      <c r="K217" s="18">
        <f>[1]Vân!Q216</f>
        <v>0</v>
      </c>
      <c r="L217" s="18"/>
      <c r="M217" s="18">
        <f>[1]Hiên!U216</f>
        <v>0</v>
      </c>
      <c r="N217" s="18"/>
      <c r="O217" s="18"/>
      <c r="P217" s="48">
        <f>[1]Phương!X216</f>
        <v>0</v>
      </c>
      <c r="Q217" s="48"/>
      <c r="R217" s="48">
        <f t="shared" si="79"/>
        <v>0</v>
      </c>
      <c r="S217" s="50">
        <f>'[1]H. Hà'!X216</f>
        <v>0</v>
      </c>
      <c r="T217" s="191"/>
      <c r="U217" s="50">
        <f t="shared" si="66"/>
        <v>0</v>
      </c>
      <c r="V217" s="18">
        <f>[1]Hiên!AA216</f>
        <v>0</v>
      </c>
      <c r="W217" s="18">
        <f>[1]Vân!Y216</f>
        <v>0</v>
      </c>
      <c r="X217" s="18">
        <f>'[1]778NK'!F216</f>
        <v>0</v>
      </c>
      <c r="Y217" s="39">
        <f t="shared" si="67"/>
        <v>0</v>
      </c>
      <c r="Z217" s="191"/>
      <c r="AA217" s="41">
        <f t="shared" si="68"/>
        <v>0</v>
      </c>
      <c r="AB217" s="52">
        <f t="shared" si="69"/>
        <v>0</v>
      </c>
      <c r="AC217" s="52">
        <f t="shared" si="70"/>
        <v>0</v>
      </c>
      <c r="AD217" s="53">
        <f t="shared" si="71"/>
        <v>0</v>
      </c>
      <c r="AE217" s="53">
        <f t="shared" si="72"/>
        <v>0</v>
      </c>
      <c r="AF217" s="53">
        <f t="shared" si="73"/>
        <v>0</v>
      </c>
      <c r="AG217" s="18">
        <f>[1]Phương!AB216</f>
        <v>0</v>
      </c>
      <c r="AH217" s="18">
        <f>[1]Hiên!AC216</f>
        <v>0</v>
      </c>
      <c r="AI217" s="18">
        <f>[1]Vân!AA216</f>
        <v>0</v>
      </c>
      <c r="AJ217" s="18">
        <f>'[1]778NK'!I216</f>
        <v>0</v>
      </c>
      <c r="AK217" s="54">
        <f t="shared" si="74"/>
        <v>0</v>
      </c>
      <c r="AL217" s="18">
        <f t="shared" si="78"/>
        <v>0</v>
      </c>
      <c r="AM217" s="18">
        <f>[1]Vân!AB216</f>
        <v>0</v>
      </c>
      <c r="AN217" s="58"/>
      <c r="AO217" s="58">
        <f t="shared" si="61"/>
        <v>0</v>
      </c>
      <c r="AP217" s="58">
        <f t="shared" si="62"/>
        <v>0</v>
      </c>
      <c r="AQ217" s="58">
        <f t="shared" si="63"/>
        <v>0</v>
      </c>
      <c r="AR217" s="58">
        <f t="shared" si="64"/>
        <v>0</v>
      </c>
      <c r="AS217" s="58">
        <f t="shared" si="65"/>
        <v>0</v>
      </c>
      <c r="AT217" s="61">
        <f>SUM(AT218:AT225)</f>
        <v>38520</v>
      </c>
      <c r="AU217" s="61">
        <f>SUM(AU218:AU225)</f>
        <v>0</v>
      </c>
      <c r="AV217" s="62">
        <f t="shared" si="77"/>
        <v>38520</v>
      </c>
      <c r="AW217" s="80">
        <f>'[1]chi khoa'!E24</f>
        <v>96976.636980946132</v>
      </c>
      <c r="AX217" s="58"/>
    </row>
    <row r="218" spans="1:53" ht="22.2" customHeight="1" x14ac:dyDescent="0.25">
      <c r="A218" s="208">
        <v>1</v>
      </c>
      <c r="B218" s="209" t="s">
        <v>399</v>
      </c>
      <c r="C218" s="65">
        <v>6</v>
      </c>
      <c r="D218" s="18">
        <v>19</v>
      </c>
      <c r="E218" s="18">
        <v>0</v>
      </c>
      <c r="F218" s="66">
        <f t="shared" si="80"/>
        <v>25</v>
      </c>
      <c r="G218" s="54">
        <f>[1]Phương!O217</f>
        <v>0</v>
      </c>
      <c r="H218" s="18">
        <f>[1]Hiên!T217</f>
        <v>0</v>
      </c>
      <c r="I218" s="18">
        <f>[1]Hiên!R217</f>
        <v>0</v>
      </c>
      <c r="J218" s="18">
        <f>'[1]H. Hà'!P217</f>
        <v>0</v>
      </c>
      <c r="K218" s="18">
        <f>[1]Vân!Q217</f>
        <v>0</v>
      </c>
      <c r="L218" s="18"/>
      <c r="M218" s="18">
        <f>[1]Hiên!U217</f>
        <v>0</v>
      </c>
      <c r="N218" s="18"/>
      <c r="O218" s="18"/>
      <c r="P218" s="48">
        <f>[1]Phương!X217</f>
        <v>0</v>
      </c>
      <c r="Q218" s="48"/>
      <c r="R218" s="48">
        <f t="shared" si="79"/>
        <v>0</v>
      </c>
      <c r="S218" s="50">
        <f>'[1]H. Hà'!X217</f>
        <v>1</v>
      </c>
      <c r="T218" s="67">
        <v>22000</v>
      </c>
      <c r="U218" s="50">
        <f t="shared" si="66"/>
        <v>22000</v>
      </c>
      <c r="V218" s="18">
        <f>[1]Hiên!AA217</f>
        <v>0</v>
      </c>
      <c r="W218" s="18">
        <f>[1]Vân!Y217</f>
        <v>0</v>
      </c>
      <c r="X218" s="18">
        <f>'[1]778NK'!F217</f>
        <v>0</v>
      </c>
      <c r="Y218" s="39">
        <f t="shared" si="67"/>
        <v>0</v>
      </c>
      <c r="Z218" s="67">
        <v>22000</v>
      </c>
      <c r="AA218" s="41">
        <f t="shared" si="68"/>
        <v>0</v>
      </c>
      <c r="AB218" s="52">
        <f t="shared" si="69"/>
        <v>1</v>
      </c>
      <c r="AC218" s="52">
        <f t="shared" si="70"/>
        <v>22000</v>
      </c>
      <c r="AD218" s="53">
        <f t="shared" si="71"/>
        <v>1</v>
      </c>
      <c r="AE218" s="53">
        <f t="shared" si="72"/>
        <v>24</v>
      </c>
      <c r="AF218" s="53">
        <f t="shared" si="73"/>
        <v>445440</v>
      </c>
      <c r="AG218" s="18">
        <f>[1]Phương!AB217</f>
        <v>0</v>
      </c>
      <c r="AH218" s="18">
        <f>[1]Hiên!AC217</f>
        <v>15</v>
      </c>
      <c r="AI218" s="18">
        <f>[1]Vân!AA217</f>
        <v>9</v>
      </c>
      <c r="AJ218" s="18">
        <f>'[1]778NK'!I217</f>
        <v>0</v>
      </c>
      <c r="AK218" s="54">
        <f t="shared" si="74"/>
        <v>24</v>
      </c>
      <c r="AL218" s="18">
        <f t="shared" si="78"/>
        <v>0</v>
      </c>
      <c r="AM218" s="18">
        <f>[1]Vân!AB217</f>
        <v>0</v>
      </c>
      <c r="AN218" s="73">
        <v>18560</v>
      </c>
      <c r="AO218" s="58">
        <f t="shared" si="61"/>
        <v>1</v>
      </c>
      <c r="AP218" s="58">
        <f t="shared" si="62"/>
        <v>18560</v>
      </c>
      <c r="AQ218" s="58">
        <f t="shared" si="63"/>
        <v>3440</v>
      </c>
      <c r="AR218" s="58">
        <f t="shared" si="64"/>
        <v>0</v>
      </c>
      <c r="AS218" s="58">
        <f t="shared" si="65"/>
        <v>0</v>
      </c>
      <c r="AT218" s="58">
        <f t="shared" si="75"/>
        <v>880</v>
      </c>
      <c r="AU218" s="58"/>
      <c r="AV218" s="69">
        <f t="shared" si="77"/>
        <v>880</v>
      </c>
      <c r="AW218" s="58"/>
      <c r="AX218" s="21">
        <f>SUM(AB218:AB225)</f>
        <v>43</v>
      </c>
      <c r="BA218" s="2" t="s">
        <v>400</v>
      </c>
    </row>
    <row r="219" spans="1:53" ht="22.2" customHeight="1" x14ac:dyDescent="0.25">
      <c r="A219" s="210">
        <v>2</v>
      </c>
      <c r="B219" s="211" t="s">
        <v>401</v>
      </c>
      <c r="C219" s="65">
        <v>0</v>
      </c>
      <c r="D219" s="18">
        <v>2</v>
      </c>
      <c r="E219" s="18">
        <v>14</v>
      </c>
      <c r="F219" s="66">
        <f t="shared" si="80"/>
        <v>16</v>
      </c>
      <c r="G219" s="54">
        <f>[1]Phương!O218</f>
        <v>0</v>
      </c>
      <c r="H219" s="18">
        <f>[1]Hiên!T218</f>
        <v>0</v>
      </c>
      <c r="I219" s="18">
        <f>[1]Hiên!R218</f>
        <v>0</v>
      </c>
      <c r="J219" s="18">
        <f>'[1]H. Hà'!P218</f>
        <v>0</v>
      </c>
      <c r="K219" s="18">
        <f>[1]Vân!Q218</f>
        <v>0</v>
      </c>
      <c r="L219" s="18"/>
      <c r="M219" s="18">
        <f>[1]Hiên!U218</f>
        <v>0</v>
      </c>
      <c r="N219" s="18"/>
      <c r="O219" s="18"/>
      <c r="P219" s="48">
        <f>[1]Phương!X218</f>
        <v>0</v>
      </c>
      <c r="Q219" s="48"/>
      <c r="R219" s="48">
        <f t="shared" si="79"/>
        <v>0</v>
      </c>
      <c r="S219" s="50">
        <f>'[1]H. Hà'!X218</f>
        <v>1</v>
      </c>
      <c r="T219" s="72">
        <v>21000</v>
      </c>
      <c r="U219" s="50">
        <f t="shared" si="66"/>
        <v>21000</v>
      </c>
      <c r="V219" s="18">
        <f>[1]Hiên!AA218</f>
        <v>0</v>
      </c>
      <c r="W219" s="18">
        <f>[1]Vân!Y218</f>
        <v>13</v>
      </c>
      <c r="X219" s="18">
        <f>'[1]778NK'!F218</f>
        <v>0</v>
      </c>
      <c r="Y219" s="39">
        <f t="shared" si="67"/>
        <v>13</v>
      </c>
      <c r="Z219" s="72">
        <v>21000</v>
      </c>
      <c r="AA219" s="41">
        <f t="shared" si="68"/>
        <v>273000</v>
      </c>
      <c r="AB219" s="52">
        <f t="shared" si="69"/>
        <v>14</v>
      </c>
      <c r="AC219" s="52">
        <f t="shared" si="70"/>
        <v>294000</v>
      </c>
      <c r="AD219" s="53">
        <f t="shared" si="71"/>
        <v>14</v>
      </c>
      <c r="AE219" s="53">
        <f t="shared" si="72"/>
        <v>2</v>
      </c>
      <c r="AF219" s="53">
        <f t="shared" si="73"/>
        <v>17140</v>
      </c>
      <c r="AG219" s="18">
        <f>[1]Phương!AB218</f>
        <v>0</v>
      </c>
      <c r="AH219" s="18">
        <f>[1]Hiên!AC218</f>
        <v>2</v>
      </c>
      <c r="AI219" s="18">
        <f>[1]Vân!AA218</f>
        <v>0</v>
      </c>
      <c r="AJ219" s="18">
        <f>'[1]778NK'!I218</f>
        <v>0</v>
      </c>
      <c r="AK219" s="54">
        <f t="shared" si="74"/>
        <v>2</v>
      </c>
      <c r="AL219" s="18">
        <f t="shared" si="78"/>
        <v>0</v>
      </c>
      <c r="AM219" s="18">
        <f>[1]Vân!AB218</f>
        <v>0</v>
      </c>
      <c r="AN219" s="73">
        <v>8570</v>
      </c>
      <c r="AO219" s="58">
        <f t="shared" si="61"/>
        <v>14</v>
      </c>
      <c r="AP219" s="58">
        <f t="shared" si="62"/>
        <v>119980</v>
      </c>
      <c r="AQ219" s="58">
        <f t="shared" si="63"/>
        <v>174020</v>
      </c>
      <c r="AR219" s="58">
        <f t="shared" si="64"/>
        <v>0</v>
      </c>
      <c r="AS219" s="58">
        <f t="shared" si="65"/>
        <v>0</v>
      </c>
      <c r="AT219" s="58">
        <f t="shared" si="75"/>
        <v>11760</v>
      </c>
      <c r="AU219" s="58"/>
      <c r="AV219" s="69">
        <f t="shared" si="77"/>
        <v>11760</v>
      </c>
      <c r="AW219" s="58"/>
      <c r="AX219" s="21"/>
      <c r="BA219" s="2" t="s">
        <v>402</v>
      </c>
    </row>
    <row r="220" spans="1:53" ht="22.2" customHeight="1" x14ac:dyDescent="0.25">
      <c r="A220" s="208">
        <v>3</v>
      </c>
      <c r="B220" s="209" t="s">
        <v>403</v>
      </c>
      <c r="C220" s="65">
        <v>2</v>
      </c>
      <c r="D220" s="18">
        <v>0</v>
      </c>
      <c r="E220" s="18">
        <v>5</v>
      </c>
      <c r="F220" s="66">
        <f t="shared" si="80"/>
        <v>7</v>
      </c>
      <c r="G220" s="54">
        <f>[1]Phương!O219</f>
        <v>0</v>
      </c>
      <c r="H220" s="18">
        <f>[1]Hiên!T219</f>
        <v>0</v>
      </c>
      <c r="I220" s="18">
        <f>[1]Hiên!R219</f>
        <v>0</v>
      </c>
      <c r="J220" s="18">
        <f>'[1]H. Hà'!P219</f>
        <v>0</v>
      </c>
      <c r="K220" s="18">
        <f>[1]Vân!Q219</f>
        <v>0</v>
      </c>
      <c r="L220" s="18"/>
      <c r="M220" s="18">
        <f>[1]Hiên!U219</f>
        <v>0</v>
      </c>
      <c r="N220" s="18"/>
      <c r="O220" s="18"/>
      <c r="P220" s="48">
        <f>[1]Phương!X219</f>
        <v>2</v>
      </c>
      <c r="Q220" s="48">
        <v>24000</v>
      </c>
      <c r="R220" s="48">
        <f t="shared" si="79"/>
        <v>48000</v>
      </c>
      <c r="S220" s="50">
        <f>'[1]H. Hà'!X219</f>
        <v>0</v>
      </c>
      <c r="T220" s="67">
        <v>24000</v>
      </c>
      <c r="U220" s="50">
        <f t="shared" si="66"/>
        <v>0</v>
      </c>
      <c r="V220" s="18">
        <f>[1]Hiên!AA219</f>
        <v>0</v>
      </c>
      <c r="W220" s="18">
        <f>[1]Vân!Y219</f>
        <v>0</v>
      </c>
      <c r="X220" s="18">
        <f>'[1]778NK'!F219</f>
        <v>0</v>
      </c>
      <c r="Y220" s="39">
        <f t="shared" si="67"/>
        <v>0</v>
      </c>
      <c r="Z220" s="67">
        <v>24000</v>
      </c>
      <c r="AA220" s="41">
        <f t="shared" si="68"/>
        <v>0</v>
      </c>
      <c r="AB220" s="52">
        <f t="shared" si="69"/>
        <v>2</v>
      </c>
      <c r="AC220" s="52">
        <f t="shared" si="70"/>
        <v>48000</v>
      </c>
      <c r="AD220" s="53">
        <f t="shared" si="71"/>
        <v>2</v>
      </c>
      <c r="AE220" s="53">
        <f t="shared" si="72"/>
        <v>5</v>
      </c>
      <c r="AF220" s="53">
        <f t="shared" si="73"/>
        <v>99000</v>
      </c>
      <c r="AG220" s="18">
        <f>[1]Phương!AB219</f>
        <v>0</v>
      </c>
      <c r="AH220" s="18">
        <f>[1]Hiên!AC219</f>
        <v>0</v>
      </c>
      <c r="AI220" s="18">
        <f>[1]Vân!AA219</f>
        <v>5</v>
      </c>
      <c r="AJ220" s="18">
        <f>'[1]778NK'!I219</f>
        <v>0</v>
      </c>
      <c r="AK220" s="54">
        <f t="shared" si="74"/>
        <v>5</v>
      </c>
      <c r="AL220" s="18">
        <f t="shared" si="78"/>
        <v>0</v>
      </c>
      <c r="AM220" s="18">
        <f>[1]Vân!AB219</f>
        <v>3</v>
      </c>
      <c r="AN220" s="73">
        <v>19800</v>
      </c>
      <c r="AO220" s="58">
        <f t="shared" si="61"/>
        <v>2</v>
      </c>
      <c r="AP220" s="58">
        <f t="shared" si="62"/>
        <v>39600</v>
      </c>
      <c r="AQ220" s="58">
        <f t="shared" si="63"/>
        <v>8400</v>
      </c>
      <c r="AR220" s="58">
        <f t="shared" si="64"/>
        <v>0</v>
      </c>
      <c r="AS220" s="58">
        <f t="shared" si="65"/>
        <v>0</v>
      </c>
      <c r="AT220" s="58">
        <f t="shared" si="75"/>
        <v>1920</v>
      </c>
      <c r="AU220" s="58"/>
      <c r="AV220" s="69">
        <f t="shared" si="77"/>
        <v>1920</v>
      </c>
      <c r="AW220" s="58"/>
      <c r="AX220" s="21"/>
      <c r="BA220" s="2" t="s">
        <v>404</v>
      </c>
    </row>
    <row r="221" spans="1:53" ht="22.2" customHeight="1" x14ac:dyDescent="0.25">
      <c r="A221" s="210">
        <v>4</v>
      </c>
      <c r="B221" s="211" t="s">
        <v>405</v>
      </c>
      <c r="C221" s="65">
        <v>1</v>
      </c>
      <c r="D221" s="18">
        <v>0</v>
      </c>
      <c r="E221" s="18">
        <v>4</v>
      </c>
      <c r="F221" s="66">
        <f t="shared" si="80"/>
        <v>5</v>
      </c>
      <c r="G221" s="54">
        <f>[1]Phương!O220</f>
        <v>0</v>
      </c>
      <c r="H221" s="18">
        <f>[1]Hiên!T220</f>
        <v>0</v>
      </c>
      <c r="I221" s="18">
        <f>[1]Hiên!R220</f>
        <v>0</v>
      </c>
      <c r="J221" s="18">
        <f>'[1]H. Hà'!P220</f>
        <v>0</v>
      </c>
      <c r="K221" s="18">
        <f>[1]Vân!Q220</f>
        <v>0</v>
      </c>
      <c r="L221" s="18"/>
      <c r="M221" s="18">
        <f>[1]Hiên!U220</f>
        <v>0</v>
      </c>
      <c r="N221" s="18"/>
      <c r="O221" s="18"/>
      <c r="P221" s="48">
        <f>[1]Phương!X220</f>
        <v>0</v>
      </c>
      <c r="Q221" s="48"/>
      <c r="R221" s="48">
        <f t="shared" si="79"/>
        <v>0</v>
      </c>
      <c r="S221" s="50">
        <f>'[1]H. Hà'!X220</f>
        <v>4</v>
      </c>
      <c r="T221" s="72">
        <v>23000</v>
      </c>
      <c r="U221" s="50">
        <f t="shared" si="66"/>
        <v>92000</v>
      </c>
      <c r="V221" s="18">
        <f>[1]Hiên!AA220</f>
        <v>1</v>
      </c>
      <c r="W221" s="18">
        <f>[1]Vân!Y220</f>
        <v>0</v>
      </c>
      <c r="X221" s="18">
        <f>'[1]778NK'!F220</f>
        <v>0</v>
      </c>
      <c r="Y221" s="39">
        <f t="shared" si="67"/>
        <v>1</v>
      </c>
      <c r="Z221" s="72">
        <v>23000</v>
      </c>
      <c r="AA221" s="41">
        <f t="shared" si="68"/>
        <v>23000</v>
      </c>
      <c r="AB221" s="52">
        <f t="shared" si="69"/>
        <v>5</v>
      </c>
      <c r="AC221" s="52">
        <f t="shared" si="70"/>
        <v>115000</v>
      </c>
      <c r="AD221" s="53">
        <f t="shared" si="71"/>
        <v>5</v>
      </c>
      <c r="AE221" s="53">
        <f t="shared" si="72"/>
        <v>0</v>
      </c>
      <c r="AF221" s="53">
        <f t="shared" si="73"/>
        <v>0</v>
      </c>
      <c r="AG221" s="18">
        <f>[1]Phương!AB220</f>
        <v>0</v>
      </c>
      <c r="AH221" s="18">
        <f>[1]Hiên!AC220</f>
        <v>0</v>
      </c>
      <c r="AI221" s="18">
        <f>[1]Vân!AA220</f>
        <v>0</v>
      </c>
      <c r="AJ221" s="18">
        <f>'[1]778NK'!I220</f>
        <v>0</v>
      </c>
      <c r="AK221" s="54">
        <f t="shared" si="74"/>
        <v>0</v>
      </c>
      <c r="AL221" s="18">
        <f t="shared" si="78"/>
        <v>0</v>
      </c>
      <c r="AM221" s="18">
        <f>[1]Vân!AB220</f>
        <v>0</v>
      </c>
      <c r="AN221" s="73">
        <v>19485</v>
      </c>
      <c r="AO221" s="58">
        <f t="shared" si="61"/>
        <v>5</v>
      </c>
      <c r="AP221" s="58">
        <f t="shared" si="62"/>
        <v>97425</v>
      </c>
      <c r="AQ221" s="58">
        <f t="shared" si="63"/>
        <v>17575</v>
      </c>
      <c r="AR221" s="58">
        <f t="shared" si="64"/>
        <v>0</v>
      </c>
      <c r="AS221" s="58">
        <f t="shared" si="65"/>
        <v>0</v>
      </c>
      <c r="AT221" s="58">
        <f t="shared" si="75"/>
        <v>4600</v>
      </c>
      <c r="AU221" s="58"/>
      <c r="AV221" s="69">
        <f t="shared" si="77"/>
        <v>4600</v>
      </c>
      <c r="AW221" s="58"/>
      <c r="AX221" s="21"/>
      <c r="BA221" s="2" t="s">
        <v>406</v>
      </c>
    </row>
    <row r="222" spans="1:53" ht="22.2" customHeight="1" x14ac:dyDescent="0.25">
      <c r="A222" s="208">
        <v>5</v>
      </c>
      <c r="B222" s="209" t="s">
        <v>407</v>
      </c>
      <c r="C222" s="65">
        <v>0</v>
      </c>
      <c r="D222" s="18">
        <v>0</v>
      </c>
      <c r="E222" s="18">
        <v>7</v>
      </c>
      <c r="F222" s="66">
        <f t="shared" si="80"/>
        <v>7</v>
      </c>
      <c r="G222" s="54">
        <f>[1]Phương!O221</f>
        <v>0</v>
      </c>
      <c r="H222" s="18">
        <f>[1]Hiên!T221</f>
        <v>0</v>
      </c>
      <c r="I222" s="18">
        <f>[1]Hiên!R221</f>
        <v>0</v>
      </c>
      <c r="J222" s="18">
        <f>'[1]H. Hà'!P221</f>
        <v>0</v>
      </c>
      <c r="K222" s="18">
        <f>[1]Vân!Q221</f>
        <v>0</v>
      </c>
      <c r="L222" s="18"/>
      <c r="M222" s="18">
        <f>[1]Hiên!U221</f>
        <v>0</v>
      </c>
      <c r="N222" s="18"/>
      <c r="O222" s="18"/>
      <c r="P222" s="48">
        <f>[1]Phương!X221</f>
        <v>0</v>
      </c>
      <c r="Q222" s="48"/>
      <c r="R222" s="48">
        <f t="shared" si="79"/>
        <v>0</v>
      </c>
      <c r="S222" s="50">
        <f>'[1]H. Hà'!X221</f>
        <v>7</v>
      </c>
      <c r="T222" s="67">
        <v>24000</v>
      </c>
      <c r="U222" s="50">
        <f t="shared" si="66"/>
        <v>168000</v>
      </c>
      <c r="V222" s="18">
        <f>[1]Hiên!AA221</f>
        <v>0</v>
      </c>
      <c r="W222" s="18">
        <f>[1]Vân!Y221</f>
        <v>0</v>
      </c>
      <c r="X222" s="18">
        <f>'[1]778NK'!F221</f>
        <v>0</v>
      </c>
      <c r="Y222" s="39">
        <f t="shared" si="67"/>
        <v>0</v>
      </c>
      <c r="Z222" s="67">
        <v>24000</v>
      </c>
      <c r="AA222" s="41">
        <f t="shared" si="68"/>
        <v>0</v>
      </c>
      <c r="AB222" s="52">
        <f t="shared" si="69"/>
        <v>7</v>
      </c>
      <c r="AC222" s="52">
        <f t="shared" si="70"/>
        <v>168000</v>
      </c>
      <c r="AD222" s="53">
        <f t="shared" si="71"/>
        <v>7</v>
      </c>
      <c r="AE222" s="53">
        <f t="shared" si="72"/>
        <v>0</v>
      </c>
      <c r="AF222" s="53">
        <f t="shared" si="73"/>
        <v>0</v>
      </c>
      <c r="AG222" s="18">
        <f>[1]Phương!AB221</f>
        <v>0</v>
      </c>
      <c r="AH222" s="18">
        <f>[1]Hiên!AC221</f>
        <v>0</v>
      </c>
      <c r="AI222" s="18">
        <f>[1]Vân!AA221</f>
        <v>0</v>
      </c>
      <c r="AJ222" s="18">
        <f>'[1]778NK'!I221</f>
        <v>0</v>
      </c>
      <c r="AK222" s="54">
        <f t="shared" si="74"/>
        <v>0</v>
      </c>
      <c r="AL222" s="18">
        <f t="shared" si="78"/>
        <v>0</v>
      </c>
      <c r="AM222" s="18">
        <f>[1]Vân!AB221</f>
        <v>0</v>
      </c>
      <c r="AN222" s="73">
        <v>9495</v>
      </c>
      <c r="AO222" s="58">
        <f t="shared" si="61"/>
        <v>7</v>
      </c>
      <c r="AP222" s="58">
        <f t="shared" si="62"/>
        <v>66465</v>
      </c>
      <c r="AQ222" s="58">
        <f t="shared" si="63"/>
        <v>101535</v>
      </c>
      <c r="AR222" s="58">
        <f t="shared" si="64"/>
        <v>0</v>
      </c>
      <c r="AS222" s="58">
        <f t="shared" si="65"/>
        <v>0</v>
      </c>
      <c r="AT222" s="58">
        <f t="shared" si="75"/>
        <v>6720</v>
      </c>
      <c r="AU222" s="58"/>
      <c r="AV222" s="69">
        <f t="shared" si="77"/>
        <v>6720</v>
      </c>
      <c r="AW222" s="58"/>
      <c r="AX222" s="21"/>
      <c r="BA222" s="2" t="s">
        <v>408</v>
      </c>
    </row>
    <row r="223" spans="1:53" ht="22.2" customHeight="1" x14ac:dyDescent="0.25">
      <c r="A223" s="210">
        <v>6</v>
      </c>
      <c r="B223" s="211" t="s">
        <v>409</v>
      </c>
      <c r="C223" s="65">
        <v>0</v>
      </c>
      <c r="D223" s="18">
        <v>0</v>
      </c>
      <c r="E223" s="18">
        <v>7</v>
      </c>
      <c r="F223" s="66">
        <f t="shared" si="80"/>
        <v>7</v>
      </c>
      <c r="G223" s="54">
        <f>[1]Phương!O222</f>
        <v>0</v>
      </c>
      <c r="H223" s="18">
        <f>[1]Hiên!T222</f>
        <v>0</v>
      </c>
      <c r="I223" s="18">
        <f>[1]Hiên!R222</f>
        <v>0</v>
      </c>
      <c r="J223" s="18">
        <f>'[1]H. Hà'!P222</f>
        <v>0</v>
      </c>
      <c r="K223" s="18">
        <f>[1]Vân!Q222</f>
        <v>0</v>
      </c>
      <c r="L223" s="18"/>
      <c r="M223" s="18">
        <f>[1]Hiên!U222</f>
        <v>0</v>
      </c>
      <c r="N223" s="18"/>
      <c r="O223" s="18"/>
      <c r="P223" s="48">
        <f>[1]Phương!X222</f>
        <v>0</v>
      </c>
      <c r="Q223" s="48"/>
      <c r="R223" s="48">
        <f t="shared" si="79"/>
        <v>0</v>
      </c>
      <c r="S223" s="50">
        <f>'[1]H. Hà'!X222</f>
        <v>7</v>
      </c>
      <c r="T223" s="72">
        <v>23000</v>
      </c>
      <c r="U223" s="50">
        <f t="shared" si="66"/>
        <v>161000</v>
      </c>
      <c r="V223" s="18">
        <f>[1]Hiên!AA222</f>
        <v>0</v>
      </c>
      <c r="W223" s="18">
        <f>[1]Vân!Y222</f>
        <v>0</v>
      </c>
      <c r="X223" s="18">
        <f>'[1]778NK'!F222</f>
        <v>0</v>
      </c>
      <c r="Y223" s="39">
        <f t="shared" si="67"/>
        <v>0</v>
      </c>
      <c r="Z223" s="72">
        <v>23000</v>
      </c>
      <c r="AA223" s="41">
        <f t="shared" si="68"/>
        <v>0</v>
      </c>
      <c r="AB223" s="52">
        <f t="shared" si="69"/>
        <v>7</v>
      </c>
      <c r="AC223" s="52">
        <f t="shared" si="70"/>
        <v>161000</v>
      </c>
      <c r="AD223" s="53">
        <f t="shared" si="71"/>
        <v>7</v>
      </c>
      <c r="AE223" s="53">
        <f t="shared" si="72"/>
        <v>0</v>
      </c>
      <c r="AF223" s="53">
        <f t="shared" si="73"/>
        <v>0</v>
      </c>
      <c r="AG223" s="18">
        <f>[1]Phương!AB222</f>
        <v>0</v>
      </c>
      <c r="AH223" s="18">
        <f>[1]Hiên!AC222</f>
        <v>0</v>
      </c>
      <c r="AI223" s="18">
        <f>[1]Vân!AA222</f>
        <v>0</v>
      </c>
      <c r="AJ223" s="18">
        <f>'[1]778NK'!I222</f>
        <v>0</v>
      </c>
      <c r="AK223" s="54">
        <f>SUM(AG223:AJ223)</f>
        <v>0</v>
      </c>
      <c r="AL223" s="18">
        <f t="shared" si="78"/>
        <v>0</v>
      </c>
      <c r="AM223" s="18">
        <f>[1]Vân!AB222</f>
        <v>0</v>
      </c>
      <c r="AN223" s="73">
        <v>18745</v>
      </c>
      <c r="AO223" s="58">
        <f t="shared" si="61"/>
        <v>7</v>
      </c>
      <c r="AP223" s="58">
        <f t="shared" si="62"/>
        <v>131215</v>
      </c>
      <c r="AQ223" s="58">
        <f t="shared" si="63"/>
        <v>29785</v>
      </c>
      <c r="AR223" s="58">
        <f t="shared" si="64"/>
        <v>0</v>
      </c>
      <c r="AS223" s="58">
        <f t="shared" si="65"/>
        <v>0</v>
      </c>
      <c r="AT223" s="58">
        <f t="shared" si="75"/>
        <v>6440</v>
      </c>
      <c r="AU223" s="58"/>
      <c r="AV223" s="69">
        <f t="shared" si="77"/>
        <v>6440</v>
      </c>
      <c r="AW223" s="58"/>
      <c r="AX223" s="21"/>
      <c r="BA223" s="2" t="s">
        <v>410</v>
      </c>
    </row>
    <row r="224" spans="1:53" ht="22.2" customHeight="1" x14ac:dyDescent="0.25">
      <c r="A224" s="208">
        <v>7</v>
      </c>
      <c r="B224" s="209" t="s">
        <v>411</v>
      </c>
      <c r="C224" s="65">
        <v>6</v>
      </c>
      <c r="D224" s="18">
        <v>26</v>
      </c>
      <c r="E224" s="18">
        <v>11</v>
      </c>
      <c r="F224" s="66">
        <f t="shared" si="80"/>
        <v>43</v>
      </c>
      <c r="G224" s="54">
        <f>[1]Phương!O223</f>
        <v>0</v>
      </c>
      <c r="H224" s="18">
        <f>[1]Hiên!T223</f>
        <v>0</v>
      </c>
      <c r="I224" s="18">
        <f>[1]Hiên!R223</f>
        <v>0</v>
      </c>
      <c r="J224" s="18">
        <f>'[1]H. Hà'!P223</f>
        <v>0</v>
      </c>
      <c r="K224" s="18">
        <f>[1]Vân!Q223</f>
        <v>0</v>
      </c>
      <c r="L224" s="18"/>
      <c r="M224" s="18">
        <f>[1]Hiên!U223</f>
        <v>0</v>
      </c>
      <c r="N224" s="18"/>
      <c r="O224" s="18"/>
      <c r="P224" s="48">
        <f>[1]Phương!X223</f>
        <v>0</v>
      </c>
      <c r="Q224" s="48"/>
      <c r="R224" s="48">
        <f t="shared" si="79"/>
        <v>0</v>
      </c>
      <c r="S224" s="50">
        <f>'[1]H. Hà'!X223</f>
        <v>1</v>
      </c>
      <c r="T224" s="67">
        <v>23000</v>
      </c>
      <c r="U224" s="50">
        <f t="shared" si="66"/>
        <v>23000</v>
      </c>
      <c r="V224" s="18">
        <f>[1]Hiên!AA223</f>
        <v>0</v>
      </c>
      <c r="W224" s="18">
        <f>[1]Vân!Y223</f>
        <v>0</v>
      </c>
      <c r="X224" s="18">
        <f>'[1]778NK'!F223</f>
        <v>0</v>
      </c>
      <c r="Y224" s="39">
        <f t="shared" si="67"/>
        <v>0</v>
      </c>
      <c r="Z224" s="67">
        <v>23000</v>
      </c>
      <c r="AA224" s="41">
        <f t="shared" si="68"/>
        <v>0</v>
      </c>
      <c r="AB224" s="52">
        <f t="shared" si="69"/>
        <v>1</v>
      </c>
      <c r="AC224" s="52">
        <f t="shared" si="70"/>
        <v>23000</v>
      </c>
      <c r="AD224" s="53">
        <f t="shared" si="71"/>
        <v>1</v>
      </c>
      <c r="AE224" s="53">
        <f t="shared" si="72"/>
        <v>42</v>
      </c>
      <c r="AF224" s="53">
        <f t="shared" si="73"/>
        <v>763980</v>
      </c>
      <c r="AG224" s="18">
        <f>[1]Phương!AB223</f>
        <v>0</v>
      </c>
      <c r="AH224" s="18">
        <f>[1]Hiên!AC223</f>
        <v>22</v>
      </c>
      <c r="AI224" s="18">
        <f>[1]Vân!AA223</f>
        <v>20</v>
      </c>
      <c r="AJ224" s="18">
        <f>'[1]778NK'!I223</f>
        <v>0</v>
      </c>
      <c r="AK224" s="54">
        <f t="shared" si="74"/>
        <v>42</v>
      </c>
      <c r="AL224" s="18">
        <f t="shared" si="78"/>
        <v>0</v>
      </c>
      <c r="AM224" s="18">
        <f>[1]Vân!AB223</f>
        <v>0</v>
      </c>
      <c r="AN224" s="73">
        <v>18190</v>
      </c>
      <c r="AO224" s="58">
        <f t="shared" si="61"/>
        <v>1</v>
      </c>
      <c r="AP224" s="58">
        <f t="shared" si="62"/>
        <v>18190</v>
      </c>
      <c r="AQ224" s="58">
        <f t="shared" si="63"/>
        <v>4810</v>
      </c>
      <c r="AR224" s="58">
        <f t="shared" si="64"/>
        <v>0</v>
      </c>
      <c r="AS224" s="58">
        <f t="shared" si="65"/>
        <v>0</v>
      </c>
      <c r="AT224" s="58">
        <f t="shared" si="75"/>
        <v>920</v>
      </c>
      <c r="AU224" s="58"/>
      <c r="AV224" s="69">
        <f t="shared" si="77"/>
        <v>920</v>
      </c>
      <c r="AW224" s="58"/>
      <c r="AX224" s="21"/>
      <c r="BA224" s="2" t="s">
        <v>412</v>
      </c>
    </row>
    <row r="225" spans="1:53" ht="22.2" customHeight="1" x14ac:dyDescent="0.25">
      <c r="A225" s="210">
        <v>8</v>
      </c>
      <c r="B225" s="211" t="s">
        <v>413</v>
      </c>
      <c r="C225" s="65">
        <v>0</v>
      </c>
      <c r="D225" s="18">
        <v>0</v>
      </c>
      <c r="E225" s="18">
        <v>6</v>
      </c>
      <c r="F225" s="66">
        <f t="shared" si="80"/>
        <v>6</v>
      </c>
      <c r="G225" s="54">
        <f>[1]Phương!O224</f>
        <v>0</v>
      </c>
      <c r="H225" s="18">
        <f>[1]Hiên!T224</f>
        <v>0</v>
      </c>
      <c r="I225" s="18">
        <f>[1]Hiên!R224</f>
        <v>0</v>
      </c>
      <c r="J225" s="18">
        <f>'[1]H. Hà'!P224</f>
        <v>0</v>
      </c>
      <c r="K225" s="18">
        <f>[1]Vân!Q224</f>
        <v>0</v>
      </c>
      <c r="L225" s="18"/>
      <c r="M225" s="18">
        <f>[1]Hiên!U224</f>
        <v>0</v>
      </c>
      <c r="N225" s="18"/>
      <c r="O225" s="18"/>
      <c r="P225" s="48">
        <f>[1]Phương!X224</f>
        <v>0</v>
      </c>
      <c r="Q225" s="48"/>
      <c r="R225" s="48">
        <f t="shared" si="79"/>
        <v>0</v>
      </c>
      <c r="S225" s="50">
        <f>'[1]H. Hà'!X224</f>
        <v>5</v>
      </c>
      <c r="T225" s="72">
        <v>22000</v>
      </c>
      <c r="U225" s="50">
        <f t="shared" si="66"/>
        <v>110000</v>
      </c>
      <c r="V225" s="18">
        <f>[1]Hiên!AA224</f>
        <v>0</v>
      </c>
      <c r="W225" s="18">
        <f>[1]Vân!Y224</f>
        <v>1</v>
      </c>
      <c r="X225" s="18">
        <f>'[1]778NK'!F224</f>
        <v>0</v>
      </c>
      <c r="Y225" s="39">
        <f t="shared" si="67"/>
        <v>1</v>
      </c>
      <c r="Z225" s="72">
        <v>22000</v>
      </c>
      <c r="AA225" s="41">
        <f t="shared" si="68"/>
        <v>22000</v>
      </c>
      <c r="AB225" s="52">
        <f t="shared" si="69"/>
        <v>6</v>
      </c>
      <c r="AC225" s="52">
        <f t="shared" si="70"/>
        <v>132000</v>
      </c>
      <c r="AD225" s="53">
        <f t="shared" si="71"/>
        <v>6</v>
      </c>
      <c r="AE225" s="53">
        <f t="shared" si="72"/>
        <v>0</v>
      </c>
      <c r="AF225" s="53">
        <f t="shared" si="73"/>
        <v>0</v>
      </c>
      <c r="AG225" s="18">
        <f>[1]Phương!AB224</f>
        <v>0</v>
      </c>
      <c r="AH225" s="18">
        <f>[1]Hiên!AC224</f>
        <v>0</v>
      </c>
      <c r="AI225" s="18">
        <f>[1]Vân!AA224</f>
        <v>0</v>
      </c>
      <c r="AJ225" s="18">
        <f>'[1]778NK'!I224</f>
        <v>0</v>
      </c>
      <c r="AK225" s="54">
        <f t="shared" si="74"/>
        <v>0</v>
      </c>
      <c r="AL225" s="18">
        <f t="shared" si="78"/>
        <v>0</v>
      </c>
      <c r="AM225" s="18">
        <f>[1]Vân!AB224</f>
        <v>0</v>
      </c>
      <c r="AN225" s="73">
        <v>19115</v>
      </c>
      <c r="AO225" s="58">
        <f t="shared" si="61"/>
        <v>6</v>
      </c>
      <c r="AP225" s="58">
        <f t="shared" si="62"/>
        <v>114690</v>
      </c>
      <c r="AQ225" s="58">
        <f t="shared" si="63"/>
        <v>17310</v>
      </c>
      <c r="AR225" s="58">
        <f t="shared" si="64"/>
        <v>0</v>
      </c>
      <c r="AS225" s="58">
        <f t="shared" si="65"/>
        <v>0</v>
      </c>
      <c r="AT225" s="58">
        <f t="shared" si="75"/>
        <v>5280</v>
      </c>
      <c r="AU225" s="58"/>
      <c r="AV225" s="69">
        <f t="shared" si="77"/>
        <v>5280</v>
      </c>
      <c r="AW225" s="58"/>
      <c r="AX225" s="21"/>
      <c r="BA225" s="2" t="s">
        <v>414</v>
      </c>
    </row>
    <row r="226" spans="1:53" ht="22.2" customHeight="1" x14ac:dyDescent="0.25">
      <c r="A226" s="212"/>
      <c r="B226" s="213" t="s">
        <v>415</v>
      </c>
      <c r="C226" s="54">
        <f t="shared" ref="C226:Y226" si="81">SUM(C10:C225)</f>
        <v>3377</v>
      </c>
      <c r="D226" s="54">
        <f t="shared" si="81"/>
        <v>1541</v>
      </c>
      <c r="E226" s="54">
        <f t="shared" si="81"/>
        <v>5792</v>
      </c>
      <c r="F226" s="77">
        <f t="shared" si="81"/>
        <v>10710</v>
      </c>
      <c r="G226" s="54">
        <f t="shared" si="81"/>
        <v>45</v>
      </c>
      <c r="H226" s="54">
        <f t="shared" si="81"/>
        <v>10</v>
      </c>
      <c r="I226" s="54">
        <f t="shared" si="81"/>
        <v>78</v>
      </c>
      <c r="J226" s="54">
        <f t="shared" si="81"/>
        <v>180</v>
      </c>
      <c r="K226" s="54">
        <f t="shared" si="81"/>
        <v>247</v>
      </c>
      <c r="L226" s="54">
        <f t="shared" si="81"/>
        <v>1</v>
      </c>
      <c r="M226" s="54">
        <f t="shared" si="81"/>
        <v>1</v>
      </c>
      <c r="N226" s="54">
        <f t="shared" si="81"/>
        <v>0</v>
      </c>
      <c r="O226" s="54">
        <f t="shared" si="81"/>
        <v>0</v>
      </c>
      <c r="P226" s="214">
        <f t="shared" si="81"/>
        <v>107</v>
      </c>
      <c r="Q226" s="214"/>
      <c r="R226" s="214">
        <f t="shared" si="81"/>
        <v>3435000</v>
      </c>
      <c r="S226" s="215">
        <f t="shared" si="81"/>
        <v>2484</v>
      </c>
      <c r="T226" s="215"/>
      <c r="U226" s="215">
        <f t="shared" si="81"/>
        <v>83663000</v>
      </c>
      <c r="V226" s="54">
        <f>SUM(V10:V225)</f>
        <v>304</v>
      </c>
      <c r="W226" s="54">
        <f t="shared" si="81"/>
        <v>125</v>
      </c>
      <c r="X226" s="54">
        <f t="shared" si="81"/>
        <v>24</v>
      </c>
      <c r="Y226" s="214">
        <f t="shared" si="81"/>
        <v>453</v>
      </c>
      <c r="Z226" s="48"/>
      <c r="AA226" s="41">
        <f>SUM(AA10:AA225)</f>
        <v>15639000</v>
      </c>
      <c r="AB226" s="52">
        <f>SUM(AB10:AB225)</f>
        <v>3044</v>
      </c>
      <c r="AC226" s="52">
        <f>SUM(AC10:AC225)</f>
        <v>102737000</v>
      </c>
      <c r="AD226" s="216">
        <f t="shared" ref="AD226:AM226" si="82">SUM(AD10:AD225)</f>
        <v>3606</v>
      </c>
      <c r="AE226" s="216">
        <f t="shared" si="82"/>
        <v>7104</v>
      </c>
      <c r="AF226" s="53">
        <f t="shared" si="82"/>
        <v>131022674</v>
      </c>
      <c r="AG226" s="216">
        <f t="shared" si="82"/>
        <v>180</v>
      </c>
      <c r="AH226" s="216">
        <f t="shared" si="82"/>
        <v>2278</v>
      </c>
      <c r="AI226" s="216">
        <f t="shared" si="82"/>
        <v>4556</v>
      </c>
      <c r="AJ226" s="216">
        <f t="shared" si="82"/>
        <v>90</v>
      </c>
      <c r="AK226" s="216">
        <f t="shared" si="82"/>
        <v>7104</v>
      </c>
      <c r="AL226" s="216">
        <f t="shared" si="82"/>
        <v>0</v>
      </c>
      <c r="AM226" s="216">
        <f t="shared" si="82"/>
        <v>274</v>
      </c>
      <c r="AN226" s="217"/>
      <c r="AO226" s="217">
        <f t="shared" ref="AO226:AP226" si="83">SUM(AO10:AO225)</f>
        <v>3044</v>
      </c>
      <c r="AP226" s="217">
        <f t="shared" si="83"/>
        <v>64840026</v>
      </c>
      <c r="AQ226" s="69">
        <f>SUM(AQ10:AQ225)</f>
        <v>37896974</v>
      </c>
      <c r="AR226" s="69">
        <f>SUM(AR10:AR225)</f>
        <v>561</v>
      </c>
      <c r="AS226" s="69">
        <f>SUM(AS10:AS225)</f>
        <v>10947051</v>
      </c>
      <c r="AT226" s="69">
        <f>AT9+AT18+AT40+AT62+AT79+AT87+AT103+AT112+AT144+AT164+AT190+AT196+AT217</f>
        <v>3417200</v>
      </c>
      <c r="AU226" s="69">
        <f>AU9+AU18+AU40+AU62+AU79+AU87+AU103+AU112+AU144+AU164+AU190+AU196+AU217</f>
        <v>1344560</v>
      </c>
      <c r="AV226" s="69">
        <f>AV9+AV18+AV40+AV62+AV79+AV87+AV103+AV112+AV144+AV164+AV190+AV196+AV217</f>
        <v>4761760</v>
      </c>
      <c r="AW226" s="69">
        <f>AW9+AW18+AW40+AW62+AW79+AW87+AW103+AW112+AW144+AW164+AW190+AW196+AW217</f>
        <v>6865043.7899999991</v>
      </c>
      <c r="AX226" s="69">
        <f>SUM(AX9:AX225)</f>
        <v>3044</v>
      </c>
      <c r="AY226" s="2">
        <f>'[1]tất toán nợ HP'!G17</f>
        <v>65978778</v>
      </c>
    </row>
    <row r="227" spans="1:53" ht="22.2" customHeight="1" x14ac:dyDescent="0.25">
      <c r="A227" s="2"/>
      <c r="B227" s="218" t="s">
        <v>34</v>
      </c>
      <c r="F227" s="3">
        <f>[1]Phương!E225</f>
        <v>3377</v>
      </c>
      <c r="G227" s="2">
        <f>[1]Phương!O225</f>
        <v>45</v>
      </c>
      <c r="Z227" s="219"/>
      <c r="AB227" s="2">
        <f>[1]Phương!X225</f>
        <v>107</v>
      </c>
      <c r="AC227" s="219">
        <f>[1]Phương!Y225</f>
        <v>3435000</v>
      </c>
      <c r="AO227" s="220" t="s">
        <v>416</v>
      </c>
      <c r="AP227" s="221" t="s">
        <v>417</v>
      </c>
      <c r="AQ227" s="222"/>
      <c r="AR227" s="223"/>
      <c r="AS227" s="18">
        <f>AC226</f>
        <v>102737000</v>
      </c>
    </row>
    <row r="228" spans="1:53" ht="22.2" customHeight="1" x14ac:dyDescent="0.25">
      <c r="A228" s="224"/>
      <c r="B228" s="225" t="s">
        <v>35</v>
      </c>
      <c r="F228" s="3">
        <f>[1]Hiên!C225</f>
        <v>1541</v>
      </c>
      <c r="G228" s="2">
        <f>[1]Hiên!T225</f>
        <v>10</v>
      </c>
      <c r="I228" s="2">
        <f>[1]Hiên!R225</f>
        <v>78</v>
      </c>
      <c r="L228" s="2">
        <f>[1]Hiên!S225</f>
        <v>1</v>
      </c>
      <c r="M228" s="2">
        <f>[1]Hiên!U225</f>
        <v>1</v>
      </c>
      <c r="Z228" s="219"/>
      <c r="AB228" s="3">
        <f>[1]Hiên!AA225</f>
        <v>304</v>
      </c>
      <c r="AC228" s="219">
        <f>[1]Hiên!AB225</f>
        <v>10609000</v>
      </c>
      <c r="AO228" s="220" t="s">
        <v>418</v>
      </c>
      <c r="AP228" s="221" t="s">
        <v>419</v>
      </c>
      <c r="AQ228" s="222"/>
      <c r="AR228" s="223"/>
      <c r="AS228" s="18">
        <f>AS226+AP226</f>
        <v>75787077</v>
      </c>
    </row>
    <row r="229" spans="1:53" ht="22.2" customHeight="1" x14ac:dyDescent="0.25">
      <c r="B229" s="218" t="s">
        <v>420</v>
      </c>
      <c r="F229" s="3">
        <f>'[1]H. Hà'!C225</f>
        <v>5792</v>
      </c>
      <c r="R229" s="4">
        <f>P226+V226</f>
        <v>411</v>
      </c>
      <c r="Z229" s="219"/>
      <c r="AB229" s="3">
        <f>'[1]H. Hà'!X225</f>
        <v>2484</v>
      </c>
      <c r="AC229" s="219">
        <f>'[1]H. Hà'!Y225</f>
        <v>83663000</v>
      </c>
      <c r="AO229" s="220" t="s">
        <v>421</v>
      </c>
      <c r="AP229" s="226" t="s">
        <v>422</v>
      </c>
      <c r="AQ229" s="227"/>
      <c r="AR229" s="228"/>
      <c r="AS229" s="18">
        <f>1535000-150000</f>
        <v>1385000</v>
      </c>
    </row>
    <row r="230" spans="1:53" ht="22.2" customHeight="1" x14ac:dyDescent="0.25">
      <c r="B230" s="218" t="s">
        <v>423</v>
      </c>
      <c r="Z230" s="219"/>
      <c r="AB230" s="3">
        <f>[1]Vân!Y225</f>
        <v>125</v>
      </c>
      <c r="AC230" s="219">
        <f>[1]Vân!Z225</f>
        <v>4119000</v>
      </c>
      <c r="AO230" s="220" t="s">
        <v>424</v>
      </c>
      <c r="AP230" s="221" t="s">
        <v>425</v>
      </c>
      <c r="AQ230" s="222"/>
      <c r="AR230" s="223"/>
      <c r="AS230" s="54">
        <f>AS227-AS228-AS229</f>
        <v>25564923</v>
      </c>
    </row>
    <row r="231" spans="1:53" ht="22.2" customHeight="1" x14ac:dyDescent="0.25">
      <c r="B231" s="218" t="s">
        <v>27</v>
      </c>
      <c r="Z231" s="219"/>
      <c r="AB231" s="3">
        <f>'[1]778NK'!F225</f>
        <v>24</v>
      </c>
      <c r="AC231" s="219">
        <f>'[1]778NK'!H225</f>
        <v>911000</v>
      </c>
      <c r="AO231" s="220" t="s">
        <v>426</v>
      </c>
      <c r="AP231" s="221" t="s">
        <v>427</v>
      </c>
      <c r="AQ231" s="222"/>
      <c r="AR231" s="223"/>
      <c r="AS231" s="18">
        <f>AT226+AU226</f>
        <v>4761760</v>
      </c>
    </row>
    <row r="232" spans="1:53" ht="22.2" customHeight="1" x14ac:dyDescent="0.25">
      <c r="B232" s="229" t="s">
        <v>28</v>
      </c>
      <c r="F232" s="230">
        <f>SUM(F227:F231)</f>
        <v>10710</v>
      </c>
      <c r="Z232" s="231"/>
      <c r="AB232" s="232">
        <f>SUM(AB227:AB231)</f>
        <v>3044</v>
      </c>
      <c r="AC232" s="232">
        <f>SUM(AC227:AC231)</f>
        <v>102737000</v>
      </c>
      <c r="AO232" s="233" t="s">
        <v>428</v>
      </c>
      <c r="AP232" s="221" t="s">
        <v>429</v>
      </c>
      <c r="AQ232" s="222"/>
      <c r="AR232" s="223"/>
      <c r="AS232" s="18">
        <f>AS230-AS231</f>
        <v>20803163</v>
      </c>
    </row>
    <row r="234" spans="1:53" ht="22.2" customHeight="1" x14ac:dyDescent="0.25">
      <c r="B234" s="10" t="s">
        <v>430</v>
      </c>
    </row>
  </sheetData>
  <mergeCells count="51">
    <mergeCell ref="AP232:AR232"/>
    <mergeCell ref="A4:BA4"/>
    <mergeCell ref="A1:AK1"/>
    <mergeCell ref="A2:AK2"/>
    <mergeCell ref="A3:AK3"/>
    <mergeCell ref="AX218:AX225"/>
    <mergeCell ref="AP227:AR227"/>
    <mergeCell ref="AP228:AR228"/>
    <mergeCell ref="AP229:AR229"/>
    <mergeCell ref="AP230:AR230"/>
    <mergeCell ref="AP231:AR231"/>
    <mergeCell ref="AX104:AX111"/>
    <mergeCell ref="AX113:AX143"/>
    <mergeCell ref="AX145:AX163"/>
    <mergeCell ref="AX165:AX189"/>
    <mergeCell ref="AX191:AX195"/>
    <mergeCell ref="AX197:AX216"/>
    <mergeCell ref="AX10:AX15"/>
    <mergeCell ref="AX19:AX39"/>
    <mergeCell ref="AX41:AX61"/>
    <mergeCell ref="AX63:AX78"/>
    <mergeCell ref="AX80:AX86"/>
    <mergeCell ref="AX88:AX102"/>
    <mergeCell ref="AB6:AC6"/>
    <mergeCell ref="AD6:AD7"/>
    <mergeCell ref="AK6:AK7"/>
    <mergeCell ref="AN6:AP7"/>
    <mergeCell ref="AQ6:AQ8"/>
    <mergeCell ref="AR6:AS7"/>
    <mergeCell ref="E6:E7"/>
    <mergeCell ref="F6:F7"/>
    <mergeCell ref="G6:H6"/>
    <mergeCell ref="I6:K6"/>
    <mergeCell ref="M6:O6"/>
    <mergeCell ref="P6:AA6"/>
    <mergeCell ref="P7:R7"/>
    <mergeCell ref="S7:U7"/>
    <mergeCell ref="AE5:AE7"/>
    <mergeCell ref="AF5:AF7"/>
    <mergeCell ref="AG5:AK5"/>
    <mergeCell ref="AM5:AM7"/>
    <mergeCell ref="AN5:AW5"/>
    <mergeCell ref="AX5:AX7"/>
    <mergeCell ref="AT6:AV6"/>
    <mergeCell ref="AW6:AW7"/>
    <mergeCell ref="A5:A7"/>
    <mergeCell ref="B5:B7"/>
    <mergeCell ref="C5:F5"/>
    <mergeCell ref="G5:AD5"/>
    <mergeCell ref="C6:C7"/>
    <mergeCell ref="D6:D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B771-8514-401D-8608-8B55A4CCB4B1}">
  <dimension ref="A1:BL80"/>
  <sheetViews>
    <sheetView topLeftCell="A4" workbookViewId="0">
      <pane xSplit="1" ySplit="8" topLeftCell="B24" activePane="bottomRight" state="frozen"/>
      <selection activeCell="A4" sqref="A4"/>
      <selection pane="topRight" activeCell="B4" sqref="B4"/>
      <selection pane="bottomLeft" activeCell="A12" sqref="A12"/>
      <selection pane="bottomRight" activeCell="B18" sqref="B18"/>
    </sheetView>
  </sheetViews>
  <sheetFormatPr defaultColWidth="7.453125" defaultRowHeight="16.8" x14ac:dyDescent="0.3"/>
  <cols>
    <col min="1" max="1" width="3.90625" style="240" customWidth="1"/>
    <col min="2" max="2" width="25.81640625" style="404" customWidth="1"/>
    <col min="3" max="3" width="4.81640625" style="240" hidden="1" customWidth="1"/>
    <col min="4" max="4" width="7.1796875" style="405" hidden="1" customWidth="1"/>
    <col min="5" max="5" width="6.1796875" style="240" hidden="1" customWidth="1"/>
    <col min="6" max="6" width="4.81640625" style="240" hidden="1" customWidth="1"/>
    <col min="7" max="13" width="9" style="240" hidden="1" customWidth="1"/>
    <col min="14" max="14" width="6.36328125" style="405" hidden="1" customWidth="1"/>
    <col min="15" max="15" width="6.08984375" style="406" customWidth="1"/>
    <col min="16" max="18" width="5.81640625" style="240" hidden="1" customWidth="1"/>
    <col min="19" max="19" width="5.54296875" style="407" customWidth="1"/>
    <col min="20" max="27" width="5.81640625" style="240" hidden="1" customWidth="1"/>
    <col min="28" max="28" width="5.6328125" style="407" customWidth="1"/>
    <col min="29" max="29" width="5.36328125" style="244" hidden="1" customWidth="1"/>
    <col min="30" max="30" width="8.90625" style="240" hidden="1" customWidth="1"/>
    <col min="31" max="32" width="8.54296875" style="240" hidden="1" customWidth="1"/>
    <col min="33" max="33" width="9.453125" style="240" hidden="1" customWidth="1"/>
    <col min="34" max="34" width="10.08984375" style="402" hidden="1" customWidth="1"/>
    <col min="35" max="39" width="7.453125" style="240" hidden="1" customWidth="1"/>
    <col min="40" max="40" width="3.54296875" style="241" hidden="1" customWidth="1"/>
    <col min="41" max="41" width="4.1796875" style="242" hidden="1" customWidth="1"/>
    <col min="42" max="42" width="3.81640625" style="241" hidden="1" customWidth="1"/>
    <col min="43" max="43" width="3.36328125" style="241" hidden="1" customWidth="1"/>
    <col min="44" max="44" width="4.81640625" style="241" hidden="1" customWidth="1"/>
    <col min="45" max="45" width="5.1796875" style="241" hidden="1" customWidth="1"/>
    <col min="46" max="46" width="7.54296875" style="241" hidden="1" customWidth="1"/>
    <col min="47" max="47" width="6.1796875" style="243" hidden="1" customWidth="1"/>
    <col min="48" max="48" width="5.36328125" style="244" hidden="1" customWidth="1"/>
    <col min="49" max="49" width="4.08984375" style="241" hidden="1" customWidth="1"/>
    <col min="50" max="50" width="4.54296875" style="241" hidden="1" customWidth="1"/>
    <col min="51" max="51" width="3" style="241" hidden="1" customWidth="1"/>
    <col min="52" max="52" width="4.36328125" style="241" hidden="1" customWidth="1"/>
    <col min="53" max="53" width="5.81640625" style="240" hidden="1" customWidth="1"/>
    <col min="54" max="54" width="9.1796875" style="240" hidden="1" customWidth="1"/>
    <col min="55" max="55" width="6.1796875" style="240" hidden="1" customWidth="1"/>
    <col min="56" max="56" width="10.54296875" style="240" hidden="1" customWidth="1"/>
    <col min="57" max="57" width="4.81640625" style="240" hidden="1" customWidth="1"/>
    <col min="58" max="58" width="7.54296875" style="240" hidden="1" customWidth="1"/>
    <col min="59" max="59" width="8.81640625" style="240" hidden="1" customWidth="1"/>
    <col min="60" max="61" width="10.36328125" style="240" hidden="1" customWidth="1"/>
    <col min="62" max="62" width="9.1796875" style="240" hidden="1" customWidth="1"/>
    <col min="63" max="63" width="7.453125" style="240" hidden="1" customWidth="1"/>
    <col min="64" max="64" width="21.54296875" style="240" customWidth="1"/>
    <col min="65" max="16384" width="7.453125" style="240"/>
  </cols>
  <sheetData>
    <row r="1" spans="1:64" ht="15.75" hidden="1" customHeight="1" x14ac:dyDescent="0.35">
      <c r="A1" s="234" t="s">
        <v>431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6"/>
      <c r="P1" s="235"/>
      <c r="Q1" s="235"/>
      <c r="R1" s="235"/>
      <c r="S1" s="237"/>
      <c r="T1" s="235"/>
      <c r="U1" s="235"/>
      <c r="V1" s="235"/>
      <c r="W1" s="235"/>
      <c r="X1" s="235"/>
      <c r="Y1" s="235"/>
      <c r="Z1" s="235"/>
      <c r="AA1" s="235"/>
      <c r="AB1" s="237"/>
      <c r="AC1" s="238"/>
      <c r="AD1" s="235"/>
      <c r="AE1" s="235"/>
      <c r="AF1" s="235"/>
      <c r="AG1" s="235"/>
      <c r="AH1" s="239"/>
    </row>
    <row r="2" spans="1:64" ht="15.75" hidden="1" customHeight="1" x14ac:dyDescent="0.35">
      <c r="A2" s="234"/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6"/>
      <c r="P2" s="235"/>
      <c r="Q2" s="235"/>
      <c r="R2" s="235"/>
      <c r="S2" s="237"/>
      <c r="T2" s="235"/>
      <c r="U2" s="235"/>
      <c r="V2" s="235"/>
      <c r="W2" s="235"/>
      <c r="X2" s="235"/>
      <c r="Y2" s="235"/>
      <c r="Z2" s="235"/>
      <c r="AA2" s="235"/>
      <c r="AB2" s="237"/>
      <c r="AC2" s="238"/>
      <c r="AD2" s="235"/>
      <c r="AE2" s="235"/>
      <c r="AF2" s="235"/>
      <c r="AG2" s="235"/>
      <c r="AH2" s="239"/>
    </row>
    <row r="3" spans="1:64" s="245" customFormat="1" ht="15.75" hidden="1" customHeight="1" x14ac:dyDescent="0.35">
      <c r="A3" s="234"/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6"/>
      <c r="P3" s="235"/>
      <c r="Q3" s="235"/>
      <c r="R3" s="235"/>
      <c r="S3" s="237"/>
      <c r="T3" s="235"/>
      <c r="U3" s="235"/>
      <c r="V3" s="235"/>
      <c r="W3" s="235"/>
      <c r="X3" s="235"/>
      <c r="Y3" s="235"/>
      <c r="Z3" s="235"/>
      <c r="AA3" s="235"/>
      <c r="AB3" s="237"/>
      <c r="AC3" s="238"/>
      <c r="AD3" s="235"/>
      <c r="AE3" s="235"/>
      <c r="AF3" s="235"/>
      <c r="AG3" s="235"/>
      <c r="AH3" s="239"/>
      <c r="AN3" s="246"/>
      <c r="AO3" s="247"/>
      <c r="AP3" s="246"/>
      <c r="AQ3" s="246"/>
      <c r="AR3" s="246"/>
      <c r="AS3" s="246"/>
      <c r="AT3" s="246"/>
      <c r="AU3" s="244"/>
      <c r="AV3" s="244"/>
      <c r="AW3" s="246"/>
      <c r="AX3" s="246"/>
      <c r="AY3" s="246"/>
      <c r="AZ3" s="246"/>
    </row>
    <row r="4" spans="1:64" s="245" customFormat="1" ht="15.75" customHeight="1" x14ac:dyDescent="0.3">
      <c r="A4" s="248" t="s">
        <v>432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9"/>
      <c r="Q4" s="249"/>
      <c r="R4" s="249"/>
      <c r="S4" s="250"/>
      <c r="T4" s="249"/>
      <c r="U4" s="249"/>
      <c r="V4" s="249"/>
      <c r="W4" s="249"/>
      <c r="X4" s="249"/>
      <c r="Y4" s="249"/>
      <c r="Z4" s="249"/>
      <c r="AA4" s="249"/>
      <c r="AB4" s="250"/>
      <c r="AC4" s="251"/>
      <c r="AD4" s="249"/>
      <c r="AE4" s="249"/>
      <c r="AF4" s="249"/>
      <c r="AG4" s="249"/>
      <c r="AH4" s="239"/>
      <c r="AN4" s="246"/>
      <c r="AO4" s="247"/>
      <c r="AP4" s="246"/>
      <c r="AQ4" s="246"/>
      <c r="AR4" s="246"/>
      <c r="AS4" s="246"/>
      <c r="AT4" s="246"/>
      <c r="AU4" s="244"/>
      <c r="AV4" s="244"/>
      <c r="AW4" s="246"/>
      <c r="AX4" s="246"/>
      <c r="AY4" s="246"/>
      <c r="AZ4" s="246"/>
    </row>
    <row r="5" spans="1:64" s="245" customFormat="1" ht="15.75" customHeight="1" x14ac:dyDescent="0.3">
      <c r="A5" s="252" t="s">
        <v>433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49"/>
      <c r="Q5" s="249"/>
      <c r="R5" s="249"/>
      <c r="S5" s="250"/>
      <c r="T5" s="249"/>
      <c r="U5" s="249"/>
      <c r="V5" s="249"/>
      <c r="W5" s="249"/>
      <c r="X5" s="249"/>
      <c r="Y5" s="249"/>
      <c r="Z5" s="249"/>
      <c r="AA5" s="249"/>
      <c r="AB5" s="250"/>
      <c r="AC5" s="251"/>
      <c r="AD5" s="249"/>
      <c r="AE5" s="249"/>
      <c r="AF5" s="249"/>
      <c r="AG5" s="249"/>
      <c r="AH5" s="239"/>
      <c r="AN5" s="246"/>
      <c r="AO5" s="247"/>
      <c r="AP5" s="246"/>
      <c r="AQ5" s="246"/>
      <c r="AR5" s="246"/>
      <c r="AS5" s="246"/>
      <c r="AT5" s="246"/>
      <c r="AU5" s="244"/>
      <c r="AV5" s="244"/>
      <c r="AW5" s="246"/>
      <c r="AX5" s="246"/>
      <c r="AY5" s="246"/>
      <c r="AZ5" s="246"/>
    </row>
    <row r="6" spans="1:64" s="245" customFormat="1" ht="15.75" customHeight="1" x14ac:dyDescent="0.35">
      <c r="A6" s="234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6"/>
      <c r="P6" s="235"/>
      <c r="Q6" s="235"/>
      <c r="R6" s="235"/>
      <c r="S6" s="237"/>
      <c r="T6" s="235"/>
      <c r="U6" s="235"/>
      <c r="V6" s="235"/>
      <c r="W6" s="235"/>
      <c r="X6" s="235"/>
      <c r="Y6" s="235"/>
      <c r="Z6" s="235"/>
      <c r="AA6" s="235"/>
      <c r="AB6" s="237"/>
      <c r="AC6" s="238"/>
      <c r="AD6" s="235"/>
      <c r="AE6" s="235"/>
      <c r="AF6" s="235"/>
      <c r="AG6" s="235"/>
      <c r="AH6" s="239"/>
      <c r="AN6" s="246"/>
      <c r="AO6" s="247"/>
      <c r="AP6" s="246"/>
      <c r="AQ6" s="246"/>
      <c r="AR6" s="246"/>
      <c r="AS6" s="246"/>
      <c r="AT6" s="246"/>
      <c r="AU6" s="244"/>
      <c r="AV6" s="244"/>
      <c r="AW6" s="246"/>
      <c r="AX6" s="246"/>
      <c r="AY6" s="246"/>
      <c r="AZ6" s="246"/>
    </row>
    <row r="7" spans="1:64" s="245" customFormat="1" ht="45" customHeight="1" x14ac:dyDescent="0.3">
      <c r="A7" s="253" t="s">
        <v>434</v>
      </c>
      <c r="B7" s="253"/>
      <c r="C7" s="253"/>
      <c r="D7" s="253"/>
      <c r="E7" s="253"/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3"/>
      <c r="AH7" s="253"/>
      <c r="AI7" s="253"/>
      <c r="AJ7" s="253"/>
      <c r="AK7" s="253"/>
      <c r="AL7" s="253"/>
      <c r="AM7" s="253"/>
      <c r="AN7" s="253"/>
      <c r="AO7" s="253"/>
      <c r="AP7" s="253"/>
      <c r="AQ7" s="253"/>
      <c r="AR7" s="253"/>
      <c r="AS7" s="253"/>
      <c r="AT7" s="253"/>
      <c r="AU7" s="253"/>
      <c r="AV7" s="253"/>
      <c r="AW7" s="253"/>
      <c r="AX7" s="253"/>
      <c r="AY7" s="253"/>
      <c r="AZ7" s="253"/>
    </row>
    <row r="8" spans="1:64" s="245" customFormat="1" ht="23.4" customHeight="1" x14ac:dyDescent="0.3">
      <c r="A8" s="254" t="s">
        <v>4</v>
      </c>
      <c r="B8" s="255" t="s">
        <v>5</v>
      </c>
      <c r="C8" s="256" t="s">
        <v>435</v>
      </c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7" t="s">
        <v>436</v>
      </c>
      <c r="AE8" s="257"/>
      <c r="AF8" s="257"/>
      <c r="AG8" s="257"/>
      <c r="AH8" s="257"/>
      <c r="AI8" s="258" t="s">
        <v>7</v>
      </c>
      <c r="AJ8" s="259"/>
      <c r="AK8" s="259"/>
      <c r="AL8" s="259"/>
      <c r="AM8" s="259"/>
      <c r="AN8" s="259"/>
      <c r="AO8" s="259"/>
      <c r="AP8" s="259"/>
      <c r="AQ8" s="259"/>
      <c r="AR8" s="259"/>
      <c r="AS8" s="259"/>
      <c r="AT8" s="259"/>
      <c r="AU8" s="260"/>
      <c r="AV8" s="261" t="s">
        <v>8</v>
      </c>
      <c r="AW8" s="262" t="s">
        <v>437</v>
      </c>
      <c r="AX8" s="263"/>
      <c r="AY8" s="263"/>
      <c r="AZ8" s="264"/>
      <c r="BB8" s="265" t="s">
        <v>12</v>
      </c>
      <c r="BC8" s="265"/>
      <c r="BD8" s="265"/>
      <c r="BE8" s="265"/>
      <c r="BF8" s="265"/>
      <c r="BG8" s="265"/>
      <c r="BH8" s="265"/>
      <c r="BI8" s="265"/>
      <c r="BJ8" s="265"/>
      <c r="BK8" s="265"/>
    </row>
    <row r="9" spans="1:64" s="245" customFormat="1" ht="31.8" customHeight="1" x14ac:dyDescent="0.3">
      <c r="A9" s="254"/>
      <c r="B9" s="255"/>
      <c r="C9" s="266"/>
      <c r="D9" s="267" t="s">
        <v>39</v>
      </c>
      <c r="E9" s="267"/>
      <c r="F9" s="267"/>
      <c r="G9" s="267"/>
      <c r="H9" s="267"/>
      <c r="I9" s="267"/>
      <c r="J9" s="267"/>
      <c r="K9" s="267"/>
      <c r="L9" s="267"/>
      <c r="M9" s="267"/>
      <c r="N9" s="267"/>
      <c r="O9" s="267"/>
      <c r="P9" s="268" t="s">
        <v>40</v>
      </c>
      <c r="Q9" s="268"/>
      <c r="R9" s="268"/>
      <c r="S9" s="268"/>
      <c r="T9" s="268" t="s">
        <v>438</v>
      </c>
      <c r="U9" s="268"/>
      <c r="V9" s="268"/>
      <c r="W9" s="268"/>
      <c r="X9" s="268"/>
      <c r="Y9" s="268"/>
      <c r="Z9" s="268"/>
      <c r="AA9" s="268"/>
      <c r="AB9" s="268"/>
      <c r="AC9" s="269" t="s">
        <v>439</v>
      </c>
      <c r="AD9" s="270" t="s">
        <v>440</v>
      </c>
      <c r="AE9" s="270" t="s">
        <v>441</v>
      </c>
      <c r="AF9" s="270" t="s">
        <v>442</v>
      </c>
      <c r="AG9" s="270" t="s">
        <v>443</v>
      </c>
      <c r="AH9" s="271" t="s">
        <v>50</v>
      </c>
      <c r="AI9" s="272" t="s">
        <v>444</v>
      </c>
      <c r="AJ9" s="272" t="s">
        <v>445</v>
      </c>
      <c r="AK9" s="272" t="s">
        <v>446</v>
      </c>
      <c r="AL9" s="272" t="s">
        <v>447</v>
      </c>
      <c r="AM9" s="273" t="s">
        <v>448</v>
      </c>
      <c r="AN9" s="274" t="s">
        <v>22</v>
      </c>
      <c r="AO9" s="274"/>
      <c r="AP9" s="274"/>
      <c r="AQ9" s="274"/>
      <c r="AR9" s="274"/>
      <c r="AS9" s="274"/>
      <c r="AT9" s="274"/>
      <c r="AU9" s="275" t="s">
        <v>449</v>
      </c>
      <c r="AV9" s="276"/>
      <c r="AW9" s="277" t="s">
        <v>25</v>
      </c>
      <c r="AX9" s="277" t="s">
        <v>26</v>
      </c>
      <c r="AY9" s="278" t="s">
        <v>27</v>
      </c>
      <c r="AZ9" s="278" t="s">
        <v>28</v>
      </c>
      <c r="BA9" s="279" t="s">
        <v>450</v>
      </c>
      <c r="BB9" s="268" t="s">
        <v>29</v>
      </c>
      <c r="BC9" s="268"/>
      <c r="BD9" s="268"/>
      <c r="BE9" s="280" t="s">
        <v>451</v>
      </c>
      <c r="BF9" s="280"/>
      <c r="BG9" s="29" t="s">
        <v>32</v>
      </c>
      <c r="BH9" s="30"/>
      <c r="BI9" s="31"/>
      <c r="BJ9" s="21" t="s">
        <v>33</v>
      </c>
      <c r="BK9" s="21" t="s">
        <v>13</v>
      </c>
    </row>
    <row r="10" spans="1:64" s="297" customFormat="1" ht="10.95" customHeight="1" x14ac:dyDescent="0.3">
      <c r="A10" s="254"/>
      <c r="B10" s="255"/>
      <c r="C10" s="268" t="s">
        <v>25</v>
      </c>
      <c r="D10" s="268"/>
      <c r="E10" s="268" t="s">
        <v>26</v>
      </c>
      <c r="F10" s="268"/>
      <c r="G10" s="268"/>
      <c r="H10" s="268"/>
      <c r="I10" s="268"/>
      <c r="J10" s="268"/>
      <c r="K10" s="268"/>
      <c r="L10" s="268"/>
      <c r="M10" s="268"/>
      <c r="N10" s="268"/>
      <c r="O10" s="281" t="s">
        <v>28</v>
      </c>
      <c r="P10" s="282" t="s">
        <v>25</v>
      </c>
      <c r="Q10" s="283" t="s">
        <v>26</v>
      </c>
      <c r="R10" s="283"/>
      <c r="S10" s="281" t="s">
        <v>28</v>
      </c>
      <c r="T10" s="284" t="s">
        <v>25</v>
      </c>
      <c r="U10" s="284"/>
      <c r="V10" s="284"/>
      <c r="W10" s="284"/>
      <c r="X10" s="284" t="s">
        <v>26</v>
      </c>
      <c r="Y10" s="284"/>
      <c r="Z10" s="284"/>
      <c r="AA10" s="284"/>
      <c r="AB10" s="281" t="s">
        <v>28</v>
      </c>
      <c r="AC10" s="285"/>
      <c r="AD10" s="270"/>
      <c r="AE10" s="270"/>
      <c r="AF10" s="270"/>
      <c r="AG10" s="270"/>
      <c r="AH10" s="271"/>
      <c r="AI10" s="286"/>
      <c r="AJ10" s="286"/>
      <c r="AK10" s="286"/>
      <c r="AL10" s="286" t="s">
        <v>452</v>
      </c>
      <c r="AM10" s="286"/>
      <c r="AN10" s="287" t="s">
        <v>25</v>
      </c>
      <c r="AO10" s="288" t="s">
        <v>26</v>
      </c>
      <c r="AP10" s="287" t="s">
        <v>26</v>
      </c>
      <c r="AQ10" s="287" t="s">
        <v>453</v>
      </c>
      <c r="AR10" s="254" t="s">
        <v>415</v>
      </c>
      <c r="AS10" s="254"/>
      <c r="AT10" s="254"/>
      <c r="AU10" s="289"/>
      <c r="AV10" s="276"/>
      <c r="AW10" s="290" t="s">
        <v>454</v>
      </c>
      <c r="AX10" s="290" t="s">
        <v>455</v>
      </c>
      <c r="AY10" s="291"/>
      <c r="AZ10" s="292"/>
      <c r="BA10" s="293"/>
      <c r="BB10" s="294" t="s">
        <v>456</v>
      </c>
      <c r="BC10" s="295" t="s">
        <v>44</v>
      </c>
      <c r="BD10" s="295" t="s">
        <v>50</v>
      </c>
      <c r="BE10" s="294" t="s">
        <v>44</v>
      </c>
      <c r="BF10" s="294" t="s">
        <v>50</v>
      </c>
      <c r="BG10" s="43" t="s">
        <v>47</v>
      </c>
      <c r="BH10" s="44" t="s">
        <v>48</v>
      </c>
      <c r="BI10" s="296" t="s">
        <v>28</v>
      </c>
      <c r="BJ10" s="21"/>
      <c r="BK10" s="21"/>
    </row>
    <row r="11" spans="1:64" s="297" customFormat="1" ht="27.75" customHeight="1" x14ac:dyDescent="0.3">
      <c r="A11" s="254"/>
      <c r="B11" s="255"/>
      <c r="C11" s="294" t="s">
        <v>457</v>
      </c>
      <c r="D11" s="298" t="s">
        <v>28</v>
      </c>
      <c r="E11" s="294" t="s">
        <v>458</v>
      </c>
      <c r="F11" s="294" t="s">
        <v>459</v>
      </c>
      <c r="G11" s="294" t="s">
        <v>460</v>
      </c>
      <c r="H11" s="299" t="s">
        <v>461</v>
      </c>
      <c r="I11" s="299" t="s">
        <v>462</v>
      </c>
      <c r="J11" s="299" t="s">
        <v>463</v>
      </c>
      <c r="K11" s="299" t="s">
        <v>464</v>
      </c>
      <c r="L11" s="299" t="s">
        <v>465</v>
      </c>
      <c r="M11" s="294" t="s">
        <v>466</v>
      </c>
      <c r="N11" s="298" t="s">
        <v>28</v>
      </c>
      <c r="O11" s="281"/>
      <c r="P11" s="300" t="s">
        <v>467</v>
      </c>
      <c r="Q11" s="300" t="s">
        <v>468</v>
      </c>
      <c r="R11" s="300" t="s">
        <v>469</v>
      </c>
      <c r="S11" s="281"/>
      <c r="T11" s="301" t="s">
        <v>470</v>
      </c>
      <c r="U11" s="302" t="s">
        <v>471</v>
      </c>
      <c r="V11" s="302" t="s">
        <v>472</v>
      </c>
      <c r="W11" s="303" t="s">
        <v>28</v>
      </c>
      <c r="X11" s="301" t="s">
        <v>473</v>
      </c>
      <c r="Y11" s="304" t="s">
        <v>474</v>
      </c>
      <c r="Z11" s="304" t="s">
        <v>475</v>
      </c>
      <c r="AA11" s="303" t="s">
        <v>28</v>
      </c>
      <c r="AB11" s="281"/>
      <c r="AC11" s="285"/>
      <c r="AD11" s="270"/>
      <c r="AE11" s="270"/>
      <c r="AF11" s="270"/>
      <c r="AG11" s="270"/>
      <c r="AH11" s="271"/>
      <c r="AI11" s="286" t="s">
        <v>35</v>
      </c>
      <c r="AJ11" s="286"/>
      <c r="AK11" s="286"/>
      <c r="AL11" s="286" t="s">
        <v>476</v>
      </c>
      <c r="AM11" s="286"/>
      <c r="AN11" s="287" t="s">
        <v>35</v>
      </c>
      <c r="AO11" s="288" t="s">
        <v>36</v>
      </c>
      <c r="AP11" s="287" t="s">
        <v>37</v>
      </c>
      <c r="AQ11" s="287"/>
      <c r="AR11" s="287" t="s">
        <v>44</v>
      </c>
      <c r="AS11" s="287" t="s">
        <v>42</v>
      </c>
      <c r="AT11" s="287" t="s">
        <v>477</v>
      </c>
      <c r="AU11" s="305"/>
      <c r="AV11" s="306"/>
      <c r="AW11" s="290"/>
      <c r="AX11" s="290"/>
      <c r="AY11" s="290"/>
      <c r="AZ11" s="291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</row>
    <row r="12" spans="1:64" customFormat="1" x14ac:dyDescent="0.3">
      <c r="A12" s="307">
        <v>1</v>
      </c>
      <c r="B12" s="308" t="s">
        <v>54</v>
      </c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10"/>
      <c r="AI12" s="309"/>
      <c r="AJ12" s="309"/>
      <c r="AK12" s="309"/>
      <c r="AL12" s="309"/>
      <c r="AM12" s="309"/>
      <c r="AN12" s="311"/>
      <c r="AO12" s="312"/>
      <c r="AP12" s="311"/>
      <c r="AQ12" s="311"/>
      <c r="AR12" s="311"/>
      <c r="AS12" s="311"/>
      <c r="AT12" s="311"/>
      <c r="AU12" s="313"/>
      <c r="AV12" s="314"/>
      <c r="AW12" s="311"/>
      <c r="AX12" s="311"/>
      <c r="AY12" s="311"/>
      <c r="AZ12" s="311"/>
      <c r="BB12" s="315"/>
      <c r="BC12" s="315"/>
      <c r="BD12" s="315"/>
      <c r="BE12" s="315"/>
      <c r="BF12" s="315"/>
      <c r="BG12" s="316">
        <f>SUM(BG13:BG14)</f>
        <v>58080</v>
      </c>
      <c r="BH12" s="316">
        <f>SUM(BH13:BH14)</f>
        <v>407680</v>
      </c>
      <c r="BI12" s="317">
        <f>SUM(BG12:BH12)</f>
        <v>465760</v>
      </c>
      <c r="BJ12" s="315"/>
      <c r="BK12" s="315"/>
    </row>
    <row r="13" spans="1:64" x14ac:dyDescent="0.3">
      <c r="A13" s="318">
        <v>1</v>
      </c>
      <c r="B13" s="319" t="s">
        <v>59</v>
      </c>
      <c r="C13" s="318"/>
      <c r="D13" s="320">
        <f>SUM(C13:C13)</f>
        <v>0</v>
      </c>
      <c r="E13" s="318">
        <v>50</v>
      </c>
      <c r="F13" s="318"/>
      <c r="G13" s="318"/>
      <c r="H13" s="318"/>
      <c r="I13" s="318"/>
      <c r="J13" s="318"/>
      <c r="K13" s="318"/>
      <c r="L13" s="318"/>
      <c r="M13" s="318"/>
      <c r="N13" s="320">
        <f>SUM(E13:M13)</f>
        <v>50</v>
      </c>
      <c r="O13" s="321">
        <f>D13+N13</f>
        <v>50</v>
      </c>
      <c r="P13" s="318"/>
      <c r="Q13" s="318"/>
      <c r="R13" s="318"/>
      <c r="S13" s="322"/>
      <c r="T13" s="318"/>
      <c r="U13" s="318"/>
      <c r="V13" s="318"/>
      <c r="W13" s="318">
        <f>SUM(T13:V13)</f>
        <v>0</v>
      </c>
      <c r="X13" s="318"/>
      <c r="Y13" s="318"/>
      <c r="Z13" s="318"/>
      <c r="AA13" s="318"/>
      <c r="AB13" s="322"/>
      <c r="AC13" s="323">
        <f>O13+S13+AB13</f>
        <v>50</v>
      </c>
      <c r="AD13" s="318">
        <v>92</v>
      </c>
      <c r="AE13" s="318">
        <v>210</v>
      </c>
      <c r="AF13" s="318">
        <v>6000</v>
      </c>
      <c r="AG13" s="318">
        <f>AD13*AE13+AF13</f>
        <v>25320</v>
      </c>
      <c r="AH13" s="324">
        <f>AG13*O13</f>
        <v>1266000</v>
      </c>
      <c r="AI13" s="318"/>
      <c r="AJ13" s="318"/>
      <c r="AK13" s="318"/>
      <c r="AL13" s="318"/>
      <c r="AM13" s="318"/>
      <c r="AN13" s="325"/>
      <c r="AO13" s="326">
        <f>'[2]h. Hà'!AC9</f>
        <v>44</v>
      </c>
      <c r="AP13" s="325"/>
      <c r="AQ13" s="325"/>
      <c r="AR13" s="325">
        <f>SUM(AN13:AQ13)</f>
        <v>44</v>
      </c>
      <c r="AS13" s="325">
        <v>33000</v>
      </c>
      <c r="AT13" s="325">
        <f>AR13*AS13</f>
        <v>1452000</v>
      </c>
      <c r="AU13" s="327">
        <f>SUM(AI13:AM13)+AR13</f>
        <v>44</v>
      </c>
      <c r="AV13" s="323">
        <f>AC13-AU13</f>
        <v>6</v>
      </c>
      <c r="AW13" s="325"/>
      <c r="AX13" s="325">
        <f>[2]Vân!AC9</f>
        <v>6</v>
      </c>
      <c r="AY13" s="325"/>
      <c r="AZ13" s="325">
        <f>SUM(AW13:AY13)</f>
        <v>6</v>
      </c>
      <c r="BA13" s="240">
        <f>AV13-AZ13</f>
        <v>0</v>
      </c>
      <c r="BB13" s="328">
        <f>AG13</f>
        <v>25320</v>
      </c>
      <c r="BC13" s="328">
        <f>AR13</f>
        <v>44</v>
      </c>
      <c r="BD13" s="328">
        <f>BB13*BC13</f>
        <v>1114080</v>
      </c>
      <c r="BE13" s="328">
        <f>SUM(AI13:AK13)+AM13</f>
        <v>0</v>
      </c>
      <c r="BF13" s="328">
        <f>BE13*BB13</f>
        <v>0</v>
      </c>
      <c r="BG13" s="328">
        <f>AT13*4/100</f>
        <v>58080</v>
      </c>
      <c r="BH13" s="328"/>
      <c r="BI13" s="329">
        <f t="shared" ref="BI13:BI76" si="0">SUM(BG13:BH13)</f>
        <v>58080</v>
      </c>
      <c r="BJ13" s="328"/>
      <c r="BK13" s="330">
        <f>SUM(AR13:AR14)</f>
        <v>142</v>
      </c>
      <c r="BL13" s="331" t="s">
        <v>479</v>
      </c>
    </row>
    <row r="14" spans="1:64" x14ac:dyDescent="0.3">
      <c r="A14" s="318">
        <v>2</v>
      </c>
      <c r="B14" s="319" t="s">
        <v>480</v>
      </c>
      <c r="C14" s="318"/>
      <c r="D14" s="320">
        <f>SUM(C14:C14)</f>
        <v>0</v>
      </c>
      <c r="E14" s="318">
        <v>100</v>
      </c>
      <c r="F14" s="318"/>
      <c r="G14" s="318"/>
      <c r="H14" s="318"/>
      <c r="I14" s="318"/>
      <c r="J14" s="318"/>
      <c r="K14" s="318"/>
      <c r="L14" s="318"/>
      <c r="M14" s="318"/>
      <c r="N14" s="320">
        <f>SUM(E14:M14)</f>
        <v>100</v>
      </c>
      <c r="O14" s="321">
        <f>D14+N14</f>
        <v>100</v>
      </c>
      <c r="P14" s="318"/>
      <c r="Q14" s="318"/>
      <c r="R14" s="318"/>
      <c r="S14" s="322"/>
      <c r="T14" s="318"/>
      <c r="U14" s="318"/>
      <c r="V14" s="318"/>
      <c r="W14" s="318">
        <f>SUM(T14:V14)</f>
        <v>0</v>
      </c>
      <c r="X14" s="318"/>
      <c r="Y14" s="318"/>
      <c r="Z14" s="318"/>
      <c r="AA14" s="318"/>
      <c r="AB14" s="322"/>
      <c r="AC14" s="323">
        <f>O14+S14+AB14</f>
        <v>100</v>
      </c>
      <c r="AD14" s="318">
        <v>185</v>
      </c>
      <c r="AE14" s="318">
        <v>210</v>
      </c>
      <c r="AF14" s="318">
        <v>6000</v>
      </c>
      <c r="AG14" s="318">
        <f>AD14*AE14+AF14</f>
        <v>44850</v>
      </c>
      <c r="AH14" s="324">
        <f>AG14*O14</f>
        <v>4485000</v>
      </c>
      <c r="AI14" s="318"/>
      <c r="AJ14" s="318"/>
      <c r="AK14" s="318"/>
      <c r="AL14" s="318"/>
      <c r="AM14" s="318"/>
      <c r="AN14" s="325"/>
      <c r="AO14" s="326">
        <f>'[2]h. Hà'!AC10</f>
        <v>78</v>
      </c>
      <c r="AP14" s="332">
        <f>[2]Vân!AA10</f>
        <v>20</v>
      </c>
      <c r="AQ14" s="325"/>
      <c r="AR14" s="325">
        <f t="shared" ref="AR14:AR77" si="1">SUM(AN14:AQ14)</f>
        <v>98</v>
      </c>
      <c r="AS14" s="325">
        <v>52000</v>
      </c>
      <c r="AT14" s="325">
        <f t="shared" ref="AT14:AT77" si="2">AR14*AS14</f>
        <v>5096000</v>
      </c>
      <c r="AU14" s="327">
        <f>SUM(AI14:AM14)+AR14</f>
        <v>98</v>
      </c>
      <c r="AV14" s="323">
        <f t="shared" ref="AV14:AV77" si="3">AC14-AU14</f>
        <v>2</v>
      </c>
      <c r="AW14" s="325"/>
      <c r="AX14" s="325">
        <f>[2]Vân!AC10</f>
        <v>2</v>
      </c>
      <c r="AY14" s="325"/>
      <c r="AZ14" s="325">
        <f t="shared" ref="AZ14:AZ77" si="4">SUM(AW14:AY14)</f>
        <v>2</v>
      </c>
      <c r="BA14" s="240">
        <f t="shared" ref="BA14:BA77" si="5">AV14-AZ14</f>
        <v>0</v>
      </c>
      <c r="BB14" s="328">
        <f t="shared" ref="BB14:BB77" si="6">AG14</f>
        <v>44850</v>
      </c>
      <c r="BC14" s="328">
        <f t="shared" ref="BC14:BC77" si="7">AR14</f>
        <v>98</v>
      </c>
      <c r="BD14" s="328">
        <f t="shared" ref="BD14:BD77" si="8">BB14*BC14</f>
        <v>4395300</v>
      </c>
      <c r="BE14" s="328">
        <f t="shared" ref="BE14:BE77" si="9">SUM(AI14:AK14)+AM14</f>
        <v>0</v>
      </c>
      <c r="BF14" s="328">
        <f t="shared" ref="BF14:BF77" si="10">BE14*BB14</f>
        <v>0</v>
      </c>
      <c r="BG14" s="328"/>
      <c r="BH14" s="328">
        <f t="shared" ref="BH14:BH77" si="11">AT14*8/100</f>
        <v>407680</v>
      </c>
      <c r="BI14" s="329">
        <f t="shared" si="0"/>
        <v>407680</v>
      </c>
      <c r="BJ14" s="328"/>
      <c r="BK14" s="333"/>
      <c r="BL14" s="331" t="s">
        <v>481</v>
      </c>
    </row>
    <row r="15" spans="1:64" customFormat="1" x14ac:dyDescent="0.3">
      <c r="A15" s="307">
        <v>2</v>
      </c>
      <c r="B15" s="308" t="s">
        <v>69</v>
      </c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09"/>
      <c r="N15" s="309"/>
      <c r="O15" s="309"/>
      <c r="P15" s="309"/>
      <c r="Q15" s="309"/>
      <c r="R15" s="309"/>
      <c r="S15" s="309"/>
      <c r="T15" s="309"/>
      <c r="U15" s="309"/>
      <c r="V15" s="309"/>
      <c r="W15" s="309"/>
      <c r="X15" s="309"/>
      <c r="Y15" s="309"/>
      <c r="Z15" s="309"/>
      <c r="AA15" s="309"/>
      <c r="AB15" s="309"/>
      <c r="AC15" s="309"/>
      <c r="AD15" s="309"/>
      <c r="AE15" s="309"/>
      <c r="AF15" s="309"/>
      <c r="AG15" s="309"/>
      <c r="AH15" s="310"/>
      <c r="AI15" s="309"/>
      <c r="AJ15" s="309"/>
      <c r="AK15" s="309"/>
      <c r="AL15" s="309"/>
      <c r="AM15" s="309"/>
      <c r="AN15" s="311"/>
      <c r="AO15" s="326">
        <f>'[2]h. Hà'!AC11</f>
        <v>0</v>
      </c>
      <c r="AP15" s="311"/>
      <c r="AQ15" s="311"/>
      <c r="AR15" s="325">
        <f t="shared" si="1"/>
        <v>0</v>
      </c>
      <c r="AS15" s="311"/>
      <c r="AT15" s="325">
        <f t="shared" si="2"/>
        <v>0</v>
      </c>
      <c r="AU15" s="327">
        <f t="shared" ref="AU15:AU77" si="12">SUM(AI15:AM15)+AR15</f>
        <v>0</v>
      </c>
      <c r="AV15" s="323">
        <f t="shared" si="3"/>
        <v>0</v>
      </c>
      <c r="AW15" s="325"/>
      <c r="AX15" s="325">
        <f>[2]Vân!AC11</f>
        <v>0</v>
      </c>
      <c r="AY15" s="325"/>
      <c r="AZ15" s="325">
        <f t="shared" si="4"/>
        <v>0</v>
      </c>
      <c r="BA15" s="240">
        <f t="shared" si="5"/>
        <v>0</v>
      </c>
      <c r="BB15" s="328">
        <f t="shared" si="6"/>
        <v>0</v>
      </c>
      <c r="BC15" s="328">
        <f t="shared" si="7"/>
        <v>0</v>
      </c>
      <c r="BD15" s="328">
        <f t="shared" si="8"/>
        <v>0</v>
      </c>
      <c r="BE15" s="328">
        <f t="shared" si="9"/>
        <v>0</v>
      </c>
      <c r="BF15" s="328">
        <f t="shared" si="10"/>
        <v>0</v>
      </c>
      <c r="BG15" s="334">
        <f>SUM(BG16:BG21)</f>
        <v>165320</v>
      </c>
      <c r="BH15" s="334">
        <f>SUM(BH16:BH21)</f>
        <v>0</v>
      </c>
      <c r="BI15" s="335">
        <f t="shared" si="0"/>
        <v>165320</v>
      </c>
      <c r="BJ15" s="315"/>
      <c r="BK15" s="315"/>
    </row>
    <row r="16" spans="1:64" x14ac:dyDescent="0.3">
      <c r="A16" s="336">
        <v>1</v>
      </c>
      <c r="B16" s="337" t="s">
        <v>72</v>
      </c>
      <c r="C16" s="318"/>
      <c r="D16" s="320"/>
      <c r="E16" s="318"/>
      <c r="F16" s="318"/>
      <c r="G16" s="318"/>
      <c r="H16" s="318"/>
      <c r="I16" s="318"/>
      <c r="J16" s="318"/>
      <c r="K16" s="318"/>
      <c r="L16" s="318"/>
      <c r="M16" s="318"/>
      <c r="N16" s="320"/>
      <c r="O16" s="321"/>
      <c r="P16" s="318"/>
      <c r="Q16" s="318"/>
      <c r="R16" s="318"/>
      <c r="S16" s="322"/>
      <c r="T16" s="338"/>
      <c r="U16" s="338">
        <v>30</v>
      </c>
      <c r="V16" s="338"/>
      <c r="W16" s="318">
        <f t="shared" ref="W16:W21" si="13">SUM(T16:V16)</f>
        <v>30</v>
      </c>
      <c r="X16" s="339"/>
      <c r="Y16" s="339"/>
      <c r="Z16" s="339"/>
      <c r="AA16" s="340">
        <f>SUM(X16:Z16)</f>
        <v>0</v>
      </c>
      <c r="AB16" s="341">
        <f>W16+AA16</f>
        <v>30</v>
      </c>
      <c r="AC16" s="323">
        <f t="shared" ref="AC16:AC21" si="14">O16+S16+AB16</f>
        <v>30</v>
      </c>
      <c r="AD16" s="342">
        <f>56/2</f>
        <v>28</v>
      </c>
      <c r="AE16" s="342">
        <v>213</v>
      </c>
      <c r="AF16" s="343">
        <v>8800</v>
      </c>
      <c r="AG16" s="343">
        <f t="shared" ref="AG16" si="15">AD16*AE16+AF16</f>
        <v>14764</v>
      </c>
      <c r="AH16" s="344">
        <f t="shared" ref="AH16" si="16">AC16*AG16</f>
        <v>442920</v>
      </c>
      <c r="AI16" s="318"/>
      <c r="AJ16" s="318"/>
      <c r="AK16" s="318"/>
      <c r="AL16" s="318"/>
      <c r="AM16" s="318"/>
      <c r="AN16" s="332">
        <f>[2]Hiên!AB12</f>
        <v>18</v>
      </c>
      <c r="AO16" s="326">
        <f>'[2]h. Hà'!AC12</f>
        <v>0</v>
      </c>
      <c r="AP16" s="325"/>
      <c r="AQ16" s="325"/>
      <c r="AR16" s="325">
        <f t="shared" si="1"/>
        <v>18</v>
      </c>
      <c r="AS16" s="325">
        <v>21000</v>
      </c>
      <c r="AT16" s="325">
        <f t="shared" si="2"/>
        <v>378000</v>
      </c>
      <c r="AU16" s="327">
        <f t="shared" si="12"/>
        <v>18</v>
      </c>
      <c r="AV16" s="323">
        <f t="shared" si="3"/>
        <v>12</v>
      </c>
      <c r="AW16" s="325">
        <f>[2]Hiên!AD12</f>
        <v>12</v>
      </c>
      <c r="AX16" s="325">
        <f>[2]Vân!AC12</f>
        <v>0</v>
      </c>
      <c r="AY16" s="325"/>
      <c r="AZ16" s="325">
        <f t="shared" si="4"/>
        <v>12</v>
      </c>
      <c r="BA16" s="240">
        <f t="shared" si="5"/>
        <v>0</v>
      </c>
      <c r="BB16" s="328">
        <f t="shared" si="6"/>
        <v>14764</v>
      </c>
      <c r="BC16" s="328">
        <f t="shared" si="7"/>
        <v>18</v>
      </c>
      <c r="BD16" s="328">
        <f t="shared" si="8"/>
        <v>265752</v>
      </c>
      <c r="BE16" s="328">
        <f t="shared" si="9"/>
        <v>0</v>
      </c>
      <c r="BF16" s="328">
        <f t="shared" si="10"/>
        <v>0</v>
      </c>
      <c r="BG16" s="328">
        <f t="shared" ref="BG16:BG78" si="17">AT16*4/100</f>
        <v>15120</v>
      </c>
      <c r="BH16" s="328"/>
      <c r="BI16" s="329">
        <f t="shared" si="0"/>
        <v>15120</v>
      </c>
      <c r="BJ16" s="328"/>
      <c r="BK16" s="345">
        <f>SUM(AR16:AR21)</f>
        <v>139</v>
      </c>
      <c r="BL16" s="331" t="s">
        <v>482</v>
      </c>
    </row>
    <row r="17" spans="1:64" ht="31.2" x14ac:dyDescent="0.3">
      <c r="A17" s="336">
        <v>2</v>
      </c>
      <c r="B17" s="346" t="s">
        <v>483</v>
      </c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 s="318"/>
      <c r="O17" s="347"/>
      <c r="P17" s="318"/>
      <c r="Q17" s="318"/>
      <c r="R17" s="318"/>
      <c r="S17" s="318"/>
      <c r="T17" s="338">
        <v>50</v>
      </c>
      <c r="U17" s="338"/>
      <c r="V17" s="338"/>
      <c r="W17" s="318">
        <f t="shared" si="13"/>
        <v>50</v>
      </c>
      <c r="X17" s="348"/>
      <c r="Y17" s="348"/>
      <c r="Z17" s="348"/>
      <c r="AA17" s="349">
        <f>SUM(X17:Z17)</f>
        <v>0</v>
      </c>
      <c r="AB17" s="349">
        <f>W17+AA17</f>
        <v>50</v>
      </c>
      <c r="AC17" s="272">
        <f t="shared" si="14"/>
        <v>50</v>
      </c>
      <c r="AD17" s="342">
        <v>36</v>
      </c>
      <c r="AE17" s="342">
        <v>213</v>
      </c>
      <c r="AF17" s="343">
        <v>8800</v>
      </c>
      <c r="AG17" s="343">
        <f>AD17*AE17+AF17</f>
        <v>16468</v>
      </c>
      <c r="AH17" s="344">
        <f>AB17*AG17</f>
        <v>823400</v>
      </c>
      <c r="AI17" s="318"/>
      <c r="AJ17" s="318"/>
      <c r="AK17" s="318"/>
      <c r="AL17" s="318"/>
      <c r="AM17" s="318"/>
      <c r="AN17" s="325"/>
      <c r="AO17" s="326">
        <f>'[2]h. Hà'!AC13</f>
        <v>0</v>
      </c>
      <c r="AP17" s="325"/>
      <c r="AQ17" s="325"/>
      <c r="AR17" s="325">
        <f t="shared" si="1"/>
        <v>0</v>
      </c>
      <c r="AS17" s="325">
        <v>24000</v>
      </c>
      <c r="AT17" s="325">
        <f t="shared" si="2"/>
        <v>0</v>
      </c>
      <c r="AU17" s="327">
        <f t="shared" si="12"/>
        <v>0</v>
      </c>
      <c r="AV17" s="323">
        <f t="shared" si="3"/>
        <v>50</v>
      </c>
      <c r="AW17" s="325">
        <f>[2]Hiên!AD13</f>
        <v>50</v>
      </c>
      <c r="AX17" s="325">
        <f>[2]Vân!AC13</f>
        <v>0</v>
      </c>
      <c r="AY17" s="325"/>
      <c r="AZ17" s="325">
        <f t="shared" si="4"/>
        <v>50</v>
      </c>
      <c r="BA17" s="240">
        <f t="shared" si="5"/>
        <v>0</v>
      </c>
      <c r="BB17" s="328">
        <f t="shared" si="6"/>
        <v>16468</v>
      </c>
      <c r="BC17" s="328">
        <f t="shared" si="7"/>
        <v>0</v>
      </c>
      <c r="BD17" s="328">
        <f t="shared" si="8"/>
        <v>0</v>
      </c>
      <c r="BE17" s="328">
        <f t="shared" si="9"/>
        <v>0</v>
      </c>
      <c r="BF17" s="328">
        <f t="shared" si="10"/>
        <v>0</v>
      </c>
      <c r="BG17" s="328">
        <f t="shared" si="17"/>
        <v>0</v>
      </c>
      <c r="BH17" s="328">
        <f t="shared" si="11"/>
        <v>0</v>
      </c>
      <c r="BI17" s="329">
        <f t="shared" si="0"/>
        <v>0</v>
      </c>
      <c r="BJ17" s="328"/>
      <c r="BK17" s="350"/>
      <c r="BL17" s="331" t="s">
        <v>484</v>
      </c>
    </row>
    <row r="18" spans="1:64" ht="31.2" x14ac:dyDescent="0.3">
      <c r="A18" s="336">
        <v>3</v>
      </c>
      <c r="B18" s="346" t="s">
        <v>81</v>
      </c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47"/>
      <c r="P18" s="318"/>
      <c r="Q18" s="318"/>
      <c r="R18" s="318"/>
      <c r="S18" s="318"/>
      <c r="T18" s="338">
        <v>50</v>
      </c>
      <c r="U18" s="338"/>
      <c r="V18" s="338"/>
      <c r="W18" s="318">
        <f t="shared" si="13"/>
        <v>50</v>
      </c>
      <c r="X18" s="339"/>
      <c r="Y18" s="339"/>
      <c r="Z18" s="339"/>
      <c r="AA18" s="349">
        <f>SUM(X18:Z18)</f>
        <v>0</v>
      </c>
      <c r="AB18" s="349">
        <f>W18+AA18</f>
        <v>50</v>
      </c>
      <c r="AC18" s="272">
        <f t="shared" si="14"/>
        <v>50</v>
      </c>
      <c r="AD18" s="342">
        <v>97</v>
      </c>
      <c r="AE18" s="342">
        <v>213</v>
      </c>
      <c r="AF18" s="343">
        <v>8800</v>
      </c>
      <c r="AG18" s="343">
        <f>AD18*AE18+AF18</f>
        <v>29461</v>
      </c>
      <c r="AH18" s="344">
        <f>AB18*AG18</f>
        <v>1473050</v>
      </c>
      <c r="AI18" s="318"/>
      <c r="AJ18" s="318"/>
      <c r="AK18" s="318"/>
      <c r="AL18" s="318"/>
      <c r="AM18" s="318"/>
      <c r="AN18" s="325"/>
      <c r="AO18" s="326">
        <f>'[2]h. Hà'!AC14</f>
        <v>0</v>
      </c>
      <c r="AP18" s="325"/>
      <c r="AQ18" s="325"/>
      <c r="AR18" s="325">
        <f t="shared" si="1"/>
        <v>0</v>
      </c>
      <c r="AS18" s="325">
        <v>37000</v>
      </c>
      <c r="AT18" s="325">
        <f t="shared" si="2"/>
        <v>0</v>
      </c>
      <c r="AU18" s="327">
        <f t="shared" si="12"/>
        <v>0</v>
      </c>
      <c r="AV18" s="323">
        <f t="shared" si="3"/>
        <v>50</v>
      </c>
      <c r="AW18" s="325">
        <f>[2]Hiên!AD14</f>
        <v>50</v>
      </c>
      <c r="AX18" s="325">
        <f>[2]Vân!AC14</f>
        <v>0</v>
      </c>
      <c r="AY18" s="325"/>
      <c r="AZ18" s="325">
        <f t="shared" si="4"/>
        <v>50</v>
      </c>
      <c r="BA18" s="240">
        <f t="shared" si="5"/>
        <v>0</v>
      </c>
      <c r="BB18" s="328">
        <f t="shared" si="6"/>
        <v>29461</v>
      </c>
      <c r="BC18" s="328">
        <f t="shared" si="7"/>
        <v>0</v>
      </c>
      <c r="BD18" s="328">
        <f t="shared" si="8"/>
        <v>0</v>
      </c>
      <c r="BE18" s="328">
        <f t="shared" si="9"/>
        <v>0</v>
      </c>
      <c r="BF18" s="328">
        <f t="shared" si="10"/>
        <v>0</v>
      </c>
      <c r="BG18" s="328">
        <f t="shared" si="17"/>
        <v>0</v>
      </c>
      <c r="BH18" s="328">
        <f t="shared" si="11"/>
        <v>0</v>
      </c>
      <c r="BI18" s="329">
        <f t="shared" si="0"/>
        <v>0</v>
      </c>
      <c r="BJ18" s="328"/>
      <c r="BK18" s="350"/>
      <c r="BL18" s="331" t="s">
        <v>485</v>
      </c>
    </row>
    <row r="19" spans="1:64" x14ac:dyDescent="0.3">
      <c r="A19" s="336">
        <v>4</v>
      </c>
      <c r="B19" s="337" t="s">
        <v>89</v>
      </c>
      <c r="C19" s="318"/>
      <c r="D19" s="320"/>
      <c r="E19" s="318"/>
      <c r="F19" s="318"/>
      <c r="G19" s="318"/>
      <c r="H19" s="318"/>
      <c r="I19" s="318"/>
      <c r="J19" s="318"/>
      <c r="K19" s="318"/>
      <c r="L19" s="318"/>
      <c r="M19" s="318"/>
      <c r="N19" s="320"/>
      <c r="O19" s="321"/>
      <c r="P19" s="318"/>
      <c r="Q19" s="318"/>
      <c r="R19" s="318"/>
      <c r="S19" s="322"/>
      <c r="T19" s="338"/>
      <c r="U19" s="338"/>
      <c r="V19" s="338">
        <v>20</v>
      </c>
      <c r="W19" s="318">
        <f t="shared" si="13"/>
        <v>20</v>
      </c>
      <c r="X19" s="339"/>
      <c r="Y19" s="339"/>
      <c r="Z19" s="339"/>
      <c r="AA19" s="340">
        <f>SUM(X19:Z19)</f>
        <v>0</v>
      </c>
      <c r="AB19" s="341">
        <f>W19+AA19</f>
        <v>20</v>
      </c>
      <c r="AC19" s="323">
        <f t="shared" si="14"/>
        <v>20</v>
      </c>
      <c r="AD19" s="342">
        <v>74</v>
      </c>
      <c r="AE19" s="342">
        <v>213</v>
      </c>
      <c r="AF19" s="343">
        <v>8800</v>
      </c>
      <c r="AG19" s="343">
        <f t="shared" ref="AG19" si="18">AD19*AE19+AF19</f>
        <v>24562</v>
      </c>
      <c r="AH19" s="343">
        <f t="shared" ref="AH19" si="19">AC19*AG19</f>
        <v>491240</v>
      </c>
      <c r="AI19" s="318"/>
      <c r="AJ19" s="318"/>
      <c r="AK19" s="318"/>
      <c r="AL19" s="318"/>
      <c r="AM19" s="318"/>
      <c r="AN19" s="332">
        <f>[2]Hiên!AB15</f>
        <v>9</v>
      </c>
      <c r="AO19" s="326">
        <f>'[2]h. Hà'!AC15</f>
        <v>0</v>
      </c>
      <c r="AP19" s="325"/>
      <c r="AQ19" s="325"/>
      <c r="AR19" s="325">
        <f t="shared" si="1"/>
        <v>9</v>
      </c>
      <c r="AS19" s="325">
        <v>31000</v>
      </c>
      <c r="AT19" s="325">
        <f t="shared" si="2"/>
        <v>279000</v>
      </c>
      <c r="AU19" s="327">
        <f t="shared" si="12"/>
        <v>9</v>
      </c>
      <c r="AV19" s="323">
        <f t="shared" si="3"/>
        <v>11</v>
      </c>
      <c r="AW19" s="325">
        <f>[2]Hiên!AD15</f>
        <v>11</v>
      </c>
      <c r="AX19" s="325">
        <f>[2]Vân!AC15</f>
        <v>0</v>
      </c>
      <c r="AY19" s="325"/>
      <c r="AZ19" s="325">
        <f t="shared" si="4"/>
        <v>11</v>
      </c>
      <c r="BA19" s="240">
        <f t="shared" si="5"/>
        <v>0</v>
      </c>
      <c r="BB19" s="328">
        <f t="shared" si="6"/>
        <v>24562</v>
      </c>
      <c r="BC19" s="328">
        <f t="shared" si="7"/>
        <v>9</v>
      </c>
      <c r="BD19" s="328">
        <f t="shared" si="8"/>
        <v>221058</v>
      </c>
      <c r="BE19" s="328">
        <f t="shared" si="9"/>
        <v>0</v>
      </c>
      <c r="BF19" s="328">
        <f t="shared" si="10"/>
        <v>0</v>
      </c>
      <c r="BG19" s="328">
        <f t="shared" si="17"/>
        <v>11160</v>
      </c>
      <c r="BH19" s="328"/>
      <c r="BI19" s="329">
        <f t="shared" si="0"/>
        <v>11160</v>
      </c>
      <c r="BJ19" s="328"/>
      <c r="BK19" s="350"/>
      <c r="BL19" s="331" t="s">
        <v>486</v>
      </c>
    </row>
    <row r="20" spans="1:64" ht="31.2" x14ac:dyDescent="0.3">
      <c r="A20" s="336">
        <v>5</v>
      </c>
      <c r="B20" s="346" t="s">
        <v>94</v>
      </c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47"/>
      <c r="P20" s="318"/>
      <c r="Q20" s="318"/>
      <c r="R20" s="318"/>
      <c r="S20" s="318"/>
      <c r="T20" s="338">
        <v>200</v>
      </c>
      <c r="U20" s="338"/>
      <c r="V20" s="338"/>
      <c r="W20" s="318">
        <f t="shared" si="13"/>
        <v>200</v>
      </c>
      <c r="X20" s="348"/>
      <c r="Y20" s="348"/>
      <c r="Z20" s="348"/>
      <c r="AA20" s="349">
        <f>SUM(X20:Z20)</f>
        <v>0</v>
      </c>
      <c r="AB20" s="349">
        <f>W20+AA20</f>
        <v>200</v>
      </c>
      <c r="AC20" s="272">
        <f t="shared" si="14"/>
        <v>200</v>
      </c>
      <c r="AD20" s="351">
        <v>66</v>
      </c>
      <c r="AE20" s="342">
        <v>213</v>
      </c>
      <c r="AF20" s="343">
        <v>8800</v>
      </c>
      <c r="AG20" s="343">
        <f>AD20*AE20+AF20</f>
        <v>22858</v>
      </c>
      <c r="AH20" s="344">
        <f>AB20*AG20</f>
        <v>4571600</v>
      </c>
      <c r="AI20" s="318"/>
      <c r="AJ20" s="318"/>
      <c r="AK20" s="318"/>
      <c r="AL20" s="318"/>
      <c r="AM20" s="318"/>
      <c r="AN20" s="332">
        <f>[2]Hiên!AB16</f>
        <v>55</v>
      </c>
      <c r="AO20" s="326">
        <f>'[2]h. Hà'!AC16</f>
        <v>0</v>
      </c>
      <c r="AP20" s="325"/>
      <c r="AQ20" s="325"/>
      <c r="AR20" s="325">
        <f t="shared" si="1"/>
        <v>55</v>
      </c>
      <c r="AS20" s="325">
        <v>29000</v>
      </c>
      <c r="AT20" s="325">
        <f t="shared" si="2"/>
        <v>1595000</v>
      </c>
      <c r="AU20" s="327">
        <f t="shared" si="12"/>
        <v>55</v>
      </c>
      <c r="AV20" s="323">
        <f t="shared" si="3"/>
        <v>145</v>
      </c>
      <c r="AW20" s="325">
        <f>[2]Hiên!AD16</f>
        <v>145</v>
      </c>
      <c r="AX20" s="325">
        <f>[2]Vân!AC16</f>
        <v>0</v>
      </c>
      <c r="AY20" s="325"/>
      <c r="AZ20" s="325">
        <f t="shared" si="4"/>
        <v>145</v>
      </c>
      <c r="BA20" s="240">
        <f t="shared" si="5"/>
        <v>0</v>
      </c>
      <c r="BB20" s="328">
        <f t="shared" si="6"/>
        <v>22858</v>
      </c>
      <c r="BC20" s="328">
        <f t="shared" si="7"/>
        <v>55</v>
      </c>
      <c r="BD20" s="328">
        <f t="shared" si="8"/>
        <v>1257190</v>
      </c>
      <c r="BE20" s="328">
        <f t="shared" si="9"/>
        <v>0</v>
      </c>
      <c r="BF20" s="328">
        <f t="shared" si="10"/>
        <v>0</v>
      </c>
      <c r="BG20" s="328">
        <f t="shared" si="17"/>
        <v>63800</v>
      </c>
      <c r="BH20" s="328"/>
      <c r="BI20" s="329">
        <f t="shared" si="0"/>
        <v>63800</v>
      </c>
      <c r="BJ20" s="328"/>
      <c r="BK20" s="350"/>
      <c r="BL20" s="331" t="s">
        <v>487</v>
      </c>
    </row>
    <row r="21" spans="1:64" x14ac:dyDescent="0.3">
      <c r="A21" s="336">
        <v>6</v>
      </c>
      <c r="B21" s="352" t="s">
        <v>105</v>
      </c>
      <c r="C21" s="353">
        <v>100</v>
      </c>
      <c r="D21" s="320">
        <f>SUM(C21:C21)</f>
        <v>100</v>
      </c>
      <c r="E21" s="353"/>
      <c r="F21" s="353"/>
      <c r="G21" s="353"/>
      <c r="H21" s="353"/>
      <c r="I21" s="353"/>
      <c r="J21" s="353"/>
      <c r="K21" s="353"/>
      <c r="L21" s="353"/>
      <c r="M21" s="353"/>
      <c r="N21" s="320">
        <f>SUM(E21:M21)</f>
        <v>0</v>
      </c>
      <c r="O21" s="321">
        <f>D21+N21</f>
        <v>100</v>
      </c>
      <c r="P21" s="353"/>
      <c r="Q21" s="353"/>
      <c r="R21" s="353"/>
      <c r="S21" s="354"/>
      <c r="T21" s="353"/>
      <c r="U21" s="353"/>
      <c r="V21" s="353"/>
      <c r="W21" s="318">
        <f t="shared" si="13"/>
        <v>0</v>
      </c>
      <c r="X21" s="353"/>
      <c r="Y21" s="353"/>
      <c r="Z21" s="353"/>
      <c r="AA21" s="353"/>
      <c r="AB21" s="354"/>
      <c r="AC21" s="323">
        <f t="shared" si="14"/>
        <v>100</v>
      </c>
      <c r="AD21" s="353">
        <v>99</v>
      </c>
      <c r="AE21" s="353">
        <v>210</v>
      </c>
      <c r="AF21" s="353">
        <v>6000</v>
      </c>
      <c r="AG21" s="353">
        <f>AD21*AE21+AF21</f>
        <v>26790</v>
      </c>
      <c r="AH21" s="324">
        <f>AG21*O21</f>
        <v>2679000</v>
      </c>
      <c r="AI21" s="318"/>
      <c r="AJ21" s="318"/>
      <c r="AK21" s="318"/>
      <c r="AL21" s="318"/>
      <c r="AM21" s="318"/>
      <c r="AN21" s="332">
        <f>[2]Hiên!AB17</f>
        <v>57</v>
      </c>
      <c r="AO21" s="326">
        <f>'[2]h. Hà'!AC17</f>
        <v>0</v>
      </c>
      <c r="AP21" s="325"/>
      <c r="AQ21" s="325"/>
      <c r="AR21" s="325">
        <f t="shared" si="1"/>
        <v>57</v>
      </c>
      <c r="AS21" s="325">
        <v>33000</v>
      </c>
      <c r="AT21" s="325">
        <f t="shared" si="2"/>
        <v>1881000</v>
      </c>
      <c r="AU21" s="327">
        <f t="shared" si="12"/>
        <v>57</v>
      </c>
      <c r="AV21" s="323">
        <f t="shared" si="3"/>
        <v>43</v>
      </c>
      <c r="AW21" s="325">
        <f>[2]Hiên!AD17</f>
        <v>43</v>
      </c>
      <c r="AX21" s="325">
        <f>[2]Vân!AC17</f>
        <v>0</v>
      </c>
      <c r="AY21" s="325"/>
      <c r="AZ21" s="325">
        <f t="shared" si="4"/>
        <v>43</v>
      </c>
      <c r="BA21" s="240">
        <f t="shared" si="5"/>
        <v>0</v>
      </c>
      <c r="BB21" s="328">
        <f t="shared" si="6"/>
        <v>26790</v>
      </c>
      <c r="BC21" s="328">
        <f t="shared" si="7"/>
        <v>57</v>
      </c>
      <c r="BD21" s="328">
        <f t="shared" si="8"/>
        <v>1527030</v>
      </c>
      <c r="BE21" s="328">
        <f t="shared" si="9"/>
        <v>0</v>
      </c>
      <c r="BF21" s="328">
        <f t="shared" si="10"/>
        <v>0</v>
      </c>
      <c r="BG21" s="328">
        <f t="shared" si="17"/>
        <v>75240</v>
      </c>
      <c r="BH21" s="328"/>
      <c r="BI21" s="329">
        <f t="shared" si="0"/>
        <v>75240</v>
      </c>
      <c r="BJ21" s="328"/>
      <c r="BK21" s="355"/>
      <c r="BL21" s="331" t="s">
        <v>488</v>
      </c>
    </row>
    <row r="22" spans="1:64" customFormat="1" x14ac:dyDescent="0.3">
      <c r="A22" s="307">
        <v>3</v>
      </c>
      <c r="B22" s="308" t="s">
        <v>107</v>
      </c>
      <c r="C22" s="309"/>
      <c r="D22" s="309"/>
      <c r="E22" s="309"/>
      <c r="F22" s="309"/>
      <c r="G22" s="309"/>
      <c r="H22" s="309"/>
      <c r="I22" s="309"/>
      <c r="J22" s="309"/>
      <c r="K22" s="309"/>
      <c r="L22" s="309"/>
      <c r="M22" s="309"/>
      <c r="N22" s="309"/>
      <c r="O22" s="309"/>
      <c r="P22" s="309"/>
      <c r="Q22" s="309"/>
      <c r="R22" s="309"/>
      <c r="S22" s="309"/>
      <c r="T22" s="309"/>
      <c r="U22" s="309"/>
      <c r="V22" s="309"/>
      <c r="W22" s="309"/>
      <c r="X22" s="309"/>
      <c r="Y22" s="309"/>
      <c r="Z22" s="309"/>
      <c r="AA22" s="309"/>
      <c r="AB22" s="309"/>
      <c r="AC22" s="309"/>
      <c r="AD22" s="309"/>
      <c r="AE22" s="309"/>
      <c r="AF22" s="309"/>
      <c r="AG22" s="309"/>
      <c r="AH22" s="310"/>
      <c r="AI22" s="309"/>
      <c r="AJ22" s="309"/>
      <c r="AK22" s="309"/>
      <c r="AL22" s="309"/>
      <c r="AM22" s="309"/>
      <c r="AN22" s="311"/>
      <c r="AO22" s="326">
        <f>'[2]h. Hà'!AC18</f>
        <v>0</v>
      </c>
      <c r="AP22" s="311"/>
      <c r="AQ22" s="311"/>
      <c r="AR22" s="325">
        <f t="shared" si="1"/>
        <v>0</v>
      </c>
      <c r="AS22" s="311"/>
      <c r="AT22" s="325">
        <f t="shared" si="2"/>
        <v>0</v>
      </c>
      <c r="AU22" s="327">
        <f t="shared" si="12"/>
        <v>0</v>
      </c>
      <c r="AV22" s="323">
        <f t="shared" si="3"/>
        <v>0</v>
      </c>
      <c r="AW22" s="325"/>
      <c r="AX22" s="325">
        <f>[2]Vân!AC18</f>
        <v>0</v>
      </c>
      <c r="AY22" s="325"/>
      <c r="AZ22" s="325">
        <f t="shared" si="4"/>
        <v>0</v>
      </c>
      <c r="BA22" s="240">
        <f t="shared" si="5"/>
        <v>0</v>
      </c>
      <c r="BB22" s="328">
        <f t="shared" si="6"/>
        <v>0</v>
      </c>
      <c r="BC22" s="328">
        <f t="shared" si="7"/>
        <v>0</v>
      </c>
      <c r="BD22" s="328">
        <f t="shared" si="8"/>
        <v>0</v>
      </c>
      <c r="BE22" s="328">
        <f t="shared" si="9"/>
        <v>0</v>
      </c>
      <c r="BF22" s="328">
        <f t="shared" si="10"/>
        <v>0</v>
      </c>
      <c r="BG22" s="334">
        <f>SUM(BG23:BG30)</f>
        <v>778680</v>
      </c>
      <c r="BH22" s="334">
        <f>SUM(BH23:BH30)</f>
        <v>0</v>
      </c>
      <c r="BI22" s="335">
        <f t="shared" si="0"/>
        <v>778680</v>
      </c>
      <c r="BJ22" s="315"/>
      <c r="BK22" s="315"/>
    </row>
    <row r="23" spans="1:64" x14ac:dyDescent="0.3">
      <c r="A23" s="318">
        <v>1</v>
      </c>
      <c r="B23" s="356" t="s">
        <v>489</v>
      </c>
      <c r="C23" s="353"/>
      <c r="D23" s="320">
        <f>SUM(C23:C23)</f>
        <v>0</v>
      </c>
      <c r="E23" s="353">
        <v>200</v>
      </c>
      <c r="F23" s="353"/>
      <c r="G23" s="353"/>
      <c r="H23" s="353"/>
      <c r="I23" s="353"/>
      <c r="J23" s="353"/>
      <c r="K23" s="353"/>
      <c r="L23" s="353"/>
      <c r="M23" s="353"/>
      <c r="N23" s="320">
        <f>SUM(E23:M23)</f>
        <v>200</v>
      </c>
      <c r="O23" s="321">
        <f>D23+N23</f>
        <v>200</v>
      </c>
      <c r="P23" s="353"/>
      <c r="Q23" s="353"/>
      <c r="R23" s="353"/>
      <c r="S23" s="354"/>
      <c r="T23" s="353"/>
      <c r="U23" s="353"/>
      <c r="V23" s="353"/>
      <c r="W23" s="318">
        <f t="shared" ref="W23:W30" si="20">SUM(T23:V23)</f>
        <v>0</v>
      </c>
      <c r="X23" s="353"/>
      <c r="Y23" s="353"/>
      <c r="Z23" s="353"/>
      <c r="AA23" s="353"/>
      <c r="AB23" s="354"/>
      <c r="AC23" s="323">
        <f t="shared" ref="AC23:AC30" si="21">O23+S23+AB23</f>
        <v>200</v>
      </c>
      <c r="AD23" s="357">
        <v>66</v>
      </c>
      <c r="AE23" s="353">
        <v>210</v>
      </c>
      <c r="AF23" s="353">
        <v>6000</v>
      </c>
      <c r="AG23" s="353">
        <f t="shared" ref="AG23:AG29" si="22">AD23*AE23+AF23</f>
        <v>19860</v>
      </c>
      <c r="AH23" s="358">
        <f>AG23*O23</f>
        <v>3972000</v>
      </c>
      <c r="AI23" s="318"/>
      <c r="AJ23" s="318"/>
      <c r="AK23" s="318"/>
      <c r="AL23" s="318"/>
      <c r="AM23" s="318"/>
      <c r="AN23" s="325"/>
      <c r="AO23" s="326">
        <f>'[2]h. Hà'!AC19</f>
        <v>121</v>
      </c>
      <c r="AP23" s="332">
        <f>[2]Vân!AA19</f>
        <v>11</v>
      </c>
      <c r="AQ23" s="325"/>
      <c r="AR23" s="325">
        <f t="shared" si="1"/>
        <v>132</v>
      </c>
      <c r="AS23" s="325">
        <v>27000</v>
      </c>
      <c r="AT23" s="325">
        <f t="shared" si="2"/>
        <v>3564000</v>
      </c>
      <c r="AU23" s="327">
        <f t="shared" si="12"/>
        <v>132</v>
      </c>
      <c r="AV23" s="323">
        <f t="shared" si="3"/>
        <v>68</v>
      </c>
      <c r="AW23" s="325"/>
      <c r="AX23" s="325">
        <f>[2]Vân!AC19</f>
        <v>68</v>
      </c>
      <c r="AY23" s="325"/>
      <c r="AZ23" s="325">
        <f t="shared" si="4"/>
        <v>68</v>
      </c>
      <c r="BA23" s="240">
        <f t="shared" si="5"/>
        <v>0</v>
      </c>
      <c r="BB23" s="328">
        <f t="shared" si="6"/>
        <v>19860</v>
      </c>
      <c r="BC23" s="328">
        <f t="shared" si="7"/>
        <v>132</v>
      </c>
      <c r="BD23" s="328">
        <f t="shared" si="8"/>
        <v>2621520</v>
      </c>
      <c r="BE23" s="328">
        <f t="shared" si="9"/>
        <v>0</v>
      </c>
      <c r="BF23" s="328">
        <f t="shared" si="10"/>
        <v>0</v>
      </c>
      <c r="BG23" s="328">
        <f t="shared" si="17"/>
        <v>142560</v>
      </c>
      <c r="BH23" s="328"/>
      <c r="BI23" s="329">
        <f t="shared" si="0"/>
        <v>142560</v>
      </c>
      <c r="BJ23" s="328"/>
      <c r="BK23" s="345">
        <f>SUM(AR23:AR30)</f>
        <v>520</v>
      </c>
      <c r="BL23" s="331" t="s">
        <v>490</v>
      </c>
    </row>
    <row r="24" spans="1:64" x14ac:dyDescent="0.3">
      <c r="A24" s="318">
        <v>2</v>
      </c>
      <c r="B24" s="356" t="s">
        <v>491</v>
      </c>
      <c r="C24" s="353"/>
      <c r="D24" s="320">
        <f>SUM(C24:C24)</f>
        <v>0</v>
      </c>
      <c r="E24" s="353">
        <v>99</v>
      </c>
      <c r="F24" s="353"/>
      <c r="G24" s="353"/>
      <c r="H24" s="353"/>
      <c r="I24" s="353"/>
      <c r="J24" s="353"/>
      <c r="K24" s="353"/>
      <c r="L24" s="353">
        <v>50</v>
      </c>
      <c r="M24" s="353"/>
      <c r="N24" s="320">
        <f>SUM(E24:M24)</f>
        <v>149</v>
      </c>
      <c r="O24" s="321">
        <f>D24+N24</f>
        <v>149</v>
      </c>
      <c r="P24" s="353"/>
      <c r="Q24" s="353"/>
      <c r="R24" s="353"/>
      <c r="S24" s="354"/>
      <c r="T24" s="353"/>
      <c r="U24" s="353"/>
      <c r="V24" s="353"/>
      <c r="W24" s="318">
        <f t="shared" si="20"/>
        <v>0</v>
      </c>
      <c r="X24" s="353"/>
      <c r="Y24" s="353"/>
      <c r="Z24" s="353"/>
      <c r="AA24" s="353"/>
      <c r="AB24" s="354"/>
      <c r="AC24" s="323">
        <f t="shared" si="21"/>
        <v>149</v>
      </c>
      <c r="AD24" s="353">
        <v>88</v>
      </c>
      <c r="AE24" s="353">
        <v>210</v>
      </c>
      <c r="AF24" s="353">
        <v>6000</v>
      </c>
      <c r="AG24" s="353">
        <f t="shared" si="22"/>
        <v>24480</v>
      </c>
      <c r="AH24" s="358">
        <f>AG24*O24</f>
        <v>3647520</v>
      </c>
      <c r="AI24" s="318"/>
      <c r="AJ24" s="318"/>
      <c r="AK24" s="318"/>
      <c r="AL24" s="318"/>
      <c r="AM24" s="318"/>
      <c r="AN24" s="325"/>
      <c r="AO24" s="326">
        <f>'[2]h. Hà'!AC20</f>
        <v>99</v>
      </c>
      <c r="AP24" s="332">
        <f>[2]Vân!AA20</f>
        <v>50</v>
      </c>
      <c r="AQ24" s="325"/>
      <c r="AR24" s="325">
        <f t="shared" si="1"/>
        <v>149</v>
      </c>
      <c r="AS24" s="325">
        <v>32000</v>
      </c>
      <c r="AT24" s="325">
        <f t="shared" si="2"/>
        <v>4768000</v>
      </c>
      <c r="AU24" s="327">
        <f t="shared" si="12"/>
        <v>149</v>
      </c>
      <c r="AV24" s="323">
        <f t="shared" si="3"/>
        <v>0</v>
      </c>
      <c r="AW24" s="325"/>
      <c r="AX24" s="325">
        <f>[2]Vân!AC20</f>
        <v>0</v>
      </c>
      <c r="AY24" s="325"/>
      <c r="AZ24" s="325">
        <f t="shared" si="4"/>
        <v>0</v>
      </c>
      <c r="BA24" s="240">
        <f t="shared" si="5"/>
        <v>0</v>
      </c>
      <c r="BB24" s="328">
        <f t="shared" si="6"/>
        <v>24480</v>
      </c>
      <c r="BC24" s="328">
        <f t="shared" si="7"/>
        <v>149</v>
      </c>
      <c r="BD24" s="328">
        <f t="shared" si="8"/>
        <v>3647520</v>
      </c>
      <c r="BE24" s="328">
        <f t="shared" si="9"/>
        <v>0</v>
      </c>
      <c r="BF24" s="328">
        <f t="shared" si="10"/>
        <v>0</v>
      </c>
      <c r="BG24" s="328">
        <f t="shared" si="17"/>
        <v>190720</v>
      </c>
      <c r="BH24" s="328"/>
      <c r="BI24" s="329">
        <f t="shared" si="0"/>
        <v>190720</v>
      </c>
      <c r="BJ24" s="328"/>
      <c r="BK24" s="350"/>
      <c r="BL24" s="331" t="s">
        <v>492</v>
      </c>
    </row>
    <row r="25" spans="1:64" x14ac:dyDescent="0.3">
      <c r="A25" s="318">
        <v>3</v>
      </c>
      <c r="B25" s="359" t="s">
        <v>122</v>
      </c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47"/>
      <c r="P25" s="318"/>
      <c r="Q25" s="318"/>
      <c r="R25" s="318"/>
      <c r="S25" s="318"/>
      <c r="T25" s="338"/>
      <c r="U25" s="338"/>
      <c r="V25" s="338"/>
      <c r="W25" s="318">
        <f t="shared" si="20"/>
        <v>0</v>
      </c>
      <c r="X25" s="339"/>
      <c r="Y25" s="339"/>
      <c r="Z25" s="339">
        <v>50</v>
      </c>
      <c r="AA25" s="349">
        <f>SUM(X25:Z25)</f>
        <v>50</v>
      </c>
      <c r="AB25" s="349">
        <f>W25+AA25</f>
        <v>50</v>
      </c>
      <c r="AC25" s="272">
        <f t="shared" si="21"/>
        <v>50</v>
      </c>
      <c r="AD25" s="342">
        <v>124</v>
      </c>
      <c r="AE25" s="342">
        <v>213</v>
      </c>
      <c r="AF25" s="343">
        <v>8800</v>
      </c>
      <c r="AG25" s="343">
        <f t="shared" si="22"/>
        <v>35212</v>
      </c>
      <c r="AH25" s="344">
        <f>AB25*AG25</f>
        <v>1760600</v>
      </c>
      <c r="AI25" s="318"/>
      <c r="AJ25" s="318"/>
      <c r="AK25" s="318"/>
      <c r="AL25" s="318"/>
      <c r="AM25" s="318"/>
      <c r="AN25" s="325"/>
      <c r="AO25" s="326">
        <f>'[2]h. Hà'!AC21</f>
        <v>22</v>
      </c>
      <c r="AP25" s="332">
        <f>[2]Vân!AA21</f>
        <v>3</v>
      </c>
      <c r="AQ25" s="325"/>
      <c r="AR25" s="325">
        <f t="shared" si="1"/>
        <v>25</v>
      </c>
      <c r="AS25" s="325">
        <v>43000</v>
      </c>
      <c r="AT25" s="325">
        <f t="shared" si="2"/>
        <v>1075000</v>
      </c>
      <c r="AU25" s="327">
        <f t="shared" si="12"/>
        <v>25</v>
      </c>
      <c r="AV25" s="323">
        <f t="shared" si="3"/>
        <v>25</v>
      </c>
      <c r="AW25" s="325"/>
      <c r="AX25" s="325">
        <f>[2]Vân!AC21</f>
        <v>25</v>
      </c>
      <c r="AY25" s="325"/>
      <c r="AZ25" s="325">
        <f t="shared" si="4"/>
        <v>25</v>
      </c>
      <c r="BA25" s="240">
        <f t="shared" si="5"/>
        <v>0</v>
      </c>
      <c r="BB25" s="328">
        <f t="shared" si="6"/>
        <v>35212</v>
      </c>
      <c r="BC25" s="328">
        <f t="shared" si="7"/>
        <v>25</v>
      </c>
      <c r="BD25" s="328">
        <f t="shared" si="8"/>
        <v>880300</v>
      </c>
      <c r="BE25" s="328">
        <f t="shared" si="9"/>
        <v>0</v>
      </c>
      <c r="BF25" s="328">
        <f t="shared" si="10"/>
        <v>0</v>
      </c>
      <c r="BG25" s="328">
        <f t="shared" si="17"/>
        <v>43000</v>
      </c>
      <c r="BH25" s="328"/>
      <c r="BI25" s="329">
        <f t="shared" si="0"/>
        <v>43000</v>
      </c>
      <c r="BJ25" s="328"/>
      <c r="BK25" s="350"/>
      <c r="BL25" s="331" t="s">
        <v>493</v>
      </c>
    </row>
    <row r="26" spans="1:64" x14ac:dyDescent="0.3">
      <c r="A26" s="318">
        <v>4</v>
      </c>
      <c r="B26" s="342" t="s">
        <v>494</v>
      </c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47"/>
      <c r="P26" s="318"/>
      <c r="Q26" s="318"/>
      <c r="R26" s="318"/>
      <c r="S26" s="318"/>
      <c r="T26" s="338"/>
      <c r="U26" s="338"/>
      <c r="V26" s="338"/>
      <c r="W26" s="318">
        <f t="shared" si="20"/>
        <v>0</v>
      </c>
      <c r="X26" s="339"/>
      <c r="Y26" s="339"/>
      <c r="Z26" s="339">
        <v>49</v>
      </c>
      <c r="AA26" s="349">
        <f>SUM(X26:Z26)</f>
        <v>49</v>
      </c>
      <c r="AB26" s="349">
        <f>W26+AA26</f>
        <v>49</v>
      </c>
      <c r="AC26" s="272">
        <f t="shared" si="21"/>
        <v>49</v>
      </c>
      <c r="AD26" s="342">
        <v>109</v>
      </c>
      <c r="AE26" s="342">
        <v>213</v>
      </c>
      <c r="AF26" s="343">
        <v>8800</v>
      </c>
      <c r="AG26" s="343">
        <f t="shared" si="22"/>
        <v>32017</v>
      </c>
      <c r="AH26" s="344">
        <f>AB26*AG26</f>
        <v>1568833</v>
      </c>
      <c r="AI26" s="318"/>
      <c r="AJ26" s="318"/>
      <c r="AK26" s="318"/>
      <c r="AL26" s="318"/>
      <c r="AM26" s="318"/>
      <c r="AN26" s="325"/>
      <c r="AO26" s="326">
        <f>'[2]h. Hà'!AC22</f>
        <v>22</v>
      </c>
      <c r="AP26" s="332">
        <f>[2]Vân!AA22</f>
        <v>4</v>
      </c>
      <c r="AQ26" s="325"/>
      <c r="AR26" s="325">
        <f t="shared" si="1"/>
        <v>26</v>
      </c>
      <c r="AS26" s="325">
        <v>39000</v>
      </c>
      <c r="AT26" s="325">
        <f t="shared" si="2"/>
        <v>1014000</v>
      </c>
      <c r="AU26" s="327">
        <f t="shared" si="12"/>
        <v>26</v>
      </c>
      <c r="AV26" s="323">
        <f t="shared" si="3"/>
        <v>23</v>
      </c>
      <c r="AW26" s="325"/>
      <c r="AX26" s="325">
        <f>[2]Vân!AC22</f>
        <v>23</v>
      </c>
      <c r="AY26" s="325"/>
      <c r="AZ26" s="325">
        <f t="shared" si="4"/>
        <v>23</v>
      </c>
      <c r="BA26" s="240">
        <f t="shared" si="5"/>
        <v>0</v>
      </c>
      <c r="BB26" s="328">
        <f t="shared" si="6"/>
        <v>32017</v>
      </c>
      <c r="BC26" s="328">
        <f t="shared" si="7"/>
        <v>26</v>
      </c>
      <c r="BD26" s="328">
        <f t="shared" si="8"/>
        <v>832442</v>
      </c>
      <c r="BE26" s="328">
        <f t="shared" si="9"/>
        <v>0</v>
      </c>
      <c r="BF26" s="328">
        <f t="shared" si="10"/>
        <v>0</v>
      </c>
      <c r="BG26" s="328">
        <f t="shared" si="17"/>
        <v>40560</v>
      </c>
      <c r="BH26" s="328"/>
      <c r="BI26" s="329">
        <f t="shared" si="0"/>
        <v>40560</v>
      </c>
      <c r="BJ26" s="328"/>
      <c r="BK26" s="350"/>
      <c r="BL26" s="331" t="s">
        <v>495</v>
      </c>
    </row>
    <row r="27" spans="1:64" x14ac:dyDescent="0.3">
      <c r="A27" s="318">
        <v>5</v>
      </c>
      <c r="B27" s="359" t="s">
        <v>127</v>
      </c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47"/>
      <c r="P27" s="318"/>
      <c r="Q27" s="318"/>
      <c r="R27" s="318"/>
      <c r="S27" s="318"/>
      <c r="T27" s="338"/>
      <c r="U27" s="338"/>
      <c r="V27" s="338"/>
      <c r="W27" s="318">
        <f t="shared" si="20"/>
        <v>0</v>
      </c>
      <c r="X27" s="339"/>
      <c r="Y27" s="339"/>
      <c r="Z27" s="339">
        <v>50</v>
      </c>
      <c r="AA27" s="349">
        <f>SUM(X27:Z27)</f>
        <v>50</v>
      </c>
      <c r="AB27" s="349">
        <f>W27+AA27</f>
        <v>50</v>
      </c>
      <c r="AC27" s="272">
        <f t="shared" si="21"/>
        <v>50</v>
      </c>
      <c r="AD27" s="342">
        <v>188</v>
      </c>
      <c r="AE27" s="342">
        <v>213</v>
      </c>
      <c r="AF27" s="343">
        <v>8800</v>
      </c>
      <c r="AG27" s="343">
        <f t="shared" si="22"/>
        <v>48844</v>
      </c>
      <c r="AH27" s="344">
        <f>AB27*AG27</f>
        <v>2442200</v>
      </c>
      <c r="AI27" s="318"/>
      <c r="AJ27" s="318"/>
      <c r="AK27" s="318"/>
      <c r="AL27" s="318"/>
      <c r="AM27" s="318"/>
      <c r="AN27" s="325"/>
      <c r="AO27" s="326">
        <f>'[2]h. Hà'!AC23</f>
        <v>35</v>
      </c>
      <c r="AP27" s="325"/>
      <c r="AQ27" s="325"/>
      <c r="AR27" s="325">
        <f t="shared" si="1"/>
        <v>35</v>
      </c>
      <c r="AS27" s="325">
        <v>56000</v>
      </c>
      <c r="AT27" s="325">
        <f t="shared" si="2"/>
        <v>1960000</v>
      </c>
      <c r="AU27" s="327">
        <f t="shared" si="12"/>
        <v>35</v>
      </c>
      <c r="AV27" s="323">
        <f t="shared" si="3"/>
        <v>15</v>
      </c>
      <c r="AW27" s="325"/>
      <c r="AX27" s="325">
        <f>[2]Vân!AC23</f>
        <v>15</v>
      </c>
      <c r="AY27" s="325"/>
      <c r="AZ27" s="325">
        <f t="shared" si="4"/>
        <v>15</v>
      </c>
      <c r="BA27" s="240">
        <f t="shared" si="5"/>
        <v>0</v>
      </c>
      <c r="BB27" s="328">
        <f t="shared" si="6"/>
        <v>48844</v>
      </c>
      <c r="BC27" s="328">
        <f t="shared" si="7"/>
        <v>35</v>
      </c>
      <c r="BD27" s="328">
        <f t="shared" si="8"/>
        <v>1709540</v>
      </c>
      <c r="BE27" s="328">
        <f t="shared" si="9"/>
        <v>0</v>
      </c>
      <c r="BF27" s="328">
        <f t="shared" si="10"/>
        <v>0</v>
      </c>
      <c r="BG27" s="328">
        <f t="shared" si="17"/>
        <v>78400</v>
      </c>
      <c r="BH27" s="328"/>
      <c r="BI27" s="329">
        <f t="shared" si="0"/>
        <v>78400</v>
      </c>
      <c r="BJ27" s="328"/>
      <c r="BK27" s="350"/>
      <c r="BL27" s="331" t="s">
        <v>496</v>
      </c>
    </row>
    <row r="28" spans="1:64" x14ac:dyDescent="0.3">
      <c r="A28" s="318">
        <v>6</v>
      </c>
      <c r="B28" s="356" t="s">
        <v>497</v>
      </c>
      <c r="C28" s="353"/>
      <c r="D28" s="320"/>
      <c r="E28" s="353"/>
      <c r="F28" s="353"/>
      <c r="G28" s="353"/>
      <c r="H28" s="353"/>
      <c r="I28" s="353"/>
      <c r="J28" s="353"/>
      <c r="K28" s="353">
        <v>50</v>
      </c>
      <c r="L28" s="353"/>
      <c r="M28" s="353"/>
      <c r="N28" s="320">
        <f>SUM(E28:M28)</f>
        <v>50</v>
      </c>
      <c r="O28" s="321">
        <f>D28+N28</f>
        <v>50</v>
      </c>
      <c r="P28" s="353"/>
      <c r="Q28" s="353"/>
      <c r="R28" s="353"/>
      <c r="S28" s="354"/>
      <c r="T28" s="353"/>
      <c r="U28" s="353"/>
      <c r="V28" s="353"/>
      <c r="W28" s="318">
        <f t="shared" si="20"/>
        <v>0</v>
      </c>
      <c r="X28" s="353"/>
      <c r="Y28" s="353"/>
      <c r="Z28" s="353"/>
      <c r="AA28" s="353"/>
      <c r="AB28" s="349">
        <f t="shared" ref="AB28:AB29" si="23">W28+AA28</f>
        <v>0</v>
      </c>
      <c r="AC28" s="323">
        <f t="shared" si="21"/>
        <v>50</v>
      </c>
      <c r="AD28" s="357">
        <v>206</v>
      </c>
      <c r="AE28" s="353">
        <v>210</v>
      </c>
      <c r="AF28" s="353">
        <v>6000</v>
      </c>
      <c r="AG28" s="353">
        <f t="shared" si="22"/>
        <v>49260</v>
      </c>
      <c r="AH28" s="358">
        <f>AG28*O28</f>
        <v>2463000</v>
      </c>
      <c r="AI28" s="318"/>
      <c r="AJ28" s="318"/>
      <c r="AK28" s="318"/>
      <c r="AL28" s="318"/>
      <c r="AM28" s="318"/>
      <c r="AN28" s="325"/>
      <c r="AO28" s="326">
        <f>'[2]h. Hà'!AC24</f>
        <v>28</v>
      </c>
      <c r="AP28" s="332">
        <f>[2]Vân!AA24</f>
        <v>11</v>
      </c>
      <c r="AQ28" s="325"/>
      <c r="AR28" s="325">
        <f t="shared" si="1"/>
        <v>39</v>
      </c>
      <c r="AS28" s="325">
        <v>56000</v>
      </c>
      <c r="AT28" s="325">
        <f t="shared" si="2"/>
        <v>2184000</v>
      </c>
      <c r="AU28" s="327">
        <f t="shared" si="12"/>
        <v>39</v>
      </c>
      <c r="AV28" s="323">
        <f t="shared" si="3"/>
        <v>11</v>
      </c>
      <c r="AW28" s="325"/>
      <c r="AX28" s="325">
        <f>[2]Vân!AC24</f>
        <v>11</v>
      </c>
      <c r="AY28" s="325"/>
      <c r="AZ28" s="325">
        <f t="shared" si="4"/>
        <v>11</v>
      </c>
      <c r="BA28" s="240">
        <f t="shared" si="5"/>
        <v>0</v>
      </c>
      <c r="BB28" s="328">
        <f t="shared" si="6"/>
        <v>49260</v>
      </c>
      <c r="BC28" s="328">
        <f t="shared" si="7"/>
        <v>39</v>
      </c>
      <c r="BD28" s="328">
        <f t="shared" si="8"/>
        <v>1921140</v>
      </c>
      <c r="BE28" s="328">
        <f t="shared" si="9"/>
        <v>0</v>
      </c>
      <c r="BF28" s="328">
        <f t="shared" si="10"/>
        <v>0</v>
      </c>
      <c r="BG28" s="328">
        <f t="shared" si="17"/>
        <v>87360</v>
      </c>
      <c r="BH28" s="328"/>
      <c r="BI28" s="329">
        <f t="shared" si="0"/>
        <v>87360</v>
      </c>
      <c r="BJ28" s="328"/>
      <c r="BK28" s="350"/>
      <c r="BL28" s="331" t="s">
        <v>498</v>
      </c>
    </row>
    <row r="29" spans="1:64" x14ac:dyDescent="0.3">
      <c r="A29" s="318">
        <v>7</v>
      </c>
      <c r="B29" s="342" t="s">
        <v>133</v>
      </c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47"/>
      <c r="P29" s="318"/>
      <c r="Q29" s="318"/>
      <c r="R29" s="318"/>
      <c r="S29" s="318"/>
      <c r="T29" s="338"/>
      <c r="U29" s="338">
        <v>20</v>
      </c>
      <c r="V29" s="338"/>
      <c r="W29" s="318">
        <f t="shared" si="20"/>
        <v>20</v>
      </c>
      <c r="X29" s="339"/>
      <c r="Y29" s="339"/>
      <c r="Z29" s="339"/>
      <c r="AA29" s="349">
        <f>SUM(X29:Z29)</f>
        <v>0</v>
      </c>
      <c r="AB29" s="349">
        <f t="shared" si="23"/>
        <v>20</v>
      </c>
      <c r="AC29" s="272">
        <f t="shared" si="21"/>
        <v>20</v>
      </c>
      <c r="AD29" s="342">
        <v>61</v>
      </c>
      <c r="AE29" s="342">
        <v>213</v>
      </c>
      <c r="AF29" s="343">
        <v>8800</v>
      </c>
      <c r="AG29" s="343">
        <f t="shared" si="22"/>
        <v>21793</v>
      </c>
      <c r="AH29" s="344">
        <f>AB29*AG29</f>
        <v>435860</v>
      </c>
      <c r="AI29" s="318"/>
      <c r="AJ29" s="318"/>
      <c r="AK29" s="318"/>
      <c r="AL29" s="318"/>
      <c r="AM29" s="318"/>
      <c r="AN29" s="325"/>
      <c r="AO29" s="326">
        <f>'[2]h. Hà'!AC25</f>
        <v>0</v>
      </c>
      <c r="AP29" s="325"/>
      <c r="AQ29" s="325"/>
      <c r="AR29" s="325">
        <f t="shared" si="1"/>
        <v>0</v>
      </c>
      <c r="AS29" s="325">
        <v>29000</v>
      </c>
      <c r="AT29" s="325">
        <f t="shared" si="2"/>
        <v>0</v>
      </c>
      <c r="AU29" s="327">
        <f t="shared" si="12"/>
        <v>0</v>
      </c>
      <c r="AV29" s="323">
        <f t="shared" si="3"/>
        <v>20</v>
      </c>
      <c r="AW29" s="325"/>
      <c r="AX29" s="325">
        <f>[2]Vân!AC25</f>
        <v>0</v>
      </c>
      <c r="AY29" s="325">
        <v>20</v>
      </c>
      <c r="AZ29" s="325">
        <f t="shared" si="4"/>
        <v>20</v>
      </c>
      <c r="BA29" s="240">
        <f t="shared" si="5"/>
        <v>0</v>
      </c>
      <c r="BB29" s="328">
        <f t="shared" si="6"/>
        <v>21793</v>
      </c>
      <c r="BC29" s="328">
        <f t="shared" si="7"/>
        <v>0</v>
      </c>
      <c r="BD29" s="328">
        <f t="shared" si="8"/>
        <v>0</v>
      </c>
      <c r="BE29" s="328">
        <f t="shared" si="9"/>
        <v>0</v>
      </c>
      <c r="BF29" s="328">
        <f t="shared" si="10"/>
        <v>0</v>
      </c>
      <c r="BG29" s="328">
        <f t="shared" si="17"/>
        <v>0</v>
      </c>
      <c r="BH29" s="328">
        <f t="shared" si="11"/>
        <v>0</v>
      </c>
      <c r="BI29" s="329">
        <f t="shared" si="0"/>
        <v>0</v>
      </c>
      <c r="BJ29" s="328"/>
      <c r="BK29" s="350"/>
      <c r="BL29" s="331" t="s">
        <v>499</v>
      </c>
    </row>
    <row r="30" spans="1:64" x14ac:dyDescent="0.3">
      <c r="A30" s="318">
        <v>8</v>
      </c>
      <c r="B30" s="360" t="s">
        <v>500</v>
      </c>
      <c r="C30" s="318"/>
      <c r="D30" s="320"/>
      <c r="E30" s="318"/>
      <c r="F30" s="318"/>
      <c r="G30" s="318"/>
      <c r="H30" s="318"/>
      <c r="I30" s="318"/>
      <c r="J30" s="318"/>
      <c r="K30" s="318"/>
      <c r="L30" s="318"/>
      <c r="M30" s="318"/>
      <c r="N30" s="320"/>
      <c r="O30" s="321"/>
      <c r="P30" s="361">
        <v>300</v>
      </c>
      <c r="Q30" s="361">
        <f>5*56+48</f>
        <v>328</v>
      </c>
      <c r="R30" s="361"/>
      <c r="S30" s="362">
        <f>SUM(P30:R30)</f>
        <v>628</v>
      </c>
      <c r="T30" s="363"/>
      <c r="U30" s="363"/>
      <c r="V30" s="363"/>
      <c r="W30" s="318">
        <f t="shared" si="20"/>
        <v>0</v>
      </c>
      <c r="X30" s="363"/>
      <c r="Y30" s="363"/>
      <c r="Z30" s="363"/>
      <c r="AA30" s="363"/>
      <c r="AB30" s="362"/>
      <c r="AC30" s="323">
        <f t="shared" si="21"/>
        <v>628</v>
      </c>
      <c r="AD30" s="364">
        <v>142</v>
      </c>
      <c r="AE30" s="360">
        <v>190</v>
      </c>
      <c r="AF30" s="318"/>
      <c r="AG30" s="365">
        <f>AD30*AE30</f>
        <v>26980</v>
      </c>
      <c r="AH30" s="358">
        <f>AG30*S30</f>
        <v>16943440</v>
      </c>
      <c r="AI30" s="318"/>
      <c r="AJ30" s="318"/>
      <c r="AK30" s="318"/>
      <c r="AL30" s="318"/>
      <c r="AM30" s="318"/>
      <c r="AN30" s="332">
        <f>[2]Hiên!AB26</f>
        <v>114</v>
      </c>
      <c r="AO30" s="326">
        <f>'[2]h. Hà'!AC26</f>
        <v>0</v>
      </c>
      <c r="AP30" s="325"/>
      <c r="AQ30" s="325"/>
      <c r="AR30" s="325">
        <f t="shared" si="1"/>
        <v>114</v>
      </c>
      <c r="AS30" s="325">
        <v>43000</v>
      </c>
      <c r="AT30" s="325">
        <f t="shared" si="2"/>
        <v>4902000</v>
      </c>
      <c r="AU30" s="327">
        <f t="shared" si="12"/>
        <v>114</v>
      </c>
      <c r="AV30" s="323">
        <f t="shared" si="3"/>
        <v>514</v>
      </c>
      <c r="AW30" s="325">
        <f>[2]Hiên!AD26</f>
        <v>186</v>
      </c>
      <c r="AX30" s="325">
        <f>[2]Vân!AC26</f>
        <v>328</v>
      </c>
      <c r="AY30" s="325"/>
      <c r="AZ30" s="325">
        <f t="shared" si="4"/>
        <v>514</v>
      </c>
      <c r="BA30" s="240">
        <f t="shared" si="5"/>
        <v>0</v>
      </c>
      <c r="BB30" s="328">
        <f>AG30+7000</f>
        <v>33980</v>
      </c>
      <c r="BC30" s="328">
        <f t="shared" si="7"/>
        <v>114</v>
      </c>
      <c r="BD30" s="328">
        <f t="shared" si="8"/>
        <v>3873720</v>
      </c>
      <c r="BE30" s="328">
        <f t="shared" si="9"/>
        <v>0</v>
      </c>
      <c r="BF30" s="328">
        <f t="shared" si="10"/>
        <v>0</v>
      </c>
      <c r="BG30" s="328">
        <f t="shared" si="17"/>
        <v>196080</v>
      </c>
      <c r="BH30" s="328"/>
      <c r="BI30" s="329">
        <f t="shared" si="0"/>
        <v>196080</v>
      </c>
      <c r="BJ30" s="328"/>
      <c r="BK30" s="355"/>
      <c r="BL30" s="331" t="s">
        <v>501</v>
      </c>
    </row>
    <row r="31" spans="1:64" customFormat="1" x14ac:dyDescent="0.3">
      <c r="A31" s="307">
        <v>4</v>
      </c>
      <c r="B31" s="308" t="s">
        <v>142</v>
      </c>
      <c r="C31" s="309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309"/>
      <c r="AE31" s="309"/>
      <c r="AF31" s="309"/>
      <c r="AG31" s="309"/>
      <c r="AH31" s="310"/>
      <c r="AI31" s="309"/>
      <c r="AJ31" s="309"/>
      <c r="AK31" s="309"/>
      <c r="AL31" s="309"/>
      <c r="AM31" s="309"/>
      <c r="AN31" s="311"/>
      <c r="AO31" s="326">
        <f>'[2]h. Hà'!AC27</f>
        <v>0</v>
      </c>
      <c r="AP31" s="311"/>
      <c r="AQ31" s="311"/>
      <c r="AR31" s="325">
        <f t="shared" si="1"/>
        <v>0</v>
      </c>
      <c r="AS31" s="311"/>
      <c r="AT31" s="325">
        <f t="shared" si="2"/>
        <v>0</v>
      </c>
      <c r="AU31" s="327">
        <f t="shared" si="12"/>
        <v>0</v>
      </c>
      <c r="AV31" s="323">
        <f t="shared" si="3"/>
        <v>0</v>
      </c>
      <c r="AW31" s="325"/>
      <c r="AX31" s="325">
        <f>[2]Vân!AC27</f>
        <v>0</v>
      </c>
      <c r="AY31" s="325"/>
      <c r="AZ31" s="325">
        <f t="shared" si="4"/>
        <v>0</v>
      </c>
      <c r="BA31" s="240">
        <f t="shared" si="5"/>
        <v>0</v>
      </c>
      <c r="BB31" s="328">
        <f t="shared" si="6"/>
        <v>0</v>
      </c>
      <c r="BC31" s="328">
        <f t="shared" si="7"/>
        <v>0</v>
      </c>
      <c r="BD31" s="328">
        <f t="shared" si="8"/>
        <v>0</v>
      </c>
      <c r="BE31" s="328">
        <f t="shared" si="9"/>
        <v>0</v>
      </c>
      <c r="BF31" s="328">
        <f t="shared" si="10"/>
        <v>0</v>
      </c>
      <c r="BG31" s="334">
        <f>SUM(BG32:BG35)</f>
        <v>671520</v>
      </c>
      <c r="BH31" s="334">
        <f>SUM(BH32:BH35)</f>
        <v>121440</v>
      </c>
      <c r="BI31" s="335">
        <f t="shared" si="0"/>
        <v>792960</v>
      </c>
      <c r="BJ31" s="315"/>
      <c r="BK31" s="315"/>
    </row>
    <row r="32" spans="1:64" x14ac:dyDescent="0.3">
      <c r="A32" s="318">
        <v>1</v>
      </c>
      <c r="B32" s="366" t="s">
        <v>143</v>
      </c>
      <c r="C32" s="318"/>
      <c r="D32" s="320"/>
      <c r="E32" s="318"/>
      <c r="F32" s="318"/>
      <c r="G32" s="318"/>
      <c r="H32" s="318"/>
      <c r="I32" s="318"/>
      <c r="J32" s="318"/>
      <c r="K32" s="318"/>
      <c r="L32" s="318"/>
      <c r="M32" s="318"/>
      <c r="N32" s="320"/>
      <c r="O32" s="321"/>
      <c r="P32" s="367"/>
      <c r="Q32" s="367"/>
      <c r="R32" s="367">
        <v>307</v>
      </c>
      <c r="S32" s="362">
        <f>SUM(P32:R32)</f>
        <v>307</v>
      </c>
      <c r="T32" s="363"/>
      <c r="U32" s="363"/>
      <c r="V32" s="363"/>
      <c r="W32" s="318">
        <f>SUM(T32:V32)</f>
        <v>0</v>
      </c>
      <c r="X32" s="363"/>
      <c r="Y32" s="363"/>
      <c r="Z32" s="363"/>
      <c r="AA32" s="363"/>
      <c r="AB32" s="362"/>
      <c r="AC32" s="323">
        <f>O32+S32+AB32</f>
        <v>307</v>
      </c>
      <c r="AD32" s="368">
        <v>82</v>
      </c>
      <c r="AE32" s="360">
        <v>190</v>
      </c>
      <c r="AF32" s="318"/>
      <c r="AG32" s="365">
        <f>AD32*AE32</f>
        <v>15580</v>
      </c>
      <c r="AH32" s="358">
        <f>AG32*S32</f>
        <v>4783060</v>
      </c>
      <c r="AI32" s="318"/>
      <c r="AJ32" s="318"/>
      <c r="AK32" s="318"/>
      <c r="AL32" s="318"/>
      <c r="AM32" s="318"/>
      <c r="AN32" s="325"/>
      <c r="AO32" s="326">
        <f>'[2]h. Hà'!AC28</f>
        <v>18</v>
      </c>
      <c r="AP32" s="325"/>
      <c r="AQ32" s="325"/>
      <c r="AR32" s="325">
        <f t="shared" si="1"/>
        <v>18</v>
      </c>
      <c r="AS32" s="325">
        <v>30000</v>
      </c>
      <c r="AT32" s="325">
        <f t="shared" si="2"/>
        <v>540000</v>
      </c>
      <c r="AU32" s="327">
        <f t="shared" si="12"/>
        <v>18</v>
      </c>
      <c r="AV32" s="323">
        <f t="shared" si="3"/>
        <v>289</v>
      </c>
      <c r="AW32" s="325"/>
      <c r="AX32" s="325">
        <f>[2]Vân!AC28</f>
        <v>289</v>
      </c>
      <c r="AY32" s="325"/>
      <c r="AZ32" s="325">
        <f t="shared" si="4"/>
        <v>289</v>
      </c>
      <c r="BA32" s="240">
        <f t="shared" si="5"/>
        <v>0</v>
      </c>
      <c r="BB32" s="328">
        <f>AG32+7000</f>
        <v>22580</v>
      </c>
      <c r="BC32" s="328">
        <f t="shared" si="7"/>
        <v>18</v>
      </c>
      <c r="BD32" s="328">
        <f t="shared" si="8"/>
        <v>406440</v>
      </c>
      <c r="BE32" s="328">
        <f t="shared" si="9"/>
        <v>0</v>
      </c>
      <c r="BF32" s="328">
        <f t="shared" si="10"/>
        <v>0</v>
      </c>
      <c r="BG32" s="328">
        <f t="shared" si="17"/>
        <v>21600</v>
      </c>
      <c r="BH32" s="328"/>
      <c r="BI32" s="329">
        <f t="shared" si="0"/>
        <v>21600</v>
      </c>
      <c r="BJ32" s="328"/>
      <c r="BK32" s="345">
        <f>SUM(AR32:AR35)</f>
        <v>523</v>
      </c>
      <c r="BL32" s="331" t="s">
        <v>502</v>
      </c>
    </row>
    <row r="33" spans="1:64" ht="33.6" x14ac:dyDescent="0.3">
      <c r="A33" s="318">
        <v>2</v>
      </c>
      <c r="B33" s="319" t="s">
        <v>150</v>
      </c>
      <c r="C33" s="318"/>
      <c r="D33" s="320">
        <f>SUM(C33:C33)</f>
        <v>0</v>
      </c>
      <c r="E33" s="318">
        <v>300</v>
      </c>
      <c r="F33" s="318"/>
      <c r="G33" s="318"/>
      <c r="H33" s="318"/>
      <c r="I33" s="318"/>
      <c r="J33" s="318"/>
      <c r="K33" s="318"/>
      <c r="L33" s="318"/>
      <c r="M33" s="318"/>
      <c r="N33" s="320">
        <f>SUM(E33:M33)</f>
        <v>300</v>
      </c>
      <c r="O33" s="321">
        <f>D33+N33</f>
        <v>300</v>
      </c>
      <c r="P33" s="318"/>
      <c r="Q33" s="318"/>
      <c r="R33" s="318"/>
      <c r="S33" s="322"/>
      <c r="T33" s="318"/>
      <c r="U33" s="318"/>
      <c r="V33" s="318"/>
      <c r="W33" s="318">
        <f>SUM(T33:V33)</f>
        <v>0</v>
      </c>
      <c r="X33" s="318"/>
      <c r="Y33" s="318"/>
      <c r="Z33" s="318"/>
      <c r="AA33" s="318"/>
      <c r="AB33" s="322"/>
      <c r="AC33" s="323">
        <f>O33+S33+AB33</f>
        <v>300</v>
      </c>
      <c r="AD33" s="318">
        <v>139</v>
      </c>
      <c r="AE33" s="318">
        <v>210</v>
      </c>
      <c r="AF33" s="318">
        <v>6000</v>
      </c>
      <c r="AG33" s="318">
        <f>AD33*AE33+AF33</f>
        <v>35190</v>
      </c>
      <c r="AH33" s="324">
        <f>AG33*O33</f>
        <v>10557000</v>
      </c>
      <c r="AI33" s="318">
        <f>[2]Hiên!U29</f>
        <v>1</v>
      </c>
      <c r="AJ33" s="318"/>
      <c r="AK33" s="318"/>
      <c r="AL33" s="318">
        <f>[2]Hiên!W29</f>
        <v>2</v>
      </c>
      <c r="AM33" s="318"/>
      <c r="AN33" s="332">
        <f>[2]Hiên!AB29</f>
        <v>94</v>
      </c>
      <c r="AO33" s="326">
        <f>'[2]h. Hà'!AC29</f>
        <v>150</v>
      </c>
      <c r="AP33" s="325">
        <f>[2]Vân!AA29</f>
        <v>13</v>
      </c>
      <c r="AQ33" s="325"/>
      <c r="AR33" s="325">
        <f t="shared" si="1"/>
        <v>257</v>
      </c>
      <c r="AS33" s="325">
        <v>42000</v>
      </c>
      <c r="AT33" s="325">
        <f t="shared" si="2"/>
        <v>10794000</v>
      </c>
      <c r="AU33" s="327">
        <f t="shared" si="12"/>
        <v>260</v>
      </c>
      <c r="AV33" s="323">
        <f t="shared" si="3"/>
        <v>40</v>
      </c>
      <c r="AW33" s="325">
        <f>[2]Hiên!AD29</f>
        <v>3</v>
      </c>
      <c r="AX33" s="325">
        <f>[2]Vân!AC29</f>
        <v>37</v>
      </c>
      <c r="AY33" s="325"/>
      <c r="AZ33" s="325">
        <f t="shared" si="4"/>
        <v>40</v>
      </c>
      <c r="BA33" s="240">
        <f t="shared" si="5"/>
        <v>0</v>
      </c>
      <c r="BB33" s="328">
        <f t="shared" si="6"/>
        <v>35190</v>
      </c>
      <c r="BC33" s="328">
        <f t="shared" si="7"/>
        <v>257</v>
      </c>
      <c r="BD33" s="328">
        <f t="shared" si="8"/>
        <v>9043830</v>
      </c>
      <c r="BE33" s="328">
        <f t="shared" si="9"/>
        <v>1</v>
      </c>
      <c r="BF33" s="328">
        <f t="shared" si="10"/>
        <v>35190</v>
      </c>
      <c r="BG33" s="328">
        <f t="shared" si="17"/>
        <v>431760</v>
      </c>
      <c r="BH33" s="328"/>
      <c r="BI33" s="329">
        <f t="shared" si="0"/>
        <v>431760</v>
      </c>
      <c r="BJ33" s="328"/>
      <c r="BK33" s="350"/>
      <c r="BL33" s="331" t="s">
        <v>503</v>
      </c>
    </row>
    <row r="34" spans="1:64" ht="33.6" x14ac:dyDescent="0.3">
      <c r="A34" s="318">
        <v>3</v>
      </c>
      <c r="B34" s="369" t="s">
        <v>504</v>
      </c>
      <c r="C34" s="318"/>
      <c r="D34" s="320"/>
      <c r="E34" s="318"/>
      <c r="F34" s="318"/>
      <c r="G34" s="318"/>
      <c r="H34" s="318"/>
      <c r="I34" s="318"/>
      <c r="J34" s="318"/>
      <c r="K34" s="318"/>
      <c r="L34" s="318"/>
      <c r="M34" s="318"/>
      <c r="N34" s="320"/>
      <c r="O34" s="321"/>
      <c r="P34" s="367"/>
      <c r="Q34" s="361">
        <f>3*90+78</f>
        <v>348</v>
      </c>
      <c r="R34" s="361"/>
      <c r="S34" s="362">
        <f>SUM(P34:R34)</f>
        <v>348</v>
      </c>
      <c r="T34" s="363"/>
      <c r="U34" s="363"/>
      <c r="V34" s="363"/>
      <c r="W34" s="318">
        <f>SUM(T34:V34)</f>
        <v>0</v>
      </c>
      <c r="X34" s="363"/>
      <c r="Y34" s="363"/>
      <c r="Z34" s="363"/>
      <c r="AA34" s="363"/>
      <c r="AB34" s="362"/>
      <c r="AC34" s="323">
        <f>O34+S34+AB34</f>
        <v>348</v>
      </c>
      <c r="AD34" s="364">
        <v>88</v>
      </c>
      <c r="AE34" s="360">
        <v>190</v>
      </c>
      <c r="AF34" s="318"/>
      <c r="AG34" s="365">
        <f>AD34*AE34</f>
        <v>16720</v>
      </c>
      <c r="AH34" s="358">
        <f>AG34*S34</f>
        <v>5818560</v>
      </c>
      <c r="AI34" s="318"/>
      <c r="AJ34" s="318"/>
      <c r="AK34" s="318"/>
      <c r="AL34" s="318"/>
      <c r="AM34" s="318"/>
      <c r="AN34" s="332">
        <f>[2]Hiên!AB30</f>
        <v>27</v>
      </c>
      <c r="AO34" s="326">
        <f>'[2]h. Hà'!AC30</f>
        <v>2</v>
      </c>
      <c r="AP34" s="325"/>
      <c r="AQ34" s="325">
        <v>17</v>
      </c>
      <c r="AR34" s="325">
        <f t="shared" si="1"/>
        <v>46</v>
      </c>
      <c r="AS34" s="325">
        <v>33000</v>
      </c>
      <c r="AT34" s="325">
        <f t="shared" si="2"/>
        <v>1518000</v>
      </c>
      <c r="AU34" s="327">
        <f t="shared" si="12"/>
        <v>46</v>
      </c>
      <c r="AV34" s="323">
        <f t="shared" si="3"/>
        <v>302</v>
      </c>
      <c r="AW34" s="325">
        <f>[2]Hiên!AD30</f>
        <v>3</v>
      </c>
      <c r="AX34" s="325">
        <f>[2]Vân!AC30</f>
        <v>286</v>
      </c>
      <c r="AY34" s="370">
        <v>13</v>
      </c>
      <c r="AZ34" s="325">
        <f t="shared" si="4"/>
        <v>302</v>
      </c>
      <c r="BA34" s="240">
        <f t="shared" si="5"/>
        <v>0</v>
      </c>
      <c r="BB34" s="328">
        <f>AG34+7000</f>
        <v>23720</v>
      </c>
      <c r="BC34" s="328">
        <f t="shared" si="7"/>
        <v>46</v>
      </c>
      <c r="BD34" s="328">
        <f t="shared" si="8"/>
        <v>1091120</v>
      </c>
      <c r="BE34" s="328">
        <f t="shared" si="9"/>
        <v>0</v>
      </c>
      <c r="BF34" s="328">
        <f t="shared" si="10"/>
        <v>0</v>
      </c>
      <c r="BG34" s="328"/>
      <c r="BH34" s="328">
        <f t="shared" si="11"/>
        <v>121440</v>
      </c>
      <c r="BI34" s="329">
        <f t="shared" si="0"/>
        <v>121440</v>
      </c>
      <c r="BJ34" s="328"/>
      <c r="BK34" s="350"/>
      <c r="BL34" s="331" t="s">
        <v>505</v>
      </c>
    </row>
    <row r="35" spans="1:64" x14ac:dyDescent="0.3">
      <c r="A35" s="318">
        <v>4</v>
      </c>
      <c r="B35" s="319" t="s">
        <v>169</v>
      </c>
      <c r="C35" s="318"/>
      <c r="D35" s="320">
        <f>SUM(C35:C35)</f>
        <v>0</v>
      </c>
      <c r="E35" s="318">
        <v>100</v>
      </c>
      <c r="F35" s="318"/>
      <c r="G35" s="318">
        <v>70</v>
      </c>
      <c r="H35" s="318"/>
      <c r="I35" s="318">
        <v>50</v>
      </c>
      <c r="J35" s="318">
        <v>20</v>
      </c>
      <c r="K35" s="318"/>
      <c r="L35" s="318"/>
      <c r="M35" s="318"/>
      <c r="N35" s="320">
        <f>SUM(E35:M35)</f>
        <v>240</v>
      </c>
      <c r="O35" s="321">
        <f>D35+N35</f>
        <v>240</v>
      </c>
      <c r="P35" s="318"/>
      <c r="Q35" s="318"/>
      <c r="R35" s="318"/>
      <c r="S35" s="322"/>
      <c r="T35" s="318"/>
      <c r="U35" s="318"/>
      <c r="V35" s="318"/>
      <c r="W35" s="318">
        <f>SUM(T35:V35)</f>
        <v>0</v>
      </c>
      <c r="X35" s="318"/>
      <c r="Y35" s="318"/>
      <c r="Z35" s="318"/>
      <c r="AA35" s="318"/>
      <c r="AB35" s="322"/>
      <c r="AC35" s="323">
        <f>O35+S35+AB35</f>
        <v>240</v>
      </c>
      <c r="AD35" s="318">
        <v>67</v>
      </c>
      <c r="AE35" s="318">
        <v>210</v>
      </c>
      <c r="AF35" s="318">
        <v>6000</v>
      </c>
      <c r="AG35" s="318">
        <f>AD35*AE35+AF35</f>
        <v>20070</v>
      </c>
      <c r="AH35" s="324">
        <f>AG35*O35</f>
        <v>4816800</v>
      </c>
      <c r="AI35" s="318"/>
      <c r="AJ35" s="318"/>
      <c r="AK35" s="318"/>
      <c r="AL35" s="318"/>
      <c r="AM35" s="318"/>
      <c r="AN35" s="325"/>
      <c r="AO35" s="326">
        <f>'[2]h. Hà'!AC31</f>
        <v>197</v>
      </c>
      <c r="AP35" s="332">
        <f>[2]Vân!AA31</f>
        <v>5</v>
      </c>
      <c r="AQ35" s="325"/>
      <c r="AR35" s="325">
        <f t="shared" si="1"/>
        <v>202</v>
      </c>
      <c r="AS35" s="325">
        <v>27000</v>
      </c>
      <c r="AT35" s="325">
        <f t="shared" si="2"/>
        <v>5454000</v>
      </c>
      <c r="AU35" s="327">
        <f t="shared" si="12"/>
        <v>202</v>
      </c>
      <c r="AV35" s="323">
        <f t="shared" si="3"/>
        <v>38</v>
      </c>
      <c r="AW35" s="325"/>
      <c r="AX35" s="325">
        <f>[2]Vân!AC31</f>
        <v>38</v>
      </c>
      <c r="AY35" s="325"/>
      <c r="AZ35" s="325">
        <f t="shared" si="4"/>
        <v>38</v>
      </c>
      <c r="BA35" s="240">
        <f t="shared" si="5"/>
        <v>0</v>
      </c>
      <c r="BB35" s="328">
        <f t="shared" si="6"/>
        <v>20070</v>
      </c>
      <c r="BC35" s="328">
        <f t="shared" si="7"/>
        <v>202</v>
      </c>
      <c r="BD35" s="328">
        <f t="shared" si="8"/>
        <v>4054140</v>
      </c>
      <c r="BE35" s="328">
        <f t="shared" si="9"/>
        <v>0</v>
      </c>
      <c r="BF35" s="328">
        <f t="shared" si="10"/>
        <v>0</v>
      </c>
      <c r="BG35" s="328">
        <f t="shared" si="17"/>
        <v>218160</v>
      </c>
      <c r="BH35" s="328"/>
      <c r="BI35" s="329">
        <f t="shared" si="0"/>
        <v>218160</v>
      </c>
      <c r="BJ35" s="328"/>
      <c r="BK35" s="355"/>
      <c r="BL35" s="331" t="s">
        <v>506</v>
      </c>
    </row>
    <row r="36" spans="1:64" customFormat="1" x14ac:dyDescent="0.3">
      <c r="A36" s="307">
        <v>5</v>
      </c>
      <c r="B36" s="308" t="s">
        <v>170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309"/>
      <c r="AE36" s="309"/>
      <c r="AF36" s="309"/>
      <c r="AG36" s="309"/>
      <c r="AH36" s="310"/>
      <c r="AI36" s="309"/>
      <c r="AJ36" s="309"/>
      <c r="AK36" s="309"/>
      <c r="AL36" s="309"/>
      <c r="AM36" s="309"/>
      <c r="AN36" s="311"/>
      <c r="AO36" s="326">
        <f>'[2]h. Hà'!AC32</f>
        <v>0</v>
      </c>
      <c r="AP36" s="311"/>
      <c r="AQ36" s="311"/>
      <c r="AR36" s="325">
        <f t="shared" si="1"/>
        <v>0</v>
      </c>
      <c r="AS36" s="311"/>
      <c r="AT36" s="325">
        <f t="shared" si="2"/>
        <v>0</v>
      </c>
      <c r="AU36" s="327">
        <f t="shared" si="12"/>
        <v>0</v>
      </c>
      <c r="AV36" s="323">
        <f t="shared" si="3"/>
        <v>0</v>
      </c>
      <c r="AW36" s="325"/>
      <c r="AX36" s="325">
        <f>[2]Vân!AC32</f>
        <v>0</v>
      </c>
      <c r="AY36" s="325"/>
      <c r="AZ36" s="325">
        <f t="shared" si="4"/>
        <v>0</v>
      </c>
      <c r="BA36" s="240">
        <f t="shared" si="5"/>
        <v>0</v>
      </c>
      <c r="BB36" s="328">
        <f t="shared" si="6"/>
        <v>0</v>
      </c>
      <c r="BC36" s="328">
        <f t="shared" si="7"/>
        <v>0</v>
      </c>
      <c r="BD36" s="328">
        <f t="shared" si="8"/>
        <v>0</v>
      </c>
      <c r="BE36" s="328">
        <f t="shared" si="9"/>
        <v>0</v>
      </c>
      <c r="BF36" s="328">
        <f t="shared" si="10"/>
        <v>0</v>
      </c>
      <c r="BG36" s="328">
        <f t="shared" si="17"/>
        <v>0</v>
      </c>
      <c r="BH36" s="328">
        <f t="shared" si="11"/>
        <v>0</v>
      </c>
      <c r="BI36" s="329">
        <f t="shared" si="0"/>
        <v>0</v>
      </c>
      <c r="BJ36" s="315"/>
      <c r="BK36" s="315"/>
    </row>
    <row r="37" spans="1:64" customFormat="1" x14ac:dyDescent="0.3">
      <c r="A37" s="307">
        <v>6</v>
      </c>
      <c r="B37" s="308" t="s">
        <v>182</v>
      </c>
      <c r="C37" s="309"/>
      <c r="D37" s="309"/>
      <c r="E37" s="309"/>
      <c r="F37" s="309"/>
      <c r="G37" s="309"/>
      <c r="H37" s="309"/>
      <c r="I37" s="309"/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  <c r="AD37" s="309"/>
      <c r="AE37" s="309"/>
      <c r="AF37" s="309"/>
      <c r="AG37" s="309"/>
      <c r="AH37" s="310"/>
      <c r="AI37" s="309"/>
      <c r="AJ37" s="309"/>
      <c r="AK37" s="309"/>
      <c r="AL37" s="309"/>
      <c r="AM37" s="309"/>
      <c r="AN37" s="311"/>
      <c r="AO37" s="326">
        <f>'[2]h. Hà'!AC33</f>
        <v>0</v>
      </c>
      <c r="AP37" s="311"/>
      <c r="AQ37" s="311"/>
      <c r="AR37" s="325">
        <f t="shared" si="1"/>
        <v>0</v>
      </c>
      <c r="AS37" s="311"/>
      <c r="AT37" s="325">
        <f t="shared" si="2"/>
        <v>0</v>
      </c>
      <c r="AU37" s="327">
        <f t="shared" si="12"/>
        <v>0</v>
      </c>
      <c r="AV37" s="323">
        <f t="shared" si="3"/>
        <v>0</v>
      </c>
      <c r="AW37" s="325"/>
      <c r="AX37" s="325">
        <f>[2]Vân!AC33</f>
        <v>0</v>
      </c>
      <c r="AY37" s="325"/>
      <c r="AZ37" s="325">
        <f t="shared" si="4"/>
        <v>0</v>
      </c>
      <c r="BA37" s="240">
        <f t="shared" si="5"/>
        <v>0</v>
      </c>
      <c r="BB37" s="328">
        <f t="shared" si="6"/>
        <v>0</v>
      </c>
      <c r="BC37" s="328">
        <f t="shared" si="7"/>
        <v>0</v>
      </c>
      <c r="BD37" s="328">
        <f t="shared" si="8"/>
        <v>0</v>
      </c>
      <c r="BE37" s="328">
        <f t="shared" si="9"/>
        <v>0</v>
      </c>
      <c r="BF37" s="328">
        <f t="shared" si="10"/>
        <v>0</v>
      </c>
      <c r="BG37" s="334">
        <f>BG38</f>
        <v>38440</v>
      </c>
      <c r="BH37" s="334">
        <f>BH38</f>
        <v>0</v>
      </c>
      <c r="BI37" s="335">
        <f t="shared" si="0"/>
        <v>38440</v>
      </c>
      <c r="BJ37" s="315"/>
      <c r="BK37" s="315"/>
    </row>
    <row r="38" spans="1:64" x14ac:dyDescent="0.3">
      <c r="A38" s="318">
        <v>1</v>
      </c>
      <c r="B38" s="352" t="s">
        <v>206</v>
      </c>
      <c r="C38" s="353">
        <v>50</v>
      </c>
      <c r="D38" s="320">
        <f>SUM(C38:C38)</f>
        <v>50</v>
      </c>
      <c r="E38" s="353"/>
      <c r="F38" s="353"/>
      <c r="G38" s="353"/>
      <c r="H38" s="353"/>
      <c r="I38" s="353"/>
      <c r="J38" s="353"/>
      <c r="K38" s="353"/>
      <c r="L38" s="353"/>
      <c r="M38" s="353"/>
      <c r="N38" s="320">
        <f>SUM(E38:M38)</f>
        <v>0</v>
      </c>
      <c r="O38" s="321">
        <f>D38+N38</f>
        <v>50</v>
      </c>
      <c r="P38" s="353"/>
      <c r="Q38" s="353"/>
      <c r="R38" s="353"/>
      <c r="S38" s="354"/>
      <c r="T38" s="353"/>
      <c r="U38" s="353"/>
      <c r="V38" s="353"/>
      <c r="W38" s="318">
        <f>SUM(T38:V38)</f>
        <v>0</v>
      </c>
      <c r="X38" s="353"/>
      <c r="Y38" s="353"/>
      <c r="Z38" s="353"/>
      <c r="AA38" s="353"/>
      <c r="AB38" s="354"/>
      <c r="AC38" s="323">
        <f>O38+S38+AB38</f>
        <v>50</v>
      </c>
      <c r="AD38" s="353">
        <v>86</v>
      </c>
      <c r="AE38" s="353">
        <v>210</v>
      </c>
      <c r="AF38" s="353">
        <v>6000</v>
      </c>
      <c r="AG38" s="353">
        <f>AD38*AE38+AF38</f>
        <v>24060</v>
      </c>
      <c r="AH38" s="324">
        <f>AG38*O38</f>
        <v>1203000</v>
      </c>
      <c r="AI38" s="318"/>
      <c r="AJ38" s="318"/>
      <c r="AK38" s="318"/>
      <c r="AL38" s="318"/>
      <c r="AM38" s="318"/>
      <c r="AN38" s="325"/>
      <c r="AO38" s="326">
        <f>'[2]h. Hà'!AC34</f>
        <v>11</v>
      </c>
      <c r="AP38" s="332">
        <f>[2]Vân!AA34</f>
        <v>2</v>
      </c>
      <c r="AQ38" s="325">
        <f>'[2]778NK 1'!AB34</f>
        <v>18</v>
      </c>
      <c r="AR38" s="325">
        <f t="shared" si="1"/>
        <v>31</v>
      </c>
      <c r="AS38" s="325">
        <v>31000</v>
      </c>
      <c r="AT38" s="325">
        <f t="shared" si="2"/>
        <v>961000</v>
      </c>
      <c r="AU38" s="327">
        <f t="shared" si="12"/>
        <v>31</v>
      </c>
      <c r="AV38" s="323">
        <f t="shared" si="3"/>
        <v>19</v>
      </c>
      <c r="AW38" s="325"/>
      <c r="AX38" s="325">
        <f>[2]Vân!AC34</f>
        <v>17</v>
      </c>
      <c r="AY38" s="370">
        <v>2</v>
      </c>
      <c r="AZ38" s="325">
        <f t="shared" si="4"/>
        <v>19</v>
      </c>
      <c r="BA38" s="240">
        <f t="shared" si="5"/>
        <v>0</v>
      </c>
      <c r="BB38" s="328">
        <f t="shared" si="6"/>
        <v>24060</v>
      </c>
      <c r="BC38" s="328">
        <f t="shared" si="7"/>
        <v>31</v>
      </c>
      <c r="BD38" s="328">
        <f t="shared" si="8"/>
        <v>745860</v>
      </c>
      <c r="BE38" s="328">
        <f t="shared" si="9"/>
        <v>0</v>
      </c>
      <c r="BF38" s="328">
        <f t="shared" si="10"/>
        <v>0</v>
      </c>
      <c r="BG38" s="328">
        <f t="shared" si="17"/>
        <v>38440</v>
      </c>
      <c r="BH38" s="328"/>
      <c r="BI38" s="329">
        <f t="shared" si="0"/>
        <v>38440</v>
      </c>
      <c r="BJ38" s="328"/>
      <c r="BK38" s="371">
        <f>AR38</f>
        <v>31</v>
      </c>
      <c r="BL38" s="331" t="s">
        <v>507</v>
      </c>
    </row>
    <row r="39" spans="1:64" customFormat="1" x14ac:dyDescent="0.3">
      <c r="A39" s="307">
        <v>7</v>
      </c>
      <c r="B39" s="308" t="s">
        <v>209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09"/>
      <c r="R39" s="309"/>
      <c r="S39" s="309"/>
      <c r="T39" s="309"/>
      <c r="U39" s="309"/>
      <c r="V39" s="309"/>
      <c r="W39" s="309"/>
      <c r="X39" s="309"/>
      <c r="Y39" s="309"/>
      <c r="Z39" s="309"/>
      <c r="AA39" s="309"/>
      <c r="AB39" s="309"/>
      <c r="AC39" s="309"/>
      <c r="AD39" s="309"/>
      <c r="AE39" s="309"/>
      <c r="AF39" s="309"/>
      <c r="AG39" s="309"/>
      <c r="AH39" s="310"/>
      <c r="AI39" s="309"/>
      <c r="AJ39" s="309"/>
      <c r="AK39" s="309"/>
      <c r="AL39" s="309"/>
      <c r="AM39" s="309"/>
      <c r="AN39" s="311"/>
      <c r="AO39" s="326">
        <f>'[2]h. Hà'!AC35</f>
        <v>0</v>
      </c>
      <c r="AP39" s="311"/>
      <c r="AQ39" s="311"/>
      <c r="AR39" s="325">
        <f t="shared" si="1"/>
        <v>0</v>
      </c>
      <c r="AS39" s="311"/>
      <c r="AT39" s="325">
        <f t="shared" si="2"/>
        <v>0</v>
      </c>
      <c r="AU39" s="327">
        <f t="shared" si="12"/>
        <v>0</v>
      </c>
      <c r="AV39" s="323">
        <f t="shared" si="3"/>
        <v>0</v>
      </c>
      <c r="AW39" s="325"/>
      <c r="AX39" s="325">
        <f>[2]Vân!AC35</f>
        <v>0</v>
      </c>
      <c r="AY39" s="325"/>
      <c r="AZ39" s="325">
        <f t="shared" si="4"/>
        <v>0</v>
      </c>
      <c r="BA39" s="240">
        <f t="shared" si="5"/>
        <v>0</v>
      </c>
      <c r="BB39" s="328">
        <f t="shared" si="6"/>
        <v>0</v>
      </c>
      <c r="BC39" s="328">
        <f t="shared" si="7"/>
        <v>0</v>
      </c>
      <c r="BD39" s="328">
        <f t="shared" si="8"/>
        <v>0</v>
      </c>
      <c r="BE39" s="328">
        <f t="shared" si="9"/>
        <v>0</v>
      </c>
      <c r="BF39" s="328">
        <f t="shared" si="10"/>
        <v>0</v>
      </c>
      <c r="BG39" s="328">
        <f t="shared" si="17"/>
        <v>0</v>
      </c>
      <c r="BH39" s="328">
        <f t="shared" si="11"/>
        <v>0</v>
      </c>
      <c r="BI39" s="329">
        <f t="shared" si="0"/>
        <v>0</v>
      </c>
      <c r="BJ39" s="315"/>
      <c r="BK39" s="315"/>
    </row>
    <row r="40" spans="1:64" customFormat="1" x14ac:dyDescent="0.3">
      <c r="A40" s="307">
        <v>8</v>
      </c>
      <c r="B40" s="308" t="s">
        <v>223</v>
      </c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  <c r="AD40" s="309"/>
      <c r="AE40" s="309"/>
      <c r="AF40" s="309"/>
      <c r="AG40" s="309"/>
      <c r="AH40" s="310"/>
      <c r="AI40" s="309"/>
      <c r="AJ40" s="309"/>
      <c r="AK40" s="309"/>
      <c r="AL40" s="309"/>
      <c r="AM40" s="309"/>
      <c r="AN40" s="311"/>
      <c r="AO40" s="326">
        <f>'[2]h. Hà'!AC36</f>
        <v>0</v>
      </c>
      <c r="AP40" s="311"/>
      <c r="AQ40" s="311"/>
      <c r="AR40" s="325">
        <f t="shared" si="1"/>
        <v>0</v>
      </c>
      <c r="AS40" s="311"/>
      <c r="AT40" s="325">
        <f t="shared" si="2"/>
        <v>0</v>
      </c>
      <c r="AU40" s="327">
        <f t="shared" si="12"/>
        <v>0</v>
      </c>
      <c r="AV40" s="323">
        <f t="shared" si="3"/>
        <v>0</v>
      </c>
      <c r="AW40" s="325"/>
      <c r="AX40" s="325">
        <f>[2]Vân!AC36</f>
        <v>0</v>
      </c>
      <c r="AY40" s="325"/>
      <c r="AZ40" s="325">
        <f t="shared" si="4"/>
        <v>0</v>
      </c>
      <c r="BA40" s="240">
        <f t="shared" si="5"/>
        <v>0</v>
      </c>
      <c r="BB40" s="328">
        <f t="shared" si="6"/>
        <v>0</v>
      </c>
      <c r="BC40" s="328">
        <f t="shared" si="7"/>
        <v>0</v>
      </c>
      <c r="BD40" s="328">
        <f t="shared" si="8"/>
        <v>0</v>
      </c>
      <c r="BE40" s="328">
        <f t="shared" si="9"/>
        <v>0</v>
      </c>
      <c r="BF40" s="328">
        <f t="shared" si="10"/>
        <v>0</v>
      </c>
      <c r="BG40" s="334">
        <f>SUM(BG41:BG47)</f>
        <v>0</v>
      </c>
      <c r="BH40" s="334">
        <f>SUM(BH41:BH47)</f>
        <v>901120</v>
      </c>
      <c r="BI40" s="335">
        <f t="shared" si="0"/>
        <v>901120</v>
      </c>
      <c r="BJ40" s="315"/>
      <c r="BK40" s="315"/>
    </row>
    <row r="41" spans="1:64" x14ac:dyDescent="0.3">
      <c r="A41" s="318">
        <v>1</v>
      </c>
      <c r="B41" s="352" t="s">
        <v>248</v>
      </c>
      <c r="C41" s="353"/>
      <c r="D41" s="320">
        <f>SUM(C41:C41)</f>
        <v>0</v>
      </c>
      <c r="E41" s="353">
        <v>100</v>
      </c>
      <c r="F41" s="353"/>
      <c r="G41" s="353"/>
      <c r="H41" s="353"/>
      <c r="I41" s="353"/>
      <c r="J41" s="353"/>
      <c r="K41" s="353"/>
      <c r="L41" s="353"/>
      <c r="M41" s="353"/>
      <c r="N41" s="320">
        <f>SUM(E41:M41)</f>
        <v>100</v>
      </c>
      <c r="O41" s="321">
        <f>D41+N41</f>
        <v>100</v>
      </c>
      <c r="P41" s="353"/>
      <c r="Q41" s="353"/>
      <c r="R41" s="353"/>
      <c r="S41" s="354"/>
      <c r="T41" s="353"/>
      <c r="U41" s="353"/>
      <c r="V41" s="353"/>
      <c r="W41" s="318">
        <f t="shared" ref="W41:W47" si="24">SUM(T41:V41)</f>
        <v>0</v>
      </c>
      <c r="X41" s="353"/>
      <c r="Y41" s="353"/>
      <c r="Z41" s="353"/>
      <c r="AA41" s="353"/>
      <c r="AB41" s="354"/>
      <c r="AC41" s="323">
        <f t="shared" ref="AC41:AC47" si="25">O41+S41+AB41</f>
        <v>100</v>
      </c>
      <c r="AD41" s="353">
        <v>49</v>
      </c>
      <c r="AE41" s="353">
        <v>210</v>
      </c>
      <c r="AF41" s="353">
        <v>6000</v>
      </c>
      <c r="AG41" s="353">
        <f>AD41*AE41+AF41</f>
        <v>16290</v>
      </c>
      <c r="AH41" s="324">
        <f>AG41*O41</f>
        <v>1629000</v>
      </c>
      <c r="AI41" s="318"/>
      <c r="AJ41" s="318"/>
      <c r="AK41" s="318"/>
      <c r="AL41" s="318"/>
      <c r="AM41" s="318"/>
      <c r="AN41" s="325"/>
      <c r="AO41" s="326">
        <f>'[2]h. Hà'!AC37</f>
        <v>100</v>
      </c>
      <c r="AP41" s="325"/>
      <c r="AQ41" s="325"/>
      <c r="AR41" s="325">
        <f t="shared" si="1"/>
        <v>100</v>
      </c>
      <c r="AS41" s="325">
        <v>23000</v>
      </c>
      <c r="AT41" s="325">
        <f t="shared" si="2"/>
        <v>2300000</v>
      </c>
      <c r="AU41" s="327">
        <f t="shared" si="12"/>
        <v>100</v>
      </c>
      <c r="AV41" s="323">
        <f t="shared" si="3"/>
        <v>0</v>
      </c>
      <c r="AW41" s="325"/>
      <c r="AX41" s="325">
        <f>[2]Vân!AC37</f>
        <v>0</v>
      </c>
      <c r="AY41" s="325"/>
      <c r="AZ41" s="325">
        <f t="shared" si="4"/>
        <v>0</v>
      </c>
      <c r="BA41" s="240">
        <f t="shared" si="5"/>
        <v>0</v>
      </c>
      <c r="BB41" s="328">
        <f t="shared" si="6"/>
        <v>16290</v>
      </c>
      <c r="BC41" s="328">
        <f t="shared" si="7"/>
        <v>100</v>
      </c>
      <c r="BD41" s="328">
        <f t="shared" si="8"/>
        <v>1629000</v>
      </c>
      <c r="BE41" s="328">
        <f t="shared" si="9"/>
        <v>0</v>
      </c>
      <c r="BF41" s="328">
        <f t="shared" si="10"/>
        <v>0</v>
      </c>
      <c r="BG41" s="328"/>
      <c r="BH41" s="328">
        <f t="shared" si="11"/>
        <v>184000</v>
      </c>
      <c r="BI41" s="329">
        <f t="shared" si="0"/>
        <v>184000</v>
      </c>
      <c r="BJ41" s="328"/>
      <c r="BK41" s="345">
        <f>SUM(AR41:AR47)</f>
        <v>356</v>
      </c>
    </row>
    <row r="42" spans="1:64" x14ac:dyDescent="0.3">
      <c r="A42" s="318">
        <v>2</v>
      </c>
      <c r="B42" s="352" t="s">
        <v>250</v>
      </c>
      <c r="C42" s="353"/>
      <c r="D42" s="320">
        <f>SUM(C42:C42)</f>
        <v>0</v>
      </c>
      <c r="E42" s="353">
        <v>100</v>
      </c>
      <c r="F42" s="353"/>
      <c r="G42" s="353"/>
      <c r="H42" s="353"/>
      <c r="I42" s="353"/>
      <c r="J42" s="353"/>
      <c r="K42" s="353"/>
      <c r="L42" s="353"/>
      <c r="M42" s="353"/>
      <c r="N42" s="320">
        <f>SUM(E42:M42)</f>
        <v>100</v>
      </c>
      <c r="O42" s="321">
        <f>D42+N42</f>
        <v>100</v>
      </c>
      <c r="P42" s="353"/>
      <c r="Q42" s="353"/>
      <c r="R42" s="353"/>
      <c r="S42" s="354"/>
      <c r="T42" s="353"/>
      <c r="U42" s="353"/>
      <c r="V42" s="353"/>
      <c r="W42" s="318">
        <f t="shared" si="24"/>
        <v>0</v>
      </c>
      <c r="X42" s="353"/>
      <c r="Y42" s="353"/>
      <c r="Z42" s="353"/>
      <c r="AA42" s="353"/>
      <c r="AB42" s="354"/>
      <c r="AC42" s="323">
        <f t="shared" si="25"/>
        <v>100</v>
      </c>
      <c r="AD42" s="353">
        <v>55</v>
      </c>
      <c r="AE42" s="353">
        <v>210</v>
      </c>
      <c r="AF42" s="353">
        <v>6000</v>
      </c>
      <c r="AG42" s="353">
        <f>AD42*AE42+AF42</f>
        <v>17550</v>
      </c>
      <c r="AH42" s="324">
        <f>AG42*O42</f>
        <v>1755000</v>
      </c>
      <c r="AI42" s="318"/>
      <c r="AJ42" s="318"/>
      <c r="AK42" s="318"/>
      <c r="AL42" s="318"/>
      <c r="AM42" s="318"/>
      <c r="AN42" s="325"/>
      <c r="AO42" s="326">
        <f>'[2]h. Hà'!AC38</f>
        <v>44</v>
      </c>
      <c r="AP42" s="325">
        <f>[2]Vân!AA38</f>
        <v>7</v>
      </c>
      <c r="AQ42" s="325"/>
      <c r="AR42" s="325">
        <f t="shared" si="1"/>
        <v>51</v>
      </c>
      <c r="AS42" s="325">
        <v>25000</v>
      </c>
      <c r="AT42" s="325">
        <f t="shared" si="2"/>
        <v>1275000</v>
      </c>
      <c r="AU42" s="327">
        <f t="shared" si="12"/>
        <v>51</v>
      </c>
      <c r="AV42" s="323">
        <f t="shared" si="3"/>
        <v>49</v>
      </c>
      <c r="AW42" s="325"/>
      <c r="AX42" s="325">
        <f>[2]Vân!AC38</f>
        <v>49</v>
      </c>
      <c r="AY42" s="325"/>
      <c r="AZ42" s="325">
        <f t="shared" si="4"/>
        <v>49</v>
      </c>
      <c r="BA42" s="240">
        <f t="shared" si="5"/>
        <v>0</v>
      </c>
      <c r="BB42" s="328">
        <f t="shared" si="6"/>
        <v>17550</v>
      </c>
      <c r="BC42" s="328">
        <f t="shared" si="7"/>
        <v>51</v>
      </c>
      <c r="BD42" s="328">
        <f t="shared" si="8"/>
        <v>895050</v>
      </c>
      <c r="BE42" s="328">
        <f t="shared" si="9"/>
        <v>0</v>
      </c>
      <c r="BF42" s="328">
        <f t="shared" si="10"/>
        <v>0</v>
      </c>
      <c r="BG42" s="328"/>
      <c r="BH42" s="328">
        <f t="shared" si="11"/>
        <v>102000</v>
      </c>
      <c r="BI42" s="329">
        <f t="shared" si="0"/>
        <v>102000</v>
      </c>
      <c r="BJ42" s="328"/>
      <c r="BK42" s="350"/>
      <c r="BL42" s="331" t="s">
        <v>508</v>
      </c>
    </row>
    <row r="43" spans="1:64" x14ac:dyDescent="0.3">
      <c r="A43" s="318">
        <v>3</v>
      </c>
      <c r="B43" s="352" t="s">
        <v>251</v>
      </c>
      <c r="C43" s="353"/>
      <c r="D43" s="320">
        <f>SUM(C43:C43)</f>
        <v>0</v>
      </c>
      <c r="E43" s="353">
        <v>100</v>
      </c>
      <c r="F43" s="353"/>
      <c r="G43" s="353"/>
      <c r="H43" s="353"/>
      <c r="I43" s="353"/>
      <c r="J43" s="353"/>
      <c r="K43" s="353"/>
      <c r="L43" s="353"/>
      <c r="M43" s="353"/>
      <c r="N43" s="320">
        <f>SUM(E43:M43)</f>
        <v>100</v>
      </c>
      <c r="O43" s="321">
        <f>D43+N43</f>
        <v>100</v>
      </c>
      <c r="P43" s="353"/>
      <c r="Q43" s="353"/>
      <c r="R43" s="353"/>
      <c r="S43" s="354"/>
      <c r="T43" s="353"/>
      <c r="U43" s="353"/>
      <c r="V43" s="353"/>
      <c r="W43" s="318">
        <f t="shared" si="24"/>
        <v>0</v>
      </c>
      <c r="X43" s="353"/>
      <c r="Y43" s="353"/>
      <c r="Z43" s="353"/>
      <c r="AA43" s="353"/>
      <c r="AB43" s="354"/>
      <c r="AC43" s="323">
        <f t="shared" si="25"/>
        <v>100</v>
      </c>
      <c r="AD43" s="353">
        <v>130</v>
      </c>
      <c r="AE43" s="353">
        <v>210</v>
      </c>
      <c r="AF43" s="353">
        <v>6000</v>
      </c>
      <c r="AG43" s="353">
        <f>AD43*AE43+AF43</f>
        <v>33300</v>
      </c>
      <c r="AH43" s="324">
        <f>AG43*O43</f>
        <v>3330000</v>
      </c>
      <c r="AI43" s="318"/>
      <c r="AJ43" s="318"/>
      <c r="AK43" s="318"/>
      <c r="AL43" s="318"/>
      <c r="AM43" s="318"/>
      <c r="AN43" s="325"/>
      <c r="AO43" s="326">
        <f>'[2]h. Hà'!AC39</f>
        <v>53</v>
      </c>
      <c r="AP43" s="325">
        <f>[2]Vân!AA39</f>
        <v>26</v>
      </c>
      <c r="AQ43" s="325"/>
      <c r="AR43" s="325">
        <f t="shared" si="1"/>
        <v>79</v>
      </c>
      <c r="AS43" s="325">
        <v>41000</v>
      </c>
      <c r="AT43" s="325">
        <f t="shared" si="2"/>
        <v>3239000</v>
      </c>
      <c r="AU43" s="327">
        <f t="shared" si="12"/>
        <v>79</v>
      </c>
      <c r="AV43" s="323">
        <f t="shared" si="3"/>
        <v>21</v>
      </c>
      <c r="AW43" s="325"/>
      <c r="AX43" s="325">
        <f>[2]Vân!AC39</f>
        <v>21</v>
      </c>
      <c r="AY43" s="325"/>
      <c r="AZ43" s="325">
        <f t="shared" si="4"/>
        <v>21</v>
      </c>
      <c r="BA43" s="240">
        <f t="shared" si="5"/>
        <v>0</v>
      </c>
      <c r="BB43" s="328">
        <f t="shared" si="6"/>
        <v>33300</v>
      </c>
      <c r="BC43" s="328">
        <f t="shared" si="7"/>
        <v>79</v>
      </c>
      <c r="BD43" s="328">
        <f t="shared" si="8"/>
        <v>2630700</v>
      </c>
      <c r="BE43" s="328">
        <f t="shared" si="9"/>
        <v>0</v>
      </c>
      <c r="BF43" s="328">
        <f t="shared" si="10"/>
        <v>0</v>
      </c>
      <c r="BG43" s="328"/>
      <c r="BH43" s="328">
        <f t="shared" si="11"/>
        <v>259120</v>
      </c>
      <c r="BI43" s="329">
        <f t="shared" si="0"/>
        <v>259120</v>
      </c>
      <c r="BJ43" s="328"/>
      <c r="BK43" s="350"/>
      <c r="BL43" s="331" t="s">
        <v>509</v>
      </c>
    </row>
    <row r="44" spans="1:64" x14ac:dyDescent="0.3">
      <c r="A44" s="318">
        <v>4</v>
      </c>
      <c r="B44" s="346" t="s">
        <v>253</v>
      </c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8"/>
      <c r="N44" s="318"/>
      <c r="O44" s="347"/>
      <c r="P44" s="318"/>
      <c r="Q44" s="318"/>
      <c r="R44" s="318"/>
      <c r="S44" s="318"/>
      <c r="T44" s="338"/>
      <c r="U44" s="338"/>
      <c r="V44" s="338"/>
      <c r="W44" s="318">
        <f t="shared" si="24"/>
        <v>0</v>
      </c>
      <c r="X44" s="348"/>
      <c r="Y44" s="348">
        <v>150</v>
      </c>
      <c r="Z44" s="348"/>
      <c r="AA44" s="349">
        <f>SUM(X44:Z44)</f>
        <v>150</v>
      </c>
      <c r="AB44" s="349">
        <f>W44+AA44</f>
        <v>150</v>
      </c>
      <c r="AC44" s="272">
        <f t="shared" si="25"/>
        <v>150</v>
      </c>
      <c r="AD44" s="342">
        <v>60</v>
      </c>
      <c r="AE44" s="342">
        <v>213</v>
      </c>
      <c r="AF44" s="343">
        <v>8800</v>
      </c>
      <c r="AG44" s="343">
        <f>AD44*AE44+AF44</f>
        <v>21580</v>
      </c>
      <c r="AH44" s="344">
        <f>AB44*AG44</f>
        <v>3237000</v>
      </c>
      <c r="AI44" s="318"/>
      <c r="AJ44" s="318"/>
      <c r="AK44" s="318"/>
      <c r="AL44" s="318"/>
      <c r="AM44" s="318"/>
      <c r="AN44" s="325"/>
      <c r="AO44" s="326">
        <f>'[2]h. Hà'!AC40</f>
        <v>20</v>
      </c>
      <c r="AP44" s="325">
        <f>[2]Vân!AA40</f>
        <v>4</v>
      </c>
      <c r="AQ44" s="325"/>
      <c r="AR44" s="325">
        <f t="shared" si="1"/>
        <v>24</v>
      </c>
      <c r="AS44" s="325">
        <v>29000</v>
      </c>
      <c r="AT44" s="325">
        <f t="shared" si="2"/>
        <v>696000</v>
      </c>
      <c r="AU44" s="327">
        <f t="shared" si="12"/>
        <v>24</v>
      </c>
      <c r="AV44" s="323">
        <f t="shared" si="3"/>
        <v>126</v>
      </c>
      <c r="AW44" s="325"/>
      <c r="AX44" s="325">
        <f>[2]Vân!AC40</f>
        <v>126</v>
      </c>
      <c r="AY44" s="325"/>
      <c r="AZ44" s="325">
        <f t="shared" si="4"/>
        <v>126</v>
      </c>
      <c r="BA44" s="240">
        <f t="shared" si="5"/>
        <v>0</v>
      </c>
      <c r="BB44" s="328">
        <f t="shared" si="6"/>
        <v>21580</v>
      </c>
      <c r="BC44" s="328">
        <f t="shared" si="7"/>
        <v>24</v>
      </c>
      <c r="BD44" s="328">
        <f t="shared" si="8"/>
        <v>517920</v>
      </c>
      <c r="BE44" s="328">
        <f t="shared" si="9"/>
        <v>0</v>
      </c>
      <c r="BF44" s="328">
        <f t="shared" si="10"/>
        <v>0</v>
      </c>
      <c r="BG44" s="328"/>
      <c r="BH44" s="328">
        <f t="shared" si="11"/>
        <v>55680</v>
      </c>
      <c r="BI44" s="329">
        <f t="shared" si="0"/>
        <v>55680</v>
      </c>
      <c r="BJ44" s="328"/>
      <c r="BK44" s="350"/>
      <c r="BL44" s="331" t="s">
        <v>510</v>
      </c>
    </row>
    <row r="45" spans="1:64" x14ac:dyDescent="0.3">
      <c r="A45" s="318">
        <v>5</v>
      </c>
      <c r="B45" s="372" t="s">
        <v>511</v>
      </c>
      <c r="C45" s="353"/>
      <c r="D45" s="320">
        <f>SUM(C45:C45)</f>
        <v>0</v>
      </c>
      <c r="E45" s="373">
        <v>50</v>
      </c>
      <c r="F45" s="373"/>
      <c r="G45" s="373"/>
      <c r="H45" s="373"/>
      <c r="I45" s="373"/>
      <c r="J45" s="373"/>
      <c r="K45" s="373"/>
      <c r="L45" s="373"/>
      <c r="M45" s="357"/>
      <c r="N45" s="320">
        <f>SUM(E45:M45)</f>
        <v>50</v>
      </c>
      <c r="O45" s="321">
        <f>D45+N45</f>
        <v>50</v>
      </c>
      <c r="P45" s="353"/>
      <c r="Q45" s="353"/>
      <c r="R45" s="353"/>
      <c r="S45" s="354"/>
      <c r="T45" s="353"/>
      <c r="U45" s="353"/>
      <c r="V45" s="353"/>
      <c r="W45" s="318">
        <f t="shared" si="24"/>
        <v>0</v>
      </c>
      <c r="X45" s="353"/>
      <c r="Y45" s="353"/>
      <c r="Z45" s="353"/>
      <c r="AA45" s="353"/>
      <c r="AB45" s="354"/>
      <c r="AC45" s="323">
        <f t="shared" si="25"/>
        <v>50</v>
      </c>
      <c r="AD45" s="353">
        <v>59</v>
      </c>
      <c r="AE45" s="353">
        <v>210</v>
      </c>
      <c r="AF45" s="353">
        <v>6000</v>
      </c>
      <c r="AG45" s="353">
        <f>AD45*AE45+AF45</f>
        <v>18390</v>
      </c>
      <c r="AH45" s="324">
        <f>AG45*O45</f>
        <v>919500</v>
      </c>
      <c r="AI45" s="318"/>
      <c r="AJ45" s="318"/>
      <c r="AK45" s="318"/>
      <c r="AL45" s="318"/>
      <c r="AM45" s="318"/>
      <c r="AN45" s="325"/>
      <c r="AO45" s="326">
        <f>'[2]h. Hà'!AC41</f>
        <v>0</v>
      </c>
      <c r="AP45" s="325"/>
      <c r="AQ45" s="325"/>
      <c r="AR45" s="325">
        <f t="shared" si="1"/>
        <v>0</v>
      </c>
      <c r="AS45" s="325">
        <v>26000</v>
      </c>
      <c r="AT45" s="325">
        <f t="shared" si="2"/>
        <v>0</v>
      </c>
      <c r="AU45" s="327">
        <f t="shared" si="12"/>
        <v>0</v>
      </c>
      <c r="AV45" s="323">
        <f t="shared" si="3"/>
        <v>50</v>
      </c>
      <c r="AW45" s="325"/>
      <c r="AX45" s="325">
        <f>[2]Vân!AC41</f>
        <v>50</v>
      </c>
      <c r="AY45" s="325"/>
      <c r="AZ45" s="325">
        <f t="shared" si="4"/>
        <v>50</v>
      </c>
      <c r="BA45" s="240">
        <f t="shared" si="5"/>
        <v>0</v>
      </c>
      <c r="BB45" s="328">
        <f t="shared" si="6"/>
        <v>18390</v>
      </c>
      <c r="BC45" s="328">
        <f t="shared" si="7"/>
        <v>0</v>
      </c>
      <c r="BD45" s="328">
        <f t="shared" si="8"/>
        <v>0</v>
      </c>
      <c r="BE45" s="328">
        <f t="shared" si="9"/>
        <v>0</v>
      </c>
      <c r="BF45" s="328">
        <f t="shared" si="10"/>
        <v>0</v>
      </c>
      <c r="BG45" s="328"/>
      <c r="BH45" s="328">
        <f t="shared" si="11"/>
        <v>0</v>
      </c>
      <c r="BI45" s="329">
        <f t="shared" si="0"/>
        <v>0</v>
      </c>
      <c r="BJ45" s="328"/>
      <c r="BK45" s="350"/>
      <c r="BL45" s="331" t="s">
        <v>512</v>
      </c>
    </row>
    <row r="46" spans="1:64" x14ac:dyDescent="0.3">
      <c r="A46" s="318">
        <v>6</v>
      </c>
      <c r="B46" s="360" t="s">
        <v>258</v>
      </c>
      <c r="C46" s="318"/>
      <c r="D46" s="320"/>
      <c r="E46" s="318"/>
      <c r="F46" s="318"/>
      <c r="G46" s="318"/>
      <c r="H46" s="318"/>
      <c r="I46" s="318"/>
      <c r="J46" s="318"/>
      <c r="K46" s="318"/>
      <c r="L46" s="318"/>
      <c r="M46" s="318"/>
      <c r="N46" s="320"/>
      <c r="O46" s="321"/>
      <c r="P46" s="367"/>
      <c r="Q46" s="361">
        <f>6*55+18</f>
        <v>348</v>
      </c>
      <c r="R46" s="361"/>
      <c r="S46" s="362">
        <f>SUM(P46:R46)</f>
        <v>348</v>
      </c>
      <c r="T46" s="363"/>
      <c r="U46" s="363"/>
      <c r="V46" s="363"/>
      <c r="W46" s="318">
        <f t="shared" si="24"/>
        <v>0</v>
      </c>
      <c r="X46" s="363"/>
      <c r="Y46" s="363"/>
      <c r="Z46" s="363"/>
      <c r="AA46" s="363"/>
      <c r="AB46" s="362"/>
      <c r="AC46" s="323">
        <f t="shared" si="25"/>
        <v>348</v>
      </c>
      <c r="AD46" s="364">
        <v>121</v>
      </c>
      <c r="AE46" s="360">
        <v>190</v>
      </c>
      <c r="AF46" s="318"/>
      <c r="AG46" s="365">
        <f>AD46*AE46</f>
        <v>22990</v>
      </c>
      <c r="AH46" s="358">
        <f>AG46*S46</f>
        <v>8000520</v>
      </c>
      <c r="AI46" s="318"/>
      <c r="AJ46" s="318"/>
      <c r="AK46" s="318"/>
      <c r="AL46" s="318"/>
      <c r="AM46" s="318"/>
      <c r="AN46" s="325">
        <f>[2]Hiên!AB42</f>
        <v>74</v>
      </c>
      <c r="AO46" s="326">
        <f>'[2]h. Hà'!AC42</f>
        <v>0</v>
      </c>
      <c r="AP46" s="332">
        <f>[2]Vân!AA42</f>
        <v>0</v>
      </c>
      <c r="AQ46" s="325"/>
      <c r="AR46" s="325">
        <f t="shared" si="1"/>
        <v>74</v>
      </c>
      <c r="AS46" s="325">
        <v>39000</v>
      </c>
      <c r="AT46" s="325">
        <f t="shared" si="2"/>
        <v>2886000</v>
      </c>
      <c r="AU46" s="327">
        <f t="shared" si="12"/>
        <v>74</v>
      </c>
      <c r="AV46" s="323">
        <f t="shared" si="3"/>
        <v>274</v>
      </c>
      <c r="AW46" s="325">
        <v>66</v>
      </c>
      <c r="AX46" s="325">
        <f>[2]Vân!AC42</f>
        <v>208</v>
      </c>
      <c r="AY46" s="325"/>
      <c r="AZ46" s="325">
        <f t="shared" si="4"/>
        <v>274</v>
      </c>
      <c r="BA46" s="240">
        <f t="shared" si="5"/>
        <v>0</v>
      </c>
      <c r="BB46" s="328">
        <f>AG46+7000</f>
        <v>29990</v>
      </c>
      <c r="BC46" s="328">
        <f t="shared" si="7"/>
        <v>74</v>
      </c>
      <c r="BD46" s="328">
        <f t="shared" si="8"/>
        <v>2219260</v>
      </c>
      <c r="BE46" s="328">
        <f t="shared" si="9"/>
        <v>0</v>
      </c>
      <c r="BF46" s="328">
        <f t="shared" si="10"/>
        <v>0</v>
      </c>
      <c r="BG46" s="328"/>
      <c r="BH46" s="328">
        <f t="shared" si="11"/>
        <v>230880</v>
      </c>
      <c r="BI46" s="329">
        <f t="shared" si="0"/>
        <v>230880</v>
      </c>
      <c r="BJ46" s="328"/>
      <c r="BK46" s="350"/>
      <c r="BL46" s="331" t="s">
        <v>513</v>
      </c>
    </row>
    <row r="47" spans="1:64" ht="19.2" customHeight="1" x14ac:dyDescent="0.3">
      <c r="A47" s="318">
        <v>7</v>
      </c>
      <c r="B47" s="352" t="s">
        <v>269</v>
      </c>
      <c r="C47" s="353"/>
      <c r="D47" s="320">
        <f>SUM(C47:C47)</f>
        <v>0</v>
      </c>
      <c r="E47" s="373">
        <v>59</v>
      </c>
      <c r="F47" s="373"/>
      <c r="G47" s="373"/>
      <c r="H47" s="373"/>
      <c r="I47" s="373"/>
      <c r="J47" s="373"/>
      <c r="K47" s="373"/>
      <c r="L47" s="373"/>
      <c r="M47" s="357"/>
      <c r="N47" s="320">
        <f>SUM(E47:M47)</f>
        <v>59</v>
      </c>
      <c r="O47" s="321">
        <f>D47+N47</f>
        <v>59</v>
      </c>
      <c r="P47" s="353"/>
      <c r="Q47" s="353"/>
      <c r="R47" s="353"/>
      <c r="S47" s="354"/>
      <c r="T47" s="353"/>
      <c r="U47" s="353"/>
      <c r="V47" s="353"/>
      <c r="W47" s="318">
        <f t="shared" si="24"/>
        <v>0</v>
      </c>
      <c r="X47" s="353"/>
      <c r="Y47" s="353"/>
      <c r="Z47" s="353"/>
      <c r="AA47" s="353"/>
      <c r="AB47" s="354"/>
      <c r="AC47" s="323">
        <f t="shared" si="25"/>
        <v>59</v>
      </c>
      <c r="AD47" s="353">
        <v>82</v>
      </c>
      <c r="AE47" s="353">
        <v>210</v>
      </c>
      <c r="AF47" s="353">
        <v>6000</v>
      </c>
      <c r="AG47" s="353">
        <f>AD47*AE47+AF47</f>
        <v>23220</v>
      </c>
      <c r="AH47" s="324">
        <f>AG47*O47</f>
        <v>1369980</v>
      </c>
      <c r="AI47" s="318"/>
      <c r="AJ47" s="318"/>
      <c r="AK47" s="318"/>
      <c r="AL47" s="318"/>
      <c r="AM47" s="318"/>
      <c r="AN47" s="325"/>
      <c r="AO47" s="326">
        <f>'[2]h. Hà'!AC43</f>
        <v>27</v>
      </c>
      <c r="AP47" s="325">
        <f>[2]Vân!AA43</f>
        <v>1</v>
      </c>
      <c r="AQ47" s="325"/>
      <c r="AR47" s="325">
        <f t="shared" si="1"/>
        <v>28</v>
      </c>
      <c r="AS47" s="325">
        <v>31000</v>
      </c>
      <c r="AT47" s="325">
        <f t="shared" si="2"/>
        <v>868000</v>
      </c>
      <c r="AU47" s="327">
        <f t="shared" si="12"/>
        <v>28</v>
      </c>
      <c r="AV47" s="323">
        <f t="shared" si="3"/>
        <v>31</v>
      </c>
      <c r="AW47" s="325"/>
      <c r="AX47" s="325">
        <f>[2]Vân!AC43</f>
        <v>31</v>
      </c>
      <c r="AY47" s="325"/>
      <c r="AZ47" s="325">
        <f t="shared" si="4"/>
        <v>31</v>
      </c>
      <c r="BA47" s="240">
        <f t="shared" si="5"/>
        <v>0</v>
      </c>
      <c r="BB47" s="328">
        <f t="shared" si="6"/>
        <v>23220</v>
      </c>
      <c r="BC47" s="328">
        <f t="shared" si="7"/>
        <v>28</v>
      </c>
      <c r="BD47" s="328">
        <f t="shared" si="8"/>
        <v>650160</v>
      </c>
      <c r="BE47" s="328">
        <f t="shared" si="9"/>
        <v>0</v>
      </c>
      <c r="BF47" s="328">
        <f t="shared" si="10"/>
        <v>0</v>
      </c>
      <c r="BG47" s="328"/>
      <c r="BH47" s="328">
        <f t="shared" si="11"/>
        <v>69440</v>
      </c>
      <c r="BI47" s="329">
        <f t="shared" si="0"/>
        <v>69440</v>
      </c>
      <c r="BJ47" s="328"/>
      <c r="BK47" s="355"/>
      <c r="BL47" s="331" t="s">
        <v>514</v>
      </c>
    </row>
    <row r="48" spans="1:64" customFormat="1" x14ac:dyDescent="0.3">
      <c r="A48" s="307">
        <v>9</v>
      </c>
      <c r="B48" s="308" t="s">
        <v>515</v>
      </c>
      <c r="C48" s="309"/>
      <c r="D48" s="309"/>
      <c r="E48" s="309"/>
      <c r="F48" s="309"/>
      <c r="G48" s="309"/>
      <c r="H48" s="309"/>
      <c r="I48" s="309"/>
      <c r="J48" s="309"/>
      <c r="K48" s="309"/>
      <c r="L48" s="309"/>
      <c r="M48" s="309"/>
      <c r="N48" s="309"/>
      <c r="O48" s="309"/>
      <c r="P48" s="309"/>
      <c r="Q48" s="309"/>
      <c r="R48" s="309"/>
      <c r="S48" s="309"/>
      <c r="T48" s="309"/>
      <c r="U48" s="309"/>
      <c r="V48" s="309"/>
      <c r="W48" s="309"/>
      <c r="X48" s="309"/>
      <c r="Y48" s="309"/>
      <c r="Z48" s="309"/>
      <c r="AA48" s="309"/>
      <c r="AB48" s="309"/>
      <c r="AC48" s="309"/>
      <c r="AD48" s="309"/>
      <c r="AE48" s="309"/>
      <c r="AF48" s="309"/>
      <c r="AG48" s="309"/>
      <c r="AH48" s="310"/>
      <c r="AI48" s="309"/>
      <c r="AJ48" s="309"/>
      <c r="AK48" s="309"/>
      <c r="AL48" s="309"/>
      <c r="AM48" s="309"/>
      <c r="AN48" s="311"/>
      <c r="AO48" s="326">
        <f>'[2]h. Hà'!AC44</f>
        <v>0</v>
      </c>
      <c r="AP48" s="311"/>
      <c r="AQ48" s="311"/>
      <c r="AR48" s="325">
        <f t="shared" si="1"/>
        <v>0</v>
      </c>
      <c r="AS48" s="311"/>
      <c r="AT48" s="325">
        <f t="shared" si="2"/>
        <v>0</v>
      </c>
      <c r="AU48" s="327">
        <f t="shared" si="12"/>
        <v>0</v>
      </c>
      <c r="AV48" s="323">
        <f t="shared" si="3"/>
        <v>0</v>
      </c>
      <c r="AW48" s="325"/>
      <c r="AX48" s="325">
        <f>[2]Vân!AC44</f>
        <v>0</v>
      </c>
      <c r="AY48" s="325"/>
      <c r="AZ48" s="325">
        <f t="shared" si="4"/>
        <v>0</v>
      </c>
      <c r="BA48" s="240">
        <f t="shared" si="5"/>
        <v>0</v>
      </c>
      <c r="BB48" s="328">
        <f t="shared" si="6"/>
        <v>0</v>
      </c>
      <c r="BC48" s="328">
        <f t="shared" si="7"/>
        <v>0</v>
      </c>
      <c r="BD48" s="328">
        <f t="shared" si="8"/>
        <v>0</v>
      </c>
      <c r="BE48" s="328">
        <f t="shared" si="9"/>
        <v>0</v>
      </c>
      <c r="BF48" s="328">
        <f t="shared" si="10"/>
        <v>0</v>
      </c>
      <c r="BG48" s="334">
        <f>SUM(BG49:BG55)</f>
        <v>779320</v>
      </c>
      <c r="BH48" s="334">
        <f>SUM(BH49:BH55)</f>
        <v>133760</v>
      </c>
      <c r="BI48" s="335">
        <f t="shared" si="0"/>
        <v>913080</v>
      </c>
      <c r="BJ48" s="315"/>
      <c r="BK48" s="315"/>
    </row>
    <row r="49" spans="1:64" x14ac:dyDescent="0.3">
      <c r="A49" s="318">
        <v>1</v>
      </c>
      <c r="B49" s="352" t="s">
        <v>306</v>
      </c>
      <c r="C49" s="353">
        <v>50</v>
      </c>
      <c r="D49" s="320">
        <f>SUM(C49:C49)</f>
        <v>50</v>
      </c>
      <c r="E49" s="353"/>
      <c r="F49" s="353"/>
      <c r="G49" s="353"/>
      <c r="H49" s="353"/>
      <c r="I49" s="353"/>
      <c r="J49" s="353"/>
      <c r="K49" s="353"/>
      <c r="L49" s="353"/>
      <c r="M49" s="353"/>
      <c r="N49" s="320">
        <f>SUM(E49:M49)</f>
        <v>0</v>
      </c>
      <c r="O49" s="321">
        <f>D49+N49</f>
        <v>50</v>
      </c>
      <c r="P49" s="353"/>
      <c r="Q49" s="353"/>
      <c r="R49" s="353"/>
      <c r="S49" s="354"/>
      <c r="T49" s="353"/>
      <c r="U49" s="353"/>
      <c r="V49" s="353"/>
      <c r="W49" s="318">
        <f t="shared" ref="W49:W55" si="26">SUM(T49:V49)</f>
        <v>0</v>
      </c>
      <c r="X49" s="353"/>
      <c r="Y49" s="353"/>
      <c r="Z49" s="353"/>
      <c r="AA49" s="353"/>
      <c r="AB49" s="354"/>
      <c r="AC49" s="323">
        <f t="shared" ref="AC49:AC55" si="27">O49+S49+AB49</f>
        <v>50</v>
      </c>
      <c r="AD49" s="353">
        <v>63</v>
      </c>
      <c r="AE49" s="353">
        <v>210</v>
      </c>
      <c r="AF49" s="353">
        <v>6000</v>
      </c>
      <c r="AG49" s="353">
        <f t="shared" ref="AG49:AG54" si="28">AD49*AE49+AF49</f>
        <v>19230</v>
      </c>
      <c r="AH49" s="324">
        <f>AG49*O49</f>
        <v>961500</v>
      </c>
      <c r="AI49" s="318"/>
      <c r="AJ49" s="318"/>
      <c r="AK49" s="318"/>
      <c r="AL49" s="318"/>
      <c r="AM49" s="318"/>
      <c r="AN49" s="325"/>
      <c r="AO49" s="326">
        <f>'[2]h. Hà'!AC45</f>
        <v>8</v>
      </c>
      <c r="AP49" s="325"/>
      <c r="AQ49" s="325"/>
      <c r="AR49" s="325">
        <f t="shared" si="1"/>
        <v>8</v>
      </c>
      <c r="AS49" s="325">
        <v>26000</v>
      </c>
      <c r="AT49" s="325">
        <f t="shared" si="2"/>
        <v>208000</v>
      </c>
      <c r="AU49" s="327">
        <f t="shared" si="12"/>
        <v>8</v>
      </c>
      <c r="AV49" s="323">
        <f t="shared" si="3"/>
        <v>42</v>
      </c>
      <c r="AW49" s="325"/>
      <c r="AX49" s="325">
        <f>[2]Vân!AC45</f>
        <v>42</v>
      </c>
      <c r="AY49" s="325"/>
      <c r="AZ49" s="325">
        <f t="shared" si="4"/>
        <v>42</v>
      </c>
      <c r="BA49" s="240">
        <f t="shared" si="5"/>
        <v>0</v>
      </c>
      <c r="BB49" s="328">
        <f t="shared" si="6"/>
        <v>19230</v>
      </c>
      <c r="BC49" s="328">
        <f t="shared" si="7"/>
        <v>8</v>
      </c>
      <c r="BD49" s="328">
        <f t="shared" si="8"/>
        <v>153840</v>
      </c>
      <c r="BE49" s="328">
        <f t="shared" si="9"/>
        <v>0</v>
      </c>
      <c r="BF49" s="328">
        <f t="shared" si="10"/>
        <v>0</v>
      </c>
      <c r="BG49" s="328"/>
      <c r="BH49" s="328">
        <f t="shared" si="11"/>
        <v>16640</v>
      </c>
      <c r="BI49" s="329">
        <f t="shared" si="0"/>
        <v>16640</v>
      </c>
      <c r="BJ49" s="328"/>
      <c r="BK49" s="345">
        <f>SUM(AR49:AR55)</f>
        <v>567</v>
      </c>
      <c r="BL49" s="331" t="s">
        <v>516</v>
      </c>
    </row>
    <row r="50" spans="1:64" x14ac:dyDescent="0.3">
      <c r="A50" s="318">
        <v>2</v>
      </c>
      <c r="B50" s="372" t="s">
        <v>517</v>
      </c>
      <c r="C50" s="353"/>
      <c r="D50" s="320">
        <f>SUM(C50:C50)</f>
        <v>0</v>
      </c>
      <c r="E50" s="373">
        <v>70</v>
      </c>
      <c r="F50" s="373"/>
      <c r="G50" s="373"/>
      <c r="H50" s="373"/>
      <c r="I50" s="373"/>
      <c r="J50" s="373"/>
      <c r="K50" s="373"/>
      <c r="L50" s="373"/>
      <c r="M50" s="357"/>
      <c r="N50" s="320">
        <f>SUM(E50:M50)</f>
        <v>70</v>
      </c>
      <c r="O50" s="321">
        <f>D50+N50</f>
        <v>70</v>
      </c>
      <c r="P50" s="353"/>
      <c r="Q50" s="353"/>
      <c r="R50" s="353"/>
      <c r="S50" s="354"/>
      <c r="T50" s="353"/>
      <c r="U50" s="353"/>
      <c r="V50" s="353"/>
      <c r="W50" s="318">
        <f t="shared" si="26"/>
        <v>0</v>
      </c>
      <c r="X50" s="353"/>
      <c r="Y50" s="353"/>
      <c r="Z50" s="353"/>
      <c r="AA50" s="353"/>
      <c r="AB50" s="354"/>
      <c r="AC50" s="323">
        <f t="shared" si="27"/>
        <v>70</v>
      </c>
      <c r="AD50" s="353">
        <v>68</v>
      </c>
      <c r="AE50" s="353">
        <v>210</v>
      </c>
      <c r="AF50" s="353">
        <v>6000</v>
      </c>
      <c r="AG50" s="353">
        <f t="shared" si="28"/>
        <v>20280</v>
      </c>
      <c r="AH50" s="324">
        <f>AG50*O50</f>
        <v>1419600</v>
      </c>
      <c r="AI50" s="318"/>
      <c r="AJ50" s="318"/>
      <c r="AK50" s="318"/>
      <c r="AL50" s="318"/>
      <c r="AM50" s="318"/>
      <c r="AN50" s="325"/>
      <c r="AO50" s="326">
        <f>'[2]h. Hà'!AC46</f>
        <v>10</v>
      </c>
      <c r="AP50" s="332">
        <f>[2]Vân!AA46</f>
        <v>3</v>
      </c>
      <c r="AQ50" s="325"/>
      <c r="AR50" s="325">
        <f t="shared" si="1"/>
        <v>13</v>
      </c>
      <c r="AS50" s="325">
        <v>28000</v>
      </c>
      <c r="AT50" s="325">
        <f t="shared" si="2"/>
        <v>364000</v>
      </c>
      <c r="AU50" s="327">
        <f t="shared" si="12"/>
        <v>13</v>
      </c>
      <c r="AV50" s="323">
        <f t="shared" si="3"/>
        <v>57</v>
      </c>
      <c r="AW50" s="325"/>
      <c r="AX50" s="325">
        <f>[2]Vân!AC46</f>
        <v>57</v>
      </c>
      <c r="AY50" s="325"/>
      <c r="AZ50" s="325">
        <f t="shared" si="4"/>
        <v>57</v>
      </c>
      <c r="BA50" s="240">
        <f t="shared" si="5"/>
        <v>0</v>
      </c>
      <c r="BB50" s="328">
        <f t="shared" si="6"/>
        <v>20280</v>
      </c>
      <c r="BC50" s="328">
        <f t="shared" si="7"/>
        <v>13</v>
      </c>
      <c r="BD50" s="328">
        <f t="shared" si="8"/>
        <v>263640</v>
      </c>
      <c r="BE50" s="328">
        <f t="shared" si="9"/>
        <v>0</v>
      </c>
      <c r="BF50" s="328">
        <f t="shared" si="10"/>
        <v>0</v>
      </c>
      <c r="BG50" s="328">
        <f t="shared" si="17"/>
        <v>14560</v>
      </c>
      <c r="BH50" s="328"/>
      <c r="BI50" s="329">
        <f t="shared" si="0"/>
        <v>14560</v>
      </c>
      <c r="BJ50" s="328"/>
      <c r="BK50" s="350"/>
      <c r="BL50" s="331" t="s">
        <v>518</v>
      </c>
    </row>
    <row r="51" spans="1:64" x14ac:dyDescent="0.3">
      <c r="A51" s="318">
        <v>3</v>
      </c>
      <c r="B51" s="352" t="s">
        <v>295</v>
      </c>
      <c r="C51" s="353"/>
      <c r="D51" s="320">
        <f>SUM(C51:C51)</f>
        <v>0</v>
      </c>
      <c r="E51" s="353">
        <v>20</v>
      </c>
      <c r="F51" s="353"/>
      <c r="G51" s="353"/>
      <c r="H51" s="353"/>
      <c r="I51" s="353"/>
      <c r="J51" s="353"/>
      <c r="K51" s="353"/>
      <c r="L51" s="353"/>
      <c r="M51" s="353"/>
      <c r="N51" s="320">
        <f>SUM(E51:M51)</f>
        <v>20</v>
      </c>
      <c r="O51" s="321">
        <f>D51+N51</f>
        <v>20</v>
      </c>
      <c r="P51" s="353"/>
      <c r="Q51" s="353"/>
      <c r="R51" s="353"/>
      <c r="S51" s="354"/>
      <c r="T51" s="353"/>
      <c r="U51" s="353"/>
      <c r="V51" s="353"/>
      <c r="W51" s="318">
        <f t="shared" si="26"/>
        <v>0</v>
      </c>
      <c r="X51" s="353"/>
      <c r="Y51" s="353"/>
      <c r="Z51" s="353"/>
      <c r="AA51" s="353"/>
      <c r="AB51" s="354"/>
      <c r="AC51" s="323">
        <f t="shared" si="27"/>
        <v>20</v>
      </c>
      <c r="AD51" s="353">
        <v>57</v>
      </c>
      <c r="AE51" s="353">
        <v>210</v>
      </c>
      <c r="AF51" s="353">
        <v>6000</v>
      </c>
      <c r="AG51" s="353">
        <f t="shared" si="28"/>
        <v>17970</v>
      </c>
      <c r="AH51" s="324">
        <f>AG51*O51</f>
        <v>359400</v>
      </c>
      <c r="AI51" s="318"/>
      <c r="AJ51" s="318"/>
      <c r="AK51" s="318"/>
      <c r="AL51" s="318"/>
      <c r="AM51" s="318"/>
      <c r="AN51" s="325"/>
      <c r="AO51" s="326">
        <f>'[2]h. Hà'!AC47</f>
        <v>4</v>
      </c>
      <c r="AP51" s="325"/>
      <c r="AQ51" s="325"/>
      <c r="AR51" s="325">
        <f t="shared" si="1"/>
        <v>4</v>
      </c>
      <c r="AS51" s="325">
        <v>25000</v>
      </c>
      <c r="AT51" s="325">
        <f t="shared" si="2"/>
        <v>100000</v>
      </c>
      <c r="AU51" s="327">
        <f t="shared" si="12"/>
        <v>4</v>
      </c>
      <c r="AV51" s="323">
        <f t="shared" si="3"/>
        <v>16</v>
      </c>
      <c r="AW51" s="325"/>
      <c r="AX51" s="325">
        <f>[2]Vân!AC47</f>
        <v>16</v>
      </c>
      <c r="AY51" s="325"/>
      <c r="AZ51" s="325">
        <f t="shared" si="4"/>
        <v>16</v>
      </c>
      <c r="BA51" s="240">
        <f t="shared" si="5"/>
        <v>0</v>
      </c>
      <c r="BB51" s="328">
        <f t="shared" si="6"/>
        <v>17970</v>
      </c>
      <c r="BC51" s="328">
        <f t="shared" si="7"/>
        <v>4</v>
      </c>
      <c r="BD51" s="328">
        <f t="shared" si="8"/>
        <v>71880</v>
      </c>
      <c r="BE51" s="328">
        <f t="shared" si="9"/>
        <v>0</v>
      </c>
      <c r="BF51" s="328">
        <f t="shared" si="10"/>
        <v>0</v>
      </c>
      <c r="BG51" s="328"/>
      <c r="BH51" s="328">
        <f t="shared" si="11"/>
        <v>8000</v>
      </c>
      <c r="BI51" s="329">
        <f t="shared" si="0"/>
        <v>8000</v>
      </c>
      <c r="BJ51" s="328"/>
      <c r="BK51" s="350"/>
      <c r="BL51" s="331" t="s">
        <v>519</v>
      </c>
    </row>
    <row r="52" spans="1:64" x14ac:dyDescent="0.3">
      <c r="A52" s="336">
        <v>4</v>
      </c>
      <c r="B52" s="342" t="s">
        <v>290</v>
      </c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47"/>
      <c r="P52" s="318"/>
      <c r="Q52" s="318"/>
      <c r="R52" s="318"/>
      <c r="S52" s="318"/>
      <c r="T52" s="338"/>
      <c r="U52" s="338"/>
      <c r="V52" s="338"/>
      <c r="W52" s="318">
        <f t="shared" si="26"/>
        <v>0</v>
      </c>
      <c r="X52" s="339"/>
      <c r="Y52" s="339"/>
      <c r="Z52" s="339">
        <v>100</v>
      </c>
      <c r="AA52" s="349">
        <f>SUM(X52:Z52)</f>
        <v>100</v>
      </c>
      <c r="AB52" s="349">
        <f>W52+AA52</f>
        <v>100</v>
      </c>
      <c r="AC52" s="272">
        <f t="shared" si="27"/>
        <v>100</v>
      </c>
      <c r="AD52" s="342">
        <v>129</v>
      </c>
      <c r="AE52" s="342">
        <v>213</v>
      </c>
      <c r="AF52" s="343">
        <v>8800</v>
      </c>
      <c r="AG52" s="343">
        <f t="shared" si="28"/>
        <v>36277</v>
      </c>
      <c r="AH52" s="344">
        <f>AB52*AG52</f>
        <v>3627700</v>
      </c>
      <c r="AI52" s="318"/>
      <c r="AJ52" s="318"/>
      <c r="AK52" s="318"/>
      <c r="AL52" s="318"/>
      <c r="AM52" s="318"/>
      <c r="AN52" s="325"/>
      <c r="AO52" s="326">
        <f>'[2]h. Hà'!AC48</f>
        <v>24</v>
      </c>
      <c r="AP52" s="325">
        <f>[2]Vân!AA48</f>
        <v>7</v>
      </c>
      <c r="AQ52" s="325"/>
      <c r="AR52" s="325">
        <f t="shared" si="1"/>
        <v>31</v>
      </c>
      <c r="AS52" s="325">
        <v>44000</v>
      </c>
      <c r="AT52" s="325">
        <f t="shared" si="2"/>
        <v>1364000</v>
      </c>
      <c r="AU52" s="327">
        <f t="shared" si="12"/>
        <v>31</v>
      </c>
      <c r="AV52" s="323">
        <f t="shared" si="3"/>
        <v>69</v>
      </c>
      <c r="AW52" s="325"/>
      <c r="AX52" s="325">
        <f>[2]Vân!AC48</f>
        <v>69</v>
      </c>
      <c r="AY52" s="325"/>
      <c r="AZ52" s="325">
        <f t="shared" si="4"/>
        <v>69</v>
      </c>
      <c r="BA52" s="240">
        <f t="shared" si="5"/>
        <v>0</v>
      </c>
      <c r="BB52" s="328">
        <f t="shared" si="6"/>
        <v>36277</v>
      </c>
      <c r="BC52" s="328">
        <f t="shared" si="7"/>
        <v>31</v>
      </c>
      <c r="BD52" s="328">
        <f t="shared" si="8"/>
        <v>1124587</v>
      </c>
      <c r="BE52" s="328">
        <f t="shared" si="9"/>
        <v>0</v>
      </c>
      <c r="BF52" s="328">
        <f t="shared" si="10"/>
        <v>0</v>
      </c>
      <c r="BG52" s="328"/>
      <c r="BH52" s="328">
        <f t="shared" si="11"/>
        <v>109120</v>
      </c>
      <c r="BI52" s="329">
        <f t="shared" si="0"/>
        <v>109120</v>
      </c>
      <c r="BJ52" s="328"/>
      <c r="BK52" s="350"/>
      <c r="BL52" s="331" t="s">
        <v>520</v>
      </c>
    </row>
    <row r="53" spans="1:64" ht="31.2" x14ac:dyDescent="0.3">
      <c r="A53" s="336">
        <v>5</v>
      </c>
      <c r="B53" s="346" t="s">
        <v>521</v>
      </c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47"/>
      <c r="P53" s="318"/>
      <c r="Q53" s="318"/>
      <c r="R53" s="318"/>
      <c r="S53" s="318"/>
      <c r="T53" s="338"/>
      <c r="U53" s="338"/>
      <c r="V53" s="338"/>
      <c r="W53" s="318">
        <f t="shared" si="26"/>
        <v>0</v>
      </c>
      <c r="X53" s="339"/>
      <c r="Y53" s="339">
        <v>50</v>
      </c>
      <c r="Z53" s="339"/>
      <c r="AA53" s="349">
        <f>SUM(X53:Z53)</f>
        <v>50</v>
      </c>
      <c r="AB53" s="349">
        <f>W53+AA53</f>
        <v>50</v>
      </c>
      <c r="AC53" s="272">
        <f t="shared" si="27"/>
        <v>50</v>
      </c>
      <c r="AD53" s="342">
        <v>115</v>
      </c>
      <c r="AE53" s="342">
        <v>213</v>
      </c>
      <c r="AF53" s="343">
        <v>8800</v>
      </c>
      <c r="AG53" s="343">
        <f t="shared" si="28"/>
        <v>33295</v>
      </c>
      <c r="AH53" s="344">
        <f>AB53*AG53</f>
        <v>1664750</v>
      </c>
      <c r="AI53" s="318"/>
      <c r="AJ53" s="318"/>
      <c r="AK53" s="318"/>
      <c r="AL53" s="318"/>
      <c r="AM53" s="318"/>
      <c r="AO53" s="326">
        <f>'[2]h. Hà'!AC49</f>
        <v>5</v>
      </c>
      <c r="AP53" s="332">
        <f>[2]Vân!AA49</f>
        <v>3</v>
      </c>
      <c r="AQ53" s="325"/>
      <c r="AR53" s="325">
        <f t="shared" si="1"/>
        <v>8</v>
      </c>
      <c r="AS53" s="325">
        <v>41000</v>
      </c>
      <c r="AT53" s="325">
        <f t="shared" si="2"/>
        <v>328000</v>
      </c>
      <c r="AU53" s="327">
        <f t="shared" si="12"/>
        <v>8</v>
      </c>
      <c r="AV53" s="323">
        <f t="shared" si="3"/>
        <v>42</v>
      </c>
      <c r="AW53" s="325"/>
      <c r="AX53" s="325">
        <f>[2]Vân!AC49</f>
        <v>42</v>
      </c>
      <c r="AY53" s="325"/>
      <c r="AZ53" s="325">
        <f t="shared" si="4"/>
        <v>42</v>
      </c>
      <c r="BA53" s="240">
        <f t="shared" si="5"/>
        <v>0</v>
      </c>
      <c r="BB53" s="328">
        <f t="shared" si="6"/>
        <v>33295</v>
      </c>
      <c r="BC53" s="328">
        <f t="shared" si="7"/>
        <v>8</v>
      </c>
      <c r="BD53" s="328">
        <f t="shared" si="8"/>
        <v>266360</v>
      </c>
      <c r="BE53" s="328">
        <f t="shared" si="9"/>
        <v>0</v>
      </c>
      <c r="BF53" s="328">
        <f t="shared" si="10"/>
        <v>0</v>
      </c>
      <c r="BG53" s="328">
        <f t="shared" si="17"/>
        <v>13120</v>
      </c>
      <c r="BH53" s="328"/>
      <c r="BI53" s="329">
        <f t="shared" si="0"/>
        <v>13120</v>
      </c>
      <c r="BJ53" s="328"/>
      <c r="BK53" s="350"/>
      <c r="BL53" s="331" t="s">
        <v>522</v>
      </c>
    </row>
    <row r="54" spans="1:64" ht="33.6" x14ac:dyDescent="0.3">
      <c r="A54" s="318">
        <v>6</v>
      </c>
      <c r="B54" s="352" t="s">
        <v>523</v>
      </c>
      <c r="C54" s="353"/>
      <c r="D54" s="320">
        <f>SUM(C54:C54)</f>
        <v>0</v>
      </c>
      <c r="E54" s="353">
        <v>100</v>
      </c>
      <c r="F54" s="353"/>
      <c r="G54" s="353"/>
      <c r="H54" s="353"/>
      <c r="I54" s="353"/>
      <c r="J54" s="353"/>
      <c r="K54" s="353"/>
      <c r="L54" s="353"/>
      <c r="M54" s="353"/>
      <c r="N54" s="320">
        <f>SUM(E54:M54)</f>
        <v>100</v>
      </c>
      <c r="O54" s="321">
        <f>D54+N54</f>
        <v>100</v>
      </c>
      <c r="P54" s="353"/>
      <c r="Q54" s="353"/>
      <c r="R54" s="353"/>
      <c r="S54" s="354"/>
      <c r="T54" s="353"/>
      <c r="U54" s="353"/>
      <c r="V54" s="353"/>
      <c r="W54" s="318">
        <f t="shared" si="26"/>
        <v>0</v>
      </c>
      <c r="X54" s="353"/>
      <c r="Y54" s="353"/>
      <c r="Z54" s="353"/>
      <c r="AA54" s="353"/>
      <c r="AB54" s="354"/>
      <c r="AC54" s="323">
        <f t="shared" si="27"/>
        <v>100</v>
      </c>
      <c r="AD54" s="353">
        <v>233</v>
      </c>
      <c r="AE54" s="353">
        <v>210</v>
      </c>
      <c r="AF54" s="353">
        <v>6000</v>
      </c>
      <c r="AG54" s="353">
        <f t="shared" si="28"/>
        <v>54930</v>
      </c>
      <c r="AH54" s="358">
        <f>AG54*O54</f>
        <v>5493000</v>
      </c>
      <c r="AI54" s="318"/>
      <c r="AJ54" s="318"/>
      <c r="AK54" s="318"/>
      <c r="AL54" s="318"/>
      <c r="AM54" s="318"/>
      <c r="AO54" s="326">
        <f>'[2]h. Hà'!AC50</f>
        <v>13</v>
      </c>
      <c r="AP54" s="332">
        <f>[2]Vân!AA50</f>
        <v>2</v>
      </c>
      <c r="AQ54" s="325"/>
      <c r="AR54" s="325">
        <f t="shared" si="1"/>
        <v>15</v>
      </c>
      <c r="AS54" s="325">
        <v>49000</v>
      </c>
      <c r="AT54" s="325">
        <f t="shared" si="2"/>
        <v>735000</v>
      </c>
      <c r="AU54" s="327">
        <f t="shared" si="12"/>
        <v>15</v>
      </c>
      <c r="AV54" s="323">
        <f t="shared" si="3"/>
        <v>85</v>
      </c>
      <c r="AW54" s="325"/>
      <c r="AX54" s="325">
        <f>[2]Vân!AC50</f>
        <v>85</v>
      </c>
      <c r="AY54" s="325"/>
      <c r="AZ54" s="325">
        <f t="shared" si="4"/>
        <v>85</v>
      </c>
      <c r="BA54" s="240">
        <f t="shared" si="5"/>
        <v>0</v>
      </c>
      <c r="BB54" s="328">
        <f t="shared" si="6"/>
        <v>54930</v>
      </c>
      <c r="BC54" s="328">
        <f t="shared" si="7"/>
        <v>15</v>
      </c>
      <c r="BD54" s="328">
        <f t="shared" si="8"/>
        <v>823950</v>
      </c>
      <c r="BE54" s="328">
        <f t="shared" si="9"/>
        <v>0</v>
      </c>
      <c r="BF54" s="328">
        <f t="shared" si="10"/>
        <v>0</v>
      </c>
      <c r="BG54" s="328">
        <f t="shared" si="17"/>
        <v>29400</v>
      </c>
      <c r="BH54" s="328"/>
      <c r="BI54" s="329">
        <f t="shared" si="0"/>
        <v>29400</v>
      </c>
      <c r="BJ54" s="328"/>
      <c r="BK54" s="350"/>
      <c r="BL54" s="331" t="s">
        <v>524</v>
      </c>
    </row>
    <row r="55" spans="1:64" ht="33.6" x14ac:dyDescent="0.3">
      <c r="A55" s="318">
        <v>7</v>
      </c>
      <c r="B55" s="374" t="s">
        <v>279</v>
      </c>
      <c r="C55" s="318"/>
      <c r="D55" s="318"/>
      <c r="E55" s="318"/>
      <c r="F55" s="318"/>
      <c r="G55" s="318"/>
      <c r="H55" s="318"/>
      <c r="I55" s="318"/>
      <c r="J55" s="318"/>
      <c r="K55" s="318"/>
      <c r="L55" s="318"/>
      <c r="M55" s="318"/>
      <c r="N55" s="318"/>
      <c r="O55" s="347"/>
      <c r="P55" s="367">
        <v>300</v>
      </c>
      <c r="Q55" s="367">
        <f>4*72+44</f>
        <v>332</v>
      </c>
      <c r="R55" s="367"/>
      <c r="S55" s="363">
        <f>SUM(P55:R55)</f>
        <v>632</v>
      </c>
      <c r="T55" s="363"/>
      <c r="U55" s="363"/>
      <c r="V55" s="363"/>
      <c r="W55" s="318">
        <f t="shared" si="26"/>
        <v>0</v>
      </c>
      <c r="X55" s="363"/>
      <c r="Y55" s="363"/>
      <c r="Z55" s="363"/>
      <c r="AA55" s="363"/>
      <c r="AB55" s="363"/>
      <c r="AC55" s="272">
        <f t="shared" si="27"/>
        <v>632</v>
      </c>
      <c r="AD55" s="360">
        <f>234/2</f>
        <v>117</v>
      </c>
      <c r="AE55" s="360">
        <v>190</v>
      </c>
      <c r="AF55" s="318"/>
      <c r="AG55" s="365">
        <f>AD55*AE55</f>
        <v>22230</v>
      </c>
      <c r="AH55" s="358">
        <f>AG55*S55</f>
        <v>14049360</v>
      </c>
      <c r="AI55" s="318"/>
      <c r="AJ55" s="318"/>
      <c r="AK55" s="318"/>
      <c r="AL55" s="318"/>
      <c r="AM55" s="318"/>
      <c r="AN55" s="332">
        <f>[2]Hiên!AB51</f>
        <v>207</v>
      </c>
      <c r="AO55" s="326">
        <f>'[2]h. Hà'!AC51</f>
        <v>265</v>
      </c>
      <c r="AP55" s="332">
        <f>[2]Vân!AA51</f>
        <v>16</v>
      </c>
      <c r="AQ55" s="325"/>
      <c r="AR55" s="325">
        <f t="shared" si="1"/>
        <v>488</v>
      </c>
      <c r="AS55" s="325">
        <v>37000</v>
      </c>
      <c r="AT55" s="325">
        <f t="shared" si="2"/>
        <v>18056000</v>
      </c>
      <c r="AU55" s="327">
        <f t="shared" si="12"/>
        <v>488</v>
      </c>
      <c r="AV55" s="323">
        <f t="shared" si="3"/>
        <v>144</v>
      </c>
      <c r="AW55" s="325">
        <f>[2]Hiên!AD51</f>
        <v>29</v>
      </c>
      <c r="AX55" s="325">
        <f>[2]Vân!AC51</f>
        <v>115</v>
      </c>
      <c r="AY55" s="325"/>
      <c r="AZ55" s="325">
        <f t="shared" si="4"/>
        <v>144</v>
      </c>
      <c r="BA55" s="240">
        <f t="shared" si="5"/>
        <v>0</v>
      </c>
      <c r="BB55" s="328">
        <f>AG55+7000</f>
        <v>29230</v>
      </c>
      <c r="BC55" s="328">
        <f t="shared" si="7"/>
        <v>488</v>
      </c>
      <c r="BD55" s="328">
        <f t="shared" si="8"/>
        <v>14264240</v>
      </c>
      <c r="BE55" s="328">
        <f t="shared" si="9"/>
        <v>0</v>
      </c>
      <c r="BF55" s="328">
        <f t="shared" si="10"/>
        <v>0</v>
      </c>
      <c r="BG55" s="328">
        <f t="shared" si="17"/>
        <v>722240</v>
      </c>
      <c r="BH55" s="328"/>
      <c r="BI55" s="329">
        <f t="shared" si="0"/>
        <v>722240</v>
      </c>
      <c r="BJ55" s="328"/>
      <c r="BK55" s="355"/>
      <c r="BL55" s="331" t="s">
        <v>525</v>
      </c>
    </row>
    <row r="56" spans="1:64" customFormat="1" x14ac:dyDescent="0.3">
      <c r="A56" s="307">
        <v>10</v>
      </c>
      <c r="B56" s="308" t="s">
        <v>526</v>
      </c>
      <c r="C56" s="309"/>
      <c r="D56" s="309"/>
      <c r="E56" s="309"/>
      <c r="F56" s="309"/>
      <c r="G56" s="309"/>
      <c r="H56" s="309"/>
      <c r="I56" s="309"/>
      <c r="J56" s="309"/>
      <c r="K56" s="309"/>
      <c r="L56" s="309"/>
      <c r="M56" s="309"/>
      <c r="N56" s="309"/>
      <c r="O56" s="309"/>
      <c r="P56" s="309"/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  <c r="AD56" s="309"/>
      <c r="AE56" s="309"/>
      <c r="AF56" s="309"/>
      <c r="AG56" s="309"/>
      <c r="AH56" s="310"/>
      <c r="AI56" s="309"/>
      <c r="AJ56" s="309"/>
      <c r="AK56" s="309"/>
      <c r="AL56" s="309"/>
      <c r="AM56" s="309"/>
      <c r="AN56" s="311"/>
      <c r="AO56" s="326">
        <f>'[2]h. Hà'!AC52</f>
        <v>0</v>
      </c>
      <c r="AP56" s="311"/>
      <c r="AQ56" s="311"/>
      <c r="AR56" s="325">
        <f t="shared" si="1"/>
        <v>0</v>
      </c>
      <c r="AS56" s="311"/>
      <c r="AT56" s="325">
        <f t="shared" si="2"/>
        <v>0</v>
      </c>
      <c r="AU56" s="327">
        <f t="shared" si="12"/>
        <v>0</v>
      </c>
      <c r="AV56" s="323">
        <f t="shared" si="3"/>
        <v>0</v>
      </c>
      <c r="AW56" s="325"/>
      <c r="AX56" s="325">
        <f>[2]Vân!AC52</f>
        <v>0</v>
      </c>
      <c r="AY56" s="325"/>
      <c r="AZ56" s="325">
        <f t="shared" si="4"/>
        <v>0</v>
      </c>
      <c r="BA56" s="240">
        <f t="shared" si="5"/>
        <v>0</v>
      </c>
      <c r="BB56" s="328">
        <f t="shared" si="6"/>
        <v>0</v>
      </c>
      <c r="BC56" s="328">
        <f t="shared" si="7"/>
        <v>0</v>
      </c>
      <c r="BD56" s="328">
        <f t="shared" si="8"/>
        <v>0</v>
      </c>
      <c r="BE56" s="328">
        <f t="shared" si="9"/>
        <v>0</v>
      </c>
      <c r="BF56" s="328">
        <f t="shared" si="10"/>
        <v>0</v>
      </c>
      <c r="BG56" s="334">
        <f>SUM(BG57:BG62)</f>
        <v>121920</v>
      </c>
      <c r="BH56" s="334">
        <f>SUM(BH57:BH62)</f>
        <v>0</v>
      </c>
      <c r="BI56" s="335">
        <f t="shared" si="0"/>
        <v>121920</v>
      </c>
      <c r="BJ56" s="315"/>
      <c r="BK56" s="315"/>
    </row>
    <row r="57" spans="1:64" x14ac:dyDescent="0.3">
      <c r="A57" s="318">
        <v>1</v>
      </c>
      <c r="B57" s="372" t="s">
        <v>333</v>
      </c>
      <c r="C57" s="353"/>
      <c r="D57" s="320">
        <f t="shared" ref="D57:D62" si="29">SUM(C57:C57)</f>
        <v>0</v>
      </c>
      <c r="E57" s="353">
        <v>100</v>
      </c>
      <c r="F57" s="353"/>
      <c r="G57" s="353"/>
      <c r="H57" s="353"/>
      <c r="I57" s="353"/>
      <c r="J57" s="353"/>
      <c r="K57" s="353"/>
      <c r="L57" s="353"/>
      <c r="M57" s="353"/>
      <c r="N57" s="320">
        <f>SUM(E57:M57)</f>
        <v>100</v>
      </c>
      <c r="O57" s="321">
        <f t="shared" ref="O57:O62" si="30">D57+N57</f>
        <v>100</v>
      </c>
      <c r="P57" s="353"/>
      <c r="Q57" s="353"/>
      <c r="R57" s="353"/>
      <c r="S57" s="354"/>
      <c r="T57" s="353"/>
      <c r="U57" s="353"/>
      <c r="V57" s="353"/>
      <c r="W57" s="318">
        <f t="shared" ref="W57:W62" si="31">SUM(T57:V57)</f>
        <v>0</v>
      </c>
      <c r="X57" s="353"/>
      <c r="Y57" s="353"/>
      <c r="Z57" s="353"/>
      <c r="AA57" s="353"/>
      <c r="AB57" s="354"/>
      <c r="AC57" s="323">
        <f t="shared" ref="AC57:AC62" si="32">O57+S57+AB57</f>
        <v>100</v>
      </c>
      <c r="AD57" s="353">
        <v>68</v>
      </c>
      <c r="AE57" s="353">
        <v>210</v>
      </c>
      <c r="AF57" s="353">
        <v>6000</v>
      </c>
      <c r="AG57" s="353">
        <f t="shared" ref="AG57:AG62" si="33">AD57*AE57+AF57</f>
        <v>20280</v>
      </c>
      <c r="AH57" s="324">
        <f t="shared" ref="AH57:AH62" si="34">AG57*O57</f>
        <v>2028000</v>
      </c>
      <c r="AI57" s="318"/>
      <c r="AJ57" s="318"/>
      <c r="AK57" s="318"/>
      <c r="AL57" s="318"/>
      <c r="AM57" s="318"/>
      <c r="AN57" s="325"/>
      <c r="AO57" s="326">
        <f>'[2]h. Hà'!AC53</f>
        <v>0</v>
      </c>
      <c r="AP57" s="325">
        <f>[2]Vân!AA53</f>
        <v>0</v>
      </c>
      <c r="AQ57" s="325"/>
      <c r="AR57" s="325">
        <f t="shared" si="1"/>
        <v>0</v>
      </c>
      <c r="AS57" s="325">
        <v>28000</v>
      </c>
      <c r="AT57" s="325">
        <f t="shared" si="2"/>
        <v>0</v>
      </c>
      <c r="AU57" s="327">
        <f t="shared" si="12"/>
        <v>0</v>
      </c>
      <c r="AV57" s="323">
        <f t="shared" si="3"/>
        <v>100</v>
      </c>
      <c r="AW57" s="325"/>
      <c r="AX57" s="325">
        <f>[2]Vân!AC53</f>
        <v>100</v>
      </c>
      <c r="AY57" s="325"/>
      <c r="AZ57" s="325">
        <f t="shared" si="4"/>
        <v>100</v>
      </c>
      <c r="BA57" s="240">
        <f t="shared" si="5"/>
        <v>0</v>
      </c>
      <c r="BB57" s="328">
        <f t="shared" si="6"/>
        <v>20280</v>
      </c>
      <c r="BC57" s="328">
        <f t="shared" si="7"/>
        <v>0</v>
      </c>
      <c r="BD57" s="328">
        <f t="shared" si="8"/>
        <v>0</v>
      </c>
      <c r="BE57" s="328">
        <f t="shared" si="9"/>
        <v>0</v>
      </c>
      <c r="BF57" s="328">
        <f t="shared" si="10"/>
        <v>0</v>
      </c>
      <c r="BG57" s="328">
        <f t="shared" si="17"/>
        <v>0</v>
      </c>
      <c r="BH57" s="328">
        <f t="shared" si="11"/>
        <v>0</v>
      </c>
      <c r="BI57" s="329">
        <f t="shared" si="0"/>
        <v>0</v>
      </c>
      <c r="BJ57" s="328"/>
      <c r="BK57" s="345">
        <f>SUM(AR57:AR62)</f>
        <v>113</v>
      </c>
      <c r="BL57" s="331" t="s">
        <v>527</v>
      </c>
    </row>
    <row r="58" spans="1:64" ht="33.6" x14ac:dyDescent="0.3">
      <c r="A58" s="318">
        <v>2</v>
      </c>
      <c r="B58" s="352" t="s">
        <v>335</v>
      </c>
      <c r="C58" s="353"/>
      <c r="D58" s="320">
        <f t="shared" si="29"/>
        <v>0</v>
      </c>
      <c r="E58" s="353">
        <v>100</v>
      </c>
      <c r="F58" s="353"/>
      <c r="G58" s="353"/>
      <c r="H58" s="353"/>
      <c r="I58" s="353"/>
      <c r="J58" s="353"/>
      <c r="K58" s="353"/>
      <c r="L58" s="353"/>
      <c r="M58" s="353"/>
      <c r="N58" s="320">
        <f>SUM(E58:M58)</f>
        <v>100</v>
      </c>
      <c r="O58" s="321">
        <f t="shared" si="30"/>
        <v>100</v>
      </c>
      <c r="P58" s="353"/>
      <c r="Q58" s="353"/>
      <c r="R58" s="353"/>
      <c r="S58" s="354"/>
      <c r="T58" s="353"/>
      <c r="U58" s="353"/>
      <c r="V58" s="353"/>
      <c r="W58" s="318">
        <f t="shared" si="31"/>
        <v>0</v>
      </c>
      <c r="X58" s="353"/>
      <c r="Y58" s="353"/>
      <c r="Z58" s="353"/>
      <c r="AA58" s="353"/>
      <c r="AB58" s="354"/>
      <c r="AC58" s="323">
        <f t="shared" si="32"/>
        <v>100</v>
      </c>
      <c r="AD58" s="353">
        <v>64</v>
      </c>
      <c r="AE58" s="353">
        <v>210</v>
      </c>
      <c r="AF58" s="353">
        <v>6000</v>
      </c>
      <c r="AG58" s="353">
        <f t="shared" si="33"/>
        <v>19440</v>
      </c>
      <c r="AH58" s="324">
        <f t="shared" si="34"/>
        <v>1944000</v>
      </c>
      <c r="AI58" s="318"/>
      <c r="AJ58" s="318"/>
      <c r="AK58" s="318"/>
      <c r="AL58" s="318"/>
      <c r="AM58" s="318"/>
      <c r="AN58" s="325"/>
      <c r="AO58" s="326">
        <f>'[2]h. Hà'!AC54</f>
        <v>0</v>
      </c>
      <c r="AP58" s="325"/>
      <c r="AQ58" s="325"/>
      <c r="AR58" s="325">
        <f t="shared" si="1"/>
        <v>0</v>
      </c>
      <c r="AS58" s="325">
        <v>27000</v>
      </c>
      <c r="AT58" s="325">
        <f t="shared" si="2"/>
        <v>0</v>
      </c>
      <c r="AU58" s="327">
        <f t="shared" si="12"/>
        <v>0</v>
      </c>
      <c r="AV58" s="323">
        <f t="shared" si="3"/>
        <v>100</v>
      </c>
      <c r="AW58" s="325"/>
      <c r="AX58" s="325">
        <f>[2]Vân!AC54</f>
        <v>100</v>
      </c>
      <c r="AY58" s="325"/>
      <c r="AZ58" s="325">
        <f t="shared" si="4"/>
        <v>100</v>
      </c>
      <c r="BA58" s="240">
        <f t="shared" si="5"/>
        <v>0</v>
      </c>
      <c r="BB58" s="328">
        <f t="shared" si="6"/>
        <v>19440</v>
      </c>
      <c r="BC58" s="328">
        <f t="shared" si="7"/>
        <v>0</v>
      </c>
      <c r="BD58" s="328">
        <f t="shared" si="8"/>
        <v>0</v>
      </c>
      <c r="BE58" s="328">
        <f t="shared" si="9"/>
        <v>0</v>
      </c>
      <c r="BF58" s="328">
        <f t="shared" si="10"/>
        <v>0</v>
      </c>
      <c r="BG58" s="328">
        <f t="shared" si="17"/>
        <v>0</v>
      </c>
      <c r="BH58" s="328">
        <f t="shared" si="11"/>
        <v>0</v>
      </c>
      <c r="BI58" s="329">
        <f t="shared" si="0"/>
        <v>0</v>
      </c>
      <c r="BJ58" s="328"/>
      <c r="BK58" s="350"/>
      <c r="BL58" s="331" t="s">
        <v>528</v>
      </c>
    </row>
    <row r="59" spans="1:64" x14ac:dyDescent="0.3">
      <c r="A59" s="318">
        <v>3</v>
      </c>
      <c r="B59" s="372" t="s">
        <v>337</v>
      </c>
      <c r="C59" s="353"/>
      <c r="D59" s="320">
        <f t="shared" si="29"/>
        <v>0</v>
      </c>
      <c r="E59" s="353">
        <v>100</v>
      </c>
      <c r="F59" s="353"/>
      <c r="G59" s="353"/>
      <c r="H59" s="353"/>
      <c r="I59" s="353"/>
      <c r="J59" s="353"/>
      <c r="K59" s="353"/>
      <c r="L59" s="353"/>
      <c r="M59" s="353"/>
      <c r="N59" s="320">
        <f>SUM(E59:M59)</f>
        <v>100</v>
      </c>
      <c r="O59" s="321">
        <f t="shared" si="30"/>
        <v>100</v>
      </c>
      <c r="P59" s="353"/>
      <c r="Q59" s="353"/>
      <c r="R59" s="353"/>
      <c r="S59" s="354"/>
      <c r="T59" s="353"/>
      <c r="U59" s="353"/>
      <c r="V59" s="353"/>
      <c r="W59" s="318">
        <f t="shared" si="31"/>
        <v>0</v>
      </c>
      <c r="X59" s="353"/>
      <c r="Y59" s="353"/>
      <c r="Z59" s="353"/>
      <c r="AA59" s="353"/>
      <c r="AB59" s="354"/>
      <c r="AC59" s="323">
        <f t="shared" si="32"/>
        <v>100</v>
      </c>
      <c r="AD59" s="353">
        <v>49</v>
      </c>
      <c r="AE59" s="353">
        <v>210</v>
      </c>
      <c r="AF59" s="353">
        <v>6000</v>
      </c>
      <c r="AG59" s="353">
        <f t="shared" si="33"/>
        <v>16290</v>
      </c>
      <c r="AH59" s="324">
        <f t="shared" si="34"/>
        <v>1629000</v>
      </c>
      <c r="AI59" s="318"/>
      <c r="AJ59" s="318"/>
      <c r="AK59" s="318"/>
      <c r="AL59" s="318"/>
      <c r="AM59" s="318"/>
      <c r="AN59" s="325"/>
      <c r="AO59" s="326">
        <f>'[2]h. Hà'!AC55</f>
        <v>0</v>
      </c>
      <c r="AP59" s="325"/>
      <c r="AQ59" s="325"/>
      <c r="AR59" s="325">
        <f t="shared" si="1"/>
        <v>0</v>
      </c>
      <c r="AS59" s="325">
        <v>23000</v>
      </c>
      <c r="AT59" s="325">
        <f t="shared" si="2"/>
        <v>0</v>
      </c>
      <c r="AU59" s="327">
        <f t="shared" si="12"/>
        <v>0</v>
      </c>
      <c r="AV59" s="323">
        <f t="shared" si="3"/>
        <v>100</v>
      </c>
      <c r="AW59" s="325"/>
      <c r="AX59" s="325">
        <f>[2]Vân!AC55</f>
        <v>100</v>
      </c>
      <c r="AY59" s="325"/>
      <c r="AZ59" s="325">
        <f t="shared" si="4"/>
        <v>100</v>
      </c>
      <c r="BA59" s="240">
        <f t="shared" si="5"/>
        <v>0</v>
      </c>
      <c r="BB59" s="328">
        <f t="shared" si="6"/>
        <v>16290</v>
      </c>
      <c r="BC59" s="328">
        <f t="shared" si="7"/>
        <v>0</v>
      </c>
      <c r="BD59" s="328">
        <f t="shared" si="8"/>
        <v>0</v>
      </c>
      <c r="BE59" s="328">
        <f t="shared" si="9"/>
        <v>0</v>
      </c>
      <c r="BF59" s="328">
        <f t="shared" si="10"/>
        <v>0</v>
      </c>
      <c r="BG59" s="328">
        <f t="shared" si="17"/>
        <v>0</v>
      </c>
      <c r="BH59" s="328">
        <f t="shared" si="11"/>
        <v>0</v>
      </c>
      <c r="BI59" s="329">
        <f t="shared" si="0"/>
        <v>0</v>
      </c>
      <c r="BJ59" s="328"/>
      <c r="BK59" s="350"/>
      <c r="BL59" s="331" t="s">
        <v>529</v>
      </c>
    </row>
    <row r="60" spans="1:64" x14ac:dyDescent="0.3">
      <c r="A60" s="318">
        <v>4</v>
      </c>
      <c r="B60" s="372" t="s">
        <v>530</v>
      </c>
      <c r="C60" s="353"/>
      <c r="D60" s="320">
        <f t="shared" si="29"/>
        <v>0</v>
      </c>
      <c r="E60" s="318"/>
      <c r="F60" s="353">
        <v>100</v>
      </c>
      <c r="G60" s="353"/>
      <c r="H60" s="353"/>
      <c r="I60" s="353"/>
      <c r="J60" s="353"/>
      <c r="K60" s="353"/>
      <c r="L60" s="353"/>
      <c r="M60" s="353">
        <v>40</v>
      </c>
      <c r="N60" s="320">
        <f>SUM(F60:M60)</f>
        <v>140</v>
      </c>
      <c r="O60" s="321">
        <f t="shared" si="30"/>
        <v>140</v>
      </c>
      <c r="P60" s="353"/>
      <c r="Q60" s="353"/>
      <c r="R60" s="353"/>
      <c r="S60" s="354"/>
      <c r="T60" s="353"/>
      <c r="U60" s="353"/>
      <c r="V60" s="353"/>
      <c r="W60" s="318">
        <f t="shared" si="31"/>
        <v>0</v>
      </c>
      <c r="X60" s="353"/>
      <c r="Y60" s="353"/>
      <c r="Z60" s="353"/>
      <c r="AA60" s="353"/>
      <c r="AB60" s="354"/>
      <c r="AC60" s="323">
        <f t="shared" si="32"/>
        <v>140</v>
      </c>
      <c r="AD60" s="353">
        <f>142/2</f>
        <v>71</v>
      </c>
      <c r="AE60" s="353">
        <v>210</v>
      </c>
      <c r="AF60" s="353">
        <v>6000</v>
      </c>
      <c r="AG60" s="353">
        <f t="shared" si="33"/>
        <v>20910</v>
      </c>
      <c r="AH60" s="358">
        <f t="shared" si="34"/>
        <v>2927400</v>
      </c>
      <c r="AI60" s="318"/>
      <c r="AJ60" s="318"/>
      <c r="AK60" s="318"/>
      <c r="AL60" s="318"/>
      <c r="AM60" s="318"/>
      <c r="AN60" s="325"/>
      <c r="AO60" s="326">
        <f>'[2]h. Hà'!AC56</f>
        <v>99</v>
      </c>
      <c r="AP60" s="332">
        <f>[2]Vân!AA56</f>
        <v>11</v>
      </c>
      <c r="AQ60" s="325"/>
      <c r="AR60" s="325">
        <f t="shared" si="1"/>
        <v>110</v>
      </c>
      <c r="AS60" s="325">
        <v>27000</v>
      </c>
      <c r="AT60" s="325">
        <f t="shared" si="2"/>
        <v>2970000</v>
      </c>
      <c r="AU60" s="327">
        <f t="shared" si="12"/>
        <v>110</v>
      </c>
      <c r="AV60" s="323">
        <f>AC60-AU60</f>
        <v>30</v>
      </c>
      <c r="AW60" s="325"/>
      <c r="AX60" s="325">
        <f>[2]Vân!AC56</f>
        <v>30</v>
      </c>
      <c r="AY60" s="325"/>
      <c r="AZ60" s="325">
        <f t="shared" si="4"/>
        <v>30</v>
      </c>
      <c r="BA60" s="240">
        <f>AV60-AZ60</f>
        <v>0</v>
      </c>
      <c r="BB60" s="328">
        <f t="shared" si="6"/>
        <v>20910</v>
      </c>
      <c r="BC60" s="328">
        <f t="shared" si="7"/>
        <v>110</v>
      </c>
      <c r="BD60" s="328">
        <f t="shared" si="8"/>
        <v>2300100</v>
      </c>
      <c r="BE60" s="328">
        <f t="shared" si="9"/>
        <v>0</v>
      </c>
      <c r="BF60" s="328">
        <f t="shared" si="10"/>
        <v>0</v>
      </c>
      <c r="BG60" s="328">
        <f t="shared" si="17"/>
        <v>118800</v>
      </c>
      <c r="BH60" s="328"/>
      <c r="BI60" s="329">
        <f t="shared" si="0"/>
        <v>118800</v>
      </c>
      <c r="BJ60" s="328"/>
      <c r="BK60" s="350"/>
      <c r="BL60" s="331" t="s">
        <v>531</v>
      </c>
    </row>
    <row r="61" spans="1:64" x14ac:dyDescent="0.3">
      <c r="A61" s="318">
        <v>5</v>
      </c>
      <c r="B61" s="372" t="s">
        <v>347</v>
      </c>
      <c r="C61" s="353"/>
      <c r="D61" s="320">
        <f t="shared" si="29"/>
        <v>0</v>
      </c>
      <c r="E61" s="353">
        <v>40</v>
      </c>
      <c r="F61" s="353"/>
      <c r="G61" s="353"/>
      <c r="H61" s="353"/>
      <c r="I61" s="353"/>
      <c r="J61" s="353"/>
      <c r="K61" s="353"/>
      <c r="L61" s="353"/>
      <c r="M61" s="353"/>
      <c r="N61" s="320">
        <f>SUM(E61:M61)</f>
        <v>40</v>
      </c>
      <c r="O61" s="321">
        <f t="shared" si="30"/>
        <v>40</v>
      </c>
      <c r="P61" s="353"/>
      <c r="Q61" s="353"/>
      <c r="R61" s="353"/>
      <c r="S61" s="354"/>
      <c r="T61" s="353"/>
      <c r="U61" s="353"/>
      <c r="V61" s="353"/>
      <c r="W61" s="318">
        <f t="shared" si="31"/>
        <v>0</v>
      </c>
      <c r="X61" s="353"/>
      <c r="Y61" s="353"/>
      <c r="Z61" s="353"/>
      <c r="AA61" s="353"/>
      <c r="AB61" s="354"/>
      <c r="AC61" s="323">
        <f t="shared" si="32"/>
        <v>40</v>
      </c>
      <c r="AD61" s="353">
        <v>59</v>
      </c>
      <c r="AE61" s="353">
        <v>210</v>
      </c>
      <c r="AF61" s="353">
        <v>6000</v>
      </c>
      <c r="AG61" s="353">
        <f t="shared" si="33"/>
        <v>18390</v>
      </c>
      <c r="AH61" s="358">
        <f t="shared" si="34"/>
        <v>735600</v>
      </c>
      <c r="AI61" s="318"/>
      <c r="AJ61" s="318"/>
      <c r="AK61" s="318"/>
      <c r="AL61" s="318"/>
      <c r="AM61" s="318"/>
      <c r="AN61" s="325"/>
      <c r="AO61" s="326">
        <f>'[2]h. Hà'!AC57</f>
        <v>2</v>
      </c>
      <c r="AP61" s="332">
        <f>[2]Vân!AA57</f>
        <v>1</v>
      </c>
      <c r="AQ61" s="325"/>
      <c r="AR61" s="325">
        <f t="shared" si="1"/>
        <v>3</v>
      </c>
      <c r="AS61" s="325">
        <v>26000</v>
      </c>
      <c r="AT61" s="325">
        <f t="shared" si="2"/>
        <v>78000</v>
      </c>
      <c r="AU61" s="327">
        <f t="shared" si="12"/>
        <v>3</v>
      </c>
      <c r="AV61" s="323">
        <f t="shared" si="3"/>
        <v>37</v>
      </c>
      <c r="AW61" s="325"/>
      <c r="AX61" s="325">
        <f>[2]Vân!AC57</f>
        <v>37</v>
      </c>
      <c r="AY61" s="325"/>
      <c r="AZ61" s="325">
        <f t="shared" si="4"/>
        <v>37</v>
      </c>
      <c r="BA61" s="240">
        <f t="shared" si="5"/>
        <v>0</v>
      </c>
      <c r="BB61" s="328">
        <f t="shared" si="6"/>
        <v>18390</v>
      </c>
      <c r="BC61" s="328">
        <f t="shared" si="7"/>
        <v>3</v>
      </c>
      <c r="BD61" s="328">
        <f t="shared" si="8"/>
        <v>55170</v>
      </c>
      <c r="BE61" s="328">
        <f t="shared" si="9"/>
        <v>0</v>
      </c>
      <c r="BF61" s="328">
        <f t="shared" si="10"/>
        <v>0</v>
      </c>
      <c r="BG61" s="328">
        <f t="shared" si="17"/>
        <v>3120</v>
      </c>
      <c r="BH61" s="328"/>
      <c r="BI61" s="329">
        <f t="shared" si="0"/>
        <v>3120</v>
      </c>
      <c r="BJ61" s="328"/>
      <c r="BK61" s="350"/>
      <c r="BL61" s="331" t="s">
        <v>532</v>
      </c>
    </row>
    <row r="62" spans="1:64" x14ac:dyDescent="0.3">
      <c r="A62" s="318">
        <v>6</v>
      </c>
      <c r="B62" s="352" t="s">
        <v>349</v>
      </c>
      <c r="C62" s="353"/>
      <c r="D62" s="320">
        <f t="shared" si="29"/>
        <v>0</v>
      </c>
      <c r="E62" s="353">
        <v>200</v>
      </c>
      <c r="F62" s="353"/>
      <c r="G62" s="353"/>
      <c r="H62" s="353"/>
      <c r="I62" s="353"/>
      <c r="J62" s="353"/>
      <c r="K62" s="353"/>
      <c r="L62" s="353"/>
      <c r="M62" s="353"/>
      <c r="N62" s="320">
        <f>SUM(E62:M62)</f>
        <v>200</v>
      </c>
      <c r="O62" s="321">
        <f t="shared" si="30"/>
        <v>200</v>
      </c>
      <c r="P62" s="353"/>
      <c r="Q62" s="353"/>
      <c r="R62" s="353"/>
      <c r="S62" s="354"/>
      <c r="T62" s="353"/>
      <c r="U62" s="353"/>
      <c r="V62" s="353"/>
      <c r="W62" s="318">
        <f t="shared" si="31"/>
        <v>0</v>
      </c>
      <c r="X62" s="353"/>
      <c r="Y62" s="353"/>
      <c r="Z62" s="353"/>
      <c r="AA62" s="353"/>
      <c r="AB62" s="354"/>
      <c r="AC62" s="323">
        <f t="shared" si="32"/>
        <v>200</v>
      </c>
      <c r="AD62" s="353">
        <v>28</v>
      </c>
      <c r="AE62" s="353">
        <v>210</v>
      </c>
      <c r="AF62" s="353">
        <v>6000</v>
      </c>
      <c r="AG62" s="353">
        <f t="shared" si="33"/>
        <v>11880</v>
      </c>
      <c r="AH62" s="358">
        <f t="shared" si="34"/>
        <v>2376000</v>
      </c>
      <c r="AI62" s="318"/>
      <c r="AJ62" s="318"/>
      <c r="AK62" s="318"/>
      <c r="AL62" s="318"/>
      <c r="AM62" s="318"/>
      <c r="AN62" s="325"/>
      <c r="AO62" s="326">
        <f>'[2]h. Hà'!AC58</f>
        <v>0</v>
      </c>
      <c r="AP62" s="325"/>
      <c r="AQ62" s="325"/>
      <c r="AR62" s="325">
        <f t="shared" si="1"/>
        <v>0</v>
      </c>
      <c r="AS62" s="325">
        <v>19000</v>
      </c>
      <c r="AT62" s="325">
        <f t="shared" si="2"/>
        <v>0</v>
      </c>
      <c r="AU62" s="327">
        <f t="shared" si="12"/>
        <v>0</v>
      </c>
      <c r="AV62" s="323">
        <f t="shared" si="3"/>
        <v>200</v>
      </c>
      <c r="AW62" s="325"/>
      <c r="AX62" s="325">
        <f>[2]Vân!AC58</f>
        <v>200</v>
      </c>
      <c r="AY62" s="325"/>
      <c r="AZ62" s="325">
        <f t="shared" si="4"/>
        <v>200</v>
      </c>
      <c r="BA62" s="240">
        <f t="shared" si="5"/>
        <v>0</v>
      </c>
      <c r="BB62" s="328">
        <f t="shared" si="6"/>
        <v>11880</v>
      </c>
      <c r="BC62" s="328">
        <f t="shared" si="7"/>
        <v>0</v>
      </c>
      <c r="BD62" s="328">
        <f t="shared" si="8"/>
        <v>0</v>
      </c>
      <c r="BE62" s="328">
        <f t="shared" si="9"/>
        <v>0</v>
      </c>
      <c r="BF62" s="328">
        <f t="shared" si="10"/>
        <v>0</v>
      </c>
      <c r="BG62" s="328">
        <f t="shared" si="17"/>
        <v>0</v>
      </c>
      <c r="BH62" s="328">
        <f t="shared" si="11"/>
        <v>0</v>
      </c>
      <c r="BI62" s="329">
        <f t="shared" si="0"/>
        <v>0</v>
      </c>
      <c r="BJ62" s="328"/>
      <c r="BK62" s="355"/>
      <c r="BL62" s="331" t="s">
        <v>533</v>
      </c>
    </row>
    <row r="63" spans="1:64" customFormat="1" x14ac:dyDescent="0.3">
      <c r="A63" s="375">
        <v>11</v>
      </c>
      <c r="B63" s="308" t="s">
        <v>355</v>
      </c>
      <c r="C63" s="309"/>
      <c r="D63" s="309"/>
      <c r="E63" s="309"/>
      <c r="F63" s="309"/>
      <c r="G63" s="309"/>
      <c r="H63" s="309"/>
      <c r="I63" s="309"/>
      <c r="J63" s="309"/>
      <c r="K63" s="309"/>
      <c r="L63" s="309"/>
      <c r="M63" s="309"/>
      <c r="N63" s="309"/>
      <c r="O63" s="309"/>
      <c r="P63" s="309"/>
      <c r="Q63" s="309"/>
      <c r="R63" s="309"/>
      <c r="S63" s="309"/>
      <c r="T63" s="309"/>
      <c r="U63" s="309"/>
      <c r="V63" s="309"/>
      <c r="W63" s="309"/>
      <c r="X63" s="309"/>
      <c r="Y63" s="309"/>
      <c r="Z63" s="309"/>
      <c r="AA63" s="309"/>
      <c r="AB63" s="309"/>
      <c r="AC63" s="309"/>
      <c r="AD63" s="309"/>
      <c r="AE63" s="309"/>
      <c r="AF63" s="309"/>
      <c r="AG63" s="309"/>
      <c r="AH63" s="310"/>
      <c r="AI63" s="309"/>
      <c r="AJ63" s="309"/>
      <c r="AK63" s="309"/>
      <c r="AL63" s="309"/>
      <c r="AM63" s="309"/>
      <c r="AN63" s="311"/>
      <c r="AO63" s="326">
        <f>'[2]h. Hà'!AC59</f>
        <v>0</v>
      </c>
      <c r="AP63" s="311"/>
      <c r="AQ63" s="311"/>
      <c r="AR63" s="325">
        <f t="shared" si="1"/>
        <v>0</v>
      </c>
      <c r="AS63" s="311"/>
      <c r="AT63" s="325">
        <f t="shared" si="2"/>
        <v>0</v>
      </c>
      <c r="AU63" s="327">
        <f t="shared" si="12"/>
        <v>0</v>
      </c>
      <c r="AV63" s="323">
        <f t="shared" si="3"/>
        <v>0</v>
      </c>
      <c r="AW63" s="325"/>
      <c r="AX63" s="325">
        <f>[2]Vân!AC59</f>
        <v>0</v>
      </c>
      <c r="AY63" s="325"/>
      <c r="AZ63" s="325">
        <f t="shared" si="4"/>
        <v>0</v>
      </c>
      <c r="BA63" s="240">
        <f t="shared" si="5"/>
        <v>0</v>
      </c>
      <c r="BB63" s="328">
        <f t="shared" si="6"/>
        <v>0</v>
      </c>
      <c r="BC63" s="328">
        <f t="shared" si="7"/>
        <v>0</v>
      </c>
      <c r="BD63" s="328">
        <f t="shared" si="8"/>
        <v>0</v>
      </c>
      <c r="BE63" s="328">
        <f t="shared" si="9"/>
        <v>0</v>
      </c>
      <c r="BF63" s="328">
        <f t="shared" si="10"/>
        <v>0</v>
      </c>
      <c r="BG63" s="334">
        <f>SUM(BG64:BG65)</f>
        <v>0</v>
      </c>
      <c r="BH63" s="334">
        <f>SUM(BH64:BH65)</f>
        <v>141920</v>
      </c>
      <c r="BI63" s="335">
        <f t="shared" si="0"/>
        <v>141920</v>
      </c>
      <c r="BJ63" s="315"/>
      <c r="BK63" s="315"/>
    </row>
    <row r="64" spans="1:64" x14ac:dyDescent="0.3">
      <c r="A64" s="318">
        <v>1</v>
      </c>
      <c r="B64" s="356" t="s">
        <v>356</v>
      </c>
      <c r="C64" s="353"/>
      <c r="D64" s="320">
        <f>SUM(C64:C64)</f>
        <v>0</v>
      </c>
      <c r="E64" s="353">
        <v>20</v>
      </c>
      <c r="F64" s="353"/>
      <c r="G64" s="353"/>
      <c r="H64" s="353"/>
      <c r="I64" s="353"/>
      <c r="J64" s="353"/>
      <c r="K64" s="353"/>
      <c r="L64" s="353"/>
      <c r="M64" s="353"/>
      <c r="N64" s="320">
        <f>SUM(E64:M64)</f>
        <v>20</v>
      </c>
      <c r="O64" s="321">
        <f>D64+N64</f>
        <v>20</v>
      </c>
      <c r="P64" s="353"/>
      <c r="Q64" s="353"/>
      <c r="R64" s="353"/>
      <c r="S64" s="354"/>
      <c r="T64" s="353"/>
      <c r="U64" s="353"/>
      <c r="V64" s="353"/>
      <c r="W64" s="318">
        <f>SUM(T64:V64)</f>
        <v>0</v>
      </c>
      <c r="X64" s="353"/>
      <c r="Y64" s="353"/>
      <c r="Z64" s="353"/>
      <c r="AA64" s="353"/>
      <c r="AB64" s="354"/>
      <c r="AC64" s="323">
        <f>O64+S64+AB64</f>
        <v>20</v>
      </c>
      <c r="AD64" s="353">
        <v>108</v>
      </c>
      <c r="AE64" s="353">
        <v>210</v>
      </c>
      <c r="AF64" s="353">
        <v>6000</v>
      </c>
      <c r="AG64" s="353">
        <f>AD64*AE64+AF64</f>
        <v>28680</v>
      </c>
      <c r="AH64" s="358">
        <f>AG64*O64</f>
        <v>573600</v>
      </c>
      <c r="AI64" s="318"/>
      <c r="AJ64" s="318"/>
      <c r="AK64" s="318"/>
      <c r="AL64" s="318"/>
      <c r="AM64" s="318"/>
      <c r="AN64" s="325"/>
      <c r="AO64" s="326">
        <f>'[2]h. Hà'!AC60</f>
        <v>3</v>
      </c>
      <c r="AP64" s="325"/>
      <c r="AQ64" s="325"/>
      <c r="AR64" s="325">
        <f t="shared" si="1"/>
        <v>3</v>
      </c>
      <c r="AS64" s="325">
        <v>36000</v>
      </c>
      <c r="AT64" s="325">
        <f t="shared" si="2"/>
        <v>108000</v>
      </c>
      <c r="AU64" s="327">
        <f t="shared" si="12"/>
        <v>3</v>
      </c>
      <c r="AV64" s="323">
        <f t="shared" si="3"/>
        <v>17</v>
      </c>
      <c r="AW64" s="325"/>
      <c r="AX64" s="325">
        <f>[2]Vân!AC60</f>
        <v>17</v>
      </c>
      <c r="AY64" s="325"/>
      <c r="AZ64" s="325">
        <f t="shared" si="4"/>
        <v>17</v>
      </c>
      <c r="BA64" s="240">
        <f t="shared" si="5"/>
        <v>0</v>
      </c>
      <c r="BB64" s="328">
        <f t="shared" si="6"/>
        <v>28680</v>
      </c>
      <c r="BC64" s="328">
        <f t="shared" si="7"/>
        <v>3</v>
      </c>
      <c r="BD64" s="328">
        <f t="shared" si="8"/>
        <v>86040</v>
      </c>
      <c r="BE64" s="328">
        <f t="shared" si="9"/>
        <v>0</v>
      </c>
      <c r="BF64" s="328">
        <f t="shared" si="10"/>
        <v>0</v>
      </c>
      <c r="BG64" s="328"/>
      <c r="BH64" s="328">
        <f t="shared" si="11"/>
        <v>8640</v>
      </c>
      <c r="BI64" s="329">
        <f t="shared" si="0"/>
        <v>8640</v>
      </c>
      <c r="BJ64" s="328"/>
      <c r="BK64" s="345">
        <f>SUM(AR64:AR65)</f>
        <v>37</v>
      </c>
      <c r="BL64" s="331" t="s">
        <v>534</v>
      </c>
    </row>
    <row r="65" spans="1:64" x14ac:dyDescent="0.3">
      <c r="A65" s="318">
        <v>2</v>
      </c>
      <c r="B65" s="352" t="s">
        <v>535</v>
      </c>
      <c r="C65" s="353"/>
      <c r="D65" s="320">
        <f>SUM(C65:C65)</f>
        <v>0</v>
      </c>
      <c r="E65" s="353">
        <v>100</v>
      </c>
      <c r="F65" s="353"/>
      <c r="G65" s="353"/>
      <c r="H65" s="353"/>
      <c r="I65" s="353"/>
      <c r="J65" s="353"/>
      <c r="K65" s="353"/>
      <c r="L65" s="353"/>
      <c r="M65" s="353"/>
      <c r="N65" s="320">
        <f>SUM(E65:M65)</f>
        <v>100</v>
      </c>
      <c r="O65" s="321">
        <f>D65+N65</f>
        <v>100</v>
      </c>
      <c r="P65" s="353"/>
      <c r="Q65" s="353"/>
      <c r="R65" s="353"/>
      <c r="S65" s="354"/>
      <c r="T65" s="353"/>
      <c r="U65" s="353"/>
      <c r="V65" s="353"/>
      <c r="W65" s="318">
        <f>SUM(T65:V65)</f>
        <v>0</v>
      </c>
      <c r="X65" s="353"/>
      <c r="Y65" s="353"/>
      <c r="Z65" s="353"/>
      <c r="AA65" s="353"/>
      <c r="AB65" s="354"/>
      <c r="AC65" s="323">
        <f>O65+S65+AB65</f>
        <v>100</v>
      </c>
      <c r="AD65" s="353">
        <v>175</v>
      </c>
      <c r="AE65" s="353">
        <v>210</v>
      </c>
      <c r="AF65" s="353">
        <v>6000</v>
      </c>
      <c r="AG65" s="353">
        <f>AD65*AE65+AF65</f>
        <v>42750</v>
      </c>
      <c r="AH65" s="358">
        <f>AG65*O65</f>
        <v>4275000</v>
      </c>
      <c r="AI65" s="318"/>
      <c r="AJ65" s="318"/>
      <c r="AK65" s="318"/>
      <c r="AL65" s="318"/>
      <c r="AM65" s="318"/>
      <c r="AN65" s="325"/>
      <c r="AO65" s="326">
        <f>'[2]h. Hà'!AC61</f>
        <v>33</v>
      </c>
      <c r="AP65" s="332">
        <f>[2]Vân!AA61</f>
        <v>1</v>
      </c>
      <c r="AQ65" s="325"/>
      <c r="AR65" s="325">
        <f t="shared" si="1"/>
        <v>34</v>
      </c>
      <c r="AS65" s="325">
        <v>49000</v>
      </c>
      <c r="AT65" s="325">
        <f t="shared" si="2"/>
        <v>1666000</v>
      </c>
      <c r="AU65" s="327">
        <f t="shared" si="12"/>
        <v>34</v>
      </c>
      <c r="AV65" s="323">
        <f t="shared" si="3"/>
        <v>66</v>
      </c>
      <c r="AW65" s="325"/>
      <c r="AX65" s="325">
        <f>[2]Vân!AC61</f>
        <v>66</v>
      </c>
      <c r="AY65" s="325"/>
      <c r="AZ65" s="325">
        <f t="shared" si="4"/>
        <v>66</v>
      </c>
      <c r="BA65" s="240">
        <f t="shared" si="5"/>
        <v>0</v>
      </c>
      <c r="BB65" s="328">
        <f t="shared" si="6"/>
        <v>42750</v>
      </c>
      <c r="BC65" s="328">
        <f t="shared" si="7"/>
        <v>34</v>
      </c>
      <c r="BD65" s="328">
        <f t="shared" si="8"/>
        <v>1453500</v>
      </c>
      <c r="BE65" s="328">
        <f t="shared" si="9"/>
        <v>0</v>
      </c>
      <c r="BF65" s="328">
        <f t="shared" si="10"/>
        <v>0</v>
      </c>
      <c r="BG65" s="328"/>
      <c r="BH65" s="328">
        <f t="shared" si="11"/>
        <v>133280</v>
      </c>
      <c r="BI65" s="329">
        <f t="shared" si="0"/>
        <v>133280</v>
      </c>
      <c r="BJ65" s="328"/>
      <c r="BK65" s="355"/>
      <c r="BL65" s="331" t="s">
        <v>536</v>
      </c>
    </row>
    <row r="66" spans="1:64" customFormat="1" x14ac:dyDescent="0.3">
      <c r="A66" s="375">
        <v>12</v>
      </c>
      <c r="B66" s="308" t="s">
        <v>365</v>
      </c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  <c r="N66" s="309"/>
      <c r="O66" s="309"/>
      <c r="P66" s="309"/>
      <c r="Q66" s="309"/>
      <c r="R66" s="309"/>
      <c r="S66" s="309"/>
      <c r="T66" s="309"/>
      <c r="U66" s="309"/>
      <c r="V66" s="309"/>
      <c r="W66" s="309"/>
      <c r="X66" s="309"/>
      <c r="Y66" s="309"/>
      <c r="Z66" s="309"/>
      <c r="AA66" s="309"/>
      <c r="AB66" s="309"/>
      <c r="AC66" s="309"/>
      <c r="AD66" s="309"/>
      <c r="AE66" s="309"/>
      <c r="AF66" s="309"/>
      <c r="AG66" s="309"/>
      <c r="AH66" s="310"/>
      <c r="AI66" s="309"/>
      <c r="AJ66" s="309"/>
      <c r="AK66" s="309"/>
      <c r="AL66" s="309"/>
      <c r="AM66" s="309"/>
      <c r="AN66" s="311"/>
      <c r="AO66" s="326">
        <f>'[2]h. Hà'!AC62</f>
        <v>0</v>
      </c>
      <c r="AP66" s="311"/>
      <c r="AQ66" s="311"/>
      <c r="AR66" s="325">
        <f t="shared" si="1"/>
        <v>0</v>
      </c>
      <c r="AS66" s="311"/>
      <c r="AT66" s="325">
        <f t="shared" si="2"/>
        <v>0</v>
      </c>
      <c r="AU66" s="327">
        <f t="shared" si="12"/>
        <v>0</v>
      </c>
      <c r="AV66" s="323">
        <f t="shared" si="3"/>
        <v>0</v>
      </c>
      <c r="AW66" s="325"/>
      <c r="AX66" s="325">
        <f>[2]Vân!AC62</f>
        <v>0</v>
      </c>
      <c r="AY66" s="325"/>
      <c r="AZ66" s="325">
        <f t="shared" si="4"/>
        <v>0</v>
      </c>
      <c r="BA66" s="240">
        <f t="shared" si="5"/>
        <v>0</v>
      </c>
      <c r="BB66" s="328">
        <f t="shared" si="6"/>
        <v>0</v>
      </c>
      <c r="BC66" s="328">
        <f t="shared" si="7"/>
        <v>0</v>
      </c>
      <c r="BD66" s="328">
        <f t="shared" si="8"/>
        <v>0</v>
      </c>
      <c r="BE66" s="328">
        <f t="shared" si="9"/>
        <v>0</v>
      </c>
      <c r="BF66" s="328">
        <f t="shared" si="10"/>
        <v>0</v>
      </c>
      <c r="BG66" s="334">
        <f>SUM(BG67:BG69)</f>
        <v>1760</v>
      </c>
      <c r="BH66" s="334">
        <f>SUM(BH67:BH69)</f>
        <v>889280</v>
      </c>
      <c r="BI66" s="335">
        <f t="shared" si="0"/>
        <v>891040</v>
      </c>
      <c r="BJ66" s="315"/>
      <c r="BK66" s="315"/>
    </row>
    <row r="67" spans="1:64" ht="50.4" x14ac:dyDescent="0.3">
      <c r="A67" s="318">
        <v>1</v>
      </c>
      <c r="B67" s="376" t="s">
        <v>376</v>
      </c>
      <c r="C67" s="377">
        <v>20</v>
      </c>
      <c r="D67" s="378">
        <f>SUM(C67:C67)</f>
        <v>20</v>
      </c>
      <c r="E67" s="377">
        <v>50</v>
      </c>
      <c r="F67" s="377"/>
      <c r="G67" s="377"/>
      <c r="H67" s="377"/>
      <c r="I67" s="377"/>
      <c r="J67" s="377"/>
      <c r="K67" s="377"/>
      <c r="L67" s="377"/>
      <c r="M67" s="377"/>
      <c r="N67" s="378">
        <f>SUM(E67:M67)</f>
        <v>50</v>
      </c>
      <c r="O67" s="379">
        <f>D67+N67</f>
        <v>70</v>
      </c>
      <c r="P67" s="377"/>
      <c r="Q67" s="377"/>
      <c r="R67" s="377"/>
      <c r="S67" s="380"/>
      <c r="T67" s="377"/>
      <c r="U67" s="377"/>
      <c r="V67" s="377"/>
      <c r="W67" s="318">
        <f>SUM(T67:V67)</f>
        <v>0</v>
      </c>
      <c r="X67" s="377"/>
      <c r="Y67" s="377"/>
      <c r="Z67" s="377"/>
      <c r="AA67" s="377"/>
      <c r="AB67" s="380"/>
      <c r="AC67" s="323">
        <f>O67+S67+AB67</f>
        <v>70</v>
      </c>
      <c r="AD67" s="377">
        <v>110</v>
      </c>
      <c r="AE67" s="377">
        <v>210</v>
      </c>
      <c r="AF67" s="377">
        <v>6000</v>
      </c>
      <c r="AG67" s="377">
        <f>AD67*AE67+AF67</f>
        <v>29100</v>
      </c>
      <c r="AH67" s="358">
        <f>AG67*O67</f>
        <v>2037000</v>
      </c>
      <c r="AI67" s="381"/>
      <c r="AJ67" s="381"/>
      <c r="AK67" s="381"/>
      <c r="AL67" s="381"/>
      <c r="AM67" s="381"/>
      <c r="AN67" s="382">
        <f>[2]Hiên!AB63</f>
        <v>14</v>
      </c>
      <c r="AO67" s="326">
        <f>'[2]h. Hà'!AC63</f>
        <v>8</v>
      </c>
      <c r="AP67" s="382">
        <f>[2]Vân!AA63</f>
        <v>9</v>
      </c>
      <c r="AQ67" s="383"/>
      <c r="AR67" s="325">
        <f t="shared" si="1"/>
        <v>31</v>
      </c>
      <c r="AS67" s="325">
        <v>36000</v>
      </c>
      <c r="AT67" s="325">
        <f t="shared" si="2"/>
        <v>1116000</v>
      </c>
      <c r="AU67" s="327">
        <f t="shared" si="12"/>
        <v>31</v>
      </c>
      <c r="AV67" s="323">
        <f t="shared" si="3"/>
        <v>39</v>
      </c>
      <c r="AW67" s="325">
        <f>[2]Hiên!AD63</f>
        <v>6</v>
      </c>
      <c r="AX67" s="325">
        <f>[2]Vân!AC63</f>
        <v>33</v>
      </c>
      <c r="AY67" s="325"/>
      <c r="AZ67" s="325">
        <f t="shared" si="4"/>
        <v>39</v>
      </c>
      <c r="BA67" s="240">
        <f t="shared" si="5"/>
        <v>0</v>
      </c>
      <c r="BB67" s="328">
        <f t="shared" si="6"/>
        <v>29100</v>
      </c>
      <c r="BC67" s="328">
        <f t="shared" si="7"/>
        <v>31</v>
      </c>
      <c r="BD67" s="328">
        <f t="shared" si="8"/>
        <v>902100</v>
      </c>
      <c r="BE67" s="328">
        <f t="shared" si="9"/>
        <v>0</v>
      </c>
      <c r="BF67" s="328">
        <f t="shared" si="10"/>
        <v>0</v>
      </c>
      <c r="BG67" s="328"/>
      <c r="BH67" s="328">
        <f t="shared" si="11"/>
        <v>89280</v>
      </c>
      <c r="BI67" s="329">
        <f t="shared" si="0"/>
        <v>89280</v>
      </c>
      <c r="BJ67" s="328"/>
      <c r="BK67" s="384">
        <f>SUM(AR66:AR69)</f>
        <v>283</v>
      </c>
      <c r="BL67" s="331" t="s">
        <v>537</v>
      </c>
    </row>
    <row r="68" spans="1:64" x14ac:dyDescent="0.3">
      <c r="A68" s="318">
        <v>2</v>
      </c>
      <c r="B68" s="376" t="s">
        <v>390</v>
      </c>
      <c r="C68" s="353"/>
      <c r="D68" s="320">
        <f>SUM(C68:C68)</f>
        <v>0</v>
      </c>
      <c r="E68" s="353">
        <v>70</v>
      </c>
      <c r="F68" s="353"/>
      <c r="G68" s="353">
        <v>80</v>
      </c>
      <c r="H68" s="353">
        <v>50</v>
      </c>
      <c r="I68" s="353"/>
      <c r="J68" s="353">
        <v>50</v>
      </c>
      <c r="K68" s="353"/>
      <c r="L68" s="353"/>
      <c r="M68" s="353"/>
      <c r="N68" s="320">
        <f>SUM(E68:M68)</f>
        <v>250</v>
      </c>
      <c r="O68" s="321">
        <f>D68+N68</f>
        <v>250</v>
      </c>
      <c r="P68" s="353"/>
      <c r="Q68" s="353"/>
      <c r="R68" s="353"/>
      <c r="S68" s="354"/>
      <c r="T68" s="353"/>
      <c r="U68" s="353"/>
      <c r="V68" s="353"/>
      <c r="W68" s="318">
        <f>SUM(T68:V68)</f>
        <v>0</v>
      </c>
      <c r="X68" s="353"/>
      <c r="Y68" s="353"/>
      <c r="Z68" s="353"/>
      <c r="AA68" s="353"/>
      <c r="AB68" s="354"/>
      <c r="AC68" s="323">
        <f>O68+S68+AB68</f>
        <v>250</v>
      </c>
      <c r="AD68" s="353">
        <v>258</v>
      </c>
      <c r="AE68" s="353">
        <v>210</v>
      </c>
      <c r="AF68" s="353">
        <v>6000</v>
      </c>
      <c r="AG68" s="353">
        <f>AD68*AE68+AF68</f>
        <v>60180</v>
      </c>
      <c r="AH68" s="358">
        <f>AG68*O68</f>
        <v>15045000</v>
      </c>
      <c r="AI68" s="318"/>
      <c r="AJ68" s="318"/>
      <c r="AK68" s="318"/>
      <c r="AL68" s="318"/>
      <c r="AM68" s="318"/>
      <c r="AN68" s="325"/>
      <c r="AO68" s="326">
        <f>'[2]h. Hà'!AC64</f>
        <v>242</v>
      </c>
      <c r="AP68" s="332">
        <f>[2]Vân!AA64</f>
        <v>8</v>
      </c>
      <c r="AQ68" s="325"/>
      <c r="AR68" s="325">
        <f t="shared" si="1"/>
        <v>250</v>
      </c>
      <c r="AS68" s="325">
        <v>40000</v>
      </c>
      <c r="AT68" s="325">
        <f t="shared" si="2"/>
        <v>10000000</v>
      </c>
      <c r="AU68" s="327">
        <f t="shared" si="12"/>
        <v>250</v>
      </c>
      <c r="AV68" s="323">
        <f t="shared" si="3"/>
        <v>0</v>
      </c>
      <c r="AW68" s="325"/>
      <c r="AX68" s="325">
        <f>[2]Vân!AC64</f>
        <v>0</v>
      </c>
      <c r="AY68" s="325"/>
      <c r="AZ68" s="325">
        <f t="shared" si="4"/>
        <v>0</v>
      </c>
      <c r="BA68" s="240">
        <f t="shared" si="5"/>
        <v>0</v>
      </c>
      <c r="BB68" s="328">
        <f t="shared" si="6"/>
        <v>60180</v>
      </c>
      <c r="BC68" s="328">
        <f t="shared" si="7"/>
        <v>250</v>
      </c>
      <c r="BD68" s="328">
        <f t="shared" si="8"/>
        <v>15045000</v>
      </c>
      <c r="BE68" s="328">
        <f t="shared" si="9"/>
        <v>0</v>
      </c>
      <c r="BF68" s="328">
        <f t="shared" si="10"/>
        <v>0</v>
      </c>
      <c r="BG68" s="328"/>
      <c r="BH68" s="328">
        <f t="shared" si="11"/>
        <v>800000</v>
      </c>
      <c r="BI68" s="329">
        <f t="shared" si="0"/>
        <v>800000</v>
      </c>
      <c r="BJ68" s="328"/>
      <c r="BK68" s="385"/>
      <c r="BL68" s="331" t="s">
        <v>538</v>
      </c>
    </row>
    <row r="69" spans="1:64" s="389" customFormat="1" x14ac:dyDescent="0.3">
      <c r="A69" s="318">
        <v>3</v>
      </c>
      <c r="B69" s="376" t="s">
        <v>391</v>
      </c>
      <c r="C69" s="353"/>
      <c r="D69" s="320">
        <f>SUM(C69:C69)</f>
        <v>0</v>
      </c>
      <c r="E69" s="353">
        <v>40</v>
      </c>
      <c r="F69" s="353"/>
      <c r="G69" s="353"/>
      <c r="H69" s="353"/>
      <c r="I69" s="353"/>
      <c r="J69" s="353"/>
      <c r="K69" s="353"/>
      <c r="L69" s="353"/>
      <c r="M69" s="353"/>
      <c r="N69" s="320">
        <f>SUM(E69:M69)</f>
        <v>40</v>
      </c>
      <c r="O69" s="321">
        <f>D69+N69</f>
        <v>40</v>
      </c>
      <c r="P69" s="353"/>
      <c r="Q69" s="353"/>
      <c r="R69" s="353"/>
      <c r="S69" s="354"/>
      <c r="T69" s="353"/>
      <c r="U69" s="353"/>
      <c r="V69" s="353"/>
      <c r="W69" s="318">
        <f>SUM(T69:V69)</f>
        <v>0</v>
      </c>
      <c r="X69" s="353"/>
      <c r="Y69" s="353"/>
      <c r="Z69" s="353"/>
      <c r="AA69" s="353"/>
      <c r="AB69" s="354"/>
      <c r="AC69" s="323">
        <f>O69+S69+AB69</f>
        <v>40</v>
      </c>
      <c r="AD69" s="386">
        <v>42</v>
      </c>
      <c r="AE69" s="353">
        <v>210</v>
      </c>
      <c r="AF69" s="353">
        <v>6000</v>
      </c>
      <c r="AG69" s="353">
        <f>AD69*AE69+AF69</f>
        <v>14820</v>
      </c>
      <c r="AH69" s="358">
        <f>AG69*O69</f>
        <v>592800</v>
      </c>
      <c r="AI69" s="318"/>
      <c r="AJ69" s="318"/>
      <c r="AK69" s="318"/>
      <c r="AL69" s="318"/>
      <c r="AM69" s="318"/>
      <c r="AN69" s="325"/>
      <c r="AO69" s="326">
        <f>'[2]h. Hà'!AC65</f>
        <v>2</v>
      </c>
      <c r="AP69" s="332">
        <f>[2]Vân!AA65</f>
        <v>0</v>
      </c>
      <c r="AQ69" s="325"/>
      <c r="AR69" s="325">
        <f t="shared" si="1"/>
        <v>2</v>
      </c>
      <c r="AS69" s="325">
        <v>22000</v>
      </c>
      <c r="AT69" s="325">
        <f t="shared" si="2"/>
        <v>44000</v>
      </c>
      <c r="AU69" s="327">
        <f t="shared" si="12"/>
        <v>2</v>
      </c>
      <c r="AV69" s="323">
        <f t="shared" si="3"/>
        <v>38</v>
      </c>
      <c r="AW69" s="325"/>
      <c r="AX69" s="325">
        <f>[2]Vân!AC65</f>
        <v>38</v>
      </c>
      <c r="AY69" s="325"/>
      <c r="AZ69" s="325">
        <f t="shared" si="4"/>
        <v>38</v>
      </c>
      <c r="BA69" s="240">
        <f t="shared" si="5"/>
        <v>0</v>
      </c>
      <c r="BB69" s="328">
        <f t="shared" si="6"/>
        <v>14820</v>
      </c>
      <c r="BC69" s="328">
        <f t="shared" si="7"/>
        <v>2</v>
      </c>
      <c r="BD69" s="328">
        <f t="shared" si="8"/>
        <v>29640</v>
      </c>
      <c r="BE69" s="328">
        <f t="shared" si="9"/>
        <v>0</v>
      </c>
      <c r="BF69" s="328">
        <f t="shared" si="10"/>
        <v>0</v>
      </c>
      <c r="BG69" s="328">
        <f t="shared" si="17"/>
        <v>1760</v>
      </c>
      <c r="BH69" s="328"/>
      <c r="BI69" s="329">
        <f t="shared" si="0"/>
        <v>1760</v>
      </c>
      <c r="BJ69" s="387"/>
      <c r="BK69" s="388"/>
      <c r="BL69" s="331" t="s">
        <v>539</v>
      </c>
    </row>
    <row r="70" spans="1:64" customFormat="1" x14ac:dyDescent="0.3">
      <c r="A70" s="375">
        <v>13</v>
      </c>
      <c r="B70" s="308" t="s">
        <v>540</v>
      </c>
      <c r="C70" s="309"/>
      <c r="D70" s="309"/>
      <c r="E70" s="309"/>
      <c r="F70" s="309"/>
      <c r="G70" s="309"/>
      <c r="H70" s="309"/>
      <c r="I70" s="309"/>
      <c r="J70" s="309"/>
      <c r="K70" s="309"/>
      <c r="L70" s="309"/>
      <c r="M70" s="309"/>
      <c r="N70" s="309"/>
      <c r="O70" s="309"/>
      <c r="P70" s="309"/>
      <c r="Q70" s="309"/>
      <c r="R70" s="309"/>
      <c r="S70" s="309"/>
      <c r="T70" s="309"/>
      <c r="U70" s="309"/>
      <c r="V70" s="309"/>
      <c r="W70" s="309"/>
      <c r="X70" s="309"/>
      <c r="Y70" s="309"/>
      <c r="Z70" s="309"/>
      <c r="AA70" s="309"/>
      <c r="AB70" s="309"/>
      <c r="AC70" s="309"/>
      <c r="AD70" s="309"/>
      <c r="AE70" s="309"/>
      <c r="AF70" s="309"/>
      <c r="AG70" s="309"/>
      <c r="AH70" s="310"/>
      <c r="AI70" s="309"/>
      <c r="AJ70" s="309"/>
      <c r="AK70" s="309"/>
      <c r="AL70" s="309"/>
      <c r="AM70" s="309"/>
      <c r="AN70" s="311"/>
      <c r="AO70" s="326">
        <f>'[2]h. Hà'!AC66</f>
        <v>0</v>
      </c>
      <c r="AP70" s="311"/>
      <c r="AQ70" s="311"/>
      <c r="AR70" s="325">
        <f t="shared" si="1"/>
        <v>0</v>
      </c>
      <c r="AS70" s="311"/>
      <c r="AT70" s="325">
        <f t="shared" si="2"/>
        <v>0</v>
      </c>
      <c r="AU70" s="327">
        <f t="shared" si="12"/>
        <v>0</v>
      </c>
      <c r="AV70" s="323">
        <f t="shared" si="3"/>
        <v>0</v>
      </c>
      <c r="AW70" s="325"/>
      <c r="AX70" s="325">
        <f>[2]Vân!AC66</f>
        <v>0</v>
      </c>
      <c r="AY70" s="325"/>
      <c r="AZ70" s="325">
        <f t="shared" si="4"/>
        <v>0</v>
      </c>
      <c r="BA70" s="240">
        <f t="shared" si="5"/>
        <v>0</v>
      </c>
      <c r="BB70" s="328">
        <f t="shared" si="6"/>
        <v>0</v>
      </c>
      <c r="BC70" s="328">
        <f t="shared" si="7"/>
        <v>0</v>
      </c>
      <c r="BD70" s="328">
        <f t="shared" si="8"/>
        <v>0</v>
      </c>
      <c r="BE70" s="328">
        <f t="shared" si="9"/>
        <v>0</v>
      </c>
      <c r="BF70" s="328">
        <f t="shared" si="10"/>
        <v>0</v>
      </c>
      <c r="BG70" s="334">
        <f>SUM(BG71:BG78)</f>
        <v>8360</v>
      </c>
      <c r="BH70" s="334">
        <f>SUM(BH71:BH78)</f>
        <v>0</v>
      </c>
      <c r="BI70" s="335">
        <f t="shared" si="0"/>
        <v>8360</v>
      </c>
      <c r="BJ70" s="315"/>
      <c r="BK70" s="315"/>
    </row>
    <row r="71" spans="1:64" x14ac:dyDescent="0.3">
      <c r="A71" s="318">
        <v>1</v>
      </c>
      <c r="B71" s="352" t="s">
        <v>399</v>
      </c>
      <c r="C71" s="353"/>
      <c r="D71" s="320">
        <f t="shared" ref="D71:D78" si="35">SUM(C71:C71)</f>
        <v>0</v>
      </c>
      <c r="E71" s="353">
        <v>30</v>
      </c>
      <c r="F71" s="353"/>
      <c r="G71" s="353"/>
      <c r="H71" s="353"/>
      <c r="I71" s="353"/>
      <c r="J71" s="353"/>
      <c r="K71" s="353"/>
      <c r="L71" s="353"/>
      <c r="M71" s="353"/>
      <c r="N71" s="320">
        <f t="shared" ref="N71:N78" si="36">SUM(E71:M71)</f>
        <v>30</v>
      </c>
      <c r="O71" s="321">
        <f t="shared" ref="O71:O78" si="37">D71+N71</f>
        <v>30</v>
      </c>
      <c r="P71" s="353"/>
      <c r="Q71" s="353"/>
      <c r="R71" s="353"/>
      <c r="S71" s="354"/>
      <c r="T71" s="353"/>
      <c r="U71" s="353"/>
      <c r="V71" s="353"/>
      <c r="W71" s="318">
        <f t="shared" ref="W71:W78" si="38">SUM(T71:V71)</f>
        <v>0</v>
      </c>
      <c r="X71" s="353"/>
      <c r="Y71" s="353"/>
      <c r="Z71" s="353"/>
      <c r="AA71" s="353"/>
      <c r="AB71" s="354"/>
      <c r="AC71" s="323">
        <f t="shared" ref="AC71:AC78" si="39">O71+S71+AB71</f>
        <v>30</v>
      </c>
      <c r="AD71" s="353">
        <v>44</v>
      </c>
      <c r="AE71" s="353">
        <v>210</v>
      </c>
      <c r="AF71" s="353">
        <v>6000</v>
      </c>
      <c r="AG71" s="353">
        <f t="shared" ref="AG71:AG78" si="40">AD71*AE71+AF71</f>
        <v>15240</v>
      </c>
      <c r="AH71" s="358">
        <f t="shared" ref="AH71:AH78" si="41">AG71*O71</f>
        <v>457200</v>
      </c>
      <c r="AI71" s="318"/>
      <c r="AJ71" s="318"/>
      <c r="AK71" s="318"/>
      <c r="AL71" s="318"/>
      <c r="AM71" s="318"/>
      <c r="AN71" s="325"/>
      <c r="AO71" s="326">
        <f>'[2]h. Hà'!AC67</f>
        <v>0</v>
      </c>
      <c r="AP71" s="325"/>
      <c r="AQ71" s="325"/>
      <c r="AR71" s="325">
        <f t="shared" si="1"/>
        <v>0</v>
      </c>
      <c r="AS71" s="325">
        <v>22000</v>
      </c>
      <c r="AT71" s="325">
        <f t="shared" si="2"/>
        <v>0</v>
      </c>
      <c r="AU71" s="327">
        <f t="shared" si="12"/>
        <v>0</v>
      </c>
      <c r="AV71" s="323">
        <f t="shared" si="3"/>
        <v>30</v>
      </c>
      <c r="AW71" s="325"/>
      <c r="AX71" s="325">
        <f>[2]Vân!AC67</f>
        <v>30</v>
      </c>
      <c r="AY71" s="325"/>
      <c r="AZ71" s="325">
        <f t="shared" si="4"/>
        <v>30</v>
      </c>
      <c r="BA71" s="240">
        <f t="shared" si="5"/>
        <v>0</v>
      </c>
      <c r="BB71" s="328">
        <f t="shared" si="6"/>
        <v>15240</v>
      </c>
      <c r="BC71" s="328">
        <f t="shared" si="7"/>
        <v>0</v>
      </c>
      <c r="BD71" s="328">
        <f t="shared" si="8"/>
        <v>0</v>
      </c>
      <c r="BE71" s="328">
        <f t="shared" si="9"/>
        <v>0</v>
      </c>
      <c r="BF71" s="328">
        <f t="shared" si="10"/>
        <v>0</v>
      </c>
      <c r="BG71" s="328">
        <f t="shared" si="17"/>
        <v>0</v>
      </c>
      <c r="BH71" s="328">
        <f t="shared" si="11"/>
        <v>0</v>
      </c>
      <c r="BI71" s="329">
        <f t="shared" si="0"/>
        <v>0</v>
      </c>
      <c r="BJ71" s="328"/>
      <c r="BK71" s="390">
        <f>SUM(AR71:AR78)</f>
        <v>9</v>
      </c>
      <c r="BL71" s="331" t="s">
        <v>541</v>
      </c>
    </row>
    <row r="72" spans="1:64" x14ac:dyDescent="0.3">
      <c r="A72" s="318">
        <v>2</v>
      </c>
      <c r="B72" s="352" t="s">
        <v>401</v>
      </c>
      <c r="C72" s="353"/>
      <c r="D72" s="320">
        <f t="shared" si="35"/>
        <v>0</v>
      </c>
      <c r="E72" s="353">
        <v>30</v>
      </c>
      <c r="F72" s="353"/>
      <c r="G72" s="353"/>
      <c r="H72" s="353"/>
      <c r="I72" s="353"/>
      <c r="J72" s="353"/>
      <c r="K72" s="353"/>
      <c r="L72" s="353"/>
      <c r="M72" s="353"/>
      <c r="N72" s="320">
        <f t="shared" si="36"/>
        <v>30</v>
      </c>
      <c r="O72" s="321">
        <f t="shared" si="37"/>
        <v>30</v>
      </c>
      <c r="P72" s="353"/>
      <c r="Q72" s="353"/>
      <c r="R72" s="353"/>
      <c r="S72" s="354"/>
      <c r="T72" s="353"/>
      <c r="U72" s="353"/>
      <c r="V72" s="353"/>
      <c r="W72" s="318">
        <f t="shared" si="38"/>
        <v>0</v>
      </c>
      <c r="X72" s="353"/>
      <c r="Y72" s="353"/>
      <c r="Z72" s="353"/>
      <c r="AA72" s="353"/>
      <c r="AB72" s="354"/>
      <c r="AC72" s="323">
        <f t="shared" si="39"/>
        <v>30</v>
      </c>
      <c r="AD72" s="353">
        <v>42</v>
      </c>
      <c r="AE72" s="353">
        <v>210</v>
      </c>
      <c r="AF72" s="353">
        <v>6000</v>
      </c>
      <c r="AG72" s="353">
        <f t="shared" si="40"/>
        <v>14820</v>
      </c>
      <c r="AH72" s="358">
        <f t="shared" si="41"/>
        <v>444600</v>
      </c>
      <c r="AI72" s="318"/>
      <c r="AJ72" s="318"/>
      <c r="AK72" s="318"/>
      <c r="AL72" s="318"/>
      <c r="AM72" s="318"/>
      <c r="AN72" s="325"/>
      <c r="AO72" s="326">
        <f>'[2]h. Hà'!AC68</f>
        <v>0</v>
      </c>
      <c r="AP72" s="325"/>
      <c r="AQ72" s="325"/>
      <c r="AR72" s="325">
        <f t="shared" si="1"/>
        <v>0</v>
      </c>
      <c r="AS72" s="325">
        <v>21000</v>
      </c>
      <c r="AT72" s="325">
        <f t="shared" si="2"/>
        <v>0</v>
      </c>
      <c r="AU72" s="327">
        <f t="shared" si="12"/>
        <v>0</v>
      </c>
      <c r="AV72" s="323">
        <f t="shared" si="3"/>
        <v>30</v>
      </c>
      <c r="AW72" s="325"/>
      <c r="AX72" s="325">
        <f>[2]Vân!AC68</f>
        <v>30</v>
      </c>
      <c r="AY72" s="325"/>
      <c r="AZ72" s="325">
        <f t="shared" si="4"/>
        <v>30</v>
      </c>
      <c r="BA72" s="240">
        <f t="shared" si="5"/>
        <v>0</v>
      </c>
      <c r="BB72" s="328">
        <f t="shared" si="6"/>
        <v>14820</v>
      </c>
      <c r="BC72" s="328">
        <f t="shared" si="7"/>
        <v>0</v>
      </c>
      <c r="BD72" s="328">
        <f t="shared" si="8"/>
        <v>0</v>
      </c>
      <c r="BE72" s="328">
        <f t="shared" si="9"/>
        <v>0</v>
      </c>
      <c r="BF72" s="328">
        <f t="shared" si="10"/>
        <v>0</v>
      </c>
      <c r="BG72" s="328">
        <f t="shared" si="17"/>
        <v>0</v>
      </c>
      <c r="BH72" s="328">
        <f t="shared" si="11"/>
        <v>0</v>
      </c>
      <c r="BI72" s="329">
        <f t="shared" si="0"/>
        <v>0</v>
      </c>
      <c r="BJ72" s="328"/>
      <c r="BK72" s="391"/>
      <c r="BL72" s="331" t="s">
        <v>542</v>
      </c>
    </row>
    <row r="73" spans="1:64" x14ac:dyDescent="0.3">
      <c r="A73" s="318">
        <v>3</v>
      </c>
      <c r="B73" s="352" t="s">
        <v>403</v>
      </c>
      <c r="C73" s="353"/>
      <c r="D73" s="320">
        <f t="shared" si="35"/>
        <v>0</v>
      </c>
      <c r="E73" s="353">
        <v>30</v>
      </c>
      <c r="F73" s="353"/>
      <c r="G73" s="353"/>
      <c r="H73" s="353"/>
      <c r="I73" s="353"/>
      <c r="J73" s="353"/>
      <c r="K73" s="353"/>
      <c r="L73" s="353"/>
      <c r="M73" s="353"/>
      <c r="N73" s="320">
        <f t="shared" si="36"/>
        <v>30</v>
      </c>
      <c r="O73" s="321">
        <f t="shared" si="37"/>
        <v>30</v>
      </c>
      <c r="P73" s="353"/>
      <c r="Q73" s="353"/>
      <c r="R73" s="353"/>
      <c r="S73" s="354"/>
      <c r="T73" s="353"/>
      <c r="U73" s="353"/>
      <c r="V73" s="353"/>
      <c r="W73" s="318">
        <f t="shared" si="38"/>
        <v>0</v>
      </c>
      <c r="X73" s="353"/>
      <c r="Y73" s="353"/>
      <c r="Z73" s="353"/>
      <c r="AA73" s="353"/>
      <c r="AB73" s="354"/>
      <c r="AC73" s="323">
        <f t="shared" si="39"/>
        <v>30</v>
      </c>
      <c r="AD73" s="353">
        <v>56</v>
      </c>
      <c r="AE73" s="353">
        <v>210</v>
      </c>
      <c r="AF73" s="353">
        <v>6000</v>
      </c>
      <c r="AG73" s="353">
        <f t="shared" si="40"/>
        <v>17760</v>
      </c>
      <c r="AH73" s="358">
        <f t="shared" si="41"/>
        <v>532800</v>
      </c>
      <c r="AI73" s="318"/>
      <c r="AJ73" s="318"/>
      <c r="AK73" s="318"/>
      <c r="AL73" s="318"/>
      <c r="AM73" s="318"/>
      <c r="AN73" s="325"/>
      <c r="AO73" s="326">
        <f>'[2]h. Hà'!AC69</f>
        <v>0</v>
      </c>
      <c r="AP73" s="325"/>
      <c r="AQ73" s="325"/>
      <c r="AR73" s="325">
        <f t="shared" si="1"/>
        <v>0</v>
      </c>
      <c r="AS73" s="325">
        <v>24000</v>
      </c>
      <c r="AT73" s="325">
        <f t="shared" si="2"/>
        <v>0</v>
      </c>
      <c r="AU73" s="327">
        <f t="shared" si="12"/>
        <v>0</v>
      </c>
      <c r="AV73" s="323">
        <f t="shared" si="3"/>
        <v>30</v>
      </c>
      <c r="AW73" s="325"/>
      <c r="AX73" s="325">
        <f>[2]Vân!AC69</f>
        <v>30</v>
      </c>
      <c r="AY73" s="325"/>
      <c r="AZ73" s="325">
        <f t="shared" si="4"/>
        <v>30</v>
      </c>
      <c r="BA73" s="240">
        <f t="shared" si="5"/>
        <v>0</v>
      </c>
      <c r="BB73" s="328">
        <f t="shared" si="6"/>
        <v>17760</v>
      </c>
      <c r="BC73" s="328">
        <f t="shared" si="7"/>
        <v>0</v>
      </c>
      <c r="BD73" s="328">
        <f t="shared" si="8"/>
        <v>0</v>
      </c>
      <c r="BE73" s="328">
        <f t="shared" si="9"/>
        <v>0</v>
      </c>
      <c r="BF73" s="328">
        <f t="shared" si="10"/>
        <v>0</v>
      </c>
      <c r="BG73" s="328">
        <f t="shared" si="17"/>
        <v>0</v>
      </c>
      <c r="BH73" s="328">
        <f t="shared" si="11"/>
        <v>0</v>
      </c>
      <c r="BI73" s="329">
        <f t="shared" si="0"/>
        <v>0</v>
      </c>
      <c r="BJ73" s="328"/>
      <c r="BK73" s="391"/>
      <c r="BL73" s="331" t="s">
        <v>543</v>
      </c>
    </row>
    <row r="74" spans="1:64" x14ac:dyDescent="0.3">
      <c r="A74" s="318">
        <v>4</v>
      </c>
      <c r="B74" s="352" t="s">
        <v>405</v>
      </c>
      <c r="C74" s="353"/>
      <c r="D74" s="320">
        <f t="shared" si="35"/>
        <v>0</v>
      </c>
      <c r="E74" s="353">
        <v>30</v>
      </c>
      <c r="F74" s="353"/>
      <c r="G74" s="353"/>
      <c r="H74" s="353"/>
      <c r="I74" s="353"/>
      <c r="J74" s="353"/>
      <c r="K74" s="353"/>
      <c r="L74" s="353"/>
      <c r="M74" s="353"/>
      <c r="N74" s="320">
        <f t="shared" si="36"/>
        <v>30</v>
      </c>
      <c r="O74" s="321">
        <f t="shared" si="37"/>
        <v>30</v>
      </c>
      <c r="P74" s="353"/>
      <c r="Q74" s="353"/>
      <c r="R74" s="353"/>
      <c r="S74" s="354"/>
      <c r="T74" s="353"/>
      <c r="U74" s="353"/>
      <c r="V74" s="353"/>
      <c r="W74" s="318">
        <f t="shared" si="38"/>
        <v>0</v>
      </c>
      <c r="X74" s="353"/>
      <c r="Y74" s="353"/>
      <c r="Z74" s="353"/>
      <c r="AA74" s="353"/>
      <c r="AB74" s="354"/>
      <c r="AC74" s="323">
        <f t="shared" si="39"/>
        <v>30</v>
      </c>
      <c r="AD74" s="353">
        <v>48</v>
      </c>
      <c r="AE74" s="353">
        <v>210</v>
      </c>
      <c r="AF74" s="353">
        <v>6000</v>
      </c>
      <c r="AG74" s="353">
        <f t="shared" si="40"/>
        <v>16080</v>
      </c>
      <c r="AH74" s="358">
        <f t="shared" si="41"/>
        <v>482400</v>
      </c>
      <c r="AI74" s="318"/>
      <c r="AJ74" s="318"/>
      <c r="AK74" s="318"/>
      <c r="AL74" s="318"/>
      <c r="AM74" s="318"/>
      <c r="AN74" s="325"/>
      <c r="AO74" s="326">
        <f>'[2]h. Hà'!AC70</f>
        <v>3</v>
      </c>
      <c r="AP74" s="325"/>
      <c r="AQ74" s="325"/>
      <c r="AR74" s="325">
        <f t="shared" si="1"/>
        <v>3</v>
      </c>
      <c r="AS74" s="325">
        <v>23000</v>
      </c>
      <c r="AT74" s="325">
        <f t="shared" si="2"/>
        <v>69000</v>
      </c>
      <c r="AU74" s="327">
        <f t="shared" si="12"/>
        <v>3</v>
      </c>
      <c r="AV74" s="323">
        <f t="shared" si="3"/>
        <v>27</v>
      </c>
      <c r="AW74" s="325"/>
      <c r="AX74" s="325">
        <f>[2]Vân!AC70</f>
        <v>27</v>
      </c>
      <c r="AY74" s="325"/>
      <c r="AZ74" s="325">
        <f t="shared" si="4"/>
        <v>27</v>
      </c>
      <c r="BA74" s="240">
        <f t="shared" si="5"/>
        <v>0</v>
      </c>
      <c r="BB74" s="328">
        <f t="shared" si="6"/>
        <v>16080</v>
      </c>
      <c r="BC74" s="328">
        <f t="shared" si="7"/>
        <v>3</v>
      </c>
      <c r="BD74" s="328">
        <f t="shared" si="8"/>
        <v>48240</v>
      </c>
      <c r="BE74" s="328">
        <f t="shared" si="9"/>
        <v>0</v>
      </c>
      <c r="BF74" s="328">
        <f t="shared" si="10"/>
        <v>0</v>
      </c>
      <c r="BG74" s="328">
        <f t="shared" si="17"/>
        <v>2760</v>
      </c>
      <c r="BH74" s="328"/>
      <c r="BI74" s="329">
        <f t="shared" si="0"/>
        <v>2760</v>
      </c>
      <c r="BJ74" s="328"/>
      <c r="BK74" s="391"/>
      <c r="BL74" s="331" t="s">
        <v>544</v>
      </c>
    </row>
    <row r="75" spans="1:64" x14ac:dyDescent="0.3">
      <c r="A75" s="318">
        <v>5</v>
      </c>
      <c r="B75" s="352" t="s">
        <v>407</v>
      </c>
      <c r="C75" s="353"/>
      <c r="D75" s="320">
        <f t="shared" si="35"/>
        <v>0</v>
      </c>
      <c r="E75" s="353">
        <v>30</v>
      </c>
      <c r="F75" s="353"/>
      <c r="G75" s="353"/>
      <c r="H75" s="353"/>
      <c r="I75" s="353"/>
      <c r="J75" s="353"/>
      <c r="K75" s="353"/>
      <c r="L75" s="353"/>
      <c r="M75" s="353"/>
      <c r="N75" s="320">
        <f t="shared" si="36"/>
        <v>30</v>
      </c>
      <c r="O75" s="321">
        <f t="shared" si="37"/>
        <v>30</v>
      </c>
      <c r="P75" s="353"/>
      <c r="Q75" s="353"/>
      <c r="R75" s="353"/>
      <c r="S75" s="354"/>
      <c r="T75" s="353"/>
      <c r="U75" s="353"/>
      <c r="V75" s="353"/>
      <c r="W75" s="318">
        <f t="shared" si="38"/>
        <v>0</v>
      </c>
      <c r="X75" s="353"/>
      <c r="Y75" s="353"/>
      <c r="Z75" s="353"/>
      <c r="AA75" s="353"/>
      <c r="AB75" s="354"/>
      <c r="AC75" s="323">
        <f t="shared" si="39"/>
        <v>30</v>
      </c>
      <c r="AD75" s="353">
        <v>57</v>
      </c>
      <c r="AE75" s="353">
        <v>210</v>
      </c>
      <c r="AF75" s="353">
        <v>6000</v>
      </c>
      <c r="AG75" s="353">
        <f t="shared" si="40"/>
        <v>17970</v>
      </c>
      <c r="AH75" s="358">
        <f t="shared" si="41"/>
        <v>539100</v>
      </c>
      <c r="AI75" s="318"/>
      <c r="AJ75" s="318"/>
      <c r="AK75" s="318"/>
      <c r="AL75" s="318"/>
      <c r="AM75" s="318"/>
      <c r="AN75" s="325"/>
      <c r="AO75" s="326">
        <f>'[2]h. Hà'!AC71</f>
        <v>3</v>
      </c>
      <c r="AP75" s="325"/>
      <c r="AQ75" s="325"/>
      <c r="AR75" s="325">
        <f t="shared" si="1"/>
        <v>3</v>
      </c>
      <c r="AS75" s="325">
        <v>24000</v>
      </c>
      <c r="AT75" s="325">
        <f t="shared" si="2"/>
        <v>72000</v>
      </c>
      <c r="AU75" s="327">
        <f t="shared" si="12"/>
        <v>3</v>
      </c>
      <c r="AV75" s="323">
        <f t="shared" si="3"/>
        <v>27</v>
      </c>
      <c r="AW75" s="325"/>
      <c r="AX75" s="325">
        <f>[2]Vân!AC71</f>
        <v>27</v>
      </c>
      <c r="AY75" s="325"/>
      <c r="AZ75" s="325">
        <f t="shared" si="4"/>
        <v>27</v>
      </c>
      <c r="BA75" s="240">
        <f t="shared" si="5"/>
        <v>0</v>
      </c>
      <c r="BB75" s="328">
        <f t="shared" si="6"/>
        <v>17970</v>
      </c>
      <c r="BC75" s="328">
        <f t="shared" si="7"/>
        <v>3</v>
      </c>
      <c r="BD75" s="328">
        <f t="shared" si="8"/>
        <v>53910</v>
      </c>
      <c r="BE75" s="328">
        <f t="shared" si="9"/>
        <v>0</v>
      </c>
      <c r="BF75" s="328">
        <f t="shared" si="10"/>
        <v>0</v>
      </c>
      <c r="BG75" s="328">
        <f t="shared" si="17"/>
        <v>2880</v>
      </c>
      <c r="BH75" s="328"/>
      <c r="BI75" s="329">
        <f t="shared" si="0"/>
        <v>2880</v>
      </c>
      <c r="BJ75" s="328"/>
      <c r="BK75" s="391"/>
      <c r="BL75" s="331" t="s">
        <v>545</v>
      </c>
    </row>
    <row r="76" spans="1:64" x14ac:dyDescent="0.3">
      <c r="A76" s="318">
        <v>6</v>
      </c>
      <c r="B76" s="352" t="s">
        <v>409</v>
      </c>
      <c r="C76" s="353"/>
      <c r="D76" s="320">
        <f t="shared" si="35"/>
        <v>0</v>
      </c>
      <c r="E76" s="353">
        <v>30</v>
      </c>
      <c r="F76" s="353"/>
      <c r="G76" s="353"/>
      <c r="H76" s="353"/>
      <c r="I76" s="353"/>
      <c r="J76" s="353"/>
      <c r="K76" s="353"/>
      <c r="L76" s="353"/>
      <c r="M76" s="353"/>
      <c r="N76" s="320">
        <f t="shared" si="36"/>
        <v>30</v>
      </c>
      <c r="O76" s="321">
        <f t="shared" si="37"/>
        <v>30</v>
      </c>
      <c r="P76" s="353"/>
      <c r="Q76" s="353"/>
      <c r="R76" s="353"/>
      <c r="S76" s="354"/>
      <c r="T76" s="353"/>
      <c r="U76" s="353"/>
      <c r="V76" s="353"/>
      <c r="W76" s="318">
        <f t="shared" si="38"/>
        <v>0</v>
      </c>
      <c r="X76" s="353"/>
      <c r="Y76" s="353"/>
      <c r="Z76" s="353"/>
      <c r="AA76" s="353"/>
      <c r="AB76" s="354"/>
      <c r="AC76" s="323">
        <f t="shared" si="39"/>
        <v>30</v>
      </c>
      <c r="AD76" s="353">
        <v>50</v>
      </c>
      <c r="AE76" s="353">
        <v>210</v>
      </c>
      <c r="AF76" s="353">
        <v>6000</v>
      </c>
      <c r="AG76" s="353">
        <f t="shared" si="40"/>
        <v>16500</v>
      </c>
      <c r="AH76" s="358">
        <f t="shared" si="41"/>
        <v>495000</v>
      </c>
      <c r="AI76" s="318"/>
      <c r="AJ76" s="318"/>
      <c r="AK76" s="318"/>
      <c r="AL76" s="318"/>
      <c r="AM76" s="318"/>
      <c r="AN76" s="325"/>
      <c r="AO76" s="326">
        <f>'[2]h. Hà'!AC72</f>
        <v>1</v>
      </c>
      <c r="AP76" s="325">
        <f>[2]Vân!AA72</f>
        <v>1</v>
      </c>
      <c r="AQ76" s="325"/>
      <c r="AR76" s="325">
        <f t="shared" si="1"/>
        <v>2</v>
      </c>
      <c r="AS76" s="325">
        <v>23000</v>
      </c>
      <c r="AT76" s="325">
        <f t="shared" si="2"/>
        <v>46000</v>
      </c>
      <c r="AU76" s="327">
        <f t="shared" si="12"/>
        <v>2</v>
      </c>
      <c r="AV76" s="323">
        <f t="shared" si="3"/>
        <v>28</v>
      </c>
      <c r="AW76" s="325"/>
      <c r="AX76" s="325">
        <f>[2]Vân!AC72</f>
        <v>28</v>
      </c>
      <c r="AY76" s="325"/>
      <c r="AZ76" s="325">
        <f t="shared" si="4"/>
        <v>28</v>
      </c>
      <c r="BA76" s="240">
        <f t="shared" si="5"/>
        <v>0</v>
      </c>
      <c r="BB76" s="328">
        <f t="shared" si="6"/>
        <v>16500</v>
      </c>
      <c r="BC76" s="328">
        <f t="shared" si="7"/>
        <v>2</v>
      </c>
      <c r="BD76" s="328">
        <f t="shared" si="8"/>
        <v>33000</v>
      </c>
      <c r="BE76" s="328">
        <f t="shared" si="9"/>
        <v>0</v>
      </c>
      <c r="BF76" s="328">
        <f t="shared" si="10"/>
        <v>0</v>
      </c>
      <c r="BG76" s="328">
        <f t="shared" si="17"/>
        <v>1840</v>
      </c>
      <c r="BH76" s="328"/>
      <c r="BI76" s="329">
        <f t="shared" si="0"/>
        <v>1840</v>
      </c>
      <c r="BJ76" s="328"/>
      <c r="BK76" s="391"/>
      <c r="BL76" s="331" t="s">
        <v>546</v>
      </c>
    </row>
    <row r="77" spans="1:64" x14ac:dyDescent="0.3">
      <c r="A77" s="318">
        <v>7</v>
      </c>
      <c r="B77" s="352" t="s">
        <v>411</v>
      </c>
      <c r="C77" s="353"/>
      <c r="D77" s="320">
        <f t="shared" si="35"/>
        <v>0</v>
      </c>
      <c r="E77" s="353">
        <v>30</v>
      </c>
      <c r="F77" s="353"/>
      <c r="G77" s="353"/>
      <c r="H77" s="353"/>
      <c r="I77" s="353"/>
      <c r="J77" s="353"/>
      <c r="K77" s="353"/>
      <c r="L77" s="353"/>
      <c r="M77" s="353"/>
      <c r="N77" s="320">
        <f t="shared" si="36"/>
        <v>30</v>
      </c>
      <c r="O77" s="321">
        <f t="shared" si="37"/>
        <v>30</v>
      </c>
      <c r="P77" s="353"/>
      <c r="Q77" s="353"/>
      <c r="R77" s="353"/>
      <c r="S77" s="354"/>
      <c r="T77" s="353"/>
      <c r="U77" s="353"/>
      <c r="V77" s="353"/>
      <c r="W77" s="318">
        <f t="shared" si="38"/>
        <v>0</v>
      </c>
      <c r="X77" s="353"/>
      <c r="Y77" s="353"/>
      <c r="Z77" s="353"/>
      <c r="AA77" s="353"/>
      <c r="AB77" s="354"/>
      <c r="AC77" s="323">
        <f t="shared" si="39"/>
        <v>30</v>
      </c>
      <c r="AD77" s="353">
        <v>48</v>
      </c>
      <c r="AE77" s="353">
        <v>210</v>
      </c>
      <c r="AF77" s="353">
        <v>6000</v>
      </c>
      <c r="AG77" s="353">
        <f t="shared" si="40"/>
        <v>16080</v>
      </c>
      <c r="AH77" s="358">
        <f t="shared" si="41"/>
        <v>482400</v>
      </c>
      <c r="AI77" s="318"/>
      <c r="AJ77" s="318"/>
      <c r="AK77" s="318"/>
      <c r="AL77" s="318"/>
      <c r="AM77" s="318"/>
      <c r="AN77" s="325"/>
      <c r="AO77" s="326">
        <f>'[2]h. Hà'!AC73</f>
        <v>0</v>
      </c>
      <c r="AP77" s="325">
        <f>[2]Vân!AA73</f>
        <v>0</v>
      </c>
      <c r="AQ77" s="325"/>
      <c r="AR77" s="325">
        <f t="shared" si="1"/>
        <v>0</v>
      </c>
      <c r="AS77" s="325">
        <v>23000</v>
      </c>
      <c r="AT77" s="325">
        <f t="shared" si="2"/>
        <v>0</v>
      </c>
      <c r="AU77" s="327">
        <f t="shared" si="12"/>
        <v>0</v>
      </c>
      <c r="AV77" s="323">
        <f t="shared" si="3"/>
        <v>30</v>
      </c>
      <c r="AW77" s="325"/>
      <c r="AX77" s="325">
        <f>[2]Vân!AC73</f>
        <v>30</v>
      </c>
      <c r="AY77" s="325"/>
      <c r="AZ77" s="325">
        <f t="shared" si="4"/>
        <v>30</v>
      </c>
      <c r="BA77" s="240">
        <f t="shared" si="5"/>
        <v>0</v>
      </c>
      <c r="BB77" s="328">
        <f t="shared" si="6"/>
        <v>16080</v>
      </c>
      <c r="BC77" s="328">
        <f t="shared" si="7"/>
        <v>0</v>
      </c>
      <c r="BD77" s="328">
        <f t="shared" si="8"/>
        <v>0</v>
      </c>
      <c r="BE77" s="328">
        <f t="shared" si="9"/>
        <v>0</v>
      </c>
      <c r="BF77" s="328">
        <f t="shared" si="10"/>
        <v>0</v>
      </c>
      <c r="BG77" s="328">
        <f t="shared" si="17"/>
        <v>0</v>
      </c>
      <c r="BH77" s="328">
        <f t="shared" si="11"/>
        <v>0</v>
      </c>
      <c r="BI77" s="329">
        <f t="shared" ref="BI77:BI78" si="42">SUM(BG77:BH77)</f>
        <v>0</v>
      </c>
      <c r="BJ77" s="328"/>
      <c r="BK77" s="391"/>
      <c r="BL77" s="331" t="s">
        <v>547</v>
      </c>
    </row>
    <row r="78" spans="1:64" x14ac:dyDescent="0.3">
      <c r="A78" s="318">
        <v>8</v>
      </c>
      <c r="B78" s="352" t="s">
        <v>413</v>
      </c>
      <c r="C78" s="353"/>
      <c r="D78" s="320">
        <f t="shared" si="35"/>
        <v>0</v>
      </c>
      <c r="E78" s="353">
        <v>30</v>
      </c>
      <c r="F78" s="353"/>
      <c r="G78" s="353"/>
      <c r="H78" s="353"/>
      <c r="I78" s="353"/>
      <c r="J78" s="353"/>
      <c r="K78" s="353"/>
      <c r="L78" s="353"/>
      <c r="M78" s="353"/>
      <c r="N78" s="320">
        <f t="shared" si="36"/>
        <v>30</v>
      </c>
      <c r="O78" s="321">
        <f t="shared" si="37"/>
        <v>30</v>
      </c>
      <c r="P78" s="353"/>
      <c r="Q78" s="353"/>
      <c r="R78" s="353"/>
      <c r="S78" s="354"/>
      <c r="T78" s="353"/>
      <c r="U78" s="353"/>
      <c r="V78" s="353"/>
      <c r="W78" s="318">
        <f t="shared" si="38"/>
        <v>0</v>
      </c>
      <c r="X78" s="353"/>
      <c r="Y78" s="353"/>
      <c r="Z78" s="353"/>
      <c r="AA78" s="353"/>
      <c r="AB78" s="354"/>
      <c r="AC78" s="323">
        <f t="shared" si="39"/>
        <v>30</v>
      </c>
      <c r="AD78" s="353">
        <v>43</v>
      </c>
      <c r="AE78" s="353">
        <v>210</v>
      </c>
      <c r="AF78" s="353">
        <v>6000</v>
      </c>
      <c r="AG78" s="353">
        <f t="shared" si="40"/>
        <v>15030</v>
      </c>
      <c r="AH78" s="358">
        <f t="shared" si="41"/>
        <v>450900</v>
      </c>
      <c r="AI78" s="318"/>
      <c r="AJ78" s="318"/>
      <c r="AK78" s="318"/>
      <c r="AL78" s="318"/>
      <c r="AM78" s="318"/>
      <c r="AN78" s="325"/>
      <c r="AO78" s="326">
        <f>'[2]h. Hà'!AC74</f>
        <v>0</v>
      </c>
      <c r="AP78" s="325">
        <f>[2]Vân!AA74</f>
        <v>1</v>
      </c>
      <c r="AQ78" s="325"/>
      <c r="AR78" s="325">
        <f t="shared" ref="AR78" si="43">SUM(AN78:AQ78)</f>
        <v>1</v>
      </c>
      <c r="AS78" s="325">
        <v>22000</v>
      </c>
      <c r="AT78" s="325">
        <f t="shared" ref="AT78" si="44">AR78*AS78</f>
        <v>22000</v>
      </c>
      <c r="AU78" s="327">
        <f t="shared" ref="AU78" si="45">SUM(AI78:AM78)+AR78</f>
        <v>1</v>
      </c>
      <c r="AV78" s="323">
        <f t="shared" ref="AV78" si="46">AC78-AU78</f>
        <v>29</v>
      </c>
      <c r="AW78" s="325"/>
      <c r="AX78" s="325">
        <f>[2]Vân!AC74</f>
        <v>29</v>
      </c>
      <c r="AY78" s="325"/>
      <c r="AZ78" s="325">
        <f t="shared" ref="AZ78" si="47">SUM(AW78:AY78)</f>
        <v>29</v>
      </c>
      <c r="BA78" s="240">
        <f t="shared" ref="BA78" si="48">AV78-AZ78</f>
        <v>0</v>
      </c>
      <c r="BB78" s="328">
        <f t="shared" ref="BB78" si="49">AG78</f>
        <v>15030</v>
      </c>
      <c r="BC78" s="328">
        <f t="shared" ref="BC78" si="50">AR78</f>
        <v>1</v>
      </c>
      <c r="BD78" s="328">
        <f t="shared" ref="BD78" si="51">BB78*BC78</f>
        <v>15030</v>
      </c>
      <c r="BE78" s="328">
        <f t="shared" ref="BE78" si="52">SUM(AI78:AK78)+AM78</f>
        <v>0</v>
      </c>
      <c r="BF78" s="328">
        <f t="shared" ref="BF78" si="53">BE78*BB78</f>
        <v>0</v>
      </c>
      <c r="BG78" s="328">
        <f t="shared" si="17"/>
        <v>880</v>
      </c>
      <c r="BH78" s="328"/>
      <c r="BI78" s="329">
        <f t="shared" si="42"/>
        <v>880</v>
      </c>
      <c r="BJ78" s="328"/>
      <c r="BK78" s="392"/>
      <c r="BL78" s="331" t="s">
        <v>548</v>
      </c>
    </row>
    <row r="79" spans="1:64" s="401" customFormat="1" ht="13.2" x14ac:dyDescent="0.25">
      <c r="A79" s="393"/>
      <c r="B79" s="394"/>
      <c r="C79" s="393">
        <f>SUM(C12:C78)</f>
        <v>220</v>
      </c>
      <c r="D79" s="393">
        <f t="shared" ref="D79:N79" si="54">SUM(D12:D78)</f>
        <v>220</v>
      </c>
      <c r="E79" s="393">
        <f t="shared" si="54"/>
        <v>2508</v>
      </c>
      <c r="F79" s="393">
        <f t="shared" si="54"/>
        <v>100</v>
      </c>
      <c r="G79" s="393">
        <f t="shared" si="54"/>
        <v>150</v>
      </c>
      <c r="H79" s="393">
        <f t="shared" si="54"/>
        <v>50</v>
      </c>
      <c r="I79" s="393">
        <f t="shared" si="54"/>
        <v>50</v>
      </c>
      <c r="J79" s="393">
        <f t="shared" si="54"/>
        <v>70</v>
      </c>
      <c r="K79" s="393">
        <f t="shared" si="54"/>
        <v>50</v>
      </c>
      <c r="L79" s="393">
        <f t="shared" si="54"/>
        <v>50</v>
      </c>
      <c r="M79" s="393">
        <f t="shared" si="54"/>
        <v>40</v>
      </c>
      <c r="N79" s="393">
        <f t="shared" si="54"/>
        <v>3068</v>
      </c>
      <c r="O79" s="393">
        <f>SUM(O12:O78)</f>
        <v>3288</v>
      </c>
      <c r="P79" s="393">
        <f t="shared" ref="P79:BF79" si="55">SUM(P12:P78)</f>
        <v>600</v>
      </c>
      <c r="Q79" s="393">
        <f t="shared" si="55"/>
        <v>1356</v>
      </c>
      <c r="R79" s="393">
        <f t="shared" si="55"/>
        <v>307</v>
      </c>
      <c r="S79" s="393">
        <f t="shared" si="55"/>
        <v>2263</v>
      </c>
      <c r="T79" s="393">
        <f t="shared" si="55"/>
        <v>300</v>
      </c>
      <c r="U79" s="393">
        <f t="shared" si="55"/>
        <v>50</v>
      </c>
      <c r="V79" s="393">
        <f t="shared" si="55"/>
        <v>20</v>
      </c>
      <c r="W79" s="393">
        <f t="shared" si="55"/>
        <v>370</v>
      </c>
      <c r="X79" s="393">
        <f t="shared" si="55"/>
        <v>0</v>
      </c>
      <c r="Y79" s="393">
        <f t="shared" si="55"/>
        <v>200</v>
      </c>
      <c r="Z79" s="393">
        <f t="shared" si="55"/>
        <v>249</v>
      </c>
      <c r="AA79" s="393">
        <f t="shared" si="55"/>
        <v>449</v>
      </c>
      <c r="AB79" s="393">
        <f t="shared" si="55"/>
        <v>819</v>
      </c>
      <c r="AC79" s="393">
        <f t="shared" si="55"/>
        <v>6370</v>
      </c>
      <c r="AD79" s="393">
        <f t="shared" si="55"/>
        <v>4881</v>
      </c>
      <c r="AE79" s="393">
        <f t="shared" si="55"/>
        <v>11276</v>
      </c>
      <c r="AF79" s="393">
        <f t="shared" si="55"/>
        <v>327600</v>
      </c>
      <c r="AG79" s="393">
        <f t="shared" si="55"/>
        <v>1344871</v>
      </c>
      <c r="AH79" s="393">
        <f>SUM(AH12:AH78)</f>
        <v>162508193</v>
      </c>
      <c r="AI79" s="393">
        <f t="shared" si="55"/>
        <v>1</v>
      </c>
      <c r="AJ79" s="393">
        <f t="shared" si="55"/>
        <v>0</v>
      </c>
      <c r="AK79" s="393">
        <f t="shared" si="55"/>
        <v>0</v>
      </c>
      <c r="AL79" s="393">
        <f t="shared" si="55"/>
        <v>2</v>
      </c>
      <c r="AM79" s="393">
        <f t="shared" si="55"/>
        <v>0</v>
      </c>
      <c r="AN79" s="277">
        <f t="shared" si="55"/>
        <v>669</v>
      </c>
      <c r="AO79" s="395">
        <f>SUM(AO12:AO78)</f>
        <v>1796</v>
      </c>
      <c r="AP79" s="277">
        <f t="shared" si="55"/>
        <v>220</v>
      </c>
      <c r="AQ79" s="277">
        <f t="shared" si="55"/>
        <v>35</v>
      </c>
      <c r="AR79" s="277">
        <f t="shared" si="55"/>
        <v>2720</v>
      </c>
      <c r="AS79" s="277"/>
      <c r="AT79" s="277">
        <f t="shared" si="55"/>
        <v>98025000</v>
      </c>
      <c r="AU79" s="277">
        <f t="shared" si="55"/>
        <v>2723</v>
      </c>
      <c r="AV79" s="396">
        <f t="shared" si="55"/>
        <v>3647</v>
      </c>
      <c r="AW79" s="277">
        <f t="shared" si="55"/>
        <v>604</v>
      </c>
      <c r="AX79" s="277">
        <f t="shared" si="55"/>
        <v>3008</v>
      </c>
      <c r="AY79" s="277">
        <f t="shared" si="55"/>
        <v>35</v>
      </c>
      <c r="AZ79" s="397">
        <f t="shared" si="55"/>
        <v>3647</v>
      </c>
      <c r="BA79" s="398">
        <f t="shared" si="55"/>
        <v>0</v>
      </c>
      <c r="BB79" s="399"/>
      <c r="BC79" s="400">
        <f t="shared" si="55"/>
        <v>2720</v>
      </c>
      <c r="BD79" s="400">
        <f t="shared" si="55"/>
        <v>85140299</v>
      </c>
      <c r="BE79" s="400">
        <f t="shared" si="55"/>
        <v>1</v>
      </c>
      <c r="BF79" s="400">
        <f t="shared" si="55"/>
        <v>35190</v>
      </c>
      <c r="BG79" s="400">
        <f>BG12+BG15+BG22+BG31+BG37+BG40+BG48+BG56+BG63+BG66+BG70</f>
        <v>2623400</v>
      </c>
      <c r="BH79" s="400">
        <f>BH12+BH15+BH22+BH31+BH37+BH40+BH48+BH56+BH63+BH66+BH70</f>
        <v>2595200</v>
      </c>
      <c r="BI79" s="400">
        <f>BI12+BI15+BI22+BI31+BI37+BI40+BI48+BI56+BI63+BI66+BI70</f>
        <v>5218600</v>
      </c>
      <c r="BJ79" s="399"/>
      <c r="BK79" s="399">
        <f>SUM(BK13:BK78)</f>
        <v>2720</v>
      </c>
    </row>
    <row r="80" spans="1:64" x14ac:dyDescent="0.3">
      <c r="AH80" s="403" t="e">
        <f>SUM(#REF!)</f>
        <v>#REF!</v>
      </c>
    </row>
  </sheetData>
  <mergeCells count="48">
    <mergeCell ref="BK41:BK47"/>
    <mergeCell ref="BK49:BK55"/>
    <mergeCell ref="BK57:BK62"/>
    <mergeCell ref="BK64:BK65"/>
    <mergeCell ref="BK67:BK69"/>
    <mergeCell ref="BK71:BK78"/>
    <mergeCell ref="AB10:AB11"/>
    <mergeCell ref="AR10:AT10"/>
    <mergeCell ref="BK13:BK14"/>
    <mergeCell ref="BK16:BK21"/>
    <mergeCell ref="BK23:BK30"/>
    <mergeCell ref="BK32:BK35"/>
    <mergeCell ref="BG9:BI9"/>
    <mergeCell ref="BJ9:BJ10"/>
    <mergeCell ref="BK9:BK10"/>
    <mergeCell ref="C10:D10"/>
    <mergeCell ref="E10:N10"/>
    <mergeCell ref="O10:O11"/>
    <mergeCell ref="Q10:R10"/>
    <mergeCell ref="S10:S11"/>
    <mergeCell ref="T10:W10"/>
    <mergeCell ref="X10:AA10"/>
    <mergeCell ref="AU9:AU11"/>
    <mergeCell ref="AY9:AY10"/>
    <mergeCell ref="AZ9:AZ11"/>
    <mergeCell ref="BA9:BA10"/>
    <mergeCell ref="BB9:BD9"/>
    <mergeCell ref="BE9:BF9"/>
    <mergeCell ref="BB8:BK8"/>
    <mergeCell ref="D9:O9"/>
    <mergeCell ref="P9:S9"/>
    <mergeCell ref="T9:AB9"/>
    <mergeCell ref="AC9:AC11"/>
    <mergeCell ref="AD9:AD11"/>
    <mergeCell ref="AE9:AE11"/>
    <mergeCell ref="AF9:AF11"/>
    <mergeCell ref="AG9:AG11"/>
    <mergeCell ref="AH9:AH11"/>
    <mergeCell ref="A5:O5"/>
    <mergeCell ref="A7:AZ7"/>
    <mergeCell ref="A8:A11"/>
    <mergeCell ref="B8:B11"/>
    <mergeCell ref="C8:AC8"/>
    <mergeCell ref="AD8:AH8"/>
    <mergeCell ref="AI8:AU8"/>
    <mergeCell ref="AV8:AV11"/>
    <mergeCell ref="AW8:AZ8"/>
    <mergeCell ref="AN9:AT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3BA1-1BA2-4C0B-8D0C-FABD1B11198F}">
  <dimension ref="A1:AN39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4" sqref="C14"/>
    </sheetView>
  </sheetViews>
  <sheetFormatPr defaultColWidth="8.90625" defaultRowHeight="15.6" x14ac:dyDescent="0.3"/>
  <cols>
    <col min="1" max="1" width="4.36328125" style="411" customWidth="1"/>
    <col min="2" max="2" width="28.453125" style="411" customWidth="1"/>
    <col min="3" max="3" width="9.26953125" style="411" customWidth="1"/>
    <col min="4" max="4" width="19.7265625" style="411" customWidth="1"/>
    <col min="5" max="5" width="6.36328125" style="411" hidden="1" customWidth="1"/>
    <col min="6" max="6" width="7.54296875" style="411" hidden="1" customWidth="1"/>
    <col min="7" max="7" width="7.08984375" style="411" hidden="1" customWidth="1"/>
    <col min="8" max="8" width="6.7265625" style="411" hidden="1" customWidth="1"/>
    <col min="9" max="10" width="7.08984375" style="411" hidden="1" customWidth="1"/>
    <col min="11" max="11" width="8.90625" style="411" hidden="1" customWidth="1"/>
    <col min="12" max="12" width="8.984375E-2" style="411" hidden="1" customWidth="1"/>
    <col min="13" max="13" width="6.7265625" style="412" hidden="1" customWidth="1"/>
    <col min="14" max="14" width="7.6328125" style="412" hidden="1" customWidth="1"/>
    <col min="15" max="15" width="8.90625" style="411" hidden="1" customWidth="1"/>
    <col min="16" max="16" width="7.81640625" style="411" hidden="1" customWidth="1"/>
    <col min="17" max="17" width="7.26953125" style="413" hidden="1" customWidth="1"/>
    <col min="18" max="18" width="5.36328125" style="414" hidden="1" customWidth="1"/>
    <col min="19" max="19" width="6.54296875" style="414" hidden="1" customWidth="1"/>
    <col min="20" max="20" width="7.08984375" style="414" hidden="1" customWidth="1"/>
    <col min="21" max="21" width="8.1796875" style="411" hidden="1" customWidth="1"/>
    <col min="22" max="22" width="6.26953125" style="411" hidden="1" customWidth="1"/>
    <col min="23" max="23" width="6.7265625" style="411" hidden="1" customWidth="1"/>
    <col min="24" max="24" width="8.26953125" style="411" hidden="1" customWidth="1"/>
    <col min="25" max="25" width="6.54296875" style="414" hidden="1" customWidth="1"/>
    <col min="26" max="26" width="10.54296875" style="414" hidden="1" customWidth="1"/>
    <col min="27" max="27" width="6.54296875" style="413" hidden="1" customWidth="1"/>
    <col min="28" max="28" width="7.54296875" style="413" customWidth="1"/>
    <col min="29" max="29" width="7.7265625" style="411" customWidth="1"/>
    <col min="30" max="30" width="6.6328125" style="411" customWidth="1"/>
    <col min="31" max="31" width="6.36328125" style="411" customWidth="1"/>
    <col min="32" max="32" width="6.54296875" style="411" bestFit="1" customWidth="1"/>
    <col min="33" max="33" width="5.90625" style="411" hidden="1" customWidth="1"/>
    <col min="34" max="34" width="10.1796875" style="411" customWidth="1"/>
    <col min="35" max="35" width="10.81640625" style="411" hidden="1" customWidth="1"/>
    <col min="36" max="37" width="8.90625" style="411"/>
    <col min="38" max="38" width="14.54296875" style="411" customWidth="1"/>
    <col min="39" max="16384" width="8.90625" style="411"/>
  </cols>
  <sheetData>
    <row r="1" spans="1:35" ht="58.8" customHeight="1" x14ac:dyDescent="0.3">
      <c r="A1" s="408" t="s">
        <v>549</v>
      </c>
      <c r="B1" s="409"/>
      <c r="C1" s="409"/>
      <c r="D1" s="410"/>
    </row>
    <row r="2" spans="1:35" ht="43.2" customHeight="1" x14ac:dyDescent="0.3">
      <c r="A2" s="415" t="s">
        <v>550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</row>
    <row r="3" spans="1:35" s="2" customFormat="1" ht="16.5" customHeight="1" x14ac:dyDescent="0.25">
      <c r="A3" s="417" t="s">
        <v>551</v>
      </c>
      <c r="B3" s="417" t="s">
        <v>552</v>
      </c>
      <c r="C3" s="417"/>
      <c r="D3" s="418" t="s">
        <v>553</v>
      </c>
      <c r="E3" s="419" t="s">
        <v>554</v>
      </c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20" t="s">
        <v>7</v>
      </c>
      <c r="S3" s="421"/>
      <c r="T3" s="421"/>
      <c r="U3" s="421"/>
      <c r="V3" s="421"/>
      <c r="W3" s="421"/>
      <c r="X3" s="421"/>
      <c r="Y3" s="421"/>
      <c r="Z3" s="421"/>
      <c r="AA3" s="422"/>
      <c r="AB3" s="423" t="s">
        <v>8</v>
      </c>
      <c r="AC3" s="424" t="s">
        <v>437</v>
      </c>
      <c r="AD3" s="424"/>
      <c r="AE3" s="424"/>
      <c r="AF3" s="424"/>
      <c r="AH3" s="27" t="s">
        <v>478</v>
      </c>
    </row>
    <row r="4" spans="1:35" s="2" customFormat="1" ht="16.8" customHeight="1" x14ac:dyDescent="0.25">
      <c r="A4" s="417"/>
      <c r="B4" s="417"/>
      <c r="C4" s="417"/>
      <c r="D4" s="425"/>
      <c r="E4" s="426" t="s">
        <v>555</v>
      </c>
      <c r="F4" s="426"/>
      <c r="G4" s="426"/>
      <c r="H4" s="426"/>
      <c r="I4" s="426"/>
      <c r="J4" s="427" t="s">
        <v>556</v>
      </c>
      <c r="K4" s="428" t="s">
        <v>557</v>
      </c>
      <c r="L4" s="428"/>
      <c r="M4" s="428"/>
      <c r="N4" s="428"/>
      <c r="O4" s="428"/>
      <c r="P4" s="428"/>
      <c r="Q4" s="423" t="s">
        <v>28</v>
      </c>
      <c r="R4" s="429" t="s">
        <v>20</v>
      </c>
      <c r="S4" s="429" t="s">
        <v>558</v>
      </c>
      <c r="T4" s="430" t="s">
        <v>559</v>
      </c>
      <c r="U4" s="431" t="s">
        <v>22</v>
      </c>
      <c r="V4" s="431"/>
      <c r="W4" s="431"/>
      <c r="X4" s="431"/>
      <c r="Y4" s="431"/>
      <c r="Z4" s="431"/>
      <c r="AA4" s="423" t="s">
        <v>28</v>
      </c>
      <c r="AB4" s="423"/>
      <c r="AC4" s="424"/>
      <c r="AD4" s="424"/>
      <c r="AE4" s="424"/>
      <c r="AF4" s="424"/>
      <c r="AG4" s="432" t="s">
        <v>46</v>
      </c>
      <c r="AH4" s="27"/>
    </row>
    <row r="5" spans="1:35" s="2" customFormat="1" ht="16.8" customHeight="1" x14ac:dyDescent="0.25">
      <c r="A5" s="417"/>
      <c r="B5" s="417"/>
      <c r="C5" s="417"/>
      <c r="D5" s="425"/>
      <c r="E5" s="433" t="s">
        <v>25</v>
      </c>
      <c r="F5" s="433" t="s">
        <v>25</v>
      </c>
      <c r="G5" s="433" t="s">
        <v>560</v>
      </c>
      <c r="H5" s="433" t="s">
        <v>26</v>
      </c>
      <c r="I5" s="434" t="s">
        <v>28</v>
      </c>
      <c r="J5" s="435"/>
      <c r="K5" s="436" t="s">
        <v>561</v>
      </c>
      <c r="L5" s="437" t="s">
        <v>562</v>
      </c>
      <c r="M5" s="438" t="s">
        <v>563</v>
      </c>
      <c r="N5" s="438"/>
      <c r="O5" s="436" t="s">
        <v>564</v>
      </c>
      <c r="P5" s="429" t="s">
        <v>28</v>
      </c>
      <c r="Q5" s="423"/>
      <c r="R5" s="439"/>
      <c r="S5" s="439"/>
      <c r="T5" s="430"/>
      <c r="U5" s="433" t="s">
        <v>25</v>
      </c>
      <c r="V5" s="433" t="s">
        <v>25</v>
      </c>
      <c r="W5" s="433" t="s">
        <v>26</v>
      </c>
      <c r="X5" s="433" t="s">
        <v>26</v>
      </c>
      <c r="Y5" s="440" t="s">
        <v>28</v>
      </c>
      <c r="Z5" s="440"/>
      <c r="AA5" s="423"/>
      <c r="AB5" s="423"/>
      <c r="AC5" s="441" t="s">
        <v>25</v>
      </c>
      <c r="AD5" s="441" t="s">
        <v>25</v>
      </c>
      <c r="AE5" s="441" t="s">
        <v>26</v>
      </c>
      <c r="AF5" s="424" t="s">
        <v>28</v>
      </c>
      <c r="AG5" s="432"/>
      <c r="AH5" s="13" t="s">
        <v>565</v>
      </c>
    </row>
    <row r="6" spans="1:35" s="2" customFormat="1" ht="13.2" x14ac:dyDescent="0.25">
      <c r="A6" s="417"/>
      <c r="B6" s="417"/>
      <c r="C6" s="417"/>
      <c r="D6" s="425"/>
      <c r="E6" s="433" t="s">
        <v>566</v>
      </c>
      <c r="F6" s="433" t="s">
        <v>567</v>
      </c>
      <c r="G6" s="433" t="s">
        <v>454</v>
      </c>
      <c r="H6" s="433" t="s">
        <v>568</v>
      </c>
      <c r="I6" s="434"/>
      <c r="J6" s="442"/>
      <c r="K6" s="443"/>
      <c r="L6" s="434"/>
      <c r="M6" s="433" t="s">
        <v>25</v>
      </c>
      <c r="N6" s="433" t="s">
        <v>26</v>
      </c>
      <c r="O6" s="443"/>
      <c r="P6" s="439"/>
      <c r="Q6" s="423"/>
      <c r="R6" s="439"/>
      <c r="S6" s="444"/>
      <c r="T6" s="445" t="s">
        <v>25</v>
      </c>
      <c r="U6" s="433" t="s">
        <v>567</v>
      </c>
      <c r="V6" s="433" t="s">
        <v>454</v>
      </c>
      <c r="W6" s="433" t="s">
        <v>568</v>
      </c>
      <c r="X6" s="446" t="s">
        <v>455</v>
      </c>
      <c r="Y6" s="440" t="s">
        <v>44</v>
      </c>
      <c r="Z6" s="440" t="s">
        <v>43</v>
      </c>
      <c r="AA6" s="423"/>
      <c r="AB6" s="423"/>
      <c r="AC6" s="427" t="s">
        <v>567</v>
      </c>
      <c r="AD6" s="438" t="s">
        <v>454</v>
      </c>
      <c r="AE6" s="438" t="s">
        <v>455</v>
      </c>
      <c r="AF6" s="424"/>
      <c r="AG6" s="432"/>
      <c r="AH6" s="13"/>
    </row>
    <row r="7" spans="1:35" s="2" customFormat="1" ht="13.2" x14ac:dyDescent="0.25">
      <c r="A7" s="417"/>
      <c r="B7" s="417"/>
      <c r="C7" s="417"/>
      <c r="D7" s="447"/>
      <c r="E7" s="441"/>
      <c r="F7" s="441"/>
      <c r="G7" s="441"/>
      <c r="H7" s="441"/>
      <c r="I7" s="448"/>
      <c r="J7" s="448" t="s">
        <v>34</v>
      </c>
      <c r="K7" s="449"/>
      <c r="L7" s="448"/>
      <c r="M7" s="441" t="s">
        <v>476</v>
      </c>
      <c r="N7" s="441" t="s">
        <v>36</v>
      </c>
      <c r="O7" s="449"/>
      <c r="P7" s="444"/>
      <c r="Q7" s="423"/>
      <c r="R7" s="444"/>
      <c r="S7" s="445" t="s">
        <v>569</v>
      </c>
      <c r="T7" s="445" t="s">
        <v>35</v>
      </c>
      <c r="U7" s="446"/>
      <c r="V7" s="446"/>
      <c r="W7" s="446"/>
      <c r="X7" s="446"/>
      <c r="Y7" s="440"/>
      <c r="Z7" s="440"/>
      <c r="AA7" s="423"/>
      <c r="AB7" s="423"/>
      <c r="AC7" s="442"/>
      <c r="AD7" s="438"/>
      <c r="AE7" s="438"/>
      <c r="AF7" s="424"/>
      <c r="AG7" s="59"/>
      <c r="AH7" s="13"/>
    </row>
    <row r="8" spans="1:35" s="2" customFormat="1" ht="13.2" x14ac:dyDescent="0.25">
      <c r="A8" s="450" t="s">
        <v>570</v>
      </c>
      <c r="B8" s="451" t="s">
        <v>107</v>
      </c>
      <c r="C8" s="451"/>
      <c r="D8" s="451"/>
      <c r="E8" s="452"/>
      <c r="F8" s="452"/>
      <c r="G8" s="452"/>
      <c r="H8" s="452"/>
      <c r="I8" s="214"/>
      <c r="J8" s="214"/>
      <c r="K8" s="214"/>
      <c r="L8" s="214"/>
      <c r="M8" s="453"/>
      <c r="N8" s="453"/>
      <c r="O8" s="214"/>
      <c r="P8" s="214"/>
      <c r="Q8" s="454"/>
      <c r="R8" s="214"/>
      <c r="S8" s="214"/>
      <c r="T8" s="214"/>
      <c r="U8" s="18"/>
      <c r="V8" s="18"/>
      <c r="W8" s="18"/>
      <c r="X8" s="18"/>
      <c r="Y8" s="214"/>
      <c r="Z8" s="214"/>
      <c r="AA8" s="454"/>
      <c r="AB8" s="454"/>
      <c r="AC8" s="18"/>
      <c r="AD8" s="18"/>
      <c r="AE8" s="18"/>
      <c r="AF8" s="18"/>
      <c r="AH8" s="18"/>
    </row>
    <row r="9" spans="1:35" ht="16.8" x14ac:dyDescent="0.3">
      <c r="A9" s="455">
        <v>1</v>
      </c>
      <c r="B9" s="456" t="s">
        <v>571</v>
      </c>
      <c r="C9" s="457">
        <v>32000</v>
      </c>
      <c r="D9" s="457" t="s">
        <v>572</v>
      </c>
      <c r="E9" s="458">
        <v>39</v>
      </c>
      <c r="F9" s="458">
        <v>21</v>
      </c>
      <c r="G9" s="459">
        <v>17</v>
      </c>
      <c r="H9" s="459"/>
      <c r="I9" s="460">
        <f>SUM(E9:H9)</f>
        <v>77</v>
      </c>
      <c r="J9" s="460"/>
      <c r="K9" s="460"/>
      <c r="L9" s="460"/>
      <c r="M9" s="461">
        <f>[3]Hiên!F10</f>
        <v>0</v>
      </c>
      <c r="N9" s="461">
        <f>[3]HÀ!F9</f>
        <v>0</v>
      </c>
      <c r="O9" s="460"/>
      <c r="P9" s="460">
        <f>SUM(K9:O9)</f>
        <v>0</v>
      </c>
      <c r="Q9" s="462">
        <f>I9+P9</f>
        <v>77</v>
      </c>
      <c r="R9" s="463"/>
      <c r="S9" s="463">
        <f>[3]Hiên!V10</f>
        <v>0</v>
      </c>
      <c r="T9" s="463">
        <f>[3]Hiên!Y10</f>
        <v>0</v>
      </c>
      <c r="U9" s="459">
        <f>'[3]Phương - đ1'!Z9</f>
        <v>1</v>
      </c>
      <c r="V9" s="459">
        <f>[3]Hiên!AB10</f>
        <v>0</v>
      </c>
      <c r="W9" s="459">
        <f>[3]HÀ!AD9</f>
        <v>59</v>
      </c>
      <c r="X9" s="459">
        <f>[3]Vân!AC10</f>
        <v>7</v>
      </c>
      <c r="Y9" s="463">
        <f t="shared" ref="Y9:Y37" si="0">SUM(U9:X9)</f>
        <v>67</v>
      </c>
      <c r="Z9" s="463">
        <f t="shared" ref="Z9:Z37" si="1">Y9*C9</f>
        <v>2144000</v>
      </c>
      <c r="AA9" s="462">
        <f>S9+T9+Y9+R9</f>
        <v>67</v>
      </c>
      <c r="AB9" s="462">
        <f t="shared" ref="AB9:AB37" si="2">Q9-AA9</f>
        <v>10</v>
      </c>
      <c r="AC9" s="459">
        <f>'[3]Phương đ2'!W8</f>
        <v>0</v>
      </c>
      <c r="AD9" s="459">
        <f>[3]Hiên!AD10</f>
        <v>0</v>
      </c>
      <c r="AE9" s="459">
        <f>[3]Vân!AE10</f>
        <v>10</v>
      </c>
      <c r="AF9" s="459">
        <f>SUM(AC9:AE9)</f>
        <v>10</v>
      </c>
      <c r="AG9" s="411">
        <f>AB9-AF9</f>
        <v>0</v>
      </c>
      <c r="AH9" s="459"/>
    </row>
    <row r="10" spans="1:35" ht="17.399999999999999" x14ac:dyDescent="0.35">
      <c r="A10" s="464" t="s">
        <v>68</v>
      </c>
      <c r="B10" s="464" t="s">
        <v>573</v>
      </c>
      <c r="C10" s="465"/>
      <c r="D10" s="465"/>
      <c r="E10" s="466"/>
      <c r="F10" s="466"/>
      <c r="G10" s="466"/>
      <c r="H10" s="466"/>
      <c r="I10" s="467"/>
      <c r="J10" s="467"/>
      <c r="K10" s="467"/>
      <c r="L10" s="467"/>
      <c r="M10" s="461">
        <f>[3]Hiên!F11</f>
        <v>0</v>
      </c>
      <c r="N10" s="461">
        <f>[3]HÀ!F10</f>
        <v>0</v>
      </c>
      <c r="O10" s="467"/>
      <c r="P10" s="460">
        <f t="shared" ref="P10:P37" si="3">SUM(K10:O10)</f>
        <v>0</v>
      </c>
      <c r="Q10" s="462">
        <f t="shared" ref="Q10:Q19" si="4">I10+P10</f>
        <v>0</v>
      </c>
      <c r="R10" s="463"/>
      <c r="S10" s="463">
        <f>[3]Hiên!V11</f>
        <v>0</v>
      </c>
      <c r="T10" s="463">
        <f>[3]Hiên!Y11</f>
        <v>0</v>
      </c>
      <c r="U10" s="459">
        <f>'[3]Phương - đ1'!Z10</f>
        <v>0</v>
      </c>
      <c r="V10" s="459">
        <f>[3]Hiên!AB11</f>
        <v>0</v>
      </c>
      <c r="W10" s="459">
        <f>[3]HÀ!AD10</f>
        <v>0</v>
      </c>
      <c r="X10" s="459">
        <f>[3]Vân!AC11</f>
        <v>0</v>
      </c>
      <c r="Y10" s="463">
        <f t="shared" si="0"/>
        <v>0</v>
      </c>
      <c r="Z10" s="463">
        <f t="shared" si="1"/>
        <v>0</v>
      </c>
      <c r="AA10" s="462">
        <f t="shared" ref="AA10:AA37" si="5">S10+T10+Y10+R10</f>
        <v>0</v>
      </c>
      <c r="AB10" s="462">
        <f t="shared" si="2"/>
        <v>0</v>
      </c>
      <c r="AC10" s="459">
        <f>'[3]Phương đ2'!W9</f>
        <v>0</v>
      </c>
      <c r="AD10" s="459">
        <f>[3]Hiên!AD11</f>
        <v>0</v>
      </c>
      <c r="AE10" s="459">
        <f>[3]Vân!AE11</f>
        <v>0</v>
      </c>
      <c r="AF10" s="459">
        <f t="shared" ref="AF10:AF37" si="6">SUM(AC10:AE10)</f>
        <v>0</v>
      </c>
      <c r="AG10" s="411">
        <f t="shared" ref="AG10:AG37" si="7">AB10-AF10</f>
        <v>0</v>
      </c>
      <c r="AH10" s="459"/>
    </row>
    <row r="11" spans="1:35" ht="16.8" x14ac:dyDescent="0.3">
      <c r="A11" s="468"/>
      <c r="B11" s="469" t="s">
        <v>574</v>
      </c>
      <c r="C11" s="470"/>
      <c r="D11" s="470"/>
      <c r="E11" s="459"/>
      <c r="F11" s="459"/>
      <c r="G11" s="459"/>
      <c r="H11" s="459"/>
      <c r="I11" s="460"/>
      <c r="J11" s="460"/>
      <c r="K11" s="460"/>
      <c r="L11" s="460"/>
      <c r="M11" s="461">
        <f>[3]Hiên!F12</f>
        <v>0</v>
      </c>
      <c r="N11" s="461">
        <f>[3]HÀ!F11</f>
        <v>0</v>
      </c>
      <c r="O11" s="460"/>
      <c r="P11" s="460">
        <f t="shared" si="3"/>
        <v>0</v>
      </c>
      <c r="Q11" s="462">
        <f t="shared" si="4"/>
        <v>0</v>
      </c>
      <c r="R11" s="463"/>
      <c r="S11" s="463">
        <f>[3]Hiên!V12</f>
        <v>0</v>
      </c>
      <c r="T11" s="463">
        <f>[3]Hiên!Y12</f>
        <v>0</v>
      </c>
      <c r="U11" s="459">
        <f>'[3]Phương - đ1'!Z11</f>
        <v>0</v>
      </c>
      <c r="V11" s="459">
        <f>[3]Hiên!AB12</f>
        <v>0</v>
      </c>
      <c r="W11" s="459">
        <f>[3]HÀ!AD11</f>
        <v>0</v>
      </c>
      <c r="X11" s="459">
        <f>[3]Vân!AC12</f>
        <v>0</v>
      </c>
      <c r="Y11" s="463">
        <f t="shared" si="0"/>
        <v>0</v>
      </c>
      <c r="Z11" s="463">
        <f t="shared" si="1"/>
        <v>0</v>
      </c>
      <c r="AA11" s="462">
        <f t="shared" si="5"/>
        <v>0</v>
      </c>
      <c r="AB11" s="462">
        <f t="shared" si="2"/>
        <v>0</v>
      </c>
      <c r="AC11" s="459">
        <f>'[3]Phương đ2'!W10</f>
        <v>0</v>
      </c>
      <c r="AD11" s="459">
        <f>[3]Hiên!AD12</f>
        <v>0</v>
      </c>
      <c r="AE11" s="459">
        <f>[3]Vân!AE12</f>
        <v>0</v>
      </c>
      <c r="AF11" s="459">
        <f t="shared" si="6"/>
        <v>0</v>
      </c>
      <c r="AG11" s="411">
        <f t="shared" si="7"/>
        <v>0</v>
      </c>
      <c r="AH11" s="459"/>
    </row>
    <row r="12" spans="1:35" ht="17.399999999999999" x14ac:dyDescent="0.35">
      <c r="A12" s="455">
        <v>2</v>
      </c>
      <c r="B12" s="471" t="s">
        <v>146</v>
      </c>
      <c r="C12" s="465">
        <v>27000</v>
      </c>
      <c r="D12" s="457" t="s">
        <v>575</v>
      </c>
      <c r="E12" s="459"/>
      <c r="F12" s="459"/>
      <c r="G12" s="459">
        <v>124</v>
      </c>
      <c r="H12" s="459"/>
      <c r="I12" s="460">
        <f>SUM(E12:H12)</f>
        <v>124</v>
      </c>
      <c r="J12" s="460"/>
      <c r="K12" s="460"/>
      <c r="L12" s="460"/>
      <c r="M12" s="461">
        <f>[3]Hiên!F13</f>
        <v>0</v>
      </c>
      <c r="N12" s="461">
        <f>[3]HÀ!F12</f>
        <v>0</v>
      </c>
      <c r="O12" s="460"/>
      <c r="P12" s="460">
        <f t="shared" si="3"/>
        <v>0</v>
      </c>
      <c r="Q12" s="462">
        <f t="shared" si="4"/>
        <v>124</v>
      </c>
      <c r="R12" s="463"/>
      <c r="S12" s="463">
        <f>[3]Hiên!V13</f>
        <v>0</v>
      </c>
      <c r="T12" s="463">
        <f>[3]Hiên!Y13</f>
        <v>0</v>
      </c>
      <c r="U12" s="459">
        <f>'[3]Phương - đ1'!Z12</f>
        <v>0</v>
      </c>
      <c r="V12" s="459">
        <f>[3]Hiên!AB13</f>
        <v>0</v>
      </c>
      <c r="W12" s="459">
        <f>[3]HÀ!AD12</f>
        <v>0</v>
      </c>
      <c r="X12" s="459">
        <f>[3]Vân!AC13</f>
        <v>0</v>
      </c>
      <c r="Y12" s="463">
        <f t="shared" si="0"/>
        <v>0</v>
      </c>
      <c r="Z12" s="463">
        <f t="shared" si="1"/>
        <v>0</v>
      </c>
      <c r="AA12" s="462">
        <f t="shared" si="5"/>
        <v>0</v>
      </c>
      <c r="AB12" s="462">
        <f t="shared" si="2"/>
        <v>124</v>
      </c>
      <c r="AC12" s="459">
        <f>'[3]Phương đ2'!W11</f>
        <v>0</v>
      </c>
      <c r="AD12" s="459">
        <f>[3]Hiên!AD13</f>
        <v>124</v>
      </c>
      <c r="AE12" s="459">
        <f>[3]Vân!AE13</f>
        <v>0</v>
      </c>
      <c r="AF12" s="459">
        <f t="shared" si="6"/>
        <v>124</v>
      </c>
      <c r="AG12" s="411">
        <f t="shared" si="7"/>
        <v>0</v>
      </c>
      <c r="AH12" s="459"/>
    </row>
    <row r="13" spans="1:35" ht="17.399999999999999" x14ac:dyDescent="0.35">
      <c r="A13" s="468"/>
      <c r="B13" s="472" t="s">
        <v>576</v>
      </c>
      <c r="C13" s="465"/>
      <c r="D13" s="465"/>
      <c r="E13" s="459"/>
      <c r="F13" s="459"/>
      <c r="G13" s="459"/>
      <c r="H13" s="459"/>
      <c r="I13" s="460"/>
      <c r="J13" s="460"/>
      <c r="K13" s="460"/>
      <c r="L13" s="460"/>
      <c r="M13" s="461">
        <f>[3]Hiên!F14</f>
        <v>0</v>
      </c>
      <c r="N13" s="461">
        <f>[3]HÀ!F13</f>
        <v>0</v>
      </c>
      <c r="O13" s="460"/>
      <c r="P13" s="460">
        <f t="shared" si="3"/>
        <v>0</v>
      </c>
      <c r="Q13" s="462">
        <f t="shared" si="4"/>
        <v>0</v>
      </c>
      <c r="R13" s="463"/>
      <c r="S13" s="463">
        <f>[3]Hiên!V14</f>
        <v>0</v>
      </c>
      <c r="T13" s="463">
        <f>[3]Hiên!Y14</f>
        <v>0</v>
      </c>
      <c r="U13" s="459">
        <f>'[3]Phương - đ1'!Z13</f>
        <v>0</v>
      </c>
      <c r="V13" s="459">
        <f>[3]Hiên!AB14</f>
        <v>0</v>
      </c>
      <c r="W13" s="459">
        <f>[3]HÀ!AD13</f>
        <v>0</v>
      </c>
      <c r="X13" s="459">
        <f>[3]Vân!AC14</f>
        <v>0</v>
      </c>
      <c r="Y13" s="463">
        <f t="shared" si="0"/>
        <v>0</v>
      </c>
      <c r="Z13" s="463">
        <f t="shared" si="1"/>
        <v>0</v>
      </c>
      <c r="AA13" s="462">
        <f t="shared" si="5"/>
        <v>0</v>
      </c>
      <c r="AB13" s="462">
        <f t="shared" si="2"/>
        <v>0</v>
      </c>
      <c r="AC13" s="459">
        <f>'[3]Phương đ2'!W12</f>
        <v>0</v>
      </c>
      <c r="AD13" s="459">
        <f>[3]Hiên!AD14</f>
        <v>0</v>
      </c>
      <c r="AE13" s="459">
        <f>[3]Vân!AE14</f>
        <v>0</v>
      </c>
      <c r="AF13" s="459">
        <f t="shared" si="6"/>
        <v>0</v>
      </c>
      <c r="AG13" s="411">
        <f t="shared" si="7"/>
        <v>0</v>
      </c>
      <c r="AH13" s="459"/>
    </row>
    <row r="14" spans="1:35" ht="31.2" x14ac:dyDescent="0.35">
      <c r="A14" s="455">
        <v>3</v>
      </c>
      <c r="B14" s="471" t="s">
        <v>577</v>
      </c>
      <c r="C14" s="465">
        <v>45000</v>
      </c>
      <c r="D14" s="457" t="s">
        <v>578</v>
      </c>
      <c r="E14" s="459">
        <v>78</v>
      </c>
      <c r="F14" s="459"/>
      <c r="G14" s="459">
        <v>25</v>
      </c>
      <c r="H14" s="459">
        <v>190</v>
      </c>
      <c r="I14" s="460">
        <f>SUM(E14:H14)</f>
        <v>293</v>
      </c>
      <c r="J14" s="460"/>
      <c r="K14" s="460"/>
      <c r="L14" s="460"/>
      <c r="M14" s="461">
        <f>[3]Hiên!F15</f>
        <v>0</v>
      </c>
      <c r="N14" s="461">
        <f>[3]HÀ!F14</f>
        <v>0</v>
      </c>
      <c r="O14" s="460"/>
      <c r="P14" s="460">
        <f t="shared" si="3"/>
        <v>0</v>
      </c>
      <c r="Q14" s="462">
        <f t="shared" si="4"/>
        <v>293</v>
      </c>
      <c r="R14" s="463"/>
      <c r="S14" s="463">
        <f>[3]Hiên!V15</f>
        <v>0</v>
      </c>
      <c r="T14" s="463">
        <f>[3]Hiên!Y15</f>
        <v>0</v>
      </c>
      <c r="U14" s="459">
        <f>'[3]Phương - đ1'!Z14</f>
        <v>0</v>
      </c>
      <c r="V14" s="459">
        <f>[3]Hiên!AB15</f>
        <v>0</v>
      </c>
      <c r="W14" s="459">
        <f>[3]HÀ!AD14</f>
        <v>0</v>
      </c>
      <c r="X14" s="459">
        <f>[3]Vân!AC15</f>
        <v>0</v>
      </c>
      <c r="Y14" s="463">
        <f t="shared" si="0"/>
        <v>0</v>
      </c>
      <c r="Z14" s="463">
        <f t="shared" si="1"/>
        <v>0</v>
      </c>
      <c r="AA14" s="462">
        <f t="shared" si="5"/>
        <v>0</v>
      </c>
      <c r="AB14" s="462">
        <f t="shared" si="2"/>
        <v>293</v>
      </c>
      <c r="AC14" s="459">
        <f>'[3]Phương đ2'!W13</f>
        <v>78</v>
      </c>
      <c r="AD14" s="459">
        <f>[3]Hiên!AD15</f>
        <v>25</v>
      </c>
      <c r="AE14" s="459">
        <f>[3]Vân!AE15</f>
        <v>190</v>
      </c>
      <c r="AF14" s="459">
        <f t="shared" si="6"/>
        <v>293</v>
      </c>
      <c r="AG14" s="411">
        <f t="shared" si="7"/>
        <v>0</v>
      </c>
      <c r="AH14" s="459">
        <v>90</v>
      </c>
      <c r="AI14" s="411" t="s">
        <v>579</v>
      </c>
    </row>
    <row r="15" spans="1:35" ht="31.2" x14ac:dyDescent="0.3">
      <c r="A15" s="455">
        <v>4</v>
      </c>
      <c r="B15" s="471" t="s">
        <v>580</v>
      </c>
      <c r="C15" s="470">
        <v>45000</v>
      </c>
      <c r="D15" s="457" t="s">
        <v>581</v>
      </c>
      <c r="E15" s="459"/>
      <c r="F15" s="459">
        <v>7</v>
      </c>
      <c r="G15" s="459">
        <v>214</v>
      </c>
      <c r="H15" s="459">
        <v>756</v>
      </c>
      <c r="I15" s="460">
        <f>SUM(E15:H15)</f>
        <v>977</v>
      </c>
      <c r="J15" s="460"/>
      <c r="K15" s="460"/>
      <c r="L15" s="460"/>
      <c r="M15" s="461">
        <f>[3]Hiên!F16</f>
        <v>0</v>
      </c>
      <c r="N15" s="461">
        <f>[3]HÀ!F15</f>
        <v>0</v>
      </c>
      <c r="O15" s="460"/>
      <c r="P15" s="460">
        <f t="shared" si="3"/>
        <v>0</v>
      </c>
      <c r="Q15" s="462">
        <f t="shared" si="4"/>
        <v>977</v>
      </c>
      <c r="R15" s="463"/>
      <c r="S15" s="463">
        <f>[3]Hiên!V16</f>
        <v>0</v>
      </c>
      <c r="T15" s="463">
        <f>[3]Hiên!Y16</f>
        <v>0</v>
      </c>
      <c r="U15" s="459">
        <f>'[3]Phương - đ1'!Z15</f>
        <v>7</v>
      </c>
      <c r="V15" s="459">
        <f>[3]Hiên!AB16</f>
        <v>31</v>
      </c>
      <c r="W15" s="459">
        <f>[3]HÀ!AD15</f>
        <v>14</v>
      </c>
      <c r="X15" s="459">
        <f>[3]Vân!AC16</f>
        <v>0</v>
      </c>
      <c r="Y15" s="463">
        <f t="shared" si="0"/>
        <v>52</v>
      </c>
      <c r="Z15" s="463">
        <f t="shared" si="1"/>
        <v>2340000</v>
      </c>
      <c r="AA15" s="462">
        <f t="shared" si="5"/>
        <v>52</v>
      </c>
      <c r="AB15" s="462">
        <f t="shared" si="2"/>
        <v>925</v>
      </c>
      <c r="AC15" s="459">
        <f>'[3]Phương đ2'!W14</f>
        <v>0</v>
      </c>
      <c r="AD15" s="459">
        <f>[3]Hiên!AD16</f>
        <v>183</v>
      </c>
      <c r="AE15" s="459">
        <f>[3]Vân!AE16</f>
        <v>742</v>
      </c>
      <c r="AF15" s="459">
        <f t="shared" si="6"/>
        <v>925</v>
      </c>
      <c r="AG15" s="411">
        <f t="shared" si="7"/>
        <v>0</v>
      </c>
      <c r="AH15" s="459"/>
    </row>
    <row r="16" spans="1:35" ht="17.399999999999999" x14ac:dyDescent="0.35">
      <c r="A16" s="464" t="s">
        <v>106</v>
      </c>
      <c r="B16" s="473" t="s">
        <v>182</v>
      </c>
      <c r="C16" s="465"/>
      <c r="D16" s="465"/>
      <c r="E16" s="474"/>
      <c r="F16" s="474"/>
      <c r="G16" s="474"/>
      <c r="H16" s="474"/>
      <c r="I16" s="460">
        <f t="shared" ref="I16:I26" si="8">SUM(E16:H16)</f>
        <v>0</v>
      </c>
      <c r="J16" s="460"/>
      <c r="K16" s="460"/>
      <c r="L16" s="460"/>
      <c r="M16" s="461">
        <f>[3]Hiên!F17</f>
        <v>0</v>
      </c>
      <c r="N16" s="461">
        <f>[3]HÀ!F16</f>
        <v>0</v>
      </c>
      <c r="O16" s="460"/>
      <c r="P16" s="460">
        <f t="shared" si="3"/>
        <v>0</v>
      </c>
      <c r="Q16" s="462">
        <f t="shared" si="4"/>
        <v>0</v>
      </c>
      <c r="R16" s="463"/>
      <c r="S16" s="463">
        <f>[3]Hiên!V17</f>
        <v>0</v>
      </c>
      <c r="T16" s="463">
        <f>[3]Hiên!Y17</f>
        <v>0</v>
      </c>
      <c r="U16" s="459">
        <f>'[3]Phương - đ1'!Z16</f>
        <v>0</v>
      </c>
      <c r="V16" s="459">
        <f>[3]Hiên!AB17</f>
        <v>0</v>
      </c>
      <c r="W16" s="459">
        <f>[3]HÀ!AD16</f>
        <v>0</v>
      </c>
      <c r="X16" s="459">
        <f>[3]Vân!AC17</f>
        <v>0</v>
      </c>
      <c r="Y16" s="463">
        <f t="shared" si="0"/>
        <v>0</v>
      </c>
      <c r="Z16" s="463">
        <f t="shared" si="1"/>
        <v>0</v>
      </c>
      <c r="AA16" s="462">
        <f t="shared" si="5"/>
        <v>0</v>
      </c>
      <c r="AB16" s="462">
        <f t="shared" si="2"/>
        <v>0</v>
      </c>
      <c r="AC16" s="459">
        <f>'[3]Phương đ2'!W15</f>
        <v>0</v>
      </c>
      <c r="AD16" s="459">
        <f>[3]Hiên!AD17</f>
        <v>0</v>
      </c>
      <c r="AE16" s="459">
        <f>[3]Vân!AE17</f>
        <v>0</v>
      </c>
      <c r="AF16" s="459">
        <f t="shared" si="6"/>
        <v>0</v>
      </c>
      <c r="AG16" s="411">
        <f t="shared" si="7"/>
        <v>0</v>
      </c>
      <c r="AH16" s="459"/>
      <c r="AI16" s="411">
        <f>SUM(Z17:Z24)</f>
        <v>24733000</v>
      </c>
    </row>
    <row r="17" spans="1:34" ht="16.8" x14ac:dyDescent="0.3">
      <c r="A17" s="455">
        <v>5</v>
      </c>
      <c r="B17" s="456" t="s">
        <v>190</v>
      </c>
      <c r="C17" s="475">
        <v>40000</v>
      </c>
      <c r="D17" s="457" t="s">
        <v>582</v>
      </c>
      <c r="E17" s="459"/>
      <c r="F17" s="459"/>
      <c r="G17" s="459"/>
      <c r="H17" s="459">
        <v>500</v>
      </c>
      <c r="I17" s="460">
        <f t="shared" si="8"/>
        <v>500</v>
      </c>
      <c r="J17" s="460"/>
      <c r="K17" s="460"/>
      <c r="L17" s="460"/>
      <c r="M17" s="461">
        <f>[3]Hiên!F18</f>
        <v>501</v>
      </c>
      <c r="N17" s="461">
        <f>[3]HÀ!F17</f>
        <v>0</v>
      </c>
      <c r="O17" s="460"/>
      <c r="P17" s="460">
        <f t="shared" si="3"/>
        <v>501</v>
      </c>
      <c r="Q17" s="462">
        <f t="shared" si="4"/>
        <v>1001</v>
      </c>
      <c r="R17" s="463"/>
      <c r="S17" s="463">
        <f>[3]Hiên!V18</f>
        <v>6</v>
      </c>
      <c r="T17" s="463">
        <f>[3]Hiên!Y18</f>
        <v>0</v>
      </c>
      <c r="U17" s="459">
        <f>'[3]Phương - đ1'!Z17</f>
        <v>0</v>
      </c>
      <c r="V17" s="459">
        <f>[3]Hiên!AB18</f>
        <v>299</v>
      </c>
      <c r="W17" s="459">
        <f>[3]HÀ!AD17</f>
        <v>203</v>
      </c>
      <c r="X17" s="459">
        <f>[3]Vân!AC18</f>
        <v>4</v>
      </c>
      <c r="Y17" s="463">
        <f t="shared" si="0"/>
        <v>506</v>
      </c>
      <c r="Z17" s="463">
        <f t="shared" si="1"/>
        <v>20240000</v>
      </c>
      <c r="AA17" s="462">
        <f t="shared" si="5"/>
        <v>512</v>
      </c>
      <c r="AB17" s="462">
        <f t="shared" si="2"/>
        <v>489</v>
      </c>
      <c r="AC17" s="459">
        <f>'[3]Phương đ2'!W16</f>
        <v>0</v>
      </c>
      <c r="AD17" s="459">
        <f>[3]Hiên!AD18</f>
        <v>196</v>
      </c>
      <c r="AE17" s="459">
        <f>[3]Vân!AE18</f>
        <v>293</v>
      </c>
      <c r="AF17" s="459">
        <f t="shared" si="6"/>
        <v>489</v>
      </c>
      <c r="AG17" s="411">
        <f t="shared" si="7"/>
        <v>0</v>
      </c>
      <c r="AH17" s="459"/>
    </row>
    <row r="18" spans="1:34" ht="16.8" x14ac:dyDescent="0.3">
      <c r="A18" s="455">
        <v>6</v>
      </c>
      <c r="B18" s="471" t="s">
        <v>583</v>
      </c>
      <c r="C18" s="457">
        <v>20000</v>
      </c>
      <c r="D18" s="457" t="s">
        <v>584</v>
      </c>
      <c r="E18" s="458">
        <v>641</v>
      </c>
      <c r="F18" s="459"/>
      <c r="G18" s="459">
        <v>589</v>
      </c>
      <c r="H18" s="459"/>
      <c r="I18" s="460">
        <f>SUM(E18:H18)</f>
        <v>1230</v>
      </c>
      <c r="J18" s="460"/>
      <c r="K18" s="460"/>
      <c r="L18" s="460"/>
      <c r="M18" s="461">
        <f>[3]Hiên!F19</f>
        <v>0</v>
      </c>
      <c r="N18" s="461">
        <f>[3]HÀ!F18</f>
        <v>0</v>
      </c>
      <c r="O18" s="460"/>
      <c r="P18" s="460">
        <f t="shared" si="3"/>
        <v>0</v>
      </c>
      <c r="Q18" s="462">
        <f t="shared" si="4"/>
        <v>1230</v>
      </c>
      <c r="R18" s="463"/>
      <c r="S18" s="463">
        <f>[3]Hiên!V19</f>
        <v>3</v>
      </c>
      <c r="T18" s="463">
        <f>[3]Hiên!Y19</f>
        <v>0</v>
      </c>
      <c r="U18" s="459">
        <f>'[3]Phương - đ1'!Z18</f>
        <v>0</v>
      </c>
      <c r="V18" s="459">
        <f>[3]Hiên!AB19</f>
        <v>156</v>
      </c>
      <c r="W18" s="459">
        <f>[3]HÀ!AD18</f>
        <v>0</v>
      </c>
      <c r="X18" s="459">
        <f>[3]Vân!AC19</f>
        <v>0</v>
      </c>
      <c r="Y18" s="463">
        <f t="shared" si="0"/>
        <v>156</v>
      </c>
      <c r="Z18" s="463">
        <f t="shared" si="1"/>
        <v>3120000</v>
      </c>
      <c r="AA18" s="462">
        <f t="shared" si="5"/>
        <v>159</v>
      </c>
      <c r="AB18" s="462">
        <f t="shared" si="2"/>
        <v>1071</v>
      </c>
      <c r="AC18" s="459">
        <f>'[3]Phương đ2'!W17</f>
        <v>0</v>
      </c>
      <c r="AD18" s="459">
        <f>[3]Hiên!AD19</f>
        <v>430</v>
      </c>
      <c r="AE18" s="459">
        <f>[3]Vân!AE19</f>
        <v>641</v>
      </c>
      <c r="AF18" s="459">
        <f t="shared" si="6"/>
        <v>1071</v>
      </c>
      <c r="AG18" s="411">
        <f t="shared" si="7"/>
        <v>0</v>
      </c>
      <c r="AH18" s="459"/>
    </row>
    <row r="19" spans="1:34" ht="16.8" x14ac:dyDescent="0.3">
      <c r="A19" s="455">
        <v>7</v>
      </c>
      <c r="B19" s="456" t="s">
        <v>585</v>
      </c>
      <c r="C19" s="457">
        <v>35000</v>
      </c>
      <c r="D19" s="457" t="s">
        <v>586</v>
      </c>
      <c r="E19" s="459">
        <v>160</v>
      </c>
      <c r="F19" s="459">
        <v>4</v>
      </c>
      <c r="G19" s="459">
        <v>68</v>
      </c>
      <c r="H19" s="459"/>
      <c r="I19" s="460">
        <f t="shared" si="8"/>
        <v>232</v>
      </c>
      <c r="J19" s="460"/>
      <c r="K19" s="460"/>
      <c r="L19" s="460"/>
      <c r="M19" s="461">
        <f>[3]Hiên!F20</f>
        <v>0</v>
      </c>
      <c r="N19" s="461">
        <f>[3]HÀ!F19</f>
        <v>0</v>
      </c>
      <c r="O19" s="460"/>
      <c r="P19" s="460">
        <f t="shared" si="3"/>
        <v>0</v>
      </c>
      <c r="Q19" s="462">
        <f t="shared" si="4"/>
        <v>232</v>
      </c>
      <c r="R19" s="463"/>
      <c r="S19" s="463">
        <f>[3]Hiên!V20</f>
        <v>0</v>
      </c>
      <c r="T19" s="463">
        <f>[3]Hiên!Y20</f>
        <v>0</v>
      </c>
      <c r="U19" s="459">
        <f>'[3]Phương - đ1'!Z19</f>
        <v>0</v>
      </c>
      <c r="V19" s="459">
        <f>[3]Hiên!AB20</f>
        <v>1</v>
      </c>
      <c r="W19" s="459">
        <f>[3]HÀ!AD19</f>
        <v>0</v>
      </c>
      <c r="X19" s="459">
        <f>[3]Vân!AC20</f>
        <v>0</v>
      </c>
      <c r="Y19" s="463">
        <f t="shared" si="0"/>
        <v>1</v>
      </c>
      <c r="Z19" s="463">
        <f t="shared" si="1"/>
        <v>35000</v>
      </c>
      <c r="AA19" s="462">
        <f t="shared" si="5"/>
        <v>1</v>
      </c>
      <c r="AB19" s="462">
        <f t="shared" si="2"/>
        <v>231</v>
      </c>
      <c r="AC19" s="459">
        <f>'[3]Phương đ2'!W18</f>
        <v>160</v>
      </c>
      <c r="AD19" s="459">
        <f>[3]Hiên!AD20</f>
        <v>71</v>
      </c>
      <c r="AE19" s="459">
        <f>[3]Vân!AE20</f>
        <v>0</v>
      </c>
      <c r="AF19" s="459">
        <f t="shared" si="6"/>
        <v>231</v>
      </c>
      <c r="AG19" s="411">
        <f t="shared" si="7"/>
        <v>0</v>
      </c>
      <c r="AH19" s="459"/>
    </row>
    <row r="20" spans="1:34" ht="31.2" x14ac:dyDescent="0.3">
      <c r="A20" s="455">
        <v>8</v>
      </c>
      <c r="B20" s="456" t="s">
        <v>587</v>
      </c>
      <c r="C20" s="457">
        <v>30000</v>
      </c>
      <c r="D20" s="457" t="s">
        <v>588</v>
      </c>
      <c r="E20" s="459">
        <v>185</v>
      </c>
      <c r="F20" s="459"/>
      <c r="G20" s="459">
        <v>41</v>
      </c>
      <c r="H20" s="459"/>
      <c r="I20" s="460">
        <f t="shared" si="8"/>
        <v>226</v>
      </c>
      <c r="J20" s="460"/>
      <c r="K20" s="460"/>
      <c r="L20" s="460"/>
      <c r="M20" s="461">
        <f>[3]Hiên!F21</f>
        <v>0</v>
      </c>
      <c r="N20" s="461">
        <f>[3]HÀ!F20</f>
        <v>0</v>
      </c>
      <c r="O20" s="460"/>
      <c r="P20" s="460">
        <f t="shared" si="3"/>
        <v>0</v>
      </c>
      <c r="Q20" s="462">
        <f>I20+P20+J20</f>
        <v>226</v>
      </c>
      <c r="R20" s="463"/>
      <c r="S20" s="463">
        <f>[3]Hiên!V21</f>
        <v>0</v>
      </c>
      <c r="T20" s="463">
        <f>[3]Hiên!Y21</f>
        <v>0</v>
      </c>
      <c r="U20" s="459">
        <f>'[3]Phương - đ1'!Z20</f>
        <v>0</v>
      </c>
      <c r="V20" s="459">
        <f>[3]Hiên!AB21</f>
        <v>25</v>
      </c>
      <c r="W20" s="459">
        <f>[3]HÀ!AD20</f>
        <v>0</v>
      </c>
      <c r="X20" s="459">
        <f>[3]Vân!AC21</f>
        <v>0</v>
      </c>
      <c r="Y20" s="463">
        <f t="shared" si="0"/>
        <v>25</v>
      </c>
      <c r="Z20" s="463">
        <f t="shared" si="1"/>
        <v>750000</v>
      </c>
      <c r="AA20" s="462">
        <f t="shared" si="5"/>
        <v>25</v>
      </c>
      <c r="AB20" s="462">
        <f t="shared" si="2"/>
        <v>201</v>
      </c>
      <c r="AC20" s="459">
        <f>'[3]Phương đ2'!W19</f>
        <v>185</v>
      </c>
      <c r="AD20" s="459">
        <f>[3]Hiên!AD21</f>
        <v>16</v>
      </c>
      <c r="AE20" s="459">
        <f>[3]Vân!AE21</f>
        <v>0</v>
      </c>
      <c r="AF20" s="459">
        <f t="shared" si="6"/>
        <v>201</v>
      </c>
      <c r="AG20" s="411">
        <f t="shared" si="7"/>
        <v>0</v>
      </c>
      <c r="AH20" s="459"/>
    </row>
    <row r="21" spans="1:34" ht="16.8" x14ac:dyDescent="0.3">
      <c r="A21" s="455">
        <v>9</v>
      </c>
      <c r="B21" s="456" t="s">
        <v>589</v>
      </c>
      <c r="C21" s="457">
        <v>80000</v>
      </c>
      <c r="D21" s="457" t="s">
        <v>590</v>
      </c>
      <c r="E21" s="459"/>
      <c r="F21" s="459">
        <v>200</v>
      </c>
      <c r="G21" s="459"/>
      <c r="H21" s="459"/>
      <c r="I21" s="460">
        <f t="shared" si="8"/>
        <v>200</v>
      </c>
      <c r="J21" s="460"/>
      <c r="K21" s="460"/>
      <c r="L21" s="460"/>
      <c r="M21" s="461">
        <f>[3]Hiên!F22</f>
        <v>0</v>
      </c>
      <c r="N21" s="461">
        <f>[3]HÀ!F21</f>
        <v>0</v>
      </c>
      <c r="O21" s="460"/>
      <c r="P21" s="460">
        <f t="shared" si="3"/>
        <v>0</v>
      </c>
      <c r="Q21" s="462">
        <f t="shared" ref="Q21:Q37" si="9">I21+P21+J21</f>
        <v>200</v>
      </c>
      <c r="R21" s="463"/>
      <c r="S21" s="463">
        <f>[3]Hiên!V22</f>
        <v>0</v>
      </c>
      <c r="T21" s="463">
        <f>[3]Hiên!Y22</f>
        <v>35</v>
      </c>
      <c r="U21" s="459">
        <f>'[3]Phương - đ1'!Z21</f>
        <v>0</v>
      </c>
      <c r="V21" s="459">
        <f>[3]Hiên!AB22</f>
        <v>0</v>
      </c>
      <c r="W21" s="459">
        <f>[3]HÀ!AD21</f>
        <v>0</v>
      </c>
      <c r="X21" s="459">
        <f>[3]Vân!AC22</f>
        <v>0</v>
      </c>
      <c r="Y21" s="463">
        <f t="shared" si="0"/>
        <v>0</v>
      </c>
      <c r="Z21" s="463">
        <f t="shared" si="1"/>
        <v>0</v>
      </c>
      <c r="AA21" s="462">
        <f t="shared" si="5"/>
        <v>35</v>
      </c>
      <c r="AB21" s="462">
        <f t="shared" si="2"/>
        <v>165</v>
      </c>
      <c r="AC21" s="459">
        <f>'[3]Phương đ2'!W20</f>
        <v>0</v>
      </c>
      <c r="AD21" s="459">
        <f>[3]Hiên!AD22</f>
        <v>165</v>
      </c>
      <c r="AE21" s="459">
        <f>[3]Vân!AE22</f>
        <v>0</v>
      </c>
      <c r="AF21" s="459">
        <f t="shared" si="6"/>
        <v>165</v>
      </c>
      <c r="AG21" s="411">
        <f t="shared" si="7"/>
        <v>0</v>
      </c>
      <c r="AH21" s="459"/>
    </row>
    <row r="22" spans="1:34" ht="16.8" x14ac:dyDescent="0.3">
      <c r="A22" s="455">
        <v>10</v>
      </c>
      <c r="B22" s="476" t="s">
        <v>591</v>
      </c>
      <c r="C22" s="457">
        <v>80000</v>
      </c>
      <c r="D22" s="457" t="s">
        <v>592</v>
      </c>
      <c r="E22" s="459"/>
      <c r="F22" s="459"/>
      <c r="G22" s="459"/>
      <c r="H22" s="459"/>
      <c r="I22" s="460"/>
      <c r="J22" s="460"/>
      <c r="K22" s="460"/>
      <c r="L22" s="460"/>
      <c r="M22" s="461">
        <f>[3]Hiên!F23</f>
        <v>0</v>
      </c>
      <c r="N22" s="461">
        <f>[3]HÀ!F22</f>
        <v>0</v>
      </c>
      <c r="O22" s="460"/>
      <c r="P22" s="460">
        <f t="shared" si="3"/>
        <v>0</v>
      </c>
      <c r="Q22" s="462">
        <f t="shared" si="9"/>
        <v>0</v>
      </c>
      <c r="R22" s="463"/>
      <c r="S22" s="463">
        <f>[3]Hiên!V23</f>
        <v>0</v>
      </c>
      <c r="T22" s="463">
        <f>[3]Hiên!Y24</f>
        <v>0</v>
      </c>
      <c r="U22" s="459">
        <f>'[3]Phương - đ1'!Z22</f>
        <v>0</v>
      </c>
      <c r="V22" s="459">
        <f>[3]Hiên!AB23</f>
        <v>0</v>
      </c>
      <c r="W22" s="459">
        <f>[3]HÀ!AD22</f>
        <v>0</v>
      </c>
      <c r="X22" s="459">
        <f>[3]Vân!AC23</f>
        <v>0</v>
      </c>
      <c r="Y22" s="463">
        <f t="shared" si="0"/>
        <v>0</v>
      </c>
      <c r="Z22" s="463">
        <f t="shared" si="1"/>
        <v>0</v>
      </c>
      <c r="AA22" s="462">
        <f t="shared" si="5"/>
        <v>0</v>
      </c>
      <c r="AB22" s="462">
        <f t="shared" si="2"/>
        <v>0</v>
      </c>
      <c r="AC22" s="459">
        <f>'[3]Phương đ2'!W21</f>
        <v>0</v>
      </c>
      <c r="AD22" s="459">
        <f>[3]Hiên!AD23</f>
        <v>0</v>
      </c>
      <c r="AE22" s="459">
        <f>[3]Vân!AE23</f>
        <v>0</v>
      </c>
      <c r="AF22" s="459">
        <f t="shared" si="6"/>
        <v>0</v>
      </c>
      <c r="AG22" s="411">
        <f t="shared" si="7"/>
        <v>0</v>
      </c>
      <c r="AH22" s="459"/>
    </row>
    <row r="23" spans="1:34" ht="31.2" x14ac:dyDescent="0.3">
      <c r="A23" s="455">
        <v>11</v>
      </c>
      <c r="B23" s="477" t="s">
        <v>593</v>
      </c>
      <c r="C23" s="457">
        <v>68000</v>
      </c>
      <c r="D23" s="457" t="s">
        <v>594</v>
      </c>
      <c r="E23" s="459"/>
      <c r="F23" s="459">
        <v>198</v>
      </c>
      <c r="G23" s="459">
        <v>83</v>
      </c>
      <c r="H23" s="459"/>
      <c r="I23" s="460">
        <f t="shared" si="8"/>
        <v>281</v>
      </c>
      <c r="J23" s="460"/>
      <c r="K23" s="460"/>
      <c r="L23" s="460"/>
      <c r="M23" s="461">
        <f>[3]Hiên!F24</f>
        <v>0</v>
      </c>
      <c r="N23" s="461">
        <f>[3]HÀ!F23</f>
        <v>0</v>
      </c>
      <c r="O23" s="460"/>
      <c r="P23" s="460">
        <f t="shared" si="3"/>
        <v>0</v>
      </c>
      <c r="Q23" s="462">
        <f t="shared" si="9"/>
        <v>281</v>
      </c>
      <c r="R23" s="463"/>
      <c r="S23" s="463">
        <f>[3]Hiên!V24</f>
        <v>0</v>
      </c>
      <c r="T23" s="463">
        <f>[3]Hiên!Y25</f>
        <v>0</v>
      </c>
      <c r="U23" s="459">
        <f>'[3]Phương - đ1'!Z23</f>
        <v>0</v>
      </c>
      <c r="V23" s="459">
        <f>[3]Hiên!AB24</f>
        <v>4</v>
      </c>
      <c r="W23" s="459">
        <f>[3]HÀ!AD23</f>
        <v>0</v>
      </c>
      <c r="X23" s="459">
        <f>[3]Vân!AC25</f>
        <v>0</v>
      </c>
      <c r="Y23" s="463">
        <f t="shared" si="0"/>
        <v>4</v>
      </c>
      <c r="Z23" s="463">
        <f t="shared" si="1"/>
        <v>272000</v>
      </c>
      <c r="AA23" s="462">
        <f t="shared" si="5"/>
        <v>4</v>
      </c>
      <c r="AB23" s="462">
        <f t="shared" si="2"/>
        <v>277</v>
      </c>
      <c r="AC23" s="459">
        <f>'[3]Phương đ2'!W22</f>
        <v>0</v>
      </c>
      <c r="AD23" s="459">
        <f>[3]Hiên!AD24</f>
        <v>277</v>
      </c>
      <c r="AE23" s="459">
        <f>[3]Vân!AE24</f>
        <v>0</v>
      </c>
      <c r="AF23" s="459">
        <f t="shared" si="6"/>
        <v>277</v>
      </c>
      <c r="AG23" s="411">
        <f t="shared" si="7"/>
        <v>0</v>
      </c>
      <c r="AH23" s="459"/>
    </row>
    <row r="24" spans="1:34" ht="16.8" x14ac:dyDescent="0.3">
      <c r="A24" s="455">
        <v>12</v>
      </c>
      <c r="B24" s="478" t="s">
        <v>204</v>
      </c>
      <c r="C24" s="479">
        <v>79000</v>
      </c>
      <c r="D24" s="457" t="s">
        <v>595</v>
      </c>
      <c r="E24" s="459"/>
      <c r="F24" s="459"/>
      <c r="G24" s="459"/>
      <c r="H24" s="459"/>
      <c r="I24" s="460"/>
      <c r="J24" s="460"/>
      <c r="K24" s="460"/>
      <c r="L24" s="460"/>
      <c r="M24" s="461">
        <f>[3]Hiên!F25</f>
        <v>255</v>
      </c>
      <c r="N24" s="461">
        <f>[3]HÀ!F24</f>
        <v>255</v>
      </c>
      <c r="O24" s="460"/>
      <c r="P24" s="460">
        <f t="shared" si="3"/>
        <v>510</v>
      </c>
      <c r="Q24" s="462">
        <f t="shared" si="9"/>
        <v>510</v>
      </c>
      <c r="R24" s="463"/>
      <c r="S24" s="463">
        <f>[3]Hiên!V25</f>
        <v>0</v>
      </c>
      <c r="T24" s="463">
        <f>[3]Hiên!Y23</f>
        <v>0</v>
      </c>
      <c r="U24" s="459">
        <f>'[3]Phương - đ1'!Z24</f>
        <v>0</v>
      </c>
      <c r="V24" s="459">
        <f>[3]Hiên!AB25</f>
        <v>4</v>
      </c>
      <c r="W24" s="459">
        <f>[3]HÀ!AD24</f>
        <v>0</v>
      </c>
      <c r="X24" s="459">
        <f>[3]Vân!AC24</f>
        <v>0</v>
      </c>
      <c r="Y24" s="463">
        <f t="shared" si="0"/>
        <v>4</v>
      </c>
      <c r="Z24" s="463">
        <f t="shared" si="1"/>
        <v>316000</v>
      </c>
      <c r="AA24" s="462">
        <f t="shared" si="5"/>
        <v>4</v>
      </c>
      <c r="AB24" s="462">
        <f t="shared" si="2"/>
        <v>506</v>
      </c>
      <c r="AC24" s="459">
        <f>'[3]Phương đ2'!W23</f>
        <v>0</v>
      </c>
      <c r="AD24" s="459">
        <f>[3]Hiên!AD25</f>
        <v>251</v>
      </c>
      <c r="AE24" s="459">
        <f>[3]Vân!AE25</f>
        <v>255</v>
      </c>
      <c r="AF24" s="459">
        <f t="shared" si="6"/>
        <v>506</v>
      </c>
      <c r="AG24" s="411">
        <f t="shared" si="7"/>
        <v>0</v>
      </c>
      <c r="AH24" s="459"/>
    </row>
    <row r="25" spans="1:34" ht="16.8" x14ac:dyDescent="0.3">
      <c r="A25" s="455">
        <v>13</v>
      </c>
      <c r="B25" s="477" t="s">
        <v>596</v>
      </c>
      <c r="C25" s="479">
        <v>120000</v>
      </c>
      <c r="D25" s="457" t="s">
        <v>597</v>
      </c>
      <c r="E25" s="459"/>
      <c r="F25" s="459">
        <v>200</v>
      </c>
      <c r="G25" s="459"/>
      <c r="H25" s="459"/>
      <c r="I25" s="460">
        <f t="shared" si="8"/>
        <v>200</v>
      </c>
      <c r="J25" s="460"/>
      <c r="K25" s="460"/>
      <c r="L25" s="460"/>
      <c r="M25" s="461">
        <f>[3]Hiên!F26</f>
        <v>0</v>
      </c>
      <c r="N25" s="461">
        <f>[3]HÀ!F25</f>
        <v>0</v>
      </c>
      <c r="O25" s="460"/>
      <c r="P25" s="460">
        <f t="shared" si="3"/>
        <v>0</v>
      </c>
      <c r="Q25" s="462">
        <f t="shared" si="9"/>
        <v>200</v>
      </c>
      <c r="R25" s="463"/>
      <c r="S25" s="463">
        <f>[3]Hiên!V26</f>
        <v>0</v>
      </c>
      <c r="T25" s="463">
        <f>[3]Hiên!Y26</f>
        <v>0</v>
      </c>
      <c r="U25" s="459">
        <f>'[3]Phương - đ1'!Z25</f>
        <v>0</v>
      </c>
      <c r="V25" s="459">
        <f>[3]Hiên!AB26</f>
        <v>0</v>
      </c>
      <c r="W25" s="459">
        <f>[3]HÀ!AD25</f>
        <v>0</v>
      </c>
      <c r="X25" s="459">
        <f>[3]Vân!AC26</f>
        <v>0</v>
      </c>
      <c r="Y25" s="463">
        <f t="shared" si="0"/>
        <v>0</v>
      </c>
      <c r="Z25" s="463">
        <f t="shared" si="1"/>
        <v>0</v>
      </c>
      <c r="AA25" s="462">
        <f t="shared" si="5"/>
        <v>0</v>
      </c>
      <c r="AB25" s="462">
        <f t="shared" si="2"/>
        <v>200</v>
      </c>
      <c r="AC25" s="459">
        <f>'[3]Phương đ2'!W24</f>
        <v>0</v>
      </c>
      <c r="AD25" s="459">
        <f>[3]Hiên!AD26</f>
        <v>200</v>
      </c>
      <c r="AE25" s="459">
        <f>[3]Vân!AE26</f>
        <v>0</v>
      </c>
      <c r="AF25" s="459">
        <f t="shared" si="6"/>
        <v>200</v>
      </c>
      <c r="AG25" s="411">
        <f t="shared" si="7"/>
        <v>0</v>
      </c>
      <c r="AH25" s="459"/>
    </row>
    <row r="26" spans="1:34" ht="16.8" x14ac:dyDescent="0.3">
      <c r="A26" s="455">
        <v>14</v>
      </c>
      <c r="B26" s="477" t="s">
        <v>598</v>
      </c>
      <c r="C26" s="457">
        <v>80000</v>
      </c>
      <c r="D26" s="457" t="s">
        <v>599</v>
      </c>
      <c r="E26" s="459"/>
      <c r="F26" s="459">
        <v>200</v>
      </c>
      <c r="G26" s="459"/>
      <c r="H26" s="459"/>
      <c r="I26" s="460">
        <f t="shared" si="8"/>
        <v>200</v>
      </c>
      <c r="J26" s="460"/>
      <c r="K26" s="460"/>
      <c r="L26" s="460"/>
      <c r="M26" s="461">
        <f>[3]Hiên!F27</f>
        <v>0</v>
      </c>
      <c r="N26" s="461">
        <f>[3]HÀ!F26</f>
        <v>0</v>
      </c>
      <c r="O26" s="460"/>
      <c r="P26" s="460">
        <f t="shared" si="3"/>
        <v>0</v>
      </c>
      <c r="Q26" s="462">
        <f t="shared" si="9"/>
        <v>200</v>
      </c>
      <c r="R26" s="463"/>
      <c r="S26" s="463">
        <f>[3]Hiên!V27</f>
        <v>0</v>
      </c>
      <c r="T26" s="463">
        <f>[3]Hiên!Y27</f>
        <v>0</v>
      </c>
      <c r="U26" s="459">
        <f>'[3]Phương - đ1'!Z26</f>
        <v>0</v>
      </c>
      <c r="V26" s="459">
        <f>[3]Hiên!AB27</f>
        <v>0</v>
      </c>
      <c r="W26" s="459">
        <f>[3]HÀ!AD26</f>
        <v>0</v>
      </c>
      <c r="X26" s="459">
        <f>[3]Vân!AC27</f>
        <v>0</v>
      </c>
      <c r="Y26" s="463">
        <f t="shared" si="0"/>
        <v>0</v>
      </c>
      <c r="Z26" s="463">
        <f t="shared" si="1"/>
        <v>0</v>
      </c>
      <c r="AA26" s="462">
        <f t="shared" si="5"/>
        <v>0</v>
      </c>
      <c r="AB26" s="462">
        <f t="shared" si="2"/>
        <v>200</v>
      </c>
      <c r="AC26" s="459">
        <f>'[3]Phương đ2'!W25</f>
        <v>0</v>
      </c>
      <c r="AD26" s="459">
        <f>[3]Hiên!AD27</f>
        <v>200</v>
      </c>
      <c r="AE26" s="459">
        <f>[3]Vân!AE27</f>
        <v>0</v>
      </c>
      <c r="AF26" s="459">
        <f t="shared" si="6"/>
        <v>200</v>
      </c>
      <c r="AG26" s="411">
        <f t="shared" si="7"/>
        <v>0</v>
      </c>
      <c r="AH26" s="459"/>
    </row>
    <row r="27" spans="1:34" ht="16.8" x14ac:dyDescent="0.3">
      <c r="A27" s="480" t="s">
        <v>600</v>
      </c>
      <c r="B27" s="480" t="s">
        <v>601</v>
      </c>
      <c r="C27" s="457"/>
      <c r="D27" s="457"/>
      <c r="E27" s="481"/>
      <c r="F27" s="481"/>
      <c r="G27" s="481"/>
      <c r="H27" s="481"/>
      <c r="I27" s="460"/>
      <c r="J27" s="460"/>
      <c r="K27" s="460"/>
      <c r="L27" s="460"/>
      <c r="M27" s="461">
        <f>[3]Hiên!F28</f>
        <v>0</v>
      </c>
      <c r="N27" s="461">
        <f>[3]HÀ!F27</f>
        <v>0</v>
      </c>
      <c r="O27" s="460"/>
      <c r="P27" s="460">
        <f t="shared" si="3"/>
        <v>0</v>
      </c>
      <c r="Q27" s="462">
        <f t="shared" si="9"/>
        <v>0</v>
      </c>
      <c r="R27" s="463"/>
      <c r="S27" s="463">
        <f>[3]Hiên!V28</f>
        <v>0</v>
      </c>
      <c r="T27" s="463">
        <f>[3]Hiên!Y28</f>
        <v>0</v>
      </c>
      <c r="U27" s="459">
        <f>'[3]Phương - đ1'!Z27</f>
        <v>0</v>
      </c>
      <c r="V27" s="459">
        <f>[3]Hiên!AB28</f>
        <v>0</v>
      </c>
      <c r="W27" s="459">
        <f>[3]HÀ!AD27</f>
        <v>0</v>
      </c>
      <c r="X27" s="459">
        <f>[3]Vân!AC28</f>
        <v>0</v>
      </c>
      <c r="Y27" s="463">
        <f t="shared" si="0"/>
        <v>0</v>
      </c>
      <c r="Z27" s="463">
        <f t="shared" si="1"/>
        <v>0</v>
      </c>
      <c r="AA27" s="462">
        <f t="shared" si="5"/>
        <v>0</v>
      </c>
      <c r="AB27" s="462">
        <f t="shared" si="2"/>
        <v>0</v>
      </c>
      <c r="AC27" s="459">
        <f>'[3]Phương đ2'!W26</f>
        <v>0</v>
      </c>
      <c r="AD27" s="459">
        <f>[3]Hiên!AD28</f>
        <v>0</v>
      </c>
      <c r="AE27" s="459">
        <f>[3]Vân!AE28</f>
        <v>0</v>
      </c>
      <c r="AF27" s="459">
        <f t="shared" si="6"/>
        <v>0</v>
      </c>
      <c r="AG27" s="411">
        <f t="shared" si="7"/>
        <v>0</v>
      </c>
      <c r="AH27" s="459"/>
    </row>
    <row r="28" spans="1:34" ht="16.8" x14ac:dyDescent="0.3">
      <c r="A28" s="455">
        <v>15</v>
      </c>
      <c r="B28" s="456" t="s">
        <v>602</v>
      </c>
      <c r="C28" s="457">
        <v>80000</v>
      </c>
      <c r="D28" s="457" t="s">
        <v>603</v>
      </c>
      <c r="E28" s="459"/>
      <c r="F28" s="459"/>
      <c r="G28" s="459">
        <v>3</v>
      </c>
      <c r="H28" s="459"/>
      <c r="I28" s="460">
        <f>SUM(E28:H28)</f>
        <v>3</v>
      </c>
      <c r="J28" s="460">
        <v>125</v>
      </c>
      <c r="K28" s="460"/>
      <c r="L28" s="460"/>
      <c r="M28" s="461">
        <f>[3]Hiên!F29</f>
        <v>0</v>
      </c>
      <c r="N28" s="461">
        <f>[3]HÀ!F28</f>
        <v>0</v>
      </c>
      <c r="O28" s="460"/>
      <c r="P28" s="460">
        <f t="shared" si="3"/>
        <v>0</v>
      </c>
      <c r="Q28" s="462">
        <f t="shared" si="9"/>
        <v>128</v>
      </c>
      <c r="R28" s="463"/>
      <c r="S28" s="463">
        <f>[3]Hiên!V29</f>
        <v>0</v>
      </c>
      <c r="T28" s="463">
        <f>[3]Hiên!Y29</f>
        <v>0</v>
      </c>
      <c r="U28" s="459">
        <f>'[3]Phương - đ1'!Z28</f>
        <v>0</v>
      </c>
      <c r="V28" s="459">
        <f>[3]Hiên!AB29</f>
        <v>0</v>
      </c>
      <c r="W28" s="459">
        <f>[3]HÀ!AD28</f>
        <v>0</v>
      </c>
      <c r="X28" s="459">
        <f>[3]Vân!AC29</f>
        <v>0</v>
      </c>
      <c r="Y28" s="463">
        <f t="shared" si="0"/>
        <v>0</v>
      </c>
      <c r="Z28" s="463">
        <f t="shared" si="1"/>
        <v>0</v>
      </c>
      <c r="AA28" s="462">
        <f t="shared" si="5"/>
        <v>0</v>
      </c>
      <c r="AB28" s="462">
        <f t="shared" si="2"/>
        <v>128</v>
      </c>
      <c r="AC28" s="459">
        <f>'[3]Phương đ2'!W27</f>
        <v>125</v>
      </c>
      <c r="AD28" s="459">
        <f>[3]Hiên!AD29</f>
        <v>3</v>
      </c>
      <c r="AE28" s="459">
        <f>[3]Vân!AE29</f>
        <v>0</v>
      </c>
      <c r="AF28" s="459">
        <f t="shared" si="6"/>
        <v>128</v>
      </c>
      <c r="AG28" s="411">
        <f t="shared" si="7"/>
        <v>0</v>
      </c>
      <c r="AH28" s="459"/>
    </row>
    <row r="29" spans="1:34" ht="17.399999999999999" x14ac:dyDescent="0.35">
      <c r="A29" s="455">
        <v>16</v>
      </c>
      <c r="B29" s="456" t="s">
        <v>604</v>
      </c>
      <c r="C29" s="465"/>
      <c r="D29" s="457" t="s">
        <v>605</v>
      </c>
      <c r="E29" s="459"/>
      <c r="F29" s="459"/>
      <c r="G29" s="459">
        <v>1</v>
      </c>
      <c r="H29" s="459"/>
      <c r="I29" s="460">
        <f>SUM(E29:H29)</f>
        <v>1</v>
      </c>
      <c r="J29" s="460"/>
      <c r="K29" s="460"/>
      <c r="L29" s="460"/>
      <c r="M29" s="461">
        <f>[3]Hiên!F30</f>
        <v>0</v>
      </c>
      <c r="N29" s="461">
        <f>[3]HÀ!F29</f>
        <v>0</v>
      </c>
      <c r="O29" s="460"/>
      <c r="P29" s="460">
        <f t="shared" si="3"/>
        <v>0</v>
      </c>
      <c r="Q29" s="462">
        <f t="shared" si="9"/>
        <v>1</v>
      </c>
      <c r="R29" s="463"/>
      <c r="S29" s="463">
        <f>[3]Hiên!V30</f>
        <v>0</v>
      </c>
      <c r="T29" s="463">
        <f>[3]Hiên!Y30</f>
        <v>0</v>
      </c>
      <c r="U29" s="459">
        <f>'[3]Phương - đ1'!Z29</f>
        <v>0</v>
      </c>
      <c r="V29" s="459">
        <f>[3]Hiên!AB30</f>
        <v>0</v>
      </c>
      <c r="W29" s="459">
        <f>[3]HÀ!AD29</f>
        <v>0</v>
      </c>
      <c r="X29" s="459">
        <f>[3]Vân!AC30</f>
        <v>0</v>
      </c>
      <c r="Y29" s="463">
        <f t="shared" si="0"/>
        <v>0</v>
      </c>
      <c r="Z29" s="463">
        <f t="shared" si="1"/>
        <v>0</v>
      </c>
      <c r="AA29" s="462">
        <f t="shared" si="5"/>
        <v>0</v>
      </c>
      <c r="AB29" s="462">
        <f t="shared" si="2"/>
        <v>1</v>
      </c>
      <c r="AC29" s="459">
        <f>'[3]Phương đ2'!W28</f>
        <v>0</v>
      </c>
      <c r="AD29" s="459">
        <f>[3]Hiên!AD30</f>
        <v>1</v>
      </c>
      <c r="AE29" s="459">
        <f>[3]Vân!AE30</f>
        <v>0</v>
      </c>
      <c r="AF29" s="459">
        <f t="shared" si="6"/>
        <v>1</v>
      </c>
      <c r="AG29" s="411">
        <f t="shared" si="7"/>
        <v>0</v>
      </c>
      <c r="AH29" s="459"/>
    </row>
    <row r="30" spans="1:34" ht="17.399999999999999" x14ac:dyDescent="0.35">
      <c r="A30" s="459"/>
      <c r="B30" s="462" t="s">
        <v>606</v>
      </c>
      <c r="C30" s="465"/>
      <c r="D30" s="465"/>
      <c r="E30" s="459"/>
      <c r="F30" s="459"/>
      <c r="G30" s="459"/>
      <c r="H30" s="459"/>
      <c r="I30" s="460">
        <f t="shared" ref="I30:I34" si="10">SUM(E30:H30)</f>
        <v>0</v>
      </c>
      <c r="J30" s="460"/>
      <c r="K30" s="459"/>
      <c r="L30" s="459"/>
      <c r="M30" s="461">
        <f>[3]Hiên!F31</f>
        <v>0</v>
      </c>
      <c r="N30" s="461">
        <f>[3]HÀ!F30</f>
        <v>0</v>
      </c>
      <c r="O30" s="459"/>
      <c r="P30" s="460">
        <f t="shared" si="3"/>
        <v>0</v>
      </c>
      <c r="Q30" s="462">
        <f t="shared" si="9"/>
        <v>0</v>
      </c>
      <c r="R30" s="463"/>
      <c r="S30" s="463">
        <f>[3]Hiên!V31</f>
        <v>0</v>
      </c>
      <c r="T30" s="463">
        <f>[3]Hiên!Y31</f>
        <v>0</v>
      </c>
      <c r="U30" s="459">
        <f>'[3]Phương - đ1'!Z30</f>
        <v>0</v>
      </c>
      <c r="V30" s="459">
        <f>[3]Hiên!AB31</f>
        <v>0</v>
      </c>
      <c r="W30" s="459">
        <f>[3]HÀ!AD30</f>
        <v>0</v>
      </c>
      <c r="X30" s="459">
        <f>[3]Vân!AC31</f>
        <v>0</v>
      </c>
      <c r="Y30" s="463">
        <f t="shared" si="0"/>
        <v>0</v>
      </c>
      <c r="Z30" s="463">
        <f t="shared" si="1"/>
        <v>0</v>
      </c>
      <c r="AA30" s="462">
        <f t="shared" si="5"/>
        <v>0</v>
      </c>
      <c r="AB30" s="462">
        <f t="shared" si="2"/>
        <v>0</v>
      </c>
      <c r="AC30" s="459">
        <f>'[3]Phương đ2'!W29</f>
        <v>0</v>
      </c>
      <c r="AD30" s="459">
        <f>[3]Hiên!AD31</f>
        <v>0</v>
      </c>
      <c r="AE30" s="459">
        <f>[3]Vân!AE31</f>
        <v>0</v>
      </c>
      <c r="AF30" s="459">
        <f t="shared" si="6"/>
        <v>0</v>
      </c>
      <c r="AG30" s="411">
        <f t="shared" si="7"/>
        <v>0</v>
      </c>
      <c r="AH30" s="459"/>
    </row>
    <row r="31" spans="1:34" ht="16.8" x14ac:dyDescent="0.3">
      <c r="A31" s="459">
        <v>17</v>
      </c>
      <c r="B31" s="482" t="s">
        <v>607</v>
      </c>
      <c r="C31" s="475">
        <v>17000</v>
      </c>
      <c r="D31" s="457" t="s">
        <v>608</v>
      </c>
      <c r="E31" s="459"/>
      <c r="F31" s="483">
        <v>80</v>
      </c>
      <c r="G31" s="459"/>
      <c r="H31" s="459">
        <v>114</v>
      </c>
      <c r="I31" s="460">
        <f t="shared" si="10"/>
        <v>194</v>
      </c>
      <c r="J31" s="460"/>
      <c r="K31" s="459"/>
      <c r="L31" s="459"/>
      <c r="M31" s="461">
        <f>[3]Hiên!F32</f>
        <v>0</v>
      </c>
      <c r="N31" s="461">
        <f>[3]HÀ!F31</f>
        <v>0</v>
      </c>
      <c r="O31" s="459"/>
      <c r="P31" s="460">
        <f t="shared" si="3"/>
        <v>0</v>
      </c>
      <c r="Q31" s="462">
        <f t="shared" si="9"/>
        <v>194</v>
      </c>
      <c r="R31" s="463"/>
      <c r="S31" s="463">
        <f>[3]Hiên!V32</f>
        <v>0</v>
      </c>
      <c r="T31" s="463">
        <f>[3]Hiên!Y32</f>
        <v>0</v>
      </c>
      <c r="U31" s="459">
        <f>'[3]Phương - đ1'!Z31</f>
        <v>0</v>
      </c>
      <c r="V31" s="459">
        <f>[3]Hiên!AB32</f>
        <v>0</v>
      </c>
      <c r="W31" s="459">
        <f>[3]HÀ!AD31</f>
        <v>49</v>
      </c>
      <c r="X31" s="459">
        <f>[3]Vân!AC32</f>
        <v>0</v>
      </c>
      <c r="Y31" s="463">
        <f t="shared" si="0"/>
        <v>49</v>
      </c>
      <c r="Z31" s="463">
        <f t="shared" si="1"/>
        <v>833000</v>
      </c>
      <c r="AA31" s="462">
        <f t="shared" si="5"/>
        <v>49</v>
      </c>
      <c r="AB31" s="462">
        <f t="shared" si="2"/>
        <v>145</v>
      </c>
      <c r="AC31" s="459">
        <f>'[3]Phương đ2'!W30</f>
        <v>0</v>
      </c>
      <c r="AD31" s="459">
        <f>[3]Hiên!AD32</f>
        <v>80</v>
      </c>
      <c r="AE31" s="459">
        <f>[3]Vân!AE32</f>
        <v>65</v>
      </c>
      <c r="AF31" s="459">
        <f t="shared" si="6"/>
        <v>145</v>
      </c>
      <c r="AG31" s="411">
        <f t="shared" si="7"/>
        <v>0</v>
      </c>
      <c r="AH31" s="459"/>
    </row>
    <row r="32" spans="1:34" ht="16.8" x14ac:dyDescent="0.3">
      <c r="A32" s="459">
        <v>18</v>
      </c>
      <c r="B32" s="482" t="s">
        <v>609</v>
      </c>
      <c r="C32" s="475">
        <v>17000</v>
      </c>
      <c r="D32" s="457" t="s">
        <v>610</v>
      </c>
      <c r="E32" s="459"/>
      <c r="F32" s="483">
        <v>1</v>
      </c>
      <c r="G32" s="459">
        <v>18</v>
      </c>
      <c r="H32" s="459">
        <f>260+99</f>
        <v>359</v>
      </c>
      <c r="I32" s="460">
        <f t="shared" si="10"/>
        <v>378</v>
      </c>
      <c r="J32" s="460"/>
      <c r="K32" s="459"/>
      <c r="L32" s="459"/>
      <c r="M32" s="461">
        <f>[3]Hiên!F33</f>
        <v>0</v>
      </c>
      <c r="N32" s="461">
        <f>[3]HÀ!F32</f>
        <v>0</v>
      </c>
      <c r="O32" s="459"/>
      <c r="P32" s="460">
        <f t="shared" si="3"/>
        <v>0</v>
      </c>
      <c r="Q32" s="462">
        <f t="shared" si="9"/>
        <v>378</v>
      </c>
      <c r="R32" s="463"/>
      <c r="S32" s="463">
        <f>[3]Hiên!V33</f>
        <v>0</v>
      </c>
      <c r="T32" s="463">
        <f>[3]Hiên!Y33</f>
        <v>0</v>
      </c>
      <c r="U32" s="459">
        <f>'[3]Phương - đ1'!Z32</f>
        <v>0</v>
      </c>
      <c r="V32" s="459">
        <f>[3]Hiên!AB33</f>
        <v>0</v>
      </c>
      <c r="W32" s="459">
        <f>[3]HÀ!AD32</f>
        <v>182</v>
      </c>
      <c r="X32" s="459">
        <f>[3]Vân!AC33</f>
        <v>0</v>
      </c>
      <c r="Y32" s="463">
        <f t="shared" si="0"/>
        <v>182</v>
      </c>
      <c r="Z32" s="463">
        <f t="shared" si="1"/>
        <v>3094000</v>
      </c>
      <c r="AA32" s="462">
        <f t="shared" si="5"/>
        <v>182</v>
      </c>
      <c r="AB32" s="462">
        <f t="shared" si="2"/>
        <v>196</v>
      </c>
      <c r="AC32" s="459">
        <f>'[3]Phương đ2'!W31</f>
        <v>0</v>
      </c>
      <c r="AD32" s="459">
        <f>[3]Hiên!AD33</f>
        <v>19</v>
      </c>
      <c r="AE32" s="459">
        <f>[3]Vân!AE33</f>
        <v>177</v>
      </c>
      <c r="AF32" s="459">
        <f t="shared" si="6"/>
        <v>196</v>
      </c>
      <c r="AG32" s="411">
        <f t="shared" si="7"/>
        <v>0</v>
      </c>
      <c r="AH32" s="459"/>
    </row>
    <row r="33" spans="1:40" ht="16.8" x14ac:dyDescent="0.3">
      <c r="A33" s="459">
        <v>19</v>
      </c>
      <c r="B33" s="482" t="s">
        <v>611</v>
      </c>
      <c r="C33" s="475">
        <v>17000</v>
      </c>
      <c r="D33" s="457" t="s">
        <v>612</v>
      </c>
      <c r="E33" s="459"/>
      <c r="F33" s="483">
        <v>167</v>
      </c>
      <c r="G33" s="459">
        <v>9</v>
      </c>
      <c r="H33" s="459">
        <v>55</v>
      </c>
      <c r="I33" s="460">
        <f t="shared" si="10"/>
        <v>231</v>
      </c>
      <c r="J33" s="460"/>
      <c r="K33" s="459"/>
      <c r="L33" s="459"/>
      <c r="M33" s="461">
        <f>[3]Hiên!F34</f>
        <v>0</v>
      </c>
      <c r="N33" s="461">
        <f>[3]HÀ!F33</f>
        <v>0</v>
      </c>
      <c r="O33" s="459"/>
      <c r="P33" s="460">
        <f t="shared" si="3"/>
        <v>0</v>
      </c>
      <c r="Q33" s="462">
        <f t="shared" si="9"/>
        <v>231</v>
      </c>
      <c r="R33" s="463"/>
      <c r="S33" s="463">
        <f>[3]Hiên!V34</f>
        <v>0</v>
      </c>
      <c r="T33" s="463">
        <f>[3]Hiên!Y34</f>
        <v>0</v>
      </c>
      <c r="U33" s="459">
        <f>'[3]Phương - đ1'!Z33</f>
        <v>0</v>
      </c>
      <c r="V33" s="459">
        <f>[3]Hiên!AB34</f>
        <v>0</v>
      </c>
      <c r="W33" s="459">
        <f>[3]HÀ!AD33</f>
        <v>0</v>
      </c>
      <c r="X33" s="459">
        <f>[3]Vân!AC34</f>
        <v>0</v>
      </c>
      <c r="Y33" s="463">
        <f t="shared" si="0"/>
        <v>0</v>
      </c>
      <c r="Z33" s="463">
        <f t="shared" si="1"/>
        <v>0</v>
      </c>
      <c r="AA33" s="462">
        <f t="shared" si="5"/>
        <v>0</v>
      </c>
      <c r="AB33" s="462">
        <f t="shared" si="2"/>
        <v>231</v>
      </c>
      <c r="AC33" s="459">
        <f>'[3]Phương đ2'!W32</f>
        <v>0</v>
      </c>
      <c r="AD33" s="459">
        <f>[3]Hiên!AD34</f>
        <v>176</v>
      </c>
      <c r="AE33" s="459">
        <f>[3]Vân!AE34</f>
        <v>55</v>
      </c>
      <c r="AF33" s="459">
        <f t="shared" si="6"/>
        <v>231</v>
      </c>
      <c r="AG33" s="411">
        <f t="shared" si="7"/>
        <v>0</v>
      </c>
      <c r="AH33" s="459">
        <v>56</v>
      </c>
      <c r="AI33" s="411" t="s">
        <v>579</v>
      </c>
    </row>
    <row r="34" spans="1:40" ht="16.8" x14ac:dyDescent="0.3">
      <c r="A34" s="459">
        <v>20</v>
      </c>
      <c r="B34" s="482" t="s">
        <v>613</v>
      </c>
      <c r="C34" s="475">
        <v>17000</v>
      </c>
      <c r="D34" s="457" t="s">
        <v>614</v>
      </c>
      <c r="E34" s="459"/>
      <c r="F34" s="483">
        <v>18</v>
      </c>
      <c r="G34" s="459">
        <v>27</v>
      </c>
      <c r="H34" s="459">
        <v>293</v>
      </c>
      <c r="I34" s="460">
        <f t="shared" si="10"/>
        <v>338</v>
      </c>
      <c r="J34" s="460"/>
      <c r="K34" s="459"/>
      <c r="L34" s="459"/>
      <c r="M34" s="461">
        <f>[3]Hiên!F35</f>
        <v>0</v>
      </c>
      <c r="N34" s="461">
        <f>[3]HÀ!F34</f>
        <v>0</v>
      </c>
      <c r="O34" s="459"/>
      <c r="P34" s="460">
        <f t="shared" si="3"/>
        <v>0</v>
      </c>
      <c r="Q34" s="462">
        <f t="shared" si="9"/>
        <v>338</v>
      </c>
      <c r="R34" s="463"/>
      <c r="S34" s="463">
        <f>[3]Hiên!V35</f>
        <v>0</v>
      </c>
      <c r="T34" s="463">
        <f>[3]Hiên!Y35</f>
        <v>0</v>
      </c>
      <c r="U34" s="459">
        <f>'[3]Phương - đ1'!Z34</f>
        <v>0</v>
      </c>
      <c r="V34" s="459">
        <f>[3]Hiên!AB35</f>
        <v>0</v>
      </c>
      <c r="W34" s="459">
        <f>[3]HÀ!AD34</f>
        <v>24</v>
      </c>
      <c r="X34" s="459">
        <f>[3]Vân!AC35</f>
        <v>0</v>
      </c>
      <c r="Y34" s="463">
        <f t="shared" si="0"/>
        <v>24</v>
      </c>
      <c r="Z34" s="463">
        <f t="shared" si="1"/>
        <v>408000</v>
      </c>
      <c r="AA34" s="462">
        <f t="shared" si="5"/>
        <v>24</v>
      </c>
      <c r="AB34" s="462">
        <f t="shared" si="2"/>
        <v>314</v>
      </c>
      <c r="AC34" s="459">
        <f>'[3]Phương đ2'!W33</f>
        <v>0</v>
      </c>
      <c r="AD34" s="459">
        <f>[3]Hiên!AD35</f>
        <v>45</v>
      </c>
      <c r="AE34" s="459">
        <f>[3]Vân!AE35</f>
        <v>269</v>
      </c>
      <c r="AF34" s="459">
        <f t="shared" si="6"/>
        <v>314</v>
      </c>
      <c r="AG34" s="411">
        <f t="shared" si="7"/>
        <v>0</v>
      </c>
      <c r="AH34" s="459"/>
    </row>
    <row r="35" spans="1:40" ht="16.8" x14ac:dyDescent="0.3">
      <c r="A35" s="480"/>
      <c r="B35" s="480" t="s">
        <v>615</v>
      </c>
      <c r="C35" s="475"/>
      <c r="D35" s="475"/>
      <c r="E35" s="481"/>
      <c r="F35" s="481"/>
      <c r="G35" s="481"/>
      <c r="H35" s="481"/>
      <c r="I35" s="460">
        <f>SUM(E35:H35)</f>
        <v>0</v>
      </c>
      <c r="J35" s="460"/>
      <c r="K35" s="460"/>
      <c r="L35" s="460"/>
      <c r="M35" s="461">
        <f>[3]Hiên!F36</f>
        <v>0</v>
      </c>
      <c r="N35" s="461">
        <f>[3]HÀ!F35</f>
        <v>0</v>
      </c>
      <c r="O35" s="460"/>
      <c r="P35" s="460">
        <f t="shared" si="3"/>
        <v>0</v>
      </c>
      <c r="Q35" s="462">
        <f t="shared" si="9"/>
        <v>0</v>
      </c>
      <c r="R35" s="463"/>
      <c r="S35" s="463">
        <f>[3]Hiên!V36</f>
        <v>0</v>
      </c>
      <c r="T35" s="463">
        <f>[3]Hiên!Y36</f>
        <v>0</v>
      </c>
      <c r="U35" s="459">
        <f>'[3]Phương - đ1'!Z35</f>
        <v>0</v>
      </c>
      <c r="V35" s="459">
        <f>[3]Hiên!AB36</f>
        <v>0</v>
      </c>
      <c r="W35" s="459">
        <f>[3]HÀ!AD35</f>
        <v>0</v>
      </c>
      <c r="X35" s="459">
        <f>[3]Vân!AC36</f>
        <v>0</v>
      </c>
      <c r="Y35" s="463">
        <f t="shared" si="0"/>
        <v>0</v>
      </c>
      <c r="Z35" s="463">
        <f t="shared" si="1"/>
        <v>0</v>
      </c>
      <c r="AA35" s="462">
        <f t="shared" si="5"/>
        <v>0</v>
      </c>
      <c r="AB35" s="462">
        <f t="shared" si="2"/>
        <v>0</v>
      </c>
      <c r="AC35" s="459">
        <f>'[3]Phương đ2'!W34</f>
        <v>0</v>
      </c>
      <c r="AD35" s="459">
        <f>[3]Hiên!AD36</f>
        <v>0</v>
      </c>
      <c r="AE35" s="459">
        <f>[3]Vân!AE36</f>
        <v>0</v>
      </c>
      <c r="AF35" s="459">
        <f t="shared" si="6"/>
        <v>0</v>
      </c>
      <c r="AG35" s="411">
        <f t="shared" si="7"/>
        <v>0</v>
      </c>
      <c r="AH35" s="459"/>
    </row>
    <row r="36" spans="1:40" ht="16.8" x14ac:dyDescent="0.3">
      <c r="A36" s="458">
        <v>21</v>
      </c>
      <c r="B36" s="458" t="s">
        <v>616</v>
      </c>
      <c r="C36" s="475">
        <v>35000</v>
      </c>
      <c r="D36" s="457"/>
      <c r="E36" s="484"/>
      <c r="F36" s="484"/>
      <c r="G36" s="484"/>
      <c r="H36" s="484"/>
      <c r="I36" s="460">
        <f>SUM(E36:H36)</f>
        <v>0</v>
      </c>
      <c r="J36" s="460"/>
      <c r="K36" s="460"/>
      <c r="L36" s="460"/>
      <c r="M36" s="461">
        <f>[3]Hiên!F37</f>
        <v>0</v>
      </c>
      <c r="N36" s="461">
        <f>[3]HÀ!F36</f>
        <v>0</v>
      </c>
      <c r="O36" s="460"/>
      <c r="P36" s="460">
        <f t="shared" si="3"/>
        <v>0</v>
      </c>
      <c r="Q36" s="462">
        <f t="shared" si="9"/>
        <v>0</v>
      </c>
      <c r="R36" s="463"/>
      <c r="S36" s="463">
        <f>[3]Hiên!V37</f>
        <v>0</v>
      </c>
      <c r="T36" s="463">
        <f>[3]Hiên!Y37</f>
        <v>0</v>
      </c>
      <c r="U36" s="459">
        <f>'[3]Phương - đ1'!Z36</f>
        <v>0</v>
      </c>
      <c r="V36" s="459">
        <f>[3]Hiên!AB37</f>
        <v>0</v>
      </c>
      <c r="W36" s="459">
        <f>[3]HÀ!AD36</f>
        <v>0</v>
      </c>
      <c r="X36" s="459">
        <f>[3]Vân!AC37</f>
        <v>0</v>
      </c>
      <c r="Y36" s="463">
        <f t="shared" si="0"/>
        <v>0</v>
      </c>
      <c r="Z36" s="463">
        <f t="shared" si="1"/>
        <v>0</v>
      </c>
      <c r="AA36" s="462">
        <f t="shared" si="5"/>
        <v>0</v>
      </c>
      <c r="AB36" s="462">
        <f t="shared" si="2"/>
        <v>0</v>
      </c>
      <c r="AC36" s="459">
        <f>'[3]Phương đ2'!W35</f>
        <v>0</v>
      </c>
      <c r="AD36" s="459">
        <f>[3]Hiên!AD37</f>
        <v>0</v>
      </c>
      <c r="AE36" s="459">
        <f>[3]Vân!AE37</f>
        <v>0</v>
      </c>
      <c r="AF36" s="459">
        <f t="shared" si="6"/>
        <v>0</v>
      </c>
      <c r="AG36" s="411">
        <f t="shared" si="7"/>
        <v>0</v>
      </c>
      <c r="AH36" s="459"/>
      <c r="AN36" s="485"/>
    </row>
    <row r="37" spans="1:40" ht="16.8" x14ac:dyDescent="0.3">
      <c r="A37" s="486">
        <v>22</v>
      </c>
      <c r="B37" s="487" t="s">
        <v>617</v>
      </c>
      <c r="C37" s="475">
        <v>50000</v>
      </c>
      <c r="D37" s="457"/>
      <c r="E37" s="459">
        <v>92</v>
      </c>
      <c r="F37" s="459"/>
      <c r="G37" s="459">
        <v>15</v>
      </c>
      <c r="H37" s="459"/>
      <c r="I37" s="460">
        <f>SUM(E37:H37)</f>
        <v>107</v>
      </c>
      <c r="J37" s="460"/>
      <c r="K37" s="460"/>
      <c r="L37" s="460"/>
      <c r="M37" s="461">
        <f>[3]Hiên!F38</f>
        <v>0</v>
      </c>
      <c r="N37" s="461">
        <f>[3]HÀ!F37</f>
        <v>0</v>
      </c>
      <c r="O37" s="460"/>
      <c r="P37" s="460">
        <f t="shared" si="3"/>
        <v>0</v>
      </c>
      <c r="Q37" s="462">
        <f t="shared" si="9"/>
        <v>107</v>
      </c>
      <c r="R37" s="463"/>
      <c r="S37" s="463">
        <f>[3]Hiên!V38</f>
        <v>0</v>
      </c>
      <c r="T37" s="463">
        <f>[3]Hiên!Y38</f>
        <v>0</v>
      </c>
      <c r="U37" s="459">
        <f>'[3]Phương - đ1'!Z37</f>
        <v>0</v>
      </c>
      <c r="V37" s="459">
        <f>[3]Hiên!AB38</f>
        <v>0</v>
      </c>
      <c r="W37" s="459">
        <f>[3]HÀ!AD37</f>
        <v>0</v>
      </c>
      <c r="X37" s="459">
        <f>[3]Vân!AC38</f>
        <v>0</v>
      </c>
      <c r="Y37" s="463">
        <f t="shared" si="0"/>
        <v>0</v>
      </c>
      <c r="Z37" s="463">
        <f t="shared" si="1"/>
        <v>0</v>
      </c>
      <c r="AA37" s="462">
        <f t="shared" si="5"/>
        <v>0</v>
      </c>
      <c r="AB37" s="462">
        <f t="shared" si="2"/>
        <v>107</v>
      </c>
      <c r="AC37" s="459">
        <f>'[3]Phương đ2'!W36</f>
        <v>92</v>
      </c>
      <c r="AD37" s="459">
        <f>[3]Hiên!AD38</f>
        <v>15</v>
      </c>
      <c r="AE37" s="459">
        <f>[3]Vân!AE38</f>
        <v>0</v>
      </c>
      <c r="AF37" s="459">
        <f t="shared" si="6"/>
        <v>107</v>
      </c>
      <c r="AG37" s="411">
        <f t="shared" si="7"/>
        <v>0</v>
      </c>
      <c r="AH37" s="459">
        <v>160</v>
      </c>
      <c r="AI37" s="411" t="s">
        <v>579</v>
      </c>
      <c r="AN37" s="485"/>
    </row>
    <row r="38" spans="1:40" s="413" customFormat="1" x14ac:dyDescent="0.3">
      <c r="A38" s="462"/>
      <c r="B38" s="462"/>
      <c r="C38" s="462"/>
      <c r="D38" s="462"/>
      <c r="E38" s="488">
        <f t="shared" ref="E38:AH38" si="11">SUM(E8:E37)</f>
        <v>1195</v>
      </c>
      <c r="F38" s="488">
        <f t="shared" si="11"/>
        <v>1096</v>
      </c>
      <c r="G38" s="488">
        <f t="shared" si="11"/>
        <v>1234</v>
      </c>
      <c r="H38" s="488">
        <f t="shared" si="11"/>
        <v>2267</v>
      </c>
      <c r="I38" s="463">
        <f t="shared" si="11"/>
        <v>5792</v>
      </c>
      <c r="J38" s="463">
        <f t="shared" si="11"/>
        <v>125</v>
      </c>
      <c r="K38" s="462">
        <f t="shared" si="11"/>
        <v>0</v>
      </c>
      <c r="L38" s="462">
        <f t="shared" si="11"/>
        <v>0</v>
      </c>
      <c r="M38" s="461">
        <f t="shared" si="11"/>
        <v>756</v>
      </c>
      <c r="N38" s="461">
        <f t="shared" si="11"/>
        <v>255</v>
      </c>
      <c r="O38" s="462">
        <f t="shared" si="11"/>
        <v>0</v>
      </c>
      <c r="P38" s="463">
        <f t="shared" si="11"/>
        <v>1011</v>
      </c>
      <c r="Q38" s="462">
        <f t="shared" si="11"/>
        <v>6928</v>
      </c>
      <c r="R38" s="463">
        <f t="shared" si="11"/>
        <v>0</v>
      </c>
      <c r="S38" s="463">
        <f t="shared" si="11"/>
        <v>9</v>
      </c>
      <c r="T38" s="463">
        <f t="shared" si="11"/>
        <v>35</v>
      </c>
      <c r="U38" s="488">
        <f t="shared" si="11"/>
        <v>8</v>
      </c>
      <c r="V38" s="488">
        <f t="shared" si="11"/>
        <v>520</v>
      </c>
      <c r="W38" s="488">
        <f t="shared" si="11"/>
        <v>531</v>
      </c>
      <c r="X38" s="488">
        <f t="shared" si="11"/>
        <v>11</v>
      </c>
      <c r="Y38" s="463">
        <f t="shared" si="11"/>
        <v>1070</v>
      </c>
      <c r="Z38" s="463">
        <f t="shared" si="11"/>
        <v>33552000</v>
      </c>
      <c r="AA38" s="462">
        <f t="shared" si="11"/>
        <v>1114</v>
      </c>
      <c r="AB38" s="462">
        <f t="shared" si="11"/>
        <v>5814</v>
      </c>
      <c r="AC38" s="462">
        <f t="shared" si="11"/>
        <v>640</v>
      </c>
      <c r="AD38" s="462">
        <f t="shared" si="11"/>
        <v>2477</v>
      </c>
      <c r="AE38" s="462">
        <f t="shared" si="11"/>
        <v>2697</v>
      </c>
      <c r="AF38" s="462">
        <f t="shared" si="11"/>
        <v>5814</v>
      </c>
      <c r="AG38" s="489">
        <f t="shared" si="11"/>
        <v>0</v>
      </c>
      <c r="AH38" s="462">
        <f t="shared" si="11"/>
        <v>306</v>
      </c>
      <c r="AI38" s="490"/>
    </row>
    <row r="39" spans="1:40" x14ac:dyDescent="0.3">
      <c r="Z39" s="491" t="e">
        <f>#REF!-Z38</f>
        <v>#REF!</v>
      </c>
    </row>
  </sheetData>
  <mergeCells count="33">
    <mergeCell ref="AH5:AH7"/>
    <mergeCell ref="Y6:Y7"/>
    <mergeCell ref="Z6:Z7"/>
    <mergeCell ref="AC6:AC7"/>
    <mergeCell ref="AD6:AD7"/>
    <mergeCell ref="AE6:AE7"/>
    <mergeCell ref="T4:T5"/>
    <mergeCell ref="U4:Z4"/>
    <mergeCell ref="AA4:AA7"/>
    <mergeCell ref="AG4:AG6"/>
    <mergeCell ref="K5:K7"/>
    <mergeCell ref="M5:N5"/>
    <mergeCell ref="O5:O7"/>
    <mergeCell ref="P5:P7"/>
    <mergeCell ref="Y5:Z5"/>
    <mergeCell ref="AF5:AF7"/>
    <mergeCell ref="R3:AA3"/>
    <mergeCell ref="AB3:AB7"/>
    <mergeCell ref="AC3:AF4"/>
    <mergeCell ref="AH3:AH4"/>
    <mergeCell ref="E4:I4"/>
    <mergeCell ref="J4:J6"/>
    <mergeCell ref="K4:P4"/>
    <mergeCell ref="Q4:Q7"/>
    <mergeCell ref="R4:R7"/>
    <mergeCell ref="S4:S6"/>
    <mergeCell ref="A1:C1"/>
    <mergeCell ref="A2:Q2"/>
    <mergeCell ref="A3:A7"/>
    <mergeCell ref="B3:B7"/>
    <mergeCell ref="C3:C7"/>
    <mergeCell ref="D3:D7"/>
    <mergeCell ref="E3: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B1E7-E077-4C4B-BC33-0CF25199B472}">
  <dimension ref="A1:AG3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0" sqref="D10"/>
    </sheetView>
  </sheetViews>
  <sheetFormatPr defaultColWidth="8.90625" defaultRowHeight="16.8" x14ac:dyDescent="0.3"/>
  <cols>
    <col min="1" max="1" width="5.26953125" style="581" customWidth="1"/>
    <col min="2" max="2" width="31.81640625" style="581" customWidth="1"/>
    <col min="3" max="3" width="9.54296875" style="495" customWidth="1"/>
    <col min="4" max="4" width="15.36328125" style="495" bestFit="1" customWidth="1"/>
    <col min="5" max="5" width="23.26953125" style="495" customWidth="1"/>
    <col min="6" max="6" width="7.08984375" style="576" hidden="1" customWidth="1"/>
    <col min="7" max="7" width="6.6328125" style="493" hidden="1" customWidth="1"/>
    <col min="8" max="8" width="5.90625" style="493" hidden="1" customWidth="1"/>
    <col min="9" max="10" width="6" style="493" hidden="1" customWidth="1"/>
    <col min="11" max="11" width="6.453125" style="494" hidden="1" customWidth="1"/>
    <col min="12" max="12" width="7.26953125" style="495" hidden="1" customWidth="1"/>
    <col min="13" max="13" width="7.08984375" style="496" hidden="1" customWidth="1"/>
    <col min="14" max="15" width="6.1796875" style="493" hidden="1" customWidth="1"/>
    <col min="16" max="17" width="6" style="493" hidden="1" customWidth="1"/>
    <col min="18" max="18" width="6.6328125" style="493" hidden="1" customWidth="1"/>
    <col min="19" max="19" width="5.6328125" style="493" hidden="1" customWidth="1"/>
    <col min="20" max="20" width="5.90625" style="493" hidden="1" customWidth="1"/>
    <col min="21" max="21" width="5.08984375" style="493" hidden="1" customWidth="1"/>
    <col min="22" max="22" width="7.1796875" style="493" hidden="1" customWidth="1"/>
    <col min="23" max="23" width="5.1796875" style="497" hidden="1" customWidth="1"/>
    <col min="24" max="24" width="10.6328125" style="498" hidden="1" customWidth="1"/>
    <col min="25" max="25" width="5.1796875" style="499" hidden="1" customWidth="1"/>
    <col min="26" max="26" width="6.453125" style="499" customWidth="1"/>
    <col min="27" max="27" width="7.36328125" style="493" customWidth="1"/>
    <col min="28" max="28" width="5.36328125" style="493" customWidth="1"/>
    <col min="29" max="29" width="6" style="493" customWidth="1"/>
    <col min="30" max="30" width="7.36328125" style="499" customWidth="1"/>
    <col min="31" max="31" width="8.90625" style="493" hidden="1" customWidth="1"/>
    <col min="32" max="32" width="11.1796875" style="495" hidden="1" customWidth="1"/>
    <col min="33" max="33" width="21.36328125" style="493" hidden="1" customWidth="1"/>
    <col min="34" max="16384" width="8.90625" style="493"/>
  </cols>
  <sheetData>
    <row r="1" spans="1:33" ht="43.8" customHeight="1" x14ac:dyDescent="0.3">
      <c r="A1" s="492" t="s">
        <v>618</v>
      </c>
      <c r="B1" s="492"/>
      <c r="C1" s="492"/>
      <c r="D1" s="492"/>
      <c r="E1" s="492"/>
      <c r="F1" s="492"/>
      <c r="G1" s="492"/>
    </row>
    <row r="2" spans="1:33" ht="45" customHeight="1" x14ac:dyDescent="0.35">
      <c r="A2" s="500" t="s">
        <v>619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1"/>
      <c r="X2" s="501"/>
      <c r="Y2" s="501"/>
      <c r="Z2" s="501"/>
      <c r="AA2" s="501"/>
      <c r="AB2" s="501"/>
      <c r="AC2" s="501"/>
      <c r="AD2" s="501"/>
    </row>
    <row r="3" spans="1:33" s="2" customFormat="1" ht="13.2" x14ac:dyDescent="0.25">
      <c r="A3" s="28" t="s">
        <v>4</v>
      </c>
      <c r="B3" s="28" t="s">
        <v>5</v>
      </c>
      <c r="C3" s="502" t="s">
        <v>620</v>
      </c>
      <c r="D3" s="296"/>
      <c r="E3" s="296"/>
      <c r="F3" s="503"/>
      <c r="G3" s="20" t="s">
        <v>554</v>
      </c>
      <c r="H3" s="20"/>
      <c r="I3" s="20"/>
      <c r="J3" s="20"/>
      <c r="K3" s="20"/>
      <c r="L3" s="20"/>
      <c r="M3" s="504"/>
      <c r="N3" s="505" t="s">
        <v>7</v>
      </c>
      <c r="O3" s="506"/>
      <c r="P3" s="506"/>
      <c r="Q3" s="506"/>
      <c r="R3" s="506"/>
      <c r="S3" s="506"/>
      <c r="T3" s="506"/>
      <c r="U3" s="506"/>
      <c r="V3" s="506"/>
      <c r="W3" s="506"/>
      <c r="X3" s="506"/>
      <c r="Y3" s="507"/>
      <c r="Z3" s="508" t="s">
        <v>8</v>
      </c>
      <c r="AA3" s="509" t="s">
        <v>621</v>
      </c>
      <c r="AB3" s="510"/>
      <c r="AC3" s="510"/>
      <c r="AD3" s="511"/>
      <c r="AF3" s="512"/>
    </row>
    <row r="4" spans="1:33" s="521" customFormat="1" ht="28.5" customHeight="1" x14ac:dyDescent="0.3">
      <c r="A4" s="28"/>
      <c r="B4" s="28"/>
      <c r="C4" s="502"/>
      <c r="D4" s="513"/>
      <c r="E4" s="514" t="s">
        <v>52</v>
      </c>
      <c r="F4" s="515" t="s">
        <v>622</v>
      </c>
      <c r="G4" s="29" t="s">
        <v>623</v>
      </c>
      <c r="H4" s="30"/>
      <c r="I4" s="30"/>
      <c r="J4" s="30"/>
      <c r="K4" s="31"/>
      <c r="L4" s="296" t="s">
        <v>624</v>
      </c>
      <c r="M4" s="516" t="s">
        <v>28</v>
      </c>
      <c r="N4" s="44" t="s">
        <v>625</v>
      </c>
      <c r="O4" s="29" t="s">
        <v>626</v>
      </c>
      <c r="P4" s="30"/>
      <c r="Q4" s="31"/>
      <c r="R4" s="29" t="s">
        <v>22</v>
      </c>
      <c r="S4" s="30"/>
      <c r="T4" s="30"/>
      <c r="U4" s="30"/>
      <c r="V4" s="30"/>
      <c r="W4" s="30"/>
      <c r="X4" s="30"/>
      <c r="Y4" s="508" t="s">
        <v>28</v>
      </c>
      <c r="Z4" s="517"/>
      <c r="AA4" s="518"/>
      <c r="AB4" s="519"/>
      <c r="AC4" s="519"/>
      <c r="AD4" s="520"/>
      <c r="AF4" s="522"/>
    </row>
    <row r="5" spans="1:33" s="521" customFormat="1" ht="18.75" customHeight="1" x14ac:dyDescent="0.3">
      <c r="A5" s="28"/>
      <c r="B5" s="28"/>
      <c r="C5" s="502"/>
      <c r="D5" s="523"/>
      <c r="E5" s="524"/>
      <c r="F5" s="525"/>
      <c r="G5" s="44" t="s">
        <v>627</v>
      </c>
      <c r="H5" s="44" t="s">
        <v>627</v>
      </c>
      <c r="I5" s="44" t="s">
        <v>628</v>
      </c>
      <c r="J5" s="44" t="s">
        <v>629</v>
      </c>
      <c r="K5" s="526" t="s">
        <v>28</v>
      </c>
      <c r="L5" s="296" t="s">
        <v>25</v>
      </c>
      <c r="M5" s="516"/>
      <c r="N5" s="296" t="s">
        <v>25</v>
      </c>
      <c r="O5" s="29" t="s">
        <v>27</v>
      </c>
      <c r="P5" s="31"/>
      <c r="Q5" s="527" t="s">
        <v>630</v>
      </c>
      <c r="R5" s="296" t="s">
        <v>25</v>
      </c>
      <c r="S5" s="296" t="s">
        <v>25</v>
      </c>
      <c r="T5" s="44" t="s">
        <v>629</v>
      </c>
      <c r="U5" s="44" t="s">
        <v>26</v>
      </c>
      <c r="V5" s="44" t="s">
        <v>27</v>
      </c>
      <c r="W5" s="528" t="s">
        <v>28</v>
      </c>
      <c r="X5" s="528"/>
      <c r="Y5" s="517"/>
      <c r="Z5" s="517"/>
      <c r="AA5" s="21" t="s">
        <v>631</v>
      </c>
      <c r="AB5" s="21" t="s">
        <v>632</v>
      </c>
      <c r="AC5" s="21" t="s">
        <v>633</v>
      </c>
      <c r="AD5" s="28" t="s">
        <v>28</v>
      </c>
      <c r="AF5" s="522"/>
    </row>
    <row r="6" spans="1:33" s="521" customFormat="1" ht="21.75" customHeight="1" x14ac:dyDescent="0.3">
      <c r="A6" s="28"/>
      <c r="B6" s="28"/>
      <c r="C6" s="502"/>
      <c r="D6" s="529"/>
      <c r="E6" s="530"/>
      <c r="F6" s="531"/>
      <c r="G6" s="44" t="s">
        <v>634</v>
      </c>
      <c r="H6" s="44" t="s">
        <v>635</v>
      </c>
      <c r="I6" s="44" t="s">
        <v>636</v>
      </c>
      <c r="J6" s="44" t="s">
        <v>637</v>
      </c>
      <c r="K6" s="526"/>
      <c r="L6" s="296" t="s">
        <v>635</v>
      </c>
      <c r="M6" s="516"/>
      <c r="N6" s="296" t="s">
        <v>635</v>
      </c>
      <c r="O6" s="296" t="s">
        <v>638</v>
      </c>
      <c r="P6" s="44" t="s">
        <v>639</v>
      </c>
      <c r="Q6" s="532"/>
      <c r="R6" s="296" t="s">
        <v>635</v>
      </c>
      <c r="S6" s="44" t="s">
        <v>636</v>
      </c>
      <c r="T6" s="44" t="s">
        <v>637</v>
      </c>
      <c r="U6" s="533" t="s">
        <v>37</v>
      </c>
      <c r="V6" s="533"/>
      <c r="W6" s="534" t="s">
        <v>44</v>
      </c>
      <c r="X6" s="535" t="s">
        <v>50</v>
      </c>
      <c r="Y6" s="536"/>
      <c r="Z6" s="536"/>
      <c r="AA6" s="21"/>
      <c r="AB6" s="21"/>
      <c r="AC6" s="21"/>
      <c r="AD6" s="28"/>
      <c r="AF6" s="522"/>
    </row>
    <row r="7" spans="1:33" s="546" customFormat="1" ht="15.6" x14ac:dyDescent="0.3">
      <c r="A7" s="537"/>
      <c r="B7" s="537"/>
      <c r="C7" s="538"/>
      <c r="D7" s="539"/>
      <c r="E7" s="539"/>
      <c r="F7" s="540"/>
      <c r="G7" s="541"/>
      <c r="H7" s="541"/>
      <c r="I7" s="541"/>
      <c r="J7" s="541"/>
      <c r="K7" s="542"/>
      <c r="L7" s="538"/>
      <c r="M7" s="543"/>
      <c r="N7" s="544"/>
      <c r="O7" s="544"/>
      <c r="P7" s="544"/>
      <c r="Q7" s="544"/>
      <c r="R7" s="544"/>
      <c r="S7" s="544"/>
      <c r="T7" s="544"/>
      <c r="U7" s="544"/>
      <c r="V7" s="544"/>
      <c r="W7" s="463"/>
      <c r="X7" s="545"/>
      <c r="Y7" s="462"/>
      <c r="Z7" s="462"/>
      <c r="AA7" s="544"/>
      <c r="AB7" s="544"/>
      <c r="AC7" s="544"/>
      <c r="AD7" s="462"/>
      <c r="AF7" s="547"/>
    </row>
    <row r="8" spans="1:33" s="546" customFormat="1" ht="15.6" x14ac:dyDescent="0.3">
      <c r="A8" s="548" t="s">
        <v>53</v>
      </c>
      <c r="B8" s="549" t="s">
        <v>69</v>
      </c>
      <c r="C8" s="538"/>
      <c r="D8" s="538"/>
      <c r="E8" s="538"/>
      <c r="F8" s="550"/>
      <c r="G8" s="544"/>
      <c r="H8" s="544"/>
      <c r="I8" s="544"/>
      <c r="J8" s="544"/>
      <c r="K8" s="551"/>
      <c r="L8" s="538"/>
      <c r="M8" s="543"/>
      <c r="N8" s="544"/>
      <c r="O8" s="544"/>
      <c r="P8" s="544"/>
      <c r="Q8" s="544"/>
      <c r="R8" s="544"/>
      <c r="S8" s="544"/>
      <c r="T8" s="544"/>
      <c r="U8" s="544"/>
      <c r="V8" s="544"/>
      <c r="W8" s="463"/>
      <c r="X8" s="545"/>
      <c r="Y8" s="462"/>
      <c r="Z8" s="462"/>
      <c r="AA8" s="544"/>
      <c r="AB8" s="544"/>
      <c r="AC8" s="544"/>
      <c r="AD8" s="462"/>
      <c r="AF8" s="547"/>
    </row>
    <row r="9" spans="1:33" s="546" customFormat="1" ht="15.6" x14ac:dyDescent="0.3">
      <c r="A9" s="552">
        <v>1</v>
      </c>
      <c r="B9" s="553" t="s">
        <v>640</v>
      </c>
      <c r="C9" s="538">
        <v>38000</v>
      </c>
      <c r="D9" s="538"/>
      <c r="E9" s="538"/>
      <c r="F9" s="550"/>
      <c r="G9" s="544"/>
      <c r="H9" s="544"/>
      <c r="I9" s="544"/>
      <c r="J9" s="544">
        <v>53</v>
      </c>
      <c r="K9" s="551">
        <f>SUM(G9:J9)</f>
        <v>53</v>
      </c>
      <c r="L9" s="538"/>
      <c r="M9" s="543">
        <f>SUM(K9:L9)</f>
        <v>53</v>
      </c>
      <c r="N9" s="544">
        <f>'[4]phuong-đ2'!W9</f>
        <v>0</v>
      </c>
      <c r="O9" s="544">
        <f>'[4]phuong-đ2'!R9</f>
        <v>0</v>
      </c>
      <c r="P9" s="544">
        <f>[4]hien!U9</f>
        <v>0</v>
      </c>
      <c r="Q9" s="544">
        <f>SUM(O9:P9)</f>
        <v>0</v>
      </c>
      <c r="R9" s="544">
        <f>'[4]phuong-đ1'!V9</f>
        <v>0</v>
      </c>
      <c r="S9" s="544">
        <f>[4]hien!W9</f>
        <v>0</v>
      </c>
      <c r="T9" s="544">
        <f>'[4]hong ha'!Y9</f>
        <v>53</v>
      </c>
      <c r="U9" s="544">
        <f>[4]van!Y9</f>
        <v>0</v>
      </c>
      <c r="V9" s="544"/>
      <c r="W9" s="463">
        <f>SUM(R9:V9)</f>
        <v>53</v>
      </c>
      <c r="X9" s="463">
        <f>W9*C9</f>
        <v>2014000</v>
      </c>
      <c r="Y9" s="462">
        <f>N9+Q9+W9</f>
        <v>53</v>
      </c>
      <c r="Z9" s="462">
        <f>M9-Y9</f>
        <v>0</v>
      </c>
      <c r="AA9" s="544">
        <f>'[4]phuong-đ2'!AA9</f>
        <v>0</v>
      </c>
      <c r="AB9" s="544">
        <f>[4]hien!AA9</f>
        <v>0</v>
      </c>
      <c r="AC9" s="544">
        <f>[4]van!AA9</f>
        <v>0</v>
      </c>
      <c r="AD9" s="554">
        <f>SUM(AA9:AC9)</f>
        <v>0</v>
      </c>
      <c r="AF9" s="547"/>
    </row>
    <row r="10" spans="1:33" s="546" customFormat="1" ht="31.2" x14ac:dyDescent="0.3">
      <c r="A10" s="555">
        <v>1</v>
      </c>
      <c r="B10" s="556" t="s">
        <v>641</v>
      </c>
      <c r="C10" s="538">
        <v>35000</v>
      </c>
      <c r="D10" s="538"/>
      <c r="E10" s="557" t="s">
        <v>642</v>
      </c>
      <c r="F10" s="550"/>
      <c r="G10" s="544">
        <v>504</v>
      </c>
      <c r="H10" s="544"/>
      <c r="I10" s="544">
        <v>23</v>
      </c>
      <c r="J10" s="544"/>
      <c r="K10" s="551">
        <f>SUM(G10:J10)</f>
        <v>527</v>
      </c>
      <c r="L10" s="538"/>
      <c r="M10" s="543">
        <f t="shared" ref="M10:M16" si="0">SUM(K10:L10)</f>
        <v>527</v>
      </c>
      <c r="N10" s="544">
        <f>'[4]phuong-đ2'!W10</f>
        <v>0</v>
      </c>
      <c r="O10" s="544">
        <f>'[4]phuong-đ2'!R10</f>
        <v>0</v>
      </c>
      <c r="P10" s="544">
        <f>[4]hien!U10</f>
        <v>3</v>
      </c>
      <c r="Q10" s="544">
        <f t="shared" ref="Q10:Q35" si="1">SUM(O10:P10)</f>
        <v>3</v>
      </c>
      <c r="R10" s="544">
        <f>'[4]phuong-đ1'!V10</f>
        <v>0</v>
      </c>
      <c r="S10" s="544">
        <f>[4]hien!W10</f>
        <v>1</v>
      </c>
      <c r="T10" s="544">
        <f>'[4]hong ha'!Y10</f>
        <v>0</v>
      </c>
      <c r="U10" s="544">
        <f>[4]van!Y10</f>
        <v>0</v>
      </c>
      <c r="V10" s="544"/>
      <c r="W10" s="463">
        <f t="shared" ref="W10:W35" si="2">SUM(R10:V10)</f>
        <v>1</v>
      </c>
      <c r="X10" s="463">
        <f t="shared" ref="X10:X35" si="3">W10*C10</f>
        <v>35000</v>
      </c>
      <c r="Y10" s="462">
        <f t="shared" ref="Y10:Y35" si="4">N10+Q10+W10</f>
        <v>4</v>
      </c>
      <c r="Z10" s="462">
        <f t="shared" ref="Z10:Z35" si="5">M10-Y10</f>
        <v>523</v>
      </c>
      <c r="AA10" s="544">
        <f>'[4]phuong-đ2'!AA10</f>
        <v>356</v>
      </c>
      <c r="AB10" s="544">
        <f>[4]hien!AA10</f>
        <v>19</v>
      </c>
      <c r="AC10" s="544">
        <f>[4]van!AA10</f>
        <v>0</v>
      </c>
      <c r="AD10" s="554">
        <f t="shared" ref="AD10:AD35" si="6">SUM(AA10:AC10)</f>
        <v>375</v>
      </c>
      <c r="AE10" s="546" t="s">
        <v>25</v>
      </c>
      <c r="AF10" s="547">
        <f>C10</f>
        <v>35000</v>
      </c>
      <c r="AG10" s="546" t="e">
        <f>#REF!*AF10</f>
        <v>#REF!</v>
      </c>
    </row>
    <row r="11" spans="1:33" s="546" customFormat="1" ht="15.6" x14ac:dyDescent="0.3">
      <c r="A11" s="555">
        <v>2</v>
      </c>
      <c r="B11" s="556" t="s">
        <v>643</v>
      </c>
      <c r="C11" s="538">
        <v>38000</v>
      </c>
      <c r="D11" s="538"/>
      <c r="E11" s="538">
        <v>9786047500000</v>
      </c>
      <c r="F11" s="550"/>
      <c r="G11" s="544"/>
      <c r="H11" s="544">
        <v>45</v>
      </c>
      <c r="I11" s="544"/>
      <c r="J11" s="544">
        <v>76</v>
      </c>
      <c r="K11" s="551">
        <f t="shared" ref="K11:K33" si="7">SUM(G11:J11)</f>
        <v>121</v>
      </c>
      <c r="L11" s="538"/>
      <c r="M11" s="543">
        <f t="shared" si="0"/>
        <v>121</v>
      </c>
      <c r="N11" s="544">
        <f>'[4]phuong-đ2'!W11</f>
        <v>0</v>
      </c>
      <c r="O11" s="544">
        <f>'[4]phuong-đ2'!R11</f>
        <v>0</v>
      </c>
      <c r="P11" s="544">
        <f>[4]hien!U11</f>
        <v>3</v>
      </c>
      <c r="Q11" s="544">
        <f t="shared" si="1"/>
        <v>3</v>
      </c>
      <c r="R11" s="544">
        <f>'[4]phuong-đ1'!V11</f>
        <v>3</v>
      </c>
      <c r="S11" s="544">
        <f>[4]hien!W11</f>
        <v>1</v>
      </c>
      <c r="T11" s="544">
        <f>'[4]hong ha'!Y11</f>
        <v>0</v>
      </c>
      <c r="U11" s="544">
        <f>[4]van!Y11</f>
        <v>0</v>
      </c>
      <c r="V11" s="544"/>
      <c r="W11" s="463">
        <f t="shared" si="2"/>
        <v>4</v>
      </c>
      <c r="X11" s="463">
        <f t="shared" si="3"/>
        <v>152000</v>
      </c>
      <c r="Y11" s="462">
        <f t="shared" si="4"/>
        <v>7</v>
      </c>
      <c r="Z11" s="462">
        <f t="shared" si="5"/>
        <v>114</v>
      </c>
      <c r="AA11" s="544">
        <f>'[4]phuong-đ2'!AA11</f>
        <v>0</v>
      </c>
      <c r="AB11" s="544">
        <f>[4]hien!AA11</f>
        <v>38</v>
      </c>
      <c r="AC11" s="544">
        <f>[4]van!AA11</f>
        <v>76</v>
      </c>
      <c r="AD11" s="554">
        <f t="shared" si="6"/>
        <v>114</v>
      </c>
      <c r="AF11" s="547"/>
      <c r="AG11" s="546" t="e">
        <f>#REF!*AF11</f>
        <v>#REF!</v>
      </c>
    </row>
    <row r="12" spans="1:33" s="546" customFormat="1" ht="15.6" x14ac:dyDescent="0.3">
      <c r="A12" s="555">
        <v>3</v>
      </c>
      <c r="B12" s="556" t="s">
        <v>644</v>
      </c>
      <c r="C12" s="538">
        <v>35000</v>
      </c>
      <c r="D12" s="538"/>
      <c r="E12" s="557" t="s">
        <v>645</v>
      </c>
      <c r="F12" s="550"/>
      <c r="G12" s="544">
        <v>386</v>
      </c>
      <c r="H12" s="544"/>
      <c r="I12" s="544">
        <v>47</v>
      </c>
      <c r="J12" s="544">
        <v>18</v>
      </c>
      <c r="K12" s="551">
        <f t="shared" si="7"/>
        <v>451</v>
      </c>
      <c r="L12" s="538"/>
      <c r="M12" s="543">
        <f t="shared" si="0"/>
        <v>451</v>
      </c>
      <c r="N12" s="544">
        <f>'[4]phuong-đ2'!W12</f>
        <v>0</v>
      </c>
      <c r="O12" s="544">
        <f>'[4]phuong-đ2'!R12</f>
        <v>0</v>
      </c>
      <c r="P12" s="544">
        <f>[4]hien!U12</f>
        <v>3</v>
      </c>
      <c r="Q12" s="544">
        <f t="shared" si="1"/>
        <v>3</v>
      </c>
      <c r="R12" s="544">
        <f>'[4]phuong-đ1'!V12</f>
        <v>0</v>
      </c>
      <c r="S12" s="544">
        <f>[4]hien!W12</f>
        <v>0</v>
      </c>
      <c r="T12" s="544">
        <f>'[4]hong ha'!Y12</f>
        <v>0</v>
      </c>
      <c r="U12" s="544">
        <f>[4]van!Y12</f>
        <v>0</v>
      </c>
      <c r="V12" s="544"/>
      <c r="W12" s="463">
        <f t="shared" si="2"/>
        <v>0</v>
      </c>
      <c r="X12" s="463">
        <f t="shared" si="3"/>
        <v>0</v>
      </c>
      <c r="Y12" s="462">
        <f t="shared" si="4"/>
        <v>3</v>
      </c>
      <c r="Z12" s="462">
        <f>M12-(Y12)</f>
        <v>448</v>
      </c>
      <c r="AA12" s="544">
        <f>'[4]phuong-đ2'!AA12</f>
        <v>304</v>
      </c>
      <c r="AB12" s="544">
        <f>[4]hien!AA12</f>
        <v>44</v>
      </c>
      <c r="AC12" s="544">
        <f>[4]van!AA12</f>
        <v>18</v>
      </c>
      <c r="AD12" s="554">
        <f t="shared" si="6"/>
        <v>366</v>
      </c>
      <c r="AE12" s="546" t="s">
        <v>25</v>
      </c>
      <c r="AF12" s="547">
        <f>C12</f>
        <v>35000</v>
      </c>
      <c r="AG12" s="546" t="e">
        <f>#REF!*AF12</f>
        <v>#REF!</v>
      </c>
    </row>
    <row r="13" spans="1:33" s="546" customFormat="1" ht="15.6" x14ac:dyDescent="0.3">
      <c r="A13" s="555">
        <v>4</v>
      </c>
      <c r="B13" s="556" t="s">
        <v>646</v>
      </c>
      <c r="C13" s="538">
        <v>40000</v>
      </c>
      <c r="D13" s="538"/>
      <c r="E13" s="557" t="s">
        <v>647</v>
      </c>
      <c r="F13" s="550"/>
      <c r="G13" s="544">
        <v>330</v>
      </c>
      <c r="H13" s="544"/>
      <c r="I13" s="544">
        <v>260</v>
      </c>
      <c r="J13" s="544">
        <v>172</v>
      </c>
      <c r="K13" s="551">
        <f t="shared" si="7"/>
        <v>762</v>
      </c>
      <c r="L13" s="538"/>
      <c r="M13" s="543">
        <f t="shared" si="0"/>
        <v>762</v>
      </c>
      <c r="N13" s="544">
        <f>'[4]phuong-đ2'!W13</f>
        <v>0</v>
      </c>
      <c r="O13" s="544">
        <f>'[4]phuong-đ2'!R13</f>
        <v>0</v>
      </c>
      <c r="P13" s="544">
        <f>[4]hien!U13</f>
        <v>3</v>
      </c>
      <c r="Q13" s="544">
        <f t="shared" si="1"/>
        <v>3</v>
      </c>
      <c r="R13" s="544">
        <f>'[4]phuong-đ1'!V13</f>
        <v>0</v>
      </c>
      <c r="S13" s="544">
        <f>[4]hien!W13</f>
        <v>0</v>
      </c>
      <c r="T13" s="544">
        <f>'[4]hong ha'!Y13</f>
        <v>0</v>
      </c>
      <c r="U13" s="544">
        <f>[4]van!Y13</f>
        <v>0</v>
      </c>
      <c r="V13" s="544"/>
      <c r="W13" s="463">
        <f t="shared" si="2"/>
        <v>0</v>
      </c>
      <c r="X13" s="463">
        <f t="shared" si="3"/>
        <v>0</v>
      </c>
      <c r="Y13" s="462">
        <f t="shared" si="4"/>
        <v>3</v>
      </c>
      <c r="Z13" s="462">
        <f t="shared" si="5"/>
        <v>759</v>
      </c>
      <c r="AA13" s="544">
        <f>'[4]phuong-đ2'!AA13</f>
        <v>323</v>
      </c>
      <c r="AB13" s="544">
        <f>[4]hien!AA13</f>
        <v>257</v>
      </c>
      <c r="AC13" s="544">
        <f>[4]van!AA13</f>
        <v>172</v>
      </c>
      <c r="AD13" s="554">
        <f t="shared" si="6"/>
        <v>752</v>
      </c>
      <c r="AE13" s="546" t="s">
        <v>25</v>
      </c>
      <c r="AF13" s="547">
        <f>C13</f>
        <v>40000</v>
      </c>
      <c r="AG13" s="546" t="e">
        <f>#REF!*AF13</f>
        <v>#REF!</v>
      </c>
    </row>
    <row r="14" spans="1:33" s="546" customFormat="1" ht="15.6" x14ac:dyDescent="0.3">
      <c r="A14" s="555">
        <v>5</v>
      </c>
      <c r="B14" s="556" t="s">
        <v>648</v>
      </c>
      <c r="C14" s="538">
        <v>38000</v>
      </c>
      <c r="D14" s="538"/>
      <c r="E14" s="557" t="s">
        <v>649</v>
      </c>
      <c r="F14" s="550"/>
      <c r="G14" s="544">
        <v>599</v>
      </c>
      <c r="H14" s="544"/>
      <c r="I14" s="544">
        <v>109</v>
      </c>
      <c r="J14" s="544"/>
      <c r="K14" s="551">
        <f t="shared" si="7"/>
        <v>708</v>
      </c>
      <c r="L14" s="538"/>
      <c r="M14" s="543">
        <f t="shared" si="0"/>
        <v>708</v>
      </c>
      <c r="N14" s="544">
        <f>'[4]phuong-đ2'!W14</f>
        <v>0</v>
      </c>
      <c r="O14" s="544">
        <f>'[4]phuong-đ2'!R14</f>
        <v>0</v>
      </c>
      <c r="P14" s="544">
        <f>[4]hien!U14</f>
        <v>3</v>
      </c>
      <c r="Q14" s="544">
        <f t="shared" si="1"/>
        <v>3</v>
      </c>
      <c r="R14" s="544">
        <f>'[4]phuong-đ1'!V14</f>
        <v>0</v>
      </c>
      <c r="S14" s="544">
        <f>[4]hien!W14</f>
        <v>16</v>
      </c>
      <c r="T14" s="544">
        <f>'[4]hong ha'!Y14</f>
        <v>0</v>
      </c>
      <c r="U14" s="544">
        <f>[4]van!Y14</f>
        <v>0</v>
      </c>
      <c r="V14" s="544"/>
      <c r="W14" s="463">
        <f t="shared" si="2"/>
        <v>16</v>
      </c>
      <c r="X14" s="463">
        <f t="shared" si="3"/>
        <v>608000</v>
      </c>
      <c r="Y14" s="462">
        <f t="shared" si="4"/>
        <v>19</v>
      </c>
      <c r="Z14" s="462">
        <f t="shared" si="5"/>
        <v>689</v>
      </c>
      <c r="AA14" s="544">
        <f>'[4]phuong-đ2'!AA14</f>
        <v>491</v>
      </c>
      <c r="AB14" s="544">
        <f>[4]hien!AA14</f>
        <v>125</v>
      </c>
      <c r="AC14" s="544">
        <f>[4]van!AA14</f>
        <v>0</v>
      </c>
      <c r="AD14" s="554">
        <f t="shared" si="6"/>
        <v>616</v>
      </c>
      <c r="AE14" s="546" t="s">
        <v>25</v>
      </c>
      <c r="AF14" s="547">
        <f>C14</f>
        <v>38000</v>
      </c>
      <c r="AG14" s="546" t="e">
        <f>#REF!*AF14</f>
        <v>#REF!</v>
      </c>
    </row>
    <row r="15" spans="1:33" s="546" customFormat="1" ht="15.6" x14ac:dyDescent="0.3">
      <c r="A15" s="558" t="s">
        <v>68</v>
      </c>
      <c r="B15" s="559" t="s">
        <v>277</v>
      </c>
      <c r="C15" s="538"/>
      <c r="D15" s="538"/>
      <c r="E15" s="538"/>
      <c r="F15" s="550"/>
      <c r="G15" s="544"/>
      <c r="H15" s="544"/>
      <c r="I15" s="544"/>
      <c r="J15" s="544"/>
      <c r="K15" s="551">
        <f t="shared" si="7"/>
        <v>0</v>
      </c>
      <c r="L15" s="538"/>
      <c r="M15" s="543">
        <f t="shared" si="0"/>
        <v>0</v>
      </c>
      <c r="N15" s="544">
        <f>'[4]phuong-đ2'!W15</f>
        <v>0</v>
      </c>
      <c r="O15" s="544">
        <f>'[4]phuong-đ2'!R15</f>
        <v>0</v>
      </c>
      <c r="P15" s="544">
        <f>[4]hien!U15</f>
        <v>0</v>
      </c>
      <c r="Q15" s="544">
        <f t="shared" si="1"/>
        <v>0</v>
      </c>
      <c r="R15" s="544">
        <f>'[4]phuong-đ1'!V15</f>
        <v>0</v>
      </c>
      <c r="S15" s="544">
        <f>[4]hien!W15</f>
        <v>0</v>
      </c>
      <c r="T15" s="544">
        <f>'[4]hong ha'!Y15</f>
        <v>0</v>
      </c>
      <c r="U15" s="544">
        <f>[4]van!Y15</f>
        <v>0</v>
      </c>
      <c r="V15" s="544"/>
      <c r="W15" s="463">
        <f t="shared" si="2"/>
        <v>0</v>
      </c>
      <c r="X15" s="463">
        <f t="shared" si="3"/>
        <v>0</v>
      </c>
      <c r="Y15" s="462">
        <f t="shared" si="4"/>
        <v>0</v>
      </c>
      <c r="Z15" s="462">
        <f t="shared" si="5"/>
        <v>0</v>
      </c>
      <c r="AA15" s="544">
        <f>'[4]phuong-đ2'!AA15</f>
        <v>0</v>
      </c>
      <c r="AB15" s="544">
        <f>[4]hien!AA15</f>
        <v>0</v>
      </c>
      <c r="AC15" s="544">
        <f>[4]van!AA15</f>
        <v>0</v>
      </c>
      <c r="AD15" s="554">
        <f t="shared" si="6"/>
        <v>0</v>
      </c>
      <c r="AF15" s="547">
        <f>C15</f>
        <v>0</v>
      </c>
      <c r="AG15" s="546" t="e">
        <f>#REF!*AF15</f>
        <v>#REF!</v>
      </c>
    </row>
    <row r="16" spans="1:33" s="546" customFormat="1" ht="15.6" x14ac:dyDescent="0.3">
      <c r="A16" s="555">
        <v>6</v>
      </c>
      <c r="B16" s="560" t="s">
        <v>650</v>
      </c>
      <c r="C16" s="538">
        <v>240000</v>
      </c>
      <c r="D16" s="538" t="s">
        <v>651</v>
      </c>
      <c r="E16" s="538">
        <v>9786047925551</v>
      </c>
      <c r="F16" s="550">
        <v>270</v>
      </c>
      <c r="G16" s="544">
        <v>115</v>
      </c>
      <c r="H16" s="544"/>
      <c r="I16" s="544"/>
      <c r="J16" s="544"/>
      <c r="K16" s="551">
        <f t="shared" si="7"/>
        <v>115</v>
      </c>
      <c r="L16" s="538"/>
      <c r="M16" s="543">
        <f t="shared" si="0"/>
        <v>115</v>
      </c>
      <c r="N16" s="544">
        <f>'[4]phuong-đ2'!W16</f>
        <v>0</v>
      </c>
      <c r="O16" s="544">
        <f>'[4]phuong-đ2'!R16</f>
        <v>3</v>
      </c>
      <c r="P16" s="544">
        <f>[4]hien!U16</f>
        <v>0</v>
      </c>
      <c r="Q16" s="544">
        <f t="shared" si="1"/>
        <v>3</v>
      </c>
      <c r="R16" s="544">
        <f>'[4]phuong-đ1'!V16</f>
        <v>0</v>
      </c>
      <c r="S16" s="544">
        <f>[4]hien!W16</f>
        <v>0</v>
      </c>
      <c r="T16" s="544">
        <f>'[4]hong ha'!Y16</f>
        <v>0</v>
      </c>
      <c r="U16" s="544">
        <f>[4]van!Y16</f>
        <v>0</v>
      </c>
      <c r="V16" s="544"/>
      <c r="W16" s="463">
        <f t="shared" si="2"/>
        <v>0</v>
      </c>
      <c r="X16" s="463">
        <f t="shared" si="3"/>
        <v>0</v>
      </c>
      <c r="Y16" s="462">
        <f t="shared" si="4"/>
        <v>3</v>
      </c>
      <c r="Z16" s="462">
        <f t="shared" si="5"/>
        <v>112</v>
      </c>
      <c r="AA16" s="544">
        <f>'[4]phuong-đ2'!AA16</f>
        <v>112</v>
      </c>
      <c r="AB16" s="544">
        <f>[4]hien!AA16</f>
        <v>0</v>
      </c>
      <c r="AC16" s="544">
        <f>[4]van!AA16</f>
        <v>0</v>
      </c>
      <c r="AD16" s="554">
        <f t="shared" si="6"/>
        <v>112</v>
      </c>
      <c r="AF16" s="547"/>
      <c r="AG16" s="546" t="e">
        <f>#REF!*AF16</f>
        <v>#REF!</v>
      </c>
    </row>
    <row r="17" spans="1:33" s="546" customFormat="1" ht="15.6" x14ac:dyDescent="0.3">
      <c r="A17" s="555">
        <v>7</v>
      </c>
      <c r="B17" s="561" t="s">
        <v>652</v>
      </c>
      <c r="C17" s="538">
        <v>279000</v>
      </c>
      <c r="D17" s="538"/>
      <c r="E17" s="538"/>
      <c r="F17" s="550"/>
      <c r="G17" s="544"/>
      <c r="H17" s="544"/>
      <c r="I17" s="544"/>
      <c r="J17" s="544"/>
      <c r="K17" s="551">
        <f t="shared" si="7"/>
        <v>0</v>
      </c>
      <c r="L17" s="557">
        <v>200</v>
      </c>
      <c r="M17" s="543">
        <f>SUM(K17:L17)</f>
        <v>200</v>
      </c>
      <c r="N17" s="544">
        <f>'[4]phuong-đ2'!W17</f>
        <v>0</v>
      </c>
      <c r="O17" s="544">
        <f>'[4]phuong-đ2'!R17</f>
        <v>0</v>
      </c>
      <c r="P17" s="544">
        <f>[4]hien!U17</f>
        <v>0</v>
      </c>
      <c r="Q17" s="544">
        <f t="shared" si="1"/>
        <v>0</v>
      </c>
      <c r="R17" s="544">
        <f>'[4]phuong-đ1'!V17</f>
        <v>0</v>
      </c>
      <c r="S17" s="544">
        <f>[4]hien!W17</f>
        <v>0</v>
      </c>
      <c r="T17" s="544">
        <f>'[4]hong ha'!Y17</f>
        <v>0</v>
      </c>
      <c r="U17" s="544">
        <f>[4]van!Y17</f>
        <v>0</v>
      </c>
      <c r="V17" s="544"/>
      <c r="W17" s="463">
        <f t="shared" si="2"/>
        <v>0</v>
      </c>
      <c r="X17" s="463">
        <f t="shared" si="3"/>
        <v>0</v>
      </c>
      <c r="Y17" s="462">
        <f t="shared" si="4"/>
        <v>0</v>
      </c>
      <c r="Z17" s="462">
        <f t="shared" si="5"/>
        <v>200</v>
      </c>
      <c r="AA17" s="544">
        <f>'[4]phuong-đ2'!AA17</f>
        <v>200</v>
      </c>
      <c r="AB17" s="544">
        <f>[4]hien!AA17</f>
        <v>0</v>
      </c>
      <c r="AC17" s="544">
        <f>[4]van!AA17</f>
        <v>0</v>
      </c>
      <c r="AD17" s="554">
        <f t="shared" si="6"/>
        <v>200</v>
      </c>
      <c r="AF17" s="547">
        <f>C17</f>
        <v>279000</v>
      </c>
      <c r="AG17" s="546" t="e">
        <f>#REF!*AF17</f>
        <v>#REF!</v>
      </c>
    </row>
    <row r="18" spans="1:33" s="546" customFormat="1" x14ac:dyDescent="0.3">
      <c r="A18" s="555">
        <v>8</v>
      </c>
      <c r="B18" s="562" t="s">
        <v>653</v>
      </c>
      <c r="C18" s="538"/>
      <c r="D18" s="538"/>
      <c r="E18" s="538"/>
      <c r="F18" s="550"/>
      <c r="G18" s="544">
        <v>10</v>
      </c>
      <c r="H18" s="544"/>
      <c r="I18" s="544">
        <v>306</v>
      </c>
      <c r="J18" s="544"/>
      <c r="K18" s="551">
        <f t="shared" si="7"/>
        <v>316</v>
      </c>
      <c r="L18" s="557"/>
      <c r="M18" s="543">
        <f>SUM(K18:L18)</f>
        <v>316</v>
      </c>
      <c r="N18" s="544">
        <f>'[4]phuong-đ2'!W18</f>
        <v>0</v>
      </c>
      <c r="O18" s="544"/>
      <c r="P18" s="544"/>
      <c r="Q18" s="544">
        <f t="shared" si="1"/>
        <v>0</v>
      </c>
      <c r="R18" s="544">
        <f>'[4]phuong-đ1'!V18</f>
        <v>0</v>
      </c>
      <c r="S18" s="544">
        <f>[4]hien!W18</f>
        <v>0</v>
      </c>
      <c r="T18" s="544">
        <f>'[4]hong ha'!Y18</f>
        <v>0</v>
      </c>
      <c r="U18" s="544">
        <f>[4]van!Y18</f>
        <v>0</v>
      </c>
      <c r="V18" s="544"/>
      <c r="W18" s="463">
        <f t="shared" si="2"/>
        <v>0</v>
      </c>
      <c r="X18" s="463"/>
      <c r="Y18" s="462">
        <f t="shared" si="4"/>
        <v>0</v>
      </c>
      <c r="Z18" s="462">
        <f t="shared" si="5"/>
        <v>316</v>
      </c>
      <c r="AA18" s="544">
        <f>'[4]phuong-đ2'!AA18</f>
        <v>10</v>
      </c>
      <c r="AB18" s="544">
        <f>[4]hien!AA18</f>
        <v>306</v>
      </c>
      <c r="AC18" s="544">
        <f>[4]van!AA18</f>
        <v>0</v>
      </c>
      <c r="AD18" s="554">
        <f t="shared" si="6"/>
        <v>316</v>
      </c>
      <c r="AF18" s="547"/>
    </row>
    <row r="19" spans="1:33" s="546" customFormat="1" ht="15.6" x14ac:dyDescent="0.3">
      <c r="A19" s="555">
        <v>9</v>
      </c>
      <c r="B19" s="560" t="s">
        <v>654</v>
      </c>
      <c r="C19" s="538">
        <v>320000</v>
      </c>
      <c r="D19" s="538" t="s">
        <v>651</v>
      </c>
      <c r="E19" s="538">
        <v>9786047925834</v>
      </c>
      <c r="F19" s="550">
        <v>240</v>
      </c>
      <c r="G19" s="544">
        <v>54</v>
      </c>
      <c r="H19" s="544"/>
      <c r="I19" s="544"/>
      <c r="J19" s="544"/>
      <c r="K19" s="551">
        <f t="shared" si="7"/>
        <v>54</v>
      </c>
      <c r="L19" s="538"/>
      <c r="M19" s="543">
        <f t="shared" ref="M19:M35" si="8">SUM(K19:L19)</f>
        <v>54</v>
      </c>
      <c r="N19" s="544">
        <f>'[4]phuong-đ2'!W19</f>
        <v>0</v>
      </c>
      <c r="O19" s="544">
        <f>'[4]phuong-đ2'!R19</f>
        <v>3</v>
      </c>
      <c r="P19" s="544">
        <f>[4]hien!U19</f>
        <v>0</v>
      </c>
      <c r="Q19" s="544">
        <f t="shared" si="1"/>
        <v>3</v>
      </c>
      <c r="R19" s="544">
        <f>'[4]phuong-đ1'!V19</f>
        <v>0</v>
      </c>
      <c r="S19" s="544">
        <f>[4]hien!W19</f>
        <v>0</v>
      </c>
      <c r="T19" s="544">
        <f>'[4]hong ha'!Y19</f>
        <v>0</v>
      </c>
      <c r="U19" s="544">
        <f>[4]van!Y19</f>
        <v>0</v>
      </c>
      <c r="V19" s="544"/>
      <c r="W19" s="463">
        <f t="shared" si="2"/>
        <v>0</v>
      </c>
      <c r="X19" s="463">
        <f t="shared" si="3"/>
        <v>0</v>
      </c>
      <c r="Y19" s="462">
        <f t="shared" si="4"/>
        <v>3</v>
      </c>
      <c r="Z19" s="462">
        <f t="shared" si="5"/>
        <v>51</v>
      </c>
      <c r="AA19" s="544">
        <f>'[4]phuong-đ2'!AA19</f>
        <v>51</v>
      </c>
      <c r="AB19" s="544">
        <f>[4]hien!AA19</f>
        <v>0</v>
      </c>
      <c r="AC19" s="544">
        <f>[4]van!AA19</f>
        <v>0</v>
      </c>
      <c r="AD19" s="554">
        <f t="shared" si="6"/>
        <v>51</v>
      </c>
      <c r="AF19" s="547"/>
      <c r="AG19" s="546" t="e">
        <f>#REF!*AF19</f>
        <v>#REF!</v>
      </c>
    </row>
    <row r="20" spans="1:33" s="546" customFormat="1" ht="15.6" x14ac:dyDescent="0.3">
      <c r="A20" s="555">
        <v>10</v>
      </c>
      <c r="B20" s="560" t="s">
        <v>655</v>
      </c>
      <c r="C20" s="538">
        <v>192000</v>
      </c>
      <c r="D20" s="538"/>
      <c r="E20" s="538"/>
      <c r="F20" s="550">
        <v>200</v>
      </c>
      <c r="G20" s="544">
        <v>179</v>
      </c>
      <c r="H20" s="544"/>
      <c r="I20" s="544"/>
      <c r="J20" s="544"/>
      <c r="K20" s="551">
        <f t="shared" si="7"/>
        <v>179</v>
      </c>
      <c r="L20" s="538"/>
      <c r="M20" s="543">
        <f t="shared" si="8"/>
        <v>179</v>
      </c>
      <c r="N20" s="544">
        <f>'[4]phuong-đ2'!W20</f>
        <v>0</v>
      </c>
      <c r="O20" s="544">
        <f>'[4]phuong-đ2'!R20</f>
        <v>3</v>
      </c>
      <c r="P20" s="544">
        <f>[4]hien!U20</f>
        <v>0</v>
      </c>
      <c r="Q20" s="544">
        <f t="shared" si="1"/>
        <v>3</v>
      </c>
      <c r="R20" s="544">
        <f>'[4]phuong-đ1'!V20</f>
        <v>0</v>
      </c>
      <c r="S20" s="544">
        <f>[4]hien!W20</f>
        <v>0</v>
      </c>
      <c r="T20" s="544">
        <f>'[4]hong ha'!Y20</f>
        <v>0</v>
      </c>
      <c r="U20" s="544">
        <f>[4]van!Y20</f>
        <v>0</v>
      </c>
      <c r="V20" s="544"/>
      <c r="W20" s="463">
        <f t="shared" si="2"/>
        <v>0</v>
      </c>
      <c r="X20" s="463">
        <f t="shared" si="3"/>
        <v>0</v>
      </c>
      <c r="Y20" s="462">
        <f t="shared" si="4"/>
        <v>3</v>
      </c>
      <c r="Z20" s="462">
        <f t="shared" si="5"/>
        <v>176</v>
      </c>
      <c r="AA20" s="544">
        <f>'[4]phuong-đ2'!AA20</f>
        <v>172</v>
      </c>
      <c r="AB20" s="544">
        <f>[4]hien!AA20</f>
        <v>0</v>
      </c>
      <c r="AC20" s="544">
        <f>[4]van!AA20</f>
        <v>0</v>
      </c>
      <c r="AD20" s="554">
        <f t="shared" si="6"/>
        <v>172</v>
      </c>
      <c r="AE20" s="546" t="s">
        <v>25</v>
      </c>
      <c r="AF20" s="547">
        <f>C20</f>
        <v>192000</v>
      </c>
      <c r="AG20" s="546" t="e">
        <f>#REF!*AF20</f>
        <v>#REF!</v>
      </c>
    </row>
    <row r="21" spans="1:33" s="546" customFormat="1" ht="15.6" x14ac:dyDescent="0.3">
      <c r="A21" s="555">
        <v>11</v>
      </c>
      <c r="B21" s="560" t="s">
        <v>656</v>
      </c>
      <c r="C21" s="538">
        <v>160000</v>
      </c>
      <c r="D21" s="538" t="s">
        <v>651</v>
      </c>
      <c r="E21" s="538">
        <v>9786047921287</v>
      </c>
      <c r="F21" s="550">
        <v>200</v>
      </c>
      <c r="G21" s="544">
        <v>60</v>
      </c>
      <c r="H21" s="544"/>
      <c r="I21" s="544"/>
      <c r="J21" s="544"/>
      <c r="K21" s="551">
        <f t="shared" si="7"/>
        <v>60</v>
      </c>
      <c r="L21" s="538"/>
      <c r="M21" s="543">
        <f t="shared" si="8"/>
        <v>60</v>
      </c>
      <c r="N21" s="544">
        <f>'[4]phuong-đ2'!W21</f>
        <v>0</v>
      </c>
      <c r="O21" s="544">
        <f>'[4]phuong-đ2'!R21</f>
        <v>3</v>
      </c>
      <c r="P21" s="544">
        <f>[4]hien!U21</f>
        <v>0</v>
      </c>
      <c r="Q21" s="544">
        <f t="shared" si="1"/>
        <v>3</v>
      </c>
      <c r="R21" s="544">
        <f>'[4]phuong-đ1'!V21</f>
        <v>0</v>
      </c>
      <c r="S21" s="544">
        <f>[4]hien!W21</f>
        <v>0</v>
      </c>
      <c r="T21" s="544">
        <f>'[4]hong ha'!Y21</f>
        <v>0</v>
      </c>
      <c r="U21" s="544">
        <f>[4]van!Y21</f>
        <v>0</v>
      </c>
      <c r="V21" s="544"/>
      <c r="W21" s="463">
        <f t="shared" si="2"/>
        <v>0</v>
      </c>
      <c r="X21" s="463">
        <f t="shared" si="3"/>
        <v>0</v>
      </c>
      <c r="Y21" s="462">
        <f t="shared" si="4"/>
        <v>3</v>
      </c>
      <c r="Z21" s="462">
        <f t="shared" si="5"/>
        <v>57</v>
      </c>
      <c r="AA21" s="544">
        <f>'[4]phuong-đ2'!AA21</f>
        <v>57</v>
      </c>
      <c r="AB21" s="544">
        <f>[4]hien!AA21</f>
        <v>0</v>
      </c>
      <c r="AC21" s="544">
        <f>[4]van!AA21</f>
        <v>0</v>
      </c>
      <c r="AD21" s="554">
        <f t="shared" si="6"/>
        <v>57</v>
      </c>
      <c r="AF21" s="547"/>
      <c r="AG21" s="546" t="e">
        <f>#REF!*AF21</f>
        <v>#REF!</v>
      </c>
    </row>
    <row r="22" spans="1:33" s="546" customFormat="1" ht="15.6" x14ac:dyDescent="0.3">
      <c r="A22" s="555">
        <v>12</v>
      </c>
      <c r="B22" s="560" t="s">
        <v>657</v>
      </c>
      <c r="C22" s="538">
        <v>220000</v>
      </c>
      <c r="D22" s="538" t="s">
        <v>651</v>
      </c>
      <c r="E22" s="538">
        <v>9786047925568</v>
      </c>
      <c r="F22" s="550">
        <v>270</v>
      </c>
      <c r="G22" s="544">
        <v>135</v>
      </c>
      <c r="H22" s="544"/>
      <c r="I22" s="544"/>
      <c r="J22" s="544"/>
      <c r="K22" s="551">
        <f t="shared" si="7"/>
        <v>135</v>
      </c>
      <c r="L22" s="538"/>
      <c r="M22" s="543">
        <f t="shared" si="8"/>
        <v>135</v>
      </c>
      <c r="N22" s="544">
        <f>'[4]phuong-đ2'!W22</f>
        <v>0</v>
      </c>
      <c r="O22" s="544">
        <f>'[4]phuong-đ2'!R22</f>
        <v>3</v>
      </c>
      <c r="P22" s="544">
        <f>[4]hien!U22</f>
        <v>0</v>
      </c>
      <c r="Q22" s="544">
        <f t="shared" si="1"/>
        <v>3</v>
      </c>
      <c r="R22" s="544">
        <f>'[4]phuong-đ1'!V22</f>
        <v>0</v>
      </c>
      <c r="S22" s="544">
        <f>[4]hien!W22</f>
        <v>0</v>
      </c>
      <c r="T22" s="544">
        <f>'[4]hong ha'!Y22</f>
        <v>0</v>
      </c>
      <c r="U22" s="544">
        <f>[4]van!Y22</f>
        <v>0</v>
      </c>
      <c r="V22" s="544"/>
      <c r="W22" s="463">
        <f t="shared" si="2"/>
        <v>0</v>
      </c>
      <c r="X22" s="463">
        <f t="shared" si="3"/>
        <v>0</v>
      </c>
      <c r="Y22" s="462">
        <f t="shared" si="4"/>
        <v>3</v>
      </c>
      <c r="Z22" s="462">
        <f t="shared" si="5"/>
        <v>132</v>
      </c>
      <c r="AA22" s="544">
        <f>'[4]phuong-đ2'!AA22</f>
        <v>132</v>
      </c>
      <c r="AB22" s="544">
        <f>[4]hien!AA22</f>
        <v>0</v>
      </c>
      <c r="AC22" s="544">
        <f>[4]van!AA22</f>
        <v>0</v>
      </c>
      <c r="AD22" s="554">
        <f t="shared" si="6"/>
        <v>132</v>
      </c>
      <c r="AF22" s="547"/>
      <c r="AG22" s="546" t="e">
        <f>#REF!*AF22</f>
        <v>#REF!</v>
      </c>
    </row>
    <row r="23" spans="1:33" s="546" customFormat="1" ht="15.6" x14ac:dyDescent="0.3">
      <c r="A23" s="555">
        <v>13</v>
      </c>
      <c r="B23" s="561" t="s">
        <v>658</v>
      </c>
      <c r="C23" s="538">
        <v>38000</v>
      </c>
      <c r="D23" s="538"/>
      <c r="E23" s="557" t="s">
        <v>659</v>
      </c>
      <c r="F23" s="550"/>
      <c r="G23" s="544">
        <v>296</v>
      </c>
      <c r="H23" s="544"/>
      <c r="I23" s="544"/>
      <c r="J23" s="544"/>
      <c r="K23" s="551">
        <f t="shared" si="7"/>
        <v>296</v>
      </c>
      <c r="L23" s="538"/>
      <c r="M23" s="543">
        <f t="shared" si="8"/>
        <v>296</v>
      </c>
      <c r="N23" s="544">
        <f>'[4]phuong-đ2'!W23</f>
        <v>0</v>
      </c>
      <c r="O23" s="544">
        <f>'[4]phuong-đ2'!R23</f>
        <v>3</v>
      </c>
      <c r="P23" s="544">
        <f>[4]hien!U23</f>
        <v>0</v>
      </c>
      <c r="Q23" s="544">
        <f t="shared" si="1"/>
        <v>3</v>
      </c>
      <c r="R23" s="544">
        <f>'[4]phuong-đ1'!V23</f>
        <v>0</v>
      </c>
      <c r="S23" s="544">
        <f>[4]hien!W23</f>
        <v>0</v>
      </c>
      <c r="T23" s="544">
        <f>'[4]hong ha'!Y23</f>
        <v>11</v>
      </c>
      <c r="U23" s="544">
        <f>[4]van!Y23</f>
        <v>1</v>
      </c>
      <c r="V23" s="544"/>
      <c r="W23" s="463">
        <f t="shared" si="2"/>
        <v>12</v>
      </c>
      <c r="X23" s="463">
        <f t="shared" si="3"/>
        <v>456000</v>
      </c>
      <c r="Y23" s="462">
        <f t="shared" si="4"/>
        <v>15</v>
      </c>
      <c r="Z23" s="462">
        <f t="shared" si="5"/>
        <v>281</v>
      </c>
      <c r="AA23" s="544">
        <f>'[4]phuong-đ2'!AA23</f>
        <v>182</v>
      </c>
      <c r="AB23" s="544">
        <f>[4]hien!AA23</f>
        <v>0</v>
      </c>
      <c r="AC23" s="544">
        <f>[4]van!AA23</f>
        <v>63</v>
      </c>
      <c r="AD23" s="554">
        <f t="shared" si="6"/>
        <v>245</v>
      </c>
      <c r="AE23" s="546" t="s">
        <v>25</v>
      </c>
      <c r="AF23" s="547">
        <f>C23</f>
        <v>38000</v>
      </c>
      <c r="AG23" s="546" t="e">
        <f>#REF!*AF23</f>
        <v>#REF!</v>
      </c>
    </row>
    <row r="24" spans="1:33" s="546" customFormat="1" ht="15.6" x14ac:dyDescent="0.3">
      <c r="A24" s="555">
        <v>14</v>
      </c>
      <c r="B24" s="561" t="s">
        <v>660</v>
      </c>
      <c r="C24" s="538">
        <v>169000</v>
      </c>
      <c r="D24" s="538"/>
      <c r="E24" s="538"/>
      <c r="F24" s="550"/>
      <c r="G24" s="544"/>
      <c r="H24" s="544"/>
      <c r="I24" s="544"/>
      <c r="J24" s="544"/>
      <c r="K24" s="551"/>
      <c r="L24" s="557">
        <v>200</v>
      </c>
      <c r="M24" s="543">
        <f t="shared" si="8"/>
        <v>200</v>
      </c>
      <c r="N24" s="544">
        <f>'[4]phuong-đ2'!W24</f>
        <v>0</v>
      </c>
      <c r="O24" s="544">
        <f>'[4]phuong-đ2'!R24</f>
        <v>0</v>
      </c>
      <c r="P24" s="544">
        <f>[4]hien!U24</f>
        <v>0</v>
      </c>
      <c r="Q24" s="544">
        <f t="shared" si="1"/>
        <v>0</v>
      </c>
      <c r="R24" s="544">
        <f>'[4]phuong-đ1'!V24</f>
        <v>0</v>
      </c>
      <c r="S24" s="544">
        <f>[4]hien!W24</f>
        <v>0</v>
      </c>
      <c r="T24" s="544">
        <f>'[4]hong ha'!Y24</f>
        <v>0</v>
      </c>
      <c r="U24" s="544">
        <f>[4]van!Y24</f>
        <v>0</v>
      </c>
      <c r="V24" s="544"/>
      <c r="W24" s="463">
        <f t="shared" si="2"/>
        <v>0</v>
      </c>
      <c r="X24" s="463">
        <f t="shared" si="3"/>
        <v>0</v>
      </c>
      <c r="Y24" s="462">
        <f t="shared" si="4"/>
        <v>0</v>
      </c>
      <c r="Z24" s="462">
        <f t="shared" si="5"/>
        <v>200</v>
      </c>
      <c r="AA24" s="544">
        <f>'[4]phuong-đ2'!AA24</f>
        <v>200</v>
      </c>
      <c r="AB24" s="544">
        <f>[4]hien!AA24</f>
        <v>0</v>
      </c>
      <c r="AC24" s="544">
        <f>[4]van!AA24</f>
        <v>0</v>
      </c>
      <c r="AD24" s="554">
        <f t="shared" si="6"/>
        <v>200</v>
      </c>
      <c r="AF24" s="547">
        <f>C24</f>
        <v>169000</v>
      </c>
      <c r="AG24" s="546" t="e">
        <f>#REF!*AF24</f>
        <v>#REF!</v>
      </c>
    </row>
    <row r="25" spans="1:33" s="546" customFormat="1" ht="15.6" x14ac:dyDescent="0.3">
      <c r="A25" s="563" t="s">
        <v>106</v>
      </c>
      <c r="B25" s="564" t="s">
        <v>661</v>
      </c>
      <c r="C25" s="538"/>
      <c r="D25" s="538"/>
      <c r="E25" s="538"/>
      <c r="F25" s="550"/>
      <c r="G25" s="544"/>
      <c r="H25" s="544"/>
      <c r="I25" s="544"/>
      <c r="J25" s="544"/>
      <c r="K25" s="551">
        <f t="shared" si="7"/>
        <v>0</v>
      </c>
      <c r="L25" s="538"/>
      <c r="M25" s="543">
        <f t="shared" si="8"/>
        <v>0</v>
      </c>
      <c r="N25" s="544">
        <f>'[4]phuong-đ2'!W25</f>
        <v>0</v>
      </c>
      <c r="O25" s="544">
        <f>'[4]phuong-đ2'!R25</f>
        <v>0</v>
      </c>
      <c r="P25" s="544">
        <f>[4]hien!U25</f>
        <v>0</v>
      </c>
      <c r="Q25" s="544">
        <f t="shared" si="1"/>
        <v>0</v>
      </c>
      <c r="R25" s="544">
        <f>'[4]phuong-đ1'!V25</f>
        <v>0</v>
      </c>
      <c r="S25" s="544">
        <f>[4]hien!W25</f>
        <v>0</v>
      </c>
      <c r="T25" s="544">
        <f>'[4]hong ha'!Y25</f>
        <v>0</v>
      </c>
      <c r="U25" s="544">
        <f>[4]van!Y25</f>
        <v>0</v>
      </c>
      <c r="V25" s="544"/>
      <c r="W25" s="463">
        <f t="shared" si="2"/>
        <v>0</v>
      </c>
      <c r="X25" s="463">
        <f t="shared" si="3"/>
        <v>0</v>
      </c>
      <c r="Y25" s="462">
        <f t="shared" si="4"/>
        <v>0</v>
      </c>
      <c r="Z25" s="462">
        <f t="shared" si="5"/>
        <v>0</v>
      </c>
      <c r="AA25" s="544">
        <f>'[4]phuong-đ2'!AA25</f>
        <v>0</v>
      </c>
      <c r="AB25" s="544">
        <f>[4]hien!AA25</f>
        <v>0</v>
      </c>
      <c r="AC25" s="544">
        <f>[4]van!AA25</f>
        <v>0</v>
      </c>
      <c r="AD25" s="554">
        <f t="shared" si="6"/>
        <v>0</v>
      </c>
      <c r="AF25" s="547">
        <f>C25</f>
        <v>0</v>
      </c>
      <c r="AG25" s="546" t="e">
        <f>#REF!*AF25</f>
        <v>#REF!</v>
      </c>
    </row>
    <row r="26" spans="1:33" s="546" customFormat="1" ht="15.6" x14ac:dyDescent="0.3">
      <c r="A26" s="555">
        <v>15</v>
      </c>
      <c r="B26" s="565" t="s">
        <v>662</v>
      </c>
      <c r="C26" s="538">
        <v>144000</v>
      </c>
      <c r="D26" s="538" t="s">
        <v>651</v>
      </c>
      <c r="E26" s="538">
        <v>9786047925094</v>
      </c>
      <c r="F26" s="550">
        <v>270</v>
      </c>
      <c r="G26" s="544"/>
      <c r="H26" s="544"/>
      <c r="I26" s="544">
        <v>26</v>
      </c>
      <c r="J26" s="544"/>
      <c r="K26" s="551">
        <f t="shared" si="7"/>
        <v>26</v>
      </c>
      <c r="L26" s="538"/>
      <c r="M26" s="543">
        <f t="shared" si="8"/>
        <v>26</v>
      </c>
      <c r="N26" s="544">
        <f>'[4]phuong-đ2'!W26</f>
        <v>0</v>
      </c>
      <c r="O26" s="544">
        <f>'[4]phuong-đ2'!R26</f>
        <v>0</v>
      </c>
      <c r="P26" s="544">
        <f>[4]hien!U26</f>
        <v>3</v>
      </c>
      <c r="Q26" s="544">
        <f t="shared" si="1"/>
        <v>3</v>
      </c>
      <c r="R26" s="544">
        <f>'[4]phuong-đ1'!V26</f>
        <v>0</v>
      </c>
      <c r="S26" s="544">
        <f>[4]hien!W26</f>
        <v>0</v>
      </c>
      <c r="T26" s="544">
        <f>'[4]hong ha'!Y26</f>
        <v>0</v>
      </c>
      <c r="U26" s="544">
        <f>[4]van!Y26</f>
        <v>0</v>
      </c>
      <c r="V26" s="544"/>
      <c r="W26" s="463">
        <f t="shared" si="2"/>
        <v>0</v>
      </c>
      <c r="X26" s="463">
        <f t="shared" si="3"/>
        <v>0</v>
      </c>
      <c r="Y26" s="462">
        <f t="shared" si="4"/>
        <v>3</v>
      </c>
      <c r="Z26" s="462">
        <f t="shared" si="5"/>
        <v>23</v>
      </c>
      <c r="AA26" s="544">
        <f>'[4]phuong-đ2'!AA26</f>
        <v>0</v>
      </c>
      <c r="AB26" s="544">
        <f>[4]hien!AA26</f>
        <v>23</v>
      </c>
      <c r="AC26" s="544">
        <f>[4]van!AA26</f>
        <v>0</v>
      </c>
      <c r="AD26" s="554">
        <f t="shared" si="6"/>
        <v>23</v>
      </c>
      <c r="AF26" s="547"/>
      <c r="AG26" s="546" t="e">
        <f>#REF!*AF26</f>
        <v>#REF!</v>
      </c>
    </row>
    <row r="27" spans="1:33" s="546" customFormat="1" ht="15.6" x14ac:dyDescent="0.3">
      <c r="A27" s="563" t="s">
        <v>663</v>
      </c>
      <c r="B27" s="564" t="s">
        <v>223</v>
      </c>
      <c r="C27" s="538"/>
      <c r="D27" s="538"/>
      <c r="E27" s="538"/>
      <c r="F27" s="550"/>
      <c r="G27" s="544"/>
      <c r="H27" s="544"/>
      <c r="I27" s="544"/>
      <c r="J27" s="544"/>
      <c r="K27" s="551">
        <f t="shared" si="7"/>
        <v>0</v>
      </c>
      <c r="L27" s="538"/>
      <c r="M27" s="543">
        <f t="shared" si="8"/>
        <v>0</v>
      </c>
      <c r="N27" s="544">
        <f>'[4]phuong-đ2'!W27</f>
        <v>0</v>
      </c>
      <c r="O27" s="544">
        <f>'[4]phuong-đ2'!R27</f>
        <v>0</v>
      </c>
      <c r="P27" s="544">
        <f>[4]hien!U27</f>
        <v>0</v>
      </c>
      <c r="Q27" s="544">
        <f t="shared" si="1"/>
        <v>0</v>
      </c>
      <c r="R27" s="544">
        <f>'[4]phuong-đ1'!V27</f>
        <v>0</v>
      </c>
      <c r="S27" s="544">
        <f>[4]hien!W27</f>
        <v>0</v>
      </c>
      <c r="T27" s="544">
        <f>'[4]hong ha'!Y27</f>
        <v>0</v>
      </c>
      <c r="U27" s="544">
        <f>[4]van!Y27</f>
        <v>0</v>
      </c>
      <c r="V27" s="544"/>
      <c r="W27" s="463">
        <f t="shared" si="2"/>
        <v>0</v>
      </c>
      <c r="X27" s="463">
        <f t="shared" si="3"/>
        <v>0</v>
      </c>
      <c r="Y27" s="462">
        <f t="shared" si="4"/>
        <v>0</v>
      </c>
      <c r="Z27" s="462">
        <f t="shared" si="5"/>
        <v>0</v>
      </c>
      <c r="AA27" s="544">
        <f>'[4]phuong-đ2'!AA27</f>
        <v>0</v>
      </c>
      <c r="AB27" s="544">
        <f>[4]hien!AA27</f>
        <v>0</v>
      </c>
      <c r="AC27" s="544">
        <f>[4]van!AA27</f>
        <v>0</v>
      </c>
      <c r="AD27" s="554">
        <f t="shared" si="6"/>
        <v>0</v>
      </c>
      <c r="AF27" s="547">
        <f>C27</f>
        <v>0</v>
      </c>
      <c r="AG27" s="546" t="e">
        <f>#REF!*AF27</f>
        <v>#REF!</v>
      </c>
    </row>
    <row r="28" spans="1:33" s="546" customFormat="1" ht="15.6" x14ac:dyDescent="0.3">
      <c r="A28" s="563">
        <v>16</v>
      </c>
      <c r="B28" s="565" t="s">
        <v>664</v>
      </c>
      <c r="C28" s="538">
        <v>260000</v>
      </c>
      <c r="D28" s="538" t="s">
        <v>651</v>
      </c>
      <c r="E28" s="538">
        <v>9786047928477</v>
      </c>
      <c r="F28" s="550">
        <v>200</v>
      </c>
      <c r="G28" s="544">
        <v>162</v>
      </c>
      <c r="H28" s="544"/>
      <c r="I28" s="544">
        <v>26</v>
      </c>
      <c r="J28" s="544"/>
      <c r="K28" s="551">
        <f t="shared" si="7"/>
        <v>188</v>
      </c>
      <c r="L28" s="538"/>
      <c r="M28" s="543">
        <f t="shared" si="8"/>
        <v>188</v>
      </c>
      <c r="N28" s="544">
        <f>'[4]phuong-đ2'!W28</f>
        <v>15</v>
      </c>
      <c r="O28" s="544">
        <f>'[4]phuong-đ2'!R28</f>
        <v>0</v>
      </c>
      <c r="P28" s="544">
        <f>[4]hien!U28</f>
        <v>3</v>
      </c>
      <c r="Q28" s="544">
        <f t="shared" si="1"/>
        <v>3</v>
      </c>
      <c r="R28" s="544">
        <f>'[4]phuong-đ1'!V28</f>
        <v>0</v>
      </c>
      <c r="S28" s="544">
        <f>[4]hien!W28</f>
        <v>0</v>
      </c>
      <c r="T28" s="544">
        <f>'[4]hong ha'!Y28</f>
        <v>0</v>
      </c>
      <c r="U28" s="544">
        <f>[4]van!Y28</f>
        <v>0</v>
      </c>
      <c r="V28" s="544"/>
      <c r="W28" s="463">
        <f t="shared" si="2"/>
        <v>0</v>
      </c>
      <c r="X28" s="463">
        <f t="shared" si="3"/>
        <v>0</v>
      </c>
      <c r="Y28" s="462">
        <f t="shared" si="4"/>
        <v>18</v>
      </c>
      <c r="Z28" s="462">
        <f t="shared" si="5"/>
        <v>170</v>
      </c>
      <c r="AA28" s="544">
        <f>'[4]phuong-đ2'!AA28</f>
        <v>147</v>
      </c>
      <c r="AB28" s="544">
        <f>[4]hien!AA28</f>
        <v>23</v>
      </c>
      <c r="AC28" s="544">
        <f>[4]van!AA28</f>
        <v>0</v>
      </c>
      <c r="AD28" s="554">
        <f t="shared" si="6"/>
        <v>170</v>
      </c>
      <c r="AF28" s="547"/>
      <c r="AG28" s="546" t="e">
        <f>#REF!*AF28</f>
        <v>#REF!</v>
      </c>
    </row>
    <row r="29" spans="1:33" s="546" customFormat="1" ht="15.6" x14ac:dyDescent="0.3">
      <c r="A29" s="555">
        <v>17</v>
      </c>
      <c r="B29" s="565" t="s">
        <v>665</v>
      </c>
      <c r="C29" s="538">
        <v>239000</v>
      </c>
      <c r="D29" s="538" t="s">
        <v>651</v>
      </c>
      <c r="E29" s="538">
        <v>9786047929764</v>
      </c>
      <c r="F29" s="550">
        <v>200</v>
      </c>
      <c r="G29" s="544">
        <v>190</v>
      </c>
      <c r="H29" s="544"/>
      <c r="I29" s="544"/>
      <c r="J29" s="544"/>
      <c r="K29" s="551">
        <f t="shared" si="7"/>
        <v>190</v>
      </c>
      <c r="L29" s="538"/>
      <c r="M29" s="543">
        <f t="shared" si="8"/>
        <v>190</v>
      </c>
      <c r="N29" s="544">
        <f>'[4]phuong-đ2'!W29</f>
        <v>0</v>
      </c>
      <c r="O29" s="544">
        <f>'[4]phuong-đ2'!R29</f>
        <v>3</v>
      </c>
      <c r="P29" s="544">
        <f>[4]hien!U29</f>
        <v>0</v>
      </c>
      <c r="Q29" s="544">
        <f t="shared" si="1"/>
        <v>3</v>
      </c>
      <c r="R29" s="544">
        <f>'[4]phuong-đ1'!V29</f>
        <v>0</v>
      </c>
      <c r="S29" s="544">
        <f>[4]hien!W29</f>
        <v>0</v>
      </c>
      <c r="T29" s="544">
        <f>'[4]hong ha'!Y29</f>
        <v>0</v>
      </c>
      <c r="U29" s="544">
        <f>[4]van!Y29</f>
        <v>0</v>
      </c>
      <c r="V29" s="544"/>
      <c r="W29" s="463">
        <f t="shared" si="2"/>
        <v>0</v>
      </c>
      <c r="X29" s="463">
        <f t="shared" si="3"/>
        <v>0</v>
      </c>
      <c r="Y29" s="462">
        <f t="shared" si="4"/>
        <v>3</v>
      </c>
      <c r="Z29" s="462">
        <f t="shared" si="5"/>
        <v>187</v>
      </c>
      <c r="AA29" s="544">
        <f>'[4]phuong-đ2'!AA29</f>
        <v>187</v>
      </c>
      <c r="AB29" s="544">
        <f>[4]hien!AA29</f>
        <v>0</v>
      </c>
      <c r="AC29" s="544">
        <f>[4]van!AA29</f>
        <v>0</v>
      </c>
      <c r="AD29" s="554">
        <f t="shared" si="6"/>
        <v>187</v>
      </c>
      <c r="AF29" s="547"/>
      <c r="AG29" s="546" t="e">
        <f>#REF!*AF29</f>
        <v>#REF!</v>
      </c>
    </row>
    <row r="30" spans="1:33" s="546" customFormat="1" ht="15.6" x14ac:dyDescent="0.3">
      <c r="A30" s="555"/>
      <c r="B30" s="564" t="s">
        <v>573</v>
      </c>
      <c r="C30" s="538"/>
      <c r="D30" s="538"/>
      <c r="E30" s="538"/>
      <c r="F30" s="550"/>
      <c r="G30" s="544"/>
      <c r="H30" s="544"/>
      <c r="I30" s="544"/>
      <c r="J30" s="544"/>
      <c r="K30" s="551"/>
      <c r="L30" s="538"/>
      <c r="M30" s="543"/>
      <c r="N30" s="544"/>
      <c r="O30" s="544"/>
      <c r="P30" s="544"/>
      <c r="Q30" s="544"/>
      <c r="R30" s="544"/>
      <c r="S30" s="544"/>
      <c r="T30" s="544"/>
      <c r="U30" s="544"/>
      <c r="V30" s="544"/>
      <c r="W30" s="463"/>
      <c r="X30" s="463"/>
      <c r="Y30" s="462"/>
      <c r="Z30" s="462"/>
      <c r="AA30" s="544"/>
      <c r="AB30" s="544"/>
      <c r="AC30" s="544"/>
      <c r="AD30" s="554"/>
      <c r="AF30" s="547"/>
    </row>
    <row r="31" spans="1:33" s="546" customFormat="1" ht="15.6" x14ac:dyDescent="0.3">
      <c r="A31" s="555">
        <v>18</v>
      </c>
      <c r="B31" s="566" t="s">
        <v>666</v>
      </c>
      <c r="C31" s="538">
        <v>169000</v>
      </c>
      <c r="D31" s="538" t="s">
        <v>651</v>
      </c>
      <c r="E31" s="538">
        <v>9786047931422</v>
      </c>
      <c r="F31" s="550"/>
      <c r="G31" s="544"/>
      <c r="H31" s="544"/>
      <c r="I31" s="544"/>
      <c r="J31" s="544"/>
      <c r="K31" s="551">
        <f t="shared" si="7"/>
        <v>0</v>
      </c>
      <c r="L31" s="538">
        <v>200</v>
      </c>
      <c r="M31" s="543">
        <f t="shared" si="8"/>
        <v>200</v>
      </c>
      <c r="N31" s="544">
        <f>'[4]phuong-đ2'!W30</f>
        <v>15</v>
      </c>
      <c r="O31" s="544">
        <f>'[4]phuong-đ2'!R30</f>
        <v>3</v>
      </c>
      <c r="P31" s="544">
        <f>[4]hien!U30</f>
        <v>0</v>
      </c>
      <c r="Q31" s="544">
        <f t="shared" si="1"/>
        <v>3</v>
      </c>
      <c r="R31" s="544">
        <f>'[4]phuong-đ1'!V30</f>
        <v>0</v>
      </c>
      <c r="S31" s="544">
        <f>[4]hien!W30</f>
        <v>0</v>
      </c>
      <c r="T31" s="544">
        <f>'[4]hong ha'!Y30</f>
        <v>0</v>
      </c>
      <c r="U31" s="544">
        <f>[4]van!Y30</f>
        <v>0</v>
      </c>
      <c r="V31" s="544"/>
      <c r="W31" s="463">
        <f t="shared" si="2"/>
        <v>0</v>
      </c>
      <c r="X31" s="463">
        <f t="shared" si="3"/>
        <v>0</v>
      </c>
      <c r="Y31" s="462">
        <f t="shared" si="4"/>
        <v>18</v>
      </c>
      <c r="Z31" s="462">
        <f t="shared" si="5"/>
        <v>182</v>
      </c>
      <c r="AA31" s="544">
        <f>'[4]phuong-đ2'!AA30</f>
        <v>182</v>
      </c>
      <c r="AB31" s="544">
        <f>[4]hien!AA30</f>
        <v>0</v>
      </c>
      <c r="AC31" s="544">
        <f>[4]van!AA30</f>
        <v>0</v>
      </c>
      <c r="AD31" s="554">
        <f t="shared" si="6"/>
        <v>182</v>
      </c>
      <c r="AF31" s="547">
        <f>C31</f>
        <v>169000</v>
      </c>
      <c r="AG31" s="546" t="e">
        <f>#REF!*AF31</f>
        <v>#REF!</v>
      </c>
    </row>
    <row r="32" spans="1:33" s="546" customFormat="1" ht="15.6" x14ac:dyDescent="0.3">
      <c r="A32" s="555" t="s">
        <v>667</v>
      </c>
      <c r="B32" s="564" t="s">
        <v>209</v>
      </c>
      <c r="C32" s="538"/>
      <c r="D32" s="538"/>
      <c r="E32" s="538"/>
      <c r="F32" s="550"/>
      <c r="G32" s="544"/>
      <c r="H32" s="544"/>
      <c r="I32" s="544"/>
      <c r="J32" s="544"/>
      <c r="K32" s="551">
        <f t="shared" si="7"/>
        <v>0</v>
      </c>
      <c r="L32" s="538"/>
      <c r="M32" s="543">
        <f t="shared" si="8"/>
        <v>0</v>
      </c>
      <c r="N32" s="544">
        <f>'[4]phuong-đ2'!W31</f>
        <v>0</v>
      </c>
      <c r="O32" s="544">
        <f>'[4]phuong-đ2'!R31</f>
        <v>0</v>
      </c>
      <c r="P32" s="544">
        <f>[4]hien!U31</f>
        <v>0</v>
      </c>
      <c r="Q32" s="544">
        <f t="shared" si="1"/>
        <v>0</v>
      </c>
      <c r="R32" s="544">
        <f>'[4]phuong-đ1'!V31</f>
        <v>0</v>
      </c>
      <c r="S32" s="544">
        <f>[4]hien!W31</f>
        <v>0</v>
      </c>
      <c r="T32" s="544">
        <f>'[4]hong ha'!Y31</f>
        <v>0</v>
      </c>
      <c r="U32" s="544">
        <f>[4]van!Y31</f>
        <v>0</v>
      </c>
      <c r="V32" s="544"/>
      <c r="W32" s="463">
        <f t="shared" si="2"/>
        <v>0</v>
      </c>
      <c r="X32" s="463">
        <f t="shared" si="3"/>
        <v>0</v>
      </c>
      <c r="Y32" s="462">
        <f t="shared" si="4"/>
        <v>0</v>
      </c>
      <c r="Z32" s="462">
        <f t="shared" si="5"/>
        <v>0</v>
      </c>
      <c r="AA32" s="544">
        <f>'[4]phuong-đ2'!AA31</f>
        <v>0</v>
      </c>
      <c r="AB32" s="544">
        <f>[4]hien!AA31</f>
        <v>0</v>
      </c>
      <c r="AC32" s="544">
        <f>[4]van!AA31</f>
        <v>0</v>
      </c>
      <c r="AD32" s="554">
        <f t="shared" si="6"/>
        <v>0</v>
      </c>
      <c r="AF32" s="547">
        <f>C32</f>
        <v>0</v>
      </c>
      <c r="AG32" s="546" t="e">
        <f>#REF!*AF32</f>
        <v>#REF!</v>
      </c>
    </row>
    <row r="33" spans="1:33" s="546" customFormat="1" ht="15.6" x14ac:dyDescent="0.3">
      <c r="A33" s="555">
        <v>19</v>
      </c>
      <c r="B33" s="565" t="s">
        <v>668</v>
      </c>
      <c r="C33" s="538">
        <v>139000</v>
      </c>
      <c r="D33" s="538" t="s">
        <v>651</v>
      </c>
      <c r="E33" s="538">
        <v>9786047931569</v>
      </c>
      <c r="F33" s="550"/>
      <c r="G33" s="544"/>
      <c r="H33" s="544"/>
      <c r="I33" s="544"/>
      <c r="J33" s="544"/>
      <c r="K33" s="551">
        <f t="shared" si="7"/>
        <v>0</v>
      </c>
      <c r="L33" s="538">
        <v>200</v>
      </c>
      <c r="M33" s="543">
        <f t="shared" si="8"/>
        <v>200</v>
      </c>
      <c r="N33" s="544">
        <f>'[4]phuong-đ2'!W32</f>
        <v>15</v>
      </c>
      <c r="O33" s="544">
        <f>'[4]phuong-đ2'!R32</f>
        <v>3</v>
      </c>
      <c r="P33" s="544">
        <f>[4]hien!U32</f>
        <v>0</v>
      </c>
      <c r="Q33" s="544">
        <f t="shared" si="1"/>
        <v>3</v>
      </c>
      <c r="R33" s="544">
        <f>'[4]phuong-đ1'!V32</f>
        <v>0</v>
      </c>
      <c r="S33" s="544">
        <f>[4]hien!W32</f>
        <v>1</v>
      </c>
      <c r="T33" s="544">
        <f>'[4]hong ha'!Y32</f>
        <v>0</v>
      </c>
      <c r="U33" s="544">
        <f>[4]van!Y32</f>
        <v>0</v>
      </c>
      <c r="V33" s="544"/>
      <c r="W33" s="463">
        <f t="shared" si="2"/>
        <v>1</v>
      </c>
      <c r="X33" s="463">
        <f t="shared" si="3"/>
        <v>139000</v>
      </c>
      <c r="Y33" s="462">
        <f t="shared" si="4"/>
        <v>19</v>
      </c>
      <c r="Z33" s="462">
        <f t="shared" si="5"/>
        <v>181</v>
      </c>
      <c r="AA33" s="544">
        <f>'[4]phuong-đ2'!AA32</f>
        <v>181</v>
      </c>
      <c r="AB33" s="544">
        <f>[4]hien!AA32</f>
        <v>0</v>
      </c>
      <c r="AC33" s="544">
        <f>[4]van!AA32</f>
        <v>0</v>
      </c>
      <c r="AD33" s="554">
        <f t="shared" si="6"/>
        <v>181</v>
      </c>
      <c r="AF33" s="547">
        <f>C33</f>
        <v>139000</v>
      </c>
      <c r="AG33" s="546" t="e">
        <f>#REF!*AF33</f>
        <v>#REF!</v>
      </c>
    </row>
    <row r="34" spans="1:33" s="546" customFormat="1" x14ac:dyDescent="0.3">
      <c r="A34" s="555"/>
      <c r="B34" s="567" t="s">
        <v>54</v>
      </c>
      <c r="C34" s="538"/>
      <c r="D34" s="538"/>
      <c r="E34" s="538"/>
      <c r="F34" s="550"/>
      <c r="G34" s="544"/>
      <c r="H34" s="544"/>
      <c r="I34" s="544"/>
      <c r="J34" s="544"/>
      <c r="K34" s="551"/>
      <c r="L34" s="538"/>
      <c r="M34" s="543">
        <f t="shared" si="8"/>
        <v>0</v>
      </c>
      <c r="N34" s="544">
        <f>'[4]phuong-đ2'!W33</f>
        <v>0</v>
      </c>
      <c r="O34" s="544">
        <f>'[4]phuong-đ2'!R33</f>
        <v>0</v>
      </c>
      <c r="P34" s="544">
        <f>[4]hien!U33</f>
        <v>0</v>
      </c>
      <c r="Q34" s="544">
        <f t="shared" si="1"/>
        <v>0</v>
      </c>
      <c r="R34" s="544">
        <f>'[4]phuong-đ1'!V33</f>
        <v>0</v>
      </c>
      <c r="S34" s="544">
        <f>[4]hien!W33</f>
        <v>0</v>
      </c>
      <c r="T34" s="544">
        <f>'[4]hong ha'!Y33</f>
        <v>0</v>
      </c>
      <c r="U34" s="544">
        <f>[4]van!Y33</f>
        <v>0</v>
      </c>
      <c r="V34" s="544"/>
      <c r="W34" s="463">
        <f t="shared" si="2"/>
        <v>0</v>
      </c>
      <c r="X34" s="463">
        <f>W34*C34</f>
        <v>0</v>
      </c>
      <c r="Y34" s="462">
        <f t="shared" si="4"/>
        <v>0</v>
      </c>
      <c r="Z34" s="462">
        <f t="shared" si="5"/>
        <v>0</v>
      </c>
      <c r="AA34" s="544">
        <f>'[4]phuong-đ2'!AA33</f>
        <v>0</v>
      </c>
      <c r="AB34" s="544">
        <f>[4]hien!AA33</f>
        <v>0</v>
      </c>
      <c r="AC34" s="544">
        <f>[4]van!AA33</f>
        <v>0</v>
      </c>
      <c r="AD34" s="554">
        <f t="shared" si="6"/>
        <v>0</v>
      </c>
      <c r="AF34" s="547">
        <f>C34</f>
        <v>0</v>
      </c>
      <c r="AG34" s="546" t="e">
        <f>#REF!*AF34</f>
        <v>#REF!</v>
      </c>
    </row>
    <row r="35" spans="1:33" s="546" customFormat="1" x14ac:dyDescent="0.3">
      <c r="A35" s="555">
        <v>20</v>
      </c>
      <c r="B35" s="476" t="s">
        <v>59</v>
      </c>
      <c r="C35" s="538"/>
      <c r="D35" s="538"/>
      <c r="E35" s="538"/>
      <c r="F35" s="550"/>
      <c r="G35" s="544"/>
      <c r="H35" s="544"/>
      <c r="I35" s="544"/>
      <c r="J35" s="544"/>
      <c r="K35" s="551"/>
      <c r="L35" s="557">
        <f>'[4]phuong-đ2'!J34</f>
        <v>200</v>
      </c>
      <c r="M35" s="543">
        <f t="shared" si="8"/>
        <v>200</v>
      </c>
      <c r="N35" s="544">
        <f>'[4]phuong-đ2'!W34</f>
        <v>0</v>
      </c>
      <c r="O35" s="544">
        <f>'[4]phuong-đ2'!R34</f>
        <v>0</v>
      </c>
      <c r="P35" s="544">
        <f>[4]hien!U34</f>
        <v>0</v>
      </c>
      <c r="Q35" s="544">
        <f t="shared" si="1"/>
        <v>0</v>
      </c>
      <c r="R35" s="544">
        <f>'[4]phuong-đ1'!V34</f>
        <v>0</v>
      </c>
      <c r="S35" s="544">
        <f>[4]hien!W34</f>
        <v>0</v>
      </c>
      <c r="T35" s="544">
        <f>'[4]hong ha'!Y34</f>
        <v>0</v>
      </c>
      <c r="U35" s="544">
        <f>[4]van!Y34</f>
        <v>0</v>
      </c>
      <c r="V35" s="544"/>
      <c r="W35" s="463">
        <f t="shared" si="2"/>
        <v>0</v>
      </c>
      <c r="X35" s="463">
        <f t="shared" si="3"/>
        <v>0</v>
      </c>
      <c r="Y35" s="462">
        <f t="shared" si="4"/>
        <v>0</v>
      </c>
      <c r="Z35" s="462">
        <f t="shared" si="5"/>
        <v>200</v>
      </c>
      <c r="AA35" s="544">
        <f>'[4]phuong-đ2'!AA34</f>
        <v>200</v>
      </c>
      <c r="AB35" s="544">
        <f>[4]hien!AA34</f>
        <v>0</v>
      </c>
      <c r="AC35" s="544">
        <f>[4]van!AA34</f>
        <v>0</v>
      </c>
      <c r="AD35" s="554">
        <f t="shared" si="6"/>
        <v>200</v>
      </c>
      <c r="AF35" s="547">
        <f>C35</f>
        <v>0</v>
      </c>
      <c r="AG35" s="546" t="e">
        <f>#REF!*AF35</f>
        <v>#REF!</v>
      </c>
    </row>
    <row r="36" spans="1:33" s="546" customFormat="1" ht="25.2" x14ac:dyDescent="0.45">
      <c r="A36" s="568"/>
      <c r="B36" s="569" t="s">
        <v>415</v>
      </c>
      <c r="C36" s="570"/>
      <c r="D36" s="570"/>
      <c r="E36" s="538"/>
      <c r="F36" s="568">
        <f t="shared" ref="F36:AD36" si="9">SUM(F8:F35)</f>
        <v>1850</v>
      </c>
      <c r="G36" s="568">
        <f t="shared" si="9"/>
        <v>3020</v>
      </c>
      <c r="H36" s="568">
        <f t="shared" si="9"/>
        <v>45</v>
      </c>
      <c r="I36" s="568">
        <f t="shared" si="9"/>
        <v>797</v>
      </c>
      <c r="J36" s="568">
        <f t="shared" si="9"/>
        <v>319</v>
      </c>
      <c r="K36" s="568">
        <f t="shared" si="9"/>
        <v>4181</v>
      </c>
      <c r="L36" s="568">
        <f t="shared" si="9"/>
        <v>1000</v>
      </c>
      <c r="M36" s="568">
        <f t="shared" si="9"/>
        <v>5181</v>
      </c>
      <c r="N36" s="568">
        <f t="shared" si="9"/>
        <v>45</v>
      </c>
      <c r="O36" s="568">
        <f>SUM(O8:O35)</f>
        <v>27</v>
      </c>
      <c r="P36" s="568">
        <f>SUM(P8:P35)</f>
        <v>21</v>
      </c>
      <c r="Q36" s="568">
        <f>SUM(Q8:Q35)</f>
        <v>48</v>
      </c>
      <c r="R36" s="568">
        <f t="shared" si="9"/>
        <v>3</v>
      </c>
      <c r="S36" s="568">
        <f t="shared" si="9"/>
        <v>19</v>
      </c>
      <c r="T36" s="568">
        <f t="shared" si="9"/>
        <v>64</v>
      </c>
      <c r="U36" s="568">
        <f t="shared" si="9"/>
        <v>1</v>
      </c>
      <c r="V36" s="568"/>
      <c r="W36" s="571">
        <f t="shared" si="9"/>
        <v>87</v>
      </c>
      <c r="X36" s="568">
        <f>SUM(X9:X35)</f>
        <v>3404000</v>
      </c>
      <c r="Y36" s="572">
        <f>SUM(Y9:Y35)</f>
        <v>180</v>
      </c>
      <c r="Z36" s="572">
        <f>SUM(Z9:Z35)</f>
        <v>5001</v>
      </c>
      <c r="AA36" s="568">
        <f t="shared" si="9"/>
        <v>3487</v>
      </c>
      <c r="AB36" s="568">
        <f t="shared" si="9"/>
        <v>835</v>
      </c>
      <c r="AC36" s="568">
        <f t="shared" si="9"/>
        <v>329</v>
      </c>
      <c r="AD36" s="568">
        <f t="shared" si="9"/>
        <v>4651</v>
      </c>
      <c r="AE36" s="573">
        <f t="shared" ref="AE36" si="10">SUM(AE9:AE35)</f>
        <v>0</v>
      </c>
      <c r="AF36" s="574"/>
      <c r="AG36" s="575" t="e">
        <f>SUM(AG9:AG35)</f>
        <v>#REF!</v>
      </c>
    </row>
    <row r="37" spans="1:33" hidden="1" x14ac:dyDescent="0.3">
      <c r="A37" s="493"/>
      <c r="B37" s="493"/>
      <c r="G37" s="577">
        <v>10</v>
      </c>
      <c r="H37" s="577"/>
      <c r="I37" s="577">
        <v>306</v>
      </c>
      <c r="J37" s="577">
        <v>53</v>
      </c>
      <c r="K37" s="578"/>
    </row>
    <row r="38" spans="1:33" hidden="1" x14ac:dyDescent="0.3">
      <c r="A38" s="579"/>
      <c r="B38" s="579"/>
      <c r="G38" s="580">
        <f>SUM(G36:G37)</f>
        <v>3030</v>
      </c>
      <c r="H38" s="577">
        <v>45</v>
      </c>
      <c r="I38" s="580">
        <f>SUM(I36:I37)</f>
        <v>1103</v>
      </c>
      <c r="J38" s="580">
        <f>SUM(J36:J37)</f>
        <v>372</v>
      </c>
      <c r="K38" s="578">
        <f>SUM(G38:J38)</f>
        <v>4550</v>
      </c>
    </row>
  </sheetData>
  <mergeCells count="24">
    <mergeCell ref="AA5:AA6"/>
    <mergeCell ref="AB5:AB6"/>
    <mergeCell ref="AC5:AC6"/>
    <mergeCell ref="AD5:AD6"/>
    <mergeCell ref="F4:F6"/>
    <mergeCell ref="G4:K4"/>
    <mergeCell ref="M4:M6"/>
    <mergeCell ref="O4:Q4"/>
    <mergeCell ref="R4:X4"/>
    <mergeCell ref="Y4:Y6"/>
    <mergeCell ref="K5:K6"/>
    <mergeCell ref="O5:P5"/>
    <mergeCell ref="Q5:Q6"/>
    <mergeCell ref="W5:X5"/>
    <mergeCell ref="A1:G1"/>
    <mergeCell ref="A2:AD2"/>
    <mergeCell ref="A3:A6"/>
    <mergeCell ref="B3:B6"/>
    <mergeCell ref="C3:C6"/>
    <mergeCell ref="G3:M3"/>
    <mergeCell ref="N3:Y3"/>
    <mergeCell ref="Z3:Z6"/>
    <mergeCell ref="AA3:AD4"/>
    <mergeCell ref="E4:E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photo HK1</vt:lpstr>
      <vt:lpstr>photo</vt:lpstr>
      <vt:lpstr>KÍ GỬI</vt:lpstr>
      <vt:lpstr>TRUONG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2022-10-31T04:07:32Z</dcterms:created>
  <dcterms:modified xsi:type="dcterms:W3CDTF">2022-10-31T05:23:52Z</dcterms:modified>
</cp:coreProperties>
</file>