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bookViews>
    <workbookView xWindow="240" yWindow="36" windowWidth="21072" windowHeight="10056"/>
  </bookViews>
  <sheets>
    <sheet name="Sheet1" sheetId="1" r:id="rId1"/>
    <sheet name="Sheet3" sheetId="3" r:id="rId2"/>
  </sheets>
  <definedNames>
    <definedName name="_xlnm.Print_Area" localSheetId="0">Sheet1!$A$1:$L$103</definedName>
    <definedName name="_xlnm.Print_Titles" localSheetId="0">Sheet1!$6:$6</definedName>
  </definedNames>
  <calcPr calcId="162913"/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7" i="1"/>
  <c r="I58" i="1"/>
  <c r="I56" i="1"/>
  <c r="I59" i="1"/>
  <c r="I60" i="1"/>
  <c r="I50" i="1"/>
  <c r="J41" i="1" l="1"/>
  <c r="K4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I68" i="1"/>
  <c r="J68" i="1" s="1"/>
  <c r="I38" i="1" l="1"/>
  <c r="I13" i="1"/>
  <c r="J13" i="1" s="1"/>
  <c r="J38" i="1" l="1"/>
  <c r="K38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4" i="1"/>
  <c r="J94" i="1" s="1"/>
  <c r="K94" i="1" s="1"/>
  <c r="I95" i="1"/>
  <c r="J95" i="1" s="1"/>
  <c r="K95" i="1" s="1"/>
  <c r="I93" i="1"/>
  <c r="J93" i="1" s="1"/>
  <c r="K93" i="1" s="1"/>
  <c r="I92" i="1"/>
  <c r="J92" i="1" s="1"/>
  <c r="K92" i="1" s="1"/>
  <c r="I91" i="1"/>
  <c r="I84" i="1"/>
  <c r="I86" i="1"/>
  <c r="I85" i="1"/>
  <c r="I83" i="1"/>
  <c r="I81" i="1"/>
  <c r="I82" i="1"/>
  <c r="I79" i="1"/>
  <c r="I77" i="1"/>
  <c r="I78" i="1"/>
  <c r="I76" i="1"/>
  <c r="I75" i="1"/>
  <c r="I80" i="1"/>
  <c r="I74" i="1"/>
  <c r="I70" i="1"/>
  <c r="I72" i="1"/>
  <c r="I66" i="1"/>
  <c r="I64" i="1"/>
  <c r="I61" i="1"/>
  <c r="K68" i="1"/>
  <c r="I63" i="1"/>
  <c r="I69" i="1"/>
  <c r="I67" i="1"/>
  <c r="I62" i="1"/>
  <c r="I65" i="1"/>
  <c r="I73" i="1"/>
  <c r="I71" i="1"/>
  <c r="I40" i="1"/>
  <c r="I39" i="1"/>
  <c r="I37" i="1"/>
  <c r="I36" i="1"/>
  <c r="I34" i="1"/>
  <c r="I35" i="1"/>
  <c r="I32" i="1"/>
  <c r="I33" i="1"/>
  <c r="I30" i="1"/>
  <c r="I24" i="1"/>
  <c r="I25" i="1"/>
  <c r="I27" i="1"/>
  <c r="I29" i="1"/>
  <c r="I26" i="1"/>
  <c r="I28" i="1"/>
  <c r="I31" i="1"/>
  <c r="I23" i="1"/>
  <c r="I20" i="1"/>
  <c r="I22" i="1"/>
  <c r="I21" i="1"/>
  <c r="I16" i="1"/>
  <c r="I15" i="1"/>
  <c r="I17" i="1"/>
  <c r="I18" i="1"/>
  <c r="I19" i="1"/>
  <c r="I14" i="1"/>
  <c r="K13" i="1"/>
  <c r="I7" i="1"/>
  <c r="I12" i="1"/>
  <c r="I11" i="1"/>
  <c r="I10" i="1"/>
  <c r="I9" i="1"/>
  <c r="I8" i="1"/>
  <c r="J10" i="1" l="1"/>
  <c r="K10" i="1" s="1"/>
  <c r="J17" i="1"/>
  <c r="K17" i="1" s="1"/>
  <c r="J22" i="1"/>
  <c r="K22" i="1" s="1"/>
  <c r="J28" i="1"/>
  <c r="K28" i="1" s="1"/>
  <c r="J25" i="1"/>
  <c r="K25" i="1" s="1"/>
  <c r="J32" i="1"/>
  <c r="K32" i="1" s="1"/>
  <c r="J37" i="1"/>
  <c r="K37" i="1" s="1"/>
  <c r="J73" i="1"/>
  <c r="K73" i="1" s="1"/>
  <c r="J69" i="1"/>
  <c r="K69" i="1" s="1"/>
  <c r="J61" i="1"/>
  <c r="K61" i="1" s="1"/>
  <c r="J70" i="1"/>
  <c r="K70" i="1" s="1"/>
  <c r="J80" i="1"/>
  <c r="K80" i="1" s="1"/>
  <c r="J77" i="1"/>
  <c r="K77" i="1" s="1"/>
  <c r="J83" i="1"/>
  <c r="K83" i="1" s="1"/>
  <c r="J91" i="1"/>
  <c r="K91" i="1" s="1"/>
  <c r="K100" i="1" s="1"/>
  <c r="J11" i="1"/>
  <c r="K11" i="1" s="1"/>
  <c r="J14" i="1"/>
  <c r="K14" i="1" s="1"/>
  <c r="J15" i="1"/>
  <c r="K15" i="1" s="1"/>
  <c r="J20" i="1"/>
  <c r="K20" i="1" s="1"/>
  <c r="J26" i="1"/>
  <c r="K26" i="1" s="1"/>
  <c r="J24" i="1"/>
  <c r="K24" i="1" s="1"/>
  <c r="J35" i="1"/>
  <c r="K35" i="1" s="1"/>
  <c r="J39" i="1"/>
  <c r="K39" i="1" s="1"/>
  <c r="J65" i="1"/>
  <c r="K65" i="1" s="1"/>
  <c r="J63" i="1"/>
  <c r="K63" i="1" s="1"/>
  <c r="J64" i="1"/>
  <c r="K64" i="1" s="1"/>
  <c r="J75" i="1"/>
  <c r="K75" i="1" s="1"/>
  <c r="J79" i="1"/>
  <c r="K79" i="1" s="1"/>
  <c r="J85" i="1"/>
  <c r="K85" i="1" s="1"/>
  <c r="J8" i="1"/>
  <c r="K8" i="1" s="1"/>
  <c r="J12" i="1"/>
  <c r="K12" i="1" s="1"/>
  <c r="J19" i="1"/>
  <c r="K19" i="1" s="1"/>
  <c r="J16" i="1"/>
  <c r="K16" i="1" s="1"/>
  <c r="J23" i="1"/>
  <c r="K23" i="1" s="1"/>
  <c r="J29" i="1"/>
  <c r="K29" i="1" s="1"/>
  <c r="J30" i="1"/>
  <c r="K30" i="1" s="1"/>
  <c r="J34" i="1"/>
  <c r="K34" i="1" s="1"/>
  <c r="J40" i="1"/>
  <c r="K40" i="1" s="1"/>
  <c r="J62" i="1"/>
  <c r="K62" i="1" s="1"/>
  <c r="J66" i="1"/>
  <c r="K66" i="1" s="1"/>
  <c r="J76" i="1"/>
  <c r="K76" i="1" s="1"/>
  <c r="J82" i="1"/>
  <c r="K82" i="1" s="1"/>
  <c r="J86" i="1"/>
  <c r="K86" i="1" s="1"/>
  <c r="J9" i="1"/>
  <c r="K9" i="1" s="1"/>
  <c r="J7" i="1"/>
  <c r="K7" i="1" s="1"/>
  <c r="J18" i="1"/>
  <c r="K18" i="1" s="1"/>
  <c r="J21" i="1"/>
  <c r="K21" i="1" s="1"/>
  <c r="J31" i="1"/>
  <c r="K31" i="1" s="1"/>
  <c r="J27" i="1"/>
  <c r="K27" i="1" s="1"/>
  <c r="J33" i="1"/>
  <c r="K33" i="1" s="1"/>
  <c r="J36" i="1"/>
  <c r="K36" i="1" s="1"/>
  <c r="J71" i="1"/>
  <c r="K71" i="1" s="1"/>
  <c r="J67" i="1"/>
  <c r="K67" i="1" s="1"/>
  <c r="J72" i="1"/>
  <c r="K72" i="1" s="1"/>
  <c r="J74" i="1"/>
  <c r="K74" i="1" s="1"/>
  <c r="J78" i="1"/>
  <c r="K78" i="1" s="1"/>
  <c r="J81" i="1"/>
  <c r="K81" i="1" s="1"/>
  <c r="J84" i="1"/>
  <c r="K84" i="1" s="1"/>
  <c r="K87" i="1" l="1"/>
  <c r="K89" i="1" s="1"/>
  <c r="K102" i="1"/>
</calcChain>
</file>

<file path=xl/sharedStrings.xml><?xml version="1.0" encoding="utf-8"?>
<sst xmlns="http://schemas.openxmlformats.org/spreadsheetml/2006/main" count="397" uniqueCount="305">
  <si>
    <t>CỘNG HÒA XÃ HỘI CHỦ NGHĨA VIỆT NAM</t>
  </si>
  <si>
    <r>
      <rPr>
        <b/>
        <sz val="12"/>
        <color theme="1"/>
        <rFont val="Times New Roman"/>
        <family val="1"/>
      </rPr>
      <t>TRƯỜ</t>
    </r>
    <r>
      <rPr>
        <b/>
        <u/>
        <sz val="12"/>
        <color theme="1"/>
        <rFont val="Times New Roman"/>
        <family val="1"/>
      </rPr>
      <t xml:space="preserve">NG ĐẠI HỌC AN </t>
    </r>
    <r>
      <rPr>
        <b/>
        <sz val="12"/>
        <color theme="1"/>
        <rFont val="Times New Roman"/>
        <family val="1"/>
      </rPr>
      <t>GIANG</t>
    </r>
  </si>
  <si>
    <t>Độc lập - Tự do - Hạnh phúc</t>
  </si>
  <si>
    <t>STT</t>
  </si>
  <si>
    <t>MSSV</t>
  </si>
  <si>
    <t>HỌ VÀ TÊN</t>
  </si>
  <si>
    <t>NGÀY SINH</t>
  </si>
  <si>
    <t>LỚP</t>
  </si>
  <si>
    <t>ĐHT</t>
  </si>
  <si>
    <t>ĐRL</t>
  </si>
  <si>
    <t>TCTL</t>
  </si>
  <si>
    <t>XL</t>
  </si>
  <si>
    <t>1 Tháng</t>
  </si>
  <si>
    <t>5 Tháng</t>
  </si>
  <si>
    <t>Ghi Chú</t>
  </si>
  <si>
    <t>Số tài khoản ngân hàng Việt Combank</t>
  </si>
  <si>
    <t>DTH175161</t>
  </si>
  <si>
    <t>Trần Minh Khoa</t>
  </si>
  <si>
    <t>13/04/1999</t>
  </si>
  <si>
    <t>DH18TH1</t>
  </si>
  <si>
    <t>DTH175173</t>
  </si>
  <si>
    <t>Bùi Thanh Nhân</t>
  </si>
  <si>
    <t>DTH175203</t>
  </si>
  <si>
    <t>Nguyễn Minh Thuần</t>
  </si>
  <si>
    <t>17/11/1999</t>
  </si>
  <si>
    <t>DTH175204</t>
  </si>
  <si>
    <t>Nguyễn Thị Thúy</t>
  </si>
  <si>
    <t>26/09/1999</t>
  </si>
  <si>
    <t>DTH175212</t>
  </si>
  <si>
    <t>Đinh Thị Ngọc Trân</t>
  </si>
  <si>
    <t>22/09/1999</t>
  </si>
  <si>
    <t>DTH175201</t>
  </si>
  <si>
    <t>Trần Minh Thiện</t>
  </si>
  <si>
    <t>18/08/1999</t>
  </si>
  <si>
    <t>DTH175220</t>
  </si>
  <si>
    <t>Nguyễn Tuấn Vỹ</t>
  </si>
  <si>
    <t>DTH175335</t>
  </si>
  <si>
    <t>Nguyễn Nhựt Trường</t>
  </si>
  <si>
    <t>14/06/1999</t>
  </si>
  <si>
    <t>DTH175159</t>
  </si>
  <si>
    <t>Võ Duy Khanh</t>
  </si>
  <si>
    <t>DTH175289</t>
  </si>
  <si>
    <t>Trương Thị Ngọc Thắm</t>
  </si>
  <si>
    <t>DH18TH2</t>
  </si>
  <si>
    <t>DTH175303</t>
  </si>
  <si>
    <t>Võ Thanh Trí</t>
  </si>
  <si>
    <t>DTH175249</t>
  </si>
  <si>
    <t>Nguyễn Hoàng Vĩnh Khang</t>
  </si>
  <si>
    <t>DTH175251</t>
  </si>
  <si>
    <t>Phan Đăng Khoa</t>
  </si>
  <si>
    <t>Lê Phan Phước Lộc</t>
  </si>
  <si>
    <t>DTH175262</t>
  </si>
  <si>
    <t>Trần Thị Minh Thùy</t>
  </si>
  <si>
    <t>DTH175308</t>
  </si>
  <si>
    <t>Đinh Ngọc Minh Uyên</t>
  </si>
  <si>
    <t>Dương Thị Kim Ngân</t>
  </si>
  <si>
    <t>DTH175228</t>
  </si>
  <si>
    <t>Thái Lê Cường</t>
  </si>
  <si>
    <t>DPM185159</t>
  </si>
  <si>
    <t>Dương Văn Khang</t>
  </si>
  <si>
    <t>DH19PM</t>
  </si>
  <si>
    <t>DPM185156</t>
  </si>
  <si>
    <t>Lê Công Hậu</t>
  </si>
  <si>
    <t>DPM185211</t>
  </si>
  <si>
    <t>Phó Hồng Tuyết</t>
  </si>
  <si>
    <t>16/02/2000</t>
  </si>
  <si>
    <t>DPM185188</t>
  </si>
  <si>
    <t>Trương Huỳnh Phú Quí</t>
  </si>
  <si>
    <t>DPM185206</t>
  </si>
  <si>
    <t>Phạm Thanh Trâm</t>
  </si>
  <si>
    <t>18/09/2000</t>
  </si>
  <si>
    <t>DPM185160</t>
  </si>
  <si>
    <t>Kiều Văn Khang</t>
  </si>
  <si>
    <t>18/05/2000</t>
  </si>
  <si>
    <t>DPM185204</t>
  </si>
  <si>
    <t>Phạm Thanh Trang</t>
  </si>
  <si>
    <t xml:space="preserve">DPM185217 </t>
  </si>
  <si>
    <t>Lê Quang Vinh</t>
  </si>
  <si>
    <t xml:space="preserve"> 28/03/1989</t>
  </si>
  <si>
    <t>DH19TH1</t>
  </si>
  <si>
    <t>DTH185262</t>
  </si>
  <si>
    <t>Nguyễn Thị Hồng Huế</t>
  </si>
  <si>
    <t>DH19TH2</t>
  </si>
  <si>
    <t>3.56</t>
  </si>
  <si>
    <t>DTH185412</t>
  </si>
  <si>
    <t>Dương Hữu Trí</t>
  </si>
  <si>
    <t>3.25</t>
  </si>
  <si>
    <t>DTH185338</t>
  </si>
  <si>
    <t>Ngô Hữu Nhân</t>
  </si>
  <si>
    <t>3.81</t>
  </si>
  <si>
    <t>DTH185374</t>
  </si>
  <si>
    <t>Đặng Thị Phương Thanh</t>
  </si>
  <si>
    <t>DTH185346</t>
  </si>
  <si>
    <t>Lưu Văn Năm</t>
  </si>
  <si>
    <t>3.63</t>
  </si>
  <si>
    <t>DTH185459</t>
  </si>
  <si>
    <t>Nguyễn Thành Khang</t>
  </si>
  <si>
    <t>DTH185314</t>
  </si>
  <si>
    <t>Cao Hoàng Minh</t>
  </si>
  <si>
    <t>DTH185274</t>
  </si>
  <si>
    <t>Dương Huỳnh Phúc Hậu</t>
  </si>
  <si>
    <t>3.19</t>
  </si>
  <si>
    <t>DTH185246</t>
  </si>
  <si>
    <t>Nguyễn Hoàng Danh</t>
  </si>
  <si>
    <t>DTH185282</t>
  </si>
  <si>
    <t>Trần Thanh Khan</t>
  </si>
  <si>
    <t>DTH185386</t>
  </si>
  <si>
    <t>Lâm Thái Thạch</t>
  </si>
  <si>
    <t>DTH185384</t>
  </si>
  <si>
    <t>Phạm Hồng Thái</t>
  </si>
  <si>
    <t>3.38</t>
  </si>
  <si>
    <t>DTH185328</t>
  </si>
  <si>
    <t>Võ Hồng Ngọc</t>
  </si>
  <si>
    <t>DPM195435</t>
  </si>
  <si>
    <t>Trần Thanh Nhàng</t>
  </si>
  <si>
    <t>DH20PM</t>
  </si>
  <si>
    <t>DTH195183</t>
  </si>
  <si>
    <t>Trần Lư Anh Tuấn</t>
  </si>
  <si>
    <t>DH20TH1</t>
  </si>
  <si>
    <t>DTH195423</t>
  </si>
  <si>
    <t>Nguyễn Thành Đặng</t>
  </si>
  <si>
    <t>DTH195278</t>
  </si>
  <si>
    <t>Trần Nhơn Hòa</t>
  </si>
  <si>
    <t>DTH195171</t>
  </si>
  <si>
    <t>Trần Ngọc Thanh</t>
  </si>
  <si>
    <t>DTH195287</t>
  </si>
  <si>
    <t>Trần Văn Khoa</t>
  </si>
  <si>
    <t>DTH195288</t>
  </si>
  <si>
    <t>Trần Y Khoa</t>
  </si>
  <si>
    <t>DTH195160</t>
  </si>
  <si>
    <t>Nguyễn Minh Ngọc</t>
  </si>
  <si>
    <t>3.00</t>
  </si>
  <si>
    <t>DTH195138</t>
  </si>
  <si>
    <t>Nguyễn Phạm Minh Hào</t>
  </si>
  <si>
    <t>DTH195322</t>
  </si>
  <si>
    <t>Võ Phan Ý Nhi</t>
  </si>
  <si>
    <t>DH20TH2</t>
  </si>
  <si>
    <t>DTH195379</t>
  </si>
  <si>
    <t>Phan Đình Trường</t>
  </si>
  <si>
    <t>DTH195417</t>
  </si>
  <si>
    <t>Bùi Tấn Yên</t>
  </si>
  <si>
    <t>DTH195418</t>
  </si>
  <si>
    <t>Võ Hoàng Ân</t>
  </si>
  <si>
    <t>Thực chi:</t>
  </si>
  <si>
    <t>Được phép chi:</t>
  </si>
  <si>
    <t xml:space="preserve">Lệch: </t>
  </si>
  <si>
    <t>HỆ CAO ĐẲNG KHOA CÔNG NGHỆ THÔNG TIN</t>
  </si>
  <si>
    <t>CTH185112</t>
  </si>
  <si>
    <t>Lâm Hồng Phong</t>
  </si>
  <si>
    <t>CD43TH</t>
  </si>
  <si>
    <t>CTH185125</t>
  </si>
  <si>
    <t>Nguyễn Thành Long</t>
  </si>
  <si>
    <t>CTH185449</t>
  </si>
  <si>
    <t>Võ Thị Yêm</t>
  </si>
  <si>
    <t>Huỳnh Văn Trọng</t>
  </si>
  <si>
    <t>CTH185126</t>
  </si>
  <si>
    <t>Nguyễn Thái Lộc</t>
  </si>
  <si>
    <t>CTH175359</t>
  </si>
  <si>
    <t>CTH185473</t>
  </si>
  <si>
    <t>Nguyễn Thị Bích Vân</t>
  </si>
  <si>
    <t>CTH185446</t>
  </si>
  <si>
    <t>Nguyễn Duy Trường</t>
  </si>
  <si>
    <t>Được phép chi</t>
  </si>
  <si>
    <t>0151000569225</t>
  </si>
  <si>
    <t>0151000569898</t>
  </si>
  <si>
    <t>0151000603309</t>
  </si>
  <si>
    <t>0151000574901</t>
  </si>
  <si>
    <t>0151000574810</t>
  </si>
  <si>
    <t>0151000574815</t>
  </si>
  <si>
    <t>0151000574965</t>
  </si>
  <si>
    <t>0151000574829</t>
  </si>
  <si>
    <t>0151000591188</t>
  </si>
  <si>
    <t>151000591013</t>
  </si>
  <si>
    <t>1013960937</t>
  </si>
  <si>
    <t>1019378923</t>
  </si>
  <si>
    <t>0001013263451</t>
  </si>
  <si>
    <t>0471000328545</t>
  </si>
  <si>
    <t>0001016228890</t>
  </si>
  <si>
    <t>0151000575462</t>
  </si>
  <si>
    <t>0151000604532</t>
  </si>
  <si>
    <t>0001018016559</t>
  </si>
  <si>
    <t>0151000590085</t>
  </si>
  <si>
    <t>0001015836450</t>
  </si>
  <si>
    <t>0151000575488</t>
  </si>
  <si>
    <t>0001018889150</t>
  </si>
  <si>
    <t>0151000590093</t>
  </si>
  <si>
    <t>0151000609141</t>
  </si>
  <si>
    <t>1015921071</t>
  </si>
  <si>
    <t>1012426935</t>
  </si>
  <si>
    <t>X</t>
  </si>
  <si>
    <t>0151000592670</t>
  </si>
  <si>
    <t>1019349958</t>
  </si>
  <si>
    <t>0471000341075</t>
  </si>
  <si>
    <t>1013321584</t>
  </si>
  <si>
    <t>0471000334254</t>
  </si>
  <si>
    <t>0001015102684</t>
  </si>
  <si>
    <t>0151000590664</t>
  </si>
  <si>
    <t>1015986267</t>
  </si>
  <si>
    <t>1015988518</t>
  </si>
  <si>
    <t>1017738620</t>
  </si>
  <si>
    <t>151000591158</t>
  </si>
  <si>
    <t>ĐẠI HỌC QUỐC GIA TP.HCM</t>
  </si>
  <si>
    <t>DPM175008</t>
  </si>
  <si>
    <t>Thái Trường An</t>
  </si>
  <si>
    <t>DPM175010</t>
  </si>
  <si>
    <t>Đỗ Văn Hoài Anh</t>
  </si>
  <si>
    <t>DPM175032</t>
  </si>
  <si>
    <t>Đoàn Duy Khanh</t>
  </si>
  <si>
    <t>DPM175043</t>
  </si>
  <si>
    <t>Phan Thị Kim Ngân</t>
  </si>
  <si>
    <t>DPM175086</t>
  </si>
  <si>
    <t>Trịnh Thanh Tùng</t>
  </si>
  <si>
    <t>DPM175087</t>
  </si>
  <si>
    <t>Đoàn Cao Vỉ</t>
  </si>
  <si>
    <t>DPM175088</t>
  </si>
  <si>
    <t>La Hoàng Vinh</t>
  </si>
  <si>
    <t>DH18PM</t>
  </si>
  <si>
    <t>DTH175295</t>
  </si>
  <si>
    <t>DPM185200</t>
  </si>
  <si>
    <t>Ngô Văn Thái</t>
  </si>
  <si>
    <t>DTH185331</t>
  </si>
  <si>
    <t>Nguyễn Thị Yến Nhi</t>
  </si>
  <si>
    <t>27/02/2000</t>
  </si>
  <si>
    <t>DTH185409</t>
  </si>
  <si>
    <t>Phan Hoàng Trung</t>
  </si>
  <si>
    <t>26/12/2000</t>
  </si>
  <si>
    <t>DTH185311</t>
  </si>
  <si>
    <t>Nguyễn Hữu Lợi</t>
  </si>
  <si>
    <t>29/04/2000</t>
  </si>
  <si>
    <t>DTH185325</t>
  </si>
  <si>
    <t>Đặng Thị Thanh Ngân</t>
  </si>
  <si>
    <t>11/01/2000</t>
  </si>
  <si>
    <t>DTH185247</t>
  </si>
  <si>
    <t>Nguyễn Quan Dinh</t>
  </si>
  <si>
    <t>25/11/2000</t>
  </si>
  <si>
    <t>DTH185391</t>
  </si>
  <si>
    <t>Đào Hữu Thắng</t>
  </si>
  <si>
    <t>26/09/2000</t>
  </si>
  <si>
    <t>DTH185399</t>
  </si>
  <si>
    <t>Lê Thị Mỹ Tiên</t>
  </si>
  <si>
    <t>25/03/2000</t>
  </si>
  <si>
    <t>DTH185273</t>
  </si>
  <si>
    <t>Nguyễn Thị Lệ Hằng</t>
  </si>
  <si>
    <t>15/02/2000</t>
  </si>
  <si>
    <t>DTH185317</t>
  </si>
  <si>
    <t>Nguyễn Minh Mẫn</t>
  </si>
  <si>
    <t>21/11/2000</t>
  </si>
  <si>
    <t>DTH185365</t>
  </si>
  <si>
    <t>Huỳnh Thị Kim Sang</t>
  </si>
  <si>
    <t>10/05/2000</t>
  </si>
  <si>
    <t>DTH185437</t>
  </si>
  <si>
    <t>Trương Như Ý</t>
  </si>
  <si>
    <t>05/11/2000</t>
  </si>
  <si>
    <t>DTH185293</t>
  </si>
  <si>
    <t>Đặng Thủ Khoa</t>
  </si>
  <si>
    <t>03/10/2000</t>
  </si>
  <si>
    <t>DTH185275</t>
  </si>
  <si>
    <t>Huỳnh Tấn Hậu</t>
  </si>
  <si>
    <t>19/09/2000</t>
  </si>
  <si>
    <t>DTH185289</t>
  </si>
  <si>
    <t>Lương Nguyễn Khoa</t>
  </si>
  <si>
    <t>12/05/2000</t>
  </si>
  <si>
    <t>DTH185241</t>
  </si>
  <si>
    <t>Nguyễn Hoàng Chương</t>
  </si>
  <si>
    <t>12/08/2000</t>
  </si>
  <si>
    <t>DTH185417</t>
  </si>
  <si>
    <t>Phan Ngọc Tuấn</t>
  </si>
  <si>
    <t>04/02/2000</t>
  </si>
  <si>
    <t>DTH185419</t>
  </si>
  <si>
    <t>Nguyễn Minh Tâm</t>
  </si>
  <si>
    <t>24/07/2000</t>
  </si>
  <si>
    <t>DTH185460</t>
  </si>
  <si>
    <t>Bùi Nhật Trường Linh</t>
  </si>
  <si>
    <t>06/11/2000</t>
  </si>
  <si>
    <t>DTH185245</t>
  </si>
  <si>
    <t>Nguyễn Ngọc Cẩm</t>
  </si>
  <si>
    <t>17/02/2000</t>
  </si>
  <si>
    <t>DTH185341</t>
  </si>
  <si>
    <t>Đào Thiện Nhơn</t>
  </si>
  <si>
    <t>29/08/2000</t>
  </si>
  <si>
    <t>0151000575745</t>
  </si>
  <si>
    <t>1013361978</t>
  </si>
  <si>
    <t>0151000591698</t>
  </si>
  <si>
    <t>0151000575486</t>
  </si>
  <si>
    <t>1015476549</t>
  </si>
  <si>
    <t>1015823044</t>
  </si>
  <si>
    <t>1012816584</t>
  </si>
  <si>
    <t>1012737100</t>
  </si>
  <si>
    <t>1012766256</t>
  </si>
  <si>
    <t>1012652659</t>
  </si>
  <si>
    <t>0151000575586</t>
  </si>
  <si>
    <t>1019455014</t>
  </si>
  <si>
    <t>1019454995</t>
  </si>
  <si>
    <t>1012394369</t>
  </si>
  <si>
    <t>1019455039</t>
  </si>
  <si>
    <t>1019454879</t>
  </si>
  <si>
    <t>1012860371</t>
  </si>
  <si>
    <t>1019453721</t>
  </si>
  <si>
    <t>1019454254</t>
  </si>
  <si>
    <t>0151000590299</t>
  </si>
  <si>
    <t>0151000575061</t>
  </si>
  <si>
    <t>CTH185447</t>
  </si>
  <si>
    <t>CTH185133</t>
  </si>
  <si>
    <t>DTH175256</t>
  </si>
  <si>
    <t>DANH SÁCH SINH VIÊN ĐỦ ĐIỀU KIỆN NHẬN HỌC BỔNG KHUYẾN KHÍCH HỌC TẬP
 HỌC KỲ I, NĂM HỌC 2020-2021 (đọt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</si>
</sst>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m/d/yyyy"/>
    <numFmt numFmtId="166" formatCode="mm/dd/yyyy"/>
    <numFmt numFmtId="167" formatCode="d/m/yyyy"/>
    <numFmt numFmtId="168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Arial"/>
      <family val="2"/>
    </font>
    <font>
      <sz val="11"/>
      <color indexed="8"/>
      <name val="Calibri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justify"/>
    </xf>
    <xf numFmtId="0" fontId="4" fillId="0" borderId="0" xfId="0" applyNumberFormat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left" vertical="justify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justify"/>
    </xf>
    <xf numFmtId="1" fontId="4" fillId="0" borderId="0" xfId="0" applyNumberFormat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3" fontId="4" fillId="0" borderId="0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wrapText="1"/>
    </xf>
    <xf numFmtId="49" fontId="9" fillId="0" borderId="1" xfId="0" applyNumberFormat="1" applyFont="1" applyFill="1" applyBorder="1" applyAlignment="1">
      <alignment horizontal="left" wrapText="1"/>
    </xf>
    <xf numFmtId="14" fontId="9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" fontId="9" fillId="0" borderId="1" xfId="1" applyNumberFormat="1" applyFont="1" applyFill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right" vertical="center"/>
    </xf>
    <xf numFmtId="0" fontId="10" fillId="0" borderId="0" xfId="0" applyFont="1" applyFill="1"/>
    <xf numFmtId="0" fontId="9" fillId="0" borderId="5" xfId="0" applyFont="1" applyFill="1" applyBorder="1" applyAlignment="1">
      <alignment horizontal="left"/>
    </xf>
    <xf numFmtId="4" fontId="9" fillId="0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/>
    </xf>
    <xf numFmtId="37" fontId="9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right"/>
    </xf>
    <xf numFmtId="166" fontId="9" fillId="0" borderId="1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0" fontId="9" fillId="0" borderId="1" xfId="0" applyFont="1" applyFill="1" applyBorder="1"/>
    <xf numFmtId="14" fontId="9" fillId="0" borderId="1" xfId="0" applyNumberFormat="1" applyFont="1" applyFill="1" applyBorder="1" applyAlignment="1">
      <alignment horizontal="right"/>
    </xf>
    <xf numFmtId="43" fontId="8" fillId="0" borderId="1" xfId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left"/>
    </xf>
    <xf numFmtId="49" fontId="9" fillId="0" borderId="1" xfId="0" quotePrefix="1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right" vertical="center"/>
    </xf>
    <xf numFmtId="167" fontId="9" fillId="0" borderId="1" xfId="0" applyNumberFormat="1" applyFont="1" applyFill="1" applyBorder="1" applyAlignment="1">
      <alignment horizontal="right" vertical="center"/>
    </xf>
    <xf numFmtId="3" fontId="10" fillId="0" borderId="0" xfId="0" applyNumberFormat="1" applyFont="1" applyFill="1"/>
    <xf numFmtId="167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left"/>
    </xf>
    <xf numFmtId="168" fontId="9" fillId="0" borderId="1" xfId="0" applyNumberFormat="1" applyFont="1" applyFill="1" applyBorder="1" applyAlignment="1">
      <alignment horizontal="right"/>
    </xf>
    <xf numFmtId="3" fontId="8" fillId="0" borderId="1" xfId="1" applyNumberFormat="1" applyFont="1" applyFill="1" applyBorder="1" applyAlignment="1">
      <alignment horizontal="right" vertical="center"/>
    </xf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0" applyNumberFormat="1" applyFont="1"/>
    <xf numFmtId="0" fontId="9" fillId="0" borderId="2" xfId="0" applyFont="1" applyFill="1" applyBorder="1"/>
    <xf numFmtId="14" fontId="9" fillId="0" borderId="2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3" fontId="10" fillId="0" borderId="0" xfId="0" applyNumberFormat="1" applyFont="1" applyFill="1"/>
    <xf numFmtId="0" fontId="9" fillId="0" borderId="2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left"/>
    </xf>
    <xf numFmtId="0" fontId="9" fillId="0" borderId="1" xfId="0" quotePrefix="1" applyFont="1" applyFill="1" applyBorder="1" applyAlignment="1">
      <alignment horizontal="left"/>
    </xf>
    <xf numFmtId="0" fontId="9" fillId="0" borderId="1" xfId="0" quotePrefix="1" applyFont="1" applyFill="1" applyBorder="1" applyAlignment="1">
      <alignment horizontal="left" wrapText="1"/>
    </xf>
    <xf numFmtId="0" fontId="9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">
    <cellStyle name="Comma" xfId="1" builtinId="3"/>
    <cellStyle name="Comma 3" xf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39" zoomScaleNormal="100" workbookViewId="0">
      <selection activeCell="D80" sqref="D80"/>
    </sheetView>
  </sheetViews>
  <sheetFormatPr defaultRowHeight="14.4" x14ac:dyDescent="0.3"/>
  <cols>
    <col min="1" max="1" width="6.109375" customWidth="1"/>
    <col min="2" max="2" width="14.88671875" customWidth="1"/>
    <col min="3" max="3" width="27" customWidth="1"/>
    <col min="4" max="4" width="14.109375" customWidth="1"/>
    <col min="5" max="5" width="11.33203125" style="17" customWidth="1"/>
    <col min="6" max="7" width="7.33203125" customWidth="1"/>
    <col min="8" max="8" width="6.88671875" customWidth="1"/>
    <col min="9" max="9" width="6.109375" customWidth="1"/>
    <col min="10" max="10" width="12.109375" customWidth="1"/>
    <col min="11" max="11" width="13.88671875" customWidth="1"/>
    <col min="12" max="12" width="13.5546875" customWidth="1"/>
    <col min="13" max="13" width="10.44140625" customWidth="1"/>
    <col min="14" max="14" width="24.88671875" customWidth="1"/>
  </cols>
  <sheetData>
    <row r="1" spans="1:14" s="2" customFormat="1" ht="15.6" x14ac:dyDescent="0.3">
      <c r="A1" s="92" t="s">
        <v>201</v>
      </c>
      <c r="B1" s="92"/>
      <c r="C1" s="92"/>
      <c r="D1" s="1"/>
      <c r="E1" s="93" t="s">
        <v>0</v>
      </c>
      <c r="F1" s="93"/>
      <c r="G1" s="93"/>
      <c r="H1" s="93"/>
      <c r="I1" s="93"/>
      <c r="J1" s="93"/>
      <c r="K1" s="93"/>
      <c r="L1" s="93"/>
    </row>
    <row r="2" spans="1:14" s="2" customFormat="1" ht="15.6" x14ac:dyDescent="0.3">
      <c r="A2" s="94" t="s">
        <v>1</v>
      </c>
      <c r="B2" s="94"/>
      <c r="C2" s="94"/>
      <c r="D2" s="3"/>
      <c r="E2" s="95" t="s">
        <v>2</v>
      </c>
      <c r="F2" s="95"/>
      <c r="G2" s="95"/>
      <c r="H2" s="95"/>
      <c r="I2" s="95"/>
      <c r="J2" s="95"/>
      <c r="K2" s="95"/>
      <c r="L2" s="95"/>
    </row>
    <row r="3" spans="1:14" s="2" customFormat="1" ht="15.6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4" s="2" customFormat="1" ht="63" customHeight="1" x14ac:dyDescent="0.3">
      <c r="A4" s="96" t="s">
        <v>304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4" s="2" customFormat="1" ht="15.6" x14ac:dyDescent="0.3">
      <c r="A5" s="4"/>
      <c r="B5" s="5"/>
      <c r="C5" s="6"/>
      <c r="D5" s="7"/>
      <c r="E5" s="8"/>
      <c r="F5" s="9"/>
      <c r="G5" s="9"/>
      <c r="H5" s="10"/>
      <c r="I5" s="11"/>
      <c r="J5" s="12"/>
      <c r="K5" s="12"/>
      <c r="L5" s="11"/>
    </row>
    <row r="6" spans="1:14" s="81" customFormat="1" ht="54" customHeight="1" x14ac:dyDescent="0.3">
      <c r="A6" s="72" t="s">
        <v>3</v>
      </c>
      <c r="B6" s="76" t="s">
        <v>4</v>
      </c>
      <c r="C6" s="72" t="s">
        <v>5</v>
      </c>
      <c r="D6" s="72" t="s">
        <v>6</v>
      </c>
      <c r="E6" s="72" t="s">
        <v>7</v>
      </c>
      <c r="F6" s="77" t="s">
        <v>8</v>
      </c>
      <c r="G6" s="77" t="s">
        <v>9</v>
      </c>
      <c r="H6" s="78" t="s">
        <v>10</v>
      </c>
      <c r="I6" s="72" t="s">
        <v>11</v>
      </c>
      <c r="J6" s="79" t="s">
        <v>12</v>
      </c>
      <c r="K6" s="80" t="s">
        <v>13</v>
      </c>
      <c r="L6" s="72" t="s">
        <v>14</v>
      </c>
      <c r="N6" s="82" t="s">
        <v>15</v>
      </c>
    </row>
    <row r="7" spans="1:14" s="29" customFormat="1" ht="20.100000000000001" customHeight="1" x14ac:dyDescent="0.35">
      <c r="A7" s="20">
        <v>1</v>
      </c>
      <c r="B7" s="21" t="s">
        <v>212</v>
      </c>
      <c r="C7" s="22" t="s">
        <v>213</v>
      </c>
      <c r="D7" s="23">
        <v>36420</v>
      </c>
      <c r="E7" s="20" t="s">
        <v>216</v>
      </c>
      <c r="F7" s="24">
        <v>3.63</v>
      </c>
      <c r="G7" s="25">
        <v>87</v>
      </c>
      <c r="H7" s="26">
        <v>16</v>
      </c>
      <c r="I7" s="20" t="str">
        <f t="shared" ref="I7:I13" si="0">IF(AND(F7&gt;=3.6,G7&gt;=90),"XS",IF(AND(F7&gt;=3.2,G7&gt;=80),"G",IF(AND(F7&gt;=2.5,G7&gt;=65),"K","-")))</f>
        <v>G</v>
      </c>
      <c r="J7" s="27">
        <f>IF(I7="XS",1090000,IF(I7="G",1020000,IF(I7="K",950000,0)))</f>
        <v>1020000</v>
      </c>
      <c r="K7" s="28">
        <f t="shared" ref="K7:K13" si="1">J7*5</f>
        <v>5100000</v>
      </c>
      <c r="L7" s="20"/>
      <c r="N7" s="30">
        <v>1015677981</v>
      </c>
    </row>
    <row r="8" spans="1:14" s="29" customFormat="1" ht="20.100000000000001" customHeight="1" x14ac:dyDescent="0.35">
      <c r="A8" s="20">
        <v>2</v>
      </c>
      <c r="B8" s="21" t="s">
        <v>202</v>
      </c>
      <c r="C8" s="22" t="s">
        <v>203</v>
      </c>
      <c r="D8" s="23">
        <v>36525</v>
      </c>
      <c r="E8" s="20" t="s">
        <v>216</v>
      </c>
      <c r="F8" s="31">
        <v>3.5</v>
      </c>
      <c r="G8" s="32">
        <v>74.75</v>
      </c>
      <c r="H8" s="26">
        <v>16</v>
      </c>
      <c r="I8" s="20" t="str">
        <f t="shared" si="0"/>
        <v>K</v>
      </c>
      <c r="J8" s="27">
        <f t="shared" ref="J8:J71" si="2">IF(I8="XS",1090000,IF(I8="G",1020000,IF(I8="K",950000,0)))</f>
        <v>950000</v>
      </c>
      <c r="K8" s="28">
        <f t="shared" si="1"/>
        <v>4750000</v>
      </c>
      <c r="L8" s="20"/>
      <c r="N8" s="41">
        <v>1013976205</v>
      </c>
    </row>
    <row r="9" spans="1:14" s="29" customFormat="1" ht="20.100000000000001" customHeight="1" x14ac:dyDescent="0.35">
      <c r="A9" s="20">
        <v>3</v>
      </c>
      <c r="B9" s="21" t="s">
        <v>204</v>
      </c>
      <c r="C9" s="22" t="s">
        <v>205</v>
      </c>
      <c r="D9" s="23">
        <v>36506</v>
      </c>
      <c r="E9" s="20" t="s">
        <v>216</v>
      </c>
      <c r="F9" s="31">
        <v>3.42</v>
      </c>
      <c r="G9" s="32">
        <v>70.25</v>
      </c>
      <c r="H9" s="26">
        <v>19</v>
      </c>
      <c r="I9" s="20" t="str">
        <f t="shared" si="0"/>
        <v>K</v>
      </c>
      <c r="J9" s="27">
        <f t="shared" si="2"/>
        <v>950000</v>
      </c>
      <c r="K9" s="28">
        <f t="shared" si="1"/>
        <v>4750000</v>
      </c>
      <c r="L9" s="34"/>
      <c r="N9" s="83" t="s">
        <v>300</v>
      </c>
    </row>
    <row r="10" spans="1:14" s="29" customFormat="1" ht="20.100000000000001" customHeight="1" x14ac:dyDescent="0.35">
      <c r="A10" s="20">
        <v>4</v>
      </c>
      <c r="B10" s="21" t="s">
        <v>206</v>
      </c>
      <c r="C10" s="22" t="s">
        <v>207</v>
      </c>
      <c r="D10" s="23">
        <v>35873</v>
      </c>
      <c r="E10" s="20" t="s">
        <v>216</v>
      </c>
      <c r="F10" s="24">
        <v>3.42</v>
      </c>
      <c r="G10" s="25">
        <v>69.25</v>
      </c>
      <c r="H10" s="26">
        <v>19</v>
      </c>
      <c r="I10" s="20" t="str">
        <f t="shared" si="0"/>
        <v>K</v>
      </c>
      <c r="J10" s="27">
        <f t="shared" si="2"/>
        <v>950000</v>
      </c>
      <c r="K10" s="28">
        <f t="shared" si="1"/>
        <v>4750000</v>
      </c>
      <c r="L10" s="35"/>
      <c r="N10" s="41">
        <v>1019339839</v>
      </c>
    </row>
    <row r="11" spans="1:14" s="29" customFormat="1" ht="20.100000000000001" customHeight="1" x14ac:dyDescent="0.35">
      <c r="A11" s="20">
        <v>5</v>
      </c>
      <c r="B11" s="21" t="s">
        <v>208</v>
      </c>
      <c r="C11" s="22" t="s">
        <v>209</v>
      </c>
      <c r="D11" s="23">
        <v>36305</v>
      </c>
      <c r="E11" s="20" t="s">
        <v>216</v>
      </c>
      <c r="F11" s="25">
        <v>3.38</v>
      </c>
      <c r="G11" s="25">
        <v>68.5</v>
      </c>
      <c r="H11" s="26">
        <v>16</v>
      </c>
      <c r="I11" s="20" t="str">
        <f t="shared" si="0"/>
        <v>K</v>
      </c>
      <c r="J11" s="27">
        <f t="shared" si="2"/>
        <v>950000</v>
      </c>
      <c r="K11" s="28">
        <f t="shared" si="1"/>
        <v>4750000</v>
      </c>
      <c r="L11" s="36"/>
      <c r="N11" s="41">
        <v>1015990469</v>
      </c>
    </row>
    <row r="12" spans="1:14" s="29" customFormat="1" ht="20.100000000000001" customHeight="1" x14ac:dyDescent="0.35">
      <c r="A12" s="20">
        <v>6</v>
      </c>
      <c r="B12" s="21" t="s">
        <v>210</v>
      </c>
      <c r="C12" s="22" t="s">
        <v>211</v>
      </c>
      <c r="D12" s="23">
        <v>36443</v>
      </c>
      <c r="E12" s="20" t="s">
        <v>216</v>
      </c>
      <c r="F12" s="25">
        <v>3.19</v>
      </c>
      <c r="G12" s="25">
        <v>68.75</v>
      </c>
      <c r="H12" s="26">
        <v>19</v>
      </c>
      <c r="I12" s="20" t="str">
        <f t="shared" si="0"/>
        <v>K</v>
      </c>
      <c r="J12" s="27">
        <f t="shared" si="2"/>
        <v>950000</v>
      </c>
      <c r="K12" s="28">
        <f t="shared" si="1"/>
        <v>4750000</v>
      </c>
      <c r="L12" s="35"/>
      <c r="N12" s="41">
        <v>1019573374</v>
      </c>
    </row>
    <row r="13" spans="1:14" s="29" customFormat="1" ht="20.100000000000001" customHeight="1" x14ac:dyDescent="0.35">
      <c r="A13" s="20">
        <v>7</v>
      </c>
      <c r="B13" s="21" t="s">
        <v>214</v>
      </c>
      <c r="C13" s="22" t="s">
        <v>215</v>
      </c>
      <c r="D13" s="23">
        <v>36211</v>
      </c>
      <c r="E13" s="20" t="s">
        <v>216</v>
      </c>
      <c r="F13" s="24">
        <v>3.13</v>
      </c>
      <c r="G13" s="25">
        <v>70.25</v>
      </c>
      <c r="H13" s="26">
        <v>16</v>
      </c>
      <c r="I13" s="20" t="str">
        <f t="shared" si="0"/>
        <v>K</v>
      </c>
      <c r="J13" s="27">
        <f t="shared" si="2"/>
        <v>950000</v>
      </c>
      <c r="K13" s="28">
        <f t="shared" si="1"/>
        <v>4750000</v>
      </c>
      <c r="L13" s="35"/>
      <c r="N13" s="41">
        <v>1019315293</v>
      </c>
    </row>
    <row r="14" spans="1:14" s="29" customFormat="1" ht="20.100000000000001" customHeight="1" x14ac:dyDescent="0.35">
      <c r="A14" s="20">
        <v>8</v>
      </c>
      <c r="B14" s="37" t="s">
        <v>16</v>
      </c>
      <c r="C14" s="38" t="s">
        <v>17</v>
      </c>
      <c r="D14" s="39" t="s">
        <v>18</v>
      </c>
      <c r="E14" s="20" t="s">
        <v>19</v>
      </c>
      <c r="F14" s="39">
        <v>3.63</v>
      </c>
      <c r="G14" s="40">
        <v>82</v>
      </c>
      <c r="H14" s="26">
        <v>16</v>
      </c>
      <c r="I14" s="20" t="str">
        <f t="shared" ref="I14:I22" si="3">IF(AND(F14&gt;=3.6,G14&gt;=90),"XS",IF(AND(F14&gt;=3.2,G14&gt;=80),"G",IF(AND(F14&gt;=2.5,G14&gt;=65),"K","-")))</f>
        <v>G</v>
      </c>
      <c r="J14" s="27">
        <f t="shared" si="2"/>
        <v>1020000</v>
      </c>
      <c r="K14" s="28">
        <f t="shared" ref="K14:K22" si="4">J14*5</f>
        <v>5100000</v>
      </c>
      <c r="L14" s="35"/>
      <c r="N14" s="41">
        <v>1012979513</v>
      </c>
    </row>
    <row r="15" spans="1:14" s="29" customFormat="1" ht="20.100000000000001" customHeight="1" x14ac:dyDescent="0.35">
      <c r="A15" s="20">
        <v>9</v>
      </c>
      <c r="B15" s="37" t="s">
        <v>28</v>
      </c>
      <c r="C15" s="42" t="s">
        <v>29</v>
      </c>
      <c r="D15" s="39" t="s">
        <v>30</v>
      </c>
      <c r="E15" s="20" t="s">
        <v>19</v>
      </c>
      <c r="F15" s="39">
        <v>3.31</v>
      </c>
      <c r="G15" s="40">
        <v>83</v>
      </c>
      <c r="H15" s="26">
        <v>16</v>
      </c>
      <c r="I15" s="20" t="str">
        <f t="shared" si="3"/>
        <v>G</v>
      </c>
      <c r="J15" s="27">
        <f t="shared" si="2"/>
        <v>1020000</v>
      </c>
      <c r="K15" s="28">
        <f t="shared" si="4"/>
        <v>5100000</v>
      </c>
      <c r="L15" s="36"/>
      <c r="N15" s="43"/>
    </row>
    <row r="16" spans="1:14" s="29" customFormat="1" ht="20.100000000000001" customHeight="1" x14ac:dyDescent="0.35">
      <c r="A16" s="20">
        <v>10</v>
      </c>
      <c r="B16" s="37" t="s">
        <v>31</v>
      </c>
      <c r="C16" s="42" t="s">
        <v>32</v>
      </c>
      <c r="D16" s="39" t="s">
        <v>33</v>
      </c>
      <c r="E16" s="20" t="s">
        <v>19</v>
      </c>
      <c r="F16" s="39">
        <v>3.31</v>
      </c>
      <c r="G16" s="40">
        <v>80</v>
      </c>
      <c r="H16" s="26">
        <v>16</v>
      </c>
      <c r="I16" s="20" t="str">
        <f t="shared" si="3"/>
        <v>G</v>
      </c>
      <c r="J16" s="27">
        <f t="shared" si="2"/>
        <v>1020000</v>
      </c>
      <c r="K16" s="28">
        <f t="shared" si="4"/>
        <v>5100000</v>
      </c>
      <c r="L16" s="20"/>
      <c r="N16" s="43"/>
    </row>
    <row r="17" spans="1:14" s="29" customFormat="1" ht="20.100000000000001" customHeight="1" x14ac:dyDescent="0.35">
      <c r="A17" s="20">
        <v>11</v>
      </c>
      <c r="B17" s="37" t="s">
        <v>25</v>
      </c>
      <c r="C17" s="38" t="s">
        <v>26</v>
      </c>
      <c r="D17" s="39" t="s">
        <v>27</v>
      </c>
      <c r="E17" s="20" t="s">
        <v>19</v>
      </c>
      <c r="F17" s="40">
        <v>3.9</v>
      </c>
      <c r="G17" s="39">
        <v>79.75</v>
      </c>
      <c r="H17" s="26">
        <v>21</v>
      </c>
      <c r="I17" s="20" t="str">
        <f t="shared" si="3"/>
        <v>K</v>
      </c>
      <c r="J17" s="27">
        <f t="shared" si="2"/>
        <v>950000</v>
      </c>
      <c r="K17" s="28">
        <f t="shared" si="4"/>
        <v>4750000</v>
      </c>
      <c r="L17" s="36"/>
      <c r="N17" s="44" t="s">
        <v>163</v>
      </c>
    </row>
    <row r="18" spans="1:14" s="29" customFormat="1" ht="20.100000000000001" customHeight="1" x14ac:dyDescent="0.35">
      <c r="A18" s="20">
        <v>12</v>
      </c>
      <c r="B18" s="37" t="s">
        <v>22</v>
      </c>
      <c r="C18" s="38" t="s">
        <v>23</v>
      </c>
      <c r="D18" s="39" t="s">
        <v>24</v>
      </c>
      <c r="E18" s="20" t="s">
        <v>19</v>
      </c>
      <c r="F18" s="40">
        <v>3.875</v>
      </c>
      <c r="G18" s="39">
        <v>71.25</v>
      </c>
      <c r="H18" s="26">
        <v>16</v>
      </c>
      <c r="I18" s="20" t="str">
        <f t="shared" si="3"/>
        <v>K</v>
      </c>
      <c r="J18" s="27">
        <f t="shared" si="2"/>
        <v>950000</v>
      </c>
      <c r="K18" s="28">
        <f t="shared" si="4"/>
        <v>4750000</v>
      </c>
      <c r="L18" s="35"/>
      <c r="N18" s="44" t="s">
        <v>164</v>
      </c>
    </row>
    <row r="19" spans="1:14" s="29" customFormat="1" ht="20.100000000000001" customHeight="1" x14ac:dyDescent="0.35">
      <c r="A19" s="20">
        <v>13</v>
      </c>
      <c r="B19" s="37" t="s">
        <v>20</v>
      </c>
      <c r="C19" s="42" t="s">
        <v>21</v>
      </c>
      <c r="D19" s="45">
        <v>36445</v>
      </c>
      <c r="E19" s="20" t="s">
        <v>19</v>
      </c>
      <c r="F19" s="39">
        <v>3.63</v>
      </c>
      <c r="G19" s="39">
        <v>73.25</v>
      </c>
      <c r="H19" s="26">
        <v>19</v>
      </c>
      <c r="I19" s="20" t="str">
        <f t="shared" si="3"/>
        <v>K</v>
      </c>
      <c r="J19" s="27">
        <f t="shared" si="2"/>
        <v>950000</v>
      </c>
      <c r="K19" s="28">
        <f t="shared" si="4"/>
        <v>4750000</v>
      </c>
      <c r="L19" s="35"/>
      <c r="N19" s="44" t="s">
        <v>165</v>
      </c>
    </row>
    <row r="20" spans="1:14" s="29" customFormat="1" ht="20.100000000000001" customHeight="1" x14ac:dyDescent="0.35">
      <c r="A20" s="20">
        <v>14</v>
      </c>
      <c r="B20" s="37" t="s">
        <v>39</v>
      </c>
      <c r="C20" s="38" t="s">
        <v>40</v>
      </c>
      <c r="D20" s="46">
        <v>36166</v>
      </c>
      <c r="E20" s="20" t="s">
        <v>19</v>
      </c>
      <c r="F20" s="39">
        <v>3.38</v>
      </c>
      <c r="G20" s="40">
        <v>76.5</v>
      </c>
      <c r="H20" s="26">
        <v>16</v>
      </c>
      <c r="I20" s="20" t="str">
        <f t="shared" si="3"/>
        <v>K</v>
      </c>
      <c r="J20" s="27">
        <f t="shared" si="2"/>
        <v>950000</v>
      </c>
      <c r="K20" s="28">
        <f t="shared" si="4"/>
        <v>4750000</v>
      </c>
      <c r="L20" s="20"/>
      <c r="N20" s="47">
        <v>1015943166</v>
      </c>
    </row>
    <row r="21" spans="1:14" s="29" customFormat="1" ht="20.100000000000001" customHeight="1" x14ac:dyDescent="0.35">
      <c r="A21" s="20">
        <v>15</v>
      </c>
      <c r="B21" s="37" t="s">
        <v>34</v>
      </c>
      <c r="C21" s="38" t="s">
        <v>35</v>
      </c>
      <c r="D21" s="46">
        <v>36286</v>
      </c>
      <c r="E21" s="20" t="s">
        <v>19</v>
      </c>
      <c r="F21" s="39">
        <v>3.38</v>
      </c>
      <c r="G21" s="39">
        <v>71.75</v>
      </c>
      <c r="H21" s="26">
        <v>16</v>
      </c>
      <c r="I21" s="20" t="str">
        <f t="shared" si="3"/>
        <v>K</v>
      </c>
      <c r="J21" s="27">
        <f t="shared" si="2"/>
        <v>950000</v>
      </c>
      <c r="K21" s="28">
        <f t="shared" si="4"/>
        <v>4750000</v>
      </c>
      <c r="L21" s="20"/>
      <c r="N21" s="41">
        <v>1015880466</v>
      </c>
    </row>
    <row r="22" spans="1:14" s="29" customFormat="1" ht="20.100000000000001" customHeight="1" x14ac:dyDescent="0.35">
      <c r="A22" s="20">
        <v>16</v>
      </c>
      <c r="B22" s="37" t="s">
        <v>36</v>
      </c>
      <c r="C22" s="38" t="s">
        <v>37</v>
      </c>
      <c r="D22" s="39" t="s">
        <v>38</v>
      </c>
      <c r="E22" s="20" t="s">
        <v>19</v>
      </c>
      <c r="F22" s="39">
        <v>3.31</v>
      </c>
      <c r="G22" s="39">
        <v>73.75</v>
      </c>
      <c r="H22" s="26">
        <v>16</v>
      </c>
      <c r="I22" s="20" t="str">
        <f t="shared" si="3"/>
        <v>K</v>
      </c>
      <c r="J22" s="27">
        <f t="shared" si="2"/>
        <v>950000</v>
      </c>
      <c r="K22" s="28">
        <f t="shared" si="4"/>
        <v>4750000</v>
      </c>
      <c r="L22" s="36"/>
      <c r="N22" s="43"/>
    </row>
    <row r="23" spans="1:14" s="29" customFormat="1" ht="20.100000000000001" customHeight="1" x14ac:dyDescent="0.35">
      <c r="A23" s="20">
        <v>17</v>
      </c>
      <c r="B23" s="37" t="s">
        <v>41</v>
      </c>
      <c r="C23" s="48" t="s">
        <v>42</v>
      </c>
      <c r="D23" s="49">
        <v>36458</v>
      </c>
      <c r="E23" s="20" t="s">
        <v>43</v>
      </c>
      <c r="F23" s="39">
        <v>3.44</v>
      </c>
      <c r="G23" s="40">
        <v>85</v>
      </c>
      <c r="H23" s="26">
        <v>16</v>
      </c>
      <c r="I23" s="20" t="str">
        <f t="shared" ref="I23:I40" si="5">IF(AND(F23&gt;=3.6,G23&gt;=90),"XS",IF(AND(F23&gt;=3.2,G23&gt;=80),"G",IF(AND(F23&gt;=2.5,G23&gt;=65),"K","-")))</f>
        <v>G</v>
      </c>
      <c r="J23" s="27">
        <f t="shared" si="2"/>
        <v>1020000</v>
      </c>
      <c r="K23" s="28">
        <f t="shared" ref="K23:K40" si="6">J23*5</f>
        <v>5100000</v>
      </c>
      <c r="L23" s="50"/>
      <c r="N23" s="51" t="s">
        <v>166</v>
      </c>
    </row>
    <row r="24" spans="1:14" s="29" customFormat="1" ht="20.100000000000001" customHeight="1" x14ac:dyDescent="0.35">
      <c r="A24" s="20">
        <v>18</v>
      </c>
      <c r="B24" s="37" t="s">
        <v>51</v>
      </c>
      <c r="C24" s="48" t="s">
        <v>55</v>
      </c>
      <c r="D24" s="49">
        <v>36399</v>
      </c>
      <c r="E24" s="20" t="s">
        <v>43</v>
      </c>
      <c r="F24" s="39">
        <v>3.44</v>
      </c>
      <c r="G24" s="40">
        <v>81.5</v>
      </c>
      <c r="H24" s="26">
        <v>16</v>
      </c>
      <c r="I24" s="20" t="str">
        <f t="shared" si="5"/>
        <v>G</v>
      </c>
      <c r="J24" s="27">
        <f t="shared" si="2"/>
        <v>1020000</v>
      </c>
      <c r="K24" s="28">
        <f t="shared" si="6"/>
        <v>5100000</v>
      </c>
      <c r="L24" s="20"/>
      <c r="N24" s="51" t="s">
        <v>170</v>
      </c>
    </row>
    <row r="25" spans="1:14" s="29" customFormat="1" ht="20.100000000000001" customHeight="1" x14ac:dyDescent="0.35">
      <c r="A25" s="20">
        <v>19</v>
      </c>
      <c r="B25" s="37" t="s">
        <v>53</v>
      </c>
      <c r="C25" s="48" t="s">
        <v>54</v>
      </c>
      <c r="D25" s="49">
        <v>36419</v>
      </c>
      <c r="E25" s="20" t="s">
        <v>43</v>
      </c>
      <c r="F25" s="39">
        <v>3.25</v>
      </c>
      <c r="G25" s="40">
        <v>83.75</v>
      </c>
      <c r="H25" s="26">
        <v>16</v>
      </c>
      <c r="I25" s="20" t="str">
        <f t="shared" si="5"/>
        <v>G</v>
      </c>
      <c r="J25" s="27">
        <f t="shared" si="2"/>
        <v>1020000</v>
      </c>
      <c r="K25" s="28">
        <f t="shared" si="6"/>
        <v>5100000</v>
      </c>
      <c r="L25" s="20"/>
      <c r="N25" s="51" t="s">
        <v>169</v>
      </c>
    </row>
    <row r="26" spans="1:14" s="29" customFormat="1" ht="20.100000000000001" customHeight="1" x14ac:dyDescent="0.35">
      <c r="A26" s="20">
        <v>20</v>
      </c>
      <c r="B26" s="37" t="s">
        <v>48</v>
      </c>
      <c r="C26" s="48" t="s">
        <v>49</v>
      </c>
      <c r="D26" s="49">
        <v>36384</v>
      </c>
      <c r="E26" s="20" t="s">
        <v>43</v>
      </c>
      <c r="F26" s="40">
        <v>3.13</v>
      </c>
      <c r="G26" s="39">
        <v>80.75</v>
      </c>
      <c r="H26" s="26">
        <v>16</v>
      </c>
      <c r="I26" s="20" t="str">
        <f t="shared" si="5"/>
        <v>K</v>
      </c>
      <c r="J26" s="27">
        <f t="shared" si="2"/>
        <v>950000</v>
      </c>
      <c r="K26" s="28">
        <f t="shared" si="6"/>
        <v>4750000</v>
      </c>
      <c r="L26" s="20"/>
      <c r="N26" s="51" t="s">
        <v>167</v>
      </c>
    </row>
    <row r="27" spans="1:14" s="29" customFormat="1" ht="20.100000000000001" customHeight="1" x14ac:dyDescent="0.35">
      <c r="A27" s="20">
        <v>21</v>
      </c>
      <c r="B27" s="37" t="s">
        <v>217</v>
      </c>
      <c r="C27" s="48" t="s">
        <v>52</v>
      </c>
      <c r="D27" s="49">
        <v>36372</v>
      </c>
      <c r="E27" s="20" t="s">
        <v>43</v>
      </c>
      <c r="F27" s="40">
        <v>3</v>
      </c>
      <c r="G27" s="40">
        <v>85</v>
      </c>
      <c r="H27" s="26">
        <v>16</v>
      </c>
      <c r="I27" s="20" t="str">
        <f t="shared" si="5"/>
        <v>K</v>
      </c>
      <c r="J27" s="27">
        <f t="shared" si="2"/>
        <v>950000</v>
      </c>
      <c r="K27" s="28">
        <f t="shared" si="6"/>
        <v>4750000</v>
      </c>
      <c r="L27" s="20"/>
      <c r="N27" s="51" t="s">
        <v>168</v>
      </c>
    </row>
    <row r="28" spans="1:14" s="29" customFormat="1" ht="20.100000000000001" customHeight="1" x14ac:dyDescent="0.35">
      <c r="A28" s="20">
        <v>22</v>
      </c>
      <c r="B28" s="37" t="s">
        <v>46</v>
      </c>
      <c r="C28" s="48" t="s">
        <v>47</v>
      </c>
      <c r="D28" s="49">
        <v>36434</v>
      </c>
      <c r="E28" s="20" t="s">
        <v>43</v>
      </c>
      <c r="F28" s="40">
        <v>2.88</v>
      </c>
      <c r="G28" s="39">
        <v>66.75</v>
      </c>
      <c r="H28" s="26">
        <v>16</v>
      </c>
      <c r="I28" s="20" t="str">
        <f t="shared" si="5"/>
        <v>K</v>
      </c>
      <c r="J28" s="27">
        <f t="shared" si="2"/>
        <v>950000</v>
      </c>
      <c r="K28" s="28">
        <f t="shared" si="6"/>
        <v>4750000</v>
      </c>
      <c r="L28" s="20"/>
      <c r="N28" s="90"/>
    </row>
    <row r="29" spans="1:14" s="29" customFormat="1" ht="20.100000000000001" customHeight="1" x14ac:dyDescent="0.35">
      <c r="A29" s="20">
        <v>23</v>
      </c>
      <c r="B29" s="37" t="s">
        <v>303</v>
      </c>
      <c r="C29" s="48" t="s">
        <v>50</v>
      </c>
      <c r="D29" s="49">
        <v>36461</v>
      </c>
      <c r="E29" s="20" t="s">
        <v>43</v>
      </c>
      <c r="F29" s="40">
        <v>2.75</v>
      </c>
      <c r="G29" s="39">
        <v>81.75</v>
      </c>
      <c r="H29" s="26">
        <v>16</v>
      </c>
      <c r="I29" s="20" t="str">
        <f t="shared" si="5"/>
        <v>K</v>
      </c>
      <c r="J29" s="27">
        <f t="shared" si="2"/>
        <v>950000</v>
      </c>
      <c r="K29" s="28">
        <f t="shared" si="6"/>
        <v>4750000</v>
      </c>
      <c r="L29" s="20"/>
      <c r="N29" s="90"/>
    </row>
    <row r="30" spans="1:14" s="29" customFormat="1" ht="20.100000000000001" customHeight="1" x14ac:dyDescent="0.35">
      <c r="A30" s="20">
        <v>24</v>
      </c>
      <c r="B30" s="37" t="s">
        <v>56</v>
      </c>
      <c r="C30" s="48" t="s">
        <v>57</v>
      </c>
      <c r="D30" s="49">
        <v>36344</v>
      </c>
      <c r="E30" s="20" t="s">
        <v>43</v>
      </c>
      <c r="F30" s="39">
        <v>2.69</v>
      </c>
      <c r="G30" s="39">
        <v>66.25</v>
      </c>
      <c r="H30" s="26">
        <v>16</v>
      </c>
      <c r="I30" s="20" t="str">
        <f t="shared" si="5"/>
        <v>K</v>
      </c>
      <c r="J30" s="27">
        <f t="shared" si="2"/>
        <v>950000</v>
      </c>
      <c r="K30" s="28">
        <f t="shared" si="6"/>
        <v>4750000</v>
      </c>
      <c r="L30" s="36"/>
      <c r="N30" s="90"/>
    </row>
    <row r="31" spans="1:14" s="29" customFormat="1" ht="20.100000000000001" customHeight="1" x14ac:dyDescent="0.35">
      <c r="A31" s="20">
        <v>25</v>
      </c>
      <c r="B31" s="37" t="s">
        <v>44</v>
      </c>
      <c r="C31" s="48" t="s">
        <v>45</v>
      </c>
      <c r="D31" s="49">
        <v>36043</v>
      </c>
      <c r="E31" s="20" t="s">
        <v>43</v>
      </c>
      <c r="F31" s="39">
        <v>2.67</v>
      </c>
      <c r="G31" s="40">
        <v>69</v>
      </c>
      <c r="H31" s="26">
        <v>21</v>
      </c>
      <c r="I31" s="20" t="str">
        <f t="shared" si="5"/>
        <v>K</v>
      </c>
      <c r="J31" s="27">
        <f t="shared" si="2"/>
        <v>950000</v>
      </c>
      <c r="K31" s="28">
        <f t="shared" si="6"/>
        <v>4750000</v>
      </c>
      <c r="L31" s="20"/>
      <c r="N31" s="90"/>
    </row>
    <row r="32" spans="1:14" s="29" customFormat="1" ht="20.100000000000001" customHeight="1" x14ac:dyDescent="0.35">
      <c r="A32" s="20">
        <v>26</v>
      </c>
      <c r="B32" s="37" t="s">
        <v>61</v>
      </c>
      <c r="C32" s="48" t="s">
        <v>62</v>
      </c>
      <c r="D32" s="49">
        <v>36651</v>
      </c>
      <c r="E32" s="20" t="s">
        <v>60</v>
      </c>
      <c r="F32" s="39">
        <v>3.83</v>
      </c>
      <c r="G32" s="40">
        <v>95</v>
      </c>
      <c r="H32" s="26">
        <v>18</v>
      </c>
      <c r="I32" s="20" t="str">
        <f t="shared" si="5"/>
        <v>XS</v>
      </c>
      <c r="J32" s="27">
        <f t="shared" si="2"/>
        <v>1090000</v>
      </c>
      <c r="K32" s="28">
        <f t="shared" si="6"/>
        <v>5450000</v>
      </c>
      <c r="L32" s="50"/>
      <c r="N32" s="84" t="s">
        <v>172</v>
      </c>
    </row>
    <row r="33" spans="1:14" s="29" customFormat="1" ht="20.100000000000001" customHeight="1" x14ac:dyDescent="0.35">
      <c r="A33" s="20">
        <v>27</v>
      </c>
      <c r="B33" s="37" t="s">
        <v>58</v>
      </c>
      <c r="C33" s="48" t="s">
        <v>59</v>
      </c>
      <c r="D33" s="49">
        <v>36844</v>
      </c>
      <c r="E33" s="20" t="s">
        <v>60</v>
      </c>
      <c r="F33" s="39">
        <v>3.83</v>
      </c>
      <c r="G33" s="39">
        <v>80.25</v>
      </c>
      <c r="H33" s="26">
        <v>18</v>
      </c>
      <c r="I33" s="20" t="str">
        <f t="shared" si="5"/>
        <v>G</v>
      </c>
      <c r="J33" s="27">
        <f t="shared" si="2"/>
        <v>1020000</v>
      </c>
      <c r="K33" s="28">
        <f t="shared" si="6"/>
        <v>5100000</v>
      </c>
      <c r="L33" s="20"/>
      <c r="N33" s="52" t="s">
        <v>171</v>
      </c>
    </row>
    <row r="34" spans="1:14" s="29" customFormat="1" ht="20.100000000000001" customHeight="1" x14ac:dyDescent="0.35">
      <c r="A34" s="20">
        <v>28</v>
      </c>
      <c r="B34" s="37" t="s">
        <v>66</v>
      </c>
      <c r="C34" s="48" t="s">
        <v>67</v>
      </c>
      <c r="D34" s="49">
        <v>36772</v>
      </c>
      <c r="E34" s="20" t="s">
        <v>60</v>
      </c>
      <c r="F34" s="39">
        <v>3.67</v>
      </c>
      <c r="G34" s="39">
        <v>85.75</v>
      </c>
      <c r="H34" s="26">
        <v>18</v>
      </c>
      <c r="I34" s="20" t="str">
        <f t="shared" si="5"/>
        <v>G</v>
      </c>
      <c r="J34" s="27">
        <f t="shared" si="2"/>
        <v>1020000</v>
      </c>
      <c r="K34" s="28">
        <f t="shared" si="6"/>
        <v>5100000</v>
      </c>
      <c r="L34" s="36"/>
      <c r="N34" s="85" t="s">
        <v>173</v>
      </c>
    </row>
    <row r="35" spans="1:14" s="29" customFormat="1" ht="20.100000000000001" customHeight="1" x14ac:dyDescent="0.35">
      <c r="A35" s="20">
        <v>29</v>
      </c>
      <c r="B35" s="37" t="s">
        <v>63</v>
      </c>
      <c r="C35" s="48" t="s">
        <v>64</v>
      </c>
      <c r="D35" s="39" t="s">
        <v>65</v>
      </c>
      <c r="E35" s="20" t="s">
        <v>60</v>
      </c>
      <c r="F35" s="40">
        <v>3.5</v>
      </c>
      <c r="G35" s="40">
        <v>74</v>
      </c>
      <c r="H35" s="26">
        <v>18</v>
      </c>
      <c r="I35" s="20" t="str">
        <f t="shared" si="5"/>
        <v>K</v>
      </c>
      <c r="J35" s="27">
        <f t="shared" si="2"/>
        <v>950000</v>
      </c>
      <c r="K35" s="28">
        <f t="shared" si="6"/>
        <v>4750000</v>
      </c>
      <c r="L35" s="35"/>
      <c r="N35" s="90"/>
    </row>
    <row r="36" spans="1:14" s="29" customFormat="1" ht="20.100000000000001" customHeight="1" x14ac:dyDescent="0.35">
      <c r="A36" s="20">
        <v>30</v>
      </c>
      <c r="B36" s="37" t="s">
        <v>68</v>
      </c>
      <c r="C36" s="48" t="s">
        <v>69</v>
      </c>
      <c r="D36" s="39" t="s">
        <v>70</v>
      </c>
      <c r="E36" s="20" t="s">
        <v>60</v>
      </c>
      <c r="F36" s="39">
        <v>3.33</v>
      </c>
      <c r="G36" s="39">
        <v>74.25</v>
      </c>
      <c r="H36" s="26">
        <v>18</v>
      </c>
      <c r="I36" s="20" t="str">
        <f t="shared" si="5"/>
        <v>K</v>
      </c>
      <c r="J36" s="27">
        <f t="shared" si="2"/>
        <v>950000</v>
      </c>
      <c r="K36" s="28">
        <f t="shared" si="6"/>
        <v>4750000</v>
      </c>
      <c r="L36" s="35"/>
      <c r="N36" s="84" t="s">
        <v>174</v>
      </c>
    </row>
    <row r="37" spans="1:14" s="29" customFormat="1" ht="20.100000000000001" customHeight="1" x14ac:dyDescent="0.35">
      <c r="A37" s="20">
        <v>31</v>
      </c>
      <c r="B37" s="37" t="s">
        <v>71</v>
      </c>
      <c r="C37" s="48" t="s">
        <v>72</v>
      </c>
      <c r="D37" s="39" t="s">
        <v>73</v>
      </c>
      <c r="E37" s="20" t="s">
        <v>60</v>
      </c>
      <c r="F37" s="39">
        <v>3.33</v>
      </c>
      <c r="G37" s="39">
        <v>73.25</v>
      </c>
      <c r="H37" s="26">
        <v>18</v>
      </c>
      <c r="I37" s="20" t="str">
        <f t="shared" si="5"/>
        <v>K</v>
      </c>
      <c r="J37" s="27">
        <f t="shared" si="2"/>
        <v>950000</v>
      </c>
      <c r="K37" s="28">
        <f t="shared" si="6"/>
        <v>4750000</v>
      </c>
      <c r="L37" s="35"/>
      <c r="N37" s="84" t="s">
        <v>199</v>
      </c>
    </row>
    <row r="38" spans="1:14" s="29" customFormat="1" ht="20.100000000000001" customHeight="1" x14ac:dyDescent="0.35">
      <c r="A38" s="20">
        <v>32</v>
      </c>
      <c r="B38" s="37" t="s">
        <v>218</v>
      </c>
      <c r="C38" s="48" t="s">
        <v>219</v>
      </c>
      <c r="D38" s="49">
        <v>36575</v>
      </c>
      <c r="E38" s="20" t="s">
        <v>60</v>
      </c>
      <c r="F38" s="40">
        <v>3.17</v>
      </c>
      <c r="G38" s="40">
        <v>67</v>
      </c>
      <c r="H38" s="26">
        <v>18</v>
      </c>
      <c r="I38" s="20" t="str">
        <f t="shared" si="5"/>
        <v>K</v>
      </c>
      <c r="J38" s="27">
        <f t="shared" si="2"/>
        <v>950000</v>
      </c>
      <c r="K38" s="28">
        <f t="shared" si="6"/>
        <v>4750000</v>
      </c>
      <c r="L38" s="35"/>
      <c r="N38" s="84" t="s">
        <v>200</v>
      </c>
    </row>
    <row r="39" spans="1:14" s="29" customFormat="1" ht="20.100000000000001" customHeight="1" x14ac:dyDescent="0.35">
      <c r="A39" s="20">
        <v>33</v>
      </c>
      <c r="B39" s="37" t="s">
        <v>74</v>
      </c>
      <c r="C39" s="48" t="s">
        <v>75</v>
      </c>
      <c r="D39" s="39" t="s">
        <v>70</v>
      </c>
      <c r="E39" s="20" t="s">
        <v>60</v>
      </c>
      <c r="F39" s="39">
        <v>2.94</v>
      </c>
      <c r="G39" s="39">
        <v>72.25</v>
      </c>
      <c r="H39" s="26">
        <v>18</v>
      </c>
      <c r="I39" s="20" t="str">
        <f t="shared" si="5"/>
        <v>K</v>
      </c>
      <c r="J39" s="27">
        <f t="shared" si="2"/>
        <v>950000</v>
      </c>
      <c r="K39" s="28">
        <f t="shared" si="6"/>
        <v>4750000</v>
      </c>
      <c r="L39" s="35"/>
      <c r="N39" s="86"/>
    </row>
    <row r="40" spans="1:14" s="29" customFormat="1" ht="20.100000000000001" customHeight="1" x14ac:dyDescent="0.35">
      <c r="A40" s="20">
        <v>34</v>
      </c>
      <c r="B40" s="37" t="s">
        <v>76</v>
      </c>
      <c r="C40" s="48" t="s">
        <v>77</v>
      </c>
      <c r="D40" s="39" t="s">
        <v>78</v>
      </c>
      <c r="E40" s="20" t="s">
        <v>60</v>
      </c>
      <c r="F40" s="39">
        <v>2.94</v>
      </c>
      <c r="G40" s="39">
        <v>71.75</v>
      </c>
      <c r="H40" s="26">
        <v>18</v>
      </c>
      <c r="I40" s="20" t="str">
        <f t="shared" si="5"/>
        <v>K</v>
      </c>
      <c r="J40" s="27">
        <f t="shared" si="2"/>
        <v>950000</v>
      </c>
      <c r="K40" s="28">
        <f t="shared" si="6"/>
        <v>4750000</v>
      </c>
      <c r="L40" s="36"/>
      <c r="N40" s="86"/>
    </row>
    <row r="41" spans="1:14" s="29" customFormat="1" ht="20.100000000000001" customHeight="1" x14ac:dyDescent="0.35">
      <c r="A41" s="20">
        <v>35</v>
      </c>
      <c r="B41" s="37" t="s">
        <v>220</v>
      </c>
      <c r="C41" s="48" t="s">
        <v>221</v>
      </c>
      <c r="D41" s="53" t="s">
        <v>222</v>
      </c>
      <c r="E41" s="54" t="s">
        <v>79</v>
      </c>
      <c r="F41" s="32">
        <v>4</v>
      </c>
      <c r="G41" s="55">
        <v>93.25</v>
      </c>
      <c r="H41" s="26">
        <v>16</v>
      </c>
      <c r="I41" s="20" t="str">
        <f t="shared" ref="I41:I60" si="7">IF(AND(F41&gt;=3.6,G41&gt;=90),"XS",IF(AND(F41&gt;=3.2,G41&gt;=80),"G",IF(AND(F41&gt;=2.5,G41&gt;=65),"K","-")))</f>
        <v>XS</v>
      </c>
      <c r="J41" s="27">
        <f t="shared" si="2"/>
        <v>1090000</v>
      </c>
      <c r="K41" s="28">
        <f t="shared" ref="K41:K60" si="8">J41*5</f>
        <v>5450000</v>
      </c>
      <c r="L41" s="50"/>
      <c r="N41" s="51" t="s">
        <v>280</v>
      </c>
    </row>
    <row r="42" spans="1:14" s="29" customFormat="1" ht="20.100000000000001" customHeight="1" x14ac:dyDescent="0.35">
      <c r="A42" s="20">
        <v>36</v>
      </c>
      <c r="B42" s="37" t="s">
        <v>223</v>
      </c>
      <c r="C42" s="48" t="s">
        <v>224</v>
      </c>
      <c r="D42" s="53" t="s">
        <v>225</v>
      </c>
      <c r="E42" s="54" t="s">
        <v>79</v>
      </c>
      <c r="F42" s="55">
        <v>3.81</v>
      </c>
      <c r="G42" s="55">
        <v>100</v>
      </c>
      <c r="H42" s="26">
        <v>16</v>
      </c>
      <c r="I42" s="20" t="str">
        <f t="shared" si="7"/>
        <v>XS</v>
      </c>
      <c r="J42" s="27">
        <f t="shared" si="2"/>
        <v>1090000</v>
      </c>
      <c r="K42" s="28">
        <f t="shared" si="8"/>
        <v>5450000</v>
      </c>
      <c r="L42" s="20"/>
      <c r="N42" s="51" t="s">
        <v>281</v>
      </c>
    </row>
    <row r="43" spans="1:14" s="29" customFormat="1" ht="20.100000000000001" customHeight="1" x14ac:dyDescent="0.35">
      <c r="A43" s="20">
        <v>37</v>
      </c>
      <c r="B43" s="37" t="s">
        <v>226</v>
      </c>
      <c r="C43" s="48" t="s">
        <v>227</v>
      </c>
      <c r="D43" s="53" t="s">
        <v>228</v>
      </c>
      <c r="E43" s="54" t="s">
        <v>79</v>
      </c>
      <c r="F43" s="55">
        <v>3.81</v>
      </c>
      <c r="G43" s="56">
        <v>100</v>
      </c>
      <c r="H43" s="26">
        <v>16</v>
      </c>
      <c r="I43" s="20" t="str">
        <f t="shared" si="7"/>
        <v>XS</v>
      </c>
      <c r="J43" s="27">
        <f t="shared" si="2"/>
        <v>1090000</v>
      </c>
      <c r="K43" s="28">
        <f t="shared" si="8"/>
        <v>5450000</v>
      </c>
      <c r="L43" s="20"/>
      <c r="N43" s="51" t="s">
        <v>282</v>
      </c>
    </row>
    <row r="44" spans="1:14" s="29" customFormat="1" ht="20.100000000000001" customHeight="1" x14ac:dyDescent="0.35">
      <c r="A44" s="20">
        <v>38</v>
      </c>
      <c r="B44" s="37" t="s">
        <v>229</v>
      </c>
      <c r="C44" s="48" t="s">
        <v>230</v>
      </c>
      <c r="D44" s="53" t="s">
        <v>231</v>
      </c>
      <c r="E44" s="54" t="s">
        <v>79</v>
      </c>
      <c r="F44" s="32">
        <v>3.81</v>
      </c>
      <c r="G44" s="55">
        <v>100</v>
      </c>
      <c r="H44" s="26">
        <v>16</v>
      </c>
      <c r="I44" s="20" t="str">
        <f t="shared" si="7"/>
        <v>XS</v>
      </c>
      <c r="J44" s="27">
        <f t="shared" si="2"/>
        <v>1090000</v>
      </c>
      <c r="K44" s="28">
        <f t="shared" si="8"/>
        <v>5450000</v>
      </c>
      <c r="L44" s="20"/>
      <c r="N44" s="51" t="s">
        <v>283</v>
      </c>
    </row>
    <row r="45" spans="1:14" s="29" customFormat="1" ht="20.100000000000001" customHeight="1" x14ac:dyDescent="0.35">
      <c r="A45" s="20">
        <v>39</v>
      </c>
      <c r="B45" s="37" t="s">
        <v>232</v>
      </c>
      <c r="C45" s="48" t="s">
        <v>233</v>
      </c>
      <c r="D45" s="53" t="s">
        <v>234</v>
      </c>
      <c r="E45" s="54" t="s">
        <v>79</v>
      </c>
      <c r="F45" s="32">
        <v>3.81</v>
      </c>
      <c r="G45" s="32">
        <v>95.5</v>
      </c>
      <c r="H45" s="26">
        <v>16</v>
      </c>
      <c r="I45" s="20" t="str">
        <f t="shared" si="7"/>
        <v>XS</v>
      </c>
      <c r="J45" s="27">
        <f t="shared" si="2"/>
        <v>1090000</v>
      </c>
      <c r="K45" s="28">
        <f t="shared" si="8"/>
        <v>5450000</v>
      </c>
      <c r="L45" s="20"/>
      <c r="N45" s="51" t="s">
        <v>284</v>
      </c>
    </row>
    <row r="46" spans="1:14" s="29" customFormat="1" ht="20.100000000000001" customHeight="1" x14ac:dyDescent="0.35">
      <c r="A46" s="20">
        <v>40</v>
      </c>
      <c r="B46" s="37" t="s">
        <v>235</v>
      </c>
      <c r="C46" s="48" t="s">
        <v>236</v>
      </c>
      <c r="D46" s="53" t="s">
        <v>237</v>
      </c>
      <c r="E46" s="54" t="s">
        <v>79</v>
      </c>
      <c r="F46" s="55">
        <v>3.75</v>
      </c>
      <c r="G46" s="55">
        <v>92.75</v>
      </c>
      <c r="H46" s="26">
        <v>16</v>
      </c>
      <c r="I46" s="20" t="str">
        <f t="shared" si="7"/>
        <v>XS</v>
      </c>
      <c r="J46" s="27">
        <f t="shared" si="2"/>
        <v>1090000</v>
      </c>
      <c r="K46" s="28">
        <f t="shared" si="8"/>
        <v>5450000</v>
      </c>
      <c r="L46" s="20"/>
      <c r="N46" s="51" t="s">
        <v>285</v>
      </c>
    </row>
    <row r="47" spans="1:14" s="29" customFormat="1" ht="20.100000000000001" customHeight="1" x14ac:dyDescent="0.35">
      <c r="A47" s="20">
        <v>41</v>
      </c>
      <c r="B47" s="37" t="s">
        <v>238</v>
      </c>
      <c r="C47" s="48" t="s">
        <v>239</v>
      </c>
      <c r="D47" s="53" t="s">
        <v>240</v>
      </c>
      <c r="E47" s="54" t="s">
        <v>79</v>
      </c>
      <c r="F47" s="55">
        <v>3.63</v>
      </c>
      <c r="G47" s="32">
        <v>82</v>
      </c>
      <c r="H47" s="26">
        <v>16</v>
      </c>
      <c r="I47" s="20" t="str">
        <f t="shared" si="7"/>
        <v>G</v>
      </c>
      <c r="J47" s="27">
        <f t="shared" si="2"/>
        <v>1020000</v>
      </c>
      <c r="K47" s="28">
        <f t="shared" si="8"/>
        <v>5100000</v>
      </c>
      <c r="L47" s="20"/>
      <c r="N47" s="51" t="s">
        <v>286</v>
      </c>
    </row>
    <row r="48" spans="1:14" s="29" customFormat="1" ht="20.100000000000001" customHeight="1" x14ac:dyDescent="0.35">
      <c r="A48" s="20">
        <v>42</v>
      </c>
      <c r="B48" s="37" t="s">
        <v>241</v>
      </c>
      <c r="C48" s="48" t="s">
        <v>242</v>
      </c>
      <c r="D48" s="53" t="s">
        <v>243</v>
      </c>
      <c r="E48" s="54" t="s">
        <v>79</v>
      </c>
      <c r="F48" s="55">
        <v>3.63</v>
      </c>
      <c r="G48" s="32">
        <v>81.5</v>
      </c>
      <c r="H48" s="26">
        <v>16</v>
      </c>
      <c r="I48" s="20" t="str">
        <f t="shared" si="7"/>
        <v>G</v>
      </c>
      <c r="J48" s="27">
        <f t="shared" si="2"/>
        <v>1020000</v>
      </c>
      <c r="K48" s="28">
        <f t="shared" si="8"/>
        <v>5100000</v>
      </c>
      <c r="L48" s="20"/>
      <c r="N48" s="51" t="s">
        <v>287</v>
      </c>
    </row>
    <row r="49" spans="1:14" s="29" customFormat="1" ht="20.100000000000001" customHeight="1" x14ac:dyDescent="0.35">
      <c r="A49" s="20">
        <v>43</v>
      </c>
      <c r="B49" s="37" t="s">
        <v>244</v>
      </c>
      <c r="C49" s="48" t="s">
        <v>245</v>
      </c>
      <c r="D49" s="53" t="s">
        <v>246</v>
      </c>
      <c r="E49" s="54" t="s">
        <v>79</v>
      </c>
      <c r="F49" s="55">
        <v>3.38</v>
      </c>
      <c r="G49" s="55">
        <v>82.75</v>
      </c>
      <c r="H49" s="26">
        <v>16</v>
      </c>
      <c r="I49" s="20" t="str">
        <f t="shared" si="7"/>
        <v>G</v>
      </c>
      <c r="J49" s="27">
        <f t="shared" si="2"/>
        <v>1020000</v>
      </c>
      <c r="K49" s="28">
        <f t="shared" si="8"/>
        <v>5100000</v>
      </c>
      <c r="L49" s="20"/>
      <c r="N49" s="51" t="s">
        <v>288</v>
      </c>
    </row>
    <row r="50" spans="1:14" s="29" customFormat="1" ht="20.100000000000001" customHeight="1" x14ac:dyDescent="0.35">
      <c r="A50" s="20">
        <v>44</v>
      </c>
      <c r="B50" s="37" t="s">
        <v>277</v>
      </c>
      <c r="C50" s="48" t="s">
        <v>278</v>
      </c>
      <c r="D50" s="53" t="s">
        <v>279</v>
      </c>
      <c r="E50" s="54" t="s">
        <v>79</v>
      </c>
      <c r="F50" s="55">
        <v>3.38</v>
      </c>
      <c r="G50" s="55">
        <v>81.75</v>
      </c>
      <c r="H50" s="26">
        <v>16</v>
      </c>
      <c r="I50" s="20" t="str">
        <f>IF(AND(F50&gt;=3.6,G50&gt;=90),"XS",IF(AND(F50&gt;=3.2,G50&gt;=80),"G",IF(AND(F50&gt;=2.5,G50&gt;=65),"K","-")))</f>
        <v>G</v>
      </c>
      <c r="J50" s="27">
        <f t="shared" si="2"/>
        <v>1020000</v>
      </c>
      <c r="K50" s="28">
        <f>J50*5</f>
        <v>5100000</v>
      </c>
      <c r="L50" s="36"/>
      <c r="N50" s="51" t="s">
        <v>299</v>
      </c>
    </row>
    <row r="51" spans="1:14" s="29" customFormat="1" ht="20.100000000000001" customHeight="1" x14ac:dyDescent="0.35">
      <c r="A51" s="20">
        <v>45</v>
      </c>
      <c r="B51" s="37" t="s">
        <v>247</v>
      </c>
      <c r="C51" s="48" t="s">
        <v>248</v>
      </c>
      <c r="D51" s="53" t="s">
        <v>249</v>
      </c>
      <c r="E51" s="54" t="s">
        <v>79</v>
      </c>
      <c r="F51" s="32">
        <v>4</v>
      </c>
      <c r="G51" s="55">
        <v>78.25</v>
      </c>
      <c r="H51" s="26">
        <v>16</v>
      </c>
      <c r="I51" s="20" t="str">
        <f t="shared" si="7"/>
        <v>K</v>
      </c>
      <c r="J51" s="27">
        <f t="shared" si="2"/>
        <v>950000</v>
      </c>
      <c r="K51" s="28">
        <f t="shared" si="8"/>
        <v>4750000</v>
      </c>
      <c r="L51" s="20"/>
      <c r="N51" s="51" t="s">
        <v>289</v>
      </c>
    </row>
    <row r="52" spans="1:14" s="29" customFormat="1" ht="20.100000000000001" customHeight="1" x14ac:dyDescent="0.35">
      <c r="A52" s="20">
        <v>46</v>
      </c>
      <c r="B52" s="37" t="s">
        <v>250</v>
      </c>
      <c r="C52" s="48" t="s">
        <v>251</v>
      </c>
      <c r="D52" s="53" t="s">
        <v>252</v>
      </c>
      <c r="E52" s="54" t="s">
        <v>79</v>
      </c>
      <c r="F52" s="55">
        <v>3.81</v>
      </c>
      <c r="G52" s="55">
        <v>78.25</v>
      </c>
      <c r="H52" s="26">
        <v>16</v>
      </c>
      <c r="I52" s="20" t="str">
        <f t="shared" si="7"/>
        <v>K</v>
      </c>
      <c r="J52" s="27">
        <f t="shared" si="2"/>
        <v>950000</v>
      </c>
      <c r="K52" s="28">
        <f t="shared" si="8"/>
        <v>4750000</v>
      </c>
      <c r="L52" s="20"/>
      <c r="N52" s="51" t="s">
        <v>290</v>
      </c>
    </row>
    <row r="53" spans="1:14" s="29" customFormat="1" ht="20.100000000000001" customHeight="1" x14ac:dyDescent="0.35">
      <c r="A53" s="20">
        <v>47</v>
      </c>
      <c r="B53" s="37" t="s">
        <v>253</v>
      </c>
      <c r="C53" s="48" t="s">
        <v>254</v>
      </c>
      <c r="D53" s="53" t="s">
        <v>255</v>
      </c>
      <c r="E53" s="54" t="s">
        <v>79</v>
      </c>
      <c r="F53" s="55">
        <v>3.81</v>
      </c>
      <c r="G53" s="55">
        <v>75.75</v>
      </c>
      <c r="H53" s="26">
        <v>16</v>
      </c>
      <c r="I53" s="20" t="str">
        <f t="shared" si="7"/>
        <v>K</v>
      </c>
      <c r="J53" s="27">
        <f t="shared" si="2"/>
        <v>950000</v>
      </c>
      <c r="K53" s="28">
        <f t="shared" si="8"/>
        <v>4750000</v>
      </c>
      <c r="L53" s="20"/>
      <c r="N53" s="51" t="s">
        <v>291</v>
      </c>
    </row>
    <row r="54" spans="1:14" s="29" customFormat="1" ht="20.100000000000001" customHeight="1" x14ac:dyDescent="0.35">
      <c r="A54" s="20">
        <v>48</v>
      </c>
      <c r="B54" s="37" t="s">
        <v>256</v>
      </c>
      <c r="C54" s="48" t="s">
        <v>257</v>
      </c>
      <c r="D54" s="53" t="s">
        <v>258</v>
      </c>
      <c r="E54" s="54" t="s">
        <v>79</v>
      </c>
      <c r="F54" s="55">
        <v>3.81</v>
      </c>
      <c r="G54" s="55">
        <v>75.75</v>
      </c>
      <c r="H54" s="26">
        <v>16</v>
      </c>
      <c r="I54" s="20" t="str">
        <f t="shared" si="7"/>
        <v>K</v>
      </c>
      <c r="J54" s="27">
        <f t="shared" si="2"/>
        <v>950000</v>
      </c>
      <c r="K54" s="28">
        <f t="shared" si="8"/>
        <v>4750000</v>
      </c>
      <c r="L54" s="20"/>
      <c r="N54" s="51" t="s">
        <v>292</v>
      </c>
    </row>
    <row r="55" spans="1:14" s="29" customFormat="1" ht="20.100000000000001" customHeight="1" x14ac:dyDescent="0.35">
      <c r="A55" s="20">
        <v>49</v>
      </c>
      <c r="B55" s="37" t="s">
        <v>259</v>
      </c>
      <c r="C55" s="48" t="s">
        <v>260</v>
      </c>
      <c r="D55" s="53" t="s">
        <v>261</v>
      </c>
      <c r="E55" s="54" t="s">
        <v>79</v>
      </c>
      <c r="F55" s="55">
        <v>3.81</v>
      </c>
      <c r="G55" s="32">
        <v>69.5</v>
      </c>
      <c r="H55" s="26">
        <v>16</v>
      </c>
      <c r="I55" s="20" t="str">
        <f t="shared" si="7"/>
        <v>K</v>
      </c>
      <c r="J55" s="27">
        <f t="shared" si="2"/>
        <v>950000</v>
      </c>
      <c r="K55" s="28">
        <f t="shared" si="8"/>
        <v>4750000</v>
      </c>
      <c r="L55" s="20"/>
      <c r="N55" s="51" t="s">
        <v>293</v>
      </c>
    </row>
    <row r="56" spans="1:14" s="29" customFormat="1" ht="20.100000000000001" customHeight="1" x14ac:dyDescent="0.35">
      <c r="A56" s="20">
        <v>50</v>
      </c>
      <c r="B56" s="37" t="s">
        <v>268</v>
      </c>
      <c r="C56" s="48" t="s">
        <v>269</v>
      </c>
      <c r="D56" s="53" t="s">
        <v>270</v>
      </c>
      <c r="E56" s="54" t="s">
        <v>79</v>
      </c>
      <c r="F56" s="55">
        <v>3.63</v>
      </c>
      <c r="G56" s="32">
        <v>78.5</v>
      </c>
      <c r="H56" s="26">
        <v>16</v>
      </c>
      <c r="I56" s="20" t="str">
        <f>IF(AND(F56&gt;=3.6,G56&gt;=90),"XS",IF(AND(F56&gt;=3.2,G56&gt;=80),"G",IF(AND(F56&gt;=2.5,G56&gt;=65),"K","-")))</f>
        <v>K</v>
      </c>
      <c r="J56" s="27">
        <f t="shared" si="2"/>
        <v>950000</v>
      </c>
      <c r="K56" s="28">
        <f>J56*5</f>
        <v>4750000</v>
      </c>
      <c r="L56" s="20"/>
      <c r="N56" s="51" t="s">
        <v>296</v>
      </c>
    </row>
    <row r="57" spans="1:14" s="29" customFormat="1" ht="20.100000000000001" customHeight="1" x14ac:dyDescent="0.35">
      <c r="A57" s="20">
        <v>51</v>
      </c>
      <c r="B57" s="37" t="s">
        <v>262</v>
      </c>
      <c r="C57" s="48" t="s">
        <v>263</v>
      </c>
      <c r="D57" s="53" t="s">
        <v>264</v>
      </c>
      <c r="E57" s="54" t="s">
        <v>79</v>
      </c>
      <c r="F57" s="55">
        <v>3.63</v>
      </c>
      <c r="G57" s="55">
        <v>75.25</v>
      </c>
      <c r="H57" s="26">
        <v>16</v>
      </c>
      <c r="I57" s="20" t="str">
        <f t="shared" si="7"/>
        <v>K</v>
      </c>
      <c r="J57" s="27">
        <f t="shared" si="2"/>
        <v>950000</v>
      </c>
      <c r="K57" s="28">
        <f t="shared" si="8"/>
        <v>4750000</v>
      </c>
      <c r="L57" s="20"/>
      <c r="N57" s="51" t="s">
        <v>294</v>
      </c>
    </row>
    <row r="58" spans="1:14" s="29" customFormat="1" ht="20.100000000000001" customHeight="1" x14ac:dyDescent="0.35">
      <c r="A58" s="20">
        <v>52</v>
      </c>
      <c r="B58" s="37" t="s">
        <v>265</v>
      </c>
      <c r="C58" s="48" t="s">
        <v>266</v>
      </c>
      <c r="D58" s="53" t="s">
        <v>267</v>
      </c>
      <c r="E58" s="54" t="s">
        <v>79</v>
      </c>
      <c r="F58" s="55">
        <v>3.63</v>
      </c>
      <c r="G58" s="55">
        <v>74.25</v>
      </c>
      <c r="H58" s="26">
        <v>16</v>
      </c>
      <c r="I58" s="20" t="str">
        <f t="shared" si="7"/>
        <v>K</v>
      </c>
      <c r="J58" s="27">
        <f t="shared" si="2"/>
        <v>950000</v>
      </c>
      <c r="K58" s="28">
        <f t="shared" si="8"/>
        <v>4750000</v>
      </c>
      <c r="L58" s="20"/>
      <c r="N58" s="51" t="s">
        <v>295</v>
      </c>
    </row>
    <row r="59" spans="1:14" s="29" customFormat="1" ht="20.100000000000001" customHeight="1" x14ac:dyDescent="0.35">
      <c r="A59" s="20">
        <v>53</v>
      </c>
      <c r="B59" s="37" t="s">
        <v>271</v>
      </c>
      <c r="C59" s="48" t="s">
        <v>272</v>
      </c>
      <c r="D59" s="53" t="s">
        <v>273</v>
      </c>
      <c r="E59" s="54" t="s">
        <v>79</v>
      </c>
      <c r="F59" s="55">
        <v>3.56</v>
      </c>
      <c r="G59" s="32">
        <v>73.5</v>
      </c>
      <c r="H59" s="26">
        <v>16</v>
      </c>
      <c r="I59" s="20" t="str">
        <f t="shared" si="7"/>
        <v>K</v>
      </c>
      <c r="J59" s="27">
        <f t="shared" si="2"/>
        <v>950000</v>
      </c>
      <c r="K59" s="28">
        <f t="shared" si="8"/>
        <v>4750000</v>
      </c>
      <c r="L59" s="20"/>
      <c r="N59" s="51" t="s">
        <v>297</v>
      </c>
    </row>
    <row r="60" spans="1:14" s="29" customFormat="1" ht="20.100000000000001" customHeight="1" x14ac:dyDescent="0.35">
      <c r="A60" s="20">
        <v>54</v>
      </c>
      <c r="B60" s="37" t="s">
        <v>274</v>
      </c>
      <c r="C60" s="48" t="s">
        <v>275</v>
      </c>
      <c r="D60" s="53" t="s">
        <v>276</v>
      </c>
      <c r="E60" s="54" t="s">
        <v>79</v>
      </c>
      <c r="F60" s="55">
        <v>3.44</v>
      </c>
      <c r="G60" s="55">
        <v>73.25</v>
      </c>
      <c r="H60" s="26">
        <v>16</v>
      </c>
      <c r="I60" s="20" t="str">
        <f t="shared" si="7"/>
        <v>K</v>
      </c>
      <c r="J60" s="27">
        <f t="shared" si="2"/>
        <v>950000</v>
      </c>
      <c r="K60" s="28">
        <f t="shared" si="8"/>
        <v>4750000</v>
      </c>
      <c r="L60" s="20"/>
      <c r="N60" s="51" t="s">
        <v>298</v>
      </c>
    </row>
    <row r="61" spans="1:14" s="29" customFormat="1" ht="20.100000000000001" customHeight="1" x14ac:dyDescent="0.35">
      <c r="A61" s="20">
        <v>55</v>
      </c>
      <c r="B61" s="37" t="s">
        <v>102</v>
      </c>
      <c r="C61" s="38" t="s">
        <v>103</v>
      </c>
      <c r="D61" s="57">
        <v>36741</v>
      </c>
      <c r="E61" s="54" t="s">
        <v>82</v>
      </c>
      <c r="F61" s="32" t="s">
        <v>89</v>
      </c>
      <c r="G61" s="55">
        <v>100</v>
      </c>
      <c r="H61" s="26">
        <v>16</v>
      </c>
      <c r="I61" s="20" t="str">
        <f t="shared" ref="I61:I66" si="9">IF(AND(F61&gt;=3.6,G61&gt;=90),"XS",IF(AND(F61&gt;=3.2,G61&gt;=80),"G",IF(AND(F61&gt;=2.5,G61&gt;=65),"K","-")))</f>
        <v>XS</v>
      </c>
      <c r="J61" s="27">
        <f t="shared" si="2"/>
        <v>1090000</v>
      </c>
      <c r="K61" s="28">
        <f t="shared" ref="K61:K66" si="10">J61*5</f>
        <v>5450000</v>
      </c>
      <c r="L61" s="35"/>
      <c r="N61" s="44" t="s">
        <v>183</v>
      </c>
    </row>
    <row r="62" spans="1:14" s="29" customFormat="1" ht="20.100000000000001" customHeight="1" x14ac:dyDescent="0.35">
      <c r="A62" s="20">
        <v>56</v>
      </c>
      <c r="B62" s="37" t="s">
        <v>90</v>
      </c>
      <c r="C62" s="38" t="s">
        <v>91</v>
      </c>
      <c r="D62" s="23">
        <v>36710</v>
      </c>
      <c r="E62" s="54" t="s">
        <v>82</v>
      </c>
      <c r="F62" s="32" t="s">
        <v>89</v>
      </c>
      <c r="G62" s="32">
        <v>99</v>
      </c>
      <c r="H62" s="26">
        <v>16</v>
      </c>
      <c r="I62" s="20" t="str">
        <f t="shared" si="9"/>
        <v>XS</v>
      </c>
      <c r="J62" s="27">
        <f t="shared" si="2"/>
        <v>1090000</v>
      </c>
      <c r="K62" s="28">
        <f t="shared" si="10"/>
        <v>5450000</v>
      </c>
      <c r="L62" s="50"/>
      <c r="N62" s="44" t="s">
        <v>178</v>
      </c>
    </row>
    <row r="63" spans="1:14" s="29" customFormat="1" ht="20.100000000000001" customHeight="1" x14ac:dyDescent="0.35">
      <c r="A63" s="20">
        <v>57</v>
      </c>
      <c r="B63" s="37" t="s">
        <v>97</v>
      </c>
      <c r="C63" s="38" t="s">
        <v>98</v>
      </c>
      <c r="D63" s="57">
        <v>36612</v>
      </c>
      <c r="E63" s="54" t="s">
        <v>82</v>
      </c>
      <c r="F63" s="32" t="s">
        <v>89</v>
      </c>
      <c r="G63" s="55">
        <v>76.25</v>
      </c>
      <c r="H63" s="26">
        <v>16</v>
      </c>
      <c r="I63" s="20" t="str">
        <f t="shared" si="9"/>
        <v>K</v>
      </c>
      <c r="J63" s="27">
        <f t="shared" ref="J63:J70" si="11">IF(I63="XS",1090000,IF(I63="G",1020000,IF(I63="K",950000,0)))</f>
        <v>950000</v>
      </c>
      <c r="K63" s="28">
        <f t="shared" si="10"/>
        <v>4750000</v>
      </c>
      <c r="L63" s="36"/>
      <c r="N63" s="44" t="s">
        <v>181</v>
      </c>
    </row>
    <row r="64" spans="1:14" s="29" customFormat="1" ht="20.100000000000001" customHeight="1" x14ac:dyDescent="0.35">
      <c r="A64" s="20">
        <v>58</v>
      </c>
      <c r="B64" s="37" t="s">
        <v>104</v>
      </c>
      <c r="C64" s="38" t="s">
        <v>105</v>
      </c>
      <c r="D64" s="57">
        <v>36610</v>
      </c>
      <c r="E64" s="54" t="s">
        <v>82</v>
      </c>
      <c r="F64" s="32" t="s">
        <v>89</v>
      </c>
      <c r="G64" s="55">
        <v>75.75</v>
      </c>
      <c r="H64" s="26">
        <v>16</v>
      </c>
      <c r="I64" s="20" t="str">
        <f t="shared" si="9"/>
        <v>K</v>
      </c>
      <c r="J64" s="27">
        <f t="shared" si="11"/>
        <v>950000</v>
      </c>
      <c r="K64" s="28">
        <f t="shared" si="10"/>
        <v>4750000</v>
      </c>
      <c r="L64" s="35"/>
      <c r="N64" s="89"/>
    </row>
    <row r="65" spans="1:14" s="29" customFormat="1" ht="20.100000000000001" customHeight="1" x14ac:dyDescent="0.35">
      <c r="A65" s="20">
        <v>59</v>
      </c>
      <c r="B65" s="37" t="s">
        <v>87</v>
      </c>
      <c r="C65" s="38" t="s">
        <v>88</v>
      </c>
      <c r="D65" s="23">
        <v>36598</v>
      </c>
      <c r="E65" s="54" t="s">
        <v>82</v>
      </c>
      <c r="F65" s="32" t="s">
        <v>89</v>
      </c>
      <c r="G65" s="32">
        <v>73.5</v>
      </c>
      <c r="H65" s="26">
        <v>16</v>
      </c>
      <c r="I65" s="20" t="str">
        <f t="shared" si="9"/>
        <v>K</v>
      </c>
      <c r="J65" s="27">
        <f t="shared" si="11"/>
        <v>950000</v>
      </c>
      <c r="K65" s="28">
        <f t="shared" si="10"/>
        <v>4750000</v>
      </c>
      <c r="L65" s="35"/>
      <c r="N65" s="44" t="s">
        <v>177</v>
      </c>
    </row>
    <row r="66" spans="1:14" s="29" customFormat="1" ht="20.100000000000001" customHeight="1" x14ac:dyDescent="0.35">
      <c r="A66" s="20">
        <v>60</v>
      </c>
      <c r="B66" s="37" t="s">
        <v>106</v>
      </c>
      <c r="C66" s="38" t="s">
        <v>107</v>
      </c>
      <c r="D66" s="57">
        <v>36563</v>
      </c>
      <c r="E66" s="54" t="s">
        <v>82</v>
      </c>
      <c r="F66" s="32" t="s">
        <v>89</v>
      </c>
      <c r="G66" s="55">
        <v>67.75</v>
      </c>
      <c r="H66" s="26">
        <v>16</v>
      </c>
      <c r="I66" s="20" t="str">
        <f t="shared" si="9"/>
        <v>K</v>
      </c>
      <c r="J66" s="27">
        <f t="shared" si="11"/>
        <v>950000</v>
      </c>
      <c r="K66" s="28">
        <f t="shared" si="10"/>
        <v>4750000</v>
      </c>
      <c r="L66" s="35"/>
      <c r="N66" s="44" t="s">
        <v>184</v>
      </c>
    </row>
    <row r="67" spans="1:14" s="29" customFormat="1" ht="20.100000000000001" customHeight="1" x14ac:dyDescent="0.35">
      <c r="A67" s="20">
        <v>61</v>
      </c>
      <c r="B67" s="37" t="s">
        <v>92</v>
      </c>
      <c r="C67" s="38" t="s">
        <v>93</v>
      </c>
      <c r="D67" s="57">
        <v>36870</v>
      </c>
      <c r="E67" s="54" t="s">
        <v>82</v>
      </c>
      <c r="F67" s="32" t="s">
        <v>94</v>
      </c>
      <c r="G67" s="32">
        <v>77</v>
      </c>
      <c r="H67" s="26">
        <v>16</v>
      </c>
      <c r="I67" s="20" t="str">
        <f t="shared" ref="I67:I69" si="12">IF(AND(F67&gt;=3.6,G67&gt;=90),"XS",IF(AND(F67&gt;=3.2,G67&gt;=80),"G",IF(AND(F67&gt;=2.5,G67&gt;=65),"K","-")))</f>
        <v>K</v>
      </c>
      <c r="J67" s="27">
        <f t="shared" si="11"/>
        <v>950000</v>
      </c>
      <c r="K67" s="28">
        <f t="shared" ref="K67:K69" si="13">J67*5</f>
        <v>4750000</v>
      </c>
      <c r="L67" s="20"/>
      <c r="N67" s="44" t="s">
        <v>179</v>
      </c>
    </row>
    <row r="68" spans="1:14" s="29" customFormat="1" ht="20.100000000000001" customHeight="1" x14ac:dyDescent="0.35">
      <c r="A68" s="20">
        <v>62</v>
      </c>
      <c r="B68" s="37" t="s">
        <v>99</v>
      </c>
      <c r="C68" s="38" t="s">
        <v>100</v>
      </c>
      <c r="D68" s="57">
        <v>36776</v>
      </c>
      <c r="E68" s="54" t="s">
        <v>82</v>
      </c>
      <c r="F68" s="32" t="s">
        <v>94</v>
      </c>
      <c r="G68" s="55">
        <v>72.25</v>
      </c>
      <c r="H68" s="26">
        <v>16</v>
      </c>
      <c r="I68" s="20" t="str">
        <f>IF(AND(F68&gt;=3.6,G68&gt;=90),"XS",IF(AND(F68&gt;=3.2,G68&gt;=80),"G",IF(AND(F68&gt;=2.5,G68&gt;=65),"K","-")))</f>
        <v>K</v>
      </c>
      <c r="J68" s="27">
        <f t="shared" si="11"/>
        <v>950000</v>
      </c>
      <c r="K68" s="28">
        <f>J68*5</f>
        <v>4750000</v>
      </c>
      <c r="L68" s="35"/>
      <c r="N68" s="44" t="s">
        <v>182</v>
      </c>
    </row>
    <row r="69" spans="1:14" s="29" customFormat="1" ht="20.100000000000001" customHeight="1" x14ac:dyDescent="0.35">
      <c r="A69" s="20">
        <v>63</v>
      </c>
      <c r="B69" s="37" t="s">
        <v>95</v>
      </c>
      <c r="C69" s="38" t="s">
        <v>96</v>
      </c>
      <c r="D69" s="57">
        <v>36592</v>
      </c>
      <c r="E69" s="54" t="s">
        <v>82</v>
      </c>
      <c r="F69" s="32" t="s">
        <v>94</v>
      </c>
      <c r="G69" s="32">
        <v>69.5</v>
      </c>
      <c r="H69" s="26">
        <v>16</v>
      </c>
      <c r="I69" s="20" t="str">
        <f t="shared" si="12"/>
        <v>K</v>
      </c>
      <c r="J69" s="27">
        <f t="shared" si="11"/>
        <v>950000</v>
      </c>
      <c r="K69" s="28">
        <f t="shared" si="13"/>
        <v>4750000</v>
      </c>
      <c r="L69" s="35"/>
      <c r="N69" s="44" t="s">
        <v>180</v>
      </c>
    </row>
    <row r="70" spans="1:14" s="29" customFormat="1" ht="20.100000000000001" customHeight="1" x14ac:dyDescent="0.35">
      <c r="A70" s="20">
        <v>64</v>
      </c>
      <c r="B70" s="37" t="s">
        <v>111</v>
      </c>
      <c r="C70" s="38" t="s">
        <v>112</v>
      </c>
      <c r="D70" s="57">
        <v>36745</v>
      </c>
      <c r="E70" s="54" t="s">
        <v>82</v>
      </c>
      <c r="F70" s="32" t="s">
        <v>94</v>
      </c>
      <c r="G70" s="32">
        <v>69</v>
      </c>
      <c r="H70" s="26">
        <v>16</v>
      </c>
      <c r="I70" s="20" t="str">
        <f>IF(AND(F70&gt;=3.6,G70&gt;=90),"XS",IF(AND(F70&gt;=3.2,G70&gt;=80),"G",IF(AND(F70&gt;=2.5,G70&gt;=65),"K","-")))</f>
        <v>K</v>
      </c>
      <c r="J70" s="27">
        <f t="shared" si="11"/>
        <v>950000</v>
      </c>
      <c r="K70" s="28">
        <f>J70*5</f>
        <v>4750000</v>
      </c>
      <c r="L70" s="35"/>
      <c r="N70" s="44" t="s">
        <v>186</v>
      </c>
    </row>
    <row r="71" spans="1:14" s="29" customFormat="1" ht="20.100000000000001" customHeight="1" x14ac:dyDescent="0.35">
      <c r="A71" s="20">
        <v>65</v>
      </c>
      <c r="B71" s="37" t="s">
        <v>80</v>
      </c>
      <c r="C71" s="38" t="s">
        <v>81</v>
      </c>
      <c r="D71" s="23">
        <v>36746</v>
      </c>
      <c r="E71" s="54" t="s">
        <v>82</v>
      </c>
      <c r="F71" s="55" t="s">
        <v>83</v>
      </c>
      <c r="G71" s="32">
        <v>77</v>
      </c>
      <c r="H71" s="26">
        <v>16</v>
      </c>
      <c r="I71" s="20" t="str">
        <f>IF(AND(F71&gt;=3.6,G71&gt;=90),"XS",IF(AND(F71&gt;=3.2,G71&gt;=80),"G",IF(AND(F71&gt;=2.5,G71&gt;=65),"K","-")))</f>
        <v>K</v>
      </c>
      <c r="J71" s="27">
        <f t="shared" si="2"/>
        <v>950000</v>
      </c>
      <c r="K71" s="28">
        <f>J71*5</f>
        <v>4750000</v>
      </c>
      <c r="L71" s="35"/>
      <c r="N71" s="44" t="s">
        <v>175</v>
      </c>
    </row>
    <row r="72" spans="1:14" s="29" customFormat="1" ht="20.100000000000001" customHeight="1" x14ac:dyDescent="0.35">
      <c r="A72" s="20">
        <v>66</v>
      </c>
      <c r="B72" s="37" t="s">
        <v>108</v>
      </c>
      <c r="C72" s="38" t="s">
        <v>109</v>
      </c>
      <c r="D72" s="57">
        <v>36758</v>
      </c>
      <c r="E72" s="54" t="s">
        <v>82</v>
      </c>
      <c r="F72" s="32" t="s">
        <v>110</v>
      </c>
      <c r="G72" s="32">
        <v>71</v>
      </c>
      <c r="H72" s="26">
        <v>16</v>
      </c>
      <c r="I72" s="20" t="str">
        <f>IF(AND(F72&gt;=3.6,G72&gt;=90),"XS",IF(AND(F72&gt;=3.2,G72&gt;=80),"G",IF(AND(F72&gt;=2.5,G72&gt;=65),"K","-")))</f>
        <v>K</v>
      </c>
      <c r="J72" s="27">
        <f>IF(I72="XS",1090000,IF(I72="G",1020000,IF(I72="K",950000,0)))</f>
        <v>950000</v>
      </c>
      <c r="K72" s="28">
        <f>J72*5</f>
        <v>4750000</v>
      </c>
      <c r="L72" s="35"/>
      <c r="N72" s="44" t="s">
        <v>185</v>
      </c>
    </row>
    <row r="73" spans="1:14" s="29" customFormat="1" ht="20.100000000000001" customHeight="1" x14ac:dyDescent="0.35">
      <c r="A73" s="20">
        <v>67</v>
      </c>
      <c r="B73" s="37" t="s">
        <v>84</v>
      </c>
      <c r="C73" s="38" t="s">
        <v>85</v>
      </c>
      <c r="D73" s="23">
        <v>36715</v>
      </c>
      <c r="E73" s="54" t="s">
        <v>82</v>
      </c>
      <c r="F73" s="55" t="s">
        <v>86</v>
      </c>
      <c r="G73" s="32">
        <v>75</v>
      </c>
      <c r="H73" s="26">
        <v>16</v>
      </c>
      <c r="I73" s="20" t="str">
        <f t="shared" ref="I73" si="14">IF(AND(F73&gt;=3.6,G73&gt;=90),"XS",IF(AND(F73&gt;=3.2,G73&gt;=80),"G",IF(AND(F73&gt;=2.5,G73&gt;=65),"K","-")))</f>
        <v>K</v>
      </c>
      <c r="J73" s="27">
        <f t="shared" ref="J73:J86" si="15">IF(I73="XS",1090000,IF(I73="G",1020000,IF(I73="K",950000,0)))</f>
        <v>950000</v>
      </c>
      <c r="K73" s="28">
        <f t="shared" ref="K73" si="16">J73*5</f>
        <v>4750000</v>
      </c>
      <c r="L73" s="20"/>
      <c r="M73" s="58"/>
      <c r="N73" s="44" t="s">
        <v>176</v>
      </c>
    </row>
    <row r="74" spans="1:14" s="29" customFormat="1" ht="20.100000000000001" customHeight="1" x14ac:dyDescent="0.35">
      <c r="A74" s="20">
        <v>68</v>
      </c>
      <c r="B74" s="37" t="s">
        <v>113</v>
      </c>
      <c r="C74" s="48" t="s">
        <v>114</v>
      </c>
      <c r="D74" s="49">
        <v>37176</v>
      </c>
      <c r="E74" s="54" t="s">
        <v>115</v>
      </c>
      <c r="F74" s="39">
        <v>3.44</v>
      </c>
      <c r="G74" s="39">
        <v>82.25</v>
      </c>
      <c r="H74" s="26">
        <v>24</v>
      </c>
      <c r="I74" s="20" t="str">
        <f t="shared" ref="I74:I86" si="17">IF(AND(F74&gt;=3.6,G74&gt;=90),"XS",IF(AND(F74&gt;=3.2,G74&gt;=80),"G",IF(AND(F74&gt;=2.5,G74&gt;=65),"K","-")))</f>
        <v>G</v>
      </c>
      <c r="J74" s="27">
        <f t="shared" si="15"/>
        <v>1020000</v>
      </c>
      <c r="K74" s="28">
        <f t="shared" ref="K74:K86" si="18">J74*5</f>
        <v>5100000</v>
      </c>
      <c r="L74" s="50"/>
      <c r="N74" s="51" t="s">
        <v>187</v>
      </c>
    </row>
    <row r="75" spans="1:14" s="29" customFormat="1" ht="20.100000000000001" customHeight="1" x14ac:dyDescent="0.35">
      <c r="A75" s="20">
        <v>69</v>
      </c>
      <c r="B75" s="37" t="s">
        <v>119</v>
      </c>
      <c r="C75" s="38" t="s">
        <v>120</v>
      </c>
      <c r="D75" s="49">
        <v>37068</v>
      </c>
      <c r="E75" s="54" t="s">
        <v>118</v>
      </c>
      <c r="F75" s="39">
        <v>3.81</v>
      </c>
      <c r="G75" s="40">
        <v>98</v>
      </c>
      <c r="H75" s="26">
        <v>24</v>
      </c>
      <c r="I75" s="20" t="str">
        <f t="shared" si="17"/>
        <v>XS</v>
      </c>
      <c r="J75" s="27">
        <f t="shared" si="15"/>
        <v>1090000</v>
      </c>
      <c r="K75" s="28">
        <f t="shared" si="18"/>
        <v>5450000</v>
      </c>
      <c r="L75" s="50"/>
      <c r="N75" s="42">
        <v>1016266621</v>
      </c>
    </row>
    <row r="76" spans="1:14" s="29" customFormat="1" ht="20.100000000000001" customHeight="1" x14ac:dyDescent="0.35">
      <c r="A76" s="20">
        <v>70</v>
      </c>
      <c r="B76" s="37" t="s">
        <v>121</v>
      </c>
      <c r="C76" s="38" t="s">
        <v>122</v>
      </c>
      <c r="D76" s="49">
        <v>36952</v>
      </c>
      <c r="E76" s="54" t="s">
        <v>118</v>
      </c>
      <c r="F76" s="40">
        <v>4</v>
      </c>
      <c r="G76" s="39">
        <v>86.75</v>
      </c>
      <c r="H76" s="26">
        <v>24</v>
      </c>
      <c r="I76" s="20" t="str">
        <f t="shared" si="17"/>
        <v>G</v>
      </c>
      <c r="J76" s="27">
        <f t="shared" si="15"/>
        <v>1020000</v>
      </c>
      <c r="K76" s="28">
        <f t="shared" si="18"/>
        <v>5100000</v>
      </c>
      <c r="L76" s="35"/>
      <c r="N76" s="42">
        <v>1016117337</v>
      </c>
    </row>
    <row r="77" spans="1:14" s="29" customFormat="1" ht="20.100000000000001" customHeight="1" x14ac:dyDescent="0.35">
      <c r="A77" s="20">
        <v>71</v>
      </c>
      <c r="B77" s="37" t="s">
        <v>125</v>
      </c>
      <c r="C77" s="38" t="s">
        <v>126</v>
      </c>
      <c r="D77" s="49">
        <v>36997</v>
      </c>
      <c r="E77" s="54" t="s">
        <v>118</v>
      </c>
      <c r="F77" s="40">
        <v>3.56</v>
      </c>
      <c r="G77" s="39">
        <v>83.75</v>
      </c>
      <c r="H77" s="26">
        <v>24</v>
      </c>
      <c r="I77" s="20" t="str">
        <f>IF(AND(F77&gt;=3.6,G77&gt;=90),"XS",IF(AND(F77&gt;=3.2,G77&gt;=80),"G",IF(AND(F77&gt;=2.5,G77&gt;=65),"K","-")))</f>
        <v>G</v>
      </c>
      <c r="J77" s="27">
        <f t="shared" si="15"/>
        <v>1020000</v>
      </c>
      <c r="K77" s="28">
        <f>J77*5</f>
        <v>5100000</v>
      </c>
      <c r="L77" s="35"/>
      <c r="N77" s="42">
        <v>1015724911</v>
      </c>
    </row>
    <row r="78" spans="1:14" s="29" customFormat="1" ht="20.100000000000001" customHeight="1" x14ac:dyDescent="0.35">
      <c r="A78" s="20">
        <v>72</v>
      </c>
      <c r="B78" s="37" t="s">
        <v>123</v>
      </c>
      <c r="C78" s="38" t="s">
        <v>124</v>
      </c>
      <c r="D78" s="49">
        <v>36602</v>
      </c>
      <c r="E78" s="54" t="s">
        <v>118</v>
      </c>
      <c r="F78" s="40">
        <v>3.4375</v>
      </c>
      <c r="G78" s="40">
        <v>68.5</v>
      </c>
      <c r="H78" s="26">
        <v>24</v>
      </c>
      <c r="I78" s="20" t="str">
        <f t="shared" si="17"/>
        <v>K</v>
      </c>
      <c r="J78" s="27">
        <f t="shared" si="15"/>
        <v>950000</v>
      </c>
      <c r="K78" s="28">
        <f t="shared" si="18"/>
        <v>4750000</v>
      </c>
      <c r="L78" s="35"/>
      <c r="N78" s="42">
        <v>1019419057</v>
      </c>
    </row>
    <row r="79" spans="1:14" s="29" customFormat="1" ht="20.100000000000001" customHeight="1" x14ac:dyDescent="0.35">
      <c r="A79" s="20">
        <v>73</v>
      </c>
      <c r="B79" s="37" t="s">
        <v>127</v>
      </c>
      <c r="C79" s="38" t="s">
        <v>128</v>
      </c>
      <c r="D79" s="59">
        <v>36876</v>
      </c>
      <c r="E79" s="54" t="s">
        <v>118</v>
      </c>
      <c r="F79" s="39">
        <v>3.38</v>
      </c>
      <c r="G79" s="40">
        <v>76.5</v>
      </c>
      <c r="H79" s="26">
        <v>24</v>
      </c>
      <c r="I79" s="20" t="str">
        <f t="shared" ref="I79:I81" si="19">IF(AND(F79&gt;=3.6,G79&gt;=90),"XS",IF(AND(F79&gt;=3.2,G79&gt;=80),"G",IF(AND(F79&gt;=2.5,G79&gt;=65),"K","-")))</f>
        <v>K</v>
      </c>
      <c r="J79" s="27">
        <f t="shared" si="15"/>
        <v>950000</v>
      </c>
      <c r="K79" s="28">
        <f t="shared" ref="K79:K81" si="20">J79*5</f>
        <v>4750000</v>
      </c>
      <c r="L79" s="35"/>
      <c r="N79" s="42" t="s">
        <v>189</v>
      </c>
    </row>
    <row r="80" spans="1:14" s="29" customFormat="1" ht="20.100000000000001" customHeight="1" x14ac:dyDescent="0.35">
      <c r="A80" s="20">
        <v>74</v>
      </c>
      <c r="B80" s="37" t="s">
        <v>116</v>
      </c>
      <c r="C80" s="38" t="s">
        <v>117</v>
      </c>
      <c r="D80" s="49">
        <v>37025</v>
      </c>
      <c r="E80" s="54" t="s">
        <v>118</v>
      </c>
      <c r="F80" s="39">
        <v>3.31</v>
      </c>
      <c r="G80" s="40">
        <v>74.5</v>
      </c>
      <c r="H80" s="26">
        <v>24</v>
      </c>
      <c r="I80" s="20" t="str">
        <f t="shared" si="19"/>
        <v>K</v>
      </c>
      <c r="J80" s="27">
        <f t="shared" si="15"/>
        <v>950000</v>
      </c>
      <c r="K80" s="28">
        <f t="shared" si="20"/>
        <v>4750000</v>
      </c>
      <c r="L80" s="35"/>
      <c r="N80" s="51" t="s">
        <v>188</v>
      </c>
    </row>
    <row r="81" spans="1:14" s="29" customFormat="1" ht="20.100000000000001" customHeight="1" x14ac:dyDescent="0.35">
      <c r="A81" s="20">
        <v>75</v>
      </c>
      <c r="B81" s="37" t="s">
        <v>132</v>
      </c>
      <c r="C81" s="38" t="s">
        <v>133</v>
      </c>
      <c r="D81" s="49">
        <v>36892</v>
      </c>
      <c r="E81" s="54" t="s">
        <v>118</v>
      </c>
      <c r="F81" s="39" t="s">
        <v>101</v>
      </c>
      <c r="G81" s="40">
        <v>79.5</v>
      </c>
      <c r="H81" s="26">
        <v>24</v>
      </c>
      <c r="I81" s="20" t="str">
        <f t="shared" si="19"/>
        <v>K</v>
      </c>
      <c r="J81" s="27">
        <f t="shared" si="15"/>
        <v>950000</v>
      </c>
      <c r="K81" s="28">
        <f t="shared" si="20"/>
        <v>4750000</v>
      </c>
      <c r="L81" s="35"/>
      <c r="N81" s="60">
        <v>470001016026906</v>
      </c>
    </row>
    <row r="82" spans="1:14" s="29" customFormat="1" ht="20.100000000000001" customHeight="1" x14ac:dyDescent="0.35">
      <c r="A82" s="20">
        <v>76</v>
      </c>
      <c r="B82" s="37" t="s">
        <v>129</v>
      </c>
      <c r="C82" s="38" t="s">
        <v>130</v>
      </c>
      <c r="D82" s="49">
        <v>37155</v>
      </c>
      <c r="E82" s="54" t="s">
        <v>118</v>
      </c>
      <c r="F82" s="39" t="s">
        <v>131</v>
      </c>
      <c r="G82" s="40">
        <v>70.5</v>
      </c>
      <c r="H82" s="26">
        <v>24</v>
      </c>
      <c r="I82" s="20" t="str">
        <f t="shared" si="17"/>
        <v>K</v>
      </c>
      <c r="J82" s="27">
        <f t="shared" si="15"/>
        <v>950000</v>
      </c>
      <c r="K82" s="28">
        <f t="shared" si="18"/>
        <v>4750000</v>
      </c>
      <c r="L82" s="36"/>
      <c r="N82" s="42">
        <v>1014570791</v>
      </c>
    </row>
    <row r="83" spans="1:14" s="29" customFormat="1" ht="20.100000000000001" customHeight="1" x14ac:dyDescent="0.35">
      <c r="A83" s="20">
        <v>77</v>
      </c>
      <c r="B83" s="37" t="s">
        <v>134</v>
      </c>
      <c r="C83" s="38" t="s">
        <v>135</v>
      </c>
      <c r="D83" s="61">
        <v>37181</v>
      </c>
      <c r="E83" s="54" t="s">
        <v>136</v>
      </c>
      <c r="F83" s="39">
        <v>3.88</v>
      </c>
      <c r="G83" s="40">
        <v>98</v>
      </c>
      <c r="H83" s="26">
        <v>24</v>
      </c>
      <c r="I83" s="20" t="str">
        <f t="shared" si="17"/>
        <v>XS</v>
      </c>
      <c r="J83" s="27">
        <f t="shared" si="15"/>
        <v>1090000</v>
      </c>
      <c r="K83" s="28">
        <f t="shared" si="18"/>
        <v>5450000</v>
      </c>
      <c r="L83" s="50"/>
      <c r="N83" s="51" t="s">
        <v>190</v>
      </c>
    </row>
    <row r="84" spans="1:14" s="29" customFormat="1" ht="20.100000000000001" customHeight="1" x14ac:dyDescent="0.35">
      <c r="A84" s="20">
        <v>78</v>
      </c>
      <c r="B84" s="37" t="s">
        <v>141</v>
      </c>
      <c r="C84" s="38" t="s">
        <v>142</v>
      </c>
      <c r="D84" s="49">
        <v>37081</v>
      </c>
      <c r="E84" s="54" t="s">
        <v>136</v>
      </c>
      <c r="F84" s="40">
        <v>3.81</v>
      </c>
      <c r="G84" s="39">
        <v>92.75</v>
      </c>
      <c r="H84" s="26">
        <v>24</v>
      </c>
      <c r="I84" s="20" t="str">
        <f>IF(AND(F84&gt;=3.6,G84&gt;=90),"XS",IF(AND(F84&gt;=3.2,G84&gt;=80),"G",IF(AND(F84&gt;=2.5,G84&gt;=65),"K","-")))</f>
        <v>XS</v>
      </c>
      <c r="J84" s="27">
        <f t="shared" si="15"/>
        <v>1090000</v>
      </c>
      <c r="K84" s="28">
        <f>J84*5</f>
        <v>5450000</v>
      </c>
      <c r="L84" s="35"/>
      <c r="N84" s="51" t="s">
        <v>193</v>
      </c>
    </row>
    <row r="85" spans="1:14" s="29" customFormat="1" ht="20.100000000000001" customHeight="1" x14ac:dyDescent="0.35">
      <c r="A85" s="20">
        <v>79</v>
      </c>
      <c r="B85" s="37" t="s">
        <v>137</v>
      </c>
      <c r="C85" s="38" t="s">
        <v>138</v>
      </c>
      <c r="D85" s="61">
        <v>37157</v>
      </c>
      <c r="E85" s="54" t="s">
        <v>136</v>
      </c>
      <c r="F85" s="39">
        <v>3.82</v>
      </c>
      <c r="G85" s="39">
        <v>82.25</v>
      </c>
      <c r="H85" s="26">
        <v>30</v>
      </c>
      <c r="I85" s="20" t="str">
        <f t="shared" si="17"/>
        <v>G</v>
      </c>
      <c r="J85" s="27">
        <f t="shared" si="15"/>
        <v>1020000</v>
      </c>
      <c r="K85" s="28">
        <f t="shared" si="18"/>
        <v>5100000</v>
      </c>
      <c r="L85" s="35"/>
      <c r="N85" s="51" t="s">
        <v>191</v>
      </c>
    </row>
    <row r="86" spans="1:14" s="29" customFormat="1" ht="20.100000000000001" customHeight="1" x14ac:dyDescent="0.35">
      <c r="A86" s="20">
        <v>80</v>
      </c>
      <c r="B86" s="37" t="s">
        <v>139</v>
      </c>
      <c r="C86" s="38" t="s">
        <v>140</v>
      </c>
      <c r="D86" s="49">
        <v>36951</v>
      </c>
      <c r="E86" s="54" t="s">
        <v>136</v>
      </c>
      <c r="F86" s="40">
        <v>3.5</v>
      </c>
      <c r="G86" s="40">
        <v>85.5</v>
      </c>
      <c r="H86" s="26">
        <v>24</v>
      </c>
      <c r="I86" s="20" t="str">
        <f t="shared" si="17"/>
        <v>G</v>
      </c>
      <c r="J86" s="27">
        <f t="shared" si="15"/>
        <v>1020000</v>
      </c>
      <c r="K86" s="28">
        <f t="shared" si="18"/>
        <v>5100000</v>
      </c>
      <c r="L86" s="36"/>
      <c r="N86" s="51" t="s">
        <v>192</v>
      </c>
    </row>
    <row r="87" spans="1:14" s="63" customFormat="1" ht="20.100000000000001" customHeight="1" x14ac:dyDescent="0.35">
      <c r="A87" s="91" t="s">
        <v>143</v>
      </c>
      <c r="B87" s="91"/>
      <c r="C87" s="91"/>
      <c r="D87" s="91"/>
      <c r="E87" s="91"/>
      <c r="F87" s="91"/>
      <c r="G87" s="91"/>
      <c r="H87" s="91"/>
      <c r="I87" s="91"/>
      <c r="J87" s="91"/>
      <c r="K87" s="62">
        <f>SUM(K7:K86)</f>
        <v>394700000</v>
      </c>
      <c r="L87" s="20"/>
      <c r="N87" s="87"/>
    </row>
    <row r="88" spans="1:14" s="63" customFormat="1" ht="20.100000000000001" customHeight="1" x14ac:dyDescent="0.35">
      <c r="A88" s="91" t="s">
        <v>144</v>
      </c>
      <c r="B88" s="91"/>
      <c r="C88" s="91"/>
      <c r="D88" s="91"/>
      <c r="E88" s="91"/>
      <c r="F88" s="91"/>
      <c r="G88" s="91"/>
      <c r="H88" s="91"/>
      <c r="I88" s="91"/>
      <c r="J88" s="91"/>
      <c r="K88" s="62">
        <v>457236000</v>
      </c>
      <c r="L88" s="20"/>
      <c r="M88" s="64"/>
      <c r="N88" s="87"/>
    </row>
    <row r="89" spans="1:14" s="63" customFormat="1" ht="20.100000000000001" customHeight="1" x14ac:dyDescent="0.35">
      <c r="A89" s="91" t="s">
        <v>145</v>
      </c>
      <c r="B89" s="91"/>
      <c r="C89" s="91"/>
      <c r="D89" s="91"/>
      <c r="E89" s="91"/>
      <c r="F89" s="91"/>
      <c r="G89" s="91"/>
      <c r="H89" s="91"/>
      <c r="I89" s="91"/>
      <c r="J89" s="91"/>
      <c r="K89" s="62">
        <f>K88-K87</f>
        <v>62536000</v>
      </c>
      <c r="L89" s="20"/>
      <c r="M89" s="65"/>
      <c r="N89" s="87"/>
    </row>
    <row r="90" spans="1:14" s="63" customFormat="1" ht="20.100000000000001" customHeight="1" x14ac:dyDescent="0.35">
      <c r="A90" s="98" t="s">
        <v>146</v>
      </c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66"/>
      <c r="N90" s="88"/>
    </row>
    <row r="91" spans="1:14" s="29" customFormat="1" ht="20.100000000000001" customHeight="1" x14ac:dyDescent="0.35">
      <c r="A91" s="20">
        <v>1</v>
      </c>
      <c r="B91" s="33" t="s">
        <v>147</v>
      </c>
      <c r="C91" s="67" t="s">
        <v>148</v>
      </c>
      <c r="D91" s="68">
        <v>36565</v>
      </c>
      <c r="E91" s="69" t="s">
        <v>149</v>
      </c>
      <c r="F91" s="70">
        <v>4</v>
      </c>
      <c r="G91" s="71">
        <v>98</v>
      </c>
      <c r="H91" s="26">
        <v>12</v>
      </c>
      <c r="I91" s="20" t="str">
        <f>IF(AND(F91&gt;=3.6,G91&gt;=90),"XS",IF(AND(F91&gt;=3.2,G91&gt;=80),"G",IF(AND(F91&gt;=2.5,G91&gt;=65),"K","-")))</f>
        <v>XS</v>
      </c>
      <c r="J91" s="27">
        <f>IF(I91="XS",1090000,IF(I91="G",1020000,IF(I91="K",950000,0)))</f>
        <v>1090000</v>
      </c>
      <c r="K91" s="28">
        <f>J91*5</f>
        <v>5450000</v>
      </c>
      <c r="L91" s="72"/>
      <c r="M91" s="73"/>
      <c r="N91" s="44" t="s">
        <v>194</v>
      </c>
    </row>
    <row r="92" spans="1:14" s="29" customFormat="1" ht="20.100000000000001" customHeight="1" x14ac:dyDescent="0.35">
      <c r="A92" s="20">
        <v>2</v>
      </c>
      <c r="B92" s="33" t="s">
        <v>150</v>
      </c>
      <c r="C92" s="67" t="s">
        <v>151</v>
      </c>
      <c r="D92" s="68">
        <v>36759</v>
      </c>
      <c r="E92" s="69" t="s">
        <v>149</v>
      </c>
      <c r="F92" s="70">
        <v>3.83</v>
      </c>
      <c r="G92" s="71">
        <v>88</v>
      </c>
      <c r="H92" s="26">
        <v>12</v>
      </c>
      <c r="I92" s="20" t="str">
        <f>IF(AND(F92&gt;=3.6,G92&gt;=90),"XS",IF(AND(F92&gt;=3.2,G92&gt;=80),"G",IF(AND(F92&gt;=2.5,G92&gt;=65),"K","-")))</f>
        <v>G</v>
      </c>
      <c r="J92" s="27">
        <f t="shared" ref="J92:J99" si="21">IF(I92="XS",1090000,IF(I92="G",1020000,IF(I92="K",950000,0)))</f>
        <v>1020000</v>
      </c>
      <c r="K92" s="28">
        <f t="shared" ref="K92:K99" si="22">J92*5</f>
        <v>5100000</v>
      </c>
      <c r="L92" s="72"/>
      <c r="M92" s="73"/>
      <c r="N92" s="44" t="s">
        <v>195</v>
      </c>
    </row>
    <row r="93" spans="1:14" s="29" customFormat="1" ht="20.100000000000001" customHeight="1" x14ac:dyDescent="0.35">
      <c r="A93" s="20">
        <v>3</v>
      </c>
      <c r="B93" s="33" t="s">
        <v>152</v>
      </c>
      <c r="C93" s="67" t="s">
        <v>153</v>
      </c>
      <c r="D93" s="68">
        <v>36652</v>
      </c>
      <c r="E93" s="69" t="s">
        <v>149</v>
      </c>
      <c r="F93" s="74">
        <v>3.75</v>
      </c>
      <c r="G93" s="71">
        <v>87</v>
      </c>
      <c r="H93" s="26">
        <v>12</v>
      </c>
      <c r="I93" s="20" t="str">
        <f t="shared" ref="I93:I99" si="23">IF(AND(F93&gt;=3.6,G93&gt;=90),"XS",IF(AND(F93&gt;=3.2,G93&gt;=80),"G",IF(AND(F93&gt;=2.5,G93&gt;=65),"K","-")))</f>
        <v>G</v>
      </c>
      <c r="J93" s="27">
        <f t="shared" si="21"/>
        <v>1020000</v>
      </c>
      <c r="K93" s="28">
        <f t="shared" si="22"/>
        <v>5100000</v>
      </c>
      <c r="L93" s="72"/>
      <c r="N93" s="44" t="s">
        <v>196</v>
      </c>
    </row>
    <row r="94" spans="1:14" s="29" customFormat="1" ht="20.100000000000001" customHeight="1" x14ac:dyDescent="0.35">
      <c r="A94" s="20">
        <v>4</v>
      </c>
      <c r="B94" s="33" t="s">
        <v>155</v>
      </c>
      <c r="C94" s="67" t="s">
        <v>156</v>
      </c>
      <c r="D94" s="68">
        <v>36566</v>
      </c>
      <c r="E94" s="69" t="s">
        <v>149</v>
      </c>
      <c r="F94" s="74">
        <v>3.58</v>
      </c>
      <c r="G94" s="71">
        <v>83</v>
      </c>
      <c r="H94" s="26">
        <v>12</v>
      </c>
      <c r="I94" s="20" t="str">
        <f>IF(AND(F94&gt;=3.6,G94&gt;=90),"XS",IF(AND(F94&gt;=3.2,G94&gt;=80),"G",IF(AND(F94&gt;=2.5,G94&gt;=65),"K","-")))</f>
        <v>G</v>
      </c>
      <c r="J94" s="27">
        <f t="shared" si="21"/>
        <v>1020000</v>
      </c>
      <c r="K94" s="28">
        <f t="shared" si="22"/>
        <v>5100000</v>
      </c>
      <c r="L94" s="72"/>
      <c r="N94" s="44" t="s">
        <v>197</v>
      </c>
    </row>
    <row r="95" spans="1:14" s="29" customFormat="1" ht="20.100000000000001" customHeight="1" x14ac:dyDescent="0.35">
      <c r="A95" s="20">
        <v>5</v>
      </c>
      <c r="B95" s="33" t="s">
        <v>301</v>
      </c>
      <c r="C95" s="67" t="s">
        <v>154</v>
      </c>
      <c r="D95" s="68">
        <v>36749</v>
      </c>
      <c r="E95" s="69" t="s">
        <v>149</v>
      </c>
      <c r="F95" s="74">
        <v>3.75</v>
      </c>
      <c r="G95" s="71">
        <v>70.5</v>
      </c>
      <c r="H95" s="26">
        <v>12</v>
      </c>
      <c r="I95" s="20" t="str">
        <f t="shared" si="23"/>
        <v>K</v>
      </c>
      <c r="J95" s="27">
        <f t="shared" si="21"/>
        <v>950000</v>
      </c>
      <c r="K95" s="28">
        <f t="shared" si="22"/>
        <v>4750000</v>
      </c>
      <c r="L95" s="72"/>
      <c r="N95" s="41">
        <v>1019458226</v>
      </c>
    </row>
    <row r="96" spans="1:14" s="29" customFormat="1" ht="20.100000000000001" customHeight="1" x14ac:dyDescent="0.35">
      <c r="A96" s="20">
        <v>6</v>
      </c>
      <c r="B96" s="33" t="s">
        <v>157</v>
      </c>
      <c r="C96" s="67" t="s">
        <v>62</v>
      </c>
      <c r="D96" s="68">
        <v>36280</v>
      </c>
      <c r="E96" s="69" t="s">
        <v>149</v>
      </c>
      <c r="F96" s="70">
        <v>3.42</v>
      </c>
      <c r="G96" s="33">
        <v>71.75</v>
      </c>
      <c r="H96" s="26">
        <v>12</v>
      </c>
      <c r="I96" s="20" t="str">
        <f t="shared" si="23"/>
        <v>K</v>
      </c>
      <c r="J96" s="27">
        <f t="shared" si="21"/>
        <v>950000</v>
      </c>
      <c r="K96" s="28">
        <f t="shared" si="22"/>
        <v>4750000</v>
      </c>
      <c r="L96" s="72"/>
      <c r="N96" s="41">
        <v>1016280979</v>
      </c>
    </row>
    <row r="97" spans="1:14" s="29" customFormat="1" ht="20.100000000000001" customHeight="1" x14ac:dyDescent="0.35">
      <c r="A97" s="20">
        <v>7</v>
      </c>
      <c r="B97" s="33" t="s">
        <v>158</v>
      </c>
      <c r="C97" s="67" t="s">
        <v>151</v>
      </c>
      <c r="D97" s="68">
        <v>36889</v>
      </c>
      <c r="E97" s="69" t="s">
        <v>149</v>
      </c>
      <c r="F97" s="74">
        <v>3.33</v>
      </c>
      <c r="G97" s="33">
        <v>68.25</v>
      </c>
      <c r="H97" s="26">
        <v>12</v>
      </c>
      <c r="I97" s="20" t="str">
        <f t="shared" si="23"/>
        <v>K</v>
      </c>
      <c r="J97" s="27">
        <f t="shared" si="21"/>
        <v>950000</v>
      </c>
      <c r="K97" s="28">
        <f t="shared" si="22"/>
        <v>4750000</v>
      </c>
      <c r="L97" s="72"/>
      <c r="N97" s="41">
        <v>1019475214</v>
      </c>
    </row>
    <row r="98" spans="1:14" s="29" customFormat="1" ht="20.100000000000001" customHeight="1" x14ac:dyDescent="0.35">
      <c r="A98" s="20">
        <v>8</v>
      </c>
      <c r="B98" s="33" t="s">
        <v>302</v>
      </c>
      <c r="C98" s="67" t="s">
        <v>159</v>
      </c>
      <c r="D98" s="68">
        <v>36738</v>
      </c>
      <c r="E98" s="69" t="s">
        <v>149</v>
      </c>
      <c r="F98" s="70">
        <v>3</v>
      </c>
      <c r="G98" s="71">
        <v>72.5</v>
      </c>
      <c r="H98" s="26">
        <v>12</v>
      </c>
      <c r="I98" s="20" t="str">
        <f t="shared" si="23"/>
        <v>K</v>
      </c>
      <c r="J98" s="27">
        <f t="shared" si="21"/>
        <v>950000</v>
      </c>
      <c r="K98" s="28">
        <f t="shared" si="22"/>
        <v>4750000</v>
      </c>
      <c r="L98" s="72"/>
      <c r="N98" s="41">
        <v>1019481898</v>
      </c>
    </row>
    <row r="99" spans="1:14" s="29" customFormat="1" ht="20.100000000000001" customHeight="1" x14ac:dyDescent="0.35">
      <c r="A99" s="20">
        <v>9</v>
      </c>
      <c r="B99" s="33" t="s">
        <v>160</v>
      </c>
      <c r="C99" s="67" t="s">
        <v>161</v>
      </c>
      <c r="D99" s="68">
        <v>36765</v>
      </c>
      <c r="E99" s="69" t="s">
        <v>149</v>
      </c>
      <c r="F99" s="70">
        <v>2.92</v>
      </c>
      <c r="G99" s="33">
        <v>73.75</v>
      </c>
      <c r="H99" s="26">
        <v>12</v>
      </c>
      <c r="I99" s="20" t="str">
        <f t="shared" si="23"/>
        <v>K</v>
      </c>
      <c r="J99" s="27">
        <f t="shared" si="21"/>
        <v>950000</v>
      </c>
      <c r="K99" s="28">
        <f t="shared" si="22"/>
        <v>4750000</v>
      </c>
      <c r="L99" s="36"/>
      <c r="N99" s="44" t="s">
        <v>198</v>
      </c>
    </row>
    <row r="100" spans="1:14" s="29" customFormat="1" ht="20.100000000000001" customHeight="1" x14ac:dyDescent="0.35">
      <c r="A100" s="91" t="s">
        <v>143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62">
        <f>SUM(K91:K99)</f>
        <v>44500000</v>
      </c>
      <c r="L100" s="75"/>
    </row>
    <row r="101" spans="1:14" s="63" customFormat="1" ht="20.100000000000001" customHeight="1" x14ac:dyDescent="0.35">
      <c r="A101" s="91" t="s">
        <v>162</v>
      </c>
      <c r="B101" s="91"/>
      <c r="C101" s="91"/>
      <c r="D101" s="91"/>
      <c r="E101" s="91"/>
      <c r="F101" s="91"/>
      <c r="G101" s="91"/>
      <c r="H101" s="91"/>
      <c r="I101" s="91"/>
      <c r="J101" s="91"/>
      <c r="K101" s="62">
        <v>22560000</v>
      </c>
      <c r="L101" s="20"/>
    </row>
    <row r="102" spans="1:14" s="63" customFormat="1" ht="20.100000000000001" customHeight="1" x14ac:dyDescent="0.35">
      <c r="A102" s="91" t="s">
        <v>145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62">
        <f>K101-K100</f>
        <v>-21940000</v>
      </c>
      <c r="L102" s="20"/>
    </row>
    <row r="103" spans="1:14" s="19" customFormat="1" ht="15.6" x14ac:dyDescent="0.3">
      <c r="A103" s="12"/>
      <c r="B103" s="13"/>
      <c r="C103" s="12"/>
      <c r="D103" s="14"/>
      <c r="E103" s="13"/>
      <c r="F103" s="18"/>
      <c r="G103" s="18"/>
      <c r="H103" s="12"/>
      <c r="I103" s="12"/>
      <c r="J103" s="12"/>
      <c r="K103" s="15"/>
      <c r="L103" s="16"/>
    </row>
  </sheetData>
  <sortState ref="A55:L67">
    <sortCondition descending="1" ref="F55:F67"/>
    <sortCondition descending="1" ref="G55:G67"/>
  </sortState>
  <mergeCells count="13">
    <mergeCell ref="A102:J102"/>
    <mergeCell ref="A101:J101"/>
    <mergeCell ref="A1:C1"/>
    <mergeCell ref="E1:L1"/>
    <mergeCell ref="A2:C2"/>
    <mergeCell ref="E2:L2"/>
    <mergeCell ref="A3:L3"/>
    <mergeCell ref="A4:L4"/>
    <mergeCell ref="A87:J87"/>
    <mergeCell ref="A88:J88"/>
    <mergeCell ref="A89:J89"/>
    <mergeCell ref="A90:L90"/>
    <mergeCell ref="A100:J100"/>
  </mergeCells>
  <printOptions horizontalCentered="1"/>
  <pageMargins left="0.28000000000000003" right="0.3" top="0.52" bottom="0.62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ADMIN</cp:lastModifiedBy>
  <cp:lastPrinted>2021-04-06T08:07:36Z</cp:lastPrinted>
  <dcterms:created xsi:type="dcterms:W3CDTF">2021-03-03T03:32:29Z</dcterms:created>
  <dcterms:modified xsi:type="dcterms:W3CDTF">2021-04-07T13:04:14Z</dcterms:modified>
</cp:coreProperties>
</file>