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3ba9fcceb20fee/Desktop/finanzas/"/>
    </mc:Choice>
  </mc:AlternateContent>
  <xr:revisionPtr revIDLastSave="541" documentId="13_ncr:1_{F08F0592-CECA-4794-AC28-FFBEA4A17551}" xr6:coauthVersionLast="47" xr6:coauthVersionMax="47" xr10:uidLastSave="{5CAEA016-A6C2-4706-A801-7814FC0B4F2A}"/>
  <bookViews>
    <workbookView xWindow="-105" yWindow="0" windowWidth="14610" windowHeight="15585" xr2:uid="{A1423B47-5EEB-4E23-806E-388121902BC3}"/>
  </bookViews>
  <sheets>
    <sheet name="Hoja1" sheetId="2" r:id="rId1"/>
    <sheet name="Legacy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D9" i="2"/>
  <c r="D14" i="2"/>
  <c r="D7" i="2"/>
  <c r="D16" i="2"/>
  <c r="H7" i="2"/>
  <c r="D13" i="2"/>
  <c r="M7" i="1"/>
  <c r="D10" i="2"/>
  <c r="E10" i="2"/>
  <c r="D17" i="2"/>
  <c r="D19" i="2"/>
  <c r="E19" i="2"/>
  <c r="E17" i="2"/>
  <c r="E16" i="2"/>
  <c r="E14" i="2"/>
  <c r="E13" i="2"/>
  <c r="E7" i="2"/>
  <c r="E5" i="2"/>
  <c r="H5" i="1"/>
  <c r="H3" i="1"/>
  <c r="G3" i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  <c r="G27" i="1"/>
  <c r="J27" i="1"/>
  <c r="G28" i="1"/>
  <c r="J28" i="1"/>
  <c r="G29" i="1"/>
  <c r="J29" i="1"/>
  <c r="G30" i="1"/>
  <c r="J30" i="1"/>
  <c r="G31" i="1"/>
  <c r="J31" i="1"/>
  <c r="G32" i="1"/>
  <c r="J32" i="1"/>
  <c r="G33" i="1"/>
  <c r="J33" i="1"/>
  <c r="G34" i="1"/>
  <c r="J34" i="1"/>
  <c r="G35" i="1"/>
  <c r="J35" i="1"/>
  <c r="G36" i="1"/>
  <c r="J36" i="1"/>
  <c r="G37" i="1"/>
  <c r="J37" i="1"/>
  <c r="G38" i="1"/>
  <c r="J38" i="1"/>
  <c r="G39" i="1"/>
  <c r="J39" i="1"/>
  <c r="G40" i="1"/>
  <c r="J40" i="1"/>
  <c r="G41" i="1"/>
  <c r="J41" i="1"/>
  <c r="G42" i="1"/>
  <c r="J42" i="1"/>
  <c r="G43" i="1"/>
  <c r="J43" i="1"/>
  <c r="G44" i="1"/>
  <c r="J44" i="1"/>
  <c r="G45" i="1"/>
  <c r="J45" i="1"/>
  <c r="G46" i="1"/>
  <c r="J46" i="1"/>
  <c r="G47" i="1"/>
  <c r="J47" i="1"/>
  <c r="G48" i="1"/>
  <c r="J48" i="1"/>
  <c r="G49" i="1"/>
  <c r="J49" i="1"/>
  <c r="G50" i="1"/>
  <c r="J50" i="1"/>
  <c r="G51" i="1"/>
  <c r="J51" i="1"/>
  <c r="G52" i="1"/>
  <c r="J52" i="1"/>
  <c r="G53" i="1"/>
  <c r="J53" i="1"/>
  <c r="G54" i="1"/>
  <c r="J54" i="1"/>
  <c r="G55" i="1"/>
  <c r="J55" i="1"/>
  <c r="G56" i="1"/>
  <c r="J56" i="1"/>
  <c r="G57" i="1"/>
  <c r="J57" i="1"/>
  <c r="G58" i="1"/>
  <c r="J58" i="1"/>
  <c r="G59" i="1"/>
  <c r="J59" i="1"/>
  <c r="G60" i="1"/>
  <c r="J60" i="1"/>
  <c r="G61" i="1"/>
  <c r="J61" i="1"/>
  <c r="G62" i="1"/>
  <c r="J62" i="1"/>
  <c r="G63" i="1"/>
  <c r="J63" i="1"/>
  <c r="G64" i="1"/>
  <c r="J64" i="1"/>
  <c r="G65" i="1"/>
  <c r="J65" i="1"/>
  <c r="G66" i="1"/>
  <c r="J66" i="1"/>
  <c r="G67" i="1"/>
  <c r="J67" i="1"/>
  <c r="G68" i="1"/>
  <c r="J68" i="1"/>
  <c r="G69" i="1"/>
  <c r="J69" i="1"/>
  <c r="G70" i="1"/>
  <c r="J70" i="1"/>
  <c r="G71" i="1"/>
  <c r="J71" i="1"/>
  <c r="G72" i="1"/>
  <c r="J72" i="1"/>
  <c r="G73" i="1"/>
  <c r="J73" i="1"/>
  <c r="G74" i="1"/>
  <c r="J74" i="1"/>
  <c r="G75" i="1"/>
  <c r="J75" i="1"/>
  <c r="G76" i="1"/>
  <c r="J76" i="1"/>
  <c r="G77" i="1"/>
  <c r="J77" i="1"/>
  <c r="G78" i="1"/>
  <c r="J78" i="1"/>
  <c r="G79" i="1"/>
  <c r="J79" i="1"/>
  <c r="G80" i="1"/>
  <c r="J80" i="1"/>
  <c r="G81" i="1"/>
  <c r="J81" i="1"/>
  <c r="G82" i="1"/>
  <c r="J82" i="1"/>
  <c r="G83" i="1"/>
  <c r="J83" i="1"/>
  <c r="G84" i="1"/>
  <c r="J84" i="1"/>
  <c r="G85" i="1"/>
  <c r="J85" i="1"/>
  <c r="G86" i="1"/>
  <c r="J86" i="1"/>
  <c r="G87" i="1"/>
  <c r="J87" i="1"/>
  <c r="G88" i="1"/>
  <c r="J88" i="1"/>
  <c r="G89" i="1"/>
  <c r="J89" i="1"/>
  <c r="G90" i="1"/>
  <c r="J90" i="1"/>
  <c r="G91" i="1"/>
  <c r="J91" i="1"/>
  <c r="G92" i="1"/>
  <c r="J92" i="1"/>
  <c r="G93" i="1"/>
  <c r="J93" i="1"/>
  <c r="G94" i="1"/>
  <c r="J94" i="1"/>
  <c r="G95" i="1"/>
  <c r="J95" i="1"/>
  <c r="G96" i="1"/>
  <c r="J96" i="1"/>
  <c r="G97" i="1"/>
  <c r="J97" i="1"/>
  <c r="G98" i="1"/>
  <c r="J98" i="1"/>
  <c r="G99" i="1"/>
  <c r="J99" i="1"/>
  <c r="G100" i="1"/>
  <c r="J100" i="1"/>
  <c r="G101" i="1"/>
  <c r="J101" i="1"/>
  <c r="G102" i="1"/>
  <c r="J102" i="1"/>
  <c r="G103" i="1"/>
  <c r="J103" i="1"/>
  <c r="G104" i="1"/>
  <c r="J104" i="1"/>
  <c r="G105" i="1"/>
  <c r="J105" i="1"/>
  <c r="G106" i="1"/>
  <c r="J106" i="1"/>
  <c r="G107" i="1"/>
  <c r="J107" i="1"/>
  <c r="G108" i="1"/>
  <c r="J108" i="1"/>
  <c r="G109" i="1"/>
  <c r="J109" i="1"/>
  <c r="G110" i="1"/>
  <c r="J110" i="1"/>
  <c r="G111" i="1"/>
  <c r="J111" i="1"/>
  <c r="G112" i="1"/>
  <c r="J112" i="1"/>
  <c r="G113" i="1"/>
  <c r="J113" i="1"/>
  <c r="G114" i="1"/>
  <c r="J114" i="1"/>
  <c r="G115" i="1"/>
  <c r="J115" i="1"/>
  <c r="G116" i="1"/>
  <c r="J116" i="1"/>
  <c r="G117" i="1"/>
  <c r="J117" i="1"/>
  <c r="G118" i="1"/>
  <c r="J118" i="1"/>
  <c r="G119" i="1"/>
  <c r="J119" i="1"/>
  <c r="G120" i="1"/>
  <c r="J120" i="1"/>
  <c r="G121" i="1"/>
  <c r="J121" i="1"/>
  <c r="G122" i="1"/>
  <c r="J122" i="1"/>
  <c r="G123" i="1"/>
  <c r="J123" i="1"/>
  <c r="G124" i="1"/>
  <c r="J124" i="1"/>
  <c r="G125" i="1"/>
  <c r="J125" i="1"/>
  <c r="G126" i="1"/>
  <c r="J126" i="1"/>
  <c r="G127" i="1"/>
  <c r="J127" i="1"/>
  <c r="G128" i="1"/>
  <c r="J128" i="1"/>
  <c r="G129" i="1"/>
  <c r="J129" i="1"/>
  <c r="G130" i="1"/>
  <c r="J130" i="1"/>
  <c r="G131" i="1"/>
  <c r="J131" i="1"/>
  <c r="G132" i="1"/>
  <c r="J132" i="1"/>
  <c r="G133" i="1"/>
  <c r="J133" i="1"/>
  <c r="G134" i="1"/>
  <c r="J134" i="1"/>
  <c r="G135" i="1"/>
  <c r="J135" i="1"/>
  <c r="G136" i="1"/>
  <c r="J136" i="1"/>
  <c r="G137" i="1"/>
  <c r="J137" i="1"/>
  <c r="G138" i="1"/>
  <c r="J138" i="1"/>
  <c r="G139" i="1"/>
  <c r="J139" i="1"/>
  <c r="G140" i="1"/>
  <c r="J140" i="1"/>
  <c r="G141" i="1"/>
  <c r="J141" i="1"/>
  <c r="G142" i="1"/>
  <c r="J142" i="1"/>
  <c r="G143" i="1"/>
  <c r="J143" i="1"/>
  <c r="G144" i="1"/>
  <c r="J144" i="1"/>
  <c r="G145" i="1"/>
  <c r="J145" i="1"/>
  <c r="G146" i="1"/>
  <c r="J146" i="1"/>
  <c r="G147" i="1"/>
  <c r="J147" i="1"/>
  <c r="G148" i="1"/>
  <c r="J148" i="1"/>
  <c r="G149" i="1"/>
  <c r="J149" i="1"/>
  <c r="G150" i="1"/>
  <c r="J150" i="1"/>
  <c r="G151" i="1"/>
  <c r="J151" i="1"/>
  <c r="G152" i="1"/>
  <c r="J152" i="1"/>
  <c r="G153" i="1"/>
  <c r="J153" i="1"/>
  <c r="G154" i="1"/>
  <c r="J154" i="1"/>
  <c r="G155" i="1"/>
  <c r="J155" i="1"/>
  <c r="G156" i="1"/>
  <c r="J156" i="1"/>
  <c r="G157" i="1"/>
  <c r="J157" i="1"/>
  <c r="G158" i="1"/>
  <c r="J158" i="1"/>
  <c r="G159" i="1"/>
  <c r="J159" i="1"/>
  <c r="G160" i="1"/>
  <c r="J160" i="1"/>
  <c r="G161" i="1"/>
  <c r="J161" i="1"/>
  <c r="G162" i="1"/>
  <c r="J162" i="1"/>
  <c r="G163" i="1"/>
  <c r="J163" i="1"/>
  <c r="G164" i="1"/>
  <c r="J164" i="1"/>
  <c r="G165" i="1"/>
  <c r="J165" i="1"/>
  <c r="G166" i="1"/>
  <c r="J166" i="1"/>
  <c r="G167" i="1"/>
  <c r="J167" i="1"/>
  <c r="G168" i="1"/>
  <c r="J168" i="1"/>
  <c r="G169" i="1"/>
  <c r="J169" i="1"/>
  <c r="G170" i="1"/>
  <c r="J170" i="1"/>
  <c r="G171" i="1"/>
  <c r="J171" i="1"/>
  <c r="G172" i="1"/>
  <c r="J172" i="1"/>
  <c r="G173" i="1"/>
  <c r="J173" i="1"/>
  <c r="G174" i="1"/>
  <c r="J174" i="1"/>
  <c r="G175" i="1"/>
  <c r="J175" i="1"/>
  <c r="G176" i="1"/>
  <c r="J176" i="1"/>
  <c r="G177" i="1"/>
  <c r="J177" i="1"/>
  <c r="G178" i="1"/>
  <c r="J178" i="1"/>
  <c r="G179" i="1"/>
  <c r="J179" i="1"/>
  <c r="G180" i="1"/>
  <c r="J180" i="1"/>
  <c r="G181" i="1"/>
  <c r="J181" i="1"/>
  <c r="G182" i="1"/>
  <c r="J182" i="1"/>
  <c r="G183" i="1"/>
  <c r="J183" i="1"/>
  <c r="G184" i="1"/>
  <c r="J184" i="1"/>
  <c r="G185" i="1"/>
  <c r="J185" i="1"/>
  <c r="G186" i="1"/>
  <c r="J186" i="1"/>
  <c r="G187" i="1"/>
  <c r="J187" i="1"/>
  <c r="G188" i="1"/>
  <c r="J188" i="1"/>
  <c r="G189" i="1"/>
  <c r="J189" i="1"/>
  <c r="G190" i="1"/>
  <c r="J190" i="1"/>
  <c r="G191" i="1"/>
  <c r="J191" i="1"/>
  <c r="G192" i="1"/>
  <c r="J192" i="1"/>
  <c r="G193" i="1"/>
  <c r="J193" i="1"/>
  <c r="G194" i="1"/>
  <c r="J194" i="1"/>
  <c r="G195" i="1"/>
  <c r="J195" i="1"/>
  <c r="G196" i="1"/>
  <c r="J196" i="1"/>
  <c r="G197" i="1"/>
  <c r="J197" i="1"/>
  <c r="G198" i="1"/>
  <c r="J198" i="1"/>
  <c r="G199" i="1"/>
  <c r="J199" i="1"/>
  <c r="G200" i="1"/>
  <c r="J200" i="1"/>
  <c r="G201" i="1"/>
  <c r="J201" i="1"/>
  <c r="G202" i="1"/>
  <c r="J202" i="1"/>
  <c r="G203" i="1"/>
  <c r="J203" i="1"/>
  <c r="G204" i="1"/>
  <c r="J204" i="1"/>
  <c r="G205" i="1"/>
  <c r="J205" i="1"/>
  <c r="G206" i="1"/>
  <c r="J206" i="1"/>
  <c r="G207" i="1"/>
  <c r="J207" i="1"/>
  <c r="G208" i="1"/>
  <c r="J208" i="1"/>
  <c r="G209" i="1"/>
  <c r="J209" i="1"/>
  <c r="G210" i="1"/>
  <c r="J210" i="1"/>
  <c r="G211" i="1"/>
  <c r="J211" i="1"/>
  <c r="G212" i="1"/>
  <c r="J212" i="1"/>
  <c r="G213" i="1"/>
  <c r="J213" i="1"/>
  <c r="G214" i="1"/>
  <c r="J214" i="1"/>
  <c r="G215" i="1"/>
  <c r="J215" i="1"/>
  <c r="G216" i="1"/>
  <c r="J216" i="1"/>
  <c r="G217" i="1"/>
  <c r="J217" i="1"/>
  <c r="G218" i="1"/>
  <c r="J218" i="1"/>
  <c r="G219" i="1"/>
  <c r="J219" i="1"/>
  <c r="G220" i="1"/>
  <c r="J220" i="1"/>
  <c r="G221" i="1"/>
  <c r="J221" i="1"/>
  <c r="G222" i="1"/>
  <c r="J222" i="1"/>
  <c r="G223" i="1"/>
  <c r="J223" i="1"/>
  <c r="G224" i="1"/>
  <c r="J224" i="1"/>
  <c r="G225" i="1"/>
  <c r="J225" i="1"/>
  <c r="G226" i="1"/>
  <c r="J226" i="1"/>
  <c r="G227" i="1"/>
  <c r="J227" i="1"/>
  <c r="G228" i="1"/>
  <c r="J228" i="1"/>
  <c r="G229" i="1"/>
  <c r="J229" i="1"/>
  <c r="G230" i="1"/>
  <c r="J230" i="1"/>
  <c r="G231" i="1"/>
  <c r="J231" i="1"/>
  <c r="G232" i="1"/>
  <c r="J232" i="1"/>
  <c r="G233" i="1"/>
  <c r="J233" i="1"/>
  <c r="G234" i="1"/>
  <c r="J234" i="1"/>
  <c r="G235" i="1"/>
  <c r="J235" i="1"/>
  <c r="G236" i="1"/>
  <c r="J236" i="1"/>
  <c r="G237" i="1"/>
  <c r="J237" i="1"/>
  <c r="G238" i="1"/>
  <c r="J238" i="1"/>
  <c r="G239" i="1"/>
  <c r="J239" i="1"/>
  <c r="G240" i="1"/>
  <c r="J240" i="1"/>
  <c r="G241" i="1"/>
  <c r="J241" i="1"/>
  <c r="G242" i="1"/>
  <c r="J242" i="1"/>
  <c r="G243" i="1"/>
  <c r="J243" i="1"/>
  <c r="G244" i="1"/>
  <c r="J244" i="1"/>
  <c r="G245" i="1"/>
  <c r="J245" i="1"/>
  <c r="G246" i="1"/>
  <c r="J246" i="1"/>
  <c r="G247" i="1"/>
  <c r="J247" i="1"/>
  <c r="G248" i="1"/>
  <c r="J248" i="1"/>
  <c r="G249" i="1"/>
  <c r="J249" i="1"/>
  <c r="G250" i="1"/>
  <c r="J250" i="1"/>
  <c r="G251" i="1"/>
  <c r="J251" i="1"/>
  <c r="G252" i="1"/>
  <c r="J252" i="1"/>
  <c r="G253" i="1"/>
  <c r="J253" i="1"/>
  <c r="G254" i="1"/>
  <c r="J254" i="1"/>
  <c r="G255" i="1"/>
  <c r="J255" i="1"/>
  <c r="G256" i="1"/>
  <c r="J256" i="1"/>
  <c r="G257" i="1"/>
  <c r="J257" i="1"/>
  <c r="G258" i="1"/>
  <c r="J258" i="1"/>
  <c r="G259" i="1"/>
  <c r="J259" i="1"/>
  <c r="G260" i="1"/>
  <c r="J260" i="1"/>
  <c r="G261" i="1"/>
  <c r="J261" i="1"/>
  <c r="G262" i="1"/>
  <c r="J262" i="1"/>
  <c r="G263" i="1"/>
  <c r="J263" i="1"/>
  <c r="G264" i="1"/>
  <c r="J264" i="1"/>
  <c r="G265" i="1"/>
  <c r="J265" i="1"/>
  <c r="G266" i="1"/>
  <c r="J266" i="1"/>
  <c r="G267" i="1"/>
  <c r="J267" i="1"/>
  <c r="G268" i="1"/>
  <c r="J268" i="1"/>
  <c r="G269" i="1"/>
  <c r="J269" i="1"/>
  <c r="G270" i="1"/>
  <c r="J270" i="1"/>
  <c r="G271" i="1"/>
  <c r="J271" i="1"/>
  <c r="G272" i="1"/>
  <c r="J272" i="1"/>
  <c r="G273" i="1"/>
  <c r="J273" i="1"/>
  <c r="G274" i="1"/>
  <c r="J274" i="1"/>
  <c r="G275" i="1"/>
  <c r="J275" i="1"/>
  <c r="G276" i="1"/>
  <c r="J276" i="1"/>
  <c r="G277" i="1"/>
  <c r="J277" i="1"/>
  <c r="G278" i="1"/>
  <c r="J278" i="1"/>
  <c r="G279" i="1"/>
  <c r="J279" i="1"/>
  <c r="G280" i="1"/>
  <c r="J280" i="1"/>
  <c r="G281" i="1"/>
  <c r="J281" i="1"/>
  <c r="G282" i="1"/>
  <c r="J282" i="1"/>
  <c r="G283" i="1"/>
  <c r="J283" i="1"/>
  <c r="G284" i="1"/>
  <c r="J284" i="1"/>
  <c r="G285" i="1"/>
  <c r="J285" i="1"/>
  <c r="G286" i="1"/>
  <c r="J286" i="1"/>
  <c r="G287" i="1"/>
  <c r="J287" i="1"/>
  <c r="G288" i="1"/>
  <c r="J288" i="1"/>
  <c r="G289" i="1"/>
  <c r="J289" i="1"/>
  <c r="G290" i="1"/>
  <c r="J290" i="1"/>
  <c r="G291" i="1"/>
  <c r="J291" i="1"/>
  <c r="G292" i="1"/>
  <c r="J292" i="1"/>
  <c r="G293" i="1"/>
  <c r="J293" i="1"/>
  <c r="G294" i="1"/>
  <c r="J294" i="1"/>
  <c r="G295" i="1"/>
  <c r="J295" i="1"/>
  <c r="G296" i="1"/>
  <c r="J296" i="1"/>
  <c r="G297" i="1"/>
  <c r="J297" i="1"/>
  <c r="G298" i="1"/>
  <c r="J298" i="1"/>
  <c r="G299" i="1"/>
  <c r="J299" i="1"/>
  <c r="G300" i="1"/>
  <c r="J300" i="1"/>
  <c r="G301" i="1"/>
  <c r="J301" i="1"/>
  <c r="G302" i="1"/>
  <c r="J302" i="1"/>
  <c r="G303" i="1"/>
  <c r="J303" i="1"/>
  <c r="G304" i="1"/>
  <c r="J304" i="1"/>
  <c r="G305" i="1"/>
  <c r="J305" i="1"/>
  <c r="G306" i="1"/>
  <c r="J306" i="1"/>
  <c r="G307" i="1"/>
  <c r="J307" i="1"/>
  <c r="G308" i="1"/>
  <c r="J308" i="1"/>
  <c r="G309" i="1"/>
  <c r="J309" i="1"/>
  <c r="G310" i="1"/>
  <c r="J310" i="1"/>
  <c r="G311" i="1"/>
  <c r="J311" i="1"/>
  <c r="G312" i="1"/>
  <c r="J312" i="1"/>
  <c r="G313" i="1"/>
  <c r="J313" i="1"/>
  <c r="G314" i="1"/>
  <c r="J314" i="1"/>
  <c r="G315" i="1"/>
  <c r="J315" i="1"/>
  <c r="G316" i="1"/>
  <c r="J316" i="1"/>
  <c r="G317" i="1"/>
  <c r="J317" i="1"/>
  <c r="G318" i="1"/>
  <c r="J318" i="1"/>
  <c r="G319" i="1"/>
  <c r="J319" i="1"/>
  <c r="G320" i="1"/>
  <c r="J320" i="1"/>
  <c r="G321" i="1"/>
  <c r="J321" i="1"/>
  <c r="G322" i="1"/>
  <c r="J322" i="1"/>
  <c r="G323" i="1"/>
  <c r="J323" i="1"/>
  <c r="G324" i="1"/>
  <c r="J324" i="1"/>
  <c r="G325" i="1"/>
  <c r="J325" i="1"/>
  <c r="G326" i="1"/>
  <c r="J326" i="1"/>
  <c r="G327" i="1"/>
  <c r="J327" i="1"/>
  <c r="G328" i="1"/>
  <c r="J328" i="1"/>
  <c r="G329" i="1"/>
  <c r="J329" i="1"/>
  <c r="G330" i="1"/>
  <c r="J330" i="1"/>
  <c r="G331" i="1"/>
  <c r="J331" i="1"/>
  <c r="G332" i="1"/>
  <c r="J332" i="1"/>
  <c r="G333" i="1"/>
  <c r="J333" i="1"/>
  <c r="G334" i="1"/>
  <c r="J334" i="1"/>
  <c r="G335" i="1"/>
  <c r="J335" i="1"/>
  <c r="G336" i="1"/>
  <c r="J336" i="1"/>
  <c r="G337" i="1"/>
  <c r="J337" i="1"/>
  <c r="G338" i="1"/>
  <c r="J338" i="1"/>
  <c r="G339" i="1"/>
  <c r="J339" i="1"/>
  <c r="G340" i="1"/>
  <c r="J340" i="1"/>
  <c r="G341" i="1"/>
  <c r="J341" i="1"/>
  <c r="G342" i="1"/>
  <c r="J342" i="1"/>
  <c r="G343" i="1"/>
  <c r="J343" i="1"/>
  <c r="G344" i="1"/>
  <c r="J344" i="1"/>
  <c r="G345" i="1"/>
  <c r="J345" i="1"/>
  <c r="G346" i="1"/>
  <c r="J346" i="1"/>
  <c r="G347" i="1"/>
  <c r="J347" i="1"/>
  <c r="G348" i="1"/>
  <c r="J348" i="1"/>
  <c r="G349" i="1"/>
  <c r="J349" i="1"/>
  <c r="G350" i="1"/>
  <c r="J350" i="1"/>
  <c r="G351" i="1"/>
  <c r="J351" i="1"/>
  <c r="G352" i="1"/>
  <c r="J352" i="1"/>
  <c r="G353" i="1"/>
  <c r="J353" i="1"/>
  <c r="G354" i="1"/>
  <c r="J354" i="1"/>
  <c r="G355" i="1"/>
  <c r="J355" i="1"/>
  <c r="G356" i="1"/>
  <c r="J356" i="1"/>
  <c r="G357" i="1"/>
  <c r="J357" i="1"/>
  <c r="G358" i="1"/>
  <c r="J358" i="1"/>
  <c r="G359" i="1"/>
  <c r="J359" i="1"/>
  <c r="G360" i="1"/>
  <c r="J360" i="1"/>
  <c r="G361" i="1"/>
  <c r="J361" i="1"/>
  <c r="G362" i="1"/>
  <c r="J362" i="1"/>
  <c r="G363" i="1"/>
  <c r="J363" i="1"/>
  <c r="C11" i="1"/>
  <c r="D11" i="1"/>
  <c r="M5" i="1"/>
  <c r="C12" i="1"/>
  <c r="B18" i="1"/>
  <c r="D17" i="1"/>
  <c r="C17" i="1"/>
  <c r="M10" i="1"/>
  <c r="N10" i="1"/>
  <c r="M6" i="1"/>
  <c r="D8" i="1"/>
  <c r="I4" i="1"/>
  <c r="C7" i="1"/>
  <c r="M9" i="1"/>
  <c r="N9" i="1"/>
  <c r="C9" i="1"/>
  <c r="D9" i="1"/>
  <c r="H10" i="1"/>
  <c r="H8" i="1"/>
  <c r="H7" i="1"/>
  <c r="H6" i="1"/>
  <c r="N7" i="1"/>
  <c r="N6" i="1"/>
  <c r="N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D12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D14" i="1"/>
  <c r="C14" i="1"/>
  <c r="D7" i="1"/>
  <c r="D6" i="1"/>
</calcChain>
</file>

<file path=xl/sharedStrings.xml><?xml version="1.0" encoding="utf-8"?>
<sst xmlns="http://schemas.openxmlformats.org/spreadsheetml/2006/main" count="58" uniqueCount="49">
  <si>
    <t>Mes</t>
  </si>
  <si>
    <t>Tasa</t>
  </si>
  <si>
    <t>Dividendo</t>
  </si>
  <si>
    <t>Seguros</t>
  </si>
  <si>
    <t>Credito</t>
  </si>
  <si>
    <t>Adicional</t>
  </si>
  <si>
    <t xml:space="preserve">NPV </t>
  </si>
  <si>
    <t>UF</t>
  </si>
  <si>
    <t>CLF</t>
  </si>
  <si>
    <t>CLP</t>
  </si>
  <si>
    <t>Df</t>
  </si>
  <si>
    <t>Operativa</t>
  </si>
  <si>
    <t>Pago Mes</t>
  </si>
  <si>
    <t>Seguro Desgravamen</t>
  </si>
  <si>
    <t>Valor Propiedad</t>
  </si>
  <si>
    <t>Financiamiento</t>
  </si>
  <si>
    <t>Seguro Incendio + Sismo</t>
  </si>
  <si>
    <t>Pie</t>
  </si>
  <si>
    <t>Renta Politica</t>
  </si>
  <si>
    <t>Comision 2%</t>
  </si>
  <si>
    <t>Garantia</t>
  </si>
  <si>
    <t>CLFCLP</t>
  </si>
  <si>
    <t>Valor Compra</t>
  </si>
  <si>
    <t>Años</t>
  </si>
  <si>
    <t>Personas</t>
  </si>
  <si>
    <t>Gastos Operacionales</t>
  </si>
  <si>
    <t>Dividendo Estimado</t>
  </si>
  <si>
    <t>Factor Capitalizacion</t>
  </si>
  <si>
    <t>Total Inversion Inicial</t>
  </si>
  <si>
    <t>Inmueble</t>
  </si>
  <si>
    <t>Area</t>
  </si>
  <si>
    <t>Departamento</t>
  </si>
  <si>
    <t>Excento Contr</t>
  </si>
  <si>
    <t>Precio m^2</t>
  </si>
  <si>
    <t>Reparaciones</t>
  </si>
  <si>
    <t>Contribuciones</t>
  </si>
  <si>
    <t>Mantenimiento</t>
  </si>
  <si>
    <t>Remodelaciones</t>
  </si>
  <si>
    <t>Arriendo</t>
  </si>
  <si>
    <t>Gastos Comunes</t>
  </si>
  <si>
    <t>Administracion Arriendo</t>
  </si>
  <si>
    <t>Tasa Ocupacion</t>
  </si>
  <si>
    <t>CapRate</t>
  </si>
  <si>
    <t>ROI</t>
  </si>
  <si>
    <t>IRR</t>
  </si>
  <si>
    <t>Plusvalia</t>
  </si>
  <si>
    <t>Avaluo Fiscal</t>
  </si>
  <si>
    <t>Flujos de Caja</t>
  </si>
  <si>
    <t>Tasa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</si>
</sst>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 * #,##0_ ;_ * \-#,##0_ ;_ * &quot;-&quot;_ ;_ @_ "/>
    <numFmt numFmtId="43" formatCode="_ * #,##0.00_ ;_ * \-#,##0.00_ ;_ * &quot;-&quot;??_ ;_ @_ "/>
    <numFmt numFmtId="164" formatCode="_ * #,##0.00_ ;_ * \-#,##0.00_ ;_ * &quot;-&quot;_ ;_ @_ "/>
    <numFmt numFmtId="165" formatCode="0.0000"/>
    <numFmt numFmtId="166" formatCode="_ * #,##0_ ;_ * \-#,##0_ ;_ * &quot;-&quot;??_ ;_ @_ "/>
    <numFmt numFmtId="167" formatCode="0.000"/>
    <numFmt numFmtId="168" formatCode="#,##0\ &quot;m^2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 tint="-0.34998626667073579"/>
      </top>
      <bottom style="thin">
        <color auto="1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3" borderId="0" xfId="0" applyFill="1"/>
    <xf numFmtId="41" fontId="0" fillId="0" borderId="3" xfId="1" applyFont="1" applyBorder="1"/>
    <xf numFmtId="0" fontId="0" fillId="2" borderId="5" xfId="0" applyFill="1" applyBorder="1"/>
    <xf numFmtId="0" fontId="0" fillId="2" borderId="6" xfId="0" applyFill="1" applyBorder="1"/>
    <xf numFmtId="41" fontId="0" fillId="0" borderId="2" xfId="1" applyFont="1" applyBorder="1"/>
    <xf numFmtId="0" fontId="0" fillId="2" borderId="7" xfId="0" applyFill="1" applyBorder="1"/>
    <xf numFmtId="0" fontId="0" fillId="2" borderId="8" xfId="0" applyFill="1" applyBorder="1"/>
    <xf numFmtId="0" fontId="0" fillId="2" borderId="1" xfId="0" applyFill="1" applyBorder="1"/>
    <xf numFmtId="41" fontId="0" fillId="0" borderId="1" xfId="1" applyFont="1" applyBorder="1"/>
    <xf numFmtId="0" fontId="0" fillId="2" borderId="9" xfId="0" applyFill="1" applyBorder="1"/>
    <xf numFmtId="2" fontId="0" fillId="0" borderId="0" xfId="0" applyNumberFormat="1"/>
    <xf numFmtId="165" fontId="0" fillId="0" borderId="0" xfId="0" applyNumberFormat="1"/>
    <xf numFmtId="43" fontId="0" fillId="0" borderId="0" xfId="0" applyNumberFormat="1"/>
    <xf numFmtId="0" fontId="0" fillId="2" borderId="2" xfId="0" applyFill="1" applyBorder="1"/>
    <xf numFmtId="0" fontId="0" fillId="2" borderId="4" xfId="0" applyFill="1" applyBorder="1"/>
    <xf numFmtId="0" fontId="0" fillId="2" borderId="10" xfId="0" applyFill="1" applyBorder="1"/>
    <xf numFmtId="164" fontId="0" fillId="0" borderId="10" xfId="1" applyNumberFormat="1" applyFont="1" applyBorder="1"/>
    <xf numFmtId="41" fontId="0" fillId="0" borderId="11" xfId="1" applyFont="1" applyBorder="1"/>
    <xf numFmtId="164" fontId="0" fillId="0" borderId="0" xfId="0" applyNumberFormat="1"/>
    <xf numFmtId="164" fontId="0" fillId="0" borderId="12" xfId="1" applyNumberFormat="1" applyFont="1" applyBorder="1"/>
    <xf numFmtId="41" fontId="0" fillId="0" borderId="13" xfId="1" applyFont="1" applyBorder="1"/>
    <xf numFmtId="43" fontId="0" fillId="0" borderId="8" xfId="0" applyNumberFormat="1" applyBorder="1"/>
    <xf numFmtId="0" fontId="0" fillId="2" borderId="14" xfId="0" applyFill="1" applyBorder="1"/>
    <xf numFmtId="166" fontId="0" fillId="0" borderId="1" xfId="0" applyNumberFormat="1" applyBorder="1"/>
    <xf numFmtId="9" fontId="0" fillId="0" borderId="2" xfId="2" applyFont="1" applyBorder="1"/>
    <xf numFmtId="43" fontId="0" fillId="0" borderId="10" xfId="0" applyNumberFormat="1" applyBorder="1"/>
    <xf numFmtId="43" fontId="0" fillId="0" borderId="15" xfId="0" applyNumberFormat="1" applyBorder="1"/>
    <xf numFmtId="166" fontId="0" fillId="0" borderId="11" xfId="0" applyNumberFormat="1" applyBorder="1"/>
    <xf numFmtId="166" fontId="0" fillId="0" borderId="3" xfId="0" applyNumberFormat="1" applyBorder="1"/>
    <xf numFmtId="0" fontId="0" fillId="4" borderId="7" xfId="0" applyFill="1" applyBorder="1"/>
    <xf numFmtId="2" fontId="0" fillId="0" borderId="7" xfId="0" applyNumberFormat="1" applyBorder="1"/>
    <xf numFmtId="0" fontId="0" fillId="4" borderId="15" xfId="0" applyFill="1" applyBorder="1"/>
    <xf numFmtId="2" fontId="0" fillId="0" borderId="15" xfId="0" applyNumberFormat="1" applyBorder="1"/>
    <xf numFmtId="0" fontId="0" fillId="5" borderId="4" xfId="0" applyFill="1" applyBorder="1"/>
    <xf numFmtId="164" fontId="2" fillId="0" borderId="7" xfId="1" applyNumberFormat="1" applyFont="1" applyBorder="1"/>
    <xf numFmtId="10" fontId="2" fillId="0" borderId="2" xfId="0" applyNumberFormat="1" applyFont="1" applyBorder="1"/>
    <xf numFmtId="41" fontId="2" fillId="0" borderId="3" xfId="1" applyFont="1" applyBorder="1"/>
    <xf numFmtId="164" fontId="2" fillId="0" borderId="10" xfId="1" applyNumberFormat="1" applyFont="1" applyBorder="1"/>
    <xf numFmtId="41" fontId="2" fillId="0" borderId="9" xfId="1" applyFont="1" applyBorder="1"/>
    <xf numFmtId="10" fontId="0" fillId="0" borderId="7" xfId="2" applyNumberFormat="1" applyFont="1" applyBorder="1"/>
    <xf numFmtId="1" fontId="0" fillId="0" borderId="7" xfId="2" applyNumberFormat="1" applyFont="1" applyBorder="1"/>
    <xf numFmtId="41" fontId="0" fillId="0" borderId="15" xfId="1" applyFont="1" applyBorder="1"/>
    <xf numFmtId="9" fontId="0" fillId="0" borderId="0" xfId="2" applyFont="1"/>
    <xf numFmtId="41" fontId="0" fillId="0" borderId="0" xfId="1" applyFont="1"/>
    <xf numFmtId="41" fontId="2" fillId="0" borderId="1" xfId="1" applyFont="1" applyBorder="1"/>
    <xf numFmtId="0" fontId="0" fillId="6" borderId="0" xfId="0" applyFill="1"/>
    <xf numFmtId="10" fontId="0" fillId="0" borderId="0" xfId="2" applyNumberFormat="1" applyFont="1"/>
    <xf numFmtId="41" fontId="0" fillId="0" borderId="0" xfId="0" applyNumberFormat="1"/>
    <xf numFmtId="164" fontId="0" fillId="0" borderId="0" xfId="1" applyNumberFormat="1" applyFont="1"/>
    <xf numFmtId="41" fontId="0" fillId="6" borderId="16" xfId="1" applyFont="1" applyFill="1" applyBorder="1"/>
    <xf numFmtId="41" fontId="0" fillId="6" borderId="0" xfId="1" applyFont="1" applyFill="1" applyBorder="1"/>
    <xf numFmtId="0" fontId="0" fillId="0" borderId="11" xfId="0" applyBorder="1"/>
    <xf numFmtId="10" fontId="0" fillId="6" borderId="0" xfId="0" applyNumberFormat="1" applyFill="1"/>
    <xf numFmtId="167" fontId="0" fillId="0" borderId="0" xfId="0" applyNumberFormat="1"/>
    <xf numFmtId="41" fontId="0" fillId="6" borderId="1" xfId="1" applyFont="1" applyFill="1" applyBorder="1"/>
    <xf numFmtId="41" fontId="0" fillId="6" borderId="7" xfId="1" applyFont="1" applyFill="1" applyBorder="1"/>
    <xf numFmtId="164" fontId="0" fillId="0" borderId="15" xfId="1" applyNumberFormat="1" applyFont="1" applyBorder="1"/>
    <xf numFmtId="43" fontId="0" fillId="0" borderId="2" xfId="0" applyNumberFormat="1" applyBorder="1"/>
    <xf numFmtId="0" fontId="0" fillId="4" borderId="5" xfId="0" applyFill="1" applyBorder="1"/>
    <xf numFmtId="0" fontId="0" fillId="4" borderId="14" xfId="0" applyFill="1" applyBorder="1"/>
    <xf numFmtId="0" fontId="0" fillId="4" borderId="6" xfId="0" applyFill="1" applyBorder="1"/>
    <xf numFmtId="164" fontId="0" fillId="0" borderId="7" xfId="1" applyNumberFormat="1" applyFont="1" applyBorder="1"/>
    <xf numFmtId="0" fontId="0" fillId="3" borderId="4" xfId="0" applyFill="1" applyBorder="1"/>
    <xf numFmtId="0" fontId="0" fillId="5" borderId="5" xfId="0" applyFill="1" applyBorder="1"/>
    <xf numFmtId="0" fontId="0" fillId="5" borderId="14" xfId="0" applyFill="1" applyBorder="1"/>
    <xf numFmtId="0" fontId="0" fillId="5" borderId="6" xfId="0" applyFill="1" applyBorder="1"/>
    <xf numFmtId="0" fontId="0" fillId="7" borderId="5" xfId="0" applyFill="1" applyBorder="1"/>
    <xf numFmtId="0" fontId="0" fillId="7" borderId="6" xfId="0" applyFill="1" applyBorder="1"/>
    <xf numFmtId="43" fontId="2" fillId="0" borderId="17" xfId="0" applyNumberFormat="1" applyFont="1" applyBorder="1"/>
    <xf numFmtId="43" fontId="2" fillId="0" borderId="8" xfId="0" applyNumberFormat="1" applyFont="1" applyBorder="1"/>
    <xf numFmtId="41" fontId="0" fillId="3" borderId="8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8" fontId="0" fillId="6" borderId="0" xfId="0" applyNumberFormat="1" applyFill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FFCC"/>
      <color rgb="FFFFFF99"/>
      <color rgb="FFFFCCCC"/>
      <color rgb="FFFFCC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49757</xdr:colOff>
      <xdr:row>2</xdr:row>
      <xdr:rowOff>50341</xdr:rowOff>
    </xdr:from>
    <xdr:to>
      <xdr:col>16</xdr:col>
      <xdr:colOff>36677</xdr:colOff>
      <xdr:row>4</xdr:row>
      <xdr:rowOff>69519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A2D504-2BDD-FF8C-00A2-2D6EF422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3899" y="434184"/>
          <a:ext cx="2268655" cy="4030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206138</xdr:colOff>
      <xdr:row>6</xdr:row>
      <xdr:rowOff>627</xdr:rowOff>
    </xdr:from>
    <xdr:to>
      <xdr:col>15</xdr:col>
      <xdr:colOff>669023</xdr:colOff>
      <xdr:row>8</xdr:row>
      <xdr:rowOff>124107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18C00-7E4F-B64C-E0A9-F9B3C501A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00280" y="1152157"/>
          <a:ext cx="1984042" cy="507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533115</xdr:colOff>
      <xdr:row>11</xdr:row>
      <xdr:rowOff>142164</xdr:rowOff>
    </xdr:from>
    <xdr:to>
      <xdr:col>21</xdr:col>
      <xdr:colOff>232498</xdr:colOff>
      <xdr:row>24</xdr:row>
      <xdr:rowOff>152608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1B09DD8-0025-5D82-51FD-028C2A18D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6436" y="2253302"/>
          <a:ext cx="6544588" cy="250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2A7C-CBC7-46DF-B701-48252FA6C809}">
  <dimension ref="C1:J19"/>
  <sheetViews>
    <sheetView showGridLines="0" tabSelected="1" zoomScale="134" zoomScaleNormal="100" workbookViewId="0">
      <selection activeCell="G11" sqref="G11"/>
    </sheetView>
  </sheetViews>
  <sheetFormatPr defaultColWidth="11.42578125" defaultRowHeight="15" x14ac:dyDescent="0.25"/>
  <cols>
    <col min="1" max="1" width="3.28515625" customWidth="1"/>
    <col min="2" max="2" width="2.85546875" customWidth="1"/>
    <col min="3" max="3" width="24.28515625" customWidth="1"/>
    <col min="4" max="4" width="10.7109375" customWidth="1"/>
    <col min="5" max="5" width="13" customWidth="1"/>
    <col min="6" max="6" width="12.5703125" customWidth="1"/>
    <col min="7" max="7" width="13" bestFit="1" customWidth="1"/>
    <col min="8" max="8" width="13.7109375" bestFit="1" customWidth="1"/>
  </cols>
  <sheetData>
    <row r="1" spans="3:10" x14ac:dyDescent="0.25">
      <c r="G1" t="s">
        <v>32</v>
      </c>
      <c r="H1">
        <v>1181</v>
      </c>
    </row>
    <row r="2" spans="3:10" x14ac:dyDescent="0.25">
      <c r="C2" s="63" t="s">
        <v>21</v>
      </c>
      <c r="D2" s="55">
        <v>37865.019999999997</v>
      </c>
      <c r="J2" t="s">
        <v>39</v>
      </c>
    </row>
    <row r="3" spans="3:10" x14ac:dyDescent="0.25">
      <c r="H3" s="48"/>
      <c r="J3" t="s">
        <v>35</v>
      </c>
    </row>
    <row r="4" spans="3:10" x14ac:dyDescent="0.25">
      <c r="D4" s="71" t="s">
        <v>8</v>
      </c>
      <c r="E4" s="72" t="s">
        <v>9</v>
      </c>
      <c r="J4" t="s">
        <v>34</v>
      </c>
    </row>
    <row r="5" spans="3:10" x14ac:dyDescent="0.25">
      <c r="C5" s="59" t="s">
        <v>22</v>
      </c>
      <c r="D5" s="50">
        <v>5000</v>
      </c>
      <c r="E5" s="5">
        <f>D5*$D$2</f>
        <v>189325099.99999997</v>
      </c>
      <c r="G5" t="s">
        <v>29</v>
      </c>
      <c r="H5" s="46" t="s">
        <v>31</v>
      </c>
      <c r="J5" t="s">
        <v>36</v>
      </c>
    </row>
    <row r="6" spans="3:10" x14ac:dyDescent="0.25">
      <c r="C6" s="60" t="s">
        <v>23</v>
      </c>
      <c r="D6" s="51">
        <v>30</v>
      </c>
      <c r="E6" s="52"/>
      <c r="G6" t="s">
        <v>30</v>
      </c>
      <c r="H6" s="73">
        <v>75</v>
      </c>
      <c r="J6" t="s">
        <v>37</v>
      </c>
    </row>
    <row r="7" spans="3:10" x14ac:dyDescent="0.25">
      <c r="C7" s="60" t="s">
        <v>17</v>
      </c>
      <c r="D7" s="51">
        <f>D5*10%</f>
        <v>500</v>
      </c>
      <c r="E7" s="18">
        <f>D7*$D$2</f>
        <v>18932510</v>
      </c>
      <c r="G7" t="s">
        <v>33</v>
      </c>
      <c r="H7" s="48">
        <f>D5/H6</f>
        <v>66.666666666666671</v>
      </c>
      <c r="J7" t="s">
        <v>38</v>
      </c>
    </row>
    <row r="8" spans="3:10" x14ac:dyDescent="0.25">
      <c r="C8" s="60" t="s">
        <v>48</v>
      </c>
      <c r="D8" s="53">
        <v>3.9600000000000003E-2</v>
      </c>
      <c r="E8" s="52"/>
      <c r="F8" s="48"/>
      <c r="J8" t="s">
        <v>40</v>
      </c>
    </row>
    <row r="9" spans="3:10" x14ac:dyDescent="0.25">
      <c r="C9" s="60" t="s">
        <v>27</v>
      </c>
      <c r="D9" s="54">
        <f>IF(C8="Tasa Mensual",1+D8/12,(1+D8)^(1/12))</f>
        <v>1.0032415779026345</v>
      </c>
      <c r="E9" s="52"/>
      <c r="G9" s="13">
        <f>1-(D8/12+1)^(-12*D6)</f>
        <v>0.69457288403967632</v>
      </c>
      <c r="J9" t="s">
        <v>41</v>
      </c>
    </row>
    <row r="10" spans="3:10" x14ac:dyDescent="0.25">
      <c r="C10" s="61" t="s">
        <v>26</v>
      </c>
      <c r="D10" s="69">
        <f>(D5-D7)*(D9-1)/(D9-D9^(-D6*12))</f>
        <v>21.099624263318951</v>
      </c>
      <c r="E10" s="37">
        <f>D10*$D$2</f>
        <v>798937.69472305733</v>
      </c>
      <c r="F10" s="13"/>
      <c r="G10" s="13">
        <f>(D5-D7)*D8/12</f>
        <v>14.850000000000001</v>
      </c>
      <c r="J10" t="s">
        <v>45</v>
      </c>
    </row>
    <row r="11" spans="3:10" x14ac:dyDescent="0.25">
      <c r="G11">
        <f>G10/G9</f>
        <v>21.380045696042057</v>
      </c>
      <c r="J11" t="s">
        <v>42</v>
      </c>
    </row>
    <row r="12" spans="3:10" x14ac:dyDescent="0.25">
      <c r="C12" s="64" t="s">
        <v>24</v>
      </c>
      <c r="D12" s="56">
        <v>1</v>
      </c>
      <c r="E12" s="58"/>
      <c r="J12" t="s">
        <v>43</v>
      </c>
    </row>
    <row r="13" spans="3:10" x14ac:dyDescent="0.25">
      <c r="C13" s="65" t="s">
        <v>16</v>
      </c>
      <c r="D13" s="17">
        <f>0.0003*D5*IF(H5="Casa",0.75,1)</f>
        <v>1.4999999999999998</v>
      </c>
      <c r="E13" s="18">
        <f>D13*$D$2</f>
        <v>56797.529999999984</v>
      </c>
      <c r="J13" t="s">
        <v>44</v>
      </c>
    </row>
    <row r="14" spans="3:10" x14ac:dyDescent="0.25">
      <c r="C14" s="66" t="s">
        <v>13</v>
      </c>
      <c r="D14" s="57">
        <f>0.0001*D5*D12</f>
        <v>0.5</v>
      </c>
      <c r="E14" s="2">
        <f>D14*$D$2</f>
        <v>18932.509999999998</v>
      </c>
      <c r="J14" t="s">
        <v>46</v>
      </c>
    </row>
    <row r="15" spans="3:10" x14ac:dyDescent="0.25">
      <c r="D15" s="49"/>
      <c r="J15" t="s">
        <v>47</v>
      </c>
    </row>
    <row r="16" spans="3:10" x14ac:dyDescent="0.25">
      <c r="C16" s="67" t="s">
        <v>25</v>
      </c>
      <c r="D16" s="62">
        <f>(D5-D7)*0.008+D5*0.0025</f>
        <v>48.5</v>
      </c>
      <c r="E16" s="5">
        <f>D16*$D$2</f>
        <v>1836453.4699999997</v>
      </c>
    </row>
    <row r="17" spans="3:5" x14ac:dyDescent="0.25">
      <c r="C17" s="68" t="s">
        <v>19</v>
      </c>
      <c r="D17" s="57">
        <f>IF(C17="Comision 2%",D5*2%,IF(C17="Comision 1%", D5*1%,0))</f>
        <v>100</v>
      </c>
      <c r="E17" s="2">
        <f>D17*$D$2</f>
        <v>3786501.9999999995</v>
      </c>
    </row>
    <row r="18" spans="3:5" x14ac:dyDescent="0.25">
      <c r="E18" s="44"/>
    </row>
    <row r="19" spans="3:5" x14ac:dyDescent="0.25">
      <c r="C19" s="15" t="s">
        <v>28</v>
      </c>
      <c r="D19" s="70">
        <f>D7+D16+D17+D13+D14</f>
        <v>650.5</v>
      </c>
      <c r="E19" s="45">
        <f>D19*$D$2</f>
        <v>24631195.509999998</v>
      </c>
    </row>
  </sheetData>
  <dataValidations count="3">
    <dataValidation type="list" allowBlank="1" showInputMessage="1" showErrorMessage="1" sqref="C8" xr:uid="{93B86EE0-2E21-4671-BE8A-FDEA0D0BF187}">
      <formula1>"Tasa Mensual,Tasa Anual"</formula1>
    </dataValidation>
    <dataValidation type="list" allowBlank="1" showInputMessage="1" showErrorMessage="1" sqref="C17" xr:uid="{3EB4DF19-079D-4B8C-8981-F95EE1909FFC}">
      <formula1>"Comision 2%, Comision 1%, Sin Comision"</formula1>
    </dataValidation>
    <dataValidation type="list" allowBlank="1" showInputMessage="1" showErrorMessage="1" sqref="H5" xr:uid="{55A43E37-1EA5-4AEF-AEAE-CEC1B4F68BB8}">
      <formula1>"Casa,Departamento"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12268-D42D-4C5E-9FF7-37A636B95734}">
  <dimension ref="B2:N363"/>
  <sheetViews>
    <sheetView showGridLines="0" zoomScale="134" zoomScaleNormal="100" workbookViewId="0">
      <selection activeCell="M8" sqref="M8"/>
    </sheetView>
  </sheetViews>
  <sheetFormatPr defaultColWidth="11.42578125" defaultRowHeight="15" x14ac:dyDescent="0.25"/>
  <cols>
    <col min="1" max="1" width="3.28515625" customWidth="1"/>
    <col min="2" max="2" width="13.42578125" customWidth="1"/>
    <col min="3" max="3" width="9" customWidth="1"/>
    <col min="4" max="4" width="12.5703125" bestFit="1" customWidth="1"/>
    <col min="8" max="9" width="9.42578125" customWidth="1"/>
    <col min="10" max="10" width="9.28515625" customWidth="1"/>
    <col min="11" max="11" width="11.42578125" customWidth="1"/>
    <col min="12" max="12" width="23" bestFit="1" customWidth="1"/>
    <col min="14" max="14" width="12.42578125" bestFit="1" customWidth="1"/>
  </cols>
  <sheetData>
    <row r="2" spans="2:14" x14ac:dyDescent="0.25">
      <c r="B2" s="3" t="s">
        <v>1</v>
      </c>
      <c r="C2" s="36">
        <v>4.4600000000000001E-2</v>
      </c>
      <c r="F2" s="7" t="s">
        <v>0</v>
      </c>
      <c r="G2" s="10" t="s">
        <v>2</v>
      </c>
      <c r="H2" s="10" t="s">
        <v>5</v>
      </c>
      <c r="I2" s="10" t="s">
        <v>10</v>
      </c>
      <c r="J2" s="8" t="s">
        <v>6</v>
      </c>
      <c r="M2" s="6" t="s">
        <v>8</v>
      </c>
      <c r="N2" s="14" t="s">
        <v>9</v>
      </c>
    </row>
    <row r="3" spans="2:14" x14ac:dyDescent="0.25">
      <c r="B3" s="4" t="s">
        <v>7</v>
      </c>
      <c r="C3" s="37">
        <v>37542</v>
      </c>
      <c r="F3" s="1">
        <v>0</v>
      </c>
      <c r="G3" s="19">
        <f>$C$6</f>
        <v>21.6769321904072</v>
      </c>
      <c r="H3" s="13">
        <f>$C$8+$C$7</f>
        <v>42.004432000000001</v>
      </c>
      <c r="I3" s="12">
        <v>1</v>
      </c>
      <c r="J3" s="11">
        <f>I3*G3</f>
        <v>21.6769321904072</v>
      </c>
      <c r="L3" s="15" t="s">
        <v>14</v>
      </c>
      <c r="M3" s="39">
        <v>4800</v>
      </c>
      <c r="N3" s="9">
        <f>M3*C3</f>
        <v>180201600</v>
      </c>
    </row>
    <row r="4" spans="2:14" x14ac:dyDescent="0.25">
      <c r="F4" s="1">
        <v>1</v>
      </c>
      <c r="G4" s="19">
        <f>$C$6</f>
        <v>21.6769321904072</v>
      </c>
      <c r="H4" s="13">
        <v>2</v>
      </c>
      <c r="I4" s="12">
        <f>1/(1+$C$2/12)*I3</f>
        <v>0.99629709579396586</v>
      </c>
      <c r="J4" s="11">
        <f>I4*G4</f>
        <v>21.596664587025426</v>
      </c>
    </row>
    <row r="5" spans="2:14" x14ac:dyDescent="0.25">
      <c r="C5" s="6" t="s">
        <v>8</v>
      </c>
      <c r="D5" s="14" t="s">
        <v>9</v>
      </c>
      <c r="F5" s="1">
        <v>2</v>
      </c>
      <c r="G5" s="19">
        <f t="shared" ref="G5:G67" si="0">$C$6</f>
        <v>21.6769321904072</v>
      </c>
      <c r="H5" s="13">
        <f>$C$7</f>
        <v>2.004432</v>
      </c>
      <c r="I5" s="12">
        <f t="shared" ref="I5:I67" si="1">1/(1+$C$2/12)*I4</f>
        <v>0.99260790308749081</v>
      </c>
      <c r="J5" s="11">
        <f t="shared" ref="J5:J68" si="2">I5*G5</f>
        <v>21.51669420688982</v>
      </c>
      <c r="L5" s="3" t="s">
        <v>15</v>
      </c>
      <c r="M5" s="40">
        <f>C11/M3</f>
        <v>0.90000000000000024</v>
      </c>
      <c r="N5" s="25"/>
    </row>
    <row r="6" spans="2:14" x14ac:dyDescent="0.25">
      <c r="B6" s="6" t="s">
        <v>2</v>
      </c>
      <c r="C6" s="35">
        <v>21.6769321904072</v>
      </c>
      <c r="D6" s="5">
        <f>C6*$C$3</f>
        <v>813795.3882922671</v>
      </c>
      <c r="F6" s="1">
        <v>3</v>
      </c>
      <c r="G6" s="19">
        <f>$C$6</f>
        <v>21.6769321904072</v>
      </c>
      <c r="H6" s="13">
        <f>$C$7</f>
        <v>2.004432</v>
      </c>
      <c r="I6" s="12">
        <f t="shared" si="1"/>
        <v>0.98893237110820542</v>
      </c>
      <c r="J6" s="11">
        <f t="shared" si="2"/>
        <v>21.437019949411177</v>
      </c>
      <c r="L6" s="23" t="s">
        <v>16</v>
      </c>
      <c r="M6" s="26">
        <f>0.00026329*M3</f>
        <v>1.263792</v>
      </c>
      <c r="N6" s="28">
        <f>M6*C3</f>
        <v>47445.279264000004</v>
      </c>
    </row>
    <row r="7" spans="2:14" x14ac:dyDescent="0.25">
      <c r="B7" s="16" t="s">
        <v>3</v>
      </c>
      <c r="C7" s="17">
        <f>M6+M7</f>
        <v>2.004432</v>
      </c>
      <c r="D7" s="18">
        <f t="shared" ref="D7" si="3">C7*$C$3</f>
        <v>75250.386144000004</v>
      </c>
      <c r="F7" s="1">
        <v>4</v>
      </c>
      <c r="G7" s="19">
        <f t="shared" si="0"/>
        <v>21.6769321904072</v>
      </c>
      <c r="H7" s="13">
        <f>$C$7</f>
        <v>2.004432</v>
      </c>
      <c r="I7" s="12">
        <f t="shared" si="1"/>
        <v>0.98527044927174556</v>
      </c>
      <c r="J7" s="11">
        <f t="shared" si="2"/>
        <v>21.357640718075665</v>
      </c>
      <c r="L7" s="4" t="s">
        <v>13</v>
      </c>
      <c r="M7" s="27">
        <f>0.00007715*M3*2</f>
        <v>0.74064000000000008</v>
      </c>
      <c r="N7" s="29">
        <f>M7*C3</f>
        <v>27805.106880000003</v>
      </c>
    </row>
    <row r="8" spans="2:14" x14ac:dyDescent="0.25">
      <c r="B8" s="16" t="s">
        <v>11</v>
      </c>
      <c r="C8" s="38">
        <v>40</v>
      </c>
      <c r="D8" s="18">
        <f>C8*$C$3</f>
        <v>1501680</v>
      </c>
      <c r="F8" s="1">
        <v>5</v>
      </c>
      <c r="G8" s="19">
        <f t="shared" si="0"/>
        <v>21.6769321904072</v>
      </c>
      <c r="H8" s="13">
        <f>$C$7</f>
        <v>2.004432</v>
      </c>
      <c r="I8" s="12">
        <f t="shared" si="1"/>
        <v>0.98162208718105604</v>
      </c>
      <c r="J8" s="11">
        <f t="shared" si="2"/>
        <v>21.278555420429736</v>
      </c>
    </row>
    <row r="9" spans="2:14" x14ac:dyDescent="0.25">
      <c r="B9" s="4" t="s">
        <v>12</v>
      </c>
      <c r="C9" s="20">
        <f>C6+C7</f>
        <v>23.681364190407201</v>
      </c>
      <c r="D9" s="21">
        <f>C9*$C$3</f>
        <v>889045.77443626721</v>
      </c>
      <c r="F9" s="1">
        <v>6</v>
      </c>
      <c r="G9" s="19">
        <f t="shared" si="0"/>
        <v>21.6769321904072</v>
      </c>
      <c r="H9" s="13">
        <f t="shared" ref="H9:H69" si="4">$C$7</f>
        <v>2.004432</v>
      </c>
      <c r="I9" s="12">
        <f t="shared" si="1"/>
        <v>0.97798723462569725</v>
      </c>
      <c r="J9" s="11">
        <f t="shared" si="2"/>
        <v>21.199762968065095</v>
      </c>
      <c r="L9" s="3" t="s">
        <v>19</v>
      </c>
      <c r="M9" s="41">
        <f>M3*2%</f>
        <v>96</v>
      </c>
      <c r="N9" s="5">
        <f>M9*$C$3</f>
        <v>3604032</v>
      </c>
    </row>
    <row r="10" spans="2:14" x14ac:dyDescent="0.25">
      <c r="F10" s="1">
        <v>7</v>
      </c>
      <c r="G10" s="19">
        <f t="shared" si="0"/>
        <v>21.6769321904072</v>
      </c>
      <c r="H10" s="13">
        <f>$C$7</f>
        <v>2.004432</v>
      </c>
      <c r="I10" s="12">
        <f t="shared" si="1"/>
        <v>0.97436584158115402</v>
      </c>
      <c r="J10" s="11">
        <f t="shared" si="2"/>
        <v>21.121262276603719</v>
      </c>
      <c r="L10" s="4" t="s">
        <v>20</v>
      </c>
      <c r="M10" s="42">
        <f>M3*1%</f>
        <v>48</v>
      </c>
      <c r="N10" s="2">
        <f>M10*$C$3</f>
        <v>1802016</v>
      </c>
    </row>
    <row r="11" spans="2:14" x14ac:dyDescent="0.25">
      <c r="B11" s="30" t="s">
        <v>4</v>
      </c>
      <c r="C11" s="31">
        <f>SUM(J3:J363)</f>
        <v>4320.0000000000009</v>
      </c>
      <c r="D11" s="5">
        <f>C11*$C$3</f>
        <v>162181440.00000003</v>
      </c>
      <c r="F11" s="1">
        <v>8</v>
      </c>
      <c r="G11" s="19">
        <f t="shared" si="0"/>
        <v>21.6769321904072</v>
      </c>
      <c r="H11" s="13">
        <f t="shared" si="4"/>
        <v>2.004432</v>
      </c>
      <c r="I11" s="12">
        <f t="shared" si="1"/>
        <v>0.9707578582081472</v>
      </c>
      <c r="J11" s="11">
        <f t="shared" si="2"/>
        <v>21.043052265682935</v>
      </c>
    </row>
    <row r="12" spans="2:14" x14ac:dyDescent="0.25">
      <c r="B12" s="32" t="s">
        <v>17</v>
      </c>
      <c r="C12" s="33">
        <f>(1-M5)*M3</f>
        <v>479.99999999999881</v>
      </c>
      <c r="D12" s="2">
        <f>C12*C3</f>
        <v>18020159.999999955</v>
      </c>
      <c r="F12" s="1">
        <v>9</v>
      </c>
      <c r="G12" s="19">
        <f t="shared" si="0"/>
        <v>21.6769321904072</v>
      </c>
      <c r="H12" s="13">
        <f t="shared" si="4"/>
        <v>2.004432</v>
      </c>
      <c r="I12" s="12">
        <f t="shared" si="1"/>
        <v>0.96716323485194755</v>
      </c>
      <c r="J12" s="11">
        <f t="shared" si="2"/>
        <v>20.965131858940541</v>
      </c>
    </row>
    <row r="13" spans="2:14" x14ac:dyDescent="0.25">
      <c r="F13" s="1">
        <v>10</v>
      </c>
      <c r="G13" s="19">
        <f t="shared" si="0"/>
        <v>21.6769321904072</v>
      </c>
      <c r="H13" s="13">
        <f t="shared" si="4"/>
        <v>2.004432</v>
      </c>
      <c r="I13" s="12">
        <f t="shared" si="1"/>
        <v>0.96358192204169268</v>
      </c>
      <c r="J13" s="11">
        <f t="shared" si="2"/>
        <v>20.887499984000009</v>
      </c>
    </row>
    <row r="14" spans="2:14" x14ac:dyDescent="0.25">
      <c r="B14" s="34" t="s">
        <v>18</v>
      </c>
      <c r="C14" s="22">
        <f>C9*4</f>
        <v>94.725456761628806</v>
      </c>
      <c r="D14" s="24">
        <f>D9*4</f>
        <v>3556183.0977450688</v>
      </c>
      <c r="F14" s="1">
        <v>11</v>
      </c>
      <c r="G14" s="19">
        <f t="shared" si="0"/>
        <v>21.6769321904072</v>
      </c>
      <c r="H14" s="13">
        <f t="shared" si="4"/>
        <v>2.004432</v>
      </c>
      <c r="I14" s="12">
        <f t="shared" si="1"/>
        <v>0.96001387048970599</v>
      </c>
      <c r="J14" s="11">
        <f t="shared" si="2"/>
        <v>20.810155572455717</v>
      </c>
    </row>
    <row r="15" spans="2:14" x14ac:dyDescent="0.25">
      <c r="F15" s="1">
        <v>12</v>
      </c>
      <c r="G15" s="19">
        <f t="shared" si="0"/>
        <v>21.6769321904072</v>
      </c>
      <c r="H15" s="13">
        <f t="shared" si="4"/>
        <v>2.004432</v>
      </c>
      <c r="I15" s="12">
        <f t="shared" si="1"/>
        <v>0.95645903109081853</v>
      </c>
      <c r="J15" s="11">
        <f t="shared" si="2"/>
        <v>20.733097559858244</v>
      </c>
      <c r="K15" s="47"/>
    </row>
    <row r="16" spans="2:14" x14ac:dyDescent="0.25">
      <c r="D16" s="13"/>
      <c r="F16" s="1">
        <v>13</v>
      </c>
      <c r="G16" s="19">
        <f t="shared" si="0"/>
        <v>21.6769321904072</v>
      </c>
      <c r="H16" s="13">
        <f t="shared" si="4"/>
        <v>2.004432</v>
      </c>
      <c r="I16" s="12">
        <f t="shared" si="1"/>
        <v>0.95291735492169305</v>
      </c>
      <c r="J16" s="11">
        <f t="shared" si="2"/>
        <v>20.656324885699732</v>
      </c>
    </row>
    <row r="17" spans="2:10" x14ac:dyDescent="0.25">
      <c r="B17">
        <v>4320</v>
      </c>
      <c r="C17">
        <f>(1+C2/12)</f>
        <v>1.0037166666666666</v>
      </c>
      <c r="D17">
        <f>C17^(-12*30)</f>
        <v>0.26302144932843752</v>
      </c>
      <c r="F17" s="1">
        <v>14</v>
      </c>
      <c r="G17" s="19">
        <f t="shared" si="0"/>
        <v>21.6769321904072</v>
      </c>
      <c r="H17" s="13">
        <f t="shared" si="4"/>
        <v>2.004432</v>
      </c>
      <c r="I17" s="12">
        <f t="shared" si="1"/>
        <v>0.94938879324015057</v>
      </c>
      <c r="J17" s="11">
        <f t="shared" si="2"/>
        <v>20.579836493399267</v>
      </c>
    </row>
    <row r="18" spans="2:10" x14ac:dyDescent="0.25">
      <c r="B18">
        <f>-C2*C11/(D17-C17)/12</f>
        <v>21.676932190407587</v>
      </c>
      <c r="D18" s="44"/>
      <c r="F18" s="1">
        <v>15</v>
      </c>
      <c r="G18" s="19">
        <f t="shared" si="0"/>
        <v>21.6769321904072</v>
      </c>
      <c r="H18" s="13">
        <f t="shared" si="4"/>
        <v>2.004432</v>
      </c>
      <c r="I18" s="12">
        <f t="shared" si="1"/>
        <v>0.9458732974845</v>
      </c>
      <c r="J18" s="11">
        <f t="shared" si="2"/>
        <v>20.503631330288364</v>
      </c>
    </row>
    <row r="19" spans="2:10" x14ac:dyDescent="0.25">
      <c r="D19" s="43"/>
      <c r="F19" s="1">
        <v>16</v>
      </c>
      <c r="G19" s="19">
        <f t="shared" si="0"/>
        <v>21.6769321904072</v>
      </c>
      <c r="H19" s="13">
        <f t="shared" si="4"/>
        <v>2.004432</v>
      </c>
      <c r="I19" s="12">
        <f t="shared" si="1"/>
        <v>0.94237081927286925</v>
      </c>
      <c r="J19" s="11">
        <f t="shared" si="2"/>
        <v>20.427708347596464</v>
      </c>
    </row>
    <row r="20" spans="2:10" x14ac:dyDescent="0.25">
      <c r="F20" s="1">
        <v>17</v>
      </c>
      <c r="G20" s="19">
        <f t="shared" si="0"/>
        <v>21.6769321904072</v>
      </c>
      <c r="H20" s="13">
        <f t="shared" si="4"/>
        <v>2.004432</v>
      </c>
      <c r="I20" s="12">
        <f t="shared" si="1"/>
        <v>0.93888131040253986</v>
      </c>
      <c r="J20" s="11">
        <f t="shared" si="2"/>
        <v>20.352066500436511</v>
      </c>
    </row>
    <row r="21" spans="2:10" x14ac:dyDescent="0.25">
      <c r="F21" s="1">
        <v>18</v>
      </c>
      <c r="G21" s="19">
        <f t="shared" si="0"/>
        <v>21.6769321904072</v>
      </c>
      <c r="H21" s="13">
        <f t="shared" si="4"/>
        <v>2.004432</v>
      </c>
      <c r="I21" s="12">
        <f t="shared" si="1"/>
        <v>0.93540472284928344</v>
      </c>
      <c r="J21" s="11">
        <f t="shared" si="2"/>
        <v>20.276704747790557</v>
      </c>
    </row>
    <row r="22" spans="2:10" x14ac:dyDescent="0.25">
      <c r="F22" s="1">
        <v>19</v>
      </c>
      <c r="G22" s="19">
        <f t="shared" si="0"/>
        <v>21.6769321904072</v>
      </c>
      <c r="H22" s="13">
        <f t="shared" si="4"/>
        <v>2.004432</v>
      </c>
      <c r="I22" s="12">
        <f t="shared" si="1"/>
        <v>0.93194100876670061</v>
      </c>
      <c r="J22" s="11">
        <f t="shared" si="2"/>
        <v>20.201622052495452</v>
      </c>
    </row>
    <row r="23" spans="2:10" x14ac:dyDescent="0.25">
      <c r="F23" s="1">
        <v>20</v>
      </c>
      <c r="G23" s="19">
        <f t="shared" si="0"/>
        <v>21.6769321904072</v>
      </c>
      <c r="H23" s="13">
        <f t="shared" si="4"/>
        <v>2.004432</v>
      </c>
      <c r="I23" s="12">
        <f t="shared" si="1"/>
        <v>0.92849012048556268</v>
      </c>
      <c r="J23" s="11">
        <f t="shared" si="2"/>
        <v>20.126817381228552</v>
      </c>
    </row>
    <row r="24" spans="2:10" x14ac:dyDescent="0.25">
      <c r="F24" s="1">
        <v>21</v>
      </c>
      <c r="G24" s="19">
        <f t="shared" si="0"/>
        <v>21.6769321904072</v>
      </c>
      <c r="H24" s="13">
        <f t="shared" si="4"/>
        <v>2.004432</v>
      </c>
      <c r="I24" s="12">
        <f t="shared" si="1"/>
        <v>0.92505201051315555</v>
      </c>
      <c r="J24" s="11">
        <f t="shared" si="2"/>
        <v>20.052289704493521</v>
      </c>
    </row>
    <row r="25" spans="2:10" x14ac:dyDescent="0.25">
      <c r="F25" s="1">
        <v>22</v>
      </c>
      <c r="G25" s="19">
        <f t="shared" si="0"/>
        <v>21.6769321904072</v>
      </c>
      <c r="H25" s="13">
        <f t="shared" si="4"/>
        <v>2.004432</v>
      </c>
      <c r="I25" s="12">
        <f t="shared" si="1"/>
        <v>0.92162663153262603</v>
      </c>
      <c r="J25" s="11">
        <f t="shared" si="2"/>
        <v>19.978037996606137</v>
      </c>
    </row>
    <row r="26" spans="2:10" x14ac:dyDescent="0.25">
      <c r="F26" s="1">
        <v>23</v>
      </c>
      <c r="G26" s="19">
        <f t="shared" si="0"/>
        <v>21.6769321904072</v>
      </c>
      <c r="H26" s="13">
        <f t="shared" si="4"/>
        <v>2.004432</v>
      </c>
      <c r="I26" s="12">
        <f t="shared" si="1"/>
        <v>0.91821393640233084</v>
      </c>
      <c r="J26" s="11">
        <f t="shared" si="2"/>
        <v>19.904061235680196</v>
      </c>
    </row>
    <row r="27" spans="2:10" x14ac:dyDescent="0.25">
      <c r="F27" s="1">
        <v>24</v>
      </c>
      <c r="G27" s="19">
        <f t="shared" si="0"/>
        <v>21.6769321904072</v>
      </c>
      <c r="H27" s="13">
        <f t="shared" si="4"/>
        <v>2.004432</v>
      </c>
      <c r="I27" s="12">
        <f t="shared" si="1"/>
        <v>0.91481387815518744</v>
      </c>
      <c r="J27" s="11">
        <f t="shared" si="2"/>
        <v>19.830358403613431</v>
      </c>
    </row>
    <row r="28" spans="2:10" x14ac:dyDescent="0.25">
      <c r="F28" s="1">
        <v>25</v>
      </c>
      <c r="G28" s="19">
        <f t="shared" si="0"/>
        <v>21.6769321904072</v>
      </c>
      <c r="H28" s="13">
        <f t="shared" si="4"/>
        <v>2.004432</v>
      </c>
      <c r="I28" s="12">
        <f t="shared" si="1"/>
        <v>0.91142640999802815</v>
      </c>
      <c r="J28" s="11">
        <f t="shared" si="2"/>
        <v>19.756928486073527</v>
      </c>
    </row>
    <row r="29" spans="2:10" x14ac:dyDescent="0.25">
      <c r="F29" s="1">
        <v>26</v>
      </c>
      <c r="G29" s="19">
        <f t="shared" si="0"/>
        <v>21.6769321904072</v>
      </c>
      <c r="H29" s="13">
        <f t="shared" si="4"/>
        <v>2.004432</v>
      </c>
      <c r="I29" s="12">
        <f t="shared" si="1"/>
        <v>0.90805148531095581</v>
      </c>
      <c r="J29" s="11">
        <f t="shared" si="2"/>
        <v>19.683770472484127</v>
      </c>
    </row>
    <row r="30" spans="2:10" x14ac:dyDescent="0.25">
      <c r="F30" s="1">
        <v>27</v>
      </c>
      <c r="G30" s="19">
        <f t="shared" si="0"/>
        <v>21.6769321904072</v>
      </c>
      <c r="H30" s="13">
        <f t="shared" si="4"/>
        <v>2.004432</v>
      </c>
      <c r="I30" s="12">
        <f t="shared" si="1"/>
        <v>0.90468905764670227</v>
      </c>
      <c r="J30" s="11">
        <f t="shared" si="2"/>
        <v>19.610883356010955</v>
      </c>
    </row>
    <row r="31" spans="2:10" x14ac:dyDescent="0.25">
      <c r="F31" s="1">
        <v>28</v>
      </c>
      <c r="G31" s="19">
        <f t="shared" si="0"/>
        <v>21.6769321904072</v>
      </c>
      <c r="H31" s="13">
        <f t="shared" si="4"/>
        <v>2.004432</v>
      </c>
      <c r="I31" s="12">
        <f t="shared" si="1"/>
        <v>0.90133908072998925</v>
      </c>
      <c r="J31" s="11">
        <f t="shared" si="2"/>
        <v>19.538266133547939</v>
      </c>
    </row>
    <row r="32" spans="2:10" x14ac:dyDescent="0.25">
      <c r="F32" s="1">
        <v>29</v>
      </c>
      <c r="G32" s="19">
        <f t="shared" si="0"/>
        <v>21.6769321904072</v>
      </c>
      <c r="H32" s="13">
        <f t="shared" si="4"/>
        <v>2.004432</v>
      </c>
      <c r="I32" s="12">
        <f t="shared" si="1"/>
        <v>0.8980015084568912</v>
      </c>
      <c r="J32" s="11">
        <f t="shared" si="2"/>
        <v>19.465917805703409</v>
      </c>
    </row>
    <row r="33" spans="6:10" x14ac:dyDescent="0.25">
      <c r="F33" s="1">
        <v>30</v>
      </c>
      <c r="G33" s="19">
        <f t="shared" si="0"/>
        <v>21.6769321904072</v>
      </c>
      <c r="H33" s="13">
        <f t="shared" si="4"/>
        <v>2.004432</v>
      </c>
      <c r="I33" s="12">
        <f t="shared" si="1"/>
        <v>0.8946762948942012</v>
      </c>
      <c r="J33" s="11">
        <f t="shared" si="2"/>
        <v>19.393837376786355</v>
      </c>
    </row>
    <row r="34" spans="6:10" x14ac:dyDescent="0.25">
      <c r="F34" s="1">
        <v>31</v>
      </c>
      <c r="G34" s="19">
        <f t="shared" si="0"/>
        <v>21.6769321904072</v>
      </c>
      <c r="H34" s="13">
        <f t="shared" si="4"/>
        <v>2.004432</v>
      </c>
      <c r="I34" s="12">
        <f t="shared" si="1"/>
        <v>0.8913633942787984</v>
      </c>
      <c r="J34" s="11">
        <f t="shared" si="2"/>
        <v>19.322023854792711</v>
      </c>
    </row>
    <row r="35" spans="6:10" x14ac:dyDescent="0.25">
      <c r="F35" s="1">
        <v>32</v>
      </c>
      <c r="G35" s="19">
        <f t="shared" si="0"/>
        <v>21.6769321904072</v>
      </c>
      <c r="H35" s="13">
        <f t="shared" si="4"/>
        <v>2.004432</v>
      </c>
      <c r="I35" s="12">
        <f t="shared" si="1"/>
        <v>0.88806276101701853</v>
      </c>
      <c r="J35" s="11">
        <f t="shared" si="2"/>
        <v>19.250476251391706</v>
      </c>
    </row>
    <row r="36" spans="6:10" x14ac:dyDescent="0.25">
      <c r="F36" s="1">
        <v>33</v>
      </c>
      <c r="G36" s="19">
        <f t="shared" si="0"/>
        <v>21.6769321904072</v>
      </c>
      <c r="H36" s="13">
        <f t="shared" si="4"/>
        <v>2.004432</v>
      </c>
      <c r="I36" s="12">
        <f t="shared" si="1"/>
        <v>0.88477434968402635</v>
      </c>
      <c r="J36" s="11">
        <f t="shared" si="2"/>
        <v>19.179193581912266</v>
      </c>
    </row>
    <row r="37" spans="6:10" x14ac:dyDescent="0.25">
      <c r="F37" s="1">
        <v>34</v>
      </c>
      <c r="G37" s="19">
        <f t="shared" si="0"/>
        <v>21.6769321904072</v>
      </c>
      <c r="H37" s="13">
        <f t="shared" si="4"/>
        <v>2.004432</v>
      </c>
      <c r="I37" s="12">
        <f t="shared" si="1"/>
        <v>0.8814981150231902</v>
      </c>
      <c r="J37" s="11">
        <f t="shared" si="2"/>
        <v>19.10817486532946</v>
      </c>
    </row>
    <row r="38" spans="6:10" x14ac:dyDescent="0.25">
      <c r="F38" s="1">
        <v>35</v>
      </c>
      <c r="G38" s="19">
        <f t="shared" si="0"/>
        <v>21.6769321904072</v>
      </c>
      <c r="H38" s="13">
        <f t="shared" si="4"/>
        <v>2.004432</v>
      </c>
      <c r="I38" s="12">
        <f t="shared" si="1"/>
        <v>0.87823401194545969</v>
      </c>
      <c r="J38" s="11">
        <f t="shared" si="2"/>
        <v>19.037419124250995</v>
      </c>
    </row>
    <row r="39" spans="6:10" x14ac:dyDescent="0.25">
      <c r="F39" s="1">
        <v>36</v>
      </c>
      <c r="G39" s="19">
        <f t="shared" si="0"/>
        <v>21.6769321904072</v>
      </c>
      <c r="H39" s="13">
        <f t="shared" si="4"/>
        <v>2.004432</v>
      </c>
      <c r="I39" s="12">
        <f t="shared" si="1"/>
        <v>0.87498199552874456</v>
      </c>
      <c r="J39" s="11">
        <f t="shared" si="2"/>
        <v>18.966925384903771</v>
      </c>
    </row>
    <row r="40" spans="6:10" x14ac:dyDescent="0.25">
      <c r="F40" s="1">
        <v>37</v>
      </c>
      <c r="G40" s="19">
        <f t="shared" si="0"/>
        <v>21.6769321904072</v>
      </c>
      <c r="H40" s="13">
        <f t="shared" si="4"/>
        <v>2.004432</v>
      </c>
      <c r="I40" s="12">
        <f t="shared" si="1"/>
        <v>0.87174202101729703</v>
      </c>
      <c r="J40" s="11">
        <f t="shared" si="2"/>
        <v>18.896692677120477</v>
      </c>
    </row>
    <row r="41" spans="6:10" x14ac:dyDescent="0.25">
      <c r="F41" s="1">
        <v>38</v>
      </c>
      <c r="G41" s="19">
        <f t="shared" si="0"/>
        <v>21.6769321904072</v>
      </c>
      <c r="H41" s="13">
        <f t="shared" si="4"/>
        <v>2.004432</v>
      </c>
      <c r="I41" s="12">
        <f t="shared" si="1"/>
        <v>0.86851404382109543</v>
      </c>
      <c r="J41" s="11">
        <f t="shared" si="2"/>
        <v>18.826720034326232</v>
      </c>
    </row>
    <row r="42" spans="6:10" x14ac:dyDescent="0.25">
      <c r="F42" s="1">
        <v>39</v>
      </c>
      <c r="G42" s="19">
        <f t="shared" si="0"/>
        <v>21.6769321904072</v>
      </c>
      <c r="H42" s="13">
        <f t="shared" si="4"/>
        <v>2.004432</v>
      </c>
      <c r="I42" s="12">
        <f t="shared" si="1"/>
        <v>0.86529801951523055</v>
      </c>
      <c r="J42" s="11">
        <f t="shared" si="2"/>
        <v>18.757006493525299</v>
      </c>
    </row>
    <row r="43" spans="6:10" x14ac:dyDescent="0.25">
      <c r="F43" s="1">
        <v>40</v>
      </c>
      <c r="G43" s="19">
        <f t="shared" si="0"/>
        <v>21.6769321904072</v>
      </c>
      <c r="H43" s="13">
        <f t="shared" si="4"/>
        <v>2.004432</v>
      </c>
      <c r="I43" s="12">
        <f t="shared" si="1"/>
        <v>0.86209390383929463</v>
      </c>
      <c r="J43" s="11">
        <f t="shared" si="2"/>
        <v>18.687551095287816</v>
      </c>
    </row>
    <row r="44" spans="6:10" x14ac:dyDescent="0.25">
      <c r="F44" s="1">
        <v>41</v>
      </c>
      <c r="G44" s="19">
        <f t="shared" si="0"/>
        <v>21.6769321904072</v>
      </c>
      <c r="H44" s="13">
        <f t="shared" si="4"/>
        <v>2.004432</v>
      </c>
      <c r="I44" s="12">
        <f t="shared" si="1"/>
        <v>0.85890165269677177</v>
      </c>
      <c r="J44" s="11">
        <f t="shared" si="2"/>
        <v>18.618352883736598</v>
      </c>
    </row>
    <row r="45" spans="6:10" x14ac:dyDescent="0.25">
      <c r="F45" s="1">
        <v>42</v>
      </c>
      <c r="G45" s="19">
        <f t="shared" si="0"/>
        <v>21.6769321904072</v>
      </c>
      <c r="H45" s="13">
        <f t="shared" si="4"/>
        <v>2.004432</v>
      </c>
      <c r="I45" s="12">
        <f t="shared" si="1"/>
        <v>0.85572122215443125</v>
      </c>
      <c r="J45" s="11">
        <f t="shared" si="2"/>
        <v>18.549410906533982</v>
      </c>
    </row>
    <row r="46" spans="6:10" x14ac:dyDescent="0.25">
      <c r="F46" s="1">
        <v>43</v>
      </c>
      <c r="G46" s="19">
        <f t="shared" si="0"/>
        <v>21.6769321904072</v>
      </c>
      <c r="H46" s="13">
        <f t="shared" si="4"/>
        <v>2.004432</v>
      </c>
      <c r="I46" s="12">
        <f t="shared" si="1"/>
        <v>0.85255256844172289</v>
      </c>
      <c r="J46" s="11">
        <f t="shared" si="2"/>
        <v>18.480724214868722</v>
      </c>
    </row>
    <row r="47" spans="6:10" x14ac:dyDescent="0.25">
      <c r="F47" s="1">
        <v>44</v>
      </c>
      <c r="G47" s="19">
        <f t="shared" si="0"/>
        <v>21.6769321904072</v>
      </c>
      <c r="H47" s="13">
        <f t="shared" si="4"/>
        <v>2.004432</v>
      </c>
      <c r="I47" s="12">
        <f t="shared" si="1"/>
        <v>0.84939564795017486</v>
      </c>
      <c r="J47" s="11">
        <f t="shared" si="2"/>
        <v>18.412291863442928</v>
      </c>
    </row>
    <row r="48" spans="6:10" x14ac:dyDescent="0.25">
      <c r="F48" s="1">
        <v>45</v>
      </c>
      <c r="G48" s="19">
        <f t="shared" si="0"/>
        <v>21.6769321904072</v>
      </c>
      <c r="H48" s="13">
        <f t="shared" si="4"/>
        <v>2.004432</v>
      </c>
      <c r="I48" s="12">
        <f t="shared" si="1"/>
        <v>0.84625041723279304</v>
      </c>
      <c r="J48" s="11">
        <f t="shared" si="2"/>
        <v>18.344112910459057</v>
      </c>
    </row>
    <row r="49" spans="6:10" x14ac:dyDescent="0.25">
      <c r="F49" s="1">
        <v>46</v>
      </c>
      <c r="G49" s="19">
        <f t="shared" si="0"/>
        <v>21.6769321904072</v>
      </c>
      <c r="H49" s="13">
        <f t="shared" si="4"/>
        <v>2.004432</v>
      </c>
      <c r="I49" s="12">
        <f t="shared" si="1"/>
        <v>0.84311683300346363</v>
      </c>
      <c r="J49" s="11">
        <f t="shared" si="2"/>
        <v>18.276186417606951</v>
      </c>
    </row>
    <row r="50" spans="6:10" x14ac:dyDescent="0.25">
      <c r="F50" s="1">
        <v>47</v>
      </c>
      <c r="G50" s="19">
        <f t="shared" si="0"/>
        <v>21.6769321904072</v>
      </c>
      <c r="H50" s="13">
        <f t="shared" si="4"/>
        <v>2.004432</v>
      </c>
      <c r="I50" s="12">
        <f t="shared" si="1"/>
        <v>0.83999485213635694</v>
      </c>
      <c r="J50" s="11">
        <f t="shared" si="2"/>
        <v>18.208511450050931</v>
      </c>
    </row>
    <row r="51" spans="6:10" x14ac:dyDescent="0.25">
      <c r="F51" s="1">
        <v>48</v>
      </c>
      <c r="G51" s="19">
        <f t="shared" si="0"/>
        <v>21.6769321904072</v>
      </c>
      <c r="H51" s="13">
        <f t="shared" si="4"/>
        <v>2.004432</v>
      </c>
      <c r="I51" s="12">
        <f t="shared" si="1"/>
        <v>0.83688443166533422</v>
      </c>
      <c r="J51" s="11">
        <f t="shared" si="2"/>
        <v>18.14108707641692</v>
      </c>
    </row>
    <row r="52" spans="6:10" x14ac:dyDescent="0.25">
      <c r="F52" s="1">
        <v>49</v>
      </c>
      <c r="G52" s="19">
        <f t="shared" si="0"/>
        <v>21.6769321904072</v>
      </c>
      <c r="H52" s="13">
        <f t="shared" si="4"/>
        <v>2.004432</v>
      </c>
      <c r="I52" s="12">
        <f t="shared" si="1"/>
        <v>0.83378552878335621</v>
      </c>
      <c r="J52" s="11">
        <f t="shared" si="2"/>
        <v>18.073912368779624</v>
      </c>
    </row>
    <row r="53" spans="6:10" x14ac:dyDescent="0.25">
      <c r="F53" s="1">
        <v>50</v>
      </c>
      <c r="G53" s="19">
        <f t="shared" si="0"/>
        <v>21.6769321904072</v>
      </c>
      <c r="H53" s="13">
        <f t="shared" si="4"/>
        <v>2.004432</v>
      </c>
      <c r="I53" s="12">
        <f t="shared" si="1"/>
        <v>0.83069810084189388</v>
      </c>
      <c r="J53" s="11">
        <f t="shared" si="2"/>
        <v>18.006986402649776</v>
      </c>
    </row>
    <row r="54" spans="6:10" x14ac:dyDescent="0.25">
      <c r="F54" s="1">
        <v>51</v>
      </c>
      <c r="G54" s="19">
        <f t="shared" si="0"/>
        <v>21.6769321904072</v>
      </c>
      <c r="H54" s="13">
        <f t="shared" si="4"/>
        <v>2.004432</v>
      </c>
      <c r="I54" s="12">
        <f t="shared" si="1"/>
        <v>0.82762210535034186</v>
      </c>
      <c r="J54" s="11">
        <f t="shared" si="2"/>
        <v>17.940308256961405</v>
      </c>
    </row>
    <row r="55" spans="6:10" x14ac:dyDescent="0.25">
      <c r="F55" s="1">
        <v>52</v>
      </c>
      <c r="G55" s="19">
        <f t="shared" si="0"/>
        <v>21.6769321904072</v>
      </c>
      <c r="H55" s="13">
        <f t="shared" si="4"/>
        <v>2.004432</v>
      </c>
      <c r="I55" s="12">
        <f t="shared" si="1"/>
        <v>0.82455749997543326</v>
      </c>
      <c r="J55" s="11">
        <f t="shared" si="2"/>
        <v>17.873877014059154</v>
      </c>
    </row>
    <row r="56" spans="6:10" x14ac:dyDescent="0.25">
      <c r="F56" s="1">
        <v>53</v>
      </c>
      <c r="G56" s="19">
        <f t="shared" si="0"/>
        <v>21.6769321904072</v>
      </c>
      <c r="H56" s="13">
        <f t="shared" si="4"/>
        <v>2.004432</v>
      </c>
      <c r="I56" s="12">
        <f t="shared" si="1"/>
        <v>0.82150424254065724</v>
      </c>
      <c r="J56" s="11">
        <f t="shared" si="2"/>
        <v>17.807691759685657</v>
      </c>
    </row>
    <row r="57" spans="6:10" x14ac:dyDescent="0.25">
      <c r="F57" s="1">
        <v>54</v>
      </c>
      <c r="G57" s="19">
        <f t="shared" si="0"/>
        <v>21.6769321904072</v>
      </c>
      <c r="H57" s="13">
        <f t="shared" si="4"/>
        <v>2.004432</v>
      </c>
      <c r="I57" s="12">
        <f t="shared" si="1"/>
        <v>0.81846229102567858</v>
      </c>
      <c r="J57" s="11">
        <f t="shared" si="2"/>
        <v>17.741751582968959</v>
      </c>
    </row>
    <row r="58" spans="6:10" x14ac:dyDescent="0.25">
      <c r="F58" s="1">
        <v>55</v>
      </c>
      <c r="G58" s="19">
        <f t="shared" si="0"/>
        <v>21.6769321904072</v>
      </c>
      <c r="H58" s="13">
        <f t="shared" si="4"/>
        <v>2.004432</v>
      </c>
      <c r="I58" s="12">
        <f t="shared" si="1"/>
        <v>0.81543160356575928</v>
      </c>
      <c r="J58" s="11">
        <f t="shared" si="2"/>
        <v>17.676055576409968</v>
      </c>
    </row>
    <row r="59" spans="6:10" x14ac:dyDescent="0.25">
      <c r="F59" s="1">
        <v>56</v>
      </c>
      <c r="G59" s="19">
        <f t="shared" si="0"/>
        <v>21.6769321904072</v>
      </c>
      <c r="H59" s="13">
        <f t="shared" si="4"/>
        <v>2.004432</v>
      </c>
      <c r="I59" s="12">
        <f t="shared" si="1"/>
        <v>0.81241213845118243</v>
      </c>
      <c r="J59" s="11">
        <f t="shared" si="2"/>
        <v>17.610602835869987</v>
      </c>
    </row>
    <row r="60" spans="6:10" x14ac:dyDescent="0.25">
      <c r="F60" s="1">
        <v>57</v>
      </c>
      <c r="G60" s="19">
        <f t="shared" si="0"/>
        <v>21.6769321904072</v>
      </c>
      <c r="H60" s="13">
        <f t="shared" si="4"/>
        <v>2.004432</v>
      </c>
      <c r="I60" s="12">
        <f t="shared" si="1"/>
        <v>0.80940385412667837</v>
      </c>
      <c r="J60" s="11">
        <f t="shared" si="2"/>
        <v>17.545392460558247</v>
      </c>
    </row>
    <row r="61" spans="6:10" x14ac:dyDescent="0.25">
      <c r="F61" s="1">
        <v>58</v>
      </c>
      <c r="G61" s="19">
        <f t="shared" si="0"/>
        <v>21.6769321904072</v>
      </c>
      <c r="H61" s="13">
        <f t="shared" si="4"/>
        <v>2.004432</v>
      </c>
      <c r="I61" s="12">
        <f t="shared" si="1"/>
        <v>0.80640670919085244</v>
      </c>
      <c r="J61" s="11">
        <f t="shared" si="2"/>
        <v>17.480423553019527</v>
      </c>
    </row>
    <row r="62" spans="6:10" x14ac:dyDescent="0.25">
      <c r="F62" s="1">
        <v>59</v>
      </c>
      <c r="G62" s="19">
        <f t="shared" si="0"/>
        <v>21.6769321904072</v>
      </c>
      <c r="H62" s="13">
        <f t="shared" si="4"/>
        <v>2.004432</v>
      </c>
      <c r="I62" s="12">
        <f t="shared" si="1"/>
        <v>0.80342066239561549</v>
      </c>
      <c r="J62" s="11">
        <f t="shared" si="2"/>
        <v>17.415695219121794</v>
      </c>
    </row>
    <row r="63" spans="6:10" x14ac:dyDescent="0.25">
      <c r="F63" s="1">
        <v>60</v>
      </c>
      <c r="G63" s="19">
        <f t="shared" si="0"/>
        <v>21.6769321904072</v>
      </c>
      <c r="H63" s="13">
        <f t="shared" si="4"/>
        <v>2.004432</v>
      </c>
      <c r="I63" s="12">
        <f t="shared" si="1"/>
        <v>0.80044567264561606</v>
      </c>
      <c r="J63" s="11">
        <f t="shared" si="2"/>
        <v>17.351206568043899</v>
      </c>
    </row>
    <row r="64" spans="6:10" x14ac:dyDescent="0.25">
      <c r="F64" s="1">
        <v>61</v>
      </c>
      <c r="G64" s="19">
        <f t="shared" si="0"/>
        <v>21.6769321904072</v>
      </c>
      <c r="H64" s="13">
        <f t="shared" si="4"/>
        <v>2.004432</v>
      </c>
      <c r="I64" s="12">
        <f t="shared" si="1"/>
        <v>0.79748169899767474</v>
      </c>
      <c r="J64" s="11">
        <f t="shared" si="2"/>
        <v>17.286956712263322</v>
      </c>
    </row>
    <row r="65" spans="6:10" x14ac:dyDescent="0.25">
      <c r="F65" s="1">
        <v>62</v>
      </c>
      <c r="G65" s="19">
        <f t="shared" si="0"/>
        <v>21.6769321904072</v>
      </c>
      <c r="H65" s="13">
        <f t="shared" si="4"/>
        <v>2.004432</v>
      </c>
      <c r="I65" s="12">
        <f t="shared" si="1"/>
        <v>0.79452870066022097</v>
      </c>
      <c r="J65" s="11">
        <f t="shared" si="2"/>
        <v>17.22294476754395</v>
      </c>
    </row>
    <row r="66" spans="6:10" x14ac:dyDescent="0.25">
      <c r="F66" s="1">
        <v>63</v>
      </c>
      <c r="G66" s="19">
        <f t="shared" si="0"/>
        <v>21.6769321904072</v>
      </c>
      <c r="H66" s="13">
        <f t="shared" si="4"/>
        <v>2.004432</v>
      </c>
      <c r="I66" s="12">
        <f t="shared" si="1"/>
        <v>0.79158663699273135</v>
      </c>
      <c r="J66" s="11">
        <f t="shared" si="2"/>
        <v>17.159169852923917</v>
      </c>
    </row>
    <row r="67" spans="6:10" x14ac:dyDescent="0.25">
      <c r="F67" s="1">
        <v>64</v>
      </c>
      <c r="G67" s="19">
        <f t="shared" si="0"/>
        <v>21.6769321904072</v>
      </c>
      <c r="H67" s="13">
        <f t="shared" si="4"/>
        <v>2.004432</v>
      </c>
      <c r="I67" s="12">
        <f t="shared" si="1"/>
        <v>0.78865546750517057</v>
      </c>
      <c r="J67" s="11">
        <f t="shared" si="2"/>
        <v>17.095631090703471</v>
      </c>
    </row>
    <row r="68" spans="6:10" x14ac:dyDescent="0.25">
      <c r="F68" s="1">
        <v>65</v>
      </c>
      <c r="G68" s="19">
        <f t="shared" ref="G68:G131" si="5">$C$6</f>
        <v>21.6769321904072</v>
      </c>
      <c r="H68" s="13">
        <f t="shared" si="4"/>
        <v>2.004432</v>
      </c>
      <c r="I68" s="12">
        <f t="shared" ref="I68:I131" si="6">1/(1+$C$2/12)*I67</f>
        <v>0.78573515185743381</v>
      </c>
      <c r="J68" s="11">
        <f t="shared" si="2"/>
        <v>17.032327606432897</v>
      </c>
    </row>
    <row r="69" spans="6:10" x14ac:dyDescent="0.25">
      <c r="F69" s="1">
        <v>66</v>
      </c>
      <c r="G69" s="19">
        <f t="shared" si="5"/>
        <v>21.6769321904072</v>
      </c>
      <c r="H69" s="13">
        <f t="shared" si="4"/>
        <v>2.004432</v>
      </c>
      <c r="I69" s="12">
        <f t="shared" si="6"/>
        <v>0.78282564985879199</v>
      </c>
      <c r="J69" s="11">
        <f t="shared" ref="J69:J132" si="7">I69*G69</f>
        <v>16.969258528900482</v>
      </c>
    </row>
    <row r="70" spans="6:10" x14ac:dyDescent="0.25">
      <c r="F70" s="1">
        <v>67</v>
      </c>
      <c r="G70" s="19">
        <f t="shared" si="5"/>
        <v>21.6769321904072</v>
      </c>
      <c r="H70" s="13">
        <f t="shared" ref="H70:H133" si="8">$C$7</f>
        <v>2.004432</v>
      </c>
      <c r="I70" s="12">
        <f t="shared" si="6"/>
        <v>0.77992692146733844</v>
      </c>
      <c r="J70" s="11">
        <f t="shared" si="7"/>
        <v>16.906422990120536</v>
      </c>
    </row>
    <row r="71" spans="6:10" x14ac:dyDescent="0.25">
      <c r="F71" s="1">
        <v>68</v>
      </c>
      <c r="G71" s="19">
        <f t="shared" si="5"/>
        <v>21.6769321904072</v>
      </c>
      <c r="H71" s="13">
        <f t="shared" si="8"/>
        <v>2.004432</v>
      </c>
      <c r="I71" s="12">
        <f t="shared" si="6"/>
        <v>0.77703892678943776</v>
      </c>
      <c r="J71" s="11">
        <f t="shared" si="7"/>
        <v>16.843820125321425</v>
      </c>
    </row>
    <row r="72" spans="6:10" x14ac:dyDescent="0.25">
      <c r="F72" s="1">
        <v>69</v>
      </c>
      <c r="G72" s="19">
        <f t="shared" si="5"/>
        <v>21.6769321904072</v>
      </c>
      <c r="H72" s="13">
        <f t="shared" si="8"/>
        <v>2.004432</v>
      </c>
      <c r="I72" s="12">
        <f t="shared" si="6"/>
        <v>0.77416162607917693</v>
      </c>
      <c r="J72" s="11">
        <f t="shared" si="7"/>
        <v>16.781449072933693</v>
      </c>
    </row>
    <row r="73" spans="6:10" x14ac:dyDescent="0.25">
      <c r="F73" s="1">
        <v>70</v>
      </c>
      <c r="G73" s="19">
        <f t="shared" si="5"/>
        <v>21.6769321904072</v>
      </c>
      <c r="H73" s="13">
        <f t="shared" si="8"/>
        <v>2.004432</v>
      </c>
      <c r="I73" s="12">
        <f t="shared" si="6"/>
        <v>0.77129497973781813</v>
      </c>
      <c r="J73" s="11">
        <f t="shared" si="7"/>
        <v>16.71930897457818</v>
      </c>
    </row>
    <row r="74" spans="6:10" x14ac:dyDescent="0.25">
      <c r="F74" s="1">
        <v>71</v>
      </c>
      <c r="G74" s="19">
        <f t="shared" si="5"/>
        <v>21.6769321904072</v>
      </c>
      <c r="H74" s="13">
        <f t="shared" si="8"/>
        <v>2.004432</v>
      </c>
      <c r="I74" s="12">
        <f t="shared" si="6"/>
        <v>0.76843894831325399</v>
      </c>
      <c r="J74" s="11">
        <f t="shared" si="7"/>
        <v>16.657398975054232</v>
      </c>
    </row>
    <row r="75" spans="6:10" x14ac:dyDescent="0.25">
      <c r="F75" s="1">
        <v>72</v>
      </c>
      <c r="G75" s="19">
        <f t="shared" si="5"/>
        <v>21.6769321904072</v>
      </c>
      <c r="H75" s="13">
        <f t="shared" si="8"/>
        <v>2.004432</v>
      </c>
      <c r="I75" s="12">
        <f t="shared" si="6"/>
        <v>0.7655934924994644</v>
      </c>
      <c r="J75" s="11">
        <f t="shared" si="7"/>
        <v>16.595718222327914</v>
      </c>
    </row>
    <row r="76" spans="6:10" x14ac:dyDescent="0.25">
      <c r="F76" s="1">
        <v>73</v>
      </c>
      <c r="G76" s="19">
        <f t="shared" si="5"/>
        <v>21.6769321904072</v>
      </c>
      <c r="H76" s="13">
        <f t="shared" si="8"/>
        <v>2.004432</v>
      </c>
      <c r="I76" s="12">
        <f t="shared" si="6"/>
        <v>0.76275857313597573</v>
      </c>
      <c r="J76" s="11">
        <f t="shared" si="7"/>
        <v>16.534265867520297</v>
      </c>
    </row>
    <row r="77" spans="6:10" x14ac:dyDescent="0.25">
      <c r="F77" s="1">
        <v>74</v>
      </c>
      <c r="G77" s="19">
        <f t="shared" si="5"/>
        <v>21.6769321904072</v>
      </c>
      <c r="H77" s="13">
        <f t="shared" si="8"/>
        <v>2.004432</v>
      </c>
      <c r="I77" s="12">
        <f t="shared" si="6"/>
        <v>0.75993415120732188</v>
      </c>
      <c r="J77" s="11">
        <f t="shared" si="7"/>
        <v>16.473041064895767</v>
      </c>
    </row>
    <row r="78" spans="6:10" x14ac:dyDescent="0.25">
      <c r="F78" s="1">
        <v>75</v>
      </c>
      <c r="G78" s="19">
        <f t="shared" si="5"/>
        <v>21.6769321904072</v>
      </c>
      <c r="H78" s="13">
        <f t="shared" si="8"/>
        <v>2.004432</v>
      </c>
      <c r="I78" s="12">
        <f t="shared" si="6"/>
        <v>0.75712018784250734</v>
      </c>
      <c r="J78" s="11">
        <f t="shared" si="7"/>
        <v>16.412042971850394</v>
      </c>
    </row>
    <row r="79" spans="6:10" x14ac:dyDescent="0.25">
      <c r="F79" s="1">
        <v>76</v>
      </c>
      <c r="G79" s="19">
        <f t="shared" si="5"/>
        <v>21.6769321904072</v>
      </c>
      <c r="H79" s="13">
        <f t="shared" si="8"/>
        <v>2.004432</v>
      </c>
      <c r="I79" s="12">
        <f t="shared" si="6"/>
        <v>0.75431664431447198</v>
      </c>
      <c r="J79" s="11">
        <f t="shared" si="7"/>
        <v>16.351270748900316</v>
      </c>
    </row>
    <row r="80" spans="6:10" x14ac:dyDescent="0.25">
      <c r="F80" s="1">
        <v>77</v>
      </c>
      <c r="G80" s="19">
        <f t="shared" si="5"/>
        <v>21.6769321904072</v>
      </c>
      <c r="H80" s="13">
        <f t="shared" si="8"/>
        <v>2.004432</v>
      </c>
      <c r="I80" s="12">
        <f t="shared" si="6"/>
        <v>0.75152348203955832</v>
      </c>
      <c r="J80" s="11">
        <f t="shared" si="7"/>
        <v>16.290723559670209</v>
      </c>
    </row>
    <row r="81" spans="6:10" x14ac:dyDescent="0.25">
      <c r="F81" s="1">
        <v>78</v>
      </c>
      <c r="G81" s="19">
        <f t="shared" si="5"/>
        <v>21.6769321904072</v>
      </c>
      <c r="H81" s="13">
        <f t="shared" si="8"/>
        <v>2.004432</v>
      </c>
      <c r="I81" s="12">
        <f t="shared" si="6"/>
        <v>0.74874066257698058</v>
      </c>
      <c r="J81" s="11">
        <f t="shared" si="7"/>
        <v>16.230400570881766</v>
      </c>
    </row>
    <row r="82" spans="6:10" x14ac:dyDescent="0.25">
      <c r="F82" s="1">
        <v>79</v>
      </c>
      <c r="G82" s="19">
        <f t="shared" si="5"/>
        <v>21.6769321904072</v>
      </c>
      <c r="H82" s="13">
        <f t="shared" si="8"/>
        <v>2.004432</v>
      </c>
      <c r="I82" s="12">
        <f t="shared" si="6"/>
        <v>0.74596814762829544</v>
      </c>
      <c r="J82" s="11">
        <f t="shared" si="7"/>
        <v>16.170300952342227</v>
      </c>
    </row>
    <row r="83" spans="6:10" x14ac:dyDescent="0.25">
      <c r="F83" s="1">
        <v>80</v>
      </c>
      <c r="G83" s="19">
        <f t="shared" si="5"/>
        <v>21.6769321904072</v>
      </c>
      <c r="H83" s="13">
        <f t="shared" si="8"/>
        <v>2.004432</v>
      </c>
      <c r="I83" s="12">
        <f t="shared" si="6"/>
        <v>0.74320589903687517</v>
      </c>
      <c r="J83" s="11">
        <f t="shared" si="7"/>
        <v>16.110423876932963</v>
      </c>
    </row>
    <row r="84" spans="6:10" x14ac:dyDescent="0.25">
      <c r="F84" s="1">
        <v>81</v>
      </c>
      <c r="G84" s="19">
        <f t="shared" si="5"/>
        <v>21.6769321904072</v>
      </c>
      <c r="H84" s="13">
        <f t="shared" si="8"/>
        <v>2.004432</v>
      </c>
      <c r="I84" s="12">
        <f t="shared" si="6"/>
        <v>0.74045387878738211</v>
      </c>
      <c r="J84" s="11">
        <f t="shared" si="7"/>
        <v>16.050768520598073</v>
      </c>
    </row>
    <row r="85" spans="6:10" x14ac:dyDescent="0.25">
      <c r="F85" s="1">
        <v>82</v>
      </c>
      <c r="G85" s="19">
        <f t="shared" si="5"/>
        <v>21.6769321904072</v>
      </c>
      <c r="H85" s="13">
        <f t="shared" si="8"/>
        <v>2.004432</v>
      </c>
      <c r="I85" s="12">
        <f t="shared" si="6"/>
        <v>0.73771204900524601</v>
      </c>
      <c r="J85" s="11">
        <f t="shared" si="7"/>
        <v>15.99133406233307</v>
      </c>
    </row>
    <row r="86" spans="6:10" x14ac:dyDescent="0.25">
      <c r="F86" s="1">
        <v>83</v>
      </c>
      <c r="G86" s="19">
        <f t="shared" si="5"/>
        <v>21.6769321904072</v>
      </c>
      <c r="H86" s="13">
        <f t="shared" si="8"/>
        <v>2.004432</v>
      </c>
      <c r="I86" s="12">
        <f t="shared" si="6"/>
        <v>0.73498037195614241</v>
      </c>
      <c r="J86" s="11">
        <f t="shared" si="7"/>
        <v>15.932119684173561</v>
      </c>
    </row>
    <row r="87" spans="6:10" x14ac:dyDescent="0.25">
      <c r="F87" s="1">
        <v>84</v>
      </c>
      <c r="G87" s="19">
        <f t="shared" si="5"/>
        <v>21.6769321904072</v>
      </c>
      <c r="H87" s="13">
        <f t="shared" si="8"/>
        <v>2.004432</v>
      </c>
      <c r="I87" s="12">
        <f t="shared" si="6"/>
        <v>0.73225881004547344</v>
      </c>
      <c r="J87" s="11">
        <f t="shared" si="7"/>
        <v>15.873124571183995</v>
      </c>
    </row>
    <row r="88" spans="6:10" x14ac:dyDescent="0.25">
      <c r="F88" s="1">
        <v>85</v>
      </c>
      <c r="G88" s="19">
        <f t="shared" si="5"/>
        <v>21.6769321904072</v>
      </c>
      <c r="H88" s="13">
        <f t="shared" si="8"/>
        <v>2.004432</v>
      </c>
      <c r="I88" s="12">
        <f t="shared" si="6"/>
        <v>0.72954732581785053</v>
      </c>
      <c r="J88" s="11">
        <f t="shared" si="7"/>
        <v>15.814347911446454</v>
      </c>
    </row>
    <row r="89" spans="6:10" x14ac:dyDescent="0.25">
      <c r="F89" s="1">
        <v>86</v>
      </c>
      <c r="G89" s="19">
        <f t="shared" si="5"/>
        <v>21.6769321904072</v>
      </c>
      <c r="H89" s="13">
        <f t="shared" si="8"/>
        <v>2.004432</v>
      </c>
      <c r="I89" s="12">
        <f t="shared" si="6"/>
        <v>0.72684588195657862</v>
      </c>
      <c r="J89" s="11">
        <f t="shared" si="7"/>
        <v>15.755788896049472</v>
      </c>
    </row>
    <row r="90" spans="6:10" x14ac:dyDescent="0.25">
      <c r="F90" s="1">
        <v>87</v>
      </c>
      <c r="G90" s="19">
        <f t="shared" si="5"/>
        <v>21.6769321904072</v>
      </c>
      <c r="H90" s="13">
        <f t="shared" si="8"/>
        <v>2.004432</v>
      </c>
      <c r="I90" s="12">
        <f t="shared" si="6"/>
        <v>0.72415444128314299</v>
      </c>
      <c r="J90" s="11">
        <f t="shared" si="7"/>
        <v>15.697446719076902</v>
      </c>
    </row>
    <row r="91" spans="6:10" x14ac:dyDescent="0.25">
      <c r="F91" s="1">
        <v>88</v>
      </c>
      <c r="G91" s="19">
        <f t="shared" si="5"/>
        <v>21.6769321904072</v>
      </c>
      <c r="H91" s="13">
        <f t="shared" si="8"/>
        <v>2.004432</v>
      </c>
      <c r="I91" s="12">
        <f t="shared" si="6"/>
        <v>0.72147296675669736</v>
      </c>
      <c r="J91" s="11">
        <f t="shared" si="7"/>
        <v>15.639320577596838</v>
      </c>
    </row>
    <row r="92" spans="6:10" x14ac:dyDescent="0.25">
      <c r="F92" s="1">
        <v>89</v>
      </c>
      <c r="G92" s="19">
        <f t="shared" si="5"/>
        <v>21.6769321904072</v>
      </c>
      <c r="H92" s="13">
        <f t="shared" si="8"/>
        <v>2.004432</v>
      </c>
      <c r="I92" s="12">
        <f t="shared" si="6"/>
        <v>0.71880142147355408</v>
      </c>
      <c r="J92" s="11">
        <f t="shared" si="7"/>
        <v>15.581409671650537</v>
      </c>
    </row>
    <row r="93" spans="6:10" x14ac:dyDescent="0.25">
      <c r="F93" s="1">
        <v>90</v>
      </c>
      <c r="G93" s="19">
        <f t="shared" si="5"/>
        <v>21.6769321904072</v>
      </c>
      <c r="H93" s="13">
        <f t="shared" si="8"/>
        <v>2.004432</v>
      </c>
      <c r="I93" s="12">
        <f t="shared" si="6"/>
        <v>0.71613976866667639</v>
      </c>
      <c r="J93" s="11">
        <f t="shared" si="7"/>
        <v>15.523713204241442</v>
      </c>
    </row>
    <row r="94" spans="6:10" x14ac:dyDescent="0.25">
      <c r="F94" s="1">
        <v>91</v>
      </c>
      <c r="G94" s="19">
        <f t="shared" si="5"/>
        <v>21.6769321904072</v>
      </c>
      <c r="H94" s="13">
        <f t="shared" si="8"/>
        <v>2.004432</v>
      </c>
      <c r="I94" s="12">
        <f t="shared" si="6"/>
        <v>0.7134879717051722</v>
      </c>
      <c r="J94" s="11">
        <f t="shared" si="7"/>
        <v>15.466230381324189</v>
      </c>
    </row>
    <row r="95" spans="6:10" x14ac:dyDescent="0.25">
      <c r="F95" s="1">
        <v>92</v>
      </c>
      <c r="G95" s="19">
        <f t="shared" si="5"/>
        <v>21.6769321904072</v>
      </c>
      <c r="H95" s="13">
        <f t="shared" si="8"/>
        <v>2.004432</v>
      </c>
      <c r="I95" s="12">
        <f t="shared" si="6"/>
        <v>0.71084599409379035</v>
      </c>
      <c r="J95" s="11">
        <f t="shared" si="7"/>
        <v>15.408960411793691</v>
      </c>
    </row>
    <row r="96" spans="6:10" x14ac:dyDescent="0.25">
      <c r="F96" s="1">
        <v>93</v>
      </c>
      <c r="G96" s="19">
        <f t="shared" si="5"/>
        <v>21.6769321904072</v>
      </c>
      <c r="H96" s="13">
        <f t="shared" si="8"/>
        <v>2.004432</v>
      </c>
      <c r="I96" s="12">
        <f t="shared" si="6"/>
        <v>0.70821379947241792</v>
      </c>
      <c r="J96" s="11">
        <f t="shared" si="7"/>
        <v>15.351902507474245</v>
      </c>
    </row>
    <row r="97" spans="6:10" x14ac:dyDescent="0.25">
      <c r="F97" s="1">
        <v>94</v>
      </c>
      <c r="G97" s="19">
        <f t="shared" si="5"/>
        <v>21.6769321904072</v>
      </c>
      <c r="H97" s="13">
        <f t="shared" si="8"/>
        <v>2.004432</v>
      </c>
      <c r="I97" s="12">
        <f t="shared" si="6"/>
        <v>0.70559135161558006</v>
      </c>
      <c r="J97" s="11">
        <f t="shared" si="7"/>
        <v>15.295055883108693</v>
      </c>
    </row>
    <row r="98" spans="6:10" x14ac:dyDescent="0.25">
      <c r="F98" s="1">
        <v>95</v>
      </c>
      <c r="G98" s="19">
        <f t="shared" si="5"/>
        <v>21.6769321904072</v>
      </c>
      <c r="H98" s="13">
        <f t="shared" si="8"/>
        <v>2.004432</v>
      </c>
      <c r="I98" s="12">
        <f t="shared" si="6"/>
        <v>0.70297861443194143</v>
      </c>
      <c r="J98" s="11">
        <f t="shared" si="7"/>
        <v>15.238419756347602</v>
      </c>
    </row>
    <row r="99" spans="6:10" x14ac:dyDescent="0.25">
      <c r="F99" s="1">
        <v>96</v>
      </c>
      <c r="G99" s="19">
        <f t="shared" si="5"/>
        <v>21.6769321904072</v>
      </c>
      <c r="H99" s="13">
        <f t="shared" si="8"/>
        <v>2.004432</v>
      </c>
      <c r="I99" s="12">
        <f t="shared" si="6"/>
        <v>0.7003755519638093</v>
      </c>
      <c r="J99" s="11">
        <f t="shared" si="7"/>
        <v>15.181993347738509</v>
      </c>
    </row>
    <row r="100" spans="6:10" x14ac:dyDescent="0.25">
      <c r="F100" s="1">
        <v>97</v>
      </c>
      <c r="G100" s="19">
        <f t="shared" si="5"/>
        <v>21.6769321904072</v>
      </c>
      <c r="H100" s="13">
        <f t="shared" si="8"/>
        <v>2.004432</v>
      </c>
      <c r="I100" s="12">
        <f t="shared" si="6"/>
        <v>0.697782128386639</v>
      </c>
      <c r="J100" s="11">
        <f t="shared" si="7"/>
        <v>15.125775880715185</v>
      </c>
    </row>
    <row r="101" spans="6:10" x14ac:dyDescent="0.25">
      <c r="F101" s="1">
        <v>98</v>
      </c>
      <c r="G101" s="19">
        <f t="shared" si="5"/>
        <v>21.6769321904072</v>
      </c>
      <c r="H101" s="13">
        <f t="shared" si="8"/>
        <v>2.004432</v>
      </c>
      <c r="I101" s="12">
        <f t="shared" si="6"/>
        <v>0.69519830800854066</v>
      </c>
      <c r="J101" s="11">
        <f t="shared" si="7"/>
        <v>15.069766581586954</v>
      </c>
    </row>
    <row r="102" spans="6:10" x14ac:dyDescent="0.25">
      <c r="F102" s="1">
        <v>99</v>
      </c>
      <c r="G102" s="19">
        <f t="shared" si="5"/>
        <v>21.6769321904072</v>
      </c>
      <c r="H102" s="13">
        <f t="shared" si="8"/>
        <v>2.004432</v>
      </c>
      <c r="I102" s="12">
        <f t="shared" si="6"/>
        <v>0.69262405526978799</v>
      </c>
      <c r="J102" s="11">
        <f t="shared" si="7"/>
        <v>15.013964679528042</v>
      </c>
    </row>
    <row r="103" spans="6:10" x14ac:dyDescent="0.25">
      <c r="F103" s="1">
        <v>100</v>
      </c>
      <c r="G103" s="19">
        <f t="shared" si="5"/>
        <v>21.6769321904072</v>
      </c>
      <c r="H103" s="13">
        <f t="shared" si="8"/>
        <v>2.004432</v>
      </c>
      <c r="I103" s="12">
        <f t="shared" si="6"/>
        <v>0.69005933474232906</v>
      </c>
      <c r="J103" s="11">
        <f t="shared" si="7"/>
        <v>14.95836940656697</v>
      </c>
    </row>
    <row r="104" spans="6:10" x14ac:dyDescent="0.25">
      <c r="F104" s="1">
        <v>101</v>
      </c>
      <c r="G104" s="19">
        <f t="shared" si="5"/>
        <v>21.6769321904072</v>
      </c>
      <c r="H104" s="13">
        <f t="shared" si="8"/>
        <v>2.004432</v>
      </c>
      <c r="I104" s="12">
        <f t="shared" si="6"/>
        <v>0.68750411112929855</v>
      </c>
      <c r="J104" s="11">
        <f t="shared" si="7"/>
        <v>14.902979997575981</v>
      </c>
    </row>
    <row r="105" spans="6:10" x14ac:dyDescent="0.25">
      <c r="F105" s="1">
        <v>102</v>
      </c>
      <c r="G105" s="19">
        <f t="shared" si="5"/>
        <v>21.6769321904072</v>
      </c>
      <c r="H105" s="13">
        <f t="shared" si="8"/>
        <v>2.004432</v>
      </c>
      <c r="I105" s="12">
        <f t="shared" si="6"/>
        <v>0.68495834926453214</v>
      </c>
      <c r="J105" s="11">
        <f t="shared" si="7"/>
        <v>14.847795690260515</v>
      </c>
    </row>
    <row r="106" spans="6:10" x14ac:dyDescent="0.25">
      <c r="F106" s="1">
        <v>103</v>
      </c>
      <c r="G106" s="19">
        <f t="shared" si="5"/>
        <v>21.6769321904072</v>
      </c>
      <c r="H106" s="13">
        <f t="shared" si="8"/>
        <v>2.004432</v>
      </c>
      <c r="I106" s="12">
        <f t="shared" si="6"/>
        <v>0.68242201411208225</v>
      </c>
      <c r="J106" s="11">
        <f t="shared" si="7"/>
        <v>14.792815725148712</v>
      </c>
    </row>
    <row r="107" spans="6:10" x14ac:dyDescent="0.25">
      <c r="F107" s="1">
        <v>104</v>
      </c>
      <c r="G107" s="19">
        <f t="shared" si="5"/>
        <v>21.6769321904072</v>
      </c>
      <c r="H107" s="13">
        <f t="shared" si="8"/>
        <v>2.004432</v>
      </c>
      <c r="I107" s="12">
        <f t="shared" si="6"/>
        <v>0.6798950707657363</v>
      </c>
      <c r="J107" s="11">
        <f t="shared" si="7"/>
        <v>14.738039345580971</v>
      </c>
    </row>
    <row r="108" spans="6:10" x14ac:dyDescent="0.25">
      <c r="F108" s="1">
        <v>105</v>
      </c>
      <c r="G108" s="19">
        <f t="shared" si="5"/>
        <v>21.6769321904072</v>
      </c>
      <c r="H108" s="13">
        <f t="shared" si="8"/>
        <v>2.004432</v>
      </c>
      <c r="I108" s="12">
        <f t="shared" si="6"/>
        <v>0.67737748444853596</v>
      </c>
      <c r="J108" s="11">
        <f t="shared" si="7"/>
        <v>14.683465797699522</v>
      </c>
    </row>
    <row r="109" spans="6:10" x14ac:dyDescent="0.25">
      <c r="F109" s="1">
        <v>106</v>
      </c>
      <c r="G109" s="19">
        <f t="shared" si="5"/>
        <v>21.6769321904072</v>
      </c>
      <c r="H109" s="13">
        <f t="shared" si="8"/>
        <v>2.004432</v>
      </c>
      <c r="I109" s="12">
        <f t="shared" si="6"/>
        <v>0.6748692205122987</v>
      </c>
      <c r="J109" s="11">
        <f t="shared" si="7"/>
        <v>14.629094330438063</v>
      </c>
    </row>
    <row r="110" spans="6:10" x14ac:dyDescent="0.25">
      <c r="F110" s="1">
        <v>107</v>
      </c>
      <c r="G110" s="19">
        <f t="shared" si="5"/>
        <v>21.6769321904072</v>
      </c>
      <c r="H110" s="13">
        <f t="shared" si="8"/>
        <v>2.004432</v>
      </c>
      <c r="I110" s="12">
        <f t="shared" si="6"/>
        <v>0.67237024443714077</v>
      </c>
      <c r="J110" s="11">
        <f t="shared" si="7"/>
        <v>14.574924195511414</v>
      </c>
    </row>
    <row r="111" spans="6:10" x14ac:dyDescent="0.25">
      <c r="F111" s="1">
        <v>108</v>
      </c>
      <c r="G111" s="19">
        <f t="shared" si="5"/>
        <v>21.6769321904072</v>
      </c>
      <c r="H111" s="13">
        <f t="shared" si="8"/>
        <v>2.004432</v>
      </c>
      <c r="I111" s="12">
        <f t="shared" si="6"/>
        <v>0.66988052183100233</v>
      </c>
      <c r="J111" s="11">
        <f t="shared" si="7"/>
        <v>14.520954647405228</v>
      </c>
    </row>
    <row r="112" spans="6:10" x14ac:dyDescent="0.25">
      <c r="F112" s="1">
        <v>109</v>
      </c>
      <c r="G112" s="19">
        <f t="shared" si="5"/>
        <v>21.6769321904072</v>
      </c>
      <c r="H112" s="13">
        <f t="shared" si="8"/>
        <v>2.004432</v>
      </c>
      <c r="I112" s="12">
        <f t="shared" si="6"/>
        <v>0.66740001842917396</v>
      </c>
      <c r="J112" s="11">
        <f t="shared" si="7"/>
        <v>14.467184943365719</v>
      </c>
    </row>
    <row r="113" spans="6:10" x14ac:dyDescent="0.25">
      <c r="F113" s="1">
        <v>110</v>
      </c>
      <c r="G113" s="19">
        <f t="shared" si="5"/>
        <v>21.6769321904072</v>
      </c>
      <c r="H113" s="13">
        <f t="shared" si="8"/>
        <v>2.004432</v>
      </c>
      <c r="I113" s="12">
        <f t="shared" si="6"/>
        <v>0.66492870009382532</v>
      </c>
      <c r="J113" s="11">
        <f t="shared" si="7"/>
        <v>14.413614343389456</v>
      </c>
    </row>
    <row r="114" spans="6:10" x14ac:dyDescent="0.25">
      <c r="F114" s="1">
        <v>111</v>
      </c>
      <c r="G114" s="19">
        <f t="shared" si="5"/>
        <v>21.6769321904072</v>
      </c>
      <c r="H114" s="13">
        <f t="shared" si="8"/>
        <v>2.004432</v>
      </c>
      <c r="I114" s="12">
        <f t="shared" si="6"/>
        <v>0.66246653281353507</v>
      </c>
      <c r="J114" s="11">
        <f t="shared" si="7"/>
        <v>14.360242110213166</v>
      </c>
    </row>
    <row r="115" spans="6:10" x14ac:dyDescent="0.25">
      <c r="F115" s="1">
        <v>112</v>
      </c>
      <c r="G115" s="19">
        <f t="shared" si="5"/>
        <v>21.6769321904072</v>
      </c>
      <c r="H115" s="13">
        <f t="shared" si="8"/>
        <v>2.004432</v>
      </c>
      <c r="I115" s="12">
        <f t="shared" si="6"/>
        <v>0.66001348270282301</v>
      </c>
      <c r="J115" s="11">
        <f t="shared" si="7"/>
        <v>14.30706750930359</v>
      </c>
    </row>
    <row r="116" spans="6:10" x14ac:dyDescent="0.25">
      <c r="F116" s="1">
        <v>113</v>
      </c>
      <c r="G116" s="19">
        <f t="shared" si="5"/>
        <v>21.6769321904072</v>
      </c>
      <c r="H116" s="13">
        <f t="shared" si="8"/>
        <v>2.004432</v>
      </c>
      <c r="I116" s="12">
        <f t="shared" si="6"/>
        <v>0.65756951600168345</v>
      </c>
      <c r="J116" s="11">
        <f t="shared" si="7"/>
        <v>14.254089808847375</v>
      </c>
    </row>
    <row r="117" spans="6:10" x14ac:dyDescent="0.25">
      <c r="F117" s="1">
        <v>114</v>
      </c>
      <c r="G117" s="19">
        <f t="shared" si="5"/>
        <v>21.6769321904072</v>
      </c>
      <c r="H117" s="13">
        <f t="shared" si="8"/>
        <v>2.004432</v>
      </c>
      <c r="I117" s="12">
        <f t="shared" si="6"/>
        <v>0.65513459907512095</v>
      </c>
      <c r="J117" s="11">
        <f t="shared" si="7"/>
        <v>14.201308279741005</v>
      </c>
    </row>
    <row r="118" spans="6:10" x14ac:dyDescent="0.25">
      <c r="F118" s="1">
        <v>115</v>
      </c>
      <c r="G118" s="19">
        <f t="shared" si="5"/>
        <v>21.6769321904072</v>
      </c>
      <c r="H118" s="13">
        <f t="shared" si="8"/>
        <v>2.004432</v>
      </c>
      <c r="I118" s="12">
        <f t="shared" si="6"/>
        <v>0.65270869841268719</v>
      </c>
      <c r="J118" s="11">
        <f t="shared" si="7"/>
        <v>14.148722195580763</v>
      </c>
    </row>
    <row r="119" spans="6:10" x14ac:dyDescent="0.25">
      <c r="F119" s="1">
        <v>116</v>
      </c>
      <c r="G119" s="19">
        <f t="shared" si="5"/>
        <v>21.6769321904072</v>
      </c>
      <c r="H119" s="13">
        <f t="shared" si="8"/>
        <v>2.004432</v>
      </c>
      <c r="I119" s="12">
        <f t="shared" si="6"/>
        <v>0.65029178062801973</v>
      </c>
      <c r="J119" s="11">
        <f t="shared" si="7"/>
        <v>14.096330832652738</v>
      </c>
    </row>
    <row r="120" spans="6:10" x14ac:dyDescent="0.25">
      <c r="F120" s="1">
        <v>117</v>
      </c>
      <c r="G120" s="19">
        <f t="shared" si="5"/>
        <v>21.6769321904072</v>
      </c>
      <c r="H120" s="13">
        <f t="shared" si="8"/>
        <v>2.004432</v>
      </c>
      <c r="I120" s="12">
        <f t="shared" si="6"/>
        <v>0.64788381245838278</v>
      </c>
      <c r="J120" s="11">
        <f t="shared" si="7"/>
        <v>14.044133469922858</v>
      </c>
    </row>
    <row r="121" spans="6:10" x14ac:dyDescent="0.25">
      <c r="F121" s="1">
        <v>118</v>
      </c>
      <c r="G121" s="19">
        <f t="shared" si="5"/>
        <v>21.6769321904072</v>
      </c>
      <c r="H121" s="13">
        <f t="shared" si="8"/>
        <v>2.004432</v>
      </c>
      <c r="I121" s="12">
        <f t="shared" si="6"/>
        <v>0.64548476076420924</v>
      </c>
      <c r="J121" s="11">
        <f t="shared" si="7"/>
        <v>13.992129389026978</v>
      </c>
    </row>
    <row r="122" spans="6:10" x14ac:dyDescent="0.25">
      <c r="F122" s="1">
        <v>119</v>
      </c>
      <c r="G122" s="19">
        <f t="shared" si="5"/>
        <v>21.6769321904072</v>
      </c>
      <c r="H122" s="13">
        <f t="shared" si="8"/>
        <v>2.004432</v>
      </c>
      <c r="I122" s="12">
        <f t="shared" si="6"/>
        <v>0.64309459252864454</v>
      </c>
      <c r="J122" s="11">
        <f t="shared" si="7"/>
        <v>13.940317874260977</v>
      </c>
    </row>
    <row r="123" spans="6:10" x14ac:dyDescent="0.25">
      <c r="F123" s="1">
        <v>120</v>
      </c>
      <c r="G123" s="19">
        <f t="shared" si="5"/>
        <v>21.6769321904072</v>
      </c>
      <c r="H123" s="13">
        <f t="shared" si="8"/>
        <v>2.004432</v>
      </c>
      <c r="I123" s="12">
        <f t="shared" si="6"/>
        <v>0.6407132748570924</v>
      </c>
      <c r="J123" s="11">
        <f t="shared" si="7"/>
        <v>13.888698212570922</v>
      </c>
    </row>
    <row r="124" spans="6:10" x14ac:dyDescent="0.25">
      <c r="F124" s="1">
        <v>121</v>
      </c>
      <c r="G124" s="19">
        <f t="shared" si="5"/>
        <v>21.6769321904072</v>
      </c>
      <c r="H124" s="13">
        <f t="shared" si="8"/>
        <v>2.004432</v>
      </c>
      <c r="I124" s="12">
        <f t="shared" si="6"/>
        <v>0.63834077497676212</v>
      </c>
      <c r="J124" s="11">
        <f t="shared" si="7"/>
        <v>13.837269693543254</v>
      </c>
    </row>
    <row r="125" spans="6:10" x14ac:dyDescent="0.25">
      <c r="F125" s="1">
        <v>122</v>
      </c>
      <c r="G125" s="19">
        <f t="shared" si="5"/>
        <v>21.6769321904072</v>
      </c>
      <c r="H125" s="13">
        <f t="shared" si="8"/>
        <v>2.004432</v>
      </c>
      <c r="I125" s="12">
        <f t="shared" si="6"/>
        <v>0.63597706023621758</v>
      </c>
      <c r="J125" s="11">
        <f t="shared" si="7"/>
        <v>13.786031609395003</v>
      </c>
    </row>
    <row r="126" spans="6:10" x14ac:dyDescent="0.25">
      <c r="F126" s="1">
        <v>123</v>
      </c>
      <c r="G126" s="19">
        <f t="shared" si="5"/>
        <v>21.6769321904072</v>
      </c>
      <c r="H126" s="13">
        <f t="shared" si="8"/>
        <v>2.004432</v>
      </c>
      <c r="I126" s="12">
        <f t="shared" si="6"/>
        <v>0.63362209810492764</v>
      </c>
      <c r="J126" s="11">
        <f t="shared" si="7"/>
        <v>13.734983254964055</v>
      </c>
    </row>
    <row r="127" spans="6:10" x14ac:dyDescent="0.25">
      <c r="F127" s="1">
        <v>124</v>
      </c>
      <c r="G127" s="19">
        <f t="shared" si="5"/>
        <v>21.6769321904072</v>
      </c>
      <c r="H127" s="13">
        <f t="shared" si="8"/>
        <v>2.004432</v>
      </c>
      <c r="I127" s="12">
        <f t="shared" si="6"/>
        <v>0.63127585617281878</v>
      </c>
      <c r="J127" s="11">
        <f t="shared" si="7"/>
        <v>13.68412392769944</v>
      </c>
    </row>
    <row r="128" spans="6:10" x14ac:dyDescent="0.25">
      <c r="F128" s="1">
        <v>125</v>
      </c>
      <c r="G128" s="19">
        <f t="shared" si="5"/>
        <v>21.6769321904072</v>
      </c>
      <c r="H128" s="13">
        <f t="shared" si="8"/>
        <v>2.004432</v>
      </c>
      <c r="I128" s="12">
        <f t="shared" si="6"/>
        <v>0.6289383021498286</v>
      </c>
      <c r="J128" s="11">
        <f t="shared" si="7"/>
        <v>13.633452927651669</v>
      </c>
    </row>
    <row r="129" spans="6:10" x14ac:dyDescent="0.25">
      <c r="F129" s="1">
        <v>126</v>
      </c>
      <c r="G129" s="19">
        <f t="shared" si="5"/>
        <v>21.6769321904072</v>
      </c>
      <c r="H129" s="13">
        <f t="shared" si="8"/>
        <v>2.004432</v>
      </c>
      <c r="I129" s="12">
        <f t="shared" si="6"/>
        <v>0.62660940386546204</v>
      </c>
      <c r="J129" s="11">
        <f t="shared" si="7"/>
        <v>13.5829695574631</v>
      </c>
    </row>
    <row r="130" spans="6:10" x14ac:dyDescent="0.25">
      <c r="F130" s="1">
        <v>127</v>
      </c>
      <c r="G130" s="19">
        <f t="shared" si="5"/>
        <v>21.6769321904072</v>
      </c>
      <c r="H130" s="13">
        <f t="shared" si="8"/>
        <v>2.004432</v>
      </c>
      <c r="I130" s="12">
        <f t="shared" si="6"/>
        <v>0.62428912926834812</v>
      </c>
      <c r="J130" s="11">
        <f t="shared" si="7"/>
        <v>13.532673122358338</v>
      </c>
    </row>
    <row r="131" spans="6:10" x14ac:dyDescent="0.25">
      <c r="F131" s="1">
        <v>128</v>
      </c>
      <c r="G131" s="19">
        <f t="shared" si="5"/>
        <v>21.6769321904072</v>
      </c>
      <c r="H131" s="13">
        <f t="shared" si="8"/>
        <v>2.004432</v>
      </c>
      <c r="I131" s="12">
        <f t="shared" si="6"/>
        <v>0.621977446425799</v>
      </c>
      <c r="J131" s="11">
        <f t="shared" si="7"/>
        <v>13.482562930134671</v>
      </c>
    </row>
    <row r="132" spans="6:10" x14ac:dyDescent="0.25">
      <c r="F132" s="1">
        <v>129</v>
      </c>
      <c r="G132" s="19">
        <f t="shared" ref="G132:G195" si="9">$C$6</f>
        <v>21.6769321904072</v>
      </c>
      <c r="H132" s="13">
        <f t="shared" si="8"/>
        <v>2.004432</v>
      </c>
      <c r="I132" s="12">
        <f t="shared" ref="I132:I195" si="10">1/(1+$C$2/12)*I131</f>
        <v>0.61967432352337048</v>
      </c>
      <c r="J132" s="11">
        <f t="shared" si="7"/>
        <v>13.432638291152555</v>
      </c>
    </row>
    <row r="133" spans="6:10" x14ac:dyDescent="0.25">
      <c r="F133" s="1">
        <v>130</v>
      </c>
      <c r="G133" s="19">
        <f t="shared" si="9"/>
        <v>21.6769321904072</v>
      </c>
      <c r="H133" s="13">
        <f t="shared" si="8"/>
        <v>2.004432</v>
      </c>
      <c r="I133" s="12">
        <f t="shared" si="10"/>
        <v>0.61737972886442438</v>
      </c>
      <c r="J133" s="11">
        <f t="shared" ref="J133:J196" si="11">I133*G133</f>
        <v>13.38289851832611</v>
      </c>
    </row>
    <row r="134" spans="6:10" x14ac:dyDescent="0.25">
      <c r="F134" s="1">
        <v>131</v>
      </c>
      <c r="G134" s="19">
        <f t="shared" si="9"/>
        <v>21.6769321904072</v>
      </c>
      <c r="H134" s="13">
        <f t="shared" ref="H134:H197" si="12">$C$7</f>
        <v>2.004432</v>
      </c>
      <c r="I134" s="12">
        <f t="shared" si="10"/>
        <v>0.61509363086969204</v>
      </c>
      <c r="J134" s="11">
        <f t="shared" si="11"/>
        <v>13.333342927113671</v>
      </c>
    </row>
    <row r="135" spans="6:10" x14ac:dyDescent="0.25">
      <c r="F135" s="1">
        <v>132</v>
      </c>
      <c r="G135" s="19">
        <f t="shared" si="9"/>
        <v>21.6769321904072</v>
      </c>
      <c r="H135" s="13">
        <f t="shared" si="12"/>
        <v>2.004432</v>
      </c>
      <c r="I135" s="12">
        <f t="shared" si="10"/>
        <v>0.61281599807683984</v>
      </c>
      <c r="J135" s="11">
        <f t="shared" si="11"/>
        <v>13.283970835508367</v>
      </c>
    </row>
    <row r="136" spans="6:10" x14ac:dyDescent="0.25">
      <c r="F136" s="1">
        <v>133</v>
      </c>
      <c r="G136" s="19">
        <f t="shared" si="9"/>
        <v>21.6769321904072</v>
      </c>
      <c r="H136" s="13">
        <f t="shared" si="12"/>
        <v>2.004432</v>
      </c>
      <c r="I136" s="12">
        <f t="shared" si="10"/>
        <v>0.61054679914003607</v>
      </c>
      <c r="J136" s="11">
        <f t="shared" si="11"/>
        <v>13.234781564028728</v>
      </c>
    </row>
    <row r="137" spans="6:10" x14ac:dyDescent="0.25">
      <c r="F137" s="1">
        <v>134</v>
      </c>
      <c r="G137" s="19">
        <f t="shared" si="9"/>
        <v>21.6769321904072</v>
      </c>
      <c r="H137" s="13">
        <f t="shared" si="12"/>
        <v>2.004432</v>
      </c>
      <c r="I137" s="12">
        <f t="shared" si="10"/>
        <v>0.60828600282951972</v>
      </c>
      <c r="J137" s="11">
        <f t="shared" si="11"/>
        <v>13.185774435709341</v>
      </c>
    </row>
    <row r="138" spans="6:10" x14ac:dyDescent="0.25">
      <c r="F138" s="1">
        <v>135</v>
      </c>
      <c r="G138" s="19">
        <f t="shared" si="9"/>
        <v>21.6769321904072</v>
      </c>
      <c r="H138" s="13">
        <f t="shared" si="12"/>
        <v>2.004432</v>
      </c>
      <c r="I138" s="12">
        <f t="shared" si="10"/>
        <v>0.60603357803117064</v>
      </c>
      <c r="J138" s="11">
        <f t="shared" si="11"/>
        <v>13.136948776091536</v>
      </c>
    </row>
    <row r="139" spans="6:10" x14ac:dyDescent="0.25">
      <c r="F139" s="1">
        <v>136</v>
      </c>
      <c r="G139" s="19">
        <f t="shared" si="9"/>
        <v>21.6769321904072</v>
      </c>
      <c r="H139" s="13">
        <f t="shared" si="12"/>
        <v>2.004432</v>
      </c>
      <c r="I139" s="12">
        <f t="shared" si="10"/>
        <v>0.60378949374608115</v>
      </c>
      <c r="J139" s="11">
        <f t="shared" si="11"/>
        <v>13.088303913214093</v>
      </c>
    </row>
    <row r="140" spans="6:10" x14ac:dyDescent="0.25">
      <c r="F140" s="1">
        <v>137</v>
      </c>
      <c r="G140" s="19">
        <f t="shared" si="9"/>
        <v>21.6769321904072</v>
      </c>
      <c r="H140" s="13">
        <f t="shared" si="12"/>
        <v>2.004432</v>
      </c>
      <c r="I140" s="12">
        <f t="shared" si="10"/>
        <v>0.60155371909012956</v>
      </c>
      <c r="J140" s="11">
        <f t="shared" si="11"/>
        <v>13.039839177604</v>
      </c>
    </row>
    <row r="141" spans="6:10" x14ac:dyDescent="0.25">
      <c r="F141" s="1">
        <v>138</v>
      </c>
      <c r="G141" s="19">
        <f t="shared" si="9"/>
        <v>21.6769321904072</v>
      </c>
      <c r="H141" s="13">
        <f t="shared" si="12"/>
        <v>2.004432</v>
      </c>
      <c r="I141" s="12">
        <f t="shared" si="10"/>
        <v>0.59932622329355523</v>
      </c>
      <c r="J141" s="11">
        <f t="shared" si="11"/>
        <v>12.99155390226724</v>
      </c>
    </row>
    <row r="142" spans="6:10" x14ac:dyDescent="0.25">
      <c r="F142" s="1">
        <v>139</v>
      </c>
      <c r="G142" s="19">
        <f t="shared" si="9"/>
        <v>21.6769321904072</v>
      </c>
      <c r="H142" s="13">
        <f t="shared" si="12"/>
        <v>2.004432</v>
      </c>
      <c r="I142" s="12">
        <f t="shared" si="10"/>
        <v>0.59710697570053495</v>
      </c>
      <c r="J142" s="11">
        <f t="shared" si="11"/>
        <v>12.943447422679617</v>
      </c>
    </row>
    <row r="143" spans="6:10" x14ac:dyDescent="0.25">
      <c r="F143" s="1">
        <v>140</v>
      </c>
      <c r="G143" s="19">
        <f t="shared" si="9"/>
        <v>21.6769321904072</v>
      </c>
      <c r="H143" s="13">
        <f t="shared" si="12"/>
        <v>2.004432</v>
      </c>
      <c r="I143" s="12">
        <f t="shared" si="10"/>
        <v>0.59489594576876115</v>
      </c>
      <c r="J143" s="11">
        <f t="shared" si="11"/>
        <v>12.895519076777594</v>
      </c>
    </row>
    <row r="144" spans="6:10" x14ac:dyDescent="0.25">
      <c r="F144" s="1">
        <v>141</v>
      </c>
      <c r="G144" s="19">
        <f t="shared" si="9"/>
        <v>21.6769321904072</v>
      </c>
      <c r="H144" s="13">
        <f t="shared" si="12"/>
        <v>2.004432</v>
      </c>
      <c r="I144" s="12">
        <f t="shared" si="10"/>
        <v>0.59269310306902134</v>
      </c>
      <c r="J144" s="11">
        <f t="shared" si="11"/>
        <v>12.847768204949201</v>
      </c>
    </row>
    <row r="145" spans="6:10" x14ac:dyDescent="0.25">
      <c r="F145" s="1">
        <v>142</v>
      </c>
      <c r="G145" s="19">
        <f t="shared" si="9"/>
        <v>21.6769321904072</v>
      </c>
      <c r="H145" s="13">
        <f t="shared" si="12"/>
        <v>2.004432</v>
      </c>
      <c r="I145" s="12">
        <f t="shared" si="10"/>
        <v>0.59049841728477959</v>
      </c>
      <c r="J145" s="11">
        <f t="shared" si="11"/>
        <v>12.800194150024941</v>
      </c>
    </row>
    <row r="146" spans="6:10" x14ac:dyDescent="0.25">
      <c r="F146" s="1">
        <v>143</v>
      </c>
      <c r="G146" s="19">
        <f t="shared" si="9"/>
        <v>21.6769321904072</v>
      </c>
      <c r="H146" s="13">
        <f t="shared" si="12"/>
        <v>2.004432</v>
      </c>
      <c r="I146" s="12">
        <f t="shared" si="10"/>
        <v>0.58831185821175924</v>
      </c>
      <c r="J146" s="11">
        <f t="shared" si="11"/>
        <v>12.752796257268761</v>
      </c>
    </row>
    <row r="147" spans="6:10" x14ac:dyDescent="0.25">
      <c r="F147" s="1">
        <v>144</v>
      </c>
      <c r="G147" s="19">
        <f t="shared" si="9"/>
        <v>21.6769321904072</v>
      </c>
      <c r="H147" s="13">
        <f t="shared" si="12"/>
        <v>2.004432</v>
      </c>
      <c r="I147" s="12">
        <f t="shared" si="10"/>
        <v>0.58613339575752721</v>
      </c>
      <c r="J147" s="11">
        <f t="shared" si="11"/>
        <v>12.705573874369025</v>
      </c>
    </row>
    <row r="148" spans="6:10" x14ac:dyDescent="0.25">
      <c r="F148" s="1">
        <v>145</v>
      </c>
      <c r="G148" s="19">
        <f t="shared" si="9"/>
        <v>21.6769321904072</v>
      </c>
      <c r="H148" s="13">
        <f t="shared" si="12"/>
        <v>2.004432</v>
      </c>
      <c r="I148" s="12">
        <f t="shared" si="10"/>
        <v>0.58396299994107959</v>
      </c>
      <c r="J148" s="11">
        <f t="shared" si="11"/>
        <v>12.658526351429545</v>
      </c>
    </row>
    <row r="149" spans="6:10" x14ac:dyDescent="0.25">
      <c r="F149" s="1">
        <v>146</v>
      </c>
      <c r="G149" s="19">
        <f t="shared" si="9"/>
        <v>21.6769321904072</v>
      </c>
      <c r="H149" s="13">
        <f t="shared" si="12"/>
        <v>2.004432</v>
      </c>
      <c r="I149" s="12">
        <f t="shared" si="10"/>
        <v>0.58180064089242944</v>
      </c>
      <c r="J149" s="11">
        <f t="shared" si="11"/>
        <v>12.611653040960643</v>
      </c>
    </row>
    <row r="150" spans="6:10" x14ac:dyDescent="0.25">
      <c r="F150" s="1">
        <v>147</v>
      </c>
      <c r="G150" s="19">
        <f t="shared" si="9"/>
        <v>21.6769321904072</v>
      </c>
      <c r="H150" s="13">
        <f t="shared" si="12"/>
        <v>2.004432</v>
      </c>
      <c r="I150" s="12">
        <f t="shared" si="10"/>
        <v>0.57964628885219549</v>
      </c>
      <c r="J150" s="11">
        <f t="shared" si="11"/>
        <v>12.564953297870227</v>
      </c>
    </row>
    <row r="151" spans="6:10" x14ac:dyDescent="0.25">
      <c r="F151" s="1">
        <v>148</v>
      </c>
      <c r="G151" s="19">
        <f t="shared" si="9"/>
        <v>21.6769321904072</v>
      </c>
      <c r="H151" s="13">
        <f t="shared" si="12"/>
        <v>2.004432</v>
      </c>
      <c r="I151" s="12">
        <f t="shared" si="10"/>
        <v>0.57749991417119262</v>
      </c>
      <c r="J151" s="11">
        <f t="shared" si="11"/>
        <v>12.51842647945492</v>
      </c>
    </row>
    <row r="152" spans="6:10" x14ac:dyDescent="0.25">
      <c r="F152" s="1">
        <v>149</v>
      </c>
      <c r="G152" s="19">
        <f t="shared" si="9"/>
        <v>21.6769321904072</v>
      </c>
      <c r="H152" s="13">
        <f t="shared" si="12"/>
        <v>2.004432</v>
      </c>
      <c r="I152" s="12">
        <f t="shared" si="10"/>
        <v>0.57536148731002379</v>
      </c>
      <c r="J152" s="11">
        <f t="shared" si="11"/>
        <v>12.472071945391219</v>
      </c>
    </row>
    <row r="153" spans="6:10" x14ac:dyDescent="0.25">
      <c r="F153" s="1">
        <v>150</v>
      </c>
      <c r="G153" s="19">
        <f t="shared" si="9"/>
        <v>21.6769321904072</v>
      </c>
      <c r="H153" s="13">
        <f t="shared" si="12"/>
        <v>2.004432</v>
      </c>
      <c r="I153" s="12">
        <f t="shared" si="10"/>
        <v>0.57323097883867347</v>
      </c>
      <c r="J153" s="11">
        <f t="shared" si="11"/>
        <v>12.425889057726669</v>
      </c>
    </row>
    <row r="154" spans="6:10" x14ac:dyDescent="0.25">
      <c r="F154" s="1">
        <v>151</v>
      </c>
      <c r="G154" s="19">
        <f t="shared" si="9"/>
        <v>21.6769321904072</v>
      </c>
      <c r="H154" s="13">
        <f t="shared" si="12"/>
        <v>2.004432</v>
      </c>
      <c r="I154" s="12">
        <f t="shared" si="10"/>
        <v>0.57110835943610272</v>
      </c>
      <c r="J154" s="11">
        <f t="shared" si="11"/>
        <v>12.3798771808711</v>
      </c>
    </row>
    <row r="155" spans="6:10" x14ac:dyDescent="0.25">
      <c r="F155" s="1">
        <v>152</v>
      </c>
      <c r="G155" s="19">
        <f t="shared" si="9"/>
        <v>21.6769321904072</v>
      </c>
      <c r="H155" s="13">
        <f t="shared" si="12"/>
        <v>2.004432</v>
      </c>
      <c r="I155" s="12">
        <f t="shared" si="10"/>
        <v>0.56899359988984555</v>
      </c>
      <c r="J155" s="11">
        <f t="shared" si="11"/>
        <v>12.334035681587867</v>
      </c>
    </row>
    <row r="156" spans="6:10" x14ac:dyDescent="0.25">
      <c r="F156" s="1">
        <v>153</v>
      </c>
      <c r="G156" s="19">
        <f t="shared" si="9"/>
        <v>21.6769321904072</v>
      </c>
      <c r="H156" s="13">
        <f t="shared" si="12"/>
        <v>2.004432</v>
      </c>
      <c r="I156" s="12">
        <f t="shared" si="10"/>
        <v>0.56688667109560698</v>
      </c>
      <c r="J156" s="11">
        <f t="shared" si="11"/>
        <v>12.288363928985142</v>
      </c>
    </row>
    <row r="157" spans="6:10" x14ac:dyDescent="0.25">
      <c r="F157" s="1">
        <v>154</v>
      </c>
      <c r="G157" s="19">
        <f t="shared" si="9"/>
        <v>21.6769321904072</v>
      </c>
      <c r="H157" s="13">
        <f t="shared" si="12"/>
        <v>2.004432</v>
      </c>
      <c r="I157" s="12">
        <f t="shared" si="10"/>
        <v>0.56478754405686238</v>
      </c>
      <c r="J157" s="11">
        <f t="shared" si="11"/>
        <v>12.242861294507225</v>
      </c>
    </row>
    <row r="158" spans="6:10" x14ac:dyDescent="0.25">
      <c r="F158" s="1">
        <v>155</v>
      </c>
      <c r="G158" s="19">
        <f t="shared" si="9"/>
        <v>21.6769321904072</v>
      </c>
      <c r="H158" s="13">
        <f t="shared" si="12"/>
        <v>2.004432</v>
      </c>
      <c r="I158" s="12">
        <f t="shared" si="10"/>
        <v>0.56269618988445858</v>
      </c>
      <c r="J158" s="11">
        <f t="shared" si="11"/>
        <v>12.197527151925902</v>
      </c>
    </row>
    <row r="159" spans="6:10" x14ac:dyDescent="0.25">
      <c r="F159" s="1">
        <v>156</v>
      </c>
      <c r="G159" s="19">
        <f t="shared" si="9"/>
        <v>21.6769321904072</v>
      </c>
      <c r="H159" s="13">
        <f t="shared" si="12"/>
        <v>2.004432</v>
      </c>
      <c r="I159" s="12">
        <f t="shared" si="10"/>
        <v>0.56061257979621604</v>
      </c>
      <c r="J159" s="11">
        <f t="shared" si="11"/>
        <v>12.152360877331821</v>
      </c>
    </row>
    <row r="160" spans="6:10" x14ac:dyDescent="0.25">
      <c r="F160" s="1">
        <v>157</v>
      </c>
      <c r="G160" s="19">
        <f t="shared" si="9"/>
        <v>21.6769321904072</v>
      </c>
      <c r="H160" s="13">
        <f t="shared" si="12"/>
        <v>2.004432</v>
      </c>
      <c r="I160" s="12">
        <f t="shared" si="10"/>
        <v>0.55853668511653298</v>
      </c>
      <c r="J160" s="11">
        <f t="shared" si="11"/>
        <v>12.107361849125905</v>
      </c>
    </row>
    <row r="161" spans="6:10" x14ac:dyDescent="0.25">
      <c r="F161" s="1">
        <v>158</v>
      </c>
      <c r="G161" s="19">
        <f t="shared" si="9"/>
        <v>21.6769321904072</v>
      </c>
      <c r="H161" s="13">
        <f t="shared" si="12"/>
        <v>2.004432</v>
      </c>
      <c r="I161" s="12">
        <f t="shared" si="10"/>
        <v>0.55646847727599058</v>
      </c>
      <c r="J161" s="11">
        <f t="shared" si="11"/>
        <v>12.062529448010798</v>
      </c>
    </row>
    <row r="162" spans="6:10" x14ac:dyDescent="0.25">
      <c r="F162" s="1">
        <v>159</v>
      </c>
      <c r="G162" s="19">
        <f t="shared" si="9"/>
        <v>21.6769321904072</v>
      </c>
      <c r="H162" s="13">
        <f t="shared" si="12"/>
        <v>2.004432</v>
      </c>
      <c r="I162" s="12">
        <f t="shared" si="10"/>
        <v>0.55440792781095993</v>
      </c>
      <c r="J162" s="11">
        <f t="shared" si="11"/>
        <v>12.017863056982348</v>
      </c>
    </row>
    <row r="163" spans="6:10" x14ac:dyDescent="0.25">
      <c r="F163" s="1">
        <v>160</v>
      </c>
      <c r="G163" s="19">
        <f t="shared" si="9"/>
        <v>21.6769321904072</v>
      </c>
      <c r="H163" s="13">
        <f t="shared" si="12"/>
        <v>2.004432</v>
      </c>
      <c r="I163" s="12">
        <f t="shared" si="10"/>
        <v>0.55235500836321005</v>
      </c>
      <c r="J163" s="11">
        <f t="shared" si="11"/>
        <v>11.973362061321106</v>
      </c>
    </row>
    <row r="164" spans="6:10" x14ac:dyDescent="0.25">
      <c r="F164" s="1">
        <v>161</v>
      </c>
      <c r="G164" s="19">
        <f t="shared" si="9"/>
        <v>21.6769321904072</v>
      </c>
      <c r="H164" s="13">
        <f t="shared" si="12"/>
        <v>2.004432</v>
      </c>
      <c r="I164" s="12">
        <f t="shared" si="10"/>
        <v>0.55030969067951785</v>
      </c>
      <c r="J164" s="11">
        <f t="shared" si="11"/>
        <v>11.929025848583869</v>
      </c>
    </row>
    <row r="165" spans="6:10" x14ac:dyDescent="0.25">
      <c r="F165" s="1">
        <v>162</v>
      </c>
      <c r="G165" s="19">
        <f t="shared" si="9"/>
        <v>21.6769321904072</v>
      </c>
      <c r="H165" s="13">
        <f t="shared" si="12"/>
        <v>2.004432</v>
      </c>
      <c r="I165" s="12">
        <f t="shared" si="10"/>
        <v>0.54827194661127931</v>
      </c>
      <c r="J165" s="11">
        <f t="shared" si="11"/>
        <v>11.884853808595258</v>
      </c>
    </row>
    <row r="166" spans="6:10" x14ac:dyDescent="0.25">
      <c r="F166" s="1">
        <v>163</v>
      </c>
      <c r="G166" s="19">
        <f t="shared" si="9"/>
        <v>21.6769321904072</v>
      </c>
      <c r="H166" s="13">
        <f t="shared" si="12"/>
        <v>2.004432</v>
      </c>
      <c r="I166" s="12">
        <f t="shared" si="10"/>
        <v>0.54624174811412185</v>
      </c>
      <c r="J166" s="11">
        <f t="shared" si="11"/>
        <v>11.84084533343931</v>
      </c>
    </row>
    <row r="167" spans="6:10" x14ac:dyDescent="0.25">
      <c r="F167" s="1">
        <v>164</v>
      </c>
      <c r="G167" s="19">
        <f t="shared" si="9"/>
        <v>21.6769321904072</v>
      </c>
      <c r="H167" s="13">
        <f t="shared" si="12"/>
        <v>2.004432</v>
      </c>
      <c r="I167" s="12">
        <f t="shared" si="10"/>
        <v>0.54421906724751867</v>
      </c>
      <c r="J167" s="11">
        <f t="shared" si="11"/>
        <v>11.796999817451118</v>
      </c>
    </row>
    <row r="168" spans="6:10" x14ac:dyDescent="0.25">
      <c r="F168" s="1">
        <v>165</v>
      </c>
      <c r="G168" s="19">
        <f t="shared" si="9"/>
        <v>21.6769321904072</v>
      </c>
      <c r="H168" s="13">
        <f t="shared" si="12"/>
        <v>2.004432</v>
      </c>
      <c r="I168" s="12">
        <f t="shared" si="10"/>
        <v>0.54220387617440391</v>
      </c>
      <c r="J168" s="11">
        <f t="shared" si="11"/>
        <v>11.753316657208495</v>
      </c>
    </row>
    <row r="169" spans="6:10" x14ac:dyDescent="0.25">
      <c r="F169" s="1">
        <v>166</v>
      </c>
      <c r="G169" s="19">
        <f t="shared" si="9"/>
        <v>21.6769321904072</v>
      </c>
      <c r="H169" s="13">
        <f t="shared" si="12"/>
        <v>2.004432</v>
      </c>
      <c r="I169" s="12">
        <f t="shared" si="10"/>
        <v>0.54019614716078967</v>
      </c>
      <c r="J169" s="11">
        <f t="shared" si="11"/>
        <v>11.709795251523667</v>
      </c>
    </row>
    <row r="170" spans="6:10" x14ac:dyDescent="0.25">
      <c r="F170" s="1">
        <v>167</v>
      </c>
      <c r="G170" s="19">
        <f t="shared" si="9"/>
        <v>21.6769321904072</v>
      </c>
      <c r="H170" s="13">
        <f t="shared" si="12"/>
        <v>2.004432</v>
      </c>
      <c r="I170" s="12">
        <f t="shared" si="10"/>
        <v>0.5381958525753846</v>
      </c>
      <c r="J170" s="11">
        <f t="shared" si="11"/>
        <v>11.666435001435003</v>
      </c>
    </row>
    <row r="171" spans="6:10" x14ac:dyDescent="0.25">
      <c r="F171" s="1">
        <v>168</v>
      </c>
      <c r="G171" s="19">
        <f t="shared" si="9"/>
        <v>21.6769321904072</v>
      </c>
      <c r="H171" s="13">
        <f t="shared" si="12"/>
        <v>2.004432</v>
      </c>
      <c r="I171" s="12">
        <f t="shared" si="10"/>
        <v>0.53620296488921304</v>
      </c>
      <c r="J171" s="11">
        <f t="shared" si="11"/>
        <v>11.623235310198764</v>
      </c>
    </row>
    <row r="172" spans="6:10" x14ac:dyDescent="0.25">
      <c r="F172" s="1">
        <v>169</v>
      </c>
      <c r="G172" s="19">
        <f t="shared" si="9"/>
        <v>21.6769321904072</v>
      </c>
      <c r="H172" s="13">
        <f t="shared" si="12"/>
        <v>2.004432</v>
      </c>
      <c r="I172" s="12">
        <f t="shared" si="10"/>
        <v>0.53421745667523679</v>
      </c>
      <c r="J172" s="11">
        <f t="shared" si="11"/>
        <v>11.580195583280904</v>
      </c>
    </row>
    <row r="173" spans="6:10" x14ac:dyDescent="0.25">
      <c r="F173" s="1">
        <v>170</v>
      </c>
      <c r="G173" s="19">
        <f t="shared" si="9"/>
        <v>21.6769321904072</v>
      </c>
      <c r="H173" s="13">
        <f t="shared" si="12"/>
        <v>2.004432</v>
      </c>
      <c r="I173" s="12">
        <f t="shared" si="10"/>
        <v>0.53223930060797719</v>
      </c>
      <c r="J173" s="11">
        <f t="shared" si="11"/>
        <v>11.537315228348875</v>
      </c>
    </row>
    <row r="174" spans="6:10" x14ac:dyDescent="0.25">
      <c r="F174" s="1">
        <v>171</v>
      </c>
      <c r="G174" s="19">
        <f t="shared" si="9"/>
        <v>21.6769321904072</v>
      </c>
      <c r="H174" s="13">
        <f t="shared" si="12"/>
        <v>2.004432</v>
      </c>
      <c r="I174" s="12">
        <f t="shared" si="10"/>
        <v>0.53026846946313921</v>
      </c>
      <c r="J174" s="11">
        <f t="shared" si="11"/>
        <v>11.494593655263479</v>
      </c>
    </row>
    <row r="175" spans="6:10" x14ac:dyDescent="0.25">
      <c r="F175" s="1">
        <v>172</v>
      </c>
      <c r="G175" s="19">
        <f t="shared" si="9"/>
        <v>21.6769321904072</v>
      </c>
      <c r="H175" s="13">
        <f t="shared" si="12"/>
        <v>2.004432</v>
      </c>
      <c r="I175" s="12">
        <f t="shared" si="10"/>
        <v>0.52830493611723683</v>
      </c>
      <c r="J175" s="11">
        <f t="shared" si="11"/>
        <v>11.452030276070751</v>
      </c>
    </row>
    <row r="176" spans="6:10" x14ac:dyDescent="0.25">
      <c r="F176" s="1">
        <v>173</v>
      </c>
      <c r="G176" s="19">
        <f t="shared" si="9"/>
        <v>21.6769321904072</v>
      </c>
      <c r="H176" s="13">
        <f t="shared" si="12"/>
        <v>2.004432</v>
      </c>
      <c r="I176" s="12">
        <f t="shared" si="10"/>
        <v>0.5263486735472197</v>
      </c>
      <c r="J176" s="11">
        <f t="shared" si="11"/>
        <v>11.409624504993857</v>
      </c>
    </row>
    <row r="177" spans="6:10" x14ac:dyDescent="0.25">
      <c r="F177" s="1">
        <v>174</v>
      </c>
      <c r="G177" s="19">
        <f t="shared" si="9"/>
        <v>21.6769321904072</v>
      </c>
      <c r="H177" s="13">
        <f t="shared" si="12"/>
        <v>2.004432</v>
      </c>
      <c r="I177" s="12">
        <f t="shared" si="10"/>
        <v>0.5243996548301012</v>
      </c>
      <c r="J177" s="11">
        <f t="shared" si="11"/>
        <v>11.367375758425045</v>
      </c>
    </row>
    <row r="178" spans="6:10" x14ac:dyDescent="0.25">
      <c r="F178" s="1">
        <v>175</v>
      </c>
      <c r="G178" s="19">
        <f t="shared" si="9"/>
        <v>21.6769321904072</v>
      </c>
      <c r="H178" s="13">
        <f t="shared" si="12"/>
        <v>2.004432</v>
      </c>
      <c r="I178" s="12">
        <f t="shared" si="10"/>
        <v>0.52245785314258797</v>
      </c>
      <c r="J178" s="11">
        <f t="shared" si="11"/>
        <v>11.325283454917603</v>
      </c>
    </row>
    <row r="179" spans="6:10" x14ac:dyDescent="0.25">
      <c r="F179" s="1">
        <v>176</v>
      </c>
      <c r="G179" s="19">
        <f t="shared" si="9"/>
        <v>21.6769321904072</v>
      </c>
      <c r="H179" s="13">
        <f t="shared" si="12"/>
        <v>2.004432</v>
      </c>
      <c r="I179" s="12">
        <f t="shared" si="10"/>
        <v>0.52052324176071074</v>
      </c>
      <c r="J179" s="11">
        <f t="shared" si="11"/>
        <v>11.28334701517786</v>
      </c>
    </row>
    <row r="180" spans="6:10" x14ac:dyDescent="0.25">
      <c r="F180" s="1">
        <v>177</v>
      </c>
      <c r="G180" s="19">
        <f t="shared" si="9"/>
        <v>21.6769321904072</v>
      </c>
      <c r="H180" s="13">
        <f t="shared" si="12"/>
        <v>2.004432</v>
      </c>
      <c r="I180" s="12">
        <f t="shared" si="10"/>
        <v>0.51859579405945644</v>
      </c>
      <c r="J180" s="11">
        <f t="shared" si="11"/>
        <v>11.241565862057215</v>
      </c>
    </row>
    <row r="181" spans="6:10" x14ac:dyDescent="0.25">
      <c r="F181" s="1">
        <v>178</v>
      </c>
      <c r="G181" s="19">
        <f t="shared" si="9"/>
        <v>21.6769321904072</v>
      </c>
      <c r="H181" s="13">
        <f t="shared" si="12"/>
        <v>2.004432</v>
      </c>
      <c r="I181" s="12">
        <f t="shared" si="10"/>
        <v>0.51667548351240211</v>
      </c>
      <c r="J181" s="11">
        <f t="shared" si="11"/>
        <v>11.199939420544194</v>
      </c>
    </row>
    <row r="182" spans="6:10" x14ac:dyDescent="0.25">
      <c r="F182" s="1">
        <v>179</v>
      </c>
      <c r="G182" s="19">
        <f t="shared" si="9"/>
        <v>21.6769321904072</v>
      </c>
      <c r="H182" s="13">
        <f t="shared" si="12"/>
        <v>2.004432</v>
      </c>
      <c r="I182" s="12">
        <f t="shared" si="10"/>
        <v>0.51476228369134935</v>
      </c>
      <c r="J182" s="11">
        <f t="shared" si="11"/>
        <v>11.158467117756533</v>
      </c>
    </row>
    <row r="183" spans="6:10" x14ac:dyDescent="0.25">
      <c r="F183" s="1">
        <v>180</v>
      </c>
      <c r="G183" s="19">
        <f t="shared" si="9"/>
        <v>21.6769321904072</v>
      </c>
      <c r="H183" s="13">
        <f t="shared" si="12"/>
        <v>2.004432</v>
      </c>
      <c r="I183" s="12">
        <f t="shared" si="10"/>
        <v>0.51285616826596092</v>
      </c>
      <c r="J183" s="11">
        <f t="shared" si="11"/>
        <v>11.1171483829333</v>
      </c>
    </row>
    <row r="184" spans="6:10" x14ac:dyDescent="0.25">
      <c r="F184" s="1">
        <v>181</v>
      </c>
      <c r="G184" s="19">
        <f t="shared" si="9"/>
        <v>21.6769321904072</v>
      </c>
      <c r="H184" s="13">
        <f t="shared" si="12"/>
        <v>2.004432</v>
      </c>
      <c r="I184" s="12">
        <f t="shared" si="10"/>
        <v>0.51095711100339836</v>
      </c>
      <c r="J184" s="11">
        <f t="shared" si="11"/>
        <v>11.075982647427031</v>
      </c>
    </row>
    <row r="185" spans="6:10" x14ac:dyDescent="0.25">
      <c r="F185" s="1">
        <v>182</v>
      </c>
      <c r="G185" s="19">
        <f t="shared" si="9"/>
        <v>21.6769321904072</v>
      </c>
      <c r="H185" s="13">
        <f t="shared" si="12"/>
        <v>2.004432</v>
      </c>
      <c r="I185" s="12">
        <f t="shared" si="10"/>
        <v>0.50906508576796083</v>
      </c>
      <c r="J185" s="11">
        <f t="shared" si="11"/>
        <v>11.034969344695913</v>
      </c>
    </row>
    <row r="186" spans="6:10" x14ac:dyDescent="0.25">
      <c r="F186" s="1">
        <v>183</v>
      </c>
      <c r="G186" s="19">
        <f t="shared" si="9"/>
        <v>21.6769321904072</v>
      </c>
      <c r="H186" s="13">
        <f t="shared" si="12"/>
        <v>2.004432</v>
      </c>
      <c r="I186" s="12">
        <f t="shared" si="10"/>
        <v>0.50718006652072556</v>
      </c>
      <c r="J186" s="11">
        <f t="shared" si="11"/>
        <v>10.99410791029598</v>
      </c>
    </row>
    <row r="187" spans="6:10" x14ac:dyDescent="0.25">
      <c r="F187" s="1">
        <v>184</v>
      </c>
      <c r="G187" s="19">
        <f t="shared" si="9"/>
        <v>21.6769321904072</v>
      </c>
      <c r="H187" s="13">
        <f t="shared" si="12"/>
        <v>2.004432</v>
      </c>
      <c r="I187" s="12">
        <f t="shared" si="10"/>
        <v>0.50530202731918927</v>
      </c>
      <c r="J187" s="11">
        <f t="shared" si="11"/>
        <v>10.953397781873353</v>
      </c>
    </row>
    <row r="188" spans="6:10" x14ac:dyDescent="0.25">
      <c r="F188" s="1">
        <v>185</v>
      </c>
      <c r="G188" s="19">
        <f t="shared" si="9"/>
        <v>21.6769321904072</v>
      </c>
      <c r="H188" s="13">
        <f t="shared" si="12"/>
        <v>2.004432</v>
      </c>
      <c r="I188" s="12">
        <f t="shared" si="10"/>
        <v>0.50343094231691143</v>
      </c>
      <c r="J188" s="11">
        <f t="shared" si="11"/>
        <v>10.912838399156488</v>
      </c>
    </row>
    <row r="189" spans="6:10" x14ac:dyDescent="0.25">
      <c r="F189" s="1">
        <v>186</v>
      </c>
      <c r="G189" s="19">
        <f t="shared" si="9"/>
        <v>21.6769321904072</v>
      </c>
      <c r="H189" s="13">
        <f t="shared" si="12"/>
        <v>2.004432</v>
      </c>
      <c r="I189" s="12">
        <f t="shared" si="10"/>
        <v>0.50156678576315838</v>
      </c>
      <c r="J189" s="11">
        <f t="shared" si="11"/>
        <v>10.87242920394848</v>
      </c>
    </row>
    <row r="190" spans="6:10" x14ac:dyDescent="0.25">
      <c r="F190" s="1">
        <v>187</v>
      </c>
      <c r="G190" s="19">
        <f t="shared" si="9"/>
        <v>21.6769321904072</v>
      </c>
      <c r="H190" s="13">
        <f t="shared" si="12"/>
        <v>2.004432</v>
      </c>
      <c r="I190" s="12">
        <f t="shared" si="10"/>
        <v>0.49970953200254897</v>
      </c>
      <c r="J190" s="11">
        <f t="shared" si="11"/>
        <v>10.832169640119371</v>
      </c>
    </row>
    <row r="191" spans="6:10" x14ac:dyDescent="0.25">
      <c r="F191" s="1">
        <v>188</v>
      </c>
      <c r="G191" s="19">
        <f t="shared" si="9"/>
        <v>21.6769321904072</v>
      </c>
      <c r="H191" s="13">
        <f t="shared" si="12"/>
        <v>2.004432</v>
      </c>
      <c r="I191" s="12">
        <f t="shared" si="10"/>
        <v>0.49785915547470139</v>
      </c>
      <c r="J191" s="11">
        <f t="shared" si="11"/>
        <v>10.792059153598498</v>
      </c>
    </row>
    <row r="192" spans="6:10" x14ac:dyDescent="0.25">
      <c r="F192" s="1">
        <v>189</v>
      </c>
      <c r="G192" s="19">
        <f t="shared" si="9"/>
        <v>21.6769321904072</v>
      </c>
      <c r="H192" s="13">
        <f t="shared" si="12"/>
        <v>2.004432</v>
      </c>
      <c r="I192" s="12">
        <f t="shared" si="10"/>
        <v>0.49601563071388149</v>
      </c>
      <c r="J192" s="11">
        <f t="shared" si="11"/>
        <v>10.752097192366868</v>
      </c>
    </row>
    <row r="193" spans="6:10" x14ac:dyDescent="0.25">
      <c r="F193" s="1">
        <v>190</v>
      </c>
      <c r="G193" s="19">
        <f t="shared" si="9"/>
        <v>21.6769321904072</v>
      </c>
      <c r="H193" s="13">
        <f t="shared" si="12"/>
        <v>2.004432</v>
      </c>
      <c r="I193" s="12">
        <f t="shared" si="10"/>
        <v>0.4941789323486524</v>
      </c>
      <c r="J193" s="11">
        <f t="shared" si="11"/>
        <v>10.712283206449564</v>
      </c>
    </row>
    <row r="194" spans="6:10" x14ac:dyDescent="0.25">
      <c r="F194" s="1">
        <v>191</v>
      </c>
      <c r="G194" s="19">
        <f t="shared" si="9"/>
        <v>21.6769321904072</v>
      </c>
      <c r="H194" s="13">
        <f t="shared" si="12"/>
        <v>2.004432</v>
      </c>
      <c r="I194" s="12">
        <f t="shared" si="10"/>
        <v>0.49234903510152511</v>
      </c>
      <c r="J194" s="11">
        <f t="shared" si="11"/>
        <v>10.672616647908175</v>
      </c>
    </row>
    <row r="195" spans="6:10" x14ac:dyDescent="0.25">
      <c r="F195" s="1">
        <v>192</v>
      </c>
      <c r="G195" s="19">
        <f t="shared" si="9"/>
        <v>21.6769321904072</v>
      </c>
      <c r="H195" s="13">
        <f t="shared" si="12"/>
        <v>2.004432</v>
      </c>
      <c r="I195" s="12">
        <f t="shared" si="10"/>
        <v>0.49052591378861082</v>
      </c>
      <c r="J195" s="11">
        <f t="shared" si="11"/>
        <v>10.633096970833245</v>
      </c>
    </row>
    <row r="196" spans="6:10" x14ac:dyDescent="0.25">
      <c r="F196" s="1">
        <v>193</v>
      </c>
      <c r="G196" s="19">
        <f t="shared" ref="G196:G259" si="13">$C$6</f>
        <v>21.6769321904072</v>
      </c>
      <c r="H196" s="13">
        <f t="shared" si="12"/>
        <v>2.004432</v>
      </c>
      <c r="I196" s="12">
        <f t="shared" ref="I196:I259" si="14">1/(1+$C$2/12)*I195</f>
        <v>0.48870954331927424</v>
      </c>
      <c r="J196" s="11">
        <f t="shared" si="11"/>
        <v>10.593723631336777</v>
      </c>
    </row>
    <row r="197" spans="6:10" x14ac:dyDescent="0.25">
      <c r="F197" s="1">
        <v>194</v>
      </c>
      <c r="G197" s="19">
        <f t="shared" si="13"/>
        <v>21.6769321904072</v>
      </c>
      <c r="H197" s="13">
        <f t="shared" si="12"/>
        <v>2.004432</v>
      </c>
      <c r="I197" s="12">
        <f t="shared" si="14"/>
        <v>0.48689989869578826</v>
      </c>
      <c r="J197" s="11">
        <f t="shared" ref="J197:J260" si="15">I197*G197</f>
        <v>10.554496087544738</v>
      </c>
    </row>
    <row r="198" spans="6:10" x14ac:dyDescent="0.25">
      <c r="F198" s="1">
        <v>195</v>
      </c>
      <c r="G198" s="19">
        <f t="shared" si="13"/>
        <v>21.6769321904072</v>
      </c>
      <c r="H198" s="13">
        <f t="shared" ref="H198:H261" si="16">$C$7</f>
        <v>2.004432</v>
      </c>
      <c r="I198" s="12">
        <f t="shared" si="14"/>
        <v>0.48509695501299005</v>
      </c>
      <c r="J198" s="11">
        <f t="shared" si="15"/>
        <v>10.515413799589597</v>
      </c>
    </row>
    <row r="199" spans="6:10" x14ac:dyDescent="0.25">
      <c r="F199" s="1">
        <v>196</v>
      </c>
      <c r="G199" s="19">
        <f t="shared" si="13"/>
        <v>21.6769321904072</v>
      </c>
      <c r="H199" s="13">
        <f t="shared" si="16"/>
        <v>2.004432</v>
      </c>
      <c r="I199" s="12">
        <f t="shared" si="14"/>
        <v>0.48330068745793808</v>
      </c>
      <c r="J199" s="11">
        <f t="shared" si="15"/>
        <v>10.476476229602907</v>
      </c>
    </row>
    <row r="200" spans="6:10" x14ac:dyDescent="0.25">
      <c r="F200" s="1">
        <v>197</v>
      </c>
      <c r="G200" s="19">
        <f t="shared" si="13"/>
        <v>21.6769321904072</v>
      </c>
      <c r="H200" s="13">
        <f t="shared" si="16"/>
        <v>2.004432</v>
      </c>
      <c r="I200" s="12">
        <f t="shared" si="14"/>
        <v>0.48151107130957088</v>
      </c>
      <c r="J200" s="11">
        <f t="shared" si="15"/>
        <v>10.437682841707893</v>
      </c>
    </row>
    <row r="201" spans="6:10" x14ac:dyDescent="0.25">
      <c r="F201" s="1">
        <v>198</v>
      </c>
      <c r="G201" s="19">
        <f t="shared" si="13"/>
        <v>21.6769321904072</v>
      </c>
      <c r="H201" s="13">
        <f t="shared" si="16"/>
        <v>2.004432</v>
      </c>
      <c r="I201" s="12">
        <f t="shared" si="14"/>
        <v>0.47972808193836669</v>
      </c>
      <c r="J201" s="11">
        <f t="shared" si="15"/>
        <v>10.399033102012083</v>
      </c>
    </row>
    <row r="202" spans="6:10" x14ac:dyDescent="0.25">
      <c r="F202" s="1">
        <v>199</v>
      </c>
      <c r="G202" s="19">
        <f t="shared" si="13"/>
        <v>21.6769321904072</v>
      </c>
      <c r="H202" s="13">
        <f t="shared" si="16"/>
        <v>2.004432</v>
      </c>
      <c r="I202" s="12">
        <f t="shared" si="14"/>
        <v>0.47795169480600441</v>
      </c>
      <c r="J202" s="11">
        <f t="shared" si="15"/>
        <v>10.360526478599954</v>
      </c>
    </row>
    <row r="203" spans="6:10" x14ac:dyDescent="0.25">
      <c r="F203" s="1">
        <v>200</v>
      </c>
      <c r="G203" s="19">
        <f t="shared" si="13"/>
        <v>21.6769321904072</v>
      </c>
      <c r="H203" s="13">
        <f t="shared" si="16"/>
        <v>2.004432</v>
      </c>
      <c r="I203" s="12">
        <f t="shared" si="14"/>
        <v>0.4761818854650261</v>
      </c>
      <c r="J203" s="11">
        <f t="shared" si="15"/>
        <v>10.322162441525618</v>
      </c>
    </row>
    <row r="204" spans="6:10" x14ac:dyDescent="0.25">
      <c r="F204" s="1">
        <v>201</v>
      </c>
      <c r="G204" s="19">
        <f t="shared" si="13"/>
        <v>21.6769321904072</v>
      </c>
      <c r="H204" s="13">
        <f t="shared" si="16"/>
        <v>2.004432</v>
      </c>
      <c r="I204" s="12">
        <f t="shared" si="14"/>
        <v>0.47441862955850039</v>
      </c>
      <c r="J204" s="11">
        <f t="shared" si="15"/>
        <v>10.283940462805527</v>
      </c>
    </row>
    <row r="205" spans="6:10" x14ac:dyDescent="0.25">
      <c r="F205" s="1">
        <v>202</v>
      </c>
      <c r="G205" s="19">
        <f t="shared" si="13"/>
        <v>21.6769321904072</v>
      </c>
      <c r="H205" s="13">
        <f t="shared" si="16"/>
        <v>2.004432</v>
      </c>
      <c r="I205" s="12">
        <f t="shared" si="14"/>
        <v>0.47266190281968729</v>
      </c>
      <c r="J205" s="11">
        <f t="shared" si="15"/>
        <v>10.2458600164112</v>
      </c>
    </row>
    <row r="206" spans="6:10" x14ac:dyDescent="0.25">
      <c r="F206" s="1">
        <v>203</v>
      </c>
      <c r="G206" s="19">
        <f t="shared" si="13"/>
        <v>21.6769321904072</v>
      </c>
      <c r="H206" s="13">
        <f t="shared" si="16"/>
        <v>2.004432</v>
      </c>
      <c r="I206" s="12">
        <f t="shared" si="14"/>
        <v>0.47091168107170417</v>
      </c>
      <c r="J206" s="11">
        <f t="shared" si="15"/>
        <v>10.207920578261993</v>
      </c>
    </row>
    <row r="207" spans="6:10" x14ac:dyDescent="0.25">
      <c r="F207" s="1">
        <v>204</v>
      </c>
      <c r="G207" s="19">
        <f t="shared" si="13"/>
        <v>21.6769321904072</v>
      </c>
      <c r="H207" s="13">
        <f t="shared" si="16"/>
        <v>2.004432</v>
      </c>
      <c r="I207" s="12">
        <f t="shared" si="14"/>
        <v>0.46916794022719316</v>
      </c>
      <c r="J207" s="11">
        <f t="shared" si="15"/>
        <v>10.170121626217885</v>
      </c>
    </row>
    <row r="208" spans="6:10" x14ac:dyDescent="0.25">
      <c r="F208" s="1">
        <v>205</v>
      </c>
      <c r="G208" s="19">
        <f t="shared" si="13"/>
        <v>21.6769321904072</v>
      </c>
      <c r="H208" s="13">
        <f t="shared" si="16"/>
        <v>2.004432</v>
      </c>
      <c r="I208" s="12">
        <f t="shared" si="14"/>
        <v>0.46743065628798952</v>
      </c>
      <c r="J208" s="11">
        <f t="shared" si="15"/>
        <v>10.132462640072283</v>
      </c>
    </row>
    <row r="209" spans="6:10" x14ac:dyDescent="0.25">
      <c r="F209" s="1">
        <v>206</v>
      </c>
      <c r="G209" s="19">
        <f t="shared" si="13"/>
        <v>21.6769321904072</v>
      </c>
      <c r="H209" s="13">
        <f t="shared" si="16"/>
        <v>2.004432</v>
      </c>
      <c r="I209" s="12">
        <f t="shared" si="14"/>
        <v>0.46569980534479144</v>
      </c>
      <c r="J209" s="11">
        <f t="shared" si="15"/>
        <v>10.094943101544876</v>
      </c>
    </row>
    <row r="210" spans="6:10" x14ac:dyDescent="0.25">
      <c r="F210" s="1">
        <v>207</v>
      </c>
      <c r="G210" s="19">
        <f t="shared" si="13"/>
        <v>21.6769321904072</v>
      </c>
      <c r="H210" s="13">
        <f t="shared" si="16"/>
        <v>2.004432</v>
      </c>
      <c r="I210" s="12">
        <f t="shared" si="14"/>
        <v>0.46397536357683095</v>
      </c>
      <c r="J210" s="11">
        <f t="shared" si="15"/>
        <v>10.057562494274491</v>
      </c>
    </row>
    <row r="211" spans="6:10" x14ac:dyDescent="0.25">
      <c r="F211" s="1">
        <v>208</v>
      </c>
      <c r="G211" s="19">
        <f t="shared" si="13"/>
        <v>21.6769321904072</v>
      </c>
      <c r="H211" s="13">
        <f t="shared" si="16"/>
        <v>2.004432</v>
      </c>
      <c r="I211" s="12">
        <f t="shared" si="14"/>
        <v>0.46225730725154607</v>
      </c>
      <c r="J211" s="11">
        <f t="shared" si="15"/>
        <v>10.020320303811991</v>
      </c>
    </row>
    <row r="212" spans="6:10" x14ac:dyDescent="0.25">
      <c r="F212" s="1">
        <v>209</v>
      </c>
      <c r="G212" s="19">
        <f t="shared" si="13"/>
        <v>21.6769321904072</v>
      </c>
      <c r="H212" s="13">
        <f t="shared" si="16"/>
        <v>2.004432</v>
      </c>
      <c r="I212" s="12">
        <f t="shared" si="14"/>
        <v>0.46054561272425432</v>
      </c>
      <c r="J212" s="11">
        <f t="shared" si="15"/>
        <v>9.9832160176131968</v>
      </c>
    </row>
    <row r="213" spans="6:10" x14ac:dyDescent="0.25">
      <c r="F213" s="1">
        <v>210</v>
      </c>
      <c r="G213" s="19">
        <f t="shared" si="13"/>
        <v>21.6769321904072</v>
      </c>
      <c r="H213" s="13">
        <f t="shared" si="16"/>
        <v>2.004432</v>
      </c>
      <c r="I213" s="12">
        <f t="shared" si="14"/>
        <v>0.45884025643782711</v>
      </c>
      <c r="J213" s="11">
        <f t="shared" si="15"/>
        <v>9.9462491250318283</v>
      </c>
    </row>
    <row r="214" spans="6:10" x14ac:dyDescent="0.25">
      <c r="F214" s="1">
        <v>211</v>
      </c>
      <c r="G214" s="19">
        <f t="shared" si="13"/>
        <v>21.6769321904072</v>
      </c>
      <c r="H214" s="13">
        <f t="shared" si="16"/>
        <v>2.004432</v>
      </c>
      <c r="I214" s="12">
        <f t="shared" si="14"/>
        <v>0.4571412149223657</v>
      </c>
      <c r="J214" s="11">
        <f t="shared" si="15"/>
        <v>9.9094191173124848</v>
      </c>
    </row>
    <row r="215" spans="6:10" x14ac:dyDescent="0.25">
      <c r="F215" s="1">
        <v>212</v>
      </c>
      <c r="G215" s="19">
        <f t="shared" si="13"/>
        <v>21.6769321904072</v>
      </c>
      <c r="H215" s="13">
        <f t="shared" si="16"/>
        <v>2.004432</v>
      </c>
      <c r="I215" s="12">
        <f t="shared" si="14"/>
        <v>0.45544846479487811</v>
      </c>
      <c r="J215" s="11">
        <f t="shared" si="15"/>
        <v>9.872725487583633</v>
      </c>
    </row>
    <row r="216" spans="6:10" x14ac:dyDescent="0.25">
      <c r="F216" s="1">
        <v>213</v>
      </c>
      <c r="G216" s="19">
        <f t="shared" si="13"/>
        <v>21.6769321904072</v>
      </c>
      <c r="H216" s="13">
        <f t="shared" si="16"/>
        <v>2.004432</v>
      </c>
      <c r="I216" s="12">
        <f t="shared" si="14"/>
        <v>0.45376198275895735</v>
      </c>
      <c r="J216" s="11">
        <f t="shared" si="15"/>
        <v>9.8361677308506401</v>
      </c>
    </row>
    <row r="217" spans="6:10" x14ac:dyDescent="0.25">
      <c r="F217" s="1">
        <v>214</v>
      </c>
      <c r="G217" s="19">
        <f t="shared" si="13"/>
        <v>21.6769321904072</v>
      </c>
      <c r="H217" s="13">
        <f t="shared" si="16"/>
        <v>2.004432</v>
      </c>
      <c r="I217" s="12">
        <f t="shared" si="14"/>
        <v>0.45208174560446079</v>
      </c>
      <c r="J217" s="11">
        <f t="shared" si="15"/>
        <v>9.7997453439888158</v>
      </c>
    </row>
    <row r="218" spans="6:10" x14ac:dyDescent="0.25">
      <c r="F218" s="1">
        <v>215</v>
      </c>
      <c r="G218" s="19">
        <f t="shared" si="13"/>
        <v>21.6769321904072</v>
      </c>
      <c r="H218" s="13">
        <f t="shared" si="16"/>
        <v>2.004432</v>
      </c>
      <c r="I218" s="12">
        <f t="shared" si="14"/>
        <v>0.45040773020719077</v>
      </c>
      <c r="J218" s="11">
        <f t="shared" si="15"/>
        <v>9.763457825736495</v>
      </c>
    </row>
    <row r="219" spans="6:10" x14ac:dyDescent="0.25">
      <c r="F219" s="1">
        <v>216</v>
      </c>
      <c r="G219" s="19">
        <f t="shared" si="13"/>
        <v>21.6769321904072</v>
      </c>
      <c r="H219" s="13">
        <f t="shared" si="16"/>
        <v>2.004432</v>
      </c>
      <c r="I219" s="12">
        <f t="shared" si="14"/>
        <v>0.44873991352857628</v>
      </c>
      <c r="J219" s="11">
        <f t="shared" si="15"/>
        <v>9.7273046766881386</v>
      </c>
    </row>
    <row r="220" spans="6:10" x14ac:dyDescent="0.25">
      <c r="F220" s="1">
        <v>217</v>
      </c>
      <c r="G220" s="19">
        <f t="shared" si="13"/>
        <v>21.6769321904072</v>
      </c>
      <c r="H220" s="13">
        <f t="shared" si="16"/>
        <v>2.004432</v>
      </c>
      <c r="I220" s="12">
        <f t="shared" si="14"/>
        <v>0.44707827261535593</v>
      </c>
      <c r="J220" s="11">
        <f t="shared" si="15"/>
        <v>9.6912853992874552</v>
      </c>
    </row>
    <row r="221" spans="6:10" x14ac:dyDescent="0.25">
      <c r="F221" s="1">
        <v>218</v>
      </c>
      <c r="G221" s="19">
        <f t="shared" si="13"/>
        <v>21.6769321904072</v>
      </c>
      <c r="H221" s="13">
        <f t="shared" si="16"/>
        <v>2.004432</v>
      </c>
      <c r="I221" s="12">
        <f t="shared" si="14"/>
        <v>0.44542278459926204</v>
      </c>
      <c r="J221" s="11">
        <f t="shared" si="15"/>
        <v>9.6553994978205555</v>
      </c>
    </row>
    <row r="222" spans="6:10" x14ac:dyDescent="0.25">
      <c r="F222" s="1">
        <v>219</v>
      </c>
      <c r="G222" s="19">
        <f t="shared" si="13"/>
        <v>21.6769321904072</v>
      </c>
      <c r="H222" s="13">
        <f t="shared" si="16"/>
        <v>2.004432</v>
      </c>
      <c r="I222" s="12">
        <f t="shared" si="14"/>
        <v>0.443773426696706</v>
      </c>
      <c r="J222" s="11">
        <f t="shared" si="15"/>
        <v>9.6196464784091358</v>
      </c>
    </row>
    <row r="223" spans="6:10" x14ac:dyDescent="0.25">
      <c r="F223" s="1">
        <v>220</v>
      </c>
      <c r="G223" s="19">
        <f t="shared" si="13"/>
        <v>21.6769321904072</v>
      </c>
      <c r="H223" s="13">
        <f t="shared" si="16"/>
        <v>2.004432</v>
      </c>
      <c r="I223" s="12">
        <f t="shared" si="14"/>
        <v>0.44213017620846456</v>
      </c>
      <c r="J223" s="11">
        <f t="shared" si="15"/>
        <v>9.5840258490036732</v>
      </c>
    </row>
    <row r="224" spans="6:10" x14ac:dyDescent="0.25">
      <c r="F224" s="1">
        <v>221</v>
      </c>
      <c r="G224" s="19">
        <f t="shared" si="13"/>
        <v>21.6769321904072</v>
      </c>
      <c r="H224" s="13">
        <f t="shared" si="16"/>
        <v>2.004432</v>
      </c>
      <c r="I224" s="12">
        <f t="shared" si="14"/>
        <v>0.44049301051936762</v>
      </c>
      <c r="J224" s="11">
        <f t="shared" si="15"/>
        <v>9.5485371193766575</v>
      </c>
    </row>
    <row r="225" spans="6:10" x14ac:dyDescent="0.25">
      <c r="F225" s="1">
        <v>222</v>
      </c>
      <c r="G225" s="19">
        <f t="shared" si="13"/>
        <v>21.6769321904072</v>
      </c>
      <c r="H225" s="13">
        <f t="shared" si="16"/>
        <v>2.004432</v>
      </c>
      <c r="I225" s="12">
        <f t="shared" si="14"/>
        <v>0.43886190709798684</v>
      </c>
      <c r="J225" s="11">
        <f t="shared" si="15"/>
        <v>9.5131798011158448</v>
      </c>
    </row>
    <row r="226" spans="6:10" x14ac:dyDescent="0.25">
      <c r="F226" s="1">
        <v>223</v>
      </c>
      <c r="G226" s="19">
        <f t="shared" si="13"/>
        <v>21.6769321904072</v>
      </c>
      <c r="H226" s="13">
        <f t="shared" si="16"/>
        <v>2.004432</v>
      </c>
      <c r="I226" s="12">
        <f t="shared" si="14"/>
        <v>0.43723684349632552</v>
      </c>
      <c r="J226" s="11">
        <f t="shared" si="15"/>
        <v>9.4779534076175338</v>
      </c>
    </row>
    <row r="227" spans="6:10" x14ac:dyDescent="0.25">
      <c r="F227" s="1">
        <v>224</v>
      </c>
      <c r="G227" s="19">
        <f t="shared" si="13"/>
        <v>21.6769321904072</v>
      </c>
      <c r="H227" s="13">
        <f t="shared" si="16"/>
        <v>2.004432</v>
      </c>
      <c r="I227" s="12">
        <f t="shared" si="14"/>
        <v>0.43561779734950989</v>
      </c>
      <c r="J227" s="11">
        <f t="shared" si="15"/>
        <v>9.4428574540798706</v>
      </c>
    </row>
    <row r="228" spans="6:10" x14ac:dyDescent="0.25">
      <c r="F228" s="1">
        <v>225</v>
      </c>
      <c r="G228" s="19">
        <f t="shared" si="13"/>
        <v>21.6769321904072</v>
      </c>
      <c r="H228" s="13">
        <f t="shared" si="16"/>
        <v>2.004432</v>
      </c>
      <c r="I228" s="12">
        <f t="shared" si="14"/>
        <v>0.43400474637548109</v>
      </c>
      <c r="J228" s="11">
        <f t="shared" si="15"/>
        <v>9.4078914574961789</v>
      </c>
    </row>
    <row r="229" spans="6:10" x14ac:dyDescent="0.25">
      <c r="F229" s="1">
        <v>226</v>
      </c>
      <c r="G229" s="19">
        <f t="shared" si="13"/>
        <v>21.6769321904072</v>
      </c>
      <c r="H229" s="13">
        <f t="shared" si="16"/>
        <v>2.004432</v>
      </c>
      <c r="I229" s="12">
        <f t="shared" si="14"/>
        <v>0.43239766837468852</v>
      </c>
      <c r="J229" s="11">
        <f t="shared" si="15"/>
        <v>9.3730549366483036</v>
      </c>
    </row>
    <row r="230" spans="6:10" x14ac:dyDescent="0.25">
      <c r="F230" s="1">
        <v>227</v>
      </c>
      <c r="G230" s="19">
        <f t="shared" si="13"/>
        <v>21.6769321904072</v>
      </c>
      <c r="H230" s="13">
        <f t="shared" si="16"/>
        <v>2.004432</v>
      </c>
      <c r="I230" s="12">
        <f t="shared" si="14"/>
        <v>0.4307965412297845</v>
      </c>
      <c r="J230" s="11">
        <f t="shared" si="15"/>
        <v>9.3383474120999974</v>
      </c>
    </row>
    <row r="231" spans="6:10" x14ac:dyDescent="0.25">
      <c r="F231" s="1">
        <v>228</v>
      </c>
      <c r="G231" s="19">
        <f t="shared" si="13"/>
        <v>21.6769321904072</v>
      </c>
      <c r="H231" s="13">
        <f t="shared" si="16"/>
        <v>2.004432</v>
      </c>
      <c r="I231" s="12">
        <f t="shared" si="14"/>
        <v>0.42920134290531975</v>
      </c>
      <c r="J231" s="11">
        <f t="shared" si="15"/>
        <v>9.3037684061903239</v>
      </c>
    </row>
    <row r="232" spans="6:10" x14ac:dyDescent="0.25">
      <c r="F232" s="1">
        <v>229</v>
      </c>
      <c r="G232" s="19">
        <f t="shared" si="13"/>
        <v>21.6769321904072</v>
      </c>
      <c r="H232" s="13">
        <f t="shared" si="16"/>
        <v>2.004432</v>
      </c>
      <c r="I232" s="12">
        <f t="shared" si="14"/>
        <v>0.42761205144744013</v>
      </c>
      <c r="J232" s="11">
        <f t="shared" si="15"/>
        <v>9.2693174430270755</v>
      </c>
    </row>
    <row r="233" spans="6:10" x14ac:dyDescent="0.25">
      <c r="F233" s="1">
        <v>230</v>
      </c>
      <c r="G233" s="19">
        <f t="shared" si="13"/>
        <v>21.6769321904072</v>
      </c>
      <c r="H233" s="13">
        <f t="shared" si="16"/>
        <v>2.004432</v>
      </c>
      <c r="I233" s="12">
        <f t="shared" si="14"/>
        <v>0.4260286449835845</v>
      </c>
      <c r="J233" s="11">
        <f t="shared" si="15"/>
        <v>9.2349940484802246</v>
      </c>
    </row>
    <row r="234" spans="6:10" x14ac:dyDescent="0.25">
      <c r="F234" s="1">
        <v>231</v>
      </c>
      <c r="G234" s="19">
        <f t="shared" si="13"/>
        <v>21.6769321904072</v>
      </c>
      <c r="H234" s="13">
        <f t="shared" si="16"/>
        <v>2.004432</v>
      </c>
      <c r="I234" s="12">
        <f t="shared" si="14"/>
        <v>0.42445110172218375</v>
      </c>
      <c r="J234" s="11">
        <f t="shared" si="15"/>
        <v>9.2007977501754059</v>
      </c>
    </row>
    <row r="235" spans="6:10" x14ac:dyDescent="0.25">
      <c r="F235" s="1">
        <v>232</v>
      </c>
      <c r="G235" s="19">
        <f t="shared" si="13"/>
        <v>21.6769321904072</v>
      </c>
      <c r="H235" s="13">
        <f t="shared" si="16"/>
        <v>2.004432</v>
      </c>
      <c r="I235" s="12">
        <f t="shared" si="14"/>
        <v>0.42287939995236085</v>
      </c>
      <c r="J235" s="11">
        <f t="shared" si="15"/>
        <v>9.1667280774874111</v>
      </c>
    </row>
    <row r="236" spans="6:10" x14ac:dyDescent="0.25">
      <c r="F236" s="1">
        <v>233</v>
      </c>
      <c r="G236" s="19">
        <f t="shared" si="13"/>
        <v>21.6769321904072</v>
      </c>
      <c r="H236" s="13">
        <f t="shared" si="16"/>
        <v>2.004432</v>
      </c>
      <c r="I236" s="12">
        <f t="shared" si="14"/>
        <v>0.42131351804363204</v>
      </c>
      <c r="J236" s="11">
        <f t="shared" si="15"/>
        <v>9.1327845615337129</v>
      </c>
    </row>
    <row r="237" spans="6:10" x14ac:dyDescent="0.25">
      <c r="F237" s="1">
        <v>234</v>
      </c>
      <c r="G237" s="19">
        <f t="shared" si="13"/>
        <v>21.6769321904072</v>
      </c>
      <c r="H237" s="13">
        <f t="shared" si="16"/>
        <v>2.004432</v>
      </c>
      <c r="I237" s="12">
        <f t="shared" si="14"/>
        <v>0.41975343444560925</v>
      </c>
      <c r="J237" s="11">
        <f t="shared" si="15"/>
        <v>9.0989667351680055</v>
      </c>
    </row>
    <row r="238" spans="6:10" x14ac:dyDescent="0.25">
      <c r="F238" s="1">
        <v>235</v>
      </c>
      <c r="G238" s="19">
        <f t="shared" si="13"/>
        <v>21.6769321904072</v>
      </c>
      <c r="H238" s="13">
        <f t="shared" si="16"/>
        <v>2.004432</v>
      </c>
      <c r="I238" s="12">
        <f t="shared" si="14"/>
        <v>0.41819912768770334</v>
      </c>
      <c r="J238" s="11">
        <f t="shared" si="15"/>
        <v>9.0652741329737871</v>
      </c>
    </row>
    <row r="239" spans="6:10" x14ac:dyDescent="0.25">
      <c r="F239" s="1">
        <v>236</v>
      </c>
      <c r="G239" s="19">
        <f t="shared" si="13"/>
        <v>21.6769321904072</v>
      </c>
      <c r="H239" s="13">
        <f t="shared" si="16"/>
        <v>2.004432</v>
      </c>
      <c r="I239" s="12">
        <f t="shared" si="14"/>
        <v>0.41665057637882874</v>
      </c>
      <c r="J239" s="11">
        <f t="shared" si="15"/>
        <v>9.0317062912579473</v>
      </c>
    </row>
    <row r="240" spans="6:10" x14ac:dyDescent="0.25">
      <c r="F240" s="1">
        <v>237</v>
      </c>
      <c r="G240" s="19">
        <f t="shared" si="13"/>
        <v>21.6769321904072</v>
      </c>
      <c r="H240" s="13">
        <f t="shared" si="16"/>
        <v>2.004432</v>
      </c>
      <c r="I240" s="12">
        <f t="shared" si="14"/>
        <v>0.41510775920710902</v>
      </c>
      <c r="J240" s="11">
        <f t="shared" si="15"/>
        <v>8.9982627480443824</v>
      </c>
    </row>
    <row r="241" spans="6:10" x14ac:dyDescent="0.25">
      <c r="F241" s="1">
        <v>238</v>
      </c>
      <c r="G241" s="19">
        <f t="shared" si="13"/>
        <v>21.6769321904072</v>
      </c>
      <c r="H241" s="13">
        <f t="shared" si="16"/>
        <v>2.004432</v>
      </c>
      <c r="I241" s="12">
        <f t="shared" si="14"/>
        <v>0.41357065493958362</v>
      </c>
      <c r="J241" s="11">
        <f t="shared" si="15"/>
        <v>8.9649430430676489</v>
      </c>
    </row>
    <row r="242" spans="6:10" x14ac:dyDescent="0.25">
      <c r="F242" s="1">
        <v>239</v>
      </c>
      <c r="G242" s="19">
        <f t="shared" si="13"/>
        <v>21.6769321904072</v>
      </c>
      <c r="H242" s="13">
        <f t="shared" si="16"/>
        <v>2.004432</v>
      </c>
      <c r="I242" s="12">
        <f t="shared" si="14"/>
        <v>0.41203924242191553</v>
      </c>
      <c r="J242" s="11">
        <f t="shared" si="15"/>
        <v>8.9317467177666163</v>
      </c>
    </row>
    <row r="243" spans="6:10" x14ac:dyDescent="0.25">
      <c r="F243" s="1">
        <v>240</v>
      </c>
      <c r="G243" s="19">
        <f t="shared" si="13"/>
        <v>21.6769321904072</v>
      </c>
      <c r="H243" s="13">
        <f t="shared" si="16"/>
        <v>2.004432</v>
      </c>
      <c r="I243" s="12">
        <f t="shared" si="14"/>
        <v>0.41051350057810032</v>
      </c>
      <c r="J243" s="11">
        <f t="shared" si="15"/>
        <v>8.8986733152781667</v>
      </c>
    </row>
    <row r="244" spans="6:10" x14ac:dyDescent="0.25">
      <c r="F244" s="1">
        <v>241</v>
      </c>
      <c r="G244" s="19">
        <f t="shared" si="13"/>
        <v>21.6769321904072</v>
      </c>
      <c r="H244" s="13">
        <f t="shared" si="16"/>
        <v>2.004432</v>
      </c>
      <c r="I244" s="12">
        <f t="shared" si="14"/>
        <v>0.4089934084101759</v>
      </c>
      <c r="J244" s="11">
        <f t="shared" si="15"/>
        <v>8.8657223804309009</v>
      </c>
    </row>
    <row r="245" spans="6:10" x14ac:dyDescent="0.25">
      <c r="F245" s="1">
        <v>242</v>
      </c>
      <c r="G245" s="19">
        <f t="shared" si="13"/>
        <v>21.6769321904072</v>
      </c>
      <c r="H245" s="13">
        <f t="shared" si="16"/>
        <v>2.004432</v>
      </c>
      <c r="I245" s="12">
        <f t="shared" si="14"/>
        <v>0.40747894499793363</v>
      </c>
      <c r="J245" s="11">
        <f t="shared" si="15"/>
        <v>8.8328934597388731</v>
      </c>
    </row>
    <row r="246" spans="6:10" x14ac:dyDescent="0.25">
      <c r="F246" s="1">
        <v>243</v>
      </c>
      <c r="G246" s="19">
        <f t="shared" si="13"/>
        <v>21.6769321904072</v>
      </c>
      <c r="H246" s="13">
        <f t="shared" si="16"/>
        <v>2.004432</v>
      </c>
      <c r="I246" s="12">
        <f t="shared" si="14"/>
        <v>0.40597008949863045</v>
      </c>
      <c r="J246" s="11">
        <f t="shared" si="15"/>
        <v>8.8001861013953544</v>
      </c>
    </row>
    <row r="247" spans="6:10" x14ac:dyDescent="0.25">
      <c r="F247" s="1">
        <v>244</v>
      </c>
      <c r="G247" s="19">
        <f t="shared" si="13"/>
        <v>21.6769321904072</v>
      </c>
      <c r="H247" s="13">
        <f t="shared" si="16"/>
        <v>2.004432</v>
      </c>
      <c r="I247" s="12">
        <f t="shared" si="14"/>
        <v>0.4044668211467019</v>
      </c>
      <c r="J247" s="11">
        <f t="shared" si="15"/>
        <v>8.7675998552666137</v>
      </c>
    </row>
    <row r="248" spans="6:10" x14ac:dyDescent="0.25">
      <c r="F248" s="1">
        <v>245</v>
      </c>
      <c r="G248" s="19">
        <f t="shared" si="13"/>
        <v>21.6769321904072</v>
      </c>
      <c r="H248" s="13">
        <f t="shared" si="16"/>
        <v>2.004432</v>
      </c>
      <c r="I248" s="12">
        <f t="shared" si="14"/>
        <v>0.4029691192534765</v>
      </c>
      <c r="J248" s="11">
        <f t="shared" si="15"/>
        <v>8.7351342728857233</v>
      </c>
    </row>
    <row r="249" spans="6:10" x14ac:dyDescent="0.25">
      <c r="F249" s="1">
        <v>246</v>
      </c>
      <c r="G249" s="19">
        <f t="shared" si="13"/>
        <v>21.6769321904072</v>
      </c>
      <c r="H249" s="13">
        <f t="shared" si="16"/>
        <v>2.004432</v>
      </c>
      <c r="I249" s="12">
        <f t="shared" si="14"/>
        <v>0.40147696320689091</v>
      </c>
      <c r="J249" s="11">
        <f t="shared" si="15"/>
        <v>8.7027889074463811</v>
      </c>
    </row>
    <row r="250" spans="6:10" x14ac:dyDescent="0.25">
      <c r="F250" s="1">
        <v>247</v>
      </c>
      <c r="G250" s="19">
        <f t="shared" si="13"/>
        <v>21.6769321904072</v>
      </c>
      <c r="H250" s="13">
        <f t="shared" si="16"/>
        <v>2.004432</v>
      </c>
      <c r="I250" s="12">
        <f t="shared" si="14"/>
        <v>0.3999903324712063</v>
      </c>
      <c r="J250" s="11">
        <f t="shared" si="15"/>
        <v>8.6705633137967695</v>
      </c>
    </row>
    <row r="251" spans="6:10" x14ac:dyDescent="0.25">
      <c r="F251" s="1">
        <v>248</v>
      </c>
      <c r="G251" s="19">
        <f t="shared" si="13"/>
        <v>21.6769321904072</v>
      </c>
      <c r="H251" s="13">
        <f t="shared" si="16"/>
        <v>2.004432</v>
      </c>
      <c r="I251" s="12">
        <f t="shared" si="14"/>
        <v>0.39850920658672567</v>
      </c>
      <c r="J251" s="11">
        <f t="shared" si="15"/>
        <v>8.6384570484334269</v>
      </c>
    </row>
    <row r="252" spans="6:10" x14ac:dyDescent="0.25">
      <c r="F252" s="1">
        <v>249</v>
      </c>
      <c r="G252" s="19">
        <f t="shared" si="13"/>
        <v>21.6769321904072</v>
      </c>
      <c r="H252" s="13">
        <f t="shared" si="16"/>
        <v>2.004432</v>
      </c>
      <c r="I252" s="12">
        <f t="shared" si="14"/>
        <v>0.39703356516951238</v>
      </c>
      <c r="J252" s="11">
        <f t="shared" si="15"/>
        <v>8.6064696694951373</v>
      </c>
    </row>
    <row r="253" spans="6:10" x14ac:dyDescent="0.25">
      <c r="F253" s="1">
        <v>250</v>
      </c>
      <c r="G253" s="19">
        <f t="shared" si="13"/>
        <v>21.6769321904072</v>
      </c>
      <c r="H253" s="13">
        <f t="shared" si="16"/>
        <v>2.004432</v>
      </c>
      <c r="I253" s="12">
        <f t="shared" si="14"/>
        <v>0.39556338791110945</v>
      </c>
      <c r="J253" s="11">
        <f t="shared" si="15"/>
        <v>8.5746007367568584</v>
      </c>
    </row>
    <row r="254" spans="6:10" x14ac:dyDescent="0.25">
      <c r="F254" s="1">
        <v>251</v>
      </c>
      <c r="G254" s="19">
        <f t="shared" si="13"/>
        <v>21.6769321904072</v>
      </c>
      <c r="H254" s="13">
        <f t="shared" si="16"/>
        <v>2.004432</v>
      </c>
      <c r="I254" s="12">
        <f t="shared" si="14"/>
        <v>0.39409865457826027</v>
      </c>
      <c r="J254" s="11">
        <f t="shared" si="15"/>
        <v>8.5428498116236575</v>
      </c>
    </row>
    <row r="255" spans="6:10" x14ac:dyDescent="0.25">
      <c r="F255" s="1">
        <v>252</v>
      </c>
      <c r="G255" s="19">
        <f t="shared" si="13"/>
        <v>21.6769321904072</v>
      </c>
      <c r="H255" s="13">
        <f t="shared" si="16"/>
        <v>2.004432</v>
      </c>
      <c r="I255" s="12">
        <f t="shared" si="14"/>
        <v>0.39263934501263004</v>
      </c>
      <c r="J255" s="11">
        <f t="shared" si="15"/>
        <v>8.5112164571246787</v>
      </c>
    </row>
    <row r="256" spans="6:10" x14ac:dyDescent="0.25">
      <c r="F256" s="1">
        <v>253</v>
      </c>
      <c r="G256" s="19">
        <f t="shared" si="13"/>
        <v>21.6769321904072</v>
      </c>
      <c r="H256" s="13">
        <f t="shared" si="16"/>
        <v>2.004432</v>
      </c>
      <c r="I256" s="12">
        <f t="shared" si="14"/>
        <v>0.39118543913052828</v>
      </c>
      <c r="J256" s="11">
        <f t="shared" si="15"/>
        <v>8.4797002379071245</v>
      </c>
    </row>
    <row r="257" spans="6:10" x14ac:dyDescent="0.25">
      <c r="F257" s="1">
        <v>254</v>
      </c>
      <c r="G257" s="19">
        <f t="shared" si="13"/>
        <v>21.6769321904072</v>
      </c>
      <c r="H257" s="13">
        <f t="shared" si="16"/>
        <v>2.004432</v>
      </c>
      <c r="I257" s="12">
        <f t="shared" si="14"/>
        <v>0.38973691692263251</v>
      </c>
      <c r="J257" s="11">
        <f t="shared" si="15"/>
        <v>8.4483007202302698</v>
      </c>
    </row>
    <row r="258" spans="6:10" x14ac:dyDescent="0.25">
      <c r="F258" s="1">
        <v>255</v>
      </c>
      <c r="G258" s="19">
        <f t="shared" si="13"/>
        <v>21.6769321904072</v>
      </c>
      <c r="H258" s="13">
        <f t="shared" si="16"/>
        <v>2.004432</v>
      </c>
      <c r="I258" s="12">
        <f t="shared" si="14"/>
        <v>0.38829375845371294</v>
      </c>
      <c r="J258" s="11">
        <f t="shared" si="15"/>
        <v>8.4170174719594879</v>
      </c>
    </row>
    <row r="259" spans="6:10" x14ac:dyDescent="0.25">
      <c r="F259" s="1">
        <v>256</v>
      </c>
      <c r="G259" s="19">
        <f t="shared" si="13"/>
        <v>21.6769321904072</v>
      </c>
      <c r="H259" s="13">
        <f t="shared" si="16"/>
        <v>2.004432</v>
      </c>
      <c r="I259" s="12">
        <f t="shared" si="14"/>
        <v>0.38685594386235789</v>
      </c>
      <c r="J259" s="11">
        <f t="shared" si="15"/>
        <v>8.3858500625603067</v>
      </c>
    </row>
    <row r="260" spans="6:10" x14ac:dyDescent="0.25">
      <c r="F260" s="1">
        <v>257</v>
      </c>
      <c r="G260" s="19">
        <f t="shared" ref="G260:G323" si="17">$C$6</f>
        <v>21.6769321904072</v>
      </c>
      <c r="H260" s="13">
        <f t="shared" si="16"/>
        <v>2.004432</v>
      </c>
      <c r="I260" s="12">
        <f t="shared" ref="I260:I323" si="18">1/(1+$C$2/12)*I259</f>
        <v>0.38542345336070066</v>
      </c>
      <c r="J260" s="11">
        <f t="shared" si="15"/>
        <v>8.3547980630924812</v>
      </c>
    </row>
    <row r="261" spans="6:10" x14ac:dyDescent="0.25">
      <c r="F261" s="1">
        <v>258</v>
      </c>
      <c r="G261" s="19">
        <f t="shared" si="17"/>
        <v>21.6769321904072</v>
      </c>
      <c r="H261" s="13">
        <f t="shared" si="16"/>
        <v>2.004432</v>
      </c>
      <c r="I261" s="12">
        <f t="shared" si="18"/>
        <v>0.38399626723414715</v>
      </c>
      <c r="J261" s="11">
        <f t="shared" ref="J261:J324" si="19">I261*G261</f>
        <v>8.3238610462040903</v>
      </c>
    </row>
    <row r="262" spans="6:10" x14ac:dyDescent="0.25">
      <c r="F262" s="1">
        <v>259</v>
      </c>
      <c r="G262" s="19">
        <f t="shared" si="17"/>
        <v>21.6769321904072</v>
      </c>
      <c r="H262" s="13">
        <f t="shared" ref="H262:H325" si="20">$C$7</f>
        <v>2.004432</v>
      </c>
      <c r="I262" s="12">
        <f t="shared" si="18"/>
        <v>0.38257436584110444</v>
      </c>
      <c r="J262" s="11">
        <f t="shared" si="19"/>
        <v>8.2930385861256575</v>
      </c>
    </row>
    <row r="263" spans="6:10" x14ac:dyDescent="0.25">
      <c r="F263" s="1">
        <v>260</v>
      </c>
      <c r="G263" s="19">
        <f t="shared" si="17"/>
        <v>21.6769321904072</v>
      </c>
      <c r="H263" s="13">
        <f t="shared" si="20"/>
        <v>2.004432</v>
      </c>
      <c r="I263" s="12">
        <f t="shared" si="18"/>
        <v>0.38115772961271055</v>
      </c>
      <c r="J263" s="11">
        <f t="shared" si="19"/>
        <v>8.2623302586642886</v>
      </c>
    </row>
    <row r="264" spans="6:10" x14ac:dyDescent="0.25">
      <c r="F264" s="1">
        <v>261</v>
      </c>
      <c r="G264" s="19">
        <f t="shared" si="17"/>
        <v>21.6769321904072</v>
      </c>
      <c r="H264" s="13">
        <f t="shared" si="20"/>
        <v>2.004432</v>
      </c>
      <c r="I264" s="12">
        <f t="shared" si="18"/>
        <v>0.37974633905256522</v>
      </c>
      <c r="J264" s="11">
        <f t="shared" si="19"/>
        <v>8.2317356411978384</v>
      </c>
    </row>
    <row r="265" spans="6:10" x14ac:dyDescent="0.25">
      <c r="F265" s="1">
        <v>262</v>
      </c>
      <c r="G265" s="19">
        <f t="shared" si="17"/>
        <v>21.6769321904072</v>
      </c>
      <c r="H265" s="13">
        <f t="shared" si="20"/>
        <v>2.004432</v>
      </c>
      <c r="I265" s="12">
        <f t="shared" si="18"/>
        <v>0.37834017473646142</v>
      </c>
      <c r="J265" s="11">
        <f t="shared" si="19"/>
        <v>8.2012543126690858</v>
      </c>
    </row>
    <row r="266" spans="6:10" x14ac:dyDescent="0.25">
      <c r="F266" s="1">
        <v>263</v>
      </c>
      <c r="G266" s="19">
        <f t="shared" si="17"/>
        <v>21.6769321904072</v>
      </c>
      <c r="H266" s="13">
        <f t="shared" si="20"/>
        <v>2.004432</v>
      </c>
      <c r="I266" s="12">
        <f t="shared" si="18"/>
        <v>0.3769392173121181</v>
      </c>
      <c r="J266" s="11">
        <f t="shared" si="19"/>
        <v>8.1708858535799482</v>
      </c>
    </row>
    <row r="267" spans="6:10" x14ac:dyDescent="0.25">
      <c r="F267" s="1">
        <v>264</v>
      </c>
      <c r="G267" s="19">
        <f t="shared" si="17"/>
        <v>21.6769321904072</v>
      </c>
      <c r="H267" s="13">
        <f t="shared" si="20"/>
        <v>2.004432</v>
      </c>
      <c r="I267" s="12">
        <f t="shared" si="18"/>
        <v>0.37554344749891383</v>
      </c>
      <c r="J267" s="11">
        <f t="shared" si="19"/>
        <v>8.1406298459857016</v>
      </c>
    </row>
    <row r="268" spans="6:10" x14ac:dyDescent="0.25">
      <c r="F268" s="1">
        <v>265</v>
      </c>
      <c r="G268" s="19">
        <f t="shared" si="17"/>
        <v>21.6769321904072</v>
      </c>
      <c r="H268" s="13">
        <f t="shared" si="20"/>
        <v>2.004432</v>
      </c>
      <c r="I268" s="12">
        <f t="shared" si="18"/>
        <v>0.37415284608762156</v>
      </c>
      <c r="J268" s="11">
        <f t="shared" si="19"/>
        <v>8.1104858734892336</v>
      </c>
    </row>
    <row r="269" spans="6:10" x14ac:dyDescent="0.25">
      <c r="F269" s="1">
        <v>266</v>
      </c>
      <c r="G269" s="19">
        <f t="shared" si="17"/>
        <v>21.6769321904072</v>
      </c>
      <c r="H269" s="13">
        <f t="shared" si="20"/>
        <v>2.004432</v>
      </c>
      <c r="I269" s="12">
        <f t="shared" si="18"/>
        <v>0.37276739394014408</v>
      </c>
      <c r="J269" s="11">
        <f t="shared" si="19"/>
        <v>8.0804535212353112</v>
      </c>
    </row>
    <row r="270" spans="6:10" x14ac:dyDescent="0.25">
      <c r="F270" s="1">
        <v>267</v>
      </c>
      <c r="G270" s="19">
        <f t="shared" si="17"/>
        <v>21.6769321904072</v>
      </c>
      <c r="H270" s="13">
        <f t="shared" si="20"/>
        <v>2.004432</v>
      </c>
      <c r="I270" s="12">
        <f t="shared" si="18"/>
        <v>0.37138707198925075</v>
      </c>
      <c r="J270" s="11">
        <f t="shared" si="19"/>
        <v>8.050532375904865</v>
      </c>
    </row>
    <row r="271" spans="6:10" x14ac:dyDescent="0.25">
      <c r="F271" s="1">
        <v>268</v>
      </c>
      <c r="G271" s="19">
        <f t="shared" si="17"/>
        <v>21.6769321904072</v>
      </c>
      <c r="H271" s="13">
        <f t="shared" si="20"/>
        <v>2.004432</v>
      </c>
      <c r="I271" s="12">
        <f t="shared" si="18"/>
        <v>0.37001186123831503</v>
      </c>
      <c r="J271" s="11">
        <f t="shared" si="19"/>
        <v>8.020722025709313</v>
      </c>
    </row>
    <row r="272" spans="6:10" x14ac:dyDescent="0.25">
      <c r="F272" s="1">
        <v>269</v>
      </c>
      <c r="G272" s="19">
        <f t="shared" si="17"/>
        <v>21.6769321904072</v>
      </c>
      <c r="H272" s="13">
        <f t="shared" si="20"/>
        <v>2.004432</v>
      </c>
      <c r="I272" s="12">
        <f t="shared" si="18"/>
        <v>0.36864174276105316</v>
      </c>
      <c r="J272" s="11">
        <f t="shared" si="19"/>
        <v>7.9910220603848838</v>
      </c>
    </row>
    <row r="273" spans="6:10" x14ac:dyDescent="0.25">
      <c r="F273" s="1">
        <v>270</v>
      </c>
      <c r="G273" s="19">
        <f t="shared" si="17"/>
        <v>21.6769321904072</v>
      </c>
      <c r="H273" s="13">
        <f t="shared" si="20"/>
        <v>2.004432</v>
      </c>
      <c r="I273" s="12">
        <f t="shared" si="18"/>
        <v>0.36727669770126348</v>
      </c>
      <c r="J273" s="11">
        <f t="shared" si="19"/>
        <v>7.9614320711869722</v>
      </c>
    </row>
    <row r="274" spans="6:10" x14ac:dyDescent="0.25">
      <c r="F274" s="1">
        <v>271</v>
      </c>
      <c r="G274" s="19">
        <f t="shared" si="17"/>
        <v>21.6769321904072</v>
      </c>
      <c r="H274" s="13">
        <f t="shared" si="20"/>
        <v>2.004432</v>
      </c>
      <c r="I274" s="12">
        <f t="shared" si="18"/>
        <v>0.36591670727256714</v>
      </c>
      <c r="J274" s="11">
        <f t="shared" si="19"/>
        <v>7.9319516508845194</v>
      </c>
    </row>
    <row r="275" spans="6:10" x14ac:dyDescent="0.25">
      <c r="F275" s="1">
        <v>272</v>
      </c>
      <c r="G275" s="19">
        <f t="shared" si="17"/>
        <v>21.6769321904072</v>
      </c>
      <c r="H275" s="13">
        <f t="shared" si="20"/>
        <v>2.004432</v>
      </c>
      <c r="I275" s="12">
        <f t="shared" si="18"/>
        <v>0.36456175275814939</v>
      </c>
      <c r="J275" s="11">
        <f t="shared" si="19"/>
        <v>7.9025803937543992</v>
      </c>
    </row>
    <row r="276" spans="6:10" x14ac:dyDescent="0.25">
      <c r="F276" s="1">
        <v>273</v>
      </c>
      <c r="G276" s="19">
        <f t="shared" si="17"/>
        <v>21.6769321904072</v>
      </c>
      <c r="H276" s="13">
        <f t="shared" si="20"/>
        <v>2.004432</v>
      </c>
      <c r="I276" s="12">
        <f t="shared" si="18"/>
        <v>0.36321181551050208</v>
      </c>
      <c r="J276" s="11">
        <f t="shared" si="19"/>
        <v>7.8733178955758438</v>
      </c>
    </row>
    <row r="277" spans="6:10" x14ac:dyDescent="0.25">
      <c r="F277" s="1">
        <v>274</v>
      </c>
      <c r="G277" s="19">
        <f t="shared" si="17"/>
        <v>21.6769321904072</v>
      </c>
      <c r="H277" s="13">
        <f t="shared" si="20"/>
        <v>2.004432</v>
      </c>
      <c r="I277" s="12">
        <f t="shared" si="18"/>
        <v>0.36186687695116693</v>
      </c>
      <c r="J277" s="11">
        <f t="shared" si="19"/>
        <v>7.8441637536248718</v>
      </c>
    </row>
    <row r="278" spans="6:10" x14ac:dyDescent="0.25">
      <c r="F278" s="1">
        <v>275</v>
      </c>
      <c r="G278" s="19">
        <f t="shared" si="17"/>
        <v>21.6769321904072</v>
      </c>
      <c r="H278" s="13">
        <f t="shared" si="20"/>
        <v>2.004432</v>
      </c>
      <c r="I278" s="12">
        <f t="shared" si="18"/>
        <v>0.36052691857048003</v>
      </c>
      <c r="J278" s="11">
        <f t="shared" si="19"/>
        <v>7.8151175666687536</v>
      </c>
    </row>
    <row r="279" spans="6:10" x14ac:dyDescent="0.25">
      <c r="F279" s="1">
        <v>276</v>
      </c>
      <c r="G279" s="19">
        <f t="shared" si="17"/>
        <v>21.6769321904072</v>
      </c>
      <c r="H279" s="13">
        <f t="shared" si="20"/>
        <v>2.004432</v>
      </c>
      <c r="I279" s="12">
        <f t="shared" si="18"/>
        <v>0.35919192192731686</v>
      </c>
      <c r="J279" s="11">
        <f t="shared" si="19"/>
        <v>7.7861789349604846</v>
      </c>
    </row>
    <row r="280" spans="6:10" x14ac:dyDescent="0.25">
      <c r="F280" s="1">
        <v>277</v>
      </c>
      <c r="G280" s="19">
        <f t="shared" si="17"/>
        <v>21.6769321904072</v>
      </c>
      <c r="H280" s="13">
        <f t="shared" si="20"/>
        <v>2.004432</v>
      </c>
      <c r="I280" s="12">
        <f t="shared" si="18"/>
        <v>0.35786186864883873</v>
      </c>
      <c r="J280" s="11">
        <f t="shared" si="19"/>
        <v>7.7573474602332855</v>
      </c>
    </row>
    <row r="281" spans="6:10" x14ac:dyDescent="0.25">
      <c r="F281" s="1">
        <v>278</v>
      </c>
      <c r="G281" s="19">
        <f t="shared" si="17"/>
        <v>21.6769321904072</v>
      </c>
      <c r="H281" s="13">
        <f t="shared" si="20"/>
        <v>2.004432</v>
      </c>
      <c r="I281" s="12">
        <f t="shared" si="18"/>
        <v>0.3565367404302397</v>
      </c>
      <c r="J281" s="11">
        <f t="shared" si="19"/>
        <v>7.7286227456951195</v>
      </c>
    </row>
    <row r="282" spans="6:10" x14ac:dyDescent="0.25">
      <c r="F282" s="1">
        <v>279</v>
      </c>
      <c r="G282" s="19">
        <f t="shared" si="17"/>
        <v>21.6769321904072</v>
      </c>
      <c r="H282" s="13">
        <f t="shared" si="20"/>
        <v>2.004432</v>
      </c>
      <c r="I282" s="12">
        <f t="shared" si="18"/>
        <v>0.35521651903449486</v>
      </c>
      <c r="J282" s="11">
        <f t="shared" si="19"/>
        <v>7.7000043960232336</v>
      </c>
    </row>
    <row r="283" spans="6:10" x14ac:dyDescent="0.25">
      <c r="F283" s="1">
        <v>280</v>
      </c>
      <c r="G283" s="19">
        <f t="shared" si="17"/>
        <v>21.6769321904072</v>
      </c>
      <c r="H283" s="13">
        <f t="shared" si="20"/>
        <v>2.004432</v>
      </c>
      <c r="I283" s="12">
        <f t="shared" si="18"/>
        <v>0.3539011862921092</v>
      </c>
      <c r="J283" s="11">
        <f t="shared" si="19"/>
        <v>7.6714920173587178</v>
      </c>
    </row>
    <row r="284" spans="6:10" x14ac:dyDescent="0.25">
      <c r="F284" s="1">
        <v>281</v>
      </c>
      <c r="G284" s="19">
        <f t="shared" si="17"/>
        <v>21.6769321904072</v>
      </c>
      <c r="H284" s="13">
        <f t="shared" si="20"/>
        <v>2.004432</v>
      </c>
      <c r="I284" s="12">
        <f t="shared" si="18"/>
        <v>0.35259072410086767</v>
      </c>
      <c r="J284" s="11">
        <f t="shared" si="19"/>
        <v>7.6430852173010821</v>
      </c>
    </row>
    <row r="285" spans="6:10" x14ac:dyDescent="0.25">
      <c r="F285" s="1">
        <v>282</v>
      </c>
      <c r="G285" s="19">
        <f t="shared" si="17"/>
        <v>21.6769321904072</v>
      </c>
      <c r="H285" s="13">
        <f t="shared" si="20"/>
        <v>2.004432</v>
      </c>
      <c r="I285" s="12">
        <f t="shared" si="18"/>
        <v>0.35128511442558596</v>
      </c>
      <c r="J285" s="11">
        <f t="shared" si="19"/>
        <v>7.6147836049028612</v>
      </c>
    </row>
    <row r="286" spans="6:10" x14ac:dyDescent="0.25">
      <c r="F286" s="1">
        <v>283</v>
      </c>
      <c r="G286" s="19">
        <f t="shared" si="17"/>
        <v>21.6769321904072</v>
      </c>
      <c r="H286" s="13">
        <f t="shared" si="20"/>
        <v>2.004432</v>
      </c>
      <c r="I286" s="12">
        <f t="shared" si="18"/>
        <v>0.34998433929786227</v>
      </c>
      <c r="J286" s="11">
        <f t="shared" si="19"/>
        <v>7.5865867906642261</v>
      </c>
    </row>
    <row r="287" spans="6:10" x14ac:dyDescent="0.25">
      <c r="F287" s="1">
        <v>284</v>
      </c>
      <c r="G287" s="19">
        <f t="shared" si="17"/>
        <v>21.6769321904072</v>
      </c>
      <c r="H287" s="13">
        <f t="shared" si="20"/>
        <v>2.004432</v>
      </c>
      <c r="I287" s="12">
        <f t="shared" si="18"/>
        <v>0.34868838081583015</v>
      </c>
      <c r="J287" s="11">
        <f t="shared" si="19"/>
        <v>7.5584943865276326</v>
      </c>
    </row>
    <row r="288" spans="6:10" x14ac:dyDescent="0.25">
      <c r="F288" s="1">
        <v>285</v>
      </c>
      <c r="G288" s="19">
        <f t="shared" si="17"/>
        <v>21.6769321904072</v>
      </c>
      <c r="H288" s="13">
        <f t="shared" si="20"/>
        <v>2.004432</v>
      </c>
      <c r="I288" s="12">
        <f t="shared" si="18"/>
        <v>0.34739722114391197</v>
      </c>
      <c r="J288" s="11">
        <f t="shared" si="19"/>
        <v>7.530506005872474</v>
      </c>
    </row>
    <row r="289" spans="6:10" x14ac:dyDescent="0.25">
      <c r="F289" s="1">
        <v>286</v>
      </c>
      <c r="G289" s="19">
        <f t="shared" si="17"/>
        <v>21.6769321904072</v>
      </c>
      <c r="H289" s="13">
        <f t="shared" si="20"/>
        <v>2.004432</v>
      </c>
      <c r="I289" s="12">
        <f t="shared" si="18"/>
        <v>0.34611084251257362</v>
      </c>
      <c r="J289" s="11">
        <f t="shared" si="19"/>
        <v>7.5026212635097638</v>
      </c>
    </row>
    <row r="290" spans="6:10" x14ac:dyDescent="0.25">
      <c r="F290" s="1">
        <v>287</v>
      </c>
      <c r="G290" s="19">
        <f t="shared" si="17"/>
        <v>21.6769321904072</v>
      </c>
      <c r="H290" s="13">
        <f t="shared" si="20"/>
        <v>2.004432</v>
      </c>
      <c r="I290" s="12">
        <f t="shared" si="18"/>
        <v>0.34482922721807979</v>
      </c>
      <c r="J290" s="11">
        <f t="shared" si="19"/>
        <v>7.4748397756768323</v>
      </c>
    </row>
    <row r="291" spans="6:10" x14ac:dyDescent="0.25">
      <c r="F291" s="1">
        <v>288</v>
      </c>
      <c r="G291" s="19">
        <f t="shared" si="17"/>
        <v>21.6769321904072</v>
      </c>
      <c r="H291" s="13">
        <f t="shared" si="20"/>
        <v>2.004432</v>
      </c>
      <c r="I291" s="12">
        <f t="shared" si="18"/>
        <v>0.34355235762225045</v>
      </c>
      <c r="J291" s="11">
        <f t="shared" si="19"/>
        <v>7.4471611600320475</v>
      </c>
    </row>
    <row r="292" spans="6:10" x14ac:dyDescent="0.25">
      <c r="F292" s="1">
        <v>289</v>
      </c>
      <c r="G292" s="19">
        <f t="shared" si="17"/>
        <v>21.6769321904072</v>
      </c>
      <c r="H292" s="13">
        <f t="shared" si="20"/>
        <v>2.004432</v>
      </c>
      <c r="I292" s="12">
        <f t="shared" si="18"/>
        <v>0.3422802161522181</v>
      </c>
      <c r="J292" s="11">
        <f t="shared" si="19"/>
        <v>7.4195850356495505</v>
      </c>
    </row>
    <row r="293" spans="6:10" x14ac:dyDescent="0.25">
      <c r="F293" s="1">
        <v>290</v>
      </c>
      <c r="G293" s="19">
        <f t="shared" si="17"/>
        <v>21.6769321904072</v>
      </c>
      <c r="H293" s="13">
        <f t="shared" si="20"/>
        <v>2.004432</v>
      </c>
      <c r="I293" s="12">
        <f t="shared" si="18"/>
        <v>0.34101278530018575</v>
      </c>
      <c r="J293" s="11">
        <f t="shared" si="19"/>
        <v>7.3921110230140155</v>
      </c>
    </row>
    <row r="294" spans="6:10" x14ac:dyDescent="0.25">
      <c r="F294" s="1">
        <v>291</v>
      </c>
      <c r="G294" s="19">
        <f t="shared" si="17"/>
        <v>21.6769321904072</v>
      </c>
      <c r="H294" s="13">
        <f t="shared" si="20"/>
        <v>2.004432</v>
      </c>
      <c r="I294" s="12">
        <f t="shared" si="18"/>
        <v>0.33975004762318628</v>
      </c>
      <c r="J294" s="11">
        <f t="shared" si="19"/>
        <v>7.3647387440154262</v>
      </c>
    </row>
    <row r="295" spans="6:10" x14ac:dyDescent="0.25">
      <c r="F295" s="1">
        <v>292</v>
      </c>
      <c r="G295" s="19">
        <f t="shared" si="17"/>
        <v>21.6769321904072</v>
      </c>
      <c r="H295" s="13">
        <f t="shared" si="20"/>
        <v>2.004432</v>
      </c>
      <c r="I295" s="12">
        <f t="shared" si="18"/>
        <v>0.33849198574284206</v>
      </c>
      <c r="J295" s="11">
        <f t="shared" si="19"/>
        <v>7.3374678219438678</v>
      </c>
    </row>
    <row r="296" spans="6:10" x14ac:dyDescent="0.25">
      <c r="F296" s="1">
        <v>293</v>
      </c>
      <c r="G296" s="19">
        <f t="shared" si="17"/>
        <v>21.6769321904072</v>
      </c>
      <c r="H296" s="13">
        <f t="shared" si="20"/>
        <v>2.004432</v>
      </c>
      <c r="I296" s="12">
        <f t="shared" si="18"/>
        <v>0.33723858234512605</v>
      </c>
      <c r="J296" s="11">
        <f t="shared" si="19"/>
        <v>7.3102978814843524</v>
      </c>
    </row>
    <row r="297" spans="6:10" x14ac:dyDescent="0.25">
      <c r="F297" s="1">
        <v>294</v>
      </c>
      <c r="G297" s="19">
        <f t="shared" si="17"/>
        <v>21.6769321904072</v>
      </c>
      <c r="H297" s="13">
        <f t="shared" si="20"/>
        <v>2.004432</v>
      </c>
      <c r="I297" s="12">
        <f t="shared" si="18"/>
        <v>0.3359898201801233</v>
      </c>
      <c r="J297" s="11">
        <f t="shared" si="19"/>
        <v>7.2832285487116417</v>
      </c>
    </row>
    <row r="298" spans="6:10" x14ac:dyDescent="0.25">
      <c r="F298" s="1">
        <v>295</v>
      </c>
      <c r="G298" s="19">
        <f t="shared" si="17"/>
        <v>21.6769321904072</v>
      </c>
      <c r="H298" s="13">
        <f t="shared" si="20"/>
        <v>2.004432</v>
      </c>
      <c r="I298" s="12">
        <f t="shared" si="18"/>
        <v>0.33474568206179367</v>
      </c>
      <c r="J298" s="11">
        <f t="shared" si="19"/>
        <v>7.2562594510851088</v>
      </c>
    </row>
    <row r="299" spans="6:10" x14ac:dyDescent="0.25">
      <c r="F299" s="1">
        <v>296</v>
      </c>
      <c r="G299" s="19">
        <f t="shared" si="17"/>
        <v>21.6769321904072</v>
      </c>
      <c r="H299" s="13">
        <f t="shared" si="20"/>
        <v>2.004432</v>
      </c>
      <c r="I299" s="12">
        <f t="shared" si="18"/>
        <v>0.33350615086773527</v>
      </c>
      <c r="J299" s="11">
        <f t="shared" si="19"/>
        <v>7.2293902174436111</v>
      </c>
    </row>
    <row r="300" spans="6:10" x14ac:dyDescent="0.25">
      <c r="F300" s="1">
        <v>297</v>
      </c>
      <c r="G300" s="19">
        <f t="shared" si="17"/>
        <v>21.6769321904072</v>
      </c>
      <c r="H300" s="13">
        <f t="shared" si="20"/>
        <v>2.004432</v>
      </c>
      <c r="I300" s="12">
        <f t="shared" si="18"/>
        <v>0.3322712095389489</v>
      </c>
      <c r="J300" s="11">
        <f t="shared" si="19"/>
        <v>7.2026204780003775</v>
      </c>
    </row>
    <row r="301" spans="6:10" x14ac:dyDescent="0.25">
      <c r="F301" s="1">
        <v>298</v>
      </c>
      <c r="G301" s="19">
        <f t="shared" si="17"/>
        <v>21.6769321904072</v>
      </c>
      <c r="H301" s="13">
        <f t="shared" si="20"/>
        <v>2.004432</v>
      </c>
      <c r="I301" s="12">
        <f t="shared" si="18"/>
        <v>0.33104084107960308</v>
      </c>
      <c r="J301" s="11">
        <f t="shared" si="19"/>
        <v>7.1759498643379223</v>
      </c>
    </row>
    <row r="302" spans="6:10" x14ac:dyDescent="0.25">
      <c r="F302" s="1">
        <v>299</v>
      </c>
      <c r="G302" s="19">
        <f t="shared" si="17"/>
        <v>21.6769321904072</v>
      </c>
      <c r="H302" s="13">
        <f t="shared" si="20"/>
        <v>2.004432</v>
      </c>
      <c r="I302" s="12">
        <f t="shared" si="18"/>
        <v>0.32981502855680034</v>
      </c>
      <c r="J302" s="11">
        <f t="shared" si="19"/>
        <v>7.1493780094029749</v>
      </c>
    </row>
    <row r="303" spans="6:10" x14ac:dyDescent="0.25">
      <c r="F303" s="1">
        <v>300</v>
      </c>
      <c r="G303" s="19">
        <f t="shared" si="17"/>
        <v>21.6769321904072</v>
      </c>
      <c r="H303" s="13">
        <f t="shared" si="20"/>
        <v>2.004432</v>
      </c>
      <c r="I303" s="12">
        <f t="shared" si="18"/>
        <v>0.32859375510034411</v>
      </c>
      <c r="J303" s="11">
        <f t="shared" si="19"/>
        <v>7.1229045475014292</v>
      </c>
    </row>
    <row r="304" spans="6:10" x14ac:dyDescent="0.25">
      <c r="F304" s="1">
        <v>301</v>
      </c>
      <c r="G304" s="19">
        <f t="shared" si="17"/>
        <v>21.6769321904072</v>
      </c>
      <c r="H304" s="13">
        <f t="shared" si="20"/>
        <v>2.004432</v>
      </c>
      <c r="I304" s="12">
        <f t="shared" si="18"/>
        <v>0.32737700390250651</v>
      </c>
      <c r="J304" s="11">
        <f t="shared" si="19"/>
        <v>7.0965291142933067</v>
      </c>
    </row>
    <row r="305" spans="6:10" x14ac:dyDescent="0.25">
      <c r="F305" s="1">
        <v>302</v>
      </c>
      <c r="G305" s="19">
        <f t="shared" si="17"/>
        <v>21.6769321904072</v>
      </c>
      <c r="H305" s="13">
        <f t="shared" si="20"/>
        <v>2.004432</v>
      </c>
      <c r="I305" s="12">
        <f t="shared" si="18"/>
        <v>0.32616475821779706</v>
      </c>
      <c r="J305" s="11">
        <f t="shared" si="19"/>
        <v>7.0702513467877468</v>
      </c>
    </row>
    <row r="306" spans="6:10" x14ac:dyDescent="0.25">
      <c r="F306" s="1">
        <v>303</v>
      </c>
      <c r="G306" s="19">
        <f t="shared" si="17"/>
        <v>21.6769321904072</v>
      </c>
      <c r="H306" s="13">
        <f t="shared" si="20"/>
        <v>2.004432</v>
      </c>
      <c r="I306" s="12">
        <f t="shared" si="18"/>
        <v>0.32495700136273226</v>
      </c>
      <c r="J306" s="11">
        <f t="shared" si="19"/>
        <v>7.0440708833380068</v>
      </c>
    </row>
    <row r="307" spans="6:10" x14ac:dyDescent="0.25">
      <c r="F307" s="1">
        <v>304</v>
      </c>
      <c r="G307" s="19">
        <f t="shared" si="17"/>
        <v>21.6769321904072</v>
      </c>
      <c r="H307" s="13">
        <f t="shared" si="20"/>
        <v>2.004432</v>
      </c>
      <c r="I307" s="12">
        <f t="shared" si="18"/>
        <v>0.32375371671560593</v>
      </c>
      <c r="J307" s="11">
        <f t="shared" si="19"/>
        <v>7.0179873636364922</v>
      </c>
    </row>
    <row r="308" spans="6:10" x14ac:dyDescent="0.25">
      <c r="F308" s="1">
        <v>305</v>
      </c>
      <c r="G308" s="19">
        <f t="shared" si="17"/>
        <v>21.6769321904072</v>
      </c>
      <c r="H308" s="13">
        <f t="shared" si="20"/>
        <v>2.004432</v>
      </c>
      <c r="I308" s="12">
        <f t="shared" si="18"/>
        <v>0.32255488771626051</v>
      </c>
      <c r="J308" s="11">
        <f t="shared" si="19"/>
        <v>6.9920004287097877</v>
      </c>
    </row>
    <row r="309" spans="6:10" x14ac:dyDescent="0.25">
      <c r="F309" s="1">
        <v>306</v>
      </c>
      <c r="G309" s="19">
        <f t="shared" si="17"/>
        <v>21.6769321904072</v>
      </c>
      <c r="H309" s="13">
        <f t="shared" si="20"/>
        <v>2.004432</v>
      </c>
      <c r="I309" s="12">
        <f t="shared" si="18"/>
        <v>0.32136049786585907</v>
      </c>
      <c r="J309" s="11">
        <f t="shared" si="19"/>
        <v>6.9661097209137246</v>
      </c>
    </row>
    <row r="310" spans="6:10" x14ac:dyDescent="0.25">
      <c r="F310" s="1">
        <v>307</v>
      </c>
      <c r="G310" s="19">
        <f t="shared" si="17"/>
        <v>21.6769321904072</v>
      </c>
      <c r="H310" s="13">
        <f t="shared" si="20"/>
        <v>2.004432</v>
      </c>
      <c r="I310" s="12">
        <f t="shared" si="18"/>
        <v>0.32017053072665835</v>
      </c>
      <c r="J310" s="11">
        <f t="shared" si="19"/>
        <v>6.9403148839284583</v>
      </c>
    </row>
    <row r="311" spans="6:10" x14ac:dyDescent="0.25">
      <c r="F311" s="1">
        <v>308</v>
      </c>
      <c r="G311" s="19">
        <f t="shared" si="17"/>
        <v>21.6769321904072</v>
      </c>
      <c r="H311" s="13">
        <f t="shared" si="20"/>
        <v>2.004432</v>
      </c>
      <c r="I311" s="12">
        <f t="shared" si="18"/>
        <v>0.31898496992178244</v>
      </c>
      <c r="J311" s="11">
        <f t="shared" si="19"/>
        <v>6.9146155627535579</v>
      </c>
    </row>
    <row r="312" spans="6:10" x14ac:dyDescent="0.25">
      <c r="F312" s="1">
        <v>309</v>
      </c>
      <c r="G312" s="19">
        <f t="shared" si="17"/>
        <v>21.6769321904072</v>
      </c>
      <c r="H312" s="13">
        <f t="shared" si="20"/>
        <v>2.004432</v>
      </c>
      <c r="I312" s="12">
        <f t="shared" si="18"/>
        <v>0.3178037991349974</v>
      </c>
      <c r="J312" s="11">
        <f t="shared" si="19"/>
        <v>6.8890114037031287</v>
      </c>
    </row>
    <row r="313" spans="6:10" x14ac:dyDescent="0.25">
      <c r="F313" s="1">
        <v>310</v>
      </c>
      <c r="G313" s="19">
        <f t="shared" si="17"/>
        <v>21.6769321904072</v>
      </c>
      <c r="H313" s="13">
        <f t="shared" si="20"/>
        <v>2.004432</v>
      </c>
      <c r="I313" s="12">
        <f t="shared" si="18"/>
        <v>0.31662700211048678</v>
      </c>
      <c r="J313" s="11">
        <f t="shared" si="19"/>
        <v>6.8635020544009393</v>
      </c>
    </row>
    <row r="314" spans="6:10" x14ac:dyDescent="0.25">
      <c r="F314" s="1">
        <v>311</v>
      </c>
      <c r="G314" s="19">
        <f t="shared" si="17"/>
        <v>21.6769321904072</v>
      </c>
      <c r="H314" s="13">
        <f t="shared" si="20"/>
        <v>2.004432</v>
      </c>
      <c r="I314" s="12">
        <f t="shared" si="18"/>
        <v>0.31545456265262789</v>
      </c>
      <c r="J314" s="11">
        <f t="shared" si="19"/>
        <v>6.8380871637755742</v>
      </c>
    </row>
    <row r="315" spans="6:10" x14ac:dyDescent="0.25">
      <c r="F315" s="1">
        <v>312</v>
      </c>
      <c r="G315" s="19">
        <f t="shared" si="17"/>
        <v>21.6769321904072</v>
      </c>
      <c r="H315" s="13">
        <f t="shared" si="20"/>
        <v>2.004432</v>
      </c>
      <c r="I315" s="12">
        <f t="shared" si="18"/>
        <v>0.31428646462576881</v>
      </c>
      <c r="J315" s="11">
        <f t="shared" si="19"/>
        <v>6.8127663820556021</v>
      </c>
    </row>
    <row r="316" spans="6:10" x14ac:dyDescent="0.25">
      <c r="F316" s="1">
        <v>313</v>
      </c>
      <c r="G316" s="19">
        <f t="shared" si="17"/>
        <v>21.6769321904072</v>
      </c>
      <c r="H316" s="13">
        <f t="shared" si="20"/>
        <v>2.004432</v>
      </c>
      <c r="I316" s="12">
        <f t="shared" si="18"/>
        <v>0.31312269195400644</v>
      </c>
      <c r="J316" s="11">
        <f t="shared" si="19"/>
        <v>6.7875393607647601</v>
      </c>
    </row>
    <row r="317" spans="6:10" x14ac:dyDescent="0.25">
      <c r="F317" s="1">
        <v>314</v>
      </c>
      <c r="G317" s="19">
        <f t="shared" si="17"/>
        <v>21.6769321904072</v>
      </c>
      <c r="H317" s="13">
        <f t="shared" si="20"/>
        <v>2.004432</v>
      </c>
      <c r="I317" s="12">
        <f t="shared" si="18"/>
        <v>0.31196322862096521</v>
      </c>
      <c r="J317" s="11">
        <f t="shared" si="19"/>
        <v>6.7624057527171617</v>
      </c>
    </row>
    <row r="318" spans="6:10" x14ac:dyDescent="0.25">
      <c r="F318" s="1">
        <v>315</v>
      </c>
      <c r="G318" s="19">
        <f t="shared" si="17"/>
        <v>21.6769321904072</v>
      </c>
      <c r="H318" s="13">
        <f t="shared" si="20"/>
        <v>2.004432</v>
      </c>
      <c r="I318" s="12">
        <f t="shared" si="18"/>
        <v>0.31080805866957667</v>
      </c>
      <c r="J318" s="11">
        <f t="shared" si="19"/>
        <v>6.7373652120125165</v>
      </c>
    </row>
    <row r="319" spans="6:10" x14ac:dyDescent="0.25">
      <c r="F319" s="1">
        <v>316</v>
      </c>
      <c r="G319" s="19">
        <f t="shared" si="17"/>
        <v>21.6769321904072</v>
      </c>
      <c r="H319" s="13">
        <f t="shared" si="20"/>
        <v>2.004432</v>
      </c>
      <c r="I319" s="12">
        <f t="shared" si="18"/>
        <v>0.30965716620185979</v>
      </c>
      <c r="J319" s="11">
        <f t="shared" si="19"/>
        <v>6.7124173940313669</v>
      </c>
    </row>
    <row r="320" spans="6:10" x14ac:dyDescent="0.25">
      <c r="F320" s="1">
        <v>317</v>
      </c>
      <c r="G320" s="19">
        <f t="shared" si="17"/>
        <v>21.6769321904072</v>
      </c>
      <c r="H320" s="13">
        <f t="shared" si="20"/>
        <v>2.004432</v>
      </c>
      <c r="I320" s="12">
        <f t="shared" si="18"/>
        <v>0.30851053537870232</v>
      </c>
      <c r="J320" s="11">
        <f t="shared" si="19"/>
        <v>6.6875619554303514</v>
      </c>
    </row>
    <row r="321" spans="6:10" x14ac:dyDescent="0.25">
      <c r="F321" s="1">
        <v>318</v>
      </c>
      <c r="G321" s="19">
        <f t="shared" si="17"/>
        <v>21.6769321904072</v>
      </c>
      <c r="H321" s="13">
        <f t="shared" si="20"/>
        <v>2.004432</v>
      </c>
      <c r="I321" s="12">
        <f t="shared" si="18"/>
        <v>0.30736815041964266</v>
      </c>
      <c r="J321" s="11">
        <f t="shared" si="19"/>
        <v>6.6627985541374741</v>
      </c>
    </row>
    <row r="322" spans="6:10" x14ac:dyDescent="0.25">
      <c r="F322" s="1">
        <v>319</v>
      </c>
      <c r="G322" s="19">
        <f t="shared" si="17"/>
        <v>21.6769321904072</v>
      </c>
      <c r="H322" s="13">
        <f t="shared" si="20"/>
        <v>2.004432</v>
      </c>
      <c r="I322" s="12">
        <f t="shared" si="18"/>
        <v>0.30622999560265285</v>
      </c>
      <c r="J322" s="11">
        <f t="shared" si="19"/>
        <v>6.638126849347401</v>
      </c>
    </row>
    <row r="323" spans="6:10" x14ac:dyDescent="0.25">
      <c r="F323" s="1">
        <v>320</v>
      </c>
      <c r="G323" s="19">
        <f t="shared" si="17"/>
        <v>21.6769321904072</v>
      </c>
      <c r="H323" s="13">
        <f t="shared" si="20"/>
        <v>2.004432</v>
      </c>
      <c r="I323" s="12">
        <f t="shared" si="18"/>
        <v>0.30509605526392197</v>
      </c>
      <c r="J323" s="11">
        <f t="shared" si="19"/>
        <v>6.6135465015167645</v>
      </c>
    </row>
    <row r="324" spans="6:10" x14ac:dyDescent="0.25">
      <c r="F324" s="1">
        <v>321</v>
      </c>
      <c r="G324" s="19">
        <f t="shared" ref="G324:G363" si="21">$C$6</f>
        <v>21.6769321904072</v>
      </c>
      <c r="H324" s="13">
        <f t="shared" si="20"/>
        <v>2.004432</v>
      </c>
      <c r="I324" s="12">
        <f t="shared" ref="I324:I363" si="22">1/(1+$C$2/12)*I323</f>
        <v>0.30396631379764077</v>
      </c>
      <c r="J324" s="11">
        <f t="shared" si="19"/>
        <v>6.589057172359496</v>
      </c>
    </row>
    <row r="325" spans="6:10" x14ac:dyDescent="0.25">
      <c r="F325" s="1">
        <v>322</v>
      </c>
      <c r="G325" s="19">
        <f t="shared" si="21"/>
        <v>21.6769321904072</v>
      </c>
      <c r="H325" s="13">
        <f t="shared" si="20"/>
        <v>2.004432</v>
      </c>
      <c r="I325" s="12">
        <f t="shared" si="22"/>
        <v>0.30284075565578678</v>
      </c>
      <c r="J325" s="11">
        <f t="shared" ref="J325:J363" si="23">I325*G325</f>
        <v>6.5646585248421658</v>
      </c>
    </row>
    <row r="326" spans="6:10" x14ac:dyDescent="0.25">
      <c r="F326" s="1">
        <v>323</v>
      </c>
      <c r="G326" s="19">
        <f t="shared" si="21"/>
        <v>21.6769321904072</v>
      </c>
      <c r="H326" s="13">
        <f t="shared" ref="H326:H363" si="24">$C$7</f>
        <v>2.004432</v>
      </c>
      <c r="I326" s="12">
        <f t="shared" si="22"/>
        <v>0.30171936534791038</v>
      </c>
      <c r="J326" s="11">
        <f t="shared" si="23"/>
        <v>6.5403502231793489</v>
      </c>
    </row>
    <row r="327" spans="6:10" x14ac:dyDescent="0.25">
      <c r="F327" s="1">
        <v>324</v>
      </c>
      <c r="G327" s="19">
        <f t="shared" si="21"/>
        <v>21.6769321904072</v>
      </c>
      <c r="H327" s="13">
        <f t="shared" si="24"/>
        <v>2.004432</v>
      </c>
      <c r="I327" s="12">
        <f t="shared" si="22"/>
        <v>0.30060212744092163</v>
      </c>
      <c r="J327" s="11">
        <f t="shared" si="23"/>
        <v>6.5161319328290013</v>
      </c>
    </row>
    <row r="328" spans="6:10" x14ac:dyDescent="0.25">
      <c r="F328" s="1">
        <v>325</v>
      </c>
      <c r="G328" s="19">
        <f t="shared" si="21"/>
        <v>21.6769321904072</v>
      </c>
      <c r="H328" s="13">
        <f t="shared" si="24"/>
        <v>2.004432</v>
      </c>
      <c r="I328" s="12">
        <f t="shared" si="22"/>
        <v>0.29948902655887782</v>
      </c>
      <c r="J328" s="11">
        <f t="shared" si="23"/>
        <v>6.4920033204878553</v>
      </c>
    </row>
    <row r="329" spans="6:10" x14ac:dyDescent="0.25">
      <c r="F329" s="1">
        <v>326</v>
      </c>
      <c r="G329" s="19">
        <f t="shared" si="21"/>
        <v>21.6769321904072</v>
      </c>
      <c r="H329" s="13">
        <f t="shared" si="24"/>
        <v>2.004432</v>
      </c>
      <c r="I329" s="12">
        <f t="shared" si="22"/>
        <v>0.29838004738277191</v>
      </c>
      <c r="J329" s="11">
        <f t="shared" si="23"/>
        <v>6.4679640540868339</v>
      </c>
    </row>
    <row r="330" spans="6:10" x14ac:dyDescent="0.25">
      <c r="F330" s="1">
        <v>327</v>
      </c>
      <c r="G330" s="19">
        <f t="shared" si="21"/>
        <v>21.6769321904072</v>
      </c>
      <c r="H330" s="13">
        <f t="shared" si="24"/>
        <v>2.004432</v>
      </c>
      <c r="I330" s="12">
        <f t="shared" si="22"/>
        <v>0.29727517465032155</v>
      </c>
      <c r="J330" s="11">
        <f t="shared" si="23"/>
        <v>6.4440138027864773</v>
      </c>
    </row>
    <row r="331" spans="6:10" x14ac:dyDescent="0.25">
      <c r="F331" s="1">
        <v>328</v>
      </c>
      <c r="G331" s="19">
        <f t="shared" si="21"/>
        <v>21.6769321904072</v>
      </c>
      <c r="H331" s="13">
        <f t="shared" si="24"/>
        <v>2.004432</v>
      </c>
      <c r="I331" s="12">
        <f t="shared" si="22"/>
        <v>0.29617439315575933</v>
      </c>
      <c r="J331" s="11">
        <f t="shared" si="23"/>
        <v>6.4201522369723971</v>
      </c>
    </row>
    <row r="332" spans="6:10" x14ac:dyDescent="0.25">
      <c r="F332" s="1">
        <v>329</v>
      </c>
      <c r="G332" s="19">
        <f t="shared" si="21"/>
        <v>21.6769321904072</v>
      </c>
      <c r="H332" s="13">
        <f t="shared" si="24"/>
        <v>2.004432</v>
      </c>
      <c r="I332" s="12">
        <f t="shared" si="22"/>
        <v>0.29507768774962329</v>
      </c>
      <c r="J332" s="11">
        <f t="shared" si="23"/>
        <v>6.3963790282507329</v>
      </c>
    </row>
    <row r="333" spans="6:10" x14ac:dyDescent="0.25">
      <c r="F333" s="1">
        <v>330</v>
      </c>
      <c r="G333" s="19">
        <f t="shared" si="21"/>
        <v>21.6769321904072</v>
      </c>
      <c r="H333" s="13">
        <f t="shared" si="24"/>
        <v>2.004432</v>
      </c>
      <c r="I333" s="12">
        <f t="shared" si="22"/>
        <v>0.29398504333854836</v>
      </c>
      <c r="J333" s="11">
        <f t="shared" si="23"/>
        <v>6.3726938494436345</v>
      </c>
    </row>
    <row r="334" spans="6:10" x14ac:dyDescent="0.25">
      <c r="F334" s="1">
        <v>331</v>
      </c>
      <c r="G334" s="19">
        <f t="shared" si="21"/>
        <v>21.6769321904072</v>
      </c>
      <c r="H334" s="13">
        <f t="shared" si="24"/>
        <v>2.004432</v>
      </c>
      <c r="I334" s="12">
        <f t="shared" si="22"/>
        <v>0.29289644488505889</v>
      </c>
      <c r="J334" s="11">
        <f t="shared" si="23"/>
        <v>6.3490963745847617</v>
      </c>
    </row>
    <row r="335" spans="6:10" x14ac:dyDescent="0.25">
      <c r="F335" s="1">
        <v>332</v>
      </c>
      <c r="G335" s="19">
        <f t="shared" si="21"/>
        <v>21.6769321904072</v>
      </c>
      <c r="H335" s="13">
        <f t="shared" si="24"/>
        <v>2.004432</v>
      </c>
      <c r="I335" s="12">
        <f t="shared" si="22"/>
        <v>0.29181187740736159</v>
      </c>
      <c r="J335" s="11">
        <f t="shared" si="23"/>
        <v>6.3255862789147956</v>
      </c>
    </row>
    <row r="336" spans="6:10" x14ac:dyDescent="0.25">
      <c r="F336" s="1">
        <v>333</v>
      </c>
      <c r="G336" s="19">
        <f t="shared" si="21"/>
        <v>21.6769321904072</v>
      </c>
      <c r="H336" s="13">
        <f t="shared" si="24"/>
        <v>2.004432</v>
      </c>
      <c r="I336" s="12">
        <f t="shared" si="22"/>
        <v>0.29073132597913914</v>
      </c>
      <c r="J336" s="11">
        <f t="shared" si="23"/>
        <v>6.3021632388769708</v>
      </c>
    </row>
    <row r="337" spans="6:10" x14ac:dyDescent="0.25">
      <c r="F337" s="1">
        <v>334</v>
      </c>
      <c r="G337" s="19">
        <f t="shared" si="21"/>
        <v>21.6769321904072</v>
      </c>
      <c r="H337" s="13">
        <f t="shared" si="24"/>
        <v>2.004432</v>
      </c>
      <c r="I337" s="12">
        <f t="shared" si="22"/>
        <v>0.28965477572934512</v>
      </c>
      <c r="J337" s="11">
        <f t="shared" si="23"/>
        <v>6.2788269321126196</v>
      </c>
    </row>
    <row r="338" spans="6:10" x14ac:dyDescent="0.25">
      <c r="F338" s="1">
        <v>335</v>
      </c>
      <c r="G338" s="19">
        <f t="shared" si="21"/>
        <v>21.6769321904072</v>
      </c>
      <c r="H338" s="13">
        <f t="shared" si="24"/>
        <v>2.004432</v>
      </c>
      <c r="I338" s="12">
        <f t="shared" si="22"/>
        <v>0.28858221184199906</v>
      </c>
      <c r="J338" s="11">
        <f t="shared" si="23"/>
        <v>6.2555770374567397</v>
      </c>
    </row>
    <row r="339" spans="6:10" x14ac:dyDescent="0.25">
      <c r="F339" s="1">
        <v>336</v>
      </c>
      <c r="G339" s="19">
        <f t="shared" si="21"/>
        <v>21.6769321904072</v>
      </c>
      <c r="H339" s="13">
        <f t="shared" si="24"/>
        <v>2.004432</v>
      </c>
      <c r="I339" s="12">
        <f t="shared" si="22"/>
        <v>0.2875136195559827</v>
      </c>
      <c r="J339" s="11">
        <f t="shared" si="23"/>
        <v>6.2324132349335706</v>
      </c>
    </row>
    <row r="340" spans="6:10" x14ac:dyDescent="0.25">
      <c r="F340" s="1">
        <v>337</v>
      </c>
      <c r="G340" s="19">
        <f t="shared" si="21"/>
        <v>21.6769321904072</v>
      </c>
      <c r="H340" s="13">
        <f t="shared" si="24"/>
        <v>2.004432</v>
      </c>
      <c r="I340" s="12">
        <f t="shared" si="22"/>
        <v>0.28644898416483677</v>
      </c>
      <c r="J340" s="11">
        <f t="shared" si="23"/>
        <v>6.2093352057521924</v>
      </c>
    </row>
    <row r="341" spans="6:10" x14ac:dyDescent="0.25">
      <c r="F341" s="1">
        <v>338</v>
      </c>
      <c r="G341" s="19">
        <f t="shared" si="21"/>
        <v>21.6769321904072</v>
      </c>
      <c r="H341" s="13">
        <f t="shared" si="24"/>
        <v>2.004432</v>
      </c>
      <c r="I341" s="12">
        <f t="shared" si="22"/>
        <v>0.2853882910165586</v>
      </c>
      <c r="J341" s="11">
        <f t="shared" si="23"/>
        <v>6.1863426323021375</v>
      </c>
    </row>
    <row r="342" spans="6:10" x14ac:dyDescent="0.25">
      <c r="F342" s="1">
        <v>339</v>
      </c>
      <c r="G342" s="19">
        <f t="shared" si="21"/>
        <v>21.6769321904072</v>
      </c>
      <c r="H342" s="13">
        <f t="shared" si="24"/>
        <v>2.004432</v>
      </c>
      <c r="I342" s="12">
        <f t="shared" si="22"/>
        <v>0.28433152551340052</v>
      </c>
      <c r="J342" s="11">
        <f t="shared" si="23"/>
        <v>6.1634351981490179</v>
      </c>
    </row>
    <row r="343" spans="6:10" x14ac:dyDescent="0.25">
      <c r="F343" s="1">
        <v>340</v>
      </c>
      <c r="G343" s="19">
        <f t="shared" si="21"/>
        <v>21.6769321904072</v>
      </c>
      <c r="H343" s="13">
        <f t="shared" si="24"/>
        <v>2.004432</v>
      </c>
      <c r="I343" s="12">
        <f t="shared" si="22"/>
        <v>0.28327867311166882</v>
      </c>
      <c r="J343" s="11">
        <f t="shared" si="23"/>
        <v>6.1406125880301721</v>
      </c>
    </row>
    <row r="344" spans="6:10" x14ac:dyDescent="0.25">
      <c r="F344" s="1">
        <v>341</v>
      </c>
      <c r="G344" s="19">
        <f t="shared" si="21"/>
        <v>21.6769321904072</v>
      </c>
      <c r="H344" s="13">
        <f t="shared" si="24"/>
        <v>2.004432</v>
      </c>
      <c r="I344" s="12">
        <f t="shared" si="22"/>
        <v>0.28222971932152385</v>
      </c>
      <c r="J344" s="11">
        <f t="shared" si="23"/>
        <v>6.1178744878503295</v>
      </c>
    </row>
    <row r="345" spans="6:10" x14ac:dyDescent="0.25">
      <c r="F345" s="1">
        <v>342</v>
      </c>
      <c r="G345" s="19">
        <f t="shared" si="21"/>
        <v>21.6769321904072</v>
      </c>
      <c r="H345" s="13">
        <f t="shared" si="24"/>
        <v>2.004432</v>
      </c>
      <c r="I345" s="12">
        <f t="shared" si="22"/>
        <v>0.28118464970678037</v>
      </c>
      <c r="J345" s="11">
        <f t="shared" si="23"/>
        <v>6.0952205846772793</v>
      </c>
    </row>
    <row r="346" spans="6:10" x14ac:dyDescent="0.25">
      <c r="F346" s="1">
        <v>343</v>
      </c>
      <c r="G346" s="19">
        <f t="shared" si="21"/>
        <v>21.6769321904072</v>
      </c>
      <c r="H346" s="13">
        <f t="shared" si="24"/>
        <v>2.004432</v>
      </c>
      <c r="I346" s="12">
        <f t="shared" si="22"/>
        <v>0.28014344988470891</v>
      </c>
      <c r="J346" s="11">
        <f t="shared" si="23"/>
        <v>6.0726505667375728</v>
      </c>
    </row>
    <row r="347" spans="6:10" x14ac:dyDescent="0.25">
      <c r="F347" s="1">
        <v>344</v>
      </c>
      <c r="G347" s="19">
        <f t="shared" si="21"/>
        <v>21.6769321904072</v>
      </c>
      <c r="H347" s="13">
        <f t="shared" si="24"/>
        <v>2.004432</v>
      </c>
      <c r="I347" s="12">
        <f t="shared" si="22"/>
        <v>0.27910610552583792</v>
      </c>
      <c r="J347" s="11">
        <f t="shared" si="23"/>
        <v>6.050164123412225</v>
      </c>
    </row>
    <row r="348" spans="6:10" x14ac:dyDescent="0.25">
      <c r="F348" s="1">
        <v>345</v>
      </c>
      <c r="G348" s="19">
        <f t="shared" si="21"/>
        <v>21.6769321904072</v>
      </c>
      <c r="H348" s="13">
        <f t="shared" si="24"/>
        <v>2.004432</v>
      </c>
      <c r="I348" s="12">
        <f t="shared" si="22"/>
        <v>0.27807260235375647</v>
      </c>
      <c r="J348" s="11">
        <f t="shared" si="23"/>
        <v>6.027760945232445</v>
      </c>
    </row>
    <row r="349" spans="6:10" x14ac:dyDescent="0.25">
      <c r="F349" s="1">
        <v>346</v>
      </c>
      <c r="G349" s="19">
        <f t="shared" si="21"/>
        <v>21.6769321904072</v>
      </c>
      <c r="H349" s="13">
        <f t="shared" si="24"/>
        <v>2.004432</v>
      </c>
      <c r="I349" s="12">
        <f t="shared" si="22"/>
        <v>0.27704292614491788</v>
      </c>
      <c r="J349" s="11">
        <f t="shared" si="23"/>
        <v>6.0054407238753749</v>
      </c>
    </row>
    <row r="350" spans="6:10" x14ac:dyDescent="0.25">
      <c r="F350" s="1">
        <v>347</v>
      </c>
      <c r="G350" s="19">
        <f t="shared" si="21"/>
        <v>21.6769321904072</v>
      </c>
      <c r="H350" s="13">
        <f t="shared" si="24"/>
        <v>2.004432</v>
      </c>
      <c r="I350" s="12">
        <f t="shared" si="22"/>
        <v>0.27601706272844384</v>
      </c>
      <c r="J350" s="11">
        <f t="shared" si="23"/>
        <v>5.9832031521598479</v>
      </c>
    </row>
    <row r="351" spans="6:10" x14ac:dyDescent="0.25">
      <c r="F351" s="1">
        <v>348</v>
      </c>
      <c r="G351" s="19">
        <f t="shared" si="21"/>
        <v>21.6769321904072</v>
      </c>
      <c r="H351" s="13">
        <f t="shared" si="24"/>
        <v>2.004432</v>
      </c>
      <c r="I351" s="12">
        <f t="shared" si="22"/>
        <v>0.27499499798592952</v>
      </c>
      <c r="J351" s="11">
        <f t="shared" si="23"/>
        <v>5.961047924042159</v>
      </c>
    </row>
    <row r="352" spans="6:10" x14ac:dyDescent="0.25">
      <c r="F352" s="1">
        <v>349</v>
      </c>
      <c r="G352" s="19">
        <f t="shared" si="21"/>
        <v>21.6769321904072</v>
      </c>
      <c r="H352" s="13">
        <f t="shared" si="24"/>
        <v>2.004432</v>
      </c>
      <c r="I352" s="12">
        <f t="shared" si="22"/>
        <v>0.27397671785124905</v>
      </c>
      <c r="J352" s="11">
        <f t="shared" si="23"/>
        <v>5.9389747346118513</v>
      </c>
    </row>
    <row r="353" spans="6:10" x14ac:dyDescent="0.25">
      <c r="F353" s="1">
        <v>350</v>
      </c>
      <c r="G353" s="19">
        <f t="shared" si="21"/>
        <v>21.6769321904072</v>
      </c>
      <c r="H353" s="13">
        <f t="shared" si="24"/>
        <v>2.004432</v>
      </c>
      <c r="I353" s="12">
        <f t="shared" si="22"/>
        <v>0.27296220831036222</v>
      </c>
      <c r="J353" s="11">
        <f t="shared" si="23"/>
        <v>5.9169832800875266</v>
      </c>
    </row>
    <row r="354" spans="6:10" x14ac:dyDescent="0.25">
      <c r="F354" s="1">
        <v>351</v>
      </c>
      <c r="G354" s="19">
        <f t="shared" si="21"/>
        <v>21.6769321904072</v>
      </c>
      <c r="H354" s="13">
        <f t="shared" si="24"/>
        <v>2.004432</v>
      </c>
      <c r="I354" s="12">
        <f t="shared" si="22"/>
        <v>0.27195145540112142</v>
      </c>
      <c r="J354" s="11">
        <f t="shared" si="23"/>
        <v>5.8950732578126566</v>
      </c>
    </row>
    <row r="355" spans="6:10" x14ac:dyDescent="0.25">
      <c r="F355" s="1">
        <v>352</v>
      </c>
      <c r="G355" s="19">
        <f t="shared" si="21"/>
        <v>21.6769321904072</v>
      </c>
      <c r="H355" s="13">
        <f t="shared" si="24"/>
        <v>2.004432</v>
      </c>
      <c r="I355" s="12">
        <f t="shared" si="22"/>
        <v>0.27094444521307948</v>
      </c>
      <c r="J355" s="11">
        <f t="shared" si="23"/>
        <v>5.8732443662514227</v>
      </c>
    </row>
    <row r="356" spans="6:10" x14ac:dyDescent="0.25">
      <c r="F356" s="1">
        <v>353</v>
      </c>
      <c r="G356" s="19">
        <f t="shared" si="21"/>
        <v>21.6769321904072</v>
      </c>
      <c r="H356" s="13">
        <f t="shared" si="24"/>
        <v>2.004432</v>
      </c>
      <c r="I356" s="12">
        <f t="shared" si="22"/>
        <v>0.26994116388729839</v>
      </c>
      <c r="J356" s="11">
        <f t="shared" si="23"/>
        <v>5.8514963049845639</v>
      </c>
    </row>
    <row r="357" spans="6:10" x14ac:dyDescent="0.25">
      <c r="F357" s="1">
        <v>354</v>
      </c>
      <c r="G357" s="19">
        <f t="shared" si="21"/>
        <v>21.6769321904072</v>
      </c>
      <c r="H357" s="13">
        <f t="shared" si="24"/>
        <v>2.004432</v>
      </c>
      <c r="I357" s="12">
        <f t="shared" si="22"/>
        <v>0.26894159761615838</v>
      </c>
      <c r="J357" s="11">
        <f t="shared" si="23"/>
        <v>5.829828774705244</v>
      </c>
    </row>
    <row r="358" spans="6:10" x14ac:dyDescent="0.25">
      <c r="F358" s="1">
        <v>355</v>
      </c>
      <c r="G358" s="19">
        <f t="shared" si="21"/>
        <v>21.6769321904072</v>
      </c>
      <c r="H358" s="13">
        <f t="shared" si="24"/>
        <v>2.004432</v>
      </c>
      <c r="I358" s="12">
        <f t="shared" si="22"/>
        <v>0.26794573264316796</v>
      </c>
      <c r="J358" s="11">
        <f t="shared" si="23"/>
        <v>5.8082414772149287</v>
      </c>
    </row>
    <row r="359" spans="6:10" x14ac:dyDescent="0.25">
      <c r="F359" s="1">
        <v>356</v>
      </c>
      <c r="G359" s="19">
        <f t="shared" si="21"/>
        <v>21.6769321904072</v>
      </c>
      <c r="H359" s="13">
        <f t="shared" si="24"/>
        <v>2.004432</v>
      </c>
      <c r="I359" s="12">
        <f t="shared" si="22"/>
        <v>0.26695355526277464</v>
      </c>
      <c r="J359" s="11">
        <f t="shared" si="23"/>
        <v>5.7867341154192875</v>
      </c>
    </row>
    <row r="360" spans="6:10" x14ac:dyDescent="0.25">
      <c r="F360" s="1">
        <v>357</v>
      </c>
      <c r="G360" s="19">
        <f t="shared" si="21"/>
        <v>21.6769321904072</v>
      </c>
      <c r="H360" s="13">
        <f t="shared" si="24"/>
        <v>2.004432</v>
      </c>
      <c r="I360" s="12">
        <f t="shared" si="22"/>
        <v>0.26596505182017632</v>
      </c>
      <c r="J360" s="11">
        <f t="shared" si="23"/>
        <v>5.7653063933240993</v>
      </c>
    </row>
    <row r="361" spans="6:10" x14ac:dyDescent="0.25">
      <c r="F361" s="1">
        <v>358</v>
      </c>
      <c r="G361" s="19">
        <f t="shared" si="21"/>
        <v>21.6769321904072</v>
      </c>
      <c r="H361" s="13">
        <f t="shared" si="24"/>
        <v>2.004432</v>
      </c>
      <c r="I361" s="12">
        <f t="shared" si="22"/>
        <v>0.26498020871113331</v>
      </c>
      <c r="J361" s="11">
        <f t="shared" si="23"/>
        <v>5.7439580160311845</v>
      </c>
    </row>
    <row r="362" spans="6:10" x14ac:dyDescent="0.25">
      <c r="F362" s="1">
        <v>359</v>
      </c>
      <c r="G362" s="19">
        <f t="shared" si="21"/>
        <v>21.6769321904072</v>
      </c>
      <c r="H362" s="13">
        <f t="shared" si="24"/>
        <v>2.004432</v>
      </c>
      <c r="I362" s="12">
        <f t="shared" si="22"/>
        <v>0.26399901238178103</v>
      </c>
      <c r="J362" s="11">
        <f t="shared" si="23"/>
        <v>5.7226886897343379</v>
      </c>
    </row>
    <row r="363" spans="6:10" x14ac:dyDescent="0.25">
      <c r="F363" s="1">
        <v>360</v>
      </c>
      <c r="G363" s="19">
        <f t="shared" si="21"/>
        <v>21.6769321904072</v>
      </c>
      <c r="H363" s="13">
        <f t="shared" si="24"/>
        <v>2.004432</v>
      </c>
      <c r="I363" s="12">
        <f t="shared" si="22"/>
        <v>0.26302144932844368</v>
      </c>
      <c r="J363" s="11">
        <f t="shared" si="23"/>
        <v>5.7014981217152974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Legacy</vt:lpstr>
    </vt:vector>
  </TitlesOfParts>
  <Company>Banco Santander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Cubillos Cabrera</dc:creator>
  <cp:lastModifiedBy>Matías Cubillos</cp:lastModifiedBy>
  <dcterms:created xsi:type="dcterms:W3CDTF">2024-05-15T12:56:44Z</dcterms:created>
  <dcterms:modified xsi:type="dcterms:W3CDTF">2024-09-18T23:35:30Z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2024-05-15T15:23:07Z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a04748e5-bb16-4c5d-bd61-06a85971bb12</vt:lpwstr>
  </property>
  <property fmtid="{D5CDD505-2E9C-101B-9397-08002B2CF9AE}" pid="8" name="MSIP_Label_0c2abd79-57a9-4473-8700-c843f76a1e37_ContentBits">
    <vt:lpwstr>0</vt:lpwstr>
  </property>
</Properties>
</file>