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x4utfl\Fannie Mae\OneDrive - Fannie Mae\_Coursera\IRM\"/>
    </mc:Choice>
  </mc:AlternateContent>
  <xr:revisionPtr revIDLastSave="0" documentId="10_ncr:100000_{C098CBC2-7AFB-4D4A-A548-C3FC751519F8}" xr6:coauthVersionLast="31" xr6:coauthVersionMax="31" xr10:uidLastSave="{00000000-0000-0000-0000-000000000000}"/>
  <bookViews>
    <workbookView xWindow="0" yWindow="0" windowWidth="26970" windowHeight="12030" xr2:uid="{00000000-000D-0000-FFFF-FFFF00000000}"/>
  </bookViews>
  <sheets>
    <sheet name="cashflow" sheetId="2" r:id="rId1"/>
    <sheet name="Sheet1" sheetId="1" r:id="rId2"/>
  </sheets>
  <calcPr calcId="179017"/>
</workbook>
</file>

<file path=xl/calcChain.xml><?xml version="1.0" encoding="utf-8"?>
<calcChain xmlns="http://schemas.openxmlformats.org/spreadsheetml/2006/main">
  <c r="AG108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4" i="1"/>
  <c r="W5" i="1"/>
  <c r="X5" i="1"/>
  <c r="Y5" i="1"/>
  <c r="W6" i="1"/>
  <c r="X6" i="1"/>
  <c r="Y6" i="1"/>
  <c r="X7" i="1"/>
  <c r="Y7" i="1"/>
  <c r="W8" i="1"/>
  <c r="X8" i="1"/>
  <c r="Y8" i="1"/>
  <c r="W9" i="1"/>
  <c r="Y9" i="1"/>
  <c r="W10" i="1"/>
  <c r="X10" i="1"/>
  <c r="Y10" i="1"/>
  <c r="W11" i="1"/>
  <c r="X11" i="1"/>
  <c r="Y11" i="1"/>
  <c r="W12" i="1"/>
  <c r="X12" i="1"/>
  <c r="Y12" i="1"/>
  <c r="W13" i="1"/>
  <c r="X13" i="1"/>
  <c r="W14" i="1"/>
  <c r="X14" i="1"/>
  <c r="Y14" i="1"/>
  <c r="W15" i="1"/>
  <c r="X15" i="1"/>
  <c r="Y15" i="1"/>
  <c r="W16" i="1"/>
  <c r="X16" i="1"/>
  <c r="Y16" i="1"/>
  <c r="W17" i="1"/>
  <c r="Y17" i="1"/>
  <c r="W18" i="1"/>
  <c r="X18" i="1"/>
  <c r="Y18" i="1"/>
  <c r="W19" i="1"/>
  <c r="X19" i="1"/>
  <c r="Y19" i="1"/>
  <c r="W20" i="1"/>
  <c r="X20" i="1"/>
  <c r="Y20" i="1"/>
  <c r="W21" i="1"/>
  <c r="X21" i="1"/>
  <c r="W22" i="1"/>
  <c r="X22" i="1"/>
  <c r="Y22" i="1"/>
  <c r="W23" i="1"/>
  <c r="X23" i="1"/>
  <c r="Y23" i="1"/>
  <c r="W24" i="1"/>
  <c r="X24" i="1"/>
  <c r="Y24" i="1"/>
  <c r="W25" i="1"/>
  <c r="Y25" i="1"/>
  <c r="W26" i="1"/>
  <c r="X26" i="1"/>
  <c r="Y26" i="1"/>
  <c r="W27" i="1"/>
  <c r="X27" i="1"/>
  <c r="Y27" i="1"/>
  <c r="W28" i="1"/>
  <c r="X28" i="1"/>
  <c r="Y28" i="1"/>
  <c r="W29" i="1"/>
  <c r="X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4" i="1"/>
  <c r="X4" i="1"/>
  <c r="Z5" i="1"/>
  <c r="AA5" i="1"/>
  <c r="AB5" i="1"/>
  <c r="Z6" i="1"/>
  <c r="AB6" i="1"/>
  <c r="Z7" i="1"/>
  <c r="AA7" i="1"/>
  <c r="AB7" i="1"/>
  <c r="Z8" i="1"/>
  <c r="AA8" i="1"/>
  <c r="AB8" i="1"/>
  <c r="Z9" i="1"/>
  <c r="AA9" i="1"/>
  <c r="AB9" i="1"/>
  <c r="Z10" i="1"/>
  <c r="AA10" i="1"/>
  <c r="AA11" i="1"/>
  <c r="AB11" i="1"/>
  <c r="Z12" i="1"/>
  <c r="AA12" i="1"/>
  <c r="AB12" i="1"/>
  <c r="Z13" i="1"/>
  <c r="AA13" i="1"/>
  <c r="AB13" i="1"/>
  <c r="Z14" i="1"/>
  <c r="AA14" i="1"/>
  <c r="AB14" i="1"/>
  <c r="Z15" i="1"/>
  <c r="AB15" i="1"/>
  <c r="Z16" i="1"/>
  <c r="AA16" i="1"/>
  <c r="AB16" i="1"/>
  <c r="Z17" i="1"/>
  <c r="AA17" i="1"/>
  <c r="AB17" i="1"/>
  <c r="Z18" i="1"/>
  <c r="AA18" i="1"/>
  <c r="AA19" i="1"/>
  <c r="AB19" i="1"/>
  <c r="Z20" i="1"/>
  <c r="AA20" i="1"/>
  <c r="AB20" i="1"/>
  <c r="Z21" i="1"/>
  <c r="AA21" i="1"/>
  <c r="AB21" i="1"/>
  <c r="Z22" i="1"/>
  <c r="AA22" i="1"/>
  <c r="AB22" i="1"/>
  <c r="Z23" i="1"/>
  <c r="AB23" i="1"/>
  <c r="Z24" i="1"/>
  <c r="AA24" i="1"/>
  <c r="AB24" i="1"/>
  <c r="Z25" i="1"/>
  <c r="AA25" i="1"/>
  <c r="AB25" i="1"/>
  <c r="Z26" i="1"/>
  <c r="AA26" i="1"/>
  <c r="AA27" i="1"/>
  <c r="AB27" i="1"/>
  <c r="Z28" i="1"/>
  <c r="AA28" i="1"/>
  <c r="AB28" i="1"/>
  <c r="Z29" i="1"/>
  <c r="AA29" i="1"/>
  <c r="AB29" i="1"/>
  <c r="Z30" i="1"/>
  <c r="AA30" i="1"/>
  <c r="AB30" i="1"/>
  <c r="Z31" i="1"/>
  <c r="AB31" i="1"/>
  <c r="Z32" i="1"/>
  <c r="AA32" i="1"/>
  <c r="AB32" i="1"/>
  <c r="Z33" i="1"/>
  <c r="AA33" i="1"/>
  <c r="AA34" i="1"/>
  <c r="AB34" i="1"/>
  <c r="Z35" i="1"/>
  <c r="AA35" i="1"/>
  <c r="AB35" i="1"/>
  <c r="Z36" i="1"/>
  <c r="AA36" i="1"/>
  <c r="AB36" i="1"/>
  <c r="Z37" i="1"/>
  <c r="AA37" i="1"/>
  <c r="AB37" i="1"/>
  <c r="Z38" i="1"/>
  <c r="AB38" i="1"/>
  <c r="Z39" i="1"/>
  <c r="AA39" i="1"/>
  <c r="AB39" i="1"/>
  <c r="Z40" i="1"/>
  <c r="AA40" i="1"/>
  <c r="AA41" i="1"/>
  <c r="AB41" i="1"/>
  <c r="Z42" i="1"/>
  <c r="AA42" i="1"/>
  <c r="AB42" i="1"/>
  <c r="Z43" i="1"/>
  <c r="AA43" i="1"/>
  <c r="AB43" i="1"/>
  <c r="Z44" i="1"/>
  <c r="AA44" i="1"/>
  <c r="AB44" i="1"/>
  <c r="Z45" i="1"/>
  <c r="AB45" i="1"/>
  <c r="Z46" i="1"/>
  <c r="AA46" i="1"/>
  <c r="AB46" i="1"/>
  <c r="Z47" i="1"/>
  <c r="AA47" i="1"/>
  <c r="AA48" i="1"/>
  <c r="AB48" i="1"/>
  <c r="Z49" i="1"/>
  <c r="AA49" i="1"/>
  <c r="AB49" i="1"/>
  <c r="Z50" i="1"/>
  <c r="AA50" i="1"/>
  <c r="AB50" i="1"/>
  <c r="Z51" i="1"/>
  <c r="AB51" i="1"/>
  <c r="Z52" i="1"/>
  <c r="AA52" i="1"/>
  <c r="AB52" i="1"/>
  <c r="Z53" i="1"/>
  <c r="AA53" i="1"/>
  <c r="AA54" i="1"/>
  <c r="AB54" i="1"/>
  <c r="Z55" i="1"/>
  <c r="AA55" i="1"/>
  <c r="AB55" i="1"/>
  <c r="Z56" i="1"/>
  <c r="AA56" i="1"/>
  <c r="AB56" i="1"/>
  <c r="Z57" i="1"/>
  <c r="AB57" i="1"/>
  <c r="Z58" i="1"/>
  <c r="AA58" i="1"/>
  <c r="AB58" i="1"/>
  <c r="Z59" i="1"/>
  <c r="AA59" i="1"/>
  <c r="Z60" i="1"/>
  <c r="AA60" i="1"/>
  <c r="AB60" i="1"/>
  <c r="Z61" i="1"/>
  <c r="AA61" i="1"/>
  <c r="AB61" i="1"/>
  <c r="Z62" i="1"/>
  <c r="AB62" i="1"/>
  <c r="Z63" i="1"/>
  <c r="AA63" i="1"/>
  <c r="AB63" i="1"/>
  <c r="Z64" i="1"/>
  <c r="AA64" i="1"/>
  <c r="Z65" i="1"/>
  <c r="AA65" i="1"/>
  <c r="AB65" i="1"/>
  <c r="Z66" i="1"/>
  <c r="AA66" i="1"/>
  <c r="AB66" i="1"/>
  <c r="Z67" i="1"/>
  <c r="AB67" i="1"/>
  <c r="Z68" i="1"/>
  <c r="AA68" i="1"/>
  <c r="AB68" i="1"/>
  <c r="Z69" i="1"/>
  <c r="AA69" i="1"/>
  <c r="Z70" i="1"/>
  <c r="AA70" i="1"/>
  <c r="AB70" i="1"/>
  <c r="Z71" i="1"/>
  <c r="AA71" i="1"/>
  <c r="AB71" i="1"/>
  <c r="Z72" i="1"/>
  <c r="AB72" i="1"/>
  <c r="Z73" i="1"/>
  <c r="AA73" i="1"/>
  <c r="AB73" i="1"/>
  <c r="Z74" i="1"/>
  <c r="AA74" i="1"/>
  <c r="Z75" i="1"/>
  <c r="AA75" i="1"/>
  <c r="AB75" i="1"/>
  <c r="Z76" i="1"/>
  <c r="AA76" i="1"/>
  <c r="AB76" i="1"/>
  <c r="Z77" i="1"/>
  <c r="AA77" i="1"/>
  <c r="AB77" i="1"/>
  <c r="Z78" i="1"/>
  <c r="AA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4" i="1"/>
  <c r="AA4" i="1"/>
  <c r="AB4" i="1"/>
  <c r="AC4" i="1"/>
  <c r="AC5" i="1"/>
  <c r="AC6" i="1"/>
  <c r="AC7" i="1"/>
  <c r="AC9" i="1"/>
  <c r="AC10" i="1"/>
  <c r="AC11" i="1"/>
  <c r="AC12" i="1"/>
  <c r="AC13" i="1"/>
  <c r="AC14" i="1"/>
  <c r="AC15" i="1"/>
  <c r="AC17" i="1"/>
  <c r="AC18" i="1"/>
  <c r="AC19" i="1"/>
  <c r="AC20" i="1"/>
  <c r="AC21" i="1"/>
  <c r="AC22" i="1"/>
  <c r="AC23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7" i="1"/>
  <c r="AC48" i="1"/>
  <c r="AC49" i="1"/>
  <c r="AC50" i="1"/>
  <c r="AC51" i="1"/>
  <c r="AC53" i="1"/>
  <c r="AC54" i="1"/>
  <c r="AC55" i="1"/>
  <c r="AC56" i="1"/>
  <c r="AC57" i="1"/>
  <c r="AC59" i="1"/>
  <c r="AC60" i="1"/>
  <c r="AC61" i="1"/>
  <c r="AC62" i="1"/>
  <c r="AC64" i="1"/>
  <c r="AC65" i="1"/>
  <c r="AC66" i="1"/>
  <c r="AC67" i="1"/>
  <c r="AC69" i="1"/>
  <c r="AC70" i="1"/>
  <c r="AC71" i="1"/>
  <c r="AC72" i="1"/>
  <c r="AC74" i="1"/>
  <c r="AC75" i="1"/>
  <c r="AC76" i="1"/>
  <c r="AC78" i="1"/>
  <c r="AC79" i="1"/>
  <c r="AC80" i="1"/>
  <c r="AC82" i="1"/>
  <c r="AC83" i="1"/>
  <c r="AC85" i="1"/>
  <c r="AC86" i="1"/>
  <c r="AC88" i="1"/>
  <c r="AC89" i="1"/>
  <c r="AC91" i="1"/>
  <c r="AC92" i="1"/>
  <c r="AC94" i="1"/>
  <c r="AC95" i="1"/>
  <c r="AC97" i="1"/>
  <c r="AC98" i="1"/>
  <c r="AC100" i="1"/>
  <c r="AC101" i="1"/>
  <c r="AC102" i="1"/>
  <c r="AC103" i="1"/>
  <c r="AC104" i="1"/>
  <c r="AC105" i="1"/>
  <c r="AC106" i="1"/>
  <c r="AC107" i="1"/>
  <c r="AD5" i="1"/>
  <c r="AD6" i="1"/>
  <c r="AD7" i="1"/>
  <c r="AD8" i="1"/>
  <c r="AD9" i="1"/>
  <c r="AD10" i="1"/>
  <c r="AD11" i="1"/>
  <c r="AD13" i="1"/>
  <c r="AD14" i="1"/>
  <c r="AD15" i="1"/>
  <c r="AD16" i="1"/>
  <c r="AD17" i="1"/>
  <c r="AD18" i="1"/>
  <c r="AD19" i="1"/>
  <c r="AD21" i="1"/>
  <c r="AD22" i="1"/>
  <c r="AD23" i="1"/>
  <c r="AD24" i="1"/>
  <c r="AD25" i="1"/>
  <c r="AD26" i="1"/>
  <c r="AD27" i="1"/>
  <c r="AD29" i="1"/>
  <c r="AD30" i="1"/>
  <c r="AD31" i="1"/>
  <c r="AD32" i="1"/>
  <c r="AD33" i="1"/>
  <c r="AD34" i="1"/>
  <c r="AD36" i="1"/>
  <c r="AD37" i="1"/>
  <c r="AD38" i="1"/>
  <c r="AD39" i="1"/>
  <c r="AD40" i="1"/>
  <c r="AD41" i="1"/>
  <c r="AD43" i="1"/>
  <c r="AD44" i="1"/>
  <c r="AD45" i="1"/>
  <c r="AD46" i="1"/>
  <c r="AD47" i="1"/>
  <c r="AD48" i="1"/>
  <c r="AD50" i="1"/>
  <c r="AD51" i="1"/>
  <c r="AD52" i="1"/>
  <c r="AD53" i="1"/>
  <c r="AD54" i="1"/>
  <c r="AD56" i="1"/>
  <c r="AD57" i="1"/>
  <c r="AD58" i="1"/>
  <c r="AD59" i="1"/>
  <c r="AD61" i="1"/>
  <c r="AD62" i="1"/>
  <c r="AD63" i="1"/>
  <c r="AD64" i="1"/>
  <c r="AD66" i="1"/>
  <c r="AD67" i="1"/>
  <c r="AD68" i="1"/>
  <c r="AD69" i="1"/>
  <c r="AD71" i="1"/>
  <c r="AD72" i="1"/>
  <c r="AD73" i="1"/>
  <c r="AD74" i="1"/>
  <c r="AD76" i="1"/>
  <c r="AD77" i="1"/>
  <c r="AD78" i="1"/>
  <c r="AD80" i="1"/>
  <c r="AD81" i="1"/>
  <c r="AD83" i="1"/>
  <c r="AD84" i="1"/>
  <c r="AD86" i="1"/>
  <c r="AD87" i="1"/>
  <c r="AD89" i="1"/>
  <c r="AD90" i="1"/>
  <c r="AD92" i="1"/>
  <c r="AD93" i="1"/>
  <c r="AD95" i="1"/>
  <c r="AD96" i="1"/>
  <c r="AD98" i="1"/>
  <c r="AD99" i="1"/>
  <c r="AD101" i="1"/>
  <c r="AD103" i="1"/>
  <c r="AD104" i="1"/>
  <c r="AD105" i="1"/>
  <c r="AD106" i="1"/>
  <c r="AD107" i="1"/>
  <c r="AD4" i="1"/>
  <c r="AE6" i="1"/>
  <c r="AE7" i="1"/>
  <c r="AE8" i="1"/>
  <c r="AE9" i="1"/>
  <c r="AE10" i="1"/>
  <c r="AE11" i="1"/>
  <c r="AE12" i="1"/>
  <c r="AE13" i="1"/>
  <c r="AE15" i="1"/>
  <c r="AE16" i="1"/>
  <c r="AE17" i="1"/>
  <c r="AE18" i="1"/>
  <c r="AE19" i="1"/>
  <c r="AE20" i="1"/>
  <c r="AE21" i="1"/>
  <c r="AE23" i="1"/>
  <c r="AE24" i="1"/>
  <c r="AE25" i="1"/>
  <c r="AE26" i="1"/>
  <c r="AE27" i="1"/>
  <c r="AE28" i="1"/>
  <c r="AE29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5" i="1"/>
  <c r="AE46" i="1"/>
  <c r="AE47" i="1"/>
  <c r="AE48" i="1"/>
  <c r="AE49" i="1"/>
  <c r="AE51" i="1"/>
  <c r="AE52" i="1"/>
  <c r="AE53" i="1"/>
  <c r="AE54" i="1"/>
  <c r="AE55" i="1"/>
  <c r="AE57" i="1"/>
  <c r="AE58" i="1"/>
  <c r="AE59" i="1"/>
  <c r="AE60" i="1"/>
  <c r="AE62" i="1"/>
  <c r="AE63" i="1"/>
  <c r="AE64" i="1"/>
  <c r="AE65" i="1"/>
  <c r="AE67" i="1"/>
  <c r="AE68" i="1"/>
  <c r="AE69" i="1"/>
  <c r="AE70" i="1"/>
  <c r="AE72" i="1"/>
  <c r="AE73" i="1"/>
  <c r="AE74" i="1"/>
  <c r="AE75" i="1"/>
  <c r="AE77" i="1"/>
  <c r="AE78" i="1"/>
  <c r="AE79" i="1"/>
  <c r="AE81" i="1"/>
  <c r="AE82" i="1"/>
  <c r="AE84" i="1"/>
  <c r="AE85" i="1"/>
  <c r="AE87" i="1"/>
  <c r="AE88" i="1"/>
  <c r="AE90" i="1"/>
  <c r="AE91" i="1"/>
  <c r="AE93" i="1"/>
  <c r="AE94" i="1"/>
  <c r="AE96" i="1"/>
  <c r="AE97" i="1"/>
  <c r="AE99" i="1"/>
  <c r="AE100" i="1"/>
  <c r="AE102" i="1"/>
  <c r="AE4" i="1"/>
  <c r="I4" i="1" l="1"/>
  <c r="F4" i="1" s="1"/>
  <c r="I107" i="1"/>
  <c r="F107" i="1" s="1"/>
  <c r="I106" i="1"/>
  <c r="F106" i="1" s="1"/>
  <c r="I105" i="1"/>
  <c r="F105" i="1" s="1"/>
  <c r="I104" i="1"/>
  <c r="F104" i="1" s="1"/>
  <c r="I103" i="1"/>
  <c r="F103" i="1" s="1"/>
  <c r="I102" i="1"/>
  <c r="F102" i="1" s="1"/>
  <c r="I101" i="1"/>
  <c r="F101" i="1" s="1"/>
  <c r="I100" i="1"/>
  <c r="F100" i="1" s="1"/>
  <c r="I99" i="1"/>
  <c r="F99" i="1" s="1"/>
  <c r="I98" i="1"/>
  <c r="F98" i="1" s="1"/>
  <c r="I97" i="1"/>
  <c r="F97" i="1" s="1"/>
  <c r="I96" i="1"/>
  <c r="F96" i="1" s="1"/>
  <c r="I95" i="1"/>
  <c r="F95" i="1" s="1"/>
  <c r="I94" i="1"/>
  <c r="F94" i="1" s="1"/>
  <c r="I93" i="1"/>
  <c r="F93" i="1" s="1"/>
  <c r="I92" i="1"/>
  <c r="F92" i="1" s="1"/>
  <c r="I91" i="1"/>
  <c r="F91" i="1" s="1"/>
  <c r="I90" i="1"/>
  <c r="F90" i="1" s="1"/>
  <c r="I89" i="1"/>
  <c r="F89" i="1" s="1"/>
  <c r="I88" i="1"/>
  <c r="F88" i="1" s="1"/>
  <c r="I87" i="1"/>
  <c r="F87" i="1" s="1"/>
  <c r="I86" i="1"/>
  <c r="F86" i="1" s="1"/>
  <c r="I85" i="1"/>
  <c r="F85" i="1" s="1"/>
  <c r="I84" i="1"/>
  <c r="F84" i="1" s="1"/>
  <c r="I83" i="1"/>
  <c r="F83" i="1" s="1"/>
  <c r="I82" i="1"/>
  <c r="F82" i="1" s="1"/>
  <c r="I81" i="1"/>
  <c r="F81" i="1" s="1"/>
  <c r="I80" i="1"/>
  <c r="F80" i="1" s="1"/>
  <c r="I79" i="1"/>
  <c r="F79" i="1" s="1"/>
  <c r="I78" i="1"/>
  <c r="F78" i="1" s="1"/>
  <c r="I77" i="1"/>
  <c r="F77" i="1" s="1"/>
  <c r="I76" i="1"/>
  <c r="F76" i="1" s="1"/>
  <c r="I75" i="1"/>
  <c r="F75" i="1" s="1"/>
  <c r="I74" i="1"/>
  <c r="F74" i="1" s="1"/>
  <c r="I73" i="1"/>
  <c r="F73" i="1" s="1"/>
  <c r="I72" i="1"/>
  <c r="F72" i="1" s="1"/>
  <c r="I71" i="1"/>
  <c r="F71" i="1" s="1"/>
  <c r="I70" i="1"/>
  <c r="F70" i="1" s="1"/>
  <c r="I69" i="1"/>
  <c r="F69" i="1" s="1"/>
  <c r="I68" i="1"/>
  <c r="F68" i="1" s="1"/>
  <c r="I67" i="1"/>
  <c r="F67" i="1" s="1"/>
  <c r="I66" i="1"/>
  <c r="F66" i="1" s="1"/>
  <c r="I65" i="1"/>
  <c r="F65" i="1" s="1"/>
  <c r="I64" i="1"/>
  <c r="F64" i="1" s="1"/>
  <c r="I63" i="1"/>
  <c r="F63" i="1" s="1"/>
  <c r="I62" i="1"/>
  <c r="F62" i="1" s="1"/>
  <c r="I61" i="1"/>
  <c r="F61" i="1" s="1"/>
  <c r="I60" i="1"/>
  <c r="F60" i="1" s="1"/>
  <c r="I59" i="1"/>
  <c r="F59" i="1" s="1"/>
  <c r="I58" i="1"/>
  <c r="F58" i="1" s="1"/>
  <c r="I57" i="1"/>
  <c r="F57" i="1" s="1"/>
  <c r="I56" i="1"/>
  <c r="F56" i="1" s="1"/>
  <c r="I55" i="1"/>
  <c r="F55" i="1" s="1"/>
  <c r="I54" i="1"/>
  <c r="F54" i="1" s="1"/>
  <c r="I53" i="1"/>
  <c r="F53" i="1" s="1"/>
  <c r="I52" i="1"/>
  <c r="F52" i="1" s="1"/>
  <c r="I51" i="1"/>
  <c r="F51" i="1" s="1"/>
  <c r="I50" i="1"/>
  <c r="F50" i="1" s="1"/>
  <c r="I49" i="1"/>
  <c r="F49" i="1" s="1"/>
  <c r="I48" i="1"/>
  <c r="F48" i="1" s="1"/>
  <c r="I47" i="1"/>
  <c r="F47" i="1" s="1"/>
  <c r="I46" i="1"/>
  <c r="F46" i="1" s="1"/>
  <c r="I45" i="1"/>
  <c r="F45" i="1" s="1"/>
  <c r="I44" i="1"/>
  <c r="F44" i="1" s="1"/>
  <c r="I43" i="1"/>
  <c r="F43" i="1" s="1"/>
  <c r="I42" i="1"/>
  <c r="F42" i="1" s="1"/>
  <c r="I41" i="1"/>
  <c r="F41" i="1" s="1"/>
  <c r="I40" i="1"/>
  <c r="F40" i="1" s="1"/>
  <c r="I39" i="1"/>
  <c r="F39" i="1" s="1"/>
  <c r="I38" i="1"/>
  <c r="F38" i="1" s="1"/>
  <c r="I37" i="1"/>
  <c r="F37" i="1" s="1"/>
  <c r="I36" i="1"/>
  <c r="F36" i="1" s="1"/>
  <c r="I35" i="1"/>
  <c r="F35" i="1" s="1"/>
  <c r="I34" i="1"/>
  <c r="F34" i="1" s="1"/>
  <c r="I33" i="1"/>
  <c r="F33" i="1" s="1"/>
  <c r="I32" i="1"/>
  <c r="F32" i="1" s="1"/>
  <c r="I31" i="1"/>
  <c r="F31" i="1" s="1"/>
  <c r="I30" i="1"/>
  <c r="F30" i="1" s="1"/>
  <c r="I29" i="1"/>
  <c r="F29" i="1" s="1"/>
  <c r="I28" i="1"/>
  <c r="F28" i="1" s="1"/>
  <c r="I27" i="1"/>
  <c r="F27" i="1" s="1"/>
  <c r="I26" i="1"/>
  <c r="F26" i="1" s="1"/>
  <c r="I25" i="1"/>
  <c r="F25" i="1" s="1"/>
  <c r="I24" i="1"/>
  <c r="F24" i="1" s="1"/>
  <c r="I23" i="1"/>
  <c r="F23" i="1" s="1"/>
  <c r="I22" i="1"/>
  <c r="F22" i="1" s="1"/>
  <c r="I21" i="1"/>
  <c r="F21" i="1" s="1"/>
  <c r="I20" i="1"/>
  <c r="F20" i="1" s="1"/>
  <c r="I19" i="1"/>
  <c r="F19" i="1" s="1"/>
  <c r="I18" i="1"/>
  <c r="F18" i="1" s="1"/>
  <c r="I17" i="1"/>
  <c r="F17" i="1" s="1"/>
  <c r="I16" i="1"/>
  <c r="F16" i="1" s="1"/>
  <c r="I15" i="1"/>
  <c r="F15" i="1" s="1"/>
  <c r="I14" i="1"/>
  <c r="F14" i="1" s="1"/>
  <c r="I13" i="1"/>
  <c r="F13" i="1" s="1"/>
  <c r="I12" i="1"/>
  <c r="F12" i="1" s="1"/>
  <c r="I11" i="1"/>
  <c r="F11" i="1" s="1"/>
  <c r="I10" i="1"/>
  <c r="F10" i="1" s="1"/>
  <c r="I9" i="1"/>
  <c r="F9" i="1" s="1"/>
  <c r="I8" i="1"/>
  <c r="F8" i="1" s="1"/>
  <c r="I7" i="1"/>
  <c r="F7" i="1" s="1"/>
  <c r="I6" i="1"/>
  <c r="F6" i="1" s="1"/>
  <c r="I5" i="1"/>
  <c r="F5" i="1" s="1"/>
  <c r="E1" i="1"/>
  <c r="D1" i="1"/>
  <c r="C1" i="1"/>
  <c r="G9" i="1" l="1"/>
  <c r="G14" i="1"/>
  <c r="G15" i="1"/>
  <c r="G37" i="1"/>
  <c r="G39" i="1"/>
  <c r="G43" i="1"/>
  <c r="G44" i="1"/>
  <c r="G69" i="1"/>
  <c r="G75" i="1"/>
  <c r="G93" i="1"/>
  <c r="G98" i="1"/>
  <c r="G99" i="1"/>
  <c r="G104" i="1"/>
  <c r="G105" i="1"/>
  <c r="G4" i="1"/>
  <c r="R98" i="1"/>
  <c r="AE98" i="1" s="1"/>
  <c r="R105" i="1"/>
  <c r="AE105" i="1" s="1"/>
  <c r="R104" i="1"/>
  <c r="AE104" i="1" s="1"/>
  <c r="R106" i="1"/>
  <c r="AE106" i="1" s="1"/>
  <c r="R95" i="1"/>
  <c r="AE95" i="1" s="1"/>
  <c r="R89" i="1"/>
  <c r="AE89" i="1" s="1"/>
  <c r="R83" i="1"/>
  <c r="AE83" i="1" s="1"/>
  <c r="R76" i="1"/>
  <c r="AE76" i="1" s="1"/>
  <c r="R66" i="1"/>
  <c r="AE66" i="1" s="1"/>
  <c r="R56" i="1"/>
  <c r="AE56" i="1" s="1"/>
  <c r="R44" i="1"/>
  <c r="AE44" i="1" s="1"/>
  <c r="R30" i="1"/>
  <c r="AE30" i="1" s="1"/>
  <c r="R14" i="1"/>
  <c r="AE14" i="1" s="1"/>
  <c r="R5" i="1"/>
  <c r="AE5" i="1" s="1"/>
  <c r="R22" i="1"/>
  <c r="AE22" i="1" s="1"/>
  <c r="R37" i="1"/>
  <c r="AE37" i="1" s="1"/>
  <c r="R50" i="1"/>
  <c r="AE50" i="1" s="1"/>
  <c r="R61" i="1"/>
  <c r="AE61" i="1" s="1"/>
  <c r="R71" i="1"/>
  <c r="AE71" i="1" s="1"/>
  <c r="R80" i="1"/>
  <c r="AE80" i="1" s="1"/>
  <c r="R86" i="1"/>
  <c r="AE86" i="1" s="1"/>
  <c r="R103" i="1"/>
  <c r="AE103" i="1" s="1"/>
  <c r="R92" i="1"/>
  <c r="AE92" i="1" s="1"/>
  <c r="R101" i="1"/>
  <c r="AE101" i="1" s="1"/>
  <c r="R107" i="1"/>
  <c r="AE107" i="1" s="1"/>
  <c r="Q100" i="1"/>
  <c r="Q94" i="1"/>
  <c r="AD94" i="1" s="1"/>
  <c r="Q88" i="1"/>
  <c r="Q82" i="1"/>
  <c r="Q75" i="1"/>
  <c r="AD75" i="1" s="1"/>
  <c r="Q65" i="1"/>
  <c r="Q55" i="1"/>
  <c r="Q42" i="1"/>
  <c r="Q28" i="1"/>
  <c r="Q12" i="1"/>
  <c r="AD12" i="1" s="1"/>
  <c r="Q20" i="1"/>
  <c r="AD20" i="1" s="1"/>
  <c r="Q35" i="1"/>
  <c r="Q49" i="1"/>
  <c r="Q60" i="1"/>
  <c r="Q70" i="1"/>
  <c r="Q79" i="1"/>
  <c r="AD79" i="1" s="1"/>
  <c r="Q85" i="1"/>
  <c r="Q91" i="1"/>
  <c r="Q97" i="1"/>
  <c r="Q102" i="1"/>
  <c r="P63" i="1"/>
  <c r="AC63" i="1" s="1"/>
  <c r="P16" i="1"/>
  <c r="P32" i="1"/>
  <c r="AC32" i="1" s="1"/>
  <c r="P46" i="1"/>
  <c r="P58" i="1"/>
  <c r="P68" i="1"/>
  <c r="P77" i="1"/>
  <c r="AC77" i="1" s="1"/>
  <c r="P84" i="1"/>
  <c r="P90" i="1"/>
  <c r="P96" i="1"/>
  <c r="P93" i="1"/>
  <c r="AC93" i="1" s="1"/>
  <c r="P87" i="1"/>
  <c r="P81" i="1"/>
  <c r="AC81" i="1" s="1"/>
  <c r="P73" i="1"/>
  <c r="AC73" i="1" s="1"/>
  <c r="P52" i="1"/>
  <c r="P39" i="1"/>
  <c r="AC39" i="1" s="1"/>
  <c r="P24" i="1"/>
  <c r="P8" i="1"/>
  <c r="AC8" i="1" s="1"/>
  <c r="P99" i="1"/>
  <c r="AC99" i="1" s="1"/>
  <c r="O59" i="1"/>
  <c r="O47" i="1"/>
  <c r="O33" i="1"/>
  <c r="AB33" i="1" s="1"/>
  <c r="O18" i="1"/>
  <c r="O64" i="1"/>
  <c r="O53" i="1"/>
  <c r="AB53" i="1" s="1"/>
  <c r="O40" i="1"/>
  <c r="O26" i="1"/>
  <c r="AB26" i="1" s="1"/>
  <c r="O10" i="1"/>
  <c r="O69" i="1"/>
  <c r="AB69" i="1" s="1"/>
  <c r="O74" i="1"/>
  <c r="O78" i="1"/>
  <c r="AB78" i="1" s="1"/>
  <c r="N6" i="1"/>
  <c r="N15" i="1"/>
  <c r="AA15" i="1" s="1"/>
  <c r="N23" i="1"/>
  <c r="N31" i="1"/>
  <c r="N38" i="1"/>
  <c r="AA38" i="1" s="1"/>
  <c r="N45" i="1"/>
  <c r="AA45" i="1" s="1"/>
  <c r="N51" i="1"/>
  <c r="AA51" i="1" s="1"/>
  <c r="N57" i="1"/>
  <c r="AA57" i="1" s="1"/>
  <c r="N62" i="1"/>
  <c r="N67" i="1"/>
  <c r="N72" i="1"/>
  <c r="M41" i="1"/>
  <c r="M34" i="1"/>
  <c r="M27" i="1"/>
  <c r="M19" i="1"/>
  <c r="M11" i="1"/>
  <c r="M48" i="1"/>
  <c r="Z48" i="1" s="1"/>
  <c r="M54" i="1"/>
  <c r="Z54" i="1" s="1"/>
  <c r="L21" i="1"/>
  <c r="Y21" i="1" s="1"/>
  <c r="L29" i="1"/>
  <c r="L13" i="1"/>
  <c r="L4" i="1"/>
  <c r="Y4" i="1" s="1"/>
  <c r="L36" i="1"/>
  <c r="L43" i="1"/>
  <c r="Y43" i="1" s="1"/>
  <c r="K17" i="1"/>
  <c r="K9" i="1"/>
  <c r="X9" i="1" s="1"/>
  <c r="K25" i="1"/>
  <c r="X25" i="1" s="1"/>
  <c r="J7" i="1"/>
  <c r="W7" i="1" s="1"/>
  <c r="W108" i="1" s="1"/>
  <c r="G29" i="1" l="1"/>
  <c r="Y29" i="1"/>
  <c r="G103" i="1"/>
  <c r="G63" i="1"/>
  <c r="G38" i="1"/>
  <c r="G11" i="1"/>
  <c r="Z11" i="1"/>
  <c r="G31" i="1"/>
  <c r="AA31" i="1"/>
  <c r="G18" i="1"/>
  <c r="AB18" i="1"/>
  <c r="G97" i="1"/>
  <c r="AD97" i="1"/>
  <c r="G55" i="1"/>
  <c r="AD55" i="1"/>
  <c r="AD108" i="1" s="1"/>
  <c r="G57" i="1"/>
  <c r="G7" i="1"/>
  <c r="G19" i="1"/>
  <c r="Z19" i="1"/>
  <c r="G23" i="1"/>
  <c r="AA23" i="1"/>
  <c r="G96" i="1"/>
  <c r="AC96" i="1"/>
  <c r="G91" i="1"/>
  <c r="AD91" i="1"/>
  <c r="G65" i="1"/>
  <c r="AD65" i="1"/>
  <c r="G56" i="1"/>
  <c r="G33" i="1"/>
  <c r="G52" i="1"/>
  <c r="AC52" i="1"/>
  <c r="G102" i="1"/>
  <c r="AD102" i="1"/>
  <c r="G42" i="1"/>
  <c r="AD42" i="1"/>
  <c r="G17" i="1"/>
  <c r="X17" i="1"/>
  <c r="X108" i="1" s="1"/>
  <c r="G90" i="1"/>
  <c r="AC90" i="1"/>
  <c r="AC108" i="1" s="1"/>
  <c r="J2" i="1"/>
  <c r="G84" i="1"/>
  <c r="AC84" i="1"/>
  <c r="G53" i="1"/>
  <c r="G70" i="1"/>
  <c r="AD70" i="1"/>
  <c r="G88" i="1"/>
  <c r="AD88" i="1"/>
  <c r="G81" i="1"/>
  <c r="G51" i="1"/>
  <c r="G26" i="1"/>
  <c r="G73" i="1"/>
  <c r="G87" i="1"/>
  <c r="AC87" i="1"/>
  <c r="G54" i="1"/>
  <c r="G34" i="1"/>
  <c r="Z34" i="1"/>
  <c r="G82" i="1"/>
  <c r="AD82" i="1"/>
  <c r="G92" i="1"/>
  <c r="G30" i="1"/>
  <c r="G41" i="1"/>
  <c r="Z41" i="1"/>
  <c r="G36" i="1"/>
  <c r="Y36" i="1"/>
  <c r="G72" i="1"/>
  <c r="AA72" i="1"/>
  <c r="G74" i="1"/>
  <c r="AB74" i="1"/>
  <c r="G68" i="1"/>
  <c r="AC68" i="1"/>
  <c r="G60" i="1"/>
  <c r="AD60" i="1"/>
  <c r="G79" i="1"/>
  <c r="G50" i="1"/>
  <c r="G25" i="1"/>
  <c r="G40" i="1"/>
  <c r="AB40" i="1"/>
  <c r="G16" i="1"/>
  <c r="AC16" i="1"/>
  <c r="G28" i="1"/>
  <c r="AD28" i="1"/>
  <c r="G12" i="1"/>
  <c r="G64" i="1"/>
  <c r="AB64" i="1"/>
  <c r="G27" i="1"/>
  <c r="Z27" i="1"/>
  <c r="G47" i="1"/>
  <c r="AB47" i="1"/>
  <c r="G85" i="1"/>
  <c r="AD85" i="1"/>
  <c r="G32" i="1"/>
  <c r="N2" i="1"/>
  <c r="AA6" i="1"/>
  <c r="G59" i="1"/>
  <c r="AB59" i="1"/>
  <c r="Y108" i="1"/>
  <c r="G67" i="1"/>
  <c r="AA67" i="1"/>
  <c r="G24" i="1"/>
  <c r="AC24" i="1"/>
  <c r="G58" i="1"/>
  <c r="AC58" i="1"/>
  <c r="G49" i="1"/>
  <c r="AD49" i="1"/>
  <c r="G100" i="1"/>
  <c r="AD100" i="1"/>
  <c r="G78" i="1"/>
  <c r="G48" i="1"/>
  <c r="G21" i="1"/>
  <c r="G13" i="1"/>
  <c r="Y13" i="1"/>
  <c r="G62" i="1"/>
  <c r="AA62" i="1"/>
  <c r="G10" i="1"/>
  <c r="AB10" i="1"/>
  <c r="G46" i="1"/>
  <c r="AC46" i="1"/>
  <c r="G35" i="1"/>
  <c r="AD35" i="1"/>
  <c r="G77" i="1"/>
  <c r="G45" i="1"/>
  <c r="G20" i="1"/>
  <c r="K2" i="1"/>
  <c r="G6" i="1"/>
  <c r="O2" i="1"/>
  <c r="G89" i="1"/>
  <c r="G5" i="1"/>
  <c r="L2" i="1"/>
  <c r="G76" i="1"/>
  <c r="P2" i="1"/>
  <c r="G86" i="1"/>
  <c r="G107" i="1"/>
  <c r="G95" i="1"/>
  <c r="G83" i="1"/>
  <c r="G71" i="1"/>
  <c r="Q2" i="1"/>
  <c r="AE108" i="1"/>
  <c r="G61" i="1"/>
  <c r="G106" i="1"/>
  <c r="G94" i="1"/>
  <c r="G22" i="1"/>
  <c r="G80" i="1"/>
  <c r="G8" i="1"/>
  <c r="G66" i="1"/>
  <c r="G101" i="1"/>
  <c r="R2" i="1"/>
  <c r="M2" i="1"/>
  <c r="AA108" i="1" l="1"/>
  <c r="AB108" i="1"/>
  <c r="Z108" i="1"/>
</calcChain>
</file>

<file path=xl/sharedStrings.xml><?xml version="1.0" encoding="utf-8"?>
<sst xmlns="http://schemas.openxmlformats.org/spreadsheetml/2006/main" count="53" uniqueCount="30">
  <si>
    <t>Bond 1</t>
  </si>
  <si>
    <t>Bond 2</t>
  </si>
  <si>
    <t>Bond 3</t>
  </si>
  <si>
    <t>Bond 4</t>
  </si>
  <si>
    <t>Bond 5</t>
  </si>
  <si>
    <t>Bond 6</t>
  </si>
  <si>
    <t>Bond 7</t>
  </si>
  <si>
    <t>Bond 8</t>
  </si>
  <si>
    <t>Bond 9</t>
  </si>
  <si>
    <t>Next coupon</t>
  </si>
  <si>
    <t>Maturity</t>
  </si>
  <si>
    <t>Price</t>
  </si>
  <si>
    <t>Cashflow dates:</t>
  </si>
  <si>
    <t>Spot date:</t>
  </si>
  <si>
    <t>Annal coupon (%)</t>
  </si>
  <si>
    <t>Jason</t>
  </si>
  <si>
    <t>delta</t>
  </si>
  <si>
    <t>count</t>
  </si>
  <si>
    <t>W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</si>
  <si>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</si>
  <si>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</si>
  <si>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</si>
  <si>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</si>
  <si>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</si>
  <si>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</si>
  <si>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</si>
  <si>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</si>
  <si>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</si>
  <si>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Di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</si>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</sst>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00000"/>
    <numFmt numFmtId="166" formatCode="0.000000000"/>
    <numFmt numFmtId="167" formatCode="_(* #,##0.000_);_(* \(#,##0.000\);_(* &quot;-&quot;??_);_(@_)"/>
    <numFmt numFmtId="168" formatCode="_(* #,##0_);_(* \(#,##0\);_(* &quot;-&quot;??_);_(@_)"/>
    <numFmt numFmtId="171" formatCode="_(* #,##0.000000_);_(* \(#,##0.000000\);_(* &quot;-&quot;??_);_(@_)"/>
    <numFmt numFmtId="176" formatCode="0.0000"/>
  </numFmts>
  <fonts count="7" x14ac:knownFonts="1">
    <font>
      <sz val="11"/>
      <color theme="1"/>
      <name val="Calibri"/>
      <family val="2"/>
      <scheme val="minor"/>
    </font>
    <font>
      <sz val="5"/>
      <color rgb="FF373A3C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0" xfId="0" applyNumberFormat="1" applyBorder="1"/>
    <xf numFmtId="14" fontId="0" fillId="0" borderId="0" xfId="0" applyNumberFormat="1" applyBorder="1"/>
    <xf numFmtId="2" fontId="0" fillId="0" borderId="2" xfId="0" applyNumberFormat="1" applyBorder="1"/>
    <xf numFmtId="1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NumberFormat="1" applyBorder="1"/>
    <xf numFmtId="0" fontId="0" fillId="0" borderId="5" xfId="0" applyNumberFormat="1" applyBorder="1"/>
    <xf numFmtId="0" fontId="1" fillId="0" borderId="0" xfId="0" applyFont="1"/>
    <xf numFmtId="165" fontId="0" fillId="0" borderId="0" xfId="0" applyNumberFormat="1"/>
    <xf numFmtId="0" fontId="0" fillId="0" borderId="0" xfId="0" applyBorder="1"/>
    <xf numFmtId="166" fontId="0" fillId="0" borderId="0" xfId="0" quotePrefix="1" applyNumberFormat="1" applyBorder="1"/>
    <xf numFmtId="166" fontId="0" fillId="0" borderId="0" xfId="0" applyNumberFormat="1" applyBorder="1"/>
    <xf numFmtId="166" fontId="0" fillId="2" borderId="0" xfId="0" applyNumberFormat="1" applyFill="1" applyBorder="1"/>
    <xf numFmtId="0" fontId="0" fillId="0" borderId="6" xfId="0" applyBorder="1"/>
    <xf numFmtId="167" fontId="0" fillId="0" borderId="0" xfId="1" applyNumberFormat="1" applyFont="1"/>
    <xf numFmtId="167" fontId="0" fillId="0" borderId="6" xfId="1" applyNumberFormat="1" applyFont="1" applyBorder="1"/>
    <xf numFmtId="167" fontId="0" fillId="3" borderId="0" xfId="1" applyNumberFormat="1" applyFont="1" applyFill="1"/>
    <xf numFmtId="167" fontId="0" fillId="3" borderId="6" xfId="1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6" xfId="0" quotePrefix="1" applyNumberFormat="1" applyBorder="1"/>
    <xf numFmtId="167" fontId="0" fillId="0" borderId="6" xfId="1" quotePrefix="1" applyNumberFormat="1" applyFont="1" applyBorder="1"/>
    <xf numFmtId="167" fontId="0" fillId="3" borderId="6" xfId="1" quotePrefix="1" applyNumberFormat="1" applyFont="1" applyFill="1" applyBorder="1"/>
    <xf numFmtId="14" fontId="0" fillId="0" borderId="6" xfId="0" applyNumberFormat="1" applyBorder="1"/>
    <xf numFmtId="14" fontId="3" fillId="0" borderId="6" xfId="0" applyNumberFormat="1" applyFont="1" applyBorder="1"/>
    <xf numFmtId="167" fontId="3" fillId="0" borderId="6" xfId="1" applyNumberFormat="1" applyFont="1" applyBorder="1"/>
    <xf numFmtId="167" fontId="3" fillId="3" borderId="6" xfId="1" applyNumberFormat="1" applyFont="1" applyFill="1" applyBorder="1"/>
    <xf numFmtId="14" fontId="0" fillId="2" borderId="6" xfId="0" applyNumberFormat="1" applyFill="1" applyBorder="1"/>
    <xf numFmtId="167" fontId="0" fillId="2" borderId="6" xfId="1" applyNumberFormat="1" applyFont="1" applyFill="1" applyBorder="1"/>
    <xf numFmtId="167" fontId="2" fillId="0" borderId="6" xfId="1" applyNumberFormat="1" applyFont="1" applyBorder="1"/>
    <xf numFmtId="167" fontId="3" fillId="2" borderId="6" xfId="1" applyNumberFormat="1" applyFont="1" applyFill="1" applyBorder="1"/>
    <xf numFmtId="0" fontId="0" fillId="0" borderId="6" xfId="0" applyBorder="1" applyAlignment="1">
      <alignment horizontal="center"/>
    </xf>
    <xf numFmtId="2" fontId="0" fillId="0" borderId="6" xfId="0" applyNumberFormat="1" applyBorder="1"/>
    <xf numFmtId="168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168" fontId="0" fillId="3" borderId="0" xfId="1" applyNumberFormat="1" applyFont="1" applyFill="1" applyAlignment="1">
      <alignment vertical="center"/>
    </xf>
    <xf numFmtId="14" fontId="3" fillId="0" borderId="0" xfId="0" applyNumberFormat="1" applyFont="1"/>
    <xf numFmtId="171" fontId="0" fillId="0" borderId="0" xfId="1" applyNumberFormat="1" applyFont="1"/>
    <xf numFmtId="171" fontId="0" fillId="0" borderId="0" xfId="1" applyNumberFormat="1" applyFont="1" applyAlignment="1">
      <alignment vertical="center"/>
    </xf>
    <xf numFmtId="0" fontId="0" fillId="2" borderId="0" xfId="0" applyFill="1"/>
    <xf numFmtId="14" fontId="3" fillId="2" borderId="0" xfId="0" applyNumberFormat="1" applyFont="1" applyFill="1" applyBorder="1"/>
    <xf numFmtId="14" fontId="3" fillId="3" borderId="0" xfId="0" applyNumberFormat="1" applyFont="1" applyFill="1" applyBorder="1"/>
    <xf numFmtId="166" fontId="3" fillId="0" borderId="0" xfId="0" applyNumberFormat="1" applyFont="1" applyBorder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76" fontId="5" fillId="4" borderId="0" xfId="0" applyNumberFormat="1" applyFont="1" applyFill="1"/>
    <xf numFmtId="2" fontId="0" fillId="0" borderId="3" xfId="0" applyNumberFormat="1" applyBorder="1" applyAlignment="1">
      <alignment horizontal="center" wrapText="1"/>
    </xf>
    <xf numFmtId="43" fontId="0" fillId="0" borderId="0" xfId="1" applyFont="1"/>
    <xf numFmtId="43" fontId="3" fillId="2" borderId="0" xfId="1" applyFont="1" applyFill="1"/>
    <xf numFmtId="14" fontId="6" fillId="2" borderId="0" xfId="0" applyNumberFormat="1" applyFont="1" applyFill="1" applyBorder="1"/>
    <xf numFmtId="14" fontId="6" fillId="2" borderId="2" xfId="0" applyNumberFormat="1" applyFont="1" applyFill="1" applyBorder="1"/>
    <xf numFmtId="14" fontId="0" fillId="2" borderId="0" xfId="0" applyNumberFormat="1" applyFill="1" applyBorder="1"/>
    <xf numFmtId="43" fontId="0" fillId="2" borderId="0" xfId="1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5" fillId="5" borderId="0" xfId="0" applyFont="1" applyFill="1"/>
    <xf numFmtId="43" fontId="4" fillId="5" borderId="0" xfId="0" applyNumberFormat="1" applyFont="1" applyFill="1"/>
    <xf numFmtId="0" fontId="0" fillId="0" borderId="6" xfId="0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167" fontId="0" fillId="3" borderId="6" xfId="1" applyNumberFormat="1" applyFont="1" applyFill="1" applyBorder="1" applyAlignment="1">
      <alignment horizontal="center" vertical="center"/>
    </xf>
    <xf numFmtId="171" fontId="0" fillId="0" borderId="6" xfId="1" applyNumberFormat="1" applyFont="1" applyBorder="1" applyAlignment="1">
      <alignment horizontal="center" vertical="center"/>
    </xf>
    <xf numFmtId="171" fontId="0" fillId="0" borderId="6" xfId="1" quotePrefix="1" applyNumberFormat="1" applyFont="1" applyBorder="1"/>
    <xf numFmtId="171" fontId="0" fillId="0" borderId="6" xfId="1" applyNumberFormat="1" applyFont="1" applyBorder="1"/>
    <xf numFmtId="171" fontId="3" fillId="0" borderId="6" xfId="1" applyNumberFormat="1" applyFont="1" applyBorder="1"/>
    <xf numFmtId="171" fontId="0" fillId="2" borderId="6" xfId="1" applyNumberFormat="1" applyFont="1" applyFill="1" applyBorder="1"/>
    <xf numFmtId="171" fontId="3" fillId="2" borderId="6" xfId="1" applyNumberFormat="1" applyFont="1" applyFill="1" applyBorder="1"/>
    <xf numFmtId="0" fontId="5" fillId="5" borderId="0" xfId="0" applyFont="1" applyFill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214313</xdr:colOff>
      <xdr:row>13</xdr:row>
      <xdr:rowOff>61913</xdr:rowOff>
    </xdr:from>
    <xdr:to>
      <xdr:col>3</xdr:col>
      <xdr:colOff>876301</xdr:colOff>
      <xdr:row>18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3E2476-4D68-466F-AAEE-AD6EA44E46B5}"/>
            </a:ext>
          </a:extLst>
        </xdr:cNvPr>
        <xdr:cNvSpPr txBox="1"/>
      </xdr:nvSpPr>
      <xdr:spPr>
        <a:xfrm>
          <a:off x="228600" y="2562226"/>
          <a:ext cx="3362325" cy="914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bonds pay semi-annual</a:t>
          </a:r>
          <a:r>
            <a:rPr lang="en-US" sz="1100" baseline="0"/>
            <a:t> coupons on the cash flow dates shown to the right. For simplicity we do not take into consideration that some days might be non-businessdays (e.g. weekends).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C54A-CE81-4977-AB7E-81816B479FD4}">
  <dimension ref="A1:L105"/>
  <sheetViews>
    <sheetView tabSelected="1" workbookViewId="0">
      <pane xSplit="12" ySplit="4" topLeftCell="M86" activePane="bottomRight" state="frozen"/>
      <selection pane="topRight" activeCell="M1" sqref="M1"/>
      <selection pane="bottomLeft" activeCell="A5" sqref="A5"/>
      <selection pane="bottomRight" activeCell="O94" sqref="O94"/>
    </sheetView>
  </sheetViews>
  <sheetFormatPr defaultRowHeight="14.25" x14ac:dyDescent="0.45"/>
  <cols>
    <col min="1" max="1" width="13.19921875" bestFit="1" customWidth="1"/>
    <col min="2" max="2" width="6.3984375" bestFit="1" customWidth="1"/>
    <col min="12" max="12" width="5.33203125" customWidth="1"/>
  </cols>
  <sheetData>
    <row r="1" spans="1:12" x14ac:dyDescent="0.45">
      <c r="A1" s="17" t="s">
        <v>12</v>
      </c>
      <c r="B1" s="19" t="s">
        <v>16</v>
      </c>
      <c r="C1" s="19" t="s">
        <v>0</v>
      </c>
      <c r="D1" s="19" t="s">
        <v>1</v>
      </c>
      <c r="E1" s="19" t="s">
        <v>2</v>
      </c>
      <c r="F1" s="19" t="s">
        <v>3</v>
      </c>
      <c r="G1" s="21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71" t="s">
        <v>29</v>
      </c>
    </row>
    <row r="2" spans="1:12" x14ac:dyDescent="0.45">
      <c r="A2" s="24">
        <v>35334</v>
      </c>
      <c r="B2" s="25">
        <v>0.10833333333334849</v>
      </c>
      <c r="C2" s="25"/>
      <c r="D2" s="25"/>
      <c r="E2" s="25">
        <v>6.125</v>
      </c>
      <c r="F2" s="25"/>
      <c r="G2" s="26"/>
      <c r="H2" s="25"/>
      <c r="I2" s="25"/>
      <c r="J2" s="25"/>
      <c r="K2" s="25"/>
      <c r="L2" s="72"/>
    </row>
    <row r="3" spans="1:12" x14ac:dyDescent="0.45">
      <c r="A3" s="27">
        <v>35351</v>
      </c>
      <c r="B3" s="19">
        <v>4.7222222222217169E-2</v>
      </c>
      <c r="C3" s="19"/>
      <c r="D3" s="19"/>
      <c r="E3" s="19"/>
      <c r="F3" s="19"/>
      <c r="G3" s="21"/>
      <c r="H3" s="19"/>
      <c r="I3" s="19"/>
      <c r="J3" s="19"/>
      <c r="K3" s="19">
        <v>4.5</v>
      </c>
      <c r="L3" s="72"/>
    </row>
    <row r="4" spans="1:12" x14ac:dyDescent="0.45">
      <c r="A4" s="27">
        <v>35375</v>
      </c>
      <c r="B4" s="19">
        <v>6.3888888888868678E-2</v>
      </c>
      <c r="C4" s="19"/>
      <c r="D4" s="19"/>
      <c r="E4" s="19"/>
      <c r="F4" s="19"/>
      <c r="G4" s="21">
        <v>3.5</v>
      </c>
      <c r="H4" s="19"/>
      <c r="I4" s="19"/>
      <c r="J4" s="19"/>
      <c r="K4" s="19"/>
      <c r="L4" s="72"/>
    </row>
    <row r="5" spans="1:12" x14ac:dyDescent="0.45">
      <c r="A5" s="28">
        <v>35384</v>
      </c>
      <c r="B5" s="29">
        <v>2.5000000000090949E-2</v>
      </c>
      <c r="C5" s="29">
        <v>105</v>
      </c>
      <c r="D5" s="29"/>
      <c r="E5" s="29"/>
      <c r="F5" s="29"/>
      <c r="G5" s="30"/>
      <c r="H5" s="29"/>
      <c r="I5" s="29"/>
      <c r="J5" s="29"/>
      <c r="K5" s="29"/>
      <c r="L5" s="72"/>
    </row>
    <row r="6" spans="1:12" x14ac:dyDescent="0.45">
      <c r="A6" s="27">
        <v>35406</v>
      </c>
      <c r="B6" s="19">
        <v>6.1111111111131322E-2</v>
      </c>
      <c r="C6" s="19"/>
      <c r="D6" s="19"/>
      <c r="E6" s="19"/>
      <c r="F6" s="19"/>
      <c r="G6" s="21"/>
      <c r="H6" s="19"/>
      <c r="I6" s="19">
        <v>4.25</v>
      </c>
      <c r="J6" s="19"/>
      <c r="K6" s="19"/>
      <c r="L6" s="72"/>
    </row>
    <row r="7" spans="1:12" x14ac:dyDescent="0.45">
      <c r="A7" s="27">
        <v>35449</v>
      </c>
      <c r="B7" s="19">
        <v>0.11666666666656056</v>
      </c>
      <c r="C7" s="19"/>
      <c r="D7" s="19">
        <v>4.875</v>
      </c>
      <c r="E7" s="19"/>
      <c r="F7" s="19"/>
      <c r="G7" s="21"/>
      <c r="H7" s="19"/>
      <c r="I7" s="19"/>
      <c r="J7" s="19"/>
      <c r="K7" s="19"/>
      <c r="L7" s="72"/>
    </row>
    <row r="8" spans="1:12" x14ac:dyDescent="0.45">
      <c r="A8" s="27">
        <v>35488</v>
      </c>
      <c r="B8" s="19">
        <v>0.10555555555561114</v>
      </c>
      <c r="C8" s="19"/>
      <c r="D8" s="19"/>
      <c r="E8" s="19"/>
      <c r="F8" s="19"/>
      <c r="G8" s="21"/>
      <c r="H8" s="19">
        <v>4.875</v>
      </c>
      <c r="I8" s="19"/>
      <c r="J8" s="19"/>
      <c r="K8" s="19"/>
      <c r="L8" s="72"/>
    </row>
    <row r="9" spans="1:12" x14ac:dyDescent="0.45">
      <c r="A9" s="27">
        <v>35492</v>
      </c>
      <c r="B9" s="19">
        <v>1.6666666666651508E-2</v>
      </c>
      <c r="C9" s="19"/>
      <c r="D9" s="19"/>
      <c r="E9" s="19"/>
      <c r="F9" s="19">
        <v>4.5</v>
      </c>
      <c r="G9" s="21"/>
      <c r="H9" s="19"/>
      <c r="I9" s="19"/>
      <c r="J9" s="19"/>
      <c r="K9" s="19"/>
      <c r="L9" s="72"/>
    </row>
    <row r="10" spans="1:12" x14ac:dyDescent="0.45">
      <c r="A10" s="27">
        <v>35497</v>
      </c>
      <c r="B10" s="19">
        <v>1.3888888888914153E-2</v>
      </c>
      <c r="C10" s="19"/>
      <c r="D10" s="19"/>
      <c r="E10" s="19"/>
      <c r="F10" s="19"/>
      <c r="G10" s="21"/>
      <c r="H10" s="19"/>
      <c r="I10" s="19"/>
      <c r="J10" s="19">
        <v>3.875</v>
      </c>
      <c r="K10" s="19"/>
      <c r="L10" s="72"/>
    </row>
    <row r="11" spans="1:12" x14ac:dyDescent="0.45">
      <c r="A11" s="27">
        <v>35515</v>
      </c>
      <c r="B11" s="19">
        <v>4.9999999999954525E-2</v>
      </c>
      <c r="C11" s="19"/>
      <c r="D11" s="19"/>
      <c r="E11" s="19">
        <v>6.125</v>
      </c>
      <c r="F11" s="19"/>
      <c r="G11" s="21"/>
      <c r="H11" s="19"/>
      <c r="I11" s="19"/>
      <c r="J11" s="19"/>
      <c r="K11" s="19"/>
      <c r="L11" s="72"/>
    </row>
    <row r="12" spans="1:12" x14ac:dyDescent="0.45">
      <c r="A12" s="27">
        <v>35533</v>
      </c>
      <c r="B12" s="19">
        <v>4.7222222222217169E-2</v>
      </c>
      <c r="C12" s="19"/>
      <c r="D12" s="19"/>
      <c r="E12" s="19"/>
      <c r="F12" s="19"/>
      <c r="G12" s="21"/>
      <c r="H12" s="19"/>
      <c r="I12" s="19"/>
      <c r="J12" s="19"/>
      <c r="K12" s="19">
        <v>4.5</v>
      </c>
      <c r="L12" s="72"/>
    </row>
    <row r="13" spans="1:12" x14ac:dyDescent="0.45">
      <c r="A13" s="27">
        <v>35556</v>
      </c>
      <c r="B13" s="19">
        <v>6.3888888888868678E-2</v>
      </c>
      <c r="C13" s="19"/>
      <c r="D13" s="19"/>
      <c r="E13" s="19"/>
      <c r="F13" s="19"/>
      <c r="G13" s="21">
        <v>3.5</v>
      </c>
      <c r="H13" s="19"/>
      <c r="I13" s="19"/>
      <c r="J13" s="19"/>
      <c r="K13" s="19"/>
      <c r="L13" s="72"/>
    </row>
    <row r="14" spans="1:12" x14ac:dyDescent="0.45">
      <c r="A14" s="27">
        <v>35588</v>
      </c>
      <c r="B14" s="19">
        <v>8.6111111111222272E-2</v>
      </c>
      <c r="C14" s="19"/>
      <c r="D14" s="19"/>
      <c r="E14" s="19"/>
      <c r="F14" s="19"/>
      <c r="G14" s="21"/>
      <c r="H14" s="19"/>
      <c r="I14" s="19">
        <v>4.25</v>
      </c>
      <c r="J14" s="19"/>
      <c r="K14" s="19"/>
      <c r="L14" s="72"/>
    </row>
    <row r="15" spans="1:12" x14ac:dyDescent="0.45">
      <c r="A15" s="27">
        <v>35630</v>
      </c>
      <c r="B15" s="19">
        <v>0.11666666666656056</v>
      </c>
      <c r="C15" s="19"/>
      <c r="D15" s="19">
        <v>4.875</v>
      </c>
      <c r="E15" s="19"/>
      <c r="F15" s="19"/>
      <c r="G15" s="21"/>
      <c r="H15" s="19"/>
      <c r="I15" s="19"/>
      <c r="J15" s="19"/>
      <c r="K15" s="19"/>
      <c r="L15" s="72"/>
    </row>
    <row r="16" spans="1:12" x14ac:dyDescent="0.45">
      <c r="A16" s="27">
        <v>35669</v>
      </c>
      <c r="B16" s="19">
        <v>0.10555555555561114</v>
      </c>
      <c r="C16" s="19"/>
      <c r="D16" s="19"/>
      <c r="E16" s="19"/>
      <c r="F16" s="19"/>
      <c r="G16" s="21"/>
      <c r="H16" s="19">
        <v>4.875</v>
      </c>
      <c r="I16" s="19"/>
      <c r="J16" s="19"/>
      <c r="K16" s="19"/>
      <c r="L16" s="72"/>
    </row>
    <row r="17" spans="1:12" x14ac:dyDescent="0.45">
      <c r="A17" s="27">
        <v>35676</v>
      </c>
      <c r="B17" s="19">
        <v>1.6666666666651508E-2</v>
      </c>
      <c r="C17" s="19"/>
      <c r="D17" s="19"/>
      <c r="E17" s="19"/>
      <c r="F17" s="19">
        <v>4.5</v>
      </c>
      <c r="G17" s="21"/>
      <c r="H17" s="19"/>
      <c r="I17" s="19"/>
      <c r="J17" s="19"/>
      <c r="K17" s="19"/>
      <c r="L17" s="72"/>
    </row>
    <row r="18" spans="1:12" x14ac:dyDescent="0.45">
      <c r="A18" s="27">
        <v>35681</v>
      </c>
      <c r="B18" s="19">
        <v>1.3888888888914153E-2</v>
      </c>
      <c r="C18" s="19"/>
      <c r="D18" s="19"/>
      <c r="E18" s="19"/>
      <c r="F18" s="19"/>
      <c r="G18" s="21"/>
      <c r="H18" s="19"/>
      <c r="I18" s="19"/>
      <c r="J18" s="19">
        <v>3.875</v>
      </c>
      <c r="K18" s="19"/>
      <c r="L18" s="72"/>
    </row>
    <row r="19" spans="1:12" x14ac:dyDescent="0.45">
      <c r="A19" s="27">
        <v>35699</v>
      </c>
      <c r="B19" s="19">
        <v>4.9999999999954525E-2</v>
      </c>
      <c r="C19" s="19"/>
      <c r="D19" s="19"/>
      <c r="E19" s="19">
        <v>6.125</v>
      </c>
      <c r="F19" s="19"/>
      <c r="G19" s="21"/>
      <c r="H19" s="19"/>
      <c r="I19" s="19"/>
      <c r="J19" s="19"/>
      <c r="K19" s="19"/>
      <c r="L19" s="72"/>
    </row>
    <row r="20" spans="1:12" x14ac:dyDescent="0.45">
      <c r="A20" s="27">
        <v>35716</v>
      </c>
      <c r="B20" s="19">
        <v>4.7222222222217169E-2</v>
      </c>
      <c r="C20" s="19"/>
      <c r="D20" s="19"/>
      <c r="E20" s="19"/>
      <c r="F20" s="19"/>
      <c r="G20" s="21"/>
      <c r="H20" s="19"/>
      <c r="I20" s="19"/>
      <c r="J20" s="19"/>
      <c r="K20" s="19">
        <v>4.5</v>
      </c>
      <c r="L20" s="72"/>
    </row>
    <row r="21" spans="1:12" x14ac:dyDescent="0.45">
      <c r="A21" s="27">
        <v>35740</v>
      </c>
      <c r="B21" s="19">
        <v>6.3888888888868678E-2</v>
      </c>
      <c r="C21" s="19"/>
      <c r="D21" s="19"/>
      <c r="E21" s="19"/>
      <c r="F21" s="19"/>
      <c r="G21" s="21">
        <v>3.5</v>
      </c>
      <c r="H21" s="19"/>
      <c r="I21" s="19"/>
      <c r="J21" s="19"/>
      <c r="K21" s="19"/>
      <c r="L21" s="72"/>
    </row>
    <row r="22" spans="1:12" x14ac:dyDescent="0.45">
      <c r="A22" s="27">
        <v>35771</v>
      </c>
      <c r="B22" s="19">
        <v>8.6111111111222272E-2</v>
      </c>
      <c r="C22" s="19"/>
      <c r="D22" s="19"/>
      <c r="E22" s="19"/>
      <c r="F22" s="19"/>
      <c r="G22" s="21"/>
      <c r="H22" s="19"/>
      <c r="I22" s="19">
        <v>4.25</v>
      </c>
      <c r="J22" s="19"/>
      <c r="K22" s="19"/>
      <c r="L22" s="72"/>
    </row>
    <row r="23" spans="1:12" x14ac:dyDescent="0.45">
      <c r="A23" s="28">
        <v>35814</v>
      </c>
      <c r="B23" s="29">
        <v>0.11666666666656056</v>
      </c>
      <c r="C23" s="19"/>
      <c r="D23" s="29">
        <v>104.875</v>
      </c>
      <c r="E23" s="19"/>
      <c r="F23" s="19"/>
      <c r="G23" s="21"/>
      <c r="H23" s="19"/>
      <c r="I23" s="19"/>
      <c r="J23" s="19"/>
      <c r="K23" s="19"/>
      <c r="L23" s="72"/>
    </row>
    <row r="24" spans="1:12" x14ac:dyDescent="0.45">
      <c r="A24" s="27">
        <v>35853</v>
      </c>
      <c r="B24" s="19">
        <v>0.10555555555561114</v>
      </c>
      <c r="C24" s="19"/>
      <c r="D24" s="19"/>
      <c r="E24" s="19"/>
      <c r="F24" s="19"/>
      <c r="G24" s="21"/>
      <c r="H24" s="19">
        <v>4.875</v>
      </c>
      <c r="I24" s="19"/>
      <c r="J24" s="19"/>
      <c r="K24" s="19"/>
      <c r="L24" s="72"/>
    </row>
    <row r="25" spans="1:12" x14ac:dyDescent="0.45">
      <c r="A25" s="27">
        <v>35857</v>
      </c>
      <c r="B25" s="19">
        <v>1.6666666666651508E-2</v>
      </c>
      <c r="C25" s="19"/>
      <c r="D25" s="19"/>
      <c r="E25" s="19"/>
      <c r="F25" s="19">
        <v>4.5</v>
      </c>
      <c r="G25" s="21"/>
      <c r="H25" s="19"/>
      <c r="I25" s="19"/>
      <c r="J25" s="19"/>
      <c r="K25" s="19"/>
      <c r="L25" s="72"/>
    </row>
    <row r="26" spans="1:12" x14ac:dyDescent="0.45">
      <c r="A26" s="27">
        <v>35862</v>
      </c>
      <c r="B26" s="19">
        <v>1.3888888888914153E-2</v>
      </c>
      <c r="C26" s="19"/>
      <c r="D26" s="19"/>
      <c r="E26" s="19"/>
      <c r="F26" s="19"/>
      <c r="G26" s="21"/>
      <c r="H26" s="19"/>
      <c r="I26" s="19"/>
      <c r="J26" s="19">
        <v>3.875</v>
      </c>
      <c r="K26" s="19"/>
      <c r="L26" s="72"/>
    </row>
    <row r="27" spans="1:12" x14ac:dyDescent="0.45">
      <c r="A27" s="27">
        <v>35880</v>
      </c>
      <c r="B27" s="19">
        <v>4.9999999999954525E-2</v>
      </c>
      <c r="C27" s="19"/>
      <c r="D27" s="19"/>
      <c r="E27" s="19">
        <v>6.125</v>
      </c>
      <c r="F27" s="19"/>
      <c r="G27" s="21"/>
      <c r="H27" s="19"/>
      <c r="I27" s="19"/>
      <c r="J27" s="19"/>
      <c r="K27" s="19"/>
      <c r="L27" s="72"/>
    </row>
    <row r="28" spans="1:12" x14ac:dyDescent="0.45">
      <c r="A28" s="27">
        <v>35898</v>
      </c>
      <c r="B28" s="19">
        <v>4.7222222222217169E-2</v>
      </c>
      <c r="C28" s="19"/>
      <c r="D28" s="19"/>
      <c r="E28" s="19"/>
      <c r="F28" s="19"/>
      <c r="G28" s="21"/>
      <c r="H28" s="19"/>
      <c r="I28" s="19"/>
      <c r="J28" s="19"/>
      <c r="K28" s="19">
        <v>4.5</v>
      </c>
      <c r="L28" s="72"/>
    </row>
    <row r="29" spans="1:12" x14ac:dyDescent="0.45">
      <c r="A29" s="27">
        <v>35921</v>
      </c>
      <c r="B29" s="19">
        <v>6.3888888888868678E-2</v>
      </c>
      <c r="C29" s="19"/>
      <c r="D29" s="19"/>
      <c r="E29" s="19"/>
      <c r="F29" s="19"/>
      <c r="G29" s="21">
        <v>3.5</v>
      </c>
      <c r="H29" s="19"/>
      <c r="I29" s="19"/>
      <c r="J29" s="19"/>
      <c r="K29" s="19"/>
      <c r="L29" s="72"/>
    </row>
    <row r="30" spans="1:12" x14ac:dyDescent="0.45">
      <c r="A30" s="27">
        <v>35953</v>
      </c>
      <c r="B30" s="19">
        <v>8.6111111111222272E-2</v>
      </c>
      <c r="C30" s="19"/>
      <c r="D30" s="19"/>
      <c r="E30" s="19"/>
      <c r="F30" s="19"/>
      <c r="G30" s="21"/>
      <c r="H30" s="19"/>
      <c r="I30" s="19">
        <v>4.25</v>
      </c>
      <c r="J30" s="19"/>
      <c r="K30" s="19"/>
      <c r="L30" s="72"/>
    </row>
    <row r="31" spans="1:12" x14ac:dyDescent="0.45">
      <c r="A31" s="27">
        <v>36034</v>
      </c>
      <c r="B31" s="19">
        <v>0.22222222222217169</v>
      </c>
      <c r="C31" s="19"/>
      <c r="D31" s="19"/>
      <c r="E31" s="19"/>
      <c r="F31" s="19"/>
      <c r="G31" s="21"/>
      <c r="H31" s="19">
        <v>4.875</v>
      </c>
      <c r="I31" s="19"/>
      <c r="J31" s="19"/>
      <c r="K31" s="19"/>
      <c r="L31" s="72"/>
    </row>
    <row r="32" spans="1:12" x14ac:dyDescent="0.45">
      <c r="A32" s="27">
        <v>36041</v>
      </c>
      <c r="B32" s="19">
        <v>1.6666666666651508E-2</v>
      </c>
      <c r="C32" s="19"/>
      <c r="D32" s="19"/>
      <c r="E32" s="19"/>
      <c r="F32" s="19">
        <v>4.5</v>
      </c>
      <c r="G32" s="21"/>
      <c r="H32" s="19"/>
      <c r="I32" s="19"/>
      <c r="J32" s="19"/>
      <c r="K32" s="19"/>
      <c r="L32" s="72"/>
    </row>
    <row r="33" spans="1:12" x14ac:dyDescent="0.45">
      <c r="A33" s="27">
        <v>36046</v>
      </c>
      <c r="B33" s="19">
        <v>1.3888888888914153E-2</v>
      </c>
      <c r="C33" s="19"/>
      <c r="D33" s="19"/>
      <c r="E33" s="19"/>
      <c r="F33" s="19"/>
      <c r="G33" s="21"/>
      <c r="H33" s="19"/>
      <c r="I33" s="19"/>
      <c r="J33" s="19">
        <v>3.875</v>
      </c>
      <c r="K33" s="19"/>
      <c r="L33" s="72"/>
    </row>
    <row r="34" spans="1:12" x14ac:dyDescent="0.45">
      <c r="A34" s="27">
        <v>36064</v>
      </c>
      <c r="B34" s="19">
        <v>4.9999999999954525E-2</v>
      </c>
      <c r="C34" s="19"/>
      <c r="D34" s="19"/>
      <c r="E34" s="19">
        <v>6.125</v>
      </c>
      <c r="F34" s="19"/>
      <c r="G34" s="21"/>
      <c r="H34" s="19"/>
      <c r="I34" s="19"/>
      <c r="J34" s="19"/>
      <c r="K34" s="19"/>
      <c r="L34" s="72"/>
    </row>
    <row r="35" spans="1:12" x14ac:dyDescent="0.45">
      <c r="A35" s="27">
        <v>36081</v>
      </c>
      <c r="B35" s="19">
        <v>4.7222222222217169E-2</v>
      </c>
      <c r="C35" s="19"/>
      <c r="D35" s="19"/>
      <c r="E35" s="19"/>
      <c r="F35" s="19"/>
      <c r="G35" s="21"/>
      <c r="H35" s="19"/>
      <c r="I35" s="19"/>
      <c r="J35" s="19"/>
      <c r="K35" s="19">
        <v>4.5</v>
      </c>
      <c r="L35" s="72"/>
    </row>
    <row r="36" spans="1:12" x14ac:dyDescent="0.45">
      <c r="A36" s="27">
        <v>36105</v>
      </c>
      <c r="B36" s="19">
        <v>6.3888888888868678E-2</v>
      </c>
      <c r="C36" s="19"/>
      <c r="D36" s="19"/>
      <c r="E36" s="19"/>
      <c r="F36" s="19"/>
      <c r="G36" s="21">
        <v>3.5</v>
      </c>
      <c r="H36" s="19"/>
      <c r="I36" s="19"/>
      <c r="J36" s="19"/>
      <c r="K36" s="19"/>
      <c r="L36" s="72"/>
    </row>
    <row r="37" spans="1:12" x14ac:dyDescent="0.45">
      <c r="A37" s="27">
        <v>36136</v>
      </c>
      <c r="B37" s="19">
        <v>8.6111111111222272E-2</v>
      </c>
      <c r="C37" s="19"/>
      <c r="D37" s="19"/>
      <c r="E37" s="19"/>
      <c r="F37" s="19"/>
      <c r="G37" s="21"/>
      <c r="H37" s="19"/>
      <c r="I37" s="19">
        <v>4.25</v>
      </c>
      <c r="J37" s="19"/>
      <c r="K37" s="19"/>
      <c r="L37" s="72"/>
    </row>
    <row r="38" spans="1:12" x14ac:dyDescent="0.45">
      <c r="A38" s="27">
        <v>36218</v>
      </c>
      <c r="B38" s="19">
        <v>0.22222222222217169</v>
      </c>
      <c r="C38" s="19"/>
      <c r="D38" s="19"/>
      <c r="E38" s="19"/>
      <c r="F38" s="19"/>
      <c r="G38" s="21"/>
      <c r="H38" s="19">
        <v>4.875</v>
      </c>
      <c r="I38" s="19"/>
      <c r="J38" s="19"/>
      <c r="K38" s="19"/>
      <c r="L38" s="72"/>
    </row>
    <row r="39" spans="1:12" x14ac:dyDescent="0.45">
      <c r="A39" s="27">
        <v>36222</v>
      </c>
      <c r="B39" s="19">
        <v>1.6666666666651508E-2</v>
      </c>
      <c r="C39" s="19"/>
      <c r="D39" s="19"/>
      <c r="E39" s="19"/>
      <c r="F39" s="19">
        <v>4.5</v>
      </c>
      <c r="G39" s="21"/>
      <c r="H39" s="19"/>
      <c r="I39" s="19"/>
      <c r="J39" s="19"/>
      <c r="K39" s="19"/>
      <c r="L39" s="72"/>
    </row>
    <row r="40" spans="1:12" x14ac:dyDescent="0.45">
      <c r="A40" s="27">
        <v>36227</v>
      </c>
      <c r="B40" s="19">
        <v>1.3888888888914153E-2</v>
      </c>
      <c r="C40" s="19"/>
      <c r="D40" s="19"/>
      <c r="E40" s="19"/>
      <c r="F40" s="19"/>
      <c r="G40" s="21"/>
      <c r="H40" s="19"/>
      <c r="I40" s="19"/>
      <c r="J40" s="19">
        <v>3.875</v>
      </c>
      <c r="K40" s="19"/>
      <c r="L40" s="72"/>
    </row>
    <row r="41" spans="1:12" x14ac:dyDescent="0.45">
      <c r="A41" s="28">
        <v>36245</v>
      </c>
      <c r="B41" s="19">
        <v>4.9999999999954525E-2</v>
      </c>
      <c r="C41" s="19"/>
      <c r="D41" s="19"/>
      <c r="E41" s="29">
        <v>106.125</v>
      </c>
      <c r="F41" s="19"/>
      <c r="G41" s="21"/>
      <c r="H41" s="19"/>
      <c r="I41" s="19"/>
      <c r="J41" s="19"/>
      <c r="K41" s="19"/>
      <c r="L41" s="72"/>
    </row>
    <row r="42" spans="1:12" x14ac:dyDescent="0.45">
      <c r="A42" s="27">
        <v>36263</v>
      </c>
      <c r="B42" s="19">
        <v>4.7222222222217169E-2</v>
      </c>
      <c r="C42" s="19"/>
      <c r="D42" s="19"/>
      <c r="E42" s="19"/>
      <c r="F42" s="19"/>
      <c r="G42" s="21"/>
      <c r="H42" s="19"/>
      <c r="I42" s="19"/>
      <c r="J42" s="19"/>
      <c r="K42" s="19">
        <v>4.5</v>
      </c>
      <c r="L42" s="72"/>
    </row>
    <row r="43" spans="1:12" x14ac:dyDescent="0.45">
      <c r="A43" s="27">
        <v>36286</v>
      </c>
      <c r="B43" s="19">
        <v>6.3888888888868678E-2</v>
      </c>
      <c r="C43" s="19"/>
      <c r="D43" s="19"/>
      <c r="E43" s="19"/>
      <c r="F43" s="19"/>
      <c r="G43" s="21">
        <v>3.5</v>
      </c>
      <c r="H43" s="19"/>
      <c r="I43" s="19"/>
      <c r="J43" s="19"/>
      <c r="K43" s="19"/>
      <c r="L43" s="72"/>
    </row>
    <row r="44" spans="1:12" x14ac:dyDescent="0.45">
      <c r="A44" s="27">
        <v>36318</v>
      </c>
      <c r="B44" s="19">
        <v>8.6111111111222272E-2</v>
      </c>
      <c r="C44" s="19"/>
      <c r="D44" s="19"/>
      <c r="E44" s="19"/>
      <c r="F44" s="19"/>
      <c r="G44" s="21"/>
      <c r="H44" s="19"/>
      <c r="I44" s="19">
        <v>4.25</v>
      </c>
      <c r="J44" s="19"/>
      <c r="K44" s="19"/>
      <c r="L44" s="72"/>
    </row>
    <row r="45" spans="1:12" x14ac:dyDescent="0.45">
      <c r="A45" s="27">
        <v>36399</v>
      </c>
      <c r="B45" s="19">
        <v>0.22222222222217169</v>
      </c>
      <c r="C45" s="19"/>
      <c r="D45" s="19"/>
      <c r="E45" s="19"/>
      <c r="F45" s="19"/>
      <c r="G45" s="21"/>
      <c r="H45" s="19">
        <v>4.875</v>
      </c>
      <c r="I45" s="19"/>
      <c r="J45" s="19"/>
      <c r="K45" s="19"/>
      <c r="L45" s="72"/>
    </row>
    <row r="46" spans="1:12" x14ac:dyDescent="0.45">
      <c r="A46" s="27">
        <v>36406</v>
      </c>
      <c r="B46" s="19">
        <v>1.6666666666651508E-2</v>
      </c>
      <c r="C46" s="19"/>
      <c r="D46" s="19"/>
      <c r="E46" s="19"/>
      <c r="F46" s="19">
        <v>4.5</v>
      </c>
      <c r="G46" s="21"/>
      <c r="H46" s="19"/>
      <c r="I46" s="19"/>
      <c r="J46" s="19"/>
      <c r="K46" s="19"/>
      <c r="L46" s="72"/>
    </row>
    <row r="47" spans="1:12" x14ac:dyDescent="0.45">
      <c r="A47" s="27">
        <v>36411</v>
      </c>
      <c r="B47" s="19">
        <v>1.3888888888914153E-2</v>
      </c>
      <c r="C47" s="19"/>
      <c r="D47" s="19"/>
      <c r="E47" s="19"/>
      <c r="F47" s="19"/>
      <c r="G47" s="21"/>
      <c r="H47" s="19"/>
      <c r="I47" s="19"/>
      <c r="J47" s="19">
        <v>3.875</v>
      </c>
      <c r="K47" s="19"/>
      <c r="L47" s="72"/>
    </row>
    <row r="48" spans="1:12" x14ac:dyDescent="0.45">
      <c r="A48" s="27">
        <v>36446</v>
      </c>
      <c r="B48" s="19">
        <v>9.7222222222171695E-2</v>
      </c>
      <c r="C48" s="19"/>
      <c r="D48" s="19"/>
      <c r="E48" s="19"/>
      <c r="F48" s="19"/>
      <c r="G48" s="21"/>
      <c r="H48" s="19"/>
      <c r="I48" s="19"/>
      <c r="J48" s="19"/>
      <c r="K48" s="19">
        <v>4.5</v>
      </c>
      <c r="L48" s="72"/>
    </row>
    <row r="49" spans="1:12" x14ac:dyDescent="0.45">
      <c r="A49" s="27">
        <v>36470</v>
      </c>
      <c r="B49" s="19">
        <v>6.3888888888868678E-2</v>
      </c>
      <c r="C49" s="19"/>
      <c r="D49" s="19"/>
      <c r="E49" s="19"/>
      <c r="F49" s="19"/>
      <c r="G49" s="21">
        <v>3.5</v>
      </c>
      <c r="H49" s="19"/>
      <c r="I49" s="19"/>
      <c r="J49" s="19"/>
      <c r="K49" s="19"/>
      <c r="L49" s="72"/>
    </row>
    <row r="50" spans="1:12" x14ac:dyDescent="0.45">
      <c r="A50" s="27">
        <v>36501</v>
      </c>
      <c r="B50" s="19">
        <v>8.6111111111222272E-2</v>
      </c>
      <c r="C50" s="19"/>
      <c r="D50" s="19"/>
      <c r="E50" s="19"/>
      <c r="F50" s="19"/>
      <c r="G50" s="21"/>
      <c r="H50" s="19"/>
      <c r="I50" s="19">
        <v>4.25</v>
      </c>
      <c r="J50" s="19"/>
      <c r="K50" s="19"/>
      <c r="L50" s="72"/>
    </row>
    <row r="51" spans="1:12" x14ac:dyDescent="0.45">
      <c r="A51" s="27">
        <v>36583</v>
      </c>
      <c r="B51" s="19">
        <v>0.22222222222217169</v>
      </c>
      <c r="C51" s="19"/>
      <c r="D51" s="19"/>
      <c r="E51" s="19"/>
      <c r="F51" s="19"/>
      <c r="G51" s="21"/>
      <c r="H51" s="19">
        <v>4.875</v>
      </c>
      <c r="I51" s="19"/>
      <c r="J51" s="19"/>
      <c r="K51" s="19"/>
      <c r="L51" s="72"/>
    </row>
    <row r="52" spans="1:12" x14ac:dyDescent="0.45">
      <c r="A52" s="27">
        <v>36588</v>
      </c>
      <c r="B52" s="19">
        <v>1.6666666666651508E-2</v>
      </c>
      <c r="C52" s="19"/>
      <c r="D52" s="19"/>
      <c r="E52" s="19"/>
      <c r="F52" s="29">
        <v>104.5</v>
      </c>
      <c r="G52" s="21"/>
      <c r="H52" s="19"/>
      <c r="I52" s="19"/>
      <c r="J52" s="19"/>
      <c r="K52" s="19"/>
      <c r="L52" s="72"/>
    </row>
    <row r="53" spans="1:12" x14ac:dyDescent="0.45">
      <c r="A53" s="27">
        <v>36593</v>
      </c>
      <c r="B53" s="19">
        <v>1.3888888888914153E-2</v>
      </c>
      <c r="C53" s="19"/>
      <c r="D53" s="19"/>
      <c r="E53" s="19"/>
      <c r="F53" s="19"/>
      <c r="G53" s="21"/>
      <c r="H53" s="19"/>
      <c r="I53" s="19"/>
      <c r="J53" s="19">
        <v>3.875</v>
      </c>
      <c r="K53" s="19"/>
      <c r="L53" s="72"/>
    </row>
    <row r="54" spans="1:12" x14ac:dyDescent="0.45">
      <c r="A54" s="27">
        <v>36629</v>
      </c>
      <c r="B54" s="19">
        <v>9.7222222222171695E-2</v>
      </c>
      <c r="C54" s="19"/>
      <c r="D54" s="19"/>
      <c r="E54" s="19"/>
      <c r="F54" s="19"/>
      <c r="G54" s="21"/>
      <c r="H54" s="19"/>
      <c r="I54" s="19"/>
      <c r="J54" s="19"/>
      <c r="K54" s="19">
        <v>4.5</v>
      </c>
      <c r="L54" s="72"/>
    </row>
    <row r="55" spans="1:12" x14ac:dyDescent="0.45">
      <c r="A55" s="27">
        <v>36652</v>
      </c>
      <c r="B55" s="19">
        <v>6.3888888888868678E-2</v>
      </c>
      <c r="C55" s="19"/>
      <c r="D55" s="19"/>
      <c r="E55" s="19"/>
      <c r="F55" s="19"/>
      <c r="G55" s="21">
        <v>3.5</v>
      </c>
      <c r="H55" s="19"/>
      <c r="I55" s="19"/>
      <c r="J55" s="19"/>
      <c r="K55" s="19"/>
      <c r="L55" s="72"/>
    </row>
    <row r="56" spans="1:12" x14ac:dyDescent="0.45">
      <c r="A56" s="27">
        <v>36684</v>
      </c>
      <c r="B56" s="19">
        <v>8.6111111111222272E-2</v>
      </c>
      <c r="C56" s="19"/>
      <c r="D56" s="19"/>
      <c r="E56" s="19"/>
      <c r="F56" s="19"/>
      <c r="G56" s="21"/>
      <c r="H56" s="19"/>
      <c r="I56" s="19">
        <v>4.25</v>
      </c>
      <c r="J56" s="19"/>
      <c r="K56" s="19"/>
      <c r="L56" s="72"/>
    </row>
    <row r="57" spans="1:12" x14ac:dyDescent="0.45">
      <c r="A57" s="27">
        <v>36765</v>
      </c>
      <c r="B57" s="19">
        <v>0.22222222222217169</v>
      </c>
      <c r="C57" s="19"/>
      <c r="D57" s="19"/>
      <c r="E57" s="19"/>
      <c r="F57" s="19"/>
      <c r="G57" s="21"/>
      <c r="H57" s="19">
        <v>4.875</v>
      </c>
      <c r="I57" s="19"/>
      <c r="J57" s="19"/>
      <c r="K57" s="19"/>
      <c r="L57" s="72"/>
    </row>
    <row r="58" spans="1:12" x14ac:dyDescent="0.45">
      <c r="A58" s="27">
        <v>36777</v>
      </c>
      <c r="B58" s="19">
        <v>3.0555555555565661E-2</v>
      </c>
      <c r="C58" s="19"/>
      <c r="D58" s="19"/>
      <c r="E58" s="19"/>
      <c r="F58" s="19"/>
      <c r="G58" s="21"/>
      <c r="H58" s="19"/>
      <c r="I58" s="19"/>
      <c r="J58" s="19">
        <v>3.875</v>
      </c>
      <c r="K58" s="19"/>
      <c r="L58" s="72"/>
    </row>
    <row r="59" spans="1:12" x14ac:dyDescent="0.45">
      <c r="A59" s="27">
        <v>36812</v>
      </c>
      <c r="B59" s="19">
        <v>9.7222222222171695E-2</v>
      </c>
      <c r="C59" s="19"/>
      <c r="D59" s="19"/>
      <c r="E59" s="19"/>
      <c r="F59" s="19"/>
      <c r="G59" s="21"/>
      <c r="H59" s="19"/>
      <c r="I59" s="19"/>
      <c r="J59" s="19"/>
      <c r="K59" s="19">
        <v>4.5</v>
      </c>
      <c r="L59" s="72"/>
    </row>
    <row r="60" spans="1:12" x14ac:dyDescent="0.45">
      <c r="A60" s="27">
        <v>36836</v>
      </c>
      <c r="B60" s="19">
        <v>6.3888888888868678E-2</v>
      </c>
      <c r="C60" s="19"/>
      <c r="D60" s="19"/>
      <c r="E60" s="19"/>
      <c r="F60" s="19"/>
      <c r="G60" s="21">
        <v>3.5</v>
      </c>
      <c r="H60" s="19"/>
      <c r="I60" s="19"/>
      <c r="J60" s="19"/>
      <c r="K60" s="19"/>
      <c r="L60" s="72"/>
    </row>
    <row r="61" spans="1:12" x14ac:dyDescent="0.45">
      <c r="A61" s="27">
        <v>36867</v>
      </c>
      <c r="B61" s="19">
        <v>8.6111111111222272E-2</v>
      </c>
      <c r="C61" s="19"/>
      <c r="D61" s="19"/>
      <c r="E61" s="19"/>
      <c r="F61" s="19"/>
      <c r="G61" s="21"/>
      <c r="H61" s="19"/>
      <c r="I61" s="19">
        <v>4.25</v>
      </c>
      <c r="J61" s="19"/>
      <c r="K61" s="19"/>
      <c r="L61" s="72"/>
    </row>
    <row r="62" spans="1:12" x14ac:dyDescent="0.45">
      <c r="A62" s="27">
        <v>36949</v>
      </c>
      <c r="B62" s="19">
        <v>0.22222222222217169</v>
      </c>
      <c r="C62" s="19"/>
      <c r="D62" s="19"/>
      <c r="E62" s="19"/>
      <c r="F62" s="19"/>
      <c r="G62" s="21"/>
      <c r="H62" s="19">
        <v>4.875</v>
      </c>
      <c r="I62" s="19"/>
      <c r="J62" s="19"/>
      <c r="K62" s="19"/>
      <c r="L62" s="72"/>
    </row>
    <row r="63" spans="1:12" x14ac:dyDescent="0.45">
      <c r="A63" s="27">
        <v>36958</v>
      </c>
      <c r="B63" s="19">
        <v>3.0555555555565661E-2</v>
      </c>
      <c r="C63" s="19"/>
      <c r="D63" s="19"/>
      <c r="E63" s="19"/>
      <c r="F63" s="19"/>
      <c r="G63" s="21"/>
      <c r="H63" s="19"/>
      <c r="I63" s="19"/>
      <c r="J63" s="19">
        <v>3.875</v>
      </c>
      <c r="K63" s="19"/>
      <c r="L63" s="72"/>
    </row>
    <row r="64" spans="1:12" x14ac:dyDescent="0.45">
      <c r="A64" s="27">
        <v>36994</v>
      </c>
      <c r="B64" s="19">
        <v>9.7222222222171695E-2</v>
      </c>
      <c r="C64" s="19"/>
      <c r="D64" s="19"/>
      <c r="E64" s="19"/>
      <c r="F64" s="19"/>
      <c r="G64" s="21"/>
      <c r="H64" s="19"/>
      <c r="I64" s="19"/>
      <c r="J64" s="19"/>
      <c r="K64" s="19">
        <v>4.5</v>
      </c>
      <c r="L64" s="72"/>
    </row>
    <row r="65" spans="1:12" x14ac:dyDescent="0.45">
      <c r="A65" s="27">
        <v>37017</v>
      </c>
      <c r="B65" s="19">
        <v>6.3888888888868678E-2</v>
      </c>
      <c r="C65" s="19"/>
      <c r="D65" s="19"/>
      <c r="E65" s="19"/>
      <c r="F65" s="19"/>
      <c r="G65" s="21">
        <v>3.5</v>
      </c>
      <c r="H65" s="19"/>
      <c r="I65" s="19"/>
      <c r="J65" s="19"/>
      <c r="K65" s="19"/>
      <c r="L65" s="72"/>
    </row>
    <row r="66" spans="1:12" x14ac:dyDescent="0.45">
      <c r="A66" s="27">
        <v>37049</v>
      </c>
      <c r="B66" s="19">
        <v>8.6111111111222272E-2</v>
      </c>
      <c r="C66" s="19"/>
      <c r="D66" s="19"/>
      <c r="E66" s="19"/>
      <c r="F66" s="19"/>
      <c r="G66" s="21"/>
      <c r="H66" s="19"/>
      <c r="I66" s="19">
        <v>4.25</v>
      </c>
      <c r="J66" s="19"/>
      <c r="K66" s="19"/>
      <c r="L66" s="72"/>
    </row>
    <row r="67" spans="1:12" x14ac:dyDescent="0.45">
      <c r="A67" s="27">
        <v>37130</v>
      </c>
      <c r="B67" s="19">
        <v>0.22222222222217169</v>
      </c>
      <c r="C67" s="19"/>
      <c r="D67" s="19"/>
      <c r="E67" s="19"/>
      <c r="F67" s="19"/>
      <c r="G67" s="21"/>
      <c r="H67" s="19">
        <v>4.875</v>
      </c>
      <c r="I67" s="19"/>
      <c r="J67" s="19"/>
      <c r="K67" s="19"/>
      <c r="L67" s="72"/>
    </row>
    <row r="68" spans="1:12" x14ac:dyDescent="0.45">
      <c r="A68" s="27">
        <v>37142</v>
      </c>
      <c r="B68" s="19">
        <v>3.0555555555565661E-2</v>
      </c>
      <c r="C68" s="19"/>
      <c r="D68" s="19"/>
      <c r="E68" s="19"/>
      <c r="F68" s="19"/>
      <c r="G68" s="21"/>
      <c r="H68" s="19"/>
      <c r="I68" s="19"/>
      <c r="J68" s="19">
        <v>3.875</v>
      </c>
      <c r="K68" s="19"/>
      <c r="L68" s="72"/>
    </row>
    <row r="69" spans="1:12" x14ac:dyDescent="0.45">
      <c r="A69" s="27">
        <v>37177</v>
      </c>
      <c r="B69" s="19">
        <v>9.7222222222171695E-2</v>
      </c>
      <c r="C69" s="19"/>
      <c r="D69" s="19"/>
      <c r="E69" s="19"/>
      <c r="F69" s="19"/>
      <c r="G69" s="21"/>
      <c r="H69" s="19"/>
      <c r="I69" s="19"/>
      <c r="J69" s="19"/>
      <c r="K69" s="19">
        <v>4.5</v>
      </c>
      <c r="L69" s="72"/>
    </row>
    <row r="70" spans="1:12" x14ac:dyDescent="0.45">
      <c r="A70" s="28">
        <v>37201</v>
      </c>
      <c r="B70" s="19">
        <v>6.3888888888868678E-2</v>
      </c>
      <c r="C70" s="19"/>
      <c r="D70" s="19"/>
      <c r="E70" s="19"/>
      <c r="F70" s="19"/>
      <c r="G70" s="30">
        <v>103.5</v>
      </c>
      <c r="H70" s="19"/>
      <c r="I70" s="19"/>
      <c r="J70" s="19"/>
      <c r="K70" s="19"/>
      <c r="L70" s="72"/>
    </row>
    <row r="71" spans="1:12" x14ac:dyDescent="0.45">
      <c r="A71" s="27">
        <v>37232</v>
      </c>
      <c r="B71" s="19">
        <v>8.6111111111222272E-2</v>
      </c>
      <c r="C71" s="19"/>
      <c r="D71" s="19"/>
      <c r="E71" s="19"/>
      <c r="F71" s="19"/>
      <c r="G71" s="21"/>
      <c r="H71" s="19"/>
      <c r="I71" s="19">
        <v>4.25</v>
      </c>
      <c r="J71" s="19"/>
      <c r="K71" s="19"/>
      <c r="L71" s="72"/>
    </row>
    <row r="72" spans="1:12" x14ac:dyDescent="0.45">
      <c r="A72" s="27">
        <v>37314</v>
      </c>
      <c r="B72" s="19">
        <v>0.22222222222217169</v>
      </c>
      <c r="C72" s="19"/>
      <c r="D72" s="19"/>
      <c r="E72" s="19"/>
      <c r="F72" s="19"/>
      <c r="G72" s="21"/>
      <c r="H72" s="19">
        <v>4.875</v>
      </c>
      <c r="I72" s="19"/>
      <c r="J72" s="19"/>
      <c r="K72" s="19"/>
      <c r="L72" s="72"/>
    </row>
    <row r="73" spans="1:12" x14ac:dyDescent="0.45">
      <c r="A73" s="27">
        <v>37323</v>
      </c>
      <c r="B73" s="19">
        <v>3.0555555555565661E-2</v>
      </c>
      <c r="C73" s="19"/>
      <c r="D73" s="19"/>
      <c r="E73" s="19"/>
      <c r="F73" s="19"/>
      <c r="G73" s="21"/>
      <c r="H73" s="19"/>
      <c r="I73" s="19"/>
      <c r="J73" s="19">
        <v>3.875</v>
      </c>
      <c r="K73" s="19"/>
      <c r="L73" s="72"/>
    </row>
    <row r="74" spans="1:12" x14ac:dyDescent="0.45">
      <c r="A74" s="27">
        <v>37359</v>
      </c>
      <c r="B74" s="19">
        <v>9.7222222222171695E-2</v>
      </c>
      <c r="C74" s="19"/>
      <c r="D74" s="19"/>
      <c r="E74" s="19"/>
      <c r="F74" s="19"/>
      <c r="G74" s="21"/>
      <c r="H74" s="19"/>
      <c r="I74" s="19"/>
      <c r="J74" s="19"/>
      <c r="K74" s="19">
        <v>4.5</v>
      </c>
      <c r="L74" s="72"/>
    </row>
    <row r="75" spans="1:12" x14ac:dyDescent="0.45">
      <c r="A75" s="27">
        <v>37414</v>
      </c>
      <c r="B75" s="19">
        <v>0.15000000000009095</v>
      </c>
      <c r="C75" s="19"/>
      <c r="D75" s="19"/>
      <c r="E75" s="19"/>
      <c r="F75" s="19"/>
      <c r="G75" s="21"/>
      <c r="H75" s="19"/>
      <c r="I75" s="19">
        <v>4.25</v>
      </c>
      <c r="J75" s="19"/>
      <c r="K75" s="19"/>
      <c r="L75" s="72"/>
    </row>
    <row r="76" spans="1:12" x14ac:dyDescent="0.45">
      <c r="A76" s="31">
        <v>37495</v>
      </c>
      <c r="B76" s="32">
        <v>0.22222222222217169</v>
      </c>
      <c r="C76" s="32"/>
      <c r="D76" s="32"/>
      <c r="E76" s="32"/>
      <c r="F76" s="32"/>
      <c r="G76" s="21"/>
      <c r="H76" s="32">
        <v>104.875</v>
      </c>
      <c r="I76" s="32"/>
      <c r="J76" s="32"/>
      <c r="K76" s="32"/>
      <c r="L76" s="72">
        <v>80</v>
      </c>
    </row>
    <row r="77" spans="1:12" x14ac:dyDescent="0.45">
      <c r="A77" s="27">
        <v>37507</v>
      </c>
      <c r="B77" s="19">
        <v>3.0555555555565661E-2</v>
      </c>
      <c r="C77" s="19"/>
      <c r="D77" s="19"/>
      <c r="E77" s="19"/>
      <c r="F77" s="19"/>
      <c r="G77" s="21"/>
      <c r="H77" s="19"/>
      <c r="I77" s="19"/>
      <c r="J77" s="19">
        <v>3.875</v>
      </c>
      <c r="K77" s="19"/>
      <c r="L77" s="72"/>
    </row>
    <row r="78" spans="1:12" x14ac:dyDescent="0.45">
      <c r="A78" s="27">
        <v>37542</v>
      </c>
      <c r="B78" s="19">
        <v>9.7222222222171695E-2</v>
      </c>
      <c r="C78" s="19"/>
      <c r="D78" s="19"/>
      <c r="E78" s="19"/>
      <c r="F78" s="19"/>
      <c r="G78" s="21"/>
      <c r="H78" s="19"/>
      <c r="I78" s="19"/>
      <c r="J78" s="19"/>
      <c r="K78" s="19">
        <v>4.5</v>
      </c>
      <c r="L78" s="72"/>
    </row>
    <row r="79" spans="1:12" x14ac:dyDescent="0.45">
      <c r="A79" s="27">
        <v>37597</v>
      </c>
      <c r="B79" s="19">
        <v>0.15000000000009095</v>
      </c>
      <c r="C79" s="19"/>
      <c r="D79" s="19"/>
      <c r="E79" s="19"/>
      <c r="F79" s="19"/>
      <c r="G79" s="21"/>
      <c r="H79" s="19"/>
      <c r="I79" s="19">
        <v>4.25</v>
      </c>
      <c r="J79" s="19"/>
      <c r="K79" s="19"/>
      <c r="L79" s="72"/>
    </row>
    <row r="80" spans="1:12" x14ac:dyDescent="0.45">
      <c r="A80" s="27">
        <v>37688</v>
      </c>
      <c r="B80" s="19">
        <v>0.25277777777773736</v>
      </c>
      <c r="C80" s="19"/>
      <c r="D80" s="19"/>
      <c r="E80" s="19"/>
      <c r="F80" s="19"/>
      <c r="G80" s="21"/>
      <c r="H80" s="19"/>
      <c r="I80" s="19"/>
      <c r="J80" s="19">
        <v>3.875</v>
      </c>
      <c r="K80" s="19"/>
      <c r="L80" s="72"/>
    </row>
    <row r="81" spans="1:12" x14ac:dyDescent="0.45">
      <c r="A81" s="27">
        <v>37724</v>
      </c>
      <c r="B81" s="19">
        <v>9.7222222222171695E-2</v>
      </c>
      <c r="C81" s="19"/>
      <c r="D81" s="19"/>
      <c r="E81" s="19"/>
      <c r="F81" s="19"/>
      <c r="G81" s="21"/>
      <c r="H81" s="19"/>
      <c r="I81" s="19"/>
      <c r="J81" s="19"/>
      <c r="K81" s="19">
        <v>4.5</v>
      </c>
      <c r="L81" s="72"/>
    </row>
    <row r="82" spans="1:12" x14ac:dyDescent="0.45">
      <c r="A82" s="27">
        <v>37779</v>
      </c>
      <c r="B82" s="19">
        <v>0.15000000000009095</v>
      </c>
      <c r="C82" s="19"/>
      <c r="D82" s="19"/>
      <c r="E82" s="19"/>
      <c r="F82" s="19"/>
      <c r="G82" s="21"/>
      <c r="H82" s="19"/>
      <c r="I82" s="19">
        <v>4.25</v>
      </c>
      <c r="J82" s="19"/>
      <c r="K82" s="19"/>
      <c r="L82" s="72"/>
    </row>
    <row r="83" spans="1:12" x14ac:dyDescent="0.45">
      <c r="A83" s="27">
        <v>37872</v>
      </c>
      <c r="B83" s="19">
        <v>0.25277777777773736</v>
      </c>
      <c r="C83" s="19"/>
      <c r="D83" s="19"/>
      <c r="E83" s="19"/>
      <c r="F83" s="19"/>
      <c r="G83" s="21"/>
      <c r="H83" s="19"/>
      <c r="I83" s="19"/>
      <c r="J83" s="19">
        <v>3.875</v>
      </c>
      <c r="K83" s="19"/>
      <c r="L83" s="72"/>
    </row>
    <row r="84" spans="1:12" x14ac:dyDescent="0.45">
      <c r="A84" s="27">
        <v>37907</v>
      </c>
      <c r="B84" s="19">
        <v>9.7222222222171695E-2</v>
      </c>
      <c r="C84" s="19"/>
      <c r="D84" s="19"/>
      <c r="E84" s="19"/>
      <c r="F84" s="19"/>
      <c r="G84" s="21"/>
      <c r="H84" s="19"/>
      <c r="I84" s="19"/>
      <c r="J84" s="19"/>
      <c r="K84" s="19">
        <v>4.5</v>
      </c>
      <c r="L84" s="72"/>
    </row>
    <row r="85" spans="1:12" x14ac:dyDescent="0.45">
      <c r="A85" s="27">
        <v>37962</v>
      </c>
      <c r="B85" s="19">
        <v>0.15000000000009095</v>
      </c>
      <c r="C85" s="19"/>
      <c r="D85" s="19"/>
      <c r="E85" s="19"/>
      <c r="F85" s="19"/>
      <c r="G85" s="21"/>
      <c r="H85" s="19"/>
      <c r="I85" s="19">
        <v>4.25</v>
      </c>
      <c r="J85" s="19"/>
      <c r="K85" s="19"/>
      <c r="L85" s="72"/>
    </row>
    <row r="86" spans="1:12" x14ac:dyDescent="0.45">
      <c r="A86" s="27">
        <v>38054</v>
      </c>
      <c r="B86" s="19">
        <v>0.25277777777773736</v>
      </c>
      <c r="C86" s="19"/>
      <c r="D86" s="19"/>
      <c r="E86" s="19"/>
      <c r="F86" s="19"/>
      <c r="G86" s="21"/>
      <c r="H86" s="19"/>
      <c r="I86" s="19"/>
      <c r="J86" s="19">
        <v>3.875</v>
      </c>
      <c r="K86" s="19"/>
      <c r="L86" s="72"/>
    </row>
    <row r="87" spans="1:12" x14ac:dyDescent="0.45">
      <c r="A87" s="27">
        <v>38090</v>
      </c>
      <c r="B87" s="19">
        <v>9.7222222222171695E-2</v>
      </c>
      <c r="C87" s="19"/>
      <c r="D87" s="19"/>
      <c r="E87" s="19"/>
      <c r="F87" s="19"/>
      <c r="G87" s="21"/>
      <c r="H87" s="19"/>
      <c r="I87" s="19"/>
      <c r="J87" s="19"/>
      <c r="K87" s="19">
        <v>4.5</v>
      </c>
      <c r="L87" s="72"/>
    </row>
    <row r="88" spans="1:12" x14ac:dyDescent="0.45">
      <c r="A88" s="27">
        <v>38145</v>
      </c>
      <c r="B88" s="19">
        <v>0.15000000000009095</v>
      </c>
      <c r="C88" s="19"/>
      <c r="D88" s="19"/>
      <c r="E88" s="19"/>
      <c r="F88" s="19"/>
      <c r="G88" s="21"/>
      <c r="H88" s="19"/>
      <c r="I88" s="19">
        <v>4.25</v>
      </c>
      <c r="J88" s="19"/>
      <c r="K88" s="19"/>
      <c r="L88" s="72"/>
    </row>
    <row r="89" spans="1:12" x14ac:dyDescent="0.45">
      <c r="A89" s="27">
        <v>38238</v>
      </c>
      <c r="B89" s="19">
        <v>0.25277777777773736</v>
      </c>
      <c r="C89" s="19"/>
      <c r="D89" s="19"/>
      <c r="E89" s="19"/>
      <c r="F89" s="19"/>
      <c r="G89" s="21"/>
      <c r="H89" s="19"/>
      <c r="I89" s="19"/>
      <c r="J89" s="19">
        <v>3.875</v>
      </c>
      <c r="K89" s="19"/>
      <c r="L89" s="72"/>
    </row>
    <row r="90" spans="1:12" x14ac:dyDescent="0.45">
      <c r="A90" s="27">
        <v>38273</v>
      </c>
      <c r="B90" s="19">
        <v>9.7222222222171695E-2</v>
      </c>
      <c r="C90" s="19"/>
      <c r="D90" s="19"/>
      <c r="E90" s="19"/>
      <c r="F90" s="19"/>
      <c r="G90" s="21"/>
      <c r="H90" s="19"/>
      <c r="I90" s="19"/>
      <c r="J90" s="19"/>
      <c r="K90" s="19">
        <v>4.5</v>
      </c>
      <c r="L90" s="72"/>
    </row>
    <row r="91" spans="1:12" x14ac:dyDescent="0.45">
      <c r="A91" s="27">
        <v>38328</v>
      </c>
      <c r="B91" s="19">
        <v>0.15000000000009095</v>
      </c>
      <c r="C91" s="19"/>
      <c r="D91" s="19"/>
      <c r="E91" s="19"/>
      <c r="F91" s="19"/>
      <c r="G91" s="21"/>
      <c r="H91" s="19"/>
      <c r="I91" s="19">
        <v>4.25</v>
      </c>
      <c r="J91" s="19"/>
      <c r="K91" s="19"/>
      <c r="L91" s="72"/>
    </row>
    <row r="92" spans="1:12" x14ac:dyDescent="0.45">
      <c r="A92" s="27">
        <v>38419</v>
      </c>
      <c r="B92" s="19">
        <v>0.25277777777773736</v>
      </c>
      <c r="C92" s="19"/>
      <c r="D92" s="19"/>
      <c r="E92" s="19"/>
      <c r="F92" s="19"/>
      <c r="G92" s="21"/>
      <c r="H92" s="19"/>
      <c r="I92" s="19"/>
      <c r="J92" s="19">
        <v>3.875</v>
      </c>
      <c r="K92" s="19"/>
      <c r="L92" s="72"/>
    </row>
    <row r="93" spans="1:12" x14ac:dyDescent="0.45">
      <c r="A93" s="27">
        <v>38455</v>
      </c>
      <c r="B93" s="19">
        <v>9.7222222222171695E-2</v>
      </c>
      <c r="C93" s="19"/>
      <c r="D93" s="19"/>
      <c r="E93" s="19"/>
      <c r="F93" s="19"/>
      <c r="G93" s="21"/>
      <c r="H93" s="19"/>
      <c r="I93" s="19"/>
      <c r="J93" s="19"/>
      <c r="K93" s="19">
        <v>4.5</v>
      </c>
      <c r="L93" s="72"/>
    </row>
    <row r="94" spans="1:12" x14ac:dyDescent="0.45">
      <c r="A94" s="27">
        <v>38510</v>
      </c>
      <c r="B94" s="19">
        <v>0.15000000000009095</v>
      </c>
      <c r="C94" s="19"/>
      <c r="D94" s="19"/>
      <c r="E94" s="19"/>
      <c r="F94" s="19"/>
      <c r="G94" s="21"/>
      <c r="H94" s="19"/>
      <c r="I94" s="33">
        <v>4.25</v>
      </c>
      <c r="J94" s="19"/>
      <c r="K94" s="19"/>
      <c r="L94" s="72"/>
    </row>
    <row r="95" spans="1:12" x14ac:dyDescent="0.45">
      <c r="A95" s="27">
        <v>38603</v>
      </c>
      <c r="B95" s="19">
        <v>0.25277777777773736</v>
      </c>
      <c r="C95" s="19"/>
      <c r="D95" s="19"/>
      <c r="E95" s="19"/>
      <c r="F95" s="19"/>
      <c r="G95" s="21"/>
      <c r="H95" s="19"/>
      <c r="I95" s="19"/>
      <c r="J95" s="19">
        <v>3.875</v>
      </c>
      <c r="K95" s="19"/>
      <c r="L95" s="72"/>
    </row>
    <row r="96" spans="1:12" x14ac:dyDescent="0.45">
      <c r="A96" s="27">
        <v>38638</v>
      </c>
      <c r="B96" s="19">
        <v>9.7222222222171695E-2</v>
      </c>
      <c r="C96" s="19"/>
      <c r="D96" s="19"/>
      <c r="E96" s="19"/>
      <c r="F96" s="19"/>
      <c r="G96" s="21"/>
      <c r="H96" s="19"/>
      <c r="I96" s="19"/>
      <c r="J96" s="19"/>
      <c r="K96" s="19">
        <v>4.5</v>
      </c>
      <c r="L96" s="72"/>
    </row>
    <row r="97" spans="1:12" x14ac:dyDescent="0.45">
      <c r="A97" s="31">
        <v>38693</v>
      </c>
      <c r="B97" s="32">
        <v>0.15000000000009095</v>
      </c>
      <c r="C97" s="32"/>
      <c r="D97" s="32"/>
      <c r="E97" s="32"/>
      <c r="F97" s="32"/>
      <c r="G97" s="21"/>
      <c r="H97" s="32"/>
      <c r="I97" s="34">
        <v>104.25</v>
      </c>
      <c r="J97" s="32"/>
      <c r="K97" s="32"/>
      <c r="L97" s="72">
        <v>100</v>
      </c>
    </row>
    <row r="98" spans="1:12" x14ac:dyDescent="0.45">
      <c r="A98" s="27">
        <v>38784</v>
      </c>
      <c r="B98" s="19">
        <v>0.25277777777773736</v>
      </c>
      <c r="C98" s="19"/>
      <c r="D98" s="19"/>
      <c r="E98" s="19"/>
      <c r="F98" s="19"/>
      <c r="G98" s="21"/>
      <c r="H98" s="19"/>
      <c r="I98" s="19"/>
      <c r="J98" s="19">
        <v>3.875</v>
      </c>
      <c r="K98" s="19"/>
      <c r="L98" s="72"/>
    </row>
    <row r="99" spans="1:12" x14ac:dyDescent="0.45">
      <c r="A99" s="27">
        <v>38820</v>
      </c>
      <c r="B99" s="19">
        <v>9.7222222222171695E-2</v>
      </c>
      <c r="C99" s="19"/>
      <c r="D99" s="19"/>
      <c r="E99" s="19"/>
      <c r="F99" s="19"/>
      <c r="G99" s="21"/>
      <c r="H99" s="19"/>
      <c r="I99" s="19"/>
      <c r="J99" s="19"/>
      <c r="K99" s="19">
        <v>4.5</v>
      </c>
      <c r="L99" s="72"/>
    </row>
    <row r="100" spans="1:12" x14ac:dyDescent="0.45">
      <c r="A100" s="31">
        <v>38968</v>
      </c>
      <c r="B100" s="32">
        <v>0.40277777777782831</v>
      </c>
      <c r="C100" s="32"/>
      <c r="D100" s="32"/>
      <c r="E100" s="32"/>
      <c r="F100" s="32"/>
      <c r="G100" s="21"/>
      <c r="H100" s="32"/>
      <c r="I100" s="32"/>
      <c r="J100" s="34">
        <v>103.875</v>
      </c>
      <c r="K100" s="32"/>
      <c r="L100" s="72">
        <v>60</v>
      </c>
    </row>
    <row r="101" spans="1:12" x14ac:dyDescent="0.45">
      <c r="A101" s="27">
        <v>39003</v>
      </c>
      <c r="B101" s="19">
        <v>9.7222222222171695E-2</v>
      </c>
      <c r="C101" s="19"/>
      <c r="D101" s="19"/>
      <c r="E101" s="19"/>
      <c r="F101" s="19"/>
      <c r="G101" s="21"/>
      <c r="H101" s="19"/>
      <c r="I101" s="19"/>
      <c r="J101" s="19"/>
      <c r="K101" s="19">
        <v>4.5</v>
      </c>
      <c r="L101" s="72"/>
    </row>
    <row r="102" spans="1:12" x14ac:dyDescent="0.45">
      <c r="A102" s="27">
        <v>39185</v>
      </c>
      <c r="B102" s="19">
        <v>0.5</v>
      </c>
      <c r="C102" s="19"/>
      <c r="D102" s="19"/>
      <c r="E102" s="19"/>
      <c r="F102" s="19"/>
      <c r="G102" s="21"/>
      <c r="H102" s="19"/>
      <c r="I102" s="19"/>
      <c r="J102" s="19"/>
      <c r="K102" s="19">
        <v>4.5</v>
      </c>
      <c r="L102" s="72"/>
    </row>
    <row r="103" spans="1:12" x14ac:dyDescent="0.45">
      <c r="A103" s="27">
        <v>39368</v>
      </c>
      <c r="B103" s="19">
        <v>0.5</v>
      </c>
      <c r="C103" s="19"/>
      <c r="D103" s="19"/>
      <c r="E103" s="19"/>
      <c r="F103" s="19"/>
      <c r="G103" s="21"/>
      <c r="H103" s="19"/>
      <c r="I103" s="19"/>
      <c r="J103" s="19"/>
      <c r="K103" s="19">
        <v>4.5</v>
      </c>
      <c r="L103" s="72"/>
    </row>
    <row r="104" spans="1:12" x14ac:dyDescent="0.45">
      <c r="A104" s="27">
        <v>39551</v>
      </c>
      <c r="B104" s="19">
        <v>0.5</v>
      </c>
      <c r="C104" s="19"/>
      <c r="D104" s="19"/>
      <c r="E104" s="19"/>
      <c r="F104" s="19"/>
      <c r="G104" s="21"/>
      <c r="H104" s="19"/>
      <c r="I104" s="19"/>
      <c r="J104" s="19"/>
      <c r="K104" s="19">
        <v>4.5</v>
      </c>
      <c r="L104" s="72"/>
    </row>
    <row r="105" spans="1:12" x14ac:dyDescent="0.45">
      <c r="A105" s="31">
        <v>39734</v>
      </c>
      <c r="B105" s="32">
        <v>0.5</v>
      </c>
      <c r="C105" s="32"/>
      <c r="D105" s="32"/>
      <c r="E105" s="32"/>
      <c r="F105" s="32"/>
      <c r="G105" s="21"/>
      <c r="H105" s="32"/>
      <c r="I105" s="32"/>
      <c r="J105" s="32"/>
      <c r="K105" s="34">
        <v>104.5</v>
      </c>
      <c r="L105" s="72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9"/>
  <sheetViews>
    <sheetView zoomScale="85" zoomScaleNormal="85" workbookViewId="0">
      <pane xSplit="5" ySplit="12" topLeftCell="F82" activePane="bottomRight" state="frozen"/>
      <selection pane="topRight" activeCell="F1" sqref="F1"/>
      <selection pane="bottomLeft" activeCell="A13" sqref="A13"/>
      <selection pane="bottomRight" activeCell="AF3" sqref="AF3:AF107"/>
    </sheetView>
  </sheetViews>
  <sheetFormatPr defaultRowHeight="14.25" x14ac:dyDescent="0.45"/>
  <cols>
    <col min="1" max="1" width="8.796875" bestFit="1" customWidth="1"/>
    <col min="2" max="2" width="10.33203125" style="1" customWidth="1"/>
    <col min="3" max="4" width="10.73046875" bestFit="1" customWidth="1"/>
    <col min="5" max="5" width="6.3984375" bestFit="1" customWidth="1"/>
    <col min="6" max="6" width="6.19921875" customWidth="1"/>
    <col min="7" max="7" width="6" customWidth="1"/>
    <col min="8" max="8" width="13.19921875" bestFit="1" customWidth="1"/>
    <col min="9" max="9" width="6.6640625" style="18" bestFit="1" customWidth="1"/>
    <col min="10" max="12" width="8.6640625" style="18" bestFit="1" customWidth="1"/>
    <col min="13" max="13" width="8.3984375" style="18" bestFit="1" customWidth="1"/>
    <col min="14" max="14" width="8.3984375" style="20" bestFit="1" customWidth="1"/>
    <col min="15" max="18" width="8.6640625" style="18" bestFit="1" customWidth="1"/>
    <col min="19" max="19" width="9.73046875" style="41" bestFit="1" customWidth="1"/>
    <col min="20" max="20" width="11.53125" bestFit="1" customWidth="1"/>
    <col min="21" max="21" width="8.46484375" customWidth="1"/>
    <col min="22" max="23" width="9.3984375" customWidth="1"/>
    <col min="24" max="25" width="10.73046875" customWidth="1"/>
    <col min="26" max="26" width="8.6640625" customWidth="1"/>
    <col min="27" max="30" width="10.73046875" customWidth="1"/>
    <col min="31" max="31" width="10.73046875" style="57" customWidth="1"/>
    <col min="32" max="32" width="7.73046875" style="59" bestFit="1" customWidth="1"/>
    <col min="33" max="33" width="9.73046875" style="51" bestFit="1" customWidth="1"/>
  </cols>
  <sheetData>
    <row r="1" spans="1:44" x14ac:dyDescent="0.45">
      <c r="A1" t="s">
        <v>13</v>
      </c>
      <c r="B1" s="40">
        <v>35312</v>
      </c>
      <c r="C1">
        <f>YEAR(B1)</f>
        <v>1996</v>
      </c>
      <c r="D1">
        <f>MONTH(B1)</f>
        <v>9</v>
      </c>
      <c r="E1">
        <f>DAY(B1)</f>
        <v>4</v>
      </c>
    </row>
    <row r="2" spans="1:44" ht="14.65" thickBot="1" x14ac:dyDescent="0.5">
      <c r="E2" t="s">
        <v>11</v>
      </c>
      <c r="I2" s="37" t="s">
        <v>18</v>
      </c>
      <c r="J2" s="37">
        <f>COUNTA(J4:J107)</f>
        <v>1</v>
      </c>
      <c r="K2" s="38">
        <f t="shared" ref="K2:R2" si="0">COUNTA(K4:K107)</f>
        <v>3</v>
      </c>
      <c r="L2" s="38">
        <f t="shared" si="0"/>
        <v>6</v>
      </c>
      <c r="M2" s="38">
        <f t="shared" si="0"/>
        <v>7</v>
      </c>
      <c r="N2" s="39">
        <f t="shared" si="0"/>
        <v>11</v>
      </c>
      <c r="O2" s="38">
        <f t="shared" si="0"/>
        <v>12</v>
      </c>
      <c r="P2" s="38">
        <f t="shared" si="0"/>
        <v>19</v>
      </c>
      <c r="Q2" s="38">
        <f t="shared" si="0"/>
        <v>20</v>
      </c>
      <c r="R2" s="38">
        <f t="shared" si="0"/>
        <v>25</v>
      </c>
      <c r="S2" s="42"/>
      <c r="T2" t="s">
        <v>15</v>
      </c>
    </row>
    <row r="3" spans="1:44" ht="28.5" x14ac:dyDescent="0.45">
      <c r="A3" s="3"/>
      <c r="B3" s="50" t="s">
        <v>14</v>
      </c>
      <c r="C3" s="8" t="s">
        <v>9</v>
      </c>
      <c r="D3" s="8" t="s">
        <v>10</v>
      </c>
      <c r="E3" s="35" t="s">
        <v>11</v>
      </c>
      <c r="F3" s="22" t="s">
        <v>18</v>
      </c>
      <c r="G3" s="23" t="s">
        <v>17</v>
      </c>
      <c r="H3" s="61" t="s">
        <v>12</v>
      </c>
      <c r="I3" s="62" t="s">
        <v>16</v>
      </c>
      <c r="J3" s="62" t="s">
        <v>0</v>
      </c>
      <c r="K3" s="62" t="s">
        <v>1</v>
      </c>
      <c r="L3" s="62" t="s">
        <v>2</v>
      </c>
      <c r="M3" s="62" t="s">
        <v>3</v>
      </c>
      <c r="N3" s="63" t="s">
        <v>4</v>
      </c>
      <c r="O3" s="62" t="s">
        <v>5</v>
      </c>
      <c r="P3" s="62" t="s">
        <v>6</v>
      </c>
      <c r="Q3" s="62" t="s">
        <v>7</v>
      </c>
      <c r="R3" s="62" t="s">
        <v>8</v>
      </c>
      <c r="S3" s="64" t="s">
        <v>28</v>
      </c>
      <c r="T3" s="13"/>
      <c r="AF3" s="70" t="s">
        <v>29</v>
      </c>
    </row>
    <row r="4" spans="1:44" x14ac:dyDescent="0.45">
      <c r="A4" s="9" t="s">
        <v>0</v>
      </c>
      <c r="B4" s="4">
        <v>10</v>
      </c>
      <c r="C4" s="5">
        <v>35384</v>
      </c>
      <c r="D4" s="44">
        <v>35384</v>
      </c>
      <c r="E4" s="36">
        <v>103.82</v>
      </c>
      <c r="F4" s="4">
        <f>1/SQRT(I4)</f>
        <v>3.038218101250787</v>
      </c>
      <c r="G4">
        <f>COUNTA(I4:R4)</f>
        <v>2</v>
      </c>
      <c r="H4" s="24">
        <v>35334</v>
      </c>
      <c r="I4" s="25">
        <f>(MIN(30,DAY(H5))-MIN(30, DAY(B1)))/360 + (MONTH(H5)-MONTH(B1))/12 + YEAR(H5)-YEAR(B1)</f>
        <v>0.10833333333334849</v>
      </c>
      <c r="J4" s="25"/>
      <c r="K4" s="25"/>
      <c r="L4" s="25">
        <f>B6/2</f>
        <v>6.125</v>
      </c>
      <c r="M4" s="25"/>
      <c r="N4" s="26"/>
      <c r="O4" s="25"/>
      <c r="P4" s="25"/>
      <c r="Q4" s="25"/>
      <c r="R4" s="25"/>
      <c r="S4" s="65">
        <v>0.99497737127547803</v>
      </c>
      <c r="T4" s="14">
        <v>0.99648789400000004</v>
      </c>
      <c r="U4">
        <v>0.99650000000000005</v>
      </c>
      <c r="V4">
        <v>0.98170199999999996</v>
      </c>
      <c r="W4">
        <f t="shared" ref="W4" si="1">J4*$S4</f>
        <v>0</v>
      </c>
      <c r="X4">
        <f t="shared" ref="X4" si="2">K4*$S4</f>
        <v>0</v>
      </c>
      <c r="Y4">
        <f t="shared" ref="Y4" si="3">L4*$S4</f>
        <v>6.0942363990623027</v>
      </c>
      <c r="Z4">
        <f t="shared" ref="Z4" si="4">M4*$S4</f>
        <v>0</v>
      </c>
      <c r="AA4">
        <f t="shared" ref="AA4" si="5">N4*$S4</f>
        <v>0</v>
      </c>
      <c r="AB4">
        <f>O4*$S4</f>
        <v>0</v>
      </c>
      <c r="AC4">
        <f>P4*$S4</f>
        <v>0</v>
      </c>
      <c r="AD4">
        <f>Q4*$S4</f>
        <v>0</v>
      </c>
      <c r="AE4" s="57">
        <f>R4*S4</f>
        <v>0</v>
      </c>
      <c r="AG4" s="51">
        <f>AF4*S4</f>
        <v>0</v>
      </c>
    </row>
    <row r="5" spans="1:44" x14ac:dyDescent="0.45">
      <c r="A5" s="9" t="s">
        <v>1</v>
      </c>
      <c r="B5" s="4">
        <v>9.75</v>
      </c>
      <c r="C5" s="5">
        <v>35449</v>
      </c>
      <c r="D5" s="44">
        <v>35814</v>
      </c>
      <c r="E5" s="36">
        <v>106.04</v>
      </c>
      <c r="F5" s="4">
        <f t="shared" ref="F5:F68" si="6">1/SQRT(I5)</f>
        <v>4.6017899330844685</v>
      </c>
      <c r="G5">
        <f t="shared" ref="G5:G68" si="7">COUNTA(I5:R5)</f>
        <v>2</v>
      </c>
      <c r="H5" s="27">
        <v>35351</v>
      </c>
      <c r="I5" s="19">
        <f>(MIN(30,DAY(H5))-MIN(30, DAY(H4)))/360 + (MONTH(H5)-MONTH(H4))/12 + YEAR(H5)-YEAR(H4)</f>
        <v>4.7222222222217169E-2</v>
      </c>
      <c r="J5" s="19"/>
      <c r="K5" s="19"/>
      <c r="L5" s="19"/>
      <c r="M5" s="19"/>
      <c r="N5" s="21"/>
      <c r="O5" s="19"/>
      <c r="P5" s="19"/>
      <c r="Q5" s="19"/>
      <c r="R5" s="19">
        <f>B12/2</f>
        <v>4.5</v>
      </c>
      <c r="S5" s="66">
        <v>0.99277887496997896</v>
      </c>
      <c r="T5" s="15">
        <v>0.99376530900000004</v>
      </c>
      <c r="U5">
        <v>0.99380000000000002</v>
      </c>
      <c r="V5" s="12">
        <v>0.968472</v>
      </c>
      <c r="W5">
        <f t="shared" ref="W5:W68" si="8">J5*$S5</f>
        <v>0</v>
      </c>
      <c r="X5">
        <f t="shared" ref="X5:X68" si="9">K5*$S5</f>
        <v>0</v>
      </c>
      <c r="Y5">
        <f t="shared" ref="Y5:Y68" si="10">L5*$S5</f>
        <v>0</v>
      </c>
      <c r="Z5">
        <f t="shared" ref="Z5:Z68" si="11">M5*$S5</f>
        <v>0</v>
      </c>
      <c r="AA5">
        <f t="shared" ref="AA5:AA68" si="12">N5*$S5</f>
        <v>0</v>
      </c>
      <c r="AB5">
        <f t="shared" ref="AB5:AB68" si="13">O5*$S5</f>
        <v>0</v>
      </c>
      <c r="AC5">
        <f>P5*$S5</f>
        <v>0</v>
      </c>
      <c r="AD5">
        <f t="shared" ref="AD5:AD68" si="14">Q5*$S5</f>
        <v>0</v>
      </c>
      <c r="AE5" s="57">
        <f t="shared" ref="AE5:AE68" si="15">R5*S5</f>
        <v>4.4675049373649056</v>
      </c>
      <c r="AG5" s="51">
        <f t="shared" ref="AG5:AG68" si="16">AF5*S5</f>
        <v>0</v>
      </c>
    </row>
    <row r="6" spans="1:44" x14ac:dyDescent="0.45">
      <c r="A6" s="9" t="s">
        <v>2</v>
      </c>
      <c r="B6" s="4">
        <v>12.25</v>
      </c>
      <c r="C6" s="5">
        <v>35334</v>
      </c>
      <c r="D6" s="44">
        <v>36245</v>
      </c>
      <c r="E6" s="36">
        <v>118.44</v>
      </c>
      <c r="F6" s="4">
        <f t="shared" si="6"/>
        <v>3.9562828403753478</v>
      </c>
      <c r="G6">
        <f t="shared" si="7"/>
        <v>2</v>
      </c>
      <c r="H6" s="27">
        <v>35375</v>
      </c>
      <c r="I6" s="19">
        <f t="shared" ref="I6:I69" si="17">(MIN(30,DAY(H6))-MIN(30, DAY(H5)))/360 + (MONTH(H6)-MONTH(H5))/12 + YEAR(H6)-YEAR(H5)</f>
        <v>6.3888888888868678E-2</v>
      </c>
      <c r="J6" s="19"/>
      <c r="K6" s="19"/>
      <c r="L6" s="19"/>
      <c r="M6" s="19"/>
      <c r="N6" s="21">
        <f>B8/2</f>
        <v>3.5</v>
      </c>
      <c r="O6" s="19"/>
      <c r="P6" s="19"/>
      <c r="Q6" s="19"/>
      <c r="R6" s="19"/>
      <c r="S6" s="66">
        <v>0.98989583665953695</v>
      </c>
      <c r="T6" s="15">
        <v>0.990173258</v>
      </c>
      <c r="U6">
        <v>0.99019999999999997</v>
      </c>
      <c r="V6">
        <v>0.95084999999999997</v>
      </c>
      <c r="W6">
        <f t="shared" si="8"/>
        <v>0</v>
      </c>
      <c r="X6">
        <f t="shared" si="9"/>
        <v>0</v>
      </c>
      <c r="Y6">
        <f t="shared" si="10"/>
        <v>0</v>
      </c>
      <c r="Z6">
        <f t="shared" si="11"/>
        <v>0</v>
      </c>
      <c r="AA6">
        <f t="shared" si="12"/>
        <v>3.4646354283083793</v>
      </c>
      <c r="AB6">
        <f t="shared" si="13"/>
        <v>0</v>
      </c>
      <c r="AC6">
        <f>P6*$S6</f>
        <v>0</v>
      </c>
      <c r="AD6">
        <f t="shared" si="14"/>
        <v>0</v>
      </c>
      <c r="AE6" s="57">
        <f t="shared" si="15"/>
        <v>0</v>
      </c>
      <c r="AG6" s="51">
        <f t="shared" si="16"/>
        <v>0</v>
      </c>
    </row>
    <row r="7" spans="1:44" x14ac:dyDescent="0.45">
      <c r="A7" s="9" t="s">
        <v>3</v>
      </c>
      <c r="B7" s="4">
        <v>9</v>
      </c>
      <c r="C7" s="5">
        <v>35492</v>
      </c>
      <c r="D7" s="44">
        <v>36588</v>
      </c>
      <c r="E7" s="36">
        <v>106.28</v>
      </c>
      <c r="F7" s="4">
        <f t="shared" si="6"/>
        <v>6.3245553203252545</v>
      </c>
      <c r="G7">
        <f t="shared" si="7"/>
        <v>2</v>
      </c>
      <c r="H7" s="28">
        <v>35384</v>
      </c>
      <c r="I7" s="19">
        <f t="shared" si="17"/>
        <v>2.5000000000090949E-2</v>
      </c>
      <c r="J7" s="29">
        <f>100+B4/2</f>
        <v>105</v>
      </c>
      <c r="K7" s="29"/>
      <c r="L7" s="29"/>
      <c r="M7" s="29"/>
      <c r="N7" s="30"/>
      <c r="O7" s="29"/>
      <c r="P7" s="29"/>
      <c r="Q7" s="29"/>
      <c r="R7" s="29"/>
      <c r="S7" s="67">
        <v>0.98876190476190395</v>
      </c>
      <c r="T7" s="46">
        <v>0.98876190500000005</v>
      </c>
      <c r="U7">
        <v>0.98880000000000001</v>
      </c>
      <c r="V7">
        <v>0.94381800000000005</v>
      </c>
      <c r="W7">
        <f t="shared" si="8"/>
        <v>103.81999999999992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12"/>
        <v>0</v>
      </c>
      <c r="AB7">
        <f t="shared" si="13"/>
        <v>0</v>
      </c>
      <c r="AC7">
        <f>P7*$S7</f>
        <v>0</v>
      </c>
      <c r="AD7">
        <f t="shared" si="14"/>
        <v>0</v>
      </c>
      <c r="AE7" s="57">
        <f t="shared" si="15"/>
        <v>0</v>
      </c>
      <c r="AG7" s="51">
        <f t="shared" si="16"/>
        <v>0</v>
      </c>
    </row>
    <row r="8" spans="1:44" x14ac:dyDescent="0.45">
      <c r="A8" s="9" t="s">
        <v>4</v>
      </c>
      <c r="B8" s="4">
        <v>7</v>
      </c>
      <c r="C8" s="5">
        <v>35375</v>
      </c>
      <c r="D8" s="45">
        <v>37201</v>
      </c>
      <c r="E8" s="36">
        <v>101.15</v>
      </c>
      <c r="F8" s="4">
        <f t="shared" si="6"/>
        <v>4.0451991747787837</v>
      </c>
      <c r="G8">
        <f t="shared" si="7"/>
        <v>2</v>
      </c>
      <c r="H8" s="27">
        <v>35406</v>
      </c>
      <c r="I8" s="19">
        <f t="shared" si="17"/>
        <v>6.1111111111131322E-2</v>
      </c>
      <c r="J8" s="19"/>
      <c r="K8" s="19"/>
      <c r="L8" s="19"/>
      <c r="M8" s="19"/>
      <c r="N8" s="21"/>
      <c r="O8" s="19"/>
      <c r="P8" s="19">
        <f>B10/2</f>
        <v>4.25</v>
      </c>
      <c r="Q8" s="19"/>
      <c r="R8" s="19"/>
      <c r="S8" s="66">
        <v>0.985225279309209</v>
      </c>
      <c r="T8" s="5"/>
      <c r="W8">
        <f t="shared" si="8"/>
        <v>0</v>
      </c>
      <c r="X8">
        <f t="shared" si="9"/>
        <v>0</v>
      </c>
      <c r="Y8">
        <f t="shared" si="10"/>
        <v>0</v>
      </c>
      <c r="Z8">
        <f t="shared" si="11"/>
        <v>0</v>
      </c>
      <c r="AA8">
        <f t="shared" si="12"/>
        <v>0</v>
      </c>
      <c r="AB8">
        <f t="shared" si="13"/>
        <v>0</v>
      </c>
      <c r="AC8">
        <f>P8*$S8</f>
        <v>4.1872074370641386</v>
      </c>
      <c r="AD8">
        <f t="shared" si="14"/>
        <v>0</v>
      </c>
      <c r="AE8" s="57">
        <f t="shared" si="15"/>
        <v>0</v>
      </c>
      <c r="AG8" s="51">
        <f t="shared" si="16"/>
        <v>0</v>
      </c>
    </row>
    <row r="9" spans="1:44" x14ac:dyDescent="0.45">
      <c r="A9" s="9" t="s">
        <v>5</v>
      </c>
      <c r="B9" s="4">
        <v>9.75</v>
      </c>
      <c r="C9" s="5">
        <v>35488</v>
      </c>
      <c r="D9" s="53">
        <v>37495</v>
      </c>
      <c r="E9" s="36">
        <v>111.06</v>
      </c>
      <c r="F9" s="4">
        <f t="shared" si="6"/>
        <v>2.927700218846931</v>
      </c>
      <c r="G9">
        <f t="shared" si="7"/>
        <v>2</v>
      </c>
      <c r="H9" s="27">
        <v>35449</v>
      </c>
      <c r="I9" s="19">
        <f t="shared" si="17"/>
        <v>0.11666666666656056</v>
      </c>
      <c r="J9" s="19"/>
      <c r="K9" s="19">
        <f>B5/2</f>
        <v>4.875</v>
      </c>
      <c r="L9" s="19"/>
      <c r="M9" s="19"/>
      <c r="N9" s="21"/>
      <c r="O9" s="19"/>
      <c r="P9" s="19"/>
      <c r="Q9" s="19"/>
      <c r="R9" s="19"/>
      <c r="S9" s="66">
        <v>0.97846488274672805</v>
      </c>
      <c r="T9" s="5"/>
      <c r="W9">
        <f t="shared" si="8"/>
        <v>0</v>
      </c>
      <c r="X9">
        <f t="shared" si="9"/>
        <v>4.7700163033902996</v>
      </c>
      <c r="Y9">
        <f t="shared" si="10"/>
        <v>0</v>
      </c>
      <c r="Z9">
        <f t="shared" si="11"/>
        <v>0</v>
      </c>
      <c r="AA9">
        <f t="shared" si="12"/>
        <v>0</v>
      </c>
      <c r="AB9">
        <f t="shared" si="13"/>
        <v>0</v>
      </c>
      <c r="AC9">
        <f>P9*$S9</f>
        <v>0</v>
      </c>
      <c r="AD9">
        <f t="shared" si="14"/>
        <v>0</v>
      </c>
      <c r="AE9" s="57">
        <f t="shared" si="15"/>
        <v>0</v>
      </c>
      <c r="AG9" s="51">
        <f t="shared" si="16"/>
        <v>0</v>
      </c>
      <c r="AR9" s="11">
        <v>0.968472</v>
      </c>
    </row>
    <row r="10" spans="1:44" x14ac:dyDescent="0.45">
      <c r="A10" s="9" t="s">
        <v>6</v>
      </c>
      <c r="B10" s="4">
        <v>8.5</v>
      </c>
      <c r="C10" s="5">
        <v>35406</v>
      </c>
      <c r="D10" s="53">
        <v>38693</v>
      </c>
      <c r="E10" s="36">
        <v>106.24</v>
      </c>
      <c r="F10" s="4">
        <f t="shared" si="6"/>
        <v>3.0779350562546517</v>
      </c>
      <c r="G10">
        <f t="shared" si="7"/>
        <v>2</v>
      </c>
      <c r="H10" s="27">
        <v>35488</v>
      </c>
      <c r="I10" s="19">
        <f t="shared" si="17"/>
        <v>0.10555555555561114</v>
      </c>
      <c r="J10" s="19"/>
      <c r="K10" s="19"/>
      <c r="L10" s="19"/>
      <c r="M10" s="19"/>
      <c r="N10" s="21"/>
      <c r="O10" s="19">
        <f>B9/2</f>
        <v>4.875</v>
      </c>
      <c r="P10" s="19"/>
      <c r="Q10" s="19"/>
      <c r="R10" s="19"/>
      <c r="S10" s="66">
        <v>0.97229931610155995</v>
      </c>
      <c r="T10" s="5"/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13"/>
        <v>4.7399591659951046</v>
      </c>
      <c r="AC10">
        <f>P10*$S10</f>
        <v>0</v>
      </c>
      <c r="AD10">
        <f t="shared" si="14"/>
        <v>0</v>
      </c>
      <c r="AE10" s="57">
        <f t="shared" si="15"/>
        <v>0</v>
      </c>
      <c r="AG10" s="51">
        <f t="shared" si="16"/>
        <v>0</v>
      </c>
    </row>
    <row r="11" spans="1:44" x14ac:dyDescent="0.45">
      <c r="A11" s="9" t="s">
        <v>7</v>
      </c>
      <c r="B11" s="4">
        <v>7.75</v>
      </c>
      <c r="C11" s="5">
        <v>35497</v>
      </c>
      <c r="D11" s="53">
        <v>38968</v>
      </c>
      <c r="E11" s="36">
        <v>98.49</v>
      </c>
      <c r="F11" s="4">
        <f t="shared" si="6"/>
        <v>7.7459666924183566</v>
      </c>
      <c r="G11">
        <f t="shared" si="7"/>
        <v>2</v>
      </c>
      <c r="H11" s="27">
        <v>35492</v>
      </c>
      <c r="I11" s="19">
        <f t="shared" si="17"/>
        <v>1.6666666666651508E-2</v>
      </c>
      <c r="J11" s="19"/>
      <c r="K11" s="19"/>
      <c r="L11" s="19"/>
      <c r="M11" s="19">
        <f>B7/2</f>
        <v>4.5</v>
      </c>
      <c r="N11" s="21"/>
      <c r="O11" s="19"/>
      <c r="P11" s="19"/>
      <c r="Q11" s="19"/>
      <c r="R11" s="19"/>
      <c r="S11" s="66">
        <v>0.97133035599421502</v>
      </c>
      <c r="T11" s="5"/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4.3709866019739678</v>
      </c>
      <c r="AA11">
        <f t="shared" si="12"/>
        <v>0</v>
      </c>
      <c r="AB11">
        <f t="shared" si="13"/>
        <v>0</v>
      </c>
      <c r="AC11">
        <f>P11*$S11</f>
        <v>0</v>
      </c>
      <c r="AD11">
        <f t="shared" si="14"/>
        <v>0</v>
      </c>
      <c r="AE11" s="57">
        <f t="shared" si="15"/>
        <v>0</v>
      </c>
      <c r="AG11" s="51">
        <f t="shared" si="16"/>
        <v>0</v>
      </c>
    </row>
    <row r="12" spans="1:44" ht="14.65" thickBot="1" x14ac:dyDescent="0.5">
      <c r="A12" s="10" t="s">
        <v>8</v>
      </c>
      <c r="B12" s="6">
        <v>9</v>
      </c>
      <c r="C12" s="7">
        <v>35351</v>
      </c>
      <c r="D12" s="54">
        <v>39734</v>
      </c>
      <c r="E12" s="36">
        <v>110.87</v>
      </c>
      <c r="F12" s="4">
        <f t="shared" si="6"/>
        <v>8.485281374230853</v>
      </c>
      <c r="G12">
        <f t="shared" si="7"/>
        <v>2</v>
      </c>
      <c r="H12" s="27">
        <v>35497</v>
      </c>
      <c r="I12" s="19">
        <f t="shared" si="17"/>
        <v>1.3888888888914153E-2</v>
      </c>
      <c r="J12" s="19"/>
      <c r="K12" s="19"/>
      <c r="L12" s="19"/>
      <c r="M12" s="19"/>
      <c r="N12" s="21"/>
      <c r="O12" s="19"/>
      <c r="P12" s="19"/>
      <c r="Q12" s="19">
        <f>B11/2</f>
        <v>3.875</v>
      </c>
      <c r="R12" s="19"/>
      <c r="S12" s="66">
        <v>0.970524087949308</v>
      </c>
      <c r="T12" s="5"/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13"/>
        <v>0</v>
      </c>
      <c r="AC12">
        <f>P12*$S12</f>
        <v>0</v>
      </c>
      <c r="AD12">
        <f t="shared" si="14"/>
        <v>3.7607808408035686</v>
      </c>
      <c r="AE12" s="57">
        <f t="shared" si="15"/>
        <v>0</v>
      </c>
      <c r="AG12" s="51">
        <f t="shared" si="16"/>
        <v>0</v>
      </c>
    </row>
    <row r="13" spans="1:44" x14ac:dyDescent="0.45">
      <c r="F13" s="4">
        <f t="shared" si="6"/>
        <v>4.4721359550016127</v>
      </c>
      <c r="G13">
        <f t="shared" si="7"/>
        <v>2</v>
      </c>
      <c r="H13" s="27">
        <v>35515</v>
      </c>
      <c r="I13" s="19">
        <f t="shared" si="17"/>
        <v>4.9999999999954525E-2</v>
      </c>
      <c r="J13" s="19"/>
      <c r="K13" s="19"/>
      <c r="L13" s="19">
        <f>B6/2</f>
        <v>6.125</v>
      </c>
      <c r="M13" s="19"/>
      <c r="N13" s="21"/>
      <c r="O13" s="19"/>
      <c r="P13" s="19"/>
      <c r="Q13" s="19"/>
      <c r="R13" s="19"/>
      <c r="S13" s="66">
        <v>0.96762968918988201</v>
      </c>
      <c r="T13" s="5"/>
      <c r="W13">
        <f t="shared" si="8"/>
        <v>0</v>
      </c>
      <c r="X13">
        <f t="shared" si="9"/>
        <v>0</v>
      </c>
      <c r="Y13">
        <f t="shared" si="10"/>
        <v>5.9267318462880274</v>
      </c>
      <c r="Z13">
        <f t="shared" si="11"/>
        <v>0</v>
      </c>
      <c r="AA13">
        <f t="shared" si="12"/>
        <v>0</v>
      </c>
      <c r="AB13">
        <f t="shared" si="13"/>
        <v>0</v>
      </c>
      <c r="AC13">
        <f>P13*$S13</f>
        <v>0</v>
      </c>
      <c r="AD13">
        <f t="shared" si="14"/>
        <v>0</v>
      </c>
      <c r="AE13" s="57">
        <f t="shared" si="15"/>
        <v>0</v>
      </c>
      <c r="AG13" s="51">
        <f t="shared" si="16"/>
        <v>0</v>
      </c>
    </row>
    <row r="14" spans="1:44" x14ac:dyDescent="0.45">
      <c r="F14" s="4">
        <f t="shared" si="6"/>
        <v>4.6017899330844685</v>
      </c>
      <c r="G14">
        <f t="shared" si="7"/>
        <v>2</v>
      </c>
      <c r="H14" s="27">
        <v>35533</v>
      </c>
      <c r="I14" s="19">
        <f t="shared" si="17"/>
        <v>4.7222222222217169E-2</v>
      </c>
      <c r="J14" s="19"/>
      <c r="K14" s="19"/>
      <c r="L14" s="19"/>
      <c r="M14" s="19"/>
      <c r="N14" s="21"/>
      <c r="O14" s="19"/>
      <c r="P14" s="19"/>
      <c r="Q14" s="19"/>
      <c r="R14" s="19">
        <f>B12/2</f>
        <v>4.5</v>
      </c>
      <c r="S14" s="66">
        <v>0.96488694503851802</v>
      </c>
      <c r="T14" s="5"/>
      <c r="W14">
        <f t="shared" si="8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13"/>
        <v>0</v>
      </c>
      <c r="AC14">
        <f>P14*$S14</f>
        <v>0</v>
      </c>
      <c r="AD14">
        <f t="shared" si="14"/>
        <v>0</v>
      </c>
      <c r="AE14" s="57">
        <f t="shared" si="15"/>
        <v>4.3419912526733313</v>
      </c>
      <c r="AG14" s="51">
        <f t="shared" si="16"/>
        <v>0</v>
      </c>
    </row>
    <row r="15" spans="1:44" x14ac:dyDescent="0.45">
      <c r="E15" s="2"/>
      <c r="F15" s="4">
        <f t="shared" si="6"/>
        <v>3.9562828403753478</v>
      </c>
      <c r="G15">
        <f t="shared" si="7"/>
        <v>2</v>
      </c>
      <c r="H15" s="27">
        <v>35556</v>
      </c>
      <c r="I15" s="19">
        <f t="shared" si="17"/>
        <v>6.3888888888868678E-2</v>
      </c>
      <c r="J15" s="19"/>
      <c r="K15" s="19"/>
      <c r="L15" s="19"/>
      <c r="M15" s="19"/>
      <c r="N15" s="21">
        <f>B8/2</f>
        <v>3.5</v>
      </c>
      <c r="O15" s="19"/>
      <c r="P15" s="19"/>
      <c r="Q15" s="19"/>
      <c r="R15" s="19"/>
      <c r="S15" s="66">
        <v>0.96126757140719798</v>
      </c>
      <c r="T15" s="5"/>
      <c r="W15">
        <f t="shared" si="8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3.3644364999251928</v>
      </c>
      <c r="AB15">
        <f t="shared" si="13"/>
        <v>0</v>
      </c>
      <c r="AC15">
        <f>P15*$S15</f>
        <v>0</v>
      </c>
      <c r="AD15">
        <f t="shared" si="14"/>
        <v>0</v>
      </c>
      <c r="AE15" s="57">
        <f t="shared" si="15"/>
        <v>0</v>
      </c>
      <c r="AG15" s="51">
        <f t="shared" si="16"/>
        <v>0</v>
      </c>
    </row>
    <row r="16" spans="1:44" x14ac:dyDescent="0.45">
      <c r="F16" s="4">
        <f t="shared" si="6"/>
        <v>3.4077710054801891</v>
      </c>
      <c r="G16">
        <f t="shared" si="7"/>
        <v>2</v>
      </c>
      <c r="H16" s="27">
        <v>35588</v>
      </c>
      <c r="I16" s="19">
        <f t="shared" si="17"/>
        <v>8.6111111111222272E-2</v>
      </c>
      <c r="J16" s="19"/>
      <c r="K16" s="19"/>
      <c r="L16" s="19"/>
      <c r="M16" s="19"/>
      <c r="N16" s="21"/>
      <c r="O16" s="19"/>
      <c r="P16" s="19">
        <f>B10/2</f>
        <v>4.25</v>
      </c>
      <c r="Q16" s="19"/>
      <c r="R16" s="19"/>
      <c r="S16" s="66">
        <v>0.95636935402780099</v>
      </c>
      <c r="T16" s="5"/>
      <c r="W16">
        <f t="shared" si="8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13"/>
        <v>0</v>
      </c>
      <c r="AC16">
        <f>P16*$S16</f>
        <v>4.0645697546181543</v>
      </c>
      <c r="AD16">
        <f t="shared" si="14"/>
        <v>0</v>
      </c>
      <c r="AE16" s="57">
        <f t="shared" si="15"/>
        <v>0</v>
      </c>
      <c r="AG16" s="51">
        <f t="shared" si="16"/>
        <v>0</v>
      </c>
    </row>
    <row r="17" spans="6:33" x14ac:dyDescent="0.45">
      <c r="F17" s="4">
        <f t="shared" si="6"/>
        <v>2.927700218846931</v>
      </c>
      <c r="G17">
        <f t="shared" si="7"/>
        <v>2</v>
      </c>
      <c r="H17" s="27">
        <v>35630</v>
      </c>
      <c r="I17" s="19">
        <f t="shared" si="17"/>
        <v>0.11666666666656056</v>
      </c>
      <c r="J17" s="19"/>
      <c r="K17" s="19">
        <f>B5/2</f>
        <v>4.875</v>
      </c>
      <c r="L17" s="19"/>
      <c r="M17" s="19"/>
      <c r="N17" s="21"/>
      <c r="O17" s="19"/>
      <c r="P17" s="19"/>
      <c r="Q17" s="19"/>
      <c r="R17" s="19"/>
      <c r="S17" s="66">
        <v>0.94972440245190204</v>
      </c>
      <c r="T17" s="5"/>
      <c r="W17">
        <f t="shared" si="8"/>
        <v>0</v>
      </c>
      <c r="X17">
        <f t="shared" si="9"/>
        <v>4.6299064619530226</v>
      </c>
      <c r="Y17">
        <f t="shared" si="10"/>
        <v>0</v>
      </c>
      <c r="Z17">
        <f t="shared" si="11"/>
        <v>0</v>
      </c>
      <c r="AA17">
        <f t="shared" si="12"/>
        <v>0</v>
      </c>
      <c r="AB17">
        <f t="shared" si="13"/>
        <v>0</v>
      </c>
      <c r="AC17">
        <f>P17*$S17</f>
        <v>0</v>
      </c>
      <c r="AD17">
        <f t="shared" si="14"/>
        <v>0</v>
      </c>
      <c r="AE17" s="57">
        <f t="shared" si="15"/>
        <v>0</v>
      </c>
      <c r="AG17" s="51">
        <f t="shared" si="16"/>
        <v>0</v>
      </c>
    </row>
    <row r="18" spans="6:33" x14ac:dyDescent="0.45">
      <c r="F18" s="4">
        <f t="shared" si="6"/>
        <v>3.0779350562546517</v>
      </c>
      <c r="G18">
        <f t="shared" si="7"/>
        <v>2</v>
      </c>
      <c r="H18" s="27">
        <v>35669</v>
      </c>
      <c r="I18" s="19">
        <f t="shared" si="17"/>
        <v>0.10555555555561114</v>
      </c>
      <c r="J18" s="19"/>
      <c r="K18" s="19"/>
      <c r="L18" s="19"/>
      <c r="M18" s="19"/>
      <c r="N18" s="21"/>
      <c r="O18" s="19">
        <f>B9/2</f>
        <v>4.875</v>
      </c>
      <c r="P18" s="19"/>
      <c r="Q18" s="19"/>
      <c r="R18" s="19"/>
      <c r="S18" s="66">
        <v>0.94366328603269001</v>
      </c>
      <c r="T18" s="5"/>
      <c r="W18">
        <f t="shared" si="8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13"/>
        <v>4.6003585194093635</v>
      </c>
      <c r="AC18">
        <f>P18*$S18</f>
        <v>0</v>
      </c>
      <c r="AD18">
        <f t="shared" si="14"/>
        <v>0</v>
      </c>
      <c r="AE18" s="57">
        <f t="shared" si="15"/>
        <v>0</v>
      </c>
      <c r="AG18" s="51">
        <f t="shared" si="16"/>
        <v>0</v>
      </c>
    </row>
    <row r="19" spans="6:33" x14ac:dyDescent="0.45">
      <c r="F19" s="4">
        <f t="shared" si="6"/>
        <v>7.7459666924183566</v>
      </c>
      <c r="G19">
        <f t="shared" si="7"/>
        <v>2</v>
      </c>
      <c r="H19" s="27">
        <v>35676</v>
      </c>
      <c r="I19" s="19">
        <f t="shared" si="17"/>
        <v>1.6666666666651508E-2</v>
      </c>
      <c r="J19" s="19"/>
      <c r="K19" s="19"/>
      <c r="L19" s="19"/>
      <c r="M19" s="19">
        <f>B7/2</f>
        <v>4.5</v>
      </c>
      <c r="N19" s="21"/>
      <c r="O19" s="19"/>
      <c r="P19" s="19"/>
      <c r="Q19" s="19"/>
      <c r="R19" s="19"/>
      <c r="S19" s="66">
        <v>0.94271081806628498</v>
      </c>
      <c r="T19" s="5"/>
      <c r="W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4.2421986812982828</v>
      </c>
      <c r="AA19">
        <f t="shared" si="12"/>
        <v>0</v>
      </c>
      <c r="AB19">
        <f t="shared" si="13"/>
        <v>0</v>
      </c>
      <c r="AC19">
        <f>P19*$S19</f>
        <v>0</v>
      </c>
      <c r="AD19">
        <f t="shared" si="14"/>
        <v>0</v>
      </c>
      <c r="AE19" s="57">
        <f t="shared" si="15"/>
        <v>0</v>
      </c>
      <c r="AG19" s="51">
        <f t="shared" si="16"/>
        <v>0</v>
      </c>
    </row>
    <row r="20" spans="6:33" x14ac:dyDescent="0.45">
      <c r="F20" s="4">
        <f t="shared" si="6"/>
        <v>8.485281374230853</v>
      </c>
      <c r="G20">
        <f t="shared" si="7"/>
        <v>2</v>
      </c>
      <c r="H20" s="27">
        <v>35681</v>
      </c>
      <c r="I20" s="19">
        <f t="shared" si="17"/>
        <v>1.3888888888914153E-2</v>
      </c>
      <c r="J20" s="19"/>
      <c r="K20" s="19"/>
      <c r="L20" s="19"/>
      <c r="M20" s="19"/>
      <c r="N20" s="21"/>
      <c r="O20" s="19"/>
      <c r="P20" s="19"/>
      <c r="Q20" s="19">
        <f>B11/2</f>
        <v>3.875</v>
      </c>
      <c r="R20" s="19"/>
      <c r="S20" s="66">
        <v>0.94191829347216105</v>
      </c>
      <c r="T20" s="5"/>
      <c r="W20">
        <f t="shared" si="8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13"/>
        <v>0</v>
      </c>
      <c r="AC20">
        <f t="shared" ref="AC20:AC83" si="18">P20*$S20</f>
        <v>0</v>
      </c>
      <c r="AD20">
        <f t="shared" si="14"/>
        <v>3.6499333872046242</v>
      </c>
      <c r="AE20" s="57">
        <f t="shared" si="15"/>
        <v>0</v>
      </c>
      <c r="AG20" s="51">
        <f t="shared" si="16"/>
        <v>0</v>
      </c>
    </row>
    <row r="21" spans="6:33" x14ac:dyDescent="0.45">
      <c r="F21" s="4">
        <f t="shared" si="6"/>
        <v>4.4721359550016127</v>
      </c>
      <c r="G21">
        <f t="shared" si="7"/>
        <v>2</v>
      </c>
      <c r="H21" s="27">
        <v>35699</v>
      </c>
      <c r="I21" s="19">
        <f t="shared" si="17"/>
        <v>4.9999999999954525E-2</v>
      </c>
      <c r="J21" s="19"/>
      <c r="K21" s="19"/>
      <c r="L21" s="19">
        <f>B6/2</f>
        <v>6.125</v>
      </c>
      <c r="M21" s="19"/>
      <c r="N21" s="21"/>
      <c r="O21" s="19"/>
      <c r="P21" s="19"/>
      <c r="Q21" s="19"/>
      <c r="R21" s="19"/>
      <c r="S21" s="66">
        <v>0.939073371135557</v>
      </c>
      <c r="T21" s="5"/>
      <c r="W21">
        <f t="shared" si="8"/>
        <v>0</v>
      </c>
      <c r="X21">
        <f t="shared" si="9"/>
        <v>0</v>
      </c>
      <c r="Y21">
        <f t="shared" si="10"/>
        <v>5.7518243982052866</v>
      </c>
      <c r="Z21">
        <f t="shared" si="11"/>
        <v>0</v>
      </c>
      <c r="AA21">
        <f t="shared" si="12"/>
        <v>0</v>
      </c>
      <c r="AB21">
        <f t="shared" si="13"/>
        <v>0</v>
      </c>
      <c r="AC21">
        <f t="shared" si="18"/>
        <v>0</v>
      </c>
      <c r="AD21">
        <f t="shared" si="14"/>
        <v>0</v>
      </c>
      <c r="AE21" s="57">
        <f t="shared" si="15"/>
        <v>0</v>
      </c>
      <c r="AG21" s="51">
        <f t="shared" si="16"/>
        <v>0</v>
      </c>
    </row>
    <row r="22" spans="6:33" x14ac:dyDescent="0.45">
      <c r="F22" s="4">
        <f t="shared" si="6"/>
        <v>4.6017899330844685</v>
      </c>
      <c r="G22">
        <f t="shared" si="7"/>
        <v>2</v>
      </c>
      <c r="H22" s="27">
        <v>35716</v>
      </c>
      <c r="I22" s="19">
        <f t="shared" si="17"/>
        <v>4.7222222222217169E-2</v>
      </c>
      <c r="J22" s="19"/>
      <c r="K22" s="19"/>
      <c r="L22" s="19"/>
      <c r="M22" s="19"/>
      <c r="N22" s="21"/>
      <c r="O22" s="19"/>
      <c r="P22" s="19"/>
      <c r="Q22" s="19"/>
      <c r="R22" s="19">
        <f>B12/2</f>
        <v>4.5</v>
      </c>
      <c r="S22" s="66">
        <v>0.93637735471685701</v>
      </c>
      <c r="T22" s="5"/>
      <c r="W22">
        <f t="shared" si="8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0</v>
      </c>
      <c r="AC22">
        <f t="shared" si="18"/>
        <v>0</v>
      </c>
      <c r="AD22">
        <f t="shared" si="14"/>
        <v>0</v>
      </c>
      <c r="AE22" s="57">
        <f t="shared" si="15"/>
        <v>4.2136980962258566</v>
      </c>
      <c r="AG22" s="51">
        <f t="shared" si="16"/>
        <v>0</v>
      </c>
    </row>
    <row r="23" spans="6:33" x14ac:dyDescent="0.45">
      <c r="F23" s="4">
        <f t="shared" si="6"/>
        <v>3.9562828403753478</v>
      </c>
      <c r="G23">
        <f t="shared" si="7"/>
        <v>2</v>
      </c>
      <c r="H23" s="27">
        <v>35740</v>
      </c>
      <c r="I23" s="19">
        <f t="shared" si="17"/>
        <v>6.3888888888868678E-2</v>
      </c>
      <c r="J23" s="19"/>
      <c r="K23" s="19"/>
      <c r="L23" s="19"/>
      <c r="M23" s="19"/>
      <c r="N23" s="21">
        <f>B8/2</f>
        <v>3.5</v>
      </c>
      <c r="O23" s="19"/>
      <c r="P23" s="19"/>
      <c r="Q23" s="19"/>
      <c r="R23" s="19"/>
      <c r="S23" s="66">
        <v>0.93282120095914201</v>
      </c>
      <c r="T23" s="5"/>
      <c r="W23">
        <f t="shared" si="8"/>
        <v>0</v>
      </c>
      <c r="X23">
        <f t="shared" si="9"/>
        <v>0</v>
      </c>
      <c r="Y23">
        <f t="shared" si="10"/>
        <v>0</v>
      </c>
      <c r="Z23">
        <f t="shared" si="11"/>
        <v>0</v>
      </c>
      <c r="AA23">
        <f t="shared" si="12"/>
        <v>3.2648742033569969</v>
      </c>
      <c r="AB23">
        <f t="shared" si="13"/>
        <v>0</v>
      </c>
      <c r="AC23">
        <f t="shared" si="18"/>
        <v>0</v>
      </c>
      <c r="AD23">
        <f t="shared" si="14"/>
        <v>0</v>
      </c>
      <c r="AE23" s="57">
        <f t="shared" si="15"/>
        <v>0</v>
      </c>
      <c r="AG23" s="51">
        <f t="shared" si="16"/>
        <v>0</v>
      </c>
    </row>
    <row r="24" spans="6:33" x14ac:dyDescent="0.45">
      <c r="F24" s="4">
        <f t="shared" si="6"/>
        <v>3.4077710054801891</v>
      </c>
      <c r="G24">
        <f t="shared" si="7"/>
        <v>2</v>
      </c>
      <c r="H24" s="27">
        <v>35771</v>
      </c>
      <c r="I24" s="19">
        <f t="shared" si="17"/>
        <v>8.6111111111222272E-2</v>
      </c>
      <c r="J24" s="19"/>
      <c r="K24" s="19"/>
      <c r="L24" s="19"/>
      <c r="M24" s="19"/>
      <c r="N24" s="21"/>
      <c r="O24" s="19"/>
      <c r="P24" s="19">
        <f>B10/2</f>
        <v>4.25</v>
      </c>
      <c r="Q24" s="19"/>
      <c r="R24" s="19"/>
      <c r="S24" s="66">
        <v>0.92800819297460302</v>
      </c>
      <c r="T24" s="5"/>
      <c r="W24">
        <f t="shared" si="8"/>
        <v>0</v>
      </c>
      <c r="X24">
        <f t="shared" si="9"/>
        <v>0</v>
      </c>
      <c r="Y24">
        <f t="shared" si="10"/>
        <v>0</v>
      </c>
      <c r="Z24">
        <f t="shared" si="11"/>
        <v>0</v>
      </c>
      <c r="AA24">
        <f t="shared" si="12"/>
        <v>0</v>
      </c>
      <c r="AB24">
        <f t="shared" si="13"/>
        <v>0</v>
      </c>
      <c r="AC24">
        <f t="shared" si="18"/>
        <v>3.944034820142063</v>
      </c>
      <c r="AD24">
        <f t="shared" si="14"/>
        <v>0</v>
      </c>
      <c r="AE24" s="57">
        <f t="shared" si="15"/>
        <v>0</v>
      </c>
      <c r="AG24" s="51">
        <f t="shared" si="16"/>
        <v>0</v>
      </c>
    </row>
    <row r="25" spans="6:33" x14ac:dyDescent="0.45">
      <c r="F25" s="4">
        <f t="shared" si="6"/>
        <v>2.927700218846931</v>
      </c>
      <c r="G25">
        <f t="shared" si="7"/>
        <v>2</v>
      </c>
      <c r="H25" s="28">
        <v>35814</v>
      </c>
      <c r="I25" s="19">
        <f t="shared" si="17"/>
        <v>0.11666666666656056</v>
      </c>
      <c r="J25" s="19"/>
      <c r="K25" s="29">
        <f>100+B5/2</f>
        <v>104.875</v>
      </c>
      <c r="L25" s="19"/>
      <c r="M25" s="19"/>
      <c r="N25" s="21"/>
      <c r="O25" s="19"/>
      <c r="P25" s="19"/>
      <c r="Q25" s="19"/>
      <c r="R25" s="19"/>
      <c r="S25" s="66">
        <v>0.92147868638528696</v>
      </c>
      <c r="T25" s="5"/>
      <c r="W25">
        <f t="shared" si="8"/>
        <v>0</v>
      </c>
      <c r="X25">
        <f t="shared" si="9"/>
        <v>96.640077234656971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13"/>
        <v>0</v>
      </c>
      <c r="AC25">
        <f t="shared" si="18"/>
        <v>0</v>
      </c>
      <c r="AD25">
        <f t="shared" si="14"/>
        <v>0</v>
      </c>
      <c r="AE25" s="57">
        <f t="shared" si="15"/>
        <v>0</v>
      </c>
      <c r="AG25" s="51">
        <f t="shared" si="16"/>
        <v>0</v>
      </c>
    </row>
    <row r="26" spans="6:33" x14ac:dyDescent="0.45">
      <c r="F26" s="4">
        <f t="shared" si="6"/>
        <v>3.0779350562546517</v>
      </c>
      <c r="G26">
        <f t="shared" si="7"/>
        <v>2</v>
      </c>
      <c r="H26" s="27">
        <v>35853</v>
      </c>
      <c r="I26" s="19">
        <f t="shared" si="17"/>
        <v>0.10555555555561114</v>
      </c>
      <c r="J26" s="19"/>
      <c r="K26" s="19"/>
      <c r="L26" s="19"/>
      <c r="M26" s="19"/>
      <c r="N26" s="21"/>
      <c r="O26" s="19">
        <f>B9/2</f>
        <v>4.875</v>
      </c>
      <c r="P26" s="19"/>
      <c r="Q26" s="19"/>
      <c r="R26" s="19"/>
      <c r="S26" s="66">
        <v>0.91451653559013102</v>
      </c>
      <c r="T26" s="5"/>
      <c r="W26">
        <f t="shared" si="8"/>
        <v>0</v>
      </c>
      <c r="X26">
        <f t="shared" si="9"/>
        <v>0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4.4582681110018889</v>
      </c>
      <c r="AC26">
        <f t="shared" si="18"/>
        <v>0</v>
      </c>
      <c r="AD26">
        <f t="shared" si="14"/>
        <v>0</v>
      </c>
      <c r="AE26" s="57">
        <f t="shared" si="15"/>
        <v>0</v>
      </c>
      <c r="AG26" s="51">
        <f t="shared" si="16"/>
        <v>0</v>
      </c>
    </row>
    <row r="27" spans="6:33" x14ac:dyDescent="0.45">
      <c r="F27" s="4">
        <f t="shared" si="6"/>
        <v>7.7459666924183566</v>
      </c>
      <c r="G27">
        <f t="shared" si="7"/>
        <v>2</v>
      </c>
      <c r="H27" s="27">
        <v>35857</v>
      </c>
      <c r="I27" s="19">
        <f t="shared" si="17"/>
        <v>1.6666666666651508E-2</v>
      </c>
      <c r="J27" s="19"/>
      <c r="K27" s="19"/>
      <c r="L27" s="19"/>
      <c r="M27" s="19">
        <f>B7/2</f>
        <v>4.5</v>
      </c>
      <c r="N27" s="21"/>
      <c r="O27" s="19"/>
      <c r="P27" s="19"/>
      <c r="Q27" s="19"/>
      <c r="R27" s="19"/>
      <c r="S27" s="66">
        <v>0.91342179903805099</v>
      </c>
      <c r="T27" s="5"/>
      <c r="W27">
        <f t="shared" si="8"/>
        <v>0</v>
      </c>
      <c r="X27">
        <f t="shared" si="9"/>
        <v>0</v>
      </c>
      <c r="Y27">
        <f t="shared" si="10"/>
        <v>0</v>
      </c>
      <c r="Z27">
        <f t="shared" si="11"/>
        <v>4.1103980956712292</v>
      </c>
      <c r="AA27">
        <f t="shared" si="12"/>
        <v>0</v>
      </c>
      <c r="AB27">
        <f t="shared" si="13"/>
        <v>0</v>
      </c>
      <c r="AC27">
        <f t="shared" si="18"/>
        <v>0</v>
      </c>
      <c r="AD27">
        <f t="shared" si="14"/>
        <v>0</v>
      </c>
      <c r="AE27" s="57">
        <f t="shared" si="15"/>
        <v>0</v>
      </c>
      <c r="AG27" s="51">
        <f t="shared" si="16"/>
        <v>0</v>
      </c>
    </row>
    <row r="28" spans="6:33" x14ac:dyDescent="0.45">
      <c r="F28" s="4">
        <f t="shared" si="6"/>
        <v>8.485281374230853</v>
      </c>
      <c r="G28">
        <f t="shared" si="7"/>
        <v>2</v>
      </c>
      <c r="H28" s="27">
        <v>35862</v>
      </c>
      <c r="I28" s="19">
        <f t="shared" si="17"/>
        <v>1.3888888888914153E-2</v>
      </c>
      <c r="J28" s="19"/>
      <c r="K28" s="19"/>
      <c r="L28" s="19"/>
      <c r="M28" s="19"/>
      <c r="N28" s="21"/>
      <c r="O28" s="19"/>
      <c r="P28" s="19"/>
      <c r="Q28" s="19">
        <f>B11/2</f>
        <v>3.875</v>
      </c>
      <c r="R28" s="19"/>
      <c r="S28" s="66">
        <v>0.91251071728919797</v>
      </c>
      <c r="T28" s="5"/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8"/>
        <v>0</v>
      </c>
      <c r="AD28">
        <f t="shared" si="14"/>
        <v>3.5359790294956421</v>
      </c>
      <c r="AE28" s="57">
        <f t="shared" si="15"/>
        <v>0</v>
      </c>
      <c r="AG28" s="51">
        <f t="shared" si="16"/>
        <v>0</v>
      </c>
    </row>
    <row r="29" spans="6:33" x14ac:dyDescent="0.45">
      <c r="F29" s="4">
        <f t="shared" si="6"/>
        <v>4.4721359550016127</v>
      </c>
      <c r="G29">
        <f t="shared" si="7"/>
        <v>2</v>
      </c>
      <c r="H29" s="27">
        <v>35880</v>
      </c>
      <c r="I29" s="19">
        <f t="shared" si="17"/>
        <v>4.9999999999954525E-2</v>
      </c>
      <c r="J29" s="19"/>
      <c r="K29" s="19"/>
      <c r="L29" s="19">
        <f>B6/2</f>
        <v>6.125</v>
      </c>
      <c r="M29" s="19"/>
      <c r="N29" s="21"/>
      <c r="O29" s="19"/>
      <c r="P29" s="19"/>
      <c r="Q29" s="19"/>
      <c r="R29" s="19"/>
      <c r="S29" s="66">
        <v>0.909238989195568</v>
      </c>
      <c r="T29" s="5"/>
      <c r="W29">
        <f t="shared" si="8"/>
        <v>0</v>
      </c>
      <c r="X29">
        <f t="shared" si="9"/>
        <v>0</v>
      </c>
      <c r="Y29">
        <f t="shared" si="10"/>
        <v>5.5690888088228538</v>
      </c>
      <c r="Z29">
        <f t="shared" si="11"/>
        <v>0</v>
      </c>
      <c r="AA29">
        <f t="shared" si="12"/>
        <v>0</v>
      </c>
      <c r="AB29">
        <f t="shared" si="13"/>
        <v>0</v>
      </c>
      <c r="AC29">
        <f t="shared" si="18"/>
        <v>0</v>
      </c>
      <c r="AD29">
        <f t="shared" si="14"/>
        <v>0</v>
      </c>
      <c r="AE29" s="57">
        <f t="shared" si="15"/>
        <v>0</v>
      </c>
      <c r="AG29" s="51">
        <f t="shared" si="16"/>
        <v>0</v>
      </c>
    </row>
    <row r="30" spans="6:33" x14ac:dyDescent="0.45">
      <c r="F30" s="4">
        <f t="shared" si="6"/>
        <v>4.6017899330844685</v>
      </c>
      <c r="G30">
        <f t="shared" si="7"/>
        <v>2</v>
      </c>
      <c r="H30" s="27">
        <v>35898</v>
      </c>
      <c r="I30" s="19">
        <f t="shared" si="17"/>
        <v>4.7222222222217169E-2</v>
      </c>
      <c r="J30" s="19"/>
      <c r="K30" s="19"/>
      <c r="L30" s="19"/>
      <c r="M30" s="19"/>
      <c r="N30" s="21"/>
      <c r="O30" s="19"/>
      <c r="P30" s="19"/>
      <c r="Q30" s="19"/>
      <c r="R30" s="19">
        <f>B12/2</f>
        <v>4.5</v>
      </c>
      <c r="S30" s="66">
        <v>0.90613987845078803</v>
      </c>
      <c r="T30" s="5"/>
      <c r="W30">
        <f t="shared" si="8"/>
        <v>0</v>
      </c>
      <c r="X30">
        <f t="shared" si="9"/>
        <v>0</v>
      </c>
      <c r="Y30">
        <f t="shared" si="10"/>
        <v>0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8"/>
        <v>0</v>
      </c>
      <c r="AD30">
        <f t="shared" si="14"/>
        <v>0</v>
      </c>
      <c r="AE30" s="57">
        <f t="shared" si="15"/>
        <v>4.0776294530285462</v>
      </c>
      <c r="AG30" s="51">
        <f t="shared" si="16"/>
        <v>0</v>
      </c>
    </row>
    <row r="31" spans="6:33" x14ac:dyDescent="0.45">
      <c r="F31" s="4">
        <f t="shared" si="6"/>
        <v>3.9562828403753478</v>
      </c>
      <c r="G31">
        <f t="shared" si="7"/>
        <v>2</v>
      </c>
      <c r="H31" s="27">
        <v>35921</v>
      </c>
      <c r="I31" s="19">
        <f t="shared" si="17"/>
        <v>6.3888888888868678E-2</v>
      </c>
      <c r="J31" s="19"/>
      <c r="K31" s="19"/>
      <c r="L31" s="19"/>
      <c r="M31" s="19"/>
      <c r="N31" s="21">
        <f>B8/2</f>
        <v>3.5</v>
      </c>
      <c r="O31" s="19"/>
      <c r="P31" s="19"/>
      <c r="Q31" s="19"/>
      <c r="R31" s="19"/>
      <c r="S31" s="66">
        <v>0.90203836178131902</v>
      </c>
      <c r="T31" s="5"/>
      <c r="W31">
        <f t="shared" si="8"/>
        <v>0</v>
      </c>
      <c r="X31">
        <f t="shared" si="9"/>
        <v>0</v>
      </c>
      <c r="Y31">
        <f t="shared" si="10"/>
        <v>0</v>
      </c>
      <c r="Z31">
        <f t="shared" si="11"/>
        <v>0</v>
      </c>
      <c r="AA31">
        <f t="shared" si="12"/>
        <v>3.1571342662346167</v>
      </c>
      <c r="AB31">
        <f t="shared" si="13"/>
        <v>0</v>
      </c>
      <c r="AC31">
        <f t="shared" si="18"/>
        <v>0</v>
      </c>
      <c r="AD31">
        <f t="shared" si="14"/>
        <v>0</v>
      </c>
      <c r="AE31" s="57">
        <f t="shared" si="15"/>
        <v>0</v>
      </c>
      <c r="AG31" s="51">
        <f t="shared" si="16"/>
        <v>0</v>
      </c>
    </row>
    <row r="32" spans="6:33" x14ac:dyDescent="0.45">
      <c r="F32" s="4">
        <f t="shared" si="6"/>
        <v>3.4077710054801891</v>
      </c>
      <c r="G32">
        <f t="shared" si="7"/>
        <v>2</v>
      </c>
      <c r="H32" s="27">
        <v>35953</v>
      </c>
      <c r="I32" s="19">
        <f t="shared" si="17"/>
        <v>8.6111111111222272E-2</v>
      </c>
      <c r="J32" s="19"/>
      <c r="K32" s="19"/>
      <c r="L32" s="19"/>
      <c r="M32" s="19"/>
      <c r="N32" s="21"/>
      <c r="O32" s="19"/>
      <c r="P32" s="19">
        <f>B10/2</f>
        <v>4.25</v>
      </c>
      <c r="Q32" s="19"/>
      <c r="R32" s="19"/>
      <c r="S32" s="66">
        <v>0.89649029943745595</v>
      </c>
      <c r="T32" s="5"/>
      <c r="W32">
        <f t="shared" si="8"/>
        <v>0</v>
      </c>
      <c r="X32">
        <f t="shared" si="9"/>
        <v>0</v>
      </c>
      <c r="Y32">
        <f t="shared" si="10"/>
        <v>0</v>
      </c>
      <c r="Z32">
        <f t="shared" si="11"/>
        <v>0</v>
      </c>
      <c r="AA32">
        <f t="shared" si="12"/>
        <v>0</v>
      </c>
      <c r="AB32">
        <f t="shared" si="13"/>
        <v>0</v>
      </c>
      <c r="AC32">
        <f t="shared" si="18"/>
        <v>3.8100837726091878</v>
      </c>
      <c r="AD32">
        <f t="shared" si="14"/>
        <v>0</v>
      </c>
      <c r="AE32" s="57">
        <f t="shared" si="15"/>
        <v>0</v>
      </c>
      <c r="AG32" s="51">
        <f t="shared" si="16"/>
        <v>0</v>
      </c>
    </row>
    <row r="33" spans="6:33" x14ac:dyDescent="0.45">
      <c r="F33" s="4">
        <f t="shared" si="6"/>
        <v>2.1213203435598835</v>
      </c>
      <c r="G33">
        <f t="shared" si="7"/>
        <v>2</v>
      </c>
      <c r="H33" s="27">
        <v>36034</v>
      </c>
      <c r="I33" s="19">
        <f t="shared" si="17"/>
        <v>0.22222222222217169</v>
      </c>
      <c r="J33" s="19"/>
      <c r="K33" s="19"/>
      <c r="L33" s="19"/>
      <c r="M33" s="19"/>
      <c r="N33" s="21"/>
      <c r="O33" s="19">
        <f>B9/2</f>
        <v>4.875</v>
      </c>
      <c r="P33" s="19"/>
      <c r="Q33" s="19"/>
      <c r="R33" s="19"/>
      <c r="S33" s="66">
        <v>0.88215622955355599</v>
      </c>
      <c r="T33" s="5"/>
      <c r="W33">
        <f t="shared" si="8"/>
        <v>0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0</v>
      </c>
      <c r="AB33">
        <f t="shared" si="13"/>
        <v>4.3005116190735855</v>
      </c>
      <c r="AC33">
        <f t="shared" si="18"/>
        <v>0</v>
      </c>
      <c r="AD33">
        <f t="shared" si="14"/>
        <v>0</v>
      </c>
      <c r="AE33" s="57">
        <f t="shared" si="15"/>
        <v>0</v>
      </c>
      <c r="AG33" s="51">
        <f t="shared" si="16"/>
        <v>0</v>
      </c>
    </row>
    <row r="34" spans="6:33" x14ac:dyDescent="0.45">
      <c r="F34" s="4">
        <f t="shared" si="6"/>
        <v>7.7459666924183566</v>
      </c>
      <c r="G34">
        <f t="shared" si="7"/>
        <v>2</v>
      </c>
      <c r="H34" s="27">
        <v>36041</v>
      </c>
      <c r="I34" s="19">
        <f t="shared" si="17"/>
        <v>1.6666666666651508E-2</v>
      </c>
      <c r="J34" s="19"/>
      <c r="K34" s="19"/>
      <c r="L34" s="19"/>
      <c r="M34" s="19">
        <f>B7/2</f>
        <v>4.5</v>
      </c>
      <c r="N34" s="21"/>
      <c r="O34" s="19"/>
      <c r="P34" s="19"/>
      <c r="Q34" s="19"/>
      <c r="R34" s="19"/>
      <c r="S34" s="66">
        <v>0.88108572472783897</v>
      </c>
      <c r="T34" s="5"/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3.9648857612752755</v>
      </c>
      <c r="AA34">
        <f t="shared" si="12"/>
        <v>0</v>
      </c>
      <c r="AB34">
        <f t="shared" si="13"/>
        <v>0</v>
      </c>
      <c r="AC34">
        <f t="shared" si="18"/>
        <v>0</v>
      </c>
      <c r="AD34">
        <f t="shared" si="14"/>
        <v>0</v>
      </c>
      <c r="AE34" s="57">
        <f t="shared" si="15"/>
        <v>0</v>
      </c>
      <c r="AG34" s="51">
        <f t="shared" si="16"/>
        <v>0</v>
      </c>
    </row>
    <row r="35" spans="6:33" x14ac:dyDescent="0.45">
      <c r="F35" s="4">
        <f t="shared" si="6"/>
        <v>8.485281374230853</v>
      </c>
      <c r="G35">
        <f t="shared" si="7"/>
        <v>2</v>
      </c>
      <c r="H35" s="27">
        <v>36046</v>
      </c>
      <c r="I35" s="19">
        <f t="shared" si="17"/>
        <v>1.3888888888914153E-2</v>
      </c>
      <c r="J35" s="19"/>
      <c r="K35" s="19"/>
      <c r="L35" s="19"/>
      <c r="M35" s="19"/>
      <c r="N35" s="21"/>
      <c r="O35" s="19"/>
      <c r="P35" s="19"/>
      <c r="Q35" s="19">
        <f>B11/2</f>
        <v>3.875</v>
      </c>
      <c r="R35" s="19"/>
      <c r="S35" s="66">
        <v>0.88019483608428795</v>
      </c>
      <c r="T35" s="5"/>
      <c r="W35">
        <f t="shared" si="8"/>
        <v>0</v>
      </c>
      <c r="X35">
        <f t="shared" si="9"/>
        <v>0</v>
      </c>
      <c r="Y35">
        <f t="shared" si="10"/>
        <v>0</v>
      </c>
      <c r="Z35">
        <f t="shared" si="11"/>
        <v>0</v>
      </c>
      <c r="AA35">
        <f t="shared" si="12"/>
        <v>0</v>
      </c>
      <c r="AB35">
        <f t="shared" si="13"/>
        <v>0</v>
      </c>
      <c r="AC35">
        <f t="shared" si="18"/>
        <v>0</v>
      </c>
      <c r="AD35">
        <f t="shared" si="14"/>
        <v>3.4107549898266156</v>
      </c>
      <c r="AE35" s="57">
        <f t="shared" si="15"/>
        <v>0</v>
      </c>
      <c r="AG35" s="51">
        <f t="shared" si="16"/>
        <v>0</v>
      </c>
    </row>
    <row r="36" spans="6:33" x14ac:dyDescent="0.45">
      <c r="F36" s="4">
        <f t="shared" si="6"/>
        <v>4.4721359550016127</v>
      </c>
      <c r="G36">
        <f t="shared" si="7"/>
        <v>2</v>
      </c>
      <c r="H36" s="27">
        <v>36064</v>
      </c>
      <c r="I36" s="19">
        <f t="shared" si="17"/>
        <v>4.9999999999954525E-2</v>
      </c>
      <c r="J36" s="19"/>
      <c r="K36" s="19"/>
      <c r="L36" s="19">
        <f>B6/2</f>
        <v>6.125</v>
      </c>
      <c r="M36" s="19"/>
      <c r="N36" s="21"/>
      <c r="O36" s="19"/>
      <c r="P36" s="19"/>
      <c r="Q36" s="19"/>
      <c r="R36" s="19"/>
      <c r="S36" s="66">
        <v>0.87699580316974701</v>
      </c>
      <c r="T36" s="5"/>
      <c r="W36">
        <f t="shared" si="8"/>
        <v>0</v>
      </c>
      <c r="X36">
        <f t="shared" si="9"/>
        <v>0</v>
      </c>
      <c r="Y36">
        <f t="shared" si="10"/>
        <v>5.3715992944147004</v>
      </c>
      <c r="Z36">
        <f t="shared" si="11"/>
        <v>0</v>
      </c>
      <c r="AA36">
        <f t="shared" si="12"/>
        <v>0</v>
      </c>
      <c r="AB36">
        <f t="shared" si="13"/>
        <v>0</v>
      </c>
      <c r="AC36">
        <f t="shared" si="18"/>
        <v>0</v>
      </c>
      <c r="AD36">
        <f t="shared" si="14"/>
        <v>0</v>
      </c>
      <c r="AE36" s="57">
        <f t="shared" si="15"/>
        <v>0</v>
      </c>
      <c r="AG36" s="51">
        <f t="shared" si="16"/>
        <v>0</v>
      </c>
    </row>
    <row r="37" spans="6:33" x14ac:dyDescent="0.45">
      <c r="F37" s="4">
        <f t="shared" si="6"/>
        <v>4.6017899330844685</v>
      </c>
      <c r="G37">
        <f t="shared" si="7"/>
        <v>2</v>
      </c>
      <c r="H37" s="27">
        <v>36081</v>
      </c>
      <c r="I37" s="19">
        <f t="shared" si="17"/>
        <v>4.7222222222217169E-2</v>
      </c>
      <c r="J37" s="19"/>
      <c r="K37" s="19"/>
      <c r="L37" s="19"/>
      <c r="M37" s="19"/>
      <c r="N37" s="21"/>
      <c r="O37" s="19"/>
      <c r="P37" s="19"/>
      <c r="Q37" s="19"/>
      <c r="R37" s="19">
        <f>B12/2</f>
        <v>4.5</v>
      </c>
      <c r="S37" s="66">
        <v>0.87396534898299505</v>
      </c>
      <c r="T37" s="5"/>
      <c r="W37">
        <f t="shared" si="8"/>
        <v>0</v>
      </c>
      <c r="X37">
        <f t="shared" si="9"/>
        <v>0</v>
      </c>
      <c r="Y37">
        <f t="shared" si="10"/>
        <v>0</v>
      </c>
      <c r="Z37">
        <f t="shared" si="11"/>
        <v>0</v>
      </c>
      <c r="AA37">
        <f t="shared" si="12"/>
        <v>0</v>
      </c>
      <c r="AB37">
        <f t="shared" si="13"/>
        <v>0</v>
      </c>
      <c r="AC37">
        <f t="shared" si="18"/>
        <v>0</v>
      </c>
      <c r="AD37">
        <f t="shared" si="14"/>
        <v>0</v>
      </c>
      <c r="AE37" s="57">
        <f t="shared" si="15"/>
        <v>3.9328440704234779</v>
      </c>
      <c r="AG37" s="51">
        <f t="shared" si="16"/>
        <v>0</v>
      </c>
    </row>
    <row r="38" spans="6:33" x14ac:dyDescent="0.45">
      <c r="F38" s="4">
        <f t="shared" si="6"/>
        <v>3.9562828403753478</v>
      </c>
      <c r="G38">
        <f t="shared" si="7"/>
        <v>2</v>
      </c>
      <c r="H38" s="27">
        <v>36105</v>
      </c>
      <c r="I38" s="19">
        <f t="shared" si="17"/>
        <v>6.3888888888868678E-2</v>
      </c>
      <c r="J38" s="19"/>
      <c r="K38" s="19"/>
      <c r="L38" s="19"/>
      <c r="M38" s="19"/>
      <c r="N38" s="21">
        <f>B8/2</f>
        <v>3.5</v>
      </c>
      <c r="O38" s="19"/>
      <c r="P38" s="19"/>
      <c r="Q38" s="19"/>
      <c r="R38" s="19"/>
      <c r="S38" s="66">
        <v>0.86995672059791695</v>
      </c>
      <c r="T38" s="5"/>
      <c r="W38">
        <f t="shared" si="8"/>
        <v>0</v>
      </c>
      <c r="X38">
        <f t="shared" si="9"/>
        <v>0</v>
      </c>
      <c r="Y38">
        <f t="shared" si="10"/>
        <v>0</v>
      </c>
      <c r="Z38">
        <f t="shared" si="11"/>
        <v>0</v>
      </c>
      <c r="AA38">
        <f t="shared" si="12"/>
        <v>3.0448485220927095</v>
      </c>
      <c r="AB38">
        <f t="shared" si="13"/>
        <v>0</v>
      </c>
      <c r="AC38">
        <f t="shared" si="18"/>
        <v>0</v>
      </c>
      <c r="AD38">
        <f t="shared" si="14"/>
        <v>0</v>
      </c>
      <c r="AE38" s="57">
        <f t="shared" si="15"/>
        <v>0</v>
      </c>
      <c r="AG38" s="51">
        <f t="shared" si="16"/>
        <v>0</v>
      </c>
    </row>
    <row r="39" spans="6:33" x14ac:dyDescent="0.45">
      <c r="F39" s="4">
        <f t="shared" si="6"/>
        <v>3.4077710054801891</v>
      </c>
      <c r="G39">
        <f t="shared" si="7"/>
        <v>2</v>
      </c>
      <c r="H39" s="27">
        <v>36136</v>
      </c>
      <c r="I39" s="19">
        <f t="shared" si="17"/>
        <v>8.6111111111222272E-2</v>
      </c>
      <c r="J39" s="19"/>
      <c r="K39" s="19"/>
      <c r="L39" s="19"/>
      <c r="M39" s="19"/>
      <c r="N39" s="21"/>
      <c r="O39" s="19"/>
      <c r="P39" s="19">
        <f>B10/2</f>
        <v>4.25</v>
      </c>
      <c r="Q39" s="19"/>
      <c r="R39" s="19"/>
      <c r="S39" s="66">
        <v>0.86453385550692896</v>
      </c>
      <c r="T39" s="5"/>
      <c r="W39">
        <f t="shared" si="8"/>
        <v>0</v>
      </c>
      <c r="X39">
        <f t="shared" si="9"/>
        <v>0</v>
      </c>
      <c r="Y39">
        <f t="shared" si="10"/>
        <v>0</v>
      </c>
      <c r="Z39">
        <f t="shared" si="11"/>
        <v>0</v>
      </c>
      <c r="AA39">
        <f t="shared" si="12"/>
        <v>0</v>
      </c>
      <c r="AB39">
        <f t="shared" si="13"/>
        <v>0</v>
      </c>
      <c r="AC39">
        <f t="shared" si="18"/>
        <v>3.6742688859044481</v>
      </c>
      <c r="AD39">
        <f t="shared" si="14"/>
        <v>0</v>
      </c>
      <c r="AE39" s="57">
        <f t="shared" si="15"/>
        <v>0</v>
      </c>
      <c r="AG39" s="51">
        <f t="shared" si="16"/>
        <v>0</v>
      </c>
    </row>
    <row r="40" spans="6:33" x14ac:dyDescent="0.45">
      <c r="F40" s="4">
        <f t="shared" si="6"/>
        <v>2.1213203435598835</v>
      </c>
      <c r="G40">
        <f t="shared" si="7"/>
        <v>2</v>
      </c>
      <c r="H40" s="27">
        <v>36218</v>
      </c>
      <c r="I40" s="19">
        <f t="shared" si="17"/>
        <v>0.22222222222217169</v>
      </c>
      <c r="J40" s="19"/>
      <c r="K40" s="19"/>
      <c r="L40" s="19"/>
      <c r="M40" s="19"/>
      <c r="N40" s="21"/>
      <c r="O40" s="19">
        <f>B9/2</f>
        <v>4.875</v>
      </c>
      <c r="P40" s="19"/>
      <c r="Q40" s="19"/>
      <c r="R40" s="19"/>
      <c r="S40" s="66">
        <v>0.85052287530786796</v>
      </c>
      <c r="T40" s="5"/>
      <c r="W40">
        <f t="shared" si="8"/>
        <v>0</v>
      </c>
      <c r="X40">
        <f t="shared" si="9"/>
        <v>0</v>
      </c>
      <c r="Y40">
        <f t="shared" si="10"/>
        <v>0</v>
      </c>
      <c r="Z40">
        <f t="shared" si="11"/>
        <v>0</v>
      </c>
      <c r="AA40">
        <f t="shared" si="12"/>
        <v>0</v>
      </c>
      <c r="AB40">
        <f t="shared" si="13"/>
        <v>4.1462990171258562</v>
      </c>
      <c r="AC40">
        <f t="shared" si="18"/>
        <v>0</v>
      </c>
      <c r="AD40">
        <f t="shared" si="14"/>
        <v>0</v>
      </c>
      <c r="AE40" s="57">
        <f t="shared" si="15"/>
        <v>0</v>
      </c>
      <c r="AG40" s="51">
        <f t="shared" si="16"/>
        <v>0</v>
      </c>
    </row>
    <row r="41" spans="6:33" x14ac:dyDescent="0.45">
      <c r="F41" s="4">
        <f t="shared" si="6"/>
        <v>7.7459666924183566</v>
      </c>
      <c r="G41">
        <f t="shared" si="7"/>
        <v>2</v>
      </c>
      <c r="H41" s="27">
        <v>36222</v>
      </c>
      <c r="I41" s="19">
        <f t="shared" si="17"/>
        <v>1.6666666666651508E-2</v>
      </c>
      <c r="J41" s="19"/>
      <c r="K41" s="19"/>
      <c r="L41" s="19"/>
      <c r="M41" s="19">
        <f>B7/2</f>
        <v>4.5</v>
      </c>
      <c r="N41" s="21"/>
      <c r="O41" s="19"/>
      <c r="P41" s="19"/>
      <c r="Q41" s="19"/>
      <c r="R41" s="19"/>
      <c r="S41" s="66">
        <v>0.84947660220851395</v>
      </c>
      <c r="T41" s="5"/>
      <c r="W41">
        <f t="shared" si="8"/>
        <v>0</v>
      </c>
      <c r="X41">
        <f t="shared" si="9"/>
        <v>0</v>
      </c>
      <c r="Y41">
        <f t="shared" si="10"/>
        <v>0</v>
      </c>
      <c r="Z41">
        <f t="shared" si="11"/>
        <v>3.822644709938313</v>
      </c>
      <c r="AA41">
        <f t="shared" si="12"/>
        <v>0</v>
      </c>
      <c r="AB41">
        <f t="shared" si="13"/>
        <v>0</v>
      </c>
      <c r="AC41">
        <f t="shared" si="18"/>
        <v>0</v>
      </c>
      <c r="AD41">
        <f t="shared" si="14"/>
        <v>0</v>
      </c>
      <c r="AE41" s="57">
        <f t="shared" si="15"/>
        <v>0</v>
      </c>
      <c r="AG41" s="51">
        <f t="shared" si="16"/>
        <v>0</v>
      </c>
    </row>
    <row r="42" spans="6:33" x14ac:dyDescent="0.45">
      <c r="F42" s="4">
        <f t="shared" si="6"/>
        <v>8.485281374230853</v>
      </c>
      <c r="G42">
        <f t="shared" si="7"/>
        <v>2</v>
      </c>
      <c r="H42" s="27">
        <v>36227</v>
      </c>
      <c r="I42" s="19">
        <f t="shared" si="17"/>
        <v>1.3888888888914153E-2</v>
      </c>
      <c r="J42" s="19"/>
      <c r="K42" s="19"/>
      <c r="L42" s="19"/>
      <c r="M42" s="19"/>
      <c r="N42" s="21"/>
      <c r="O42" s="19"/>
      <c r="P42" s="19"/>
      <c r="Q42" s="19">
        <f>B11/2</f>
        <v>3.875</v>
      </c>
      <c r="R42" s="19"/>
      <c r="S42" s="66">
        <v>0.84860590667026503</v>
      </c>
      <c r="T42" s="5"/>
      <c r="W42">
        <f t="shared" si="8"/>
        <v>0</v>
      </c>
      <c r="X42">
        <f t="shared" si="9"/>
        <v>0</v>
      </c>
      <c r="Y42">
        <f t="shared" si="10"/>
        <v>0</v>
      </c>
      <c r="Z42">
        <f t="shared" si="11"/>
        <v>0</v>
      </c>
      <c r="AA42">
        <f t="shared" si="12"/>
        <v>0</v>
      </c>
      <c r="AB42">
        <f t="shared" si="13"/>
        <v>0</v>
      </c>
      <c r="AC42">
        <f t="shared" si="18"/>
        <v>0</v>
      </c>
      <c r="AD42">
        <f t="shared" si="14"/>
        <v>3.288347888347277</v>
      </c>
      <c r="AE42" s="57">
        <f t="shared" si="15"/>
        <v>0</v>
      </c>
      <c r="AG42" s="51">
        <f t="shared" si="16"/>
        <v>0</v>
      </c>
    </row>
    <row r="43" spans="6:33" x14ac:dyDescent="0.45">
      <c r="F43" s="4">
        <f t="shared" si="6"/>
        <v>4.4721359550016127</v>
      </c>
      <c r="G43">
        <f t="shared" si="7"/>
        <v>2</v>
      </c>
      <c r="H43" s="28">
        <v>36245</v>
      </c>
      <c r="I43" s="19">
        <f t="shared" si="17"/>
        <v>4.9999999999954525E-2</v>
      </c>
      <c r="J43" s="19"/>
      <c r="K43" s="19"/>
      <c r="L43" s="29">
        <f>100+B6/2</f>
        <v>106.125</v>
      </c>
      <c r="M43" s="19"/>
      <c r="N43" s="21"/>
      <c r="O43" s="19"/>
      <c r="P43" s="19"/>
      <c r="Q43" s="19"/>
      <c r="R43" s="19"/>
      <c r="S43" s="66">
        <v>0.84547956893481302</v>
      </c>
      <c r="T43" s="5"/>
      <c r="W43">
        <f t="shared" si="8"/>
        <v>0</v>
      </c>
      <c r="X43">
        <f t="shared" si="9"/>
        <v>0</v>
      </c>
      <c r="Y43">
        <f t="shared" si="10"/>
        <v>89.72651925320703</v>
      </c>
      <c r="Z43">
        <f t="shared" si="11"/>
        <v>0</v>
      </c>
      <c r="AA43">
        <f t="shared" si="12"/>
        <v>0</v>
      </c>
      <c r="AB43">
        <f t="shared" si="13"/>
        <v>0</v>
      </c>
      <c r="AC43">
        <f t="shared" si="18"/>
        <v>0</v>
      </c>
      <c r="AD43">
        <f t="shared" si="14"/>
        <v>0</v>
      </c>
      <c r="AE43" s="57">
        <f t="shared" si="15"/>
        <v>0</v>
      </c>
      <c r="AG43" s="51">
        <f t="shared" si="16"/>
        <v>0</v>
      </c>
    </row>
    <row r="44" spans="6:33" x14ac:dyDescent="0.45">
      <c r="F44" s="4">
        <f t="shared" si="6"/>
        <v>4.6017899330844685</v>
      </c>
      <c r="G44">
        <f t="shared" si="7"/>
        <v>2</v>
      </c>
      <c r="H44" s="27">
        <v>36263</v>
      </c>
      <c r="I44" s="19">
        <f t="shared" si="17"/>
        <v>4.7222222222217169E-2</v>
      </c>
      <c r="J44" s="19"/>
      <c r="K44" s="19"/>
      <c r="L44" s="19"/>
      <c r="M44" s="19"/>
      <c r="N44" s="21"/>
      <c r="O44" s="19"/>
      <c r="P44" s="19"/>
      <c r="Q44" s="19"/>
      <c r="R44" s="19">
        <f>B12/2</f>
        <v>4.5</v>
      </c>
      <c r="S44" s="66">
        <v>0.84236845990991605</v>
      </c>
      <c r="T44" s="5"/>
      <c r="W44">
        <f t="shared" si="8"/>
        <v>0</v>
      </c>
      <c r="X44">
        <f t="shared" si="9"/>
        <v>0</v>
      </c>
      <c r="Y44">
        <f t="shared" si="10"/>
        <v>0</v>
      </c>
      <c r="Z44">
        <f t="shared" si="11"/>
        <v>0</v>
      </c>
      <c r="AA44">
        <f t="shared" si="12"/>
        <v>0</v>
      </c>
      <c r="AB44">
        <f t="shared" si="13"/>
        <v>0</v>
      </c>
      <c r="AC44">
        <f t="shared" si="18"/>
        <v>0</v>
      </c>
      <c r="AD44">
        <f t="shared" si="14"/>
        <v>0</v>
      </c>
      <c r="AE44" s="57">
        <f t="shared" si="15"/>
        <v>3.7906580695946221</v>
      </c>
      <c r="AG44" s="51">
        <f t="shared" si="16"/>
        <v>0</v>
      </c>
    </row>
    <row r="45" spans="6:33" x14ac:dyDescent="0.45">
      <c r="F45" s="4">
        <f t="shared" si="6"/>
        <v>3.9562828403753478</v>
      </c>
      <c r="G45">
        <f t="shared" si="7"/>
        <v>2</v>
      </c>
      <c r="H45" s="27">
        <v>36286</v>
      </c>
      <c r="I45" s="19">
        <f t="shared" si="17"/>
        <v>6.3888888888868678E-2</v>
      </c>
      <c r="J45" s="19"/>
      <c r="K45" s="19"/>
      <c r="L45" s="19"/>
      <c r="M45" s="19"/>
      <c r="N45" s="21">
        <f>B8/2</f>
        <v>3.5</v>
      </c>
      <c r="O45" s="19"/>
      <c r="P45" s="19"/>
      <c r="Q45" s="19"/>
      <c r="R45" s="19"/>
      <c r="S45" s="66">
        <v>0.83825071027322895</v>
      </c>
      <c r="T45" s="5"/>
      <c r="W45">
        <f t="shared" si="8"/>
        <v>0</v>
      </c>
      <c r="X45">
        <f t="shared" si="9"/>
        <v>0</v>
      </c>
      <c r="Y45">
        <f t="shared" si="10"/>
        <v>0</v>
      </c>
      <c r="Z45">
        <f t="shared" si="11"/>
        <v>0</v>
      </c>
      <c r="AA45">
        <f t="shared" si="12"/>
        <v>2.9338774859563013</v>
      </c>
      <c r="AB45">
        <f t="shared" si="13"/>
        <v>0</v>
      </c>
      <c r="AC45">
        <f t="shared" si="18"/>
        <v>0</v>
      </c>
      <c r="AD45">
        <f t="shared" si="14"/>
        <v>0</v>
      </c>
      <c r="AE45" s="57">
        <f t="shared" si="15"/>
        <v>0</v>
      </c>
      <c r="AG45" s="51">
        <f t="shared" si="16"/>
        <v>0</v>
      </c>
    </row>
    <row r="46" spans="6:33" x14ac:dyDescent="0.45">
      <c r="F46" s="4">
        <f t="shared" si="6"/>
        <v>3.4077710054801891</v>
      </c>
      <c r="G46">
        <f t="shared" si="7"/>
        <v>2</v>
      </c>
      <c r="H46" s="27">
        <v>36318</v>
      </c>
      <c r="I46" s="19">
        <f t="shared" si="17"/>
        <v>8.6111111111222272E-2</v>
      </c>
      <c r="J46" s="19"/>
      <c r="K46" s="19"/>
      <c r="L46" s="19"/>
      <c r="M46" s="19"/>
      <c r="N46" s="21"/>
      <c r="O46" s="19"/>
      <c r="P46" s="19">
        <f>B10/2</f>
        <v>4.25</v>
      </c>
      <c r="Q46" s="19"/>
      <c r="R46" s="19"/>
      <c r="S46" s="66">
        <v>0.83268076871268204</v>
      </c>
      <c r="T46" s="5"/>
      <c r="W46">
        <f t="shared" si="8"/>
        <v>0</v>
      </c>
      <c r="X46">
        <f t="shared" si="9"/>
        <v>0</v>
      </c>
      <c r="Y46">
        <f t="shared" si="10"/>
        <v>0</v>
      </c>
      <c r="Z46">
        <f t="shared" si="11"/>
        <v>0</v>
      </c>
      <c r="AA46">
        <f t="shared" si="12"/>
        <v>0</v>
      </c>
      <c r="AB46">
        <f t="shared" si="13"/>
        <v>0</v>
      </c>
      <c r="AC46">
        <f t="shared" si="18"/>
        <v>3.5388932670288988</v>
      </c>
      <c r="AD46">
        <f t="shared" si="14"/>
        <v>0</v>
      </c>
      <c r="AE46" s="57">
        <f t="shared" si="15"/>
        <v>0</v>
      </c>
      <c r="AG46" s="51">
        <f t="shared" si="16"/>
        <v>0</v>
      </c>
    </row>
    <row r="47" spans="6:33" x14ac:dyDescent="0.45">
      <c r="F47" s="4">
        <f t="shared" si="6"/>
        <v>2.1213203435598835</v>
      </c>
      <c r="G47">
        <f t="shared" si="7"/>
        <v>2</v>
      </c>
      <c r="H47" s="27">
        <v>36399</v>
      </c>
      <c r="I47" s="19">
        <f t="shared" si="17"/>
        <v>0.22222222222217169</v>
      </c>
      <c r="J47" s="19"/>
      <c r="K47" s="19"/>
      <c r="L47" s="19"/>
      <c r="M47" s="19"/>
      <c r="N47" s="21"/>
      <c r="O47" s="19">
        <f>B9/2</f>
        <v>4.875</v>
      </c>
      <c r="P47" s="19"/>
      <c r="Q47" s="19"/>
      <c r="R47" s="19"/>
      <c r="S47" s="66">
        <v>0.81829023633411302</v>
      </c>
      <c r="T47" s="5"/>
      <c r="W47">
        <f t="shared" si="8"/>
        <v>0</v>
      </c>
      <c r="X47">
        <f t="shared" si="9"/>
        <v>0</v>
      </c>
      <c r="Y47">
        <f t="shared" si="10"/>
        <v>0</v>
      </c>
      <c r="Z47">
        <f t="shared" si="11"/>
        <v>0</v>
      </c>
      <c r="AA47">
        <f t="shared" si="12"/>
        <v>0</v>
      </c>
      <c r="AB47">
        <f t="shared" si="13"/>
        <v>3.9891649021288011</v>
      </c>
      <c r="AC47">
        <f t="shared" si="18"/>
        <v>0</v>
      </c>
      <c r="AD47">
        <f t="shared" si="14"/>
        <v>0</v>
      </c>
      <c r="AE47" s="57">
        <f t="shared" si="15"/>
        <v>0</v>
      </c>
      <c r="AG47" s="51">
        <f t="shared" si="16"/>
        <v>0</v>
      </c>
    </row>
    <row r="48" spans="6:33" x14ac:dyDescent="0.45">
      <c r="F48" s="4">
        <f t="shared" si="6"/>
        <v>7.7459666924183566</v>
      </c>
      <c r="G48">
        <f t="shared" si="7"/>
        <v>2</v>
      </c>
      <c r="H48" s="27">
        <v>36406</v>
      </c>
      <c r="I48" s="19">
        <f t="shared" si="17"/>
        <v>1.6666666666651508E-2</v>
      </c>
      <c r="J48" s="19"/>
      <c r="K48" s="19"/>
      <c r="L48" s="19"/>
      <c r="M48" s="19">
        <f>B7/2</f>
        <v>4.5</v>
      </c>
      <c r="N48" s="21"/>
      <c r="O48" s="19"/>
      <c r="P48" s="19"/>
      <c r="Q48" s="19"/>
      <c r="R48" s="19"/>
      <c r="S48" s="66">
        <v>0.81721549682129702</v>
      </c>
      <c r="T48" s="5"/>
      <c r="W48">
        <f t="shared" si="8"/>
        <v>0</v>
      </c>
      <c r="X48">
        <f t="shared" si="9"/>
        <v>0</v>
      </c>
      <c r="Y48">
        <f t="shared" si="10"/>
        <v>0</v>
      </c>
      <c r="Z48">
        <f t="shared" si="11"/>
        <v>3.6774697356958366</v>
      </c>
      <c r="AA48">
        <f t="shared" si="12"/>
        <v>0</v>
      </c>
      <c r="AB48">
        <f t="shared" si="13"/>
        <v>0</v>
      </c>
      <c r="AC48">
        <f t="shared" si="18"/>
        <v>0</v>
      </c>
      <c r="AD48">
        <f t="shared" si="14"/>
        <v>0</v>
      </c>
      <c r="AE48" s="57">
        <f t="shared" si="15"/>
        <v>0</v>
      </c>
      <c r="AG48" s="51">
        <f t="shared" si="16"/>
        <v>0</v>
      </c>
    </row>
    <row r="49" spans="6:33" x14ac:dyDescent="0.45">
      <c r="F49" s="4">
        <f t="shared" si="6"/>
        <v>8.485281374230853</v>
      </c>
      <c r="G49">
        <f t="shared" si="7"/>
        <v>2</v>
      </c>
      <c r="H49" s="27">
        <v>36411</v>
      </c>
      <c r="I49" s="19">
        <f t="shared" si="17"/>
        <v>1.3888888888914153E-2</v>
      </c>
      <c r="J49" s="19"/>
      <c r="K49" s="19"/>
      <c r="L49" s="19"/>
      <c r="M49" s="19"/>
      <c r="N49" s="21"/>
      <c r="O49" s="19"/>
      <c r="P49" s="19"/>
      <c r="Q49" s="19">
        <f>B11/2</f>
        <v>3.875</v>
      </c>
      <c r="R49" s="19"/>
      <c r="S49" s="66">
        <v>0.81632107927182895</v>
      </c>
      <c r="T49" s="5"/>
      <c r="W49">
        <f t="shared" si="8"/>
        <v>0</v>
      </c>
      <c r="X49">
        <f t="shared" si="9"/>
        <v>0</v>
      </c>
      <c r="Y49">
        <f t="shared" si="10"/>
        <v>0</v>
      </c>
      <c r="Z49">
        <f t="shared" si="11"/>
        <v>0</v>
      </c>
      <c r="AA49">
        <f t="shared" si="12"/>
        <v>0</v>
      </c>
      <c r="AB49">
        <f t="shared" si="13"/>
        <v>0</v>
      </c>
      <c r="AC49">
        <f t="shared" si="18"/>
        <v>0</v>
      </c>
      <c r="AD49">
        <f t="shared" si="14"/>
        <v>3.163244182178337</v>
      </c>
      <c r="AE49" s="57">
        <f t="shared" si="15"/>
        <v>0</v>
      </c>
      <c r="AG49" s="51">
        <f t="shared" si="16"/>
        <v>0</v>
      </c>
    </row>
    <row r="50" spans="6:33" x14ac:dyDescent="0.45">
      <c r="F50" s="4">
        <f t="shared" si="6"/>
        <v>3.2071349029499259</v>
      </c>
      <c r="G50">
        <f t="shared" si="7"/>
        <v>2</v>
      </c>
      <c r="H50" s="27">
        <v>36446</v>
      </c>
      <c r="I50" s="19">
        <f t="shared" si="17"/>
        <v>9.7222222222171695E-2</v>
      </c>
      <c r="J50" s="19"/>
      <c r="K50" s="19"/>
      <c r="L50" s="19"/>
      <c r="M50" s="19"/>
      <c r="N50" s="21"/>
      <c r="O50" s="19"/>
      <c r="P50" s="19"/>
      <c r="Q50" s="19"/>
      <c r="R50" s="19">
        <f>B12/2</f>
        <v>4.5</v>
      </c>
      <c r="S50" s="66">
        <v>0.810076035152134</v>
      </c>
      <c r="T50" s="5"/>
      <c r="W50">
        <f t="shared" si="8"/>
        <v>0</v>
      </c>
      <c r="X50">
        <f t="shared" si="9"/>
        <v>0</v>
      </c>
      <c r="Y50">
        <f t="shared" si="10"/>
        <v>0</v>
      </c>
      <c r="Z50">
        <f t="shared" si="11"/>
        <v>0</v>
      </c>
      <c r="AA50">
        <f t="shared" si="12"/>
        <v>0</v>
      </c>
      <c r="AB50">
        <f t="shared" si="13"/>
        <v>0</v>
      </c>
      <c r="AC50">
        <f t="shared" si="18"/>
        <v>0</v>
      </c>
      <c r="AD50">
        <f t="shared" si="14"/>
        <v>0</v>
      </c>
      <c r="AE50" s="57">
        <f t="shared" si="15"/>
        <v>3.6453421581846031</v>
      </c>
      <c r="AG50" s="51">
        <f t="shared" si="16"/>
        <v>0</v>
      </c>
    </row>
    <row r="51" spans="6:33" x14ac:dyDescent="0.45">
      <c r="F51" s="4">
        <f t="shared" si="6"/>
        <v>3.9562828403753478</v>
      </c>
      <c r="G51">
        <f t="shared" si="7"/>
        <v>2</v>
      </c>
      <c r="H51" s="27">
        <v>36470</v>
      </c>
      <c r="I51" s="19">
        <f t="shared" si="17"/>
        <v>6.3888888888868678E-2</v>
      </c>
      <c r="J51" s="19"/>
      <c r="K51" s="19"/>
      <c r="L51" s="19"/>
      <c r="M51" s="19"/>
      <c r="N51" s="21">
        <f>B8/2</f>
        <v>3.5</v>
      </c>
      <c r="O51" s="19"/>
      <c r="P51" s="19"/>
      <c r="Q51" s="19"/>
      <c r="R51" s="19"/>
      <c r="S51" s="66">
        <v>0.80606354688391801</v>
      </c>
      <c r="T51" s="5"/>
      <c r="W51">
        <f t="shared" si="8"/>
        <v>0</v>
      </c>
      <c r="X51">
        <f t="shared" si="9"/>
        <v>0</v>
      </c>
      <c r="Y51">
        <f t="shared" si="10"/>
        <v>0</v>
      </c>
      <c r="Z51">
        <f t="shared" si="11"/>
        <v>0</v>
      </c>
      <c r="AA51">
        <f t="shared" si="12"/>
        <v>2.8212224140937132</v>
      </c>
      <c r="AB51">
        <f t="shared" si="13"/>
        <v>0</v>
      </c>
      <c r="AC51">
        <f t="shared" si="18"/>
        <v>0</v>
      </c>
      <c r="AD51">
        <f t="shared" si="14"/>
        <v>0</v>
      </c>
      <c r="AE51" s="57">
        <f t="shared" si="15"/>
        <v>0</v>
      </c>
      <c r="AG51" s="51">
        <f t="shared" si="16"/>
        <v>0</v>
      </c>
    </row>
    <row r="52" spans="6:33" x14ac:dyDescent="0.45">
      <c r="F52" s="4">
        <f t="shared" si="6"/>
        <v>3.4077710054801891</v>
      </c>
      <c r="G52">
        <f t="shared" si="7"/>
        <v>2</v>
      </c>
      <c r="H52" s="27">
        <v>36501</v>
      </c>
      <c r="I52" s="19">
        <f t="shared" si="17"/>
        <v>8.6111111111222272E-2</v>
      </c>
      <c r="J52" s="19"/>
      <c r="K52" s="19"/>
      <c r="L52" s="19"/>
      <c r="M52" s="19"/>
      <c r="N52" s="21"/>
      <c r="O52" s="19"/>
      <c r="P52" s="19">
        <f>B10/2</f>
        <v>4.25</v>
      </c>
      <c r="Q52" s="19"/>
      <c r="R52" s="19"/>
      <c r="S52" s="66">
        <v>0.80063547934174595</v>
      </c>
      <c r="T52" s="5"/>
      <c r="W52">
        <f t="shared" si="8"/>
        <v>0</v>
      </c>
      <c r="X52">
        <f t="shared" si="9"/>
        <v>0</v>
      </c>
      <c r="Y52">
        <f t="shared" si="10"/>
        <v>0</v>
      </c>
      <c r="Z52">
        <f t="shared" si="11"/>
        <v>0</v>
      </c>
      <c r="AA52">
        <f t="shared" si="12"/>
        <v>0</v>
      </c>
      <c r="AB52">
        <f t="shared" si="13"/>
        <v>0</v>
      </c>
      <c r="AC52">
        <f t="shared" si="18"/>
        <v>3.4027007872024204</v>
      </c>
      <c r="AD52">
        <f t="shared" si="14"/>
        <v>0</v>
      </c>
      <c r="AE52" s="57">
        <f t="shared" si="15"/>
        <v>0</v>
      </c>
      <c r="AG52" s="51">
        <f t="shared" si="16"/>
        <v>0</v>
      </c>
    </row>
    <row r="53" spans="6:33" x14ac:dyDescent="0.45">
      <c r="F53" s="4">
        <f t="shared" si="6"/>
        <v>2.1213203435598835</v>
      </c>
      <c r="G53">
        <f t="shared" si="7"/>
        <v>2</v>
      </c>
      <c r="H53" s="27">
        <v>36583</v>
      </c>
      <c r="I53" s="19">
        <f t="shared" si="17"/>
        <v>0.22222222222217169</v>
      </c>
      <c r="J53" s="19"/>
      <c r="K53" s="19"/>
      <c r="L53" s="19"/>
      <c r="M53" s="19"/>
      <c r="N53" s="21"/>
      <c r="O53" s="19">
        <f>B9/2</f>
        <v>4.875</v>
      </c>
      <c r="P53" s="19"/>
      <c r="Q53" s="19"/>
      <c r="R53" s="19"/>
      <c r="S53" s="66">
        <v>0.78661107346220605</v>
      </c>
      <c r="T53" s="5"/>
      <c r="W53">
        <f t="shared" si="8"/>
        <v>0</v>
      </c>
      <c r="X53">
        <f t="shared" si="9"/>
        <v>0</v>
      </c>
      <c r="Y53">
        <f t="shared" si="10"/>
        <v>0</v>
      </c>
      <c r="Z53">
        <f t="shared" si="11"/>
        <v>0</v>
      </c>
      <c r="AA53">
        <f t="shared" si="12"/>
        <v>0</v>
      </c>
      <c r="AB53">
        <f t="shared" si="13"/>
        <v>3.8347289831282545</v>
      </c>
      <c r="AC53">
        <f t="shared" si="18"/>
        <v>0</v>
      </c>
      <c r="AD53">
        <f t="shared" si="14"/>
        <v>0</v>
      </c>
      <c r="AE53" s="57">
        <f t="shared" si="15"/>
        <v>0</v>
      </c>
      <c r="AG53" s="51">
        <f t="shared" si="16"/>
        <v>0</v>
      </c>
    </row>
    <row r="54" spans="6:33" x14ac:dyDescent="0.45">
      <c r="F54" s="4">
        <f t="shared" si="6"/>
        <v>7.7459666924183566</v>
      </c>
      <c r="G54">
        <f t="shared" si="7"/>
        <v>2</v>
      </c>
      <c r="H54" s="27">
        <v>36588</v>
      </c>
      <c r="I54" s="19">
        <f t="shared" si="17"/>
        <v>1.6666666666651508E-2</v>
      </c>
      <c r="J54" s="19"/>
      <c r="K54" s="19"/>
      <c r="L54" s="19"/>
      <c r="M54" s="29">
        <f>100+B7/2</f>
        <v>104.5</v>
      </c>
      <c r="N54" s="21"/>
      <c r="O54" s="19"/>
      <c r="P54" s="19"/>
      <c r="Q54" s="19"/>
      <c r="R54" s="19"/>
      <c r="S54" s="66">
        <v>0.78556379343681704</v>
      </c>
      <c r="T54" s="5"/>
      <c r="W54">
        <f t="shared" si="8"/>
        <v>0</v>
      </c>
      <c r="X54">
        <f t="shared" si="9"/>
        <v>0</v>
      </c>
      <c r="Y54">
        <f t="shared" si="10"/>
        <v>0</v>
      </c>
      <c r="Z54">
        <f t="shared" si="11"/>
        <v>82.091416414147375</v>
      </c>
      <c r="AA54">
        <f t="shared" si="12"/>
        <v>0</v>
      </c>
      <c r="AB54">
        <f t="shared" si="13"/>
        <v>0</v>
      </c>
      <c r="AC54">
        <f t="shared" si="18"/>
        <v>0</v>
      </c>
      <c r="AD54">
        <f t="shared" si="14"/>
        <v>0</v>
      </c>
      <c r="AE54" s="57">
        <f t="shared" si="15"/>
        <v>0</v>
      </c>
      <c r="AG54" s="51">
        <f t="shared" si="16"/>
        <v>0</v>
      </c>
    </row>
    <row r="55" spans="6:33" x14ac:dyDescent="0.45">
      <c r="F55" s="4">
        <f t="shared" si="6"/>
        <v>8.485281374230853</v>
      </c>
      <c r="G55">
        <f t="shared" si="7"/>
        <v>2</v>
      </c>
      <c r="H55" s="27">
        <v>36593</v>
      </c>
      <c r="I55" s="19">
        <f t="shared" si="17"/>
        <v>1.3888888888914153E-2</v>
      </c>
      <c r="J55" s="19"/>
      <c r="K55" s="19"/>
      <c r="L55" s="19"/>
      <c r="M55" s="19"/>
      <c r="N55" s="21"/>
      <c r="O55" s="19"/>
      <c r="P55" s="19"/>
      <c r="Q55" s="19">
        <f>B11/2</f>
        <v>3.875</v>
      </c>
      <c r="R55" s="19"/>
      <c r="S55" s="66">
        <v>0.78471889682055196</v>
      </c>
      <c r="T55" s="5"/>
      <c r="W55">
        <f t="shared" si="8"/>
        <v>0</v>
      </c>
      <c r="X55">
        <f t="shared" si="9"/>
        <v>0</v>
      </c>
      <c r="Y55">
        <f t="shared" si="10"/>
        <v>0</v>
      </c>
      <c r="Z55">
        <f t="shared" si="11"/>
        <v>0</v>
      </c>
      <c r="AA55">
        <f t="shared" si="12"/>
        <v>0</v>
      </c>
      <c r="AB55">
        <f t="shared" si="13"/>
        <v>0</v>
      </c>
      <c r="AC55">
        <f t="shared" si="18"/>
        <v>0</v>
      </c>
      <c r="AD55">
        <f t="shared" si="14"/>
        <v>3.0407857251796386</v>
      </c>
      <c r="AE55" s="57">
        <f t="shared" si="15"/>
        <v>0</v>
      </c>
      <c r="AG55" s="51">
        <f t="shared" si="16"/>
        <v>0</v>
      </c>
    </row>
    <row r="56" spans="6:33" x14ac:dyDescent="0.45">
      <c r="F56" s="4">
        <f t="shared" si="6"/>
        <v>3.2071349029499259</v>
      </c>
      <c r="G56">
        <f t="shared" si="7"/>
        <v>2</v>
      </c>
      <c r="H56" s="27">
        <v>36629</v>
      </c>
      <c r="I56" s="19">
        <f t="shared" si="17"/>
        <v>9.7222222222171695E-2</v>
      </c>
      <c r="J56" s="19"/>
      <c r="K56" s="19"/>
      <c r="L56" s="19"/>
      <c r="M56" s="19"/>
      <c r="N56" s="21"/>
      <c r="O56" s="19"/>
      <c r="P56" s="19"/>
      <c r="Q56" s="19"/>
      <c r="R56" s="19">
        <f>B12/2</f>
        <v>4.5</v>
      </c>
      <c r="S56" s="66">
        <v>0.77882049923327401</v>
      </c>
      <c r="T56" s="5"/>
      <c r="W56">
        <f t="shared" si="8"/>
        <v>0</v>
      </c>
      <c r="X56">
        <f t="shared" si="9"/>
        <v>0</v>
      </c>
      <c r="Y56">
        <f t="shared" si="10"/>
        <v>0</v>
      </c>
      <c r="Z56">
        <f t="shared" si="11"/>
        <v>0</v>
      </c>
      <c r="AA56">
        <f t="shared" si="12"/>
        <v>0</v>
      </c>
      <c r="AB56">
        <f t="shared" si="13"/>
        <v>0</v>
      </c>
      <c r="AC56">
        <f t="shared" si="18"/>
        <v>0</v>
      </c>
      <c r="AD56">
        <f t="shared" si="14"/>
        <v>0</v>
      </c>
      <c r="AE56" s="57">
        <f t="shared" si="15"/>
        <v>3.504692246549733</v>
      </c>
      <c r="AG56" s="51">
        <f t="shared" si="16"/>
        <v>0</v>
      </c>
    </row>
    <row r="57" spans="6:33" x14ac:dyDescent="0.45">
      <c r="F57" s="4">
        <f t="shared" si="6"/>
        <v>3.9562828403753478</v>
      </c>
      <c r="G57">
        <f t="shared" si="7"/>
        <v>2</v>
      </c>
      <c r="H57" s="27">
        <v>36652</v>
      </c>
      <c r="I57" s="19">
        <f t="shared" si="17"/>
        <v>6.3888888888868678E-2</v>
      </c>
      <c r="J57" s="19"/>
      <c r="K57" s="19"/>
      <c r="L57" s="19"/>
      <c r="M57" s="19"/>
      <c r="N57" s="21">
        <f>B8/2</f>
        <v>3.5</v>
      </c>
      <c r="O57" s="19"/>
      <c r="P57" s="19"/>
      <c r="Q57" s="19"/>
      <c r="R57" s="19"/>
      <c r="S57" s="66">
        <v>0.77503580725778898</v>
      </c>
      <c r="T57" s="5"/>
      <c r="W57">
        <f t="shared" si="8"/>
        <v>0</v>
      </c>
      <c r="X57">
        <f t="shared" si="9"/>
        <v>0</v>
      </c>
      <c r="Y57">
        <f t="shared" si="10"/>
        <v>0</v>
      </c>
      <c r="Z57">
        <f t="shared" si="11"/>
        <v>0</v>
      </c>
      <c r="AA57">
        <f t="shared" si="12"/>
        <v>2.7126253254022616</v>
      </c>
      <c r="AB57">
        <f t="shared" si="13"/>
        <v>0</v>
      </c>
      <c r="AC57">
        <f t="shared" si="18"/>
        <v>0</v>
      </c>
      <c r="AD57">
        <f t="shared" si="14"/>
        <v>0</v>
      </c>
      <c r="AE57" s="57">
        <f t="shared" si="15"/>
        <v>0</v>
      </c>
      <c r="AG57" s="51">
        <f t="shared" si="16"/>
        <v>0</v>
      </c>
    </row>
    <row r="58" spans="6:33" x14ac:dyDescent="0.45">
      <c r="F58" s="4">
        <f t="shared" si="6"/>
        <v>3.4077710054801891</v>
      </c>
      <c r="G58">
        <f t="shared" si="7"/>
        <v>2</v>
      </c>
      <c r="H58" s="27">
        <v>36684</v>
      </c>
      <c r="I58" s="19">
        <f t="shared" si="17"/>
        <v>8.6111111111222272E-2</v>
      </c>
      <c r="J58" s="19"/>
      <c r="K58" s="19"/>
      <c r="L58" s="19"/>
      <c r="M58" s="19"/>
      <c r="N58" s="21"/>
      <c r="O58" s="19"/>
      <c r="P58" s="19">
        <f>B10/2</f>
        <v>4.25</v>
      </c>
      <c r="Q58" s="19"/>
      <c r="R58" s="19"/>
      <c r="S58" s="66">
        <v>0.76991476950147297</v>
      </c>
      <c r="T58" s="5"/>
      <c r="W58">
        <f t="shared" si="8"/>
        <v>0</v>
      </c>
      <c r="X58">
        <f t="shared" si="9"/>
        <v>0</v>
      </c>
      <c r="Y58">
        <f t="shared" si="10"/>
        <v>0</v>
      </c>
      <c r="Z58">
        <f t="shared" si="11"/>
        <v>0</v>
      </c>
      <c r="AA58">
        <f t="shared" si="12"/>
        <v>0</v>
      </c>
      <c r="AB58">
        <f t="shared" si="13"/>
        <v>0</v>
      </c>
      <c r="AC58">
        <f t="shared" si="18"/>
        <v>3.27213777038126</v>
      </c>
      <c r="AD58">
        <f t="shared" si="14"/>
        <v>0</v>
      </c>
      <c r="AE58" s="57">
        <f t="shared" si="15"/>
        <v>0</v>
      </c>
      <c r="AG58" s="51">
        <f t="shared" si="16"/>
        <v>0</v>
      </c>
    </row>
    <row r="59" spans="6:33" x14ac:dyDescent="0.45">
      <c r="F59" s="4">
        <f t="shared" si="6"/>
        <v>2.1213203435598835</v>
      </c>
      <c r="G59">
        <f t="shared" si="7"/>
        <v>2</v>
      </c>
      <c r="H59" s="27">
        <v>36765</v>
      </c>
      <c r="I59" s="19">
        <f t="shared" si="17"/>
        <v>0.22222222222217169</v>
      </c>
      <c r="J59" s="19"/>
      <c r="K59" s="19"/>
      <c r="L59" s="19"/>
      <c r="M59" s="19"/>
      <c r="N59" s="21"/>
      <c r="O59" s="19">
        <f>B9/2</f>
        <v>4.875</v>
      </c>
      <c r="P59" s="19"/>
      <c r="Q59" s="19"/>
      <c r="R59" s="19"/>
      <c r="S59" s="66">
        <v>0.75668269855317305</v>
      </c>
      <c r="T59" s="5"/>
      <c r="W59">
        <f t="shared" si="8"/>
        <v>0</v>
      </c>
      <c r="X59">
        <f t="shared" si="9"/>
        <v>0</v>
      </c>
      <c r="Y59">
        <f t="shared" si="10"/>
        <v>0</v>
      </c>
      <c r="Z59">
        <f t="shared" si="11"/>
        <v>0</v>
      </c>
      <c r="AA59">
        <f t="shared" si="12"/>
        <v>0</v>
      </c>
      <c r="AB59">
        <f t="shared" si="13"/>
        <v>3.6888281554467186</v>
      </c>
      <c r="AC59">
        <f t="shared" si="18"/>
        <v>0</v>
      </c>
      <c r="AD59">
        <f t="shared" si="14"/>
        <v>0</v>
      </c>
      <c r="AE59" s="57">
        <f t="shared" si="15"/>
        <v>0</v>
      </c>
      <c r="AG59" s="51">
        <f t="shared" si="16"/>
        <v>0</v>
      </c>
    </row>
    <row r="60" spans="6:33" x14ac:dyDescent="0.45">
      <c r="F60" s="4">
        <f t="shared" si="6"/>
        <v>5.7207755354726082</v>
      </c>
      <c r="G60">
        <f t="shared" si="7"/>
        <v>2</v>
      </c>
      <c r="H60" s="27">
        <v>36777</v>
      </c>
      <c r="I60" s="19">
        <f t="shared" si="17"/>
        <v>3.0555555555565661E-2</v>
      </c>
      <c r="J60" s="19"/>
      <c r="K60" s="19"/>
      <c r="L60" s="19"/>
      <c r="M60" s="19"/>
      <c r="N60" s="21"/>
      <c r="O60" s="19"/>
      <c r="P60" s="19"/>
      <c r="Q60" s="19">
        <f>B11/2</f>
        <v>3.875</v>
      </c>
      <c r="R60" s="19"/>
      <c r="S60" s="66">
        <v>0.75487163122633505</v>
      </c>
      <c r="T60" s="5"/>
      <c r="W60">
        <f t="shared" si="8"/>
        <v>0</v>
      </c>
      <c r="X60">
        <f t="shared" si="9"/>
        <v>0</v>
      </c>
      <c r="Y60">
        <f t="shared" si="10"/>
        <v>0</v>
      </c>
      <c r="Z60">
        <f t="shared" si="11"/>
        <v>0</v>
      </c>
      <c r="AA60">
        <f t="shared" si="12"/>
        <v>0</v>
      </c>
      <c r="AB60">
        <f t="shared" si="13"/>
        <v>0</v>
      </c>
      <c r="AC60">
        <f t="shared" si="18"/>
        <v>0</v>
      </c>
      <c r="AD60">
        <f t="shared" si="14"/>
        <v>2.9251275710020481</v>
      </c>
      <c r="AE60" s="57">
        <f t="shared" si="15"/>
        <v>0</v>
      </c>
      <c r="AG60" s="51">
        <f t="shared" si="16"/>
        <v>0</v>
      </c>
    </row>
    <row r="61" spans="6:33" x14ac:dyDescent="0.45">
      <c r="F61" s="4">
        <f t="shared" si="6"/>
        <v>3.2071349029499259</v>
      </c>
      <c r="G61">
        <f t="shared" si="7"/>
        <v>2</v>
      </c>
      <c r="H61" s="27">
        <v>36812</v>
      </c>
      <c r="I61" s="19">
        <f t="shared" si="17"/>
        <v>9.7222222222171695E-2</v>
      </c>
      <c r="J61" s="19"/>
      <c r="K61" s="19"/>
      <c r="L61" s="19"/>
      <c r="M61" s="19"/>
      <c r="N61" s="21"/>
      <c r="O61" s="19"/>
      <c r="P61" s="19"/>
      <c r="Q61" s="19"/>
      <c r="R61" s="19">
        <f>B12/2</f>
        <v>4.5</v>
      </c>
      <c r="S61" s="66">
        <v>0.74912502300387396</v>
      </c>
      <c r="T61" s="5"/>
      <c r="W61">
        <f t="shared" si="8"/>
        <v>0</v>
      </c>
      <c r="X61">
        <f t="shared" si="9"/>
        <v>0</v>
      </c>
      <c r="Y61">
        <f t="shared" si="10"/>
        <v>0</v>
      </c>
      <c r="Z61">
        <f t="shared" si="11"/>
        <v>0</v>
      </c>
      <c r="AA61">
        <f t="shared" si="12"/>
        <v>0</v>
      </c>
      <c r="AB61">
        <f t="shared" si="13"/>
        <v>0</v>
      </c>
      <c r="AC61">
        <f t="shared" si="18"/>
        <v>0</v>
      </c>
      <c r="AD61">
        <f t="shared" si="14"/>
        <v>0</v>
      </c>
      <c r="AE61" s="57">
        <f t="shared" si="15"/>
        <v>3.3710626035174327</v>
      </c>
      <c r="AG61" s="51">
        <f t="shared" si="16"/>
        <v>0</v>
      </c>
    </row>
    <row r="62" spans="6:33" x14ac:dyDescent="0.45">
      <c r="F62" s="4">
        <f t="shared" si="6"/>
        <v>3.9562828403753478</v>
      </c>
      <c r="G62">
        <f t="shared" si="7"/>
        <v>2</v>
      </c>
      <c r="H62" s="27">
        <v>36836</v>
      </c>
      <c r="I62" s="19">
        <f t="shared" si="17"/>
        <v>6.3888888888868678E-2</v>
      </c>
      <c r="J62" s="19"/>
      <c r="K62" s="19"/>
      <c r="L62" s="19"/>
      <c r="M62" s="19"/>
      <c r="N62" s="21">
        <f>B8/2</f>
        <v>3.5</v>
      </c>
      <c r="O62" s="19"/>
      <c r="P62" s="19"/>
      <c r="Q62" s="19"/>
      <c r="R62" s="19"/>
      <c r="S62" s="66">
        <v>0.74544007832526804</v>
      </c>
      <c r="T62" s="5"/>
      <c r="W62">
        <f t="shared" si="8"/>
        <v>0</v>
      </c>
      <c r="X62">
        <f t="shared" si="9"/>
        <v>0</v>
      </c>
      <c r="Y62">
        <f t="shared" si="10"/>
        <v>0</v>
      </c>
      <c r="Z62">
        <f t="shared" si="11"/>
        <v>0</v>
      </c>
      <c r="AA62">
        <f t="shared" si="12"/>
        <v>2.609040274138438</v>
      </c>
      <c r="AB62">
        <f t="shared" si="13"/>
        <v>0</v>
      </c>
      <c r="AC62">
        <f t="shared" si="18"/>
        <v>0</v>
      </c>
      <c r="AD62">
        <f t="shared" si="14"/>
        <v>0</v>
      </c>
      <c r="AE62" s="57">
        <f t="shared" si="15"/>
        <v>0</v>
      </c>
      <c r="AG62" s="51">
        <f t="shared" si="16"/>
        <v>0</v>
      </c>
    </row>
    <row r="63" spans="6:33" x14ac:dyDescent="0.45">
      <c r="F63" s="4">
        <f t="shared" si="6"/>
        <v>3.4077710054801891</v>
      </c>
      <c r="G63">
        <f t="shared" si="7"/>
        <v>2</v>
      </c>
      <c r="H63" s="27">
        <v>36867</v>
      </c>
      <c r="I63" s="19">
        <f t="shared" si="17"/>
        <v>8.6111111111222272E-2</v>
      </c>
      <c r="J63" s="19"/>
      <c r="K63" s="19"/>
      <c r="L63" s="19"/>
      <c r="M63" s="19"/>
      <c r="N63" s="21"/>
      <c r="O63" s="19"/>
      <c r="P63" s="19">
        <f>B10/2</f>
        <v>4.25</v>
      </c>
      <c r="Q63" s="19"/>
      <c r="R63" s="19"/>
      <c r="S63" s="66">
        <v>0.74045348257778898</v>
      </c>
      <c r="T63" s="5"/>
      <c r="W63">
        <f t="shared" si="8"/>
        <v>0</v>
      </c>
      <c r="X63">
        <f t="shared" si="9"/>
        <v>0</v>
      </c>
      <c r="Y63">
        <f t="shared" si="10"/>
        <v>0</v>
      </c>
      <c r="Z63">
        <f t="shared" si="11"/>
        <v>0</v>
      </c>
      <c r="AA63">
        <f t="shared" si="12"/>
        <v>0</v>
      </c>
      <c r="AB63">
        <f t="shared" si="13"/>
        <v>0</v>
      </c>
      <c r="AC63">
        <f t="shared" si="18"/>
        <v>3.1469273009556034</v>
      </c>
      <c r="AD63">
        <f t="shared" si="14"/>
        <v>0</v>
      </c>
      <c r="AE63" s="57">
        <f t="shared" si="15"/>
        <v>0</v>
      </c>
      <c r="AG63" s="51">
        <f t="shared" si="16"/>
        <v>0</v>
      </c>
    </row>
    <row r="64" spans="6:33" x14ac:dyDescent="0.45">
      <c r="F64" s="4">
        <f t="shared" si="6"/>
        <v>2.1213203435598835</v>
      </c>
      <c r="G64">
        <f t="shared" si="7"/>
        <v>2</v>
      </c>
      <c r="H64" s="27">
        <v>36949</v>
      </c>
      <c r="I64" s="19">
        <f t="shared" si="17"/>
        <v>0.22222222222217169</v>
      </c>
      <c r="J64" s="19"/>
      <c r="K64" s="19"/>
      <c r="L64" s="19"/>
      <c r="M64" s="19"/>
      <c r="N64" s="21"/>
      <c r="O64" s="19">
        <f>B9/2</f>
        <v>4.875</v>
      </c>
      <c r="P64" s="19"/>
      <c r="Q64" s="19"/>
      <c r="R64" s="19"/>
      <c r="S64" s="66">
        <v>0.72756835874907</v>
      </c>
      <c r="T64" s="5"/>
      <c r="W64">
        <f t="shared" si="8"/>
        <v>0</v>
      </c>
      <c r="X64">
        <f t="shared" si="9"/>
        <v>0</v>
      </c>
      <c r="Y64">
        <f t="shared" si="10"/>
        <v>0</v>
      </c>
      <c r="Z64">
        <f t="shared" si="11"/>
        <v>0</v>
      </c>
      <c r="AA64">
        <f t="shared" si="12"/>
        <v>0</v>
      </c>
      <c r="AB64">
        <f t="shared" si="13"/>
        <v>3.5468957489017163</v>
      </c>
      <c r="AC64">
        <f t="shared" si="18"/>
        <v>0</v>
      </c>
      <c r="AD64">
        <f t="shared" si="14"/>
        <v>0</v>
      </c>
      <c r="AE64" s="57">
        <f t="shared" si="15"/>
        <v>0</v>
      </c>
      <c r="AG64" s="51">
        <f t="shared" si="16"/>
        <v>0</v>
      </c>
    </row>
    <row r="65" spans="6:33" x14ac:dyDescent="0.45">
      <c r="F65" s="4">
        <f t="shared" si="6"/>
        <v>5.7207755354726082</v>
      </c>
      <c r="G65">
        <f t="shared" si="7"/>
        <v>2</v>
      </c>
      <c r="H65" s="27">
        <v>36958</v>
      </c>
      <c r="I65" s="19">
        <f t="shared" si="17"/>
        <v>3.0555555555565661E-2</v>
      </c>
      <c r="J65" s="19"/>
      <c r="K65" s="19"/>
      <c r="L65" s="19"/>
      <c r="M65" s="19"/>
      <c r="N65" s="21"/>
      <c r="O65" s="19"/>
      <c r="P65" s="19"/>
      <c r="Q65" s="19">
        <f>B11/2</f>
        <v>3.875</v>
      </c>
      <c r="R65" s="19"/>
      <c r="S65" s="66">
        <v>0.72580499665117404</v>
      </c>
      <c r="T65" s="5"/>
      <c r="W65">
        <f t="shared" si="8"/>
        <v>0</v>
      </c>
      <c r="X65">
        <f t="shared" si="9"/>
        <v>0</v>
      </c>
      <c r="Y65">
        <f t="shared" si="10"/>
        <v>0</v>
      </c>
      <c r="Z65">
        <f t="shared" si="11"/>
        <v>0</v>
      </c>
      <c r="AA65">
        <f t="shared" si="12"/>
        <v>0</v>
      </c>
      <c r="AB65">
        <f t="shared" si="13"/>
        <v>0</v>
      </c>
      <c r="AC65">
        <f t="shared" si="18"/>
        <v>0</v>
      </c>
      <c r="AD65">
        <f t="shared" si="14"/>
        <v>2.8124943620232994</v>
      </c>
      <c r="AE65" s="57">
        <f t="shared" si="15"/>
        <v>0</v>
      </c>
      <c r="AG65" s="51">
        <f t="shared" si="16"/>
        <v>0</v>
      </c>
    </row>
    <row r="66" spans="6:33" x14ac:dyDescent="0.45">
      <c r="F66" s="4">
        <f t="shared" si="6"/>
        <v>3.2071349029499259</v>
      </c>
      <c r="G66">
        <f t="shared" si="7"/>
        <v>2</v>
      </c>
      <c r="H66" s="27">
        <v>36994</v>
      </c>
      <c r="I66" s="19">
        <f t="shared" si="17"/>
        <v>9.7222222222171695E-2</v>
      </c>
      <c r="J66" s="19"/>
      <c r="K66" s="19"/>
      <c r="L66" s="19"/>
      <c r="M66" s="19"/>
      <c r="N66" s="21"/>
      <c r="O66" s="19"/>
      <c r="P66" s="19"/>
      <c r="Q66" s="19"/>
      <c r="R66" s="19">
        <f>B12/2</f>
        <v>4.5</v>
      </c>
      <c r="S66" s="66">
        <v>0.72021017779352903</v>
      </c>
      <c r="T66" s="5"/>
      <c r="W66">
        <f t="shared" si="8"/>
        <v>0</v>
      </c>
      <c r="X66">
        <f t="shared" si="9"/>
        <v>0</v>
      </c>
      <c r="Y66">
        <f t="shared" si="10"/>
        <v>0</v>
      </c>
      <c r="Z66">
        <f t="shared" si="11"/>
        <v>0</v>
      </c>
      <c r="AA66">
        <f t="shared" si="12"/>
        <v>0</v>
      </c>
      <c r="AB66">
        <f t="shared" si="13"/>
        <v>0</v>
      </c>
      <c r="AC66">
        <f t="shared" si="18"/>
        <v>0</v>
      </c>
      <c r="AD66">
        <f t="shared" si="14"/>
        <v>0</v>
      </c>
      <c r="AE66" s="57">
        <f t="shared" si="15"/>
        <v>3.2409458000708806</v>
      </c>
      <c r="AG66" s="51">
        <f t="shared" si="16"/>
        <v>0</v>
      </c>
    </row>
    <row r="67" spans="6:33" x14ac:dyDescent="0.45">
      <c r="F67" s="4">
        <f t="shared" si="6"/>
        <v>3.9562828403753478</v>
      </c>
      <c r="G67">
        <f t="shared" si="7"/>
        <v>2</v>
      </c>
      <c r="H67" s="27">
        <v>37017</v>
      </c>
      <c r="I67" s="19">
        <f t="shared" si="17"/>
        <v>6.3888888888868678E-2</v>
      </c>
      <c r="J67" s="19"/>
      <c r="K67" s="19"/>
      <c r="L67" s="19"/>
      <c r="M67" s="19"/>
      <c r="N67" s="21">
        <f>B8/2</f>
        <v>3.5</v>
      </c>
      <c r="O67" s="19"/>
      <c r="P67" s="19"/>
      <c r="Q67" s="19"/>
      <c r="R67" s="19"/>
      <c r="S67" s="66">
        <v>0.716624980411803</v>
      </c>
      <c r="T67" s="5"/>
      <c r="W67">
        <f t="shared" si="8"/>
        <v>0</v>
      </c>
      <c r="X67">
        <f t="shared" si="9"/>
        <v>0</v>
      </c>
      <c r="Y67">
        <f t="shared" si="10"/>
        <v>0</v>
      </c>
      <c r="Z67">
        <f t="shared" si="11"/>
        <v>0</v>
      </c>
      <c r="AA67">
        <f t="shared" si="12"/>
        <v>2.5081874314413106</v>
      </c>
      <c r="AB67">
        <f t="shared" si="13"/>
        <v>0</v>
      </c>
      <c r="AC67">
        <f t="shared" si="18"/>
        <v>0</v>
      </c>
      <c r="AD67">
        <f t="shared" si="14"/>
        <v>0</v>
      </c>
      <c r="AE67" s="57">
        <f t="shared" si="15"/>
        <v>0</v>
      </c>
      <c r="AG67" s="51">
        <f t="shared" si="16"/>
        <v>0</v>
      </c>
    </row>
    <row r="68" spans="6:33" x14ac:dyDescent="0.45">
      <c r="F68" s="4">
        <f t="shared" si="6"/>
        <v>3.4077710054801891</v>
      </c>
      <c r="G68">
        <f t="shared" si="7"/>
        <v>2</v>
      </c>
      <c r="H68" s="27">
        <v>37049</v>
      </c>
      <c r="I68" s="19">
        <f t="shared" si="17"/>
        <v>8.6111111111222272E-2</v>
      </c>
      <c r="J68" s="19"/>
      <c r="K68" s="19"/>
      <c r="L68" s="19"/>
      <c r="M68" s="19"/>
      <c r="N68" s="21"/>
      <c r="O68" s="19"/>
      <c r="P68" s="19">
        <f>B10/2</f>
        <v>4.25</v>
      </c>
      <c r="Q68" s="19"/>
      <c r="R68" s="19"/>
      <c r="S68" s="66">
        <v>0.711772826673162</v>
      </c>
      <c r="T68" s="5"/>
      <c r="W68">
        <f t="shared" si="8"/>
        <v>0</v>
      </c>
      <c r="X68">
        <f t="shared" si="9"/>
        <v>0</v>
      </c>
      <c r="Y68">
        <f t="shared" si="10"/>
        <v>0</v>
      </c>
      <c r="Z68">
        <f t="shared" si="11"/>
        <v>0</v>
      </c>
      <c r="AA68">
        <f t="shared" si="12"/>
        <v>0</v>
      </c>
      <c r="AB68">
        <f t="shared" si="13"/>
        <v>0</v>
      </c>
      <c r="AC68">
        <f t="shared" si="18"/>
        <v>3.0250345133609384</v>
      </c>
      <c r="AD68">
        <f t="shared" si="14"/>
        <v>0</v>
      </c>
      <c r="AE68" s="57">
        <f t="shared" si="15"/>
        <v>0</v>
      </c>
      <c r="AG68" s="51">
        <f t="shared" si="16"/>
        <v>0</v>
      </c>
    </row>
    <row r="69" spans="6:33" x14ac:dyDescent="0.45">
      <c r="F69" s="4">
        <f t="shared" ref="F69:F107" si="19">1/SQRT(I69)</f>
        <v>2.1213203435598835</v>
      </c>
      <c r="G69">
        <f t="shared" ref="G69:G107" si="20">COUNTA(I69:R69)</f>
        <v>2</v>
      </c>
      <c r="H69" s="27">
        <v>37130</v>
      </c>
      <c r="I69" s="19">
        <f t="shared" si="17"/>
        <v>0.22222222222217169</v>
      </c>
      <c r="J69" s="19"/>
      <c r="K69" s="19"/>
      <c r="L69" s="19"/>
      <c r="M69" s="19"/>
      <c r="N69" s="21"/>
      <c r="O69" s="19">
        <f>B9/2</f>
        <v>4.875</v>
      </c>
      <c r="P69" s="19"/>
      <c r="Q69" s="19"/>
      <c r="R69" s="19"/>
      <c r="S69" s="66">
        <v>0.69923464996402196</v>
      </c>
      <c r="T69" s="5"/>
      <c r="W69">
        <f t="shared" ref="W69:W107" si="21">J69*$S69</f>
        <v>0</v>
      </c>
      <c r="X69">
        <f t="shared" ref="X69:X107" si="22">K69*$S69</f>
        <v>0</v>
      </c>
      <c r="Y69">
        <f t="shared" ref="Y69:Y107" si="23">L69*$S69</f>
        <v>0</v>
      </c>
      <c r="Z69">
        <f t="shared" ref="Z69:Z107" si="24">M69*$S69</f>
        <v>0</v>
      </c>
      <c r="AA69">
        <f t="shared" ref="AA69:AA107" si="25">N69*$S69</f>
        <v>0</v>
      </c>
      <c r="AB69">
        <f t="shared" ref="AB69:AB107" si="26">O69*$S69</f>
        <v>3.4087689185746068</v>
      </c>
      <c r="AC69">
        <f t="shared" si="18"/>
        <v>0</v>
      </c>
      <c r="AD69">
        <f t="shared" ref="AD69:AD107" si="27">Q69*$S69</f>
        <v>0</v>
      </c>
      <c r="AE69" s="57">
        <f t="shared" ref="AE69:AE107" si="28">R69*S69</f>
        <v>0</v>
      </c>
      <c r="AG69" s="51">
        <f t="shared" ref="AG69:AG107" si="29">AF69*S69</f>
        <v>0</v>
      </c>
    </row>
    <row r="70" spans="6:33" x14ac:dyDescent="0.45">
      <c r="F70" s="4">
        <f t="shared" si="19"/>
        <v>5.7207755354726082</v>
      </c>
      <c r="G70">
        <f t="shared" si="20"/>
        <v>2</v>
      </c>
      <c r="H70" s="27">
        <v>37142</v>
      </c>
      <c r="I70" s="19">
        <f t="shared" ref="I70:I107" si="30">(MIN(30,DAY(H70))-MIN(30, DAY(H69)))/360 + (MONTH(H70)-MONTH(H69))/12 + YEAR(H70)-YEAR(H69)</f>
        <v>3.0555555555565661E-2</v>
      </c>
      <c r="J70" s="19"/>
      <c r="K70" s="19"/>
      <c r="L70" s="19"/>
      <c r="M70" s="19"/>
      <c r="N70" s="21"/>
      <c r="O70" s="19"/>
      <c r="P70" s="19"/>
      <c r="Q70" s="19">
        <f>B11/2</f>
        <v>3.875</v>
      </c>
      <c r="R70" s="19"/>
      <c r="S70" s="66">
        <v>0.69751899309506904</v>
      </c>
      <c r="T70" s="5"/>
      <c r="W70">
        <f t="shared" si="21"/>
        <v>0</v>
      </c>
      <c r="X70">
        <f t="shared" si="22"/>
        <v>0</v>
      </c>
      <c r="Y70">
        <f t="shared" si="23"/>
        <v>0</v>
      </c>
      <c r="Z70">
        <f t="shared" si="24"/>
        <v>0</v>
      </c>
      <c r="AA70">
        <f t="shared" si="25"/>
        <v>0</v>
      </c>
      <c r="AB70">
        <f t="shared" si="26"/>
        <v>0</v>
      </c>
      <c r="AC70">
        <f t="shared" si="18"/>
        <v>0</v>
      </c>
      <c r="AD70">
        <f t="shared" si="27"/>
        <v>2.7028860982433924</v>
      </c>
      <c r="AE70" s="57">
        <f t="shared" si="28"/>
        <v>0</v>
      </c>
      <c r="AG70" s="51">
        <f t="shared" si="29"/>
        <v>0</v>
      </c>
    </row>
    <row r="71" spans="6:33" x14ac:dyDescent="0.45">
      <c r="F71" s="4">
        <f t="shared" si="19"/>
        <v>3.2071349029499259</v>
      </c>
      <c r="G71">
        <f t="shared" si="20"/>
        <v>2</v>
      </c>
      <c r="H71" s="27">
        <v>37177</v>
      </c>
      <c r="I71" s="19">
        <f t="shared" si="30"/>
        <v>9.7222222222171695E-2</v>
      </c>
      <c r="J71" s="19"/>
      <c r="K71" s="19"/>
      <c r="L71" s="19"/>
      <c r="M71" s="19"/>
      <c r="N71" s="21"/>
      <c r="O71" s="19"/>
      <c r="P71" s="19"/>
      <c r="Q71" s="19"/>
      <c r="R71" s="19">
        <f>B12/2</f>
        <v>4.5</v>
      </c>
      <c r="S71" s="66">
        <v>0.69207596360224</v>
      </c>
      <c r="T71" s="5"/>
      <c r="W71">
        <f t="shared" si="21"/>
        <v>0</v>
      </c>
      <c r="X71">
        <f t="shared" si="22"/>
        <v>0</v>
      </c>
      <c r="Y71">
        <f t="shared" si="23"/>
        <v>0</v>
      </c>
      <c r="Z71">
        <f t="shared" si="24"/>
        <v>0</v>
      </c>
      <c r="AA71">
        <f t="shared" si="25"/>
        <v>0</v>
      </c>
      <c r="AB71">
        <f t="shared" si="26"/>
        <v>0</v>
      </c>
      <c r="AC71">
        <f t="shared" si="18"/>
        <v>0</v>
      </c>
      <c r="AD71">
        <f t="shared" si="27"/>
        <v>0</v>
      </c>
      <c r="AE71" s="57">
        <f t="shared" si="28"/>
        <v>3.1143418362100799</v>
      </c>
      <c r="AG71" s="51">
        <f t="shared" si="29"/>
        <v>0</v>
      </c>
    </row>
    <row r="72" spans="6:33" x14ac:dyDescent="0.45">
      <c r="F72" s="4">
        <f t="shared" si="19"/>
        <v>3.9562828403753478</v>
      </c>
      <c r="G72">
        <f t="shared" si="20"/>
        <v>2</v>
      </c>
      <c r="H72" s="28">
        <v>37201</v>
      </c>
      <c r="I72" s="19">
        <f t="shared" si="30"/>
        <v>6.3888888888868678E-2</v>
      </c>
      <c r="J72" s="19"/>
      <c r="K72" s="19"/>
      <c r="L72" s="19"/>
      <c r="M72" s="19"/>
      <c r="N72" s="30">
        <f>100+B8/2</f>
        <v>103.5</v>
      </c>
      <c r="O72" s="19"/>
      <c r="P72" s="19"/>
      <c r="Q72" s="19"/>
      <c r="R72" s="19"/>
      <c r="S72" s="66">
        <v>0.68859051351739298</v>
      </c>
      <c r="T72" s="5"/>
      <c r="W72">
        <f t="shared" si="21"/>
        <v>0</v>
      </c>
      <c r="X72">
        <f t="shared" si="22"/>
        <v>0</v>
      </c>
      <c r="Y72">
        <f t="shared" si="23"/>
        <v>0</v>
      </c>
      <c r="Z72">
        <f t="shared" si="24"/>
        <v>0</v>
      </c>
      <c r="AA72">
        <f t="shared" si="25"/>
        <v>71.269118149050172</v>
      </c>
      <c r="AB72">
        <f t="shared" si="26"/>
        <v>0</v>
      </c>
      <c r="AC72">
        <f t="shared" si="18"/>
        <v>0</v>
      </c>
      <c r="AD72">
        <f t="shared" si="27"/>
        <v>0</v>
      </c>
      <c r="AE72" s="57">
        <f t="shared" si="28"/>
        <v>0</v>
      </c>
      <c r="AG72" s="51">
        <f t="shared" si="29"/>
        <v>0</v>
      </c>
    </row>
    <row r="73" spans="6:33" x14ac:dyDescent="0.45">
      <c r="F73" s="4">
        <f t="shared" si="19"/>
        <v>3.4077710054801891</v>
      </c>
      <c r="G73">
        <f t="shared" si="20"/>
        <v>2</v>
      </c>
      <c r="H73" s="27">
        <v>37232</v>
      </c>
      <c r="I73" s="19">
        <f t="shared" si="30"/>
        <v>8.6111111111222272E-2</v>
      </c>
      <c r="J73" s="19"/>
      <c r="K73" s="19"/>
      <c r="L73" s="19"/>
      <c r="M73" s="19"/>
      <c r="N73" s="21"/>
      <c r="O73" s="19"/>
      <c r="P73" s="19">
        <f>B10/2</f>
        <v>4.25</v>
      </c>
      <c r="Q73" s="19"/>
      <c r="R73" s="19"/>
      <c r="S73" s="66">
        <v>0.68330333948314703</v>
      </c>
      <c r="T73" s="5"/>
      <c r="W73">
        <f t="shared" si="21"/>
        <v>0</v>
      </c>
      <c r="X73">
        <f t="shared" si="22"/>
        <v>0</v>
      </c>
      <c r="Y73">
        <f t="shared" si="23"/>
        <v>0</v>
      </c>
      <c r="Z73">
        <f t="shared" si="24"/>
        <v>0</v>
      </c>
      <c r="AA73">
        <f t="shared" si="25"/>
        <v>0</v>
      </c>
      <c r="AB73">
        <f t="shared" si="26"/>
        <v>0</v>
      </c>
      <c r="AC73">
        <f t="shared" si="18"/>
        <v>2.9040391928033751</v>
      </c>
      <c r="AD73">
        <f t="shared" si="27"/>
        <v>0</v>
      </c>
      <c r="AE73" s="57">
        <f t="shared" si="28"/>
        <v>0</v>
      </c>
      <c r="AG73" s="51">
        <f t="shared" si="29"/>
        <v>0</v>
      </c>
    </row>
    <row r="74" spans="6:33" x14ac:dyDescent="0.45">
      <c r="F74" s="4">
        <f t="shared" si="19"/>
        <v>2.1213203435598835</v>
      </c>
      <c r="G74">
        <f t="shared" si="20"/>
        <v>2</v>
      </c>
      <c r="H74" s="27">
        <v>37314</v>
      </c>
      <c r="I74" s="19">
        <f t="shared" si="30"/>
        <v>0.22222222222217169</v>
      </c>
      <c r="J74" s="19"/>
      <c r="K74" s="19"/>
      <c r="L74" s="19"/>
      <c r="M74" s="19"/>
      <c r="N74" s="21"/>
      <c r="O74" s="19">
        <f>B9/2</f>
        <v>4.875</v>
      </c>
      <c r="P74" s="19"/>
      <c r="Q74" s="19"/>
      <c r="R74" s="19"/>
      <c r="S74" s="66">
        <v>0.66964252975309402</v>
      </c>
      <c r="T74" s="5"/>
      <c r="W74">
        <f t="shared" si="21"/>
        <v>0</v>
      </c>
      <c r="X74">
        <f t="shared" si="22"/>
        <v>0</v>
      </c>
      <c r="Y74">
        <f t="shared" si="23"/>
        <v>0</v>
      </c>
      <c r="Z74">
        <f t="shared" si="24"/>
        <v>0</v>
      </c>
      <c r="AA74">
        <f t="shared" si="25"/>
        <v>0</v>
      </c>
      <c r="AB74">
        <f t="shared" si="26"/>
        <v>3.2645073325463332</v>
      </c>
      <c r="AC74">
        <f t="shared" si="18"/>
        <v>0</v>
      </c>
      <c r="AD74">
        <f t="shared" si="27"/>
        <v>0</v>
      </c>
      <c r="AE74" s="57">
        <f t="shared" si="28"/>
        <v>0</v>
      </c>
      <c r="AG74" s="51">
        <f t="shared" si="29"/>
        <v>0</v>
      </c>
    </row>
    <row r="75" spans="6:33" x14ac:dyDescent="0.45">
      <c r="F75" s="4">
        <f t="shared" si="19"/>
        <v>5.7207755354726082</v>
      </c>
      <c r="G75">
        <f t="shared" si="20"/>
        <v>2</v>
      </c>
      <c r="H75" s="27">
        <v>37323</v>
      </c>
      <c r="I75" s="19">
        <f t="shared" si="30"/>
        <v>3.0555555555565661E-2</v>
      </c>
      <c r="J75" s="19"/>
      <c r="K75" s="19"/>
      <c r="L75" s="19"/>
      <c r="M75" s="19"/>
      <c r="N75" s="21"/>
      <c r="O75" s="19"/>
      <c r="P75" s="19"/>
      <c r="Q75" s="19">
        <f>B11/2</f>
        <v>3.875</v>
      </c>
      <c r="R75" s="19"/>
      <c r="S75" s="66">
        <v>0.66777251084376499</v>
      </c>
      <c r="T75" s="5"/>
      <c r="W75">
        <f t="shared" si="21"/>
        <v>0</v>
      </c>
      <c r="X75">
        <f t="shared" si="22"/>
        <v>0</v>
      </c>
      <c r="Y75">
        <f t="shared" si="23"/>
        <v>0</v>
      </c>
      <c r="Z75">
        <f t="shared" si="24"/>
        <v>0</v>
      </c>
      <c r="AA75">
        <f t="shared" si="25"/>
        <v>0</v>
      </c>
      <c r="AB75">
        <f t="shared" si="26"/>
        <v>0</v>
      </c>
      <c r="AC75">
        <f t="shared" si="18"/>
        <v>0</v>
      </c>
      <c r="AD75">
        <f t="shared" si="27"/>
        <v>2.5876184795195893</v>
      </c>
      <c r="AE75" s="57">
        <f t="shared" si="28"/>
        <v>0</v>
      </c>
      <c r="AG75" s="51">
        <f t="shared" si="29"/>
        <v>0</v>
      </c>
    </row>
    <row r="76" spans="6:33" x14ac:dyDescent="0.45">
      <c r="F76" s="4">
        <f t="shared" si="19"/>
        <v>3.2071349029499259</v>
      </c>
      <c r="G76">
        <f t="shared" si="20"/>
        <v>2</v>
      </c>
      <c r="H76" s="27">
        <v>37359</v>
      </c>
      <c r="I76" s="19">
        <f t="shared" si="30"/>
        <v>9.7222222222171695E-2</v>
      </c>
      <c r="J76" s="19"/>
      <c r="K76" s="19"/>
      <c r="L76" s="19"/>
      <c r="M76" s="19"/>
      <c r="N76" s="21"/>
      <c r="O76" s="19"/>
      <c r="P76" s="19"/>
      <c r="Q76" s="19"/>
      <c r="R76" s="19">
        <f>B12/2</f>
        <v>4.5</v>
      </c>
      <c r="S76" s="66">
        <v>0.661838329404287</v>
      </c>
      <c r="T76" s="5"/>
      <c r="W76">
        <f t="shared" si="21"/>
        <v>0</v>
      </c>
      <c r="X76">
        <f t="shared" si="22"/>
        <v>0</v>
      </c>
      <c r="Y76">
        <f t="shared" si="23"/>
        <v>0</v>
      </c>
      <c r="Z76">
        <f t="shared" si="24"/>
        <v>0</v>
      </c>
      <c r="AA76">
        <f t="shared" si="25"/>
        <v>0</v>
      </c>
      <c r="AB76">
        <f t="shared" si="26"/>
        <v>0</v>
      </c>
      <c r="AC76">
        <f t="shared" si="18"/>
        <v>0</v>
      </c>
      <c r="AD76">
        <f t="shared" si="27"/>
        <v>0</v>
      </c>
      <c r="AE76" s="57">
        <f t="shared" si="28"/>
        <v>2.9782724823192916</v>
      </c>
      <c r="AG76" s="51">
        <f t="shared" si="29"/>
        <v>0</v>
      </c>
    </row>
    <row r="77" spans="6:33" x14ac:dyDescent="0.45">
      <c r="F77" s="4">
        <f t="shared" si="19"/>
        <v>2.5819888974708283</v>
      </c>
      <c r="G77">
        <f t="shared" si="20"/>
        <v>2</v>
      </c>
      <c r="H77" s="27">
        <v>37414</v>
      </c>
      <c r="I77" s="19">
        <f t="shared" si="30"/>
        <v>0.15000000000009095</v>
      </c>
      <c r="J77" s="19"/>
      <c r="K77" s="19"/>
      <c r="L77" s="19"/>
      <c r="M77" s="19"/>
      <c r="N77" s="21"/>
      <c r="O77" s="19"/>
      <c r="P77" s="19">
        <f>B10/2</f>
        <v>4.25</v>
      </c>
      <c r="Q77" s="19"/>
      <c r="R77" s="19"/>
      <c r="S77" s="66">
        <v>0.65289732148117396</v>
      </c>
      <c r="T77" s="5"/>
      <c r="W77">
        <f t="shared" si="21"/>
        <v>0</v>
      </c>
      <c r="X77">
        <f t="shared" si="22"/>
        <v>0</v>
      </c>
      <c r="Y77">
        <f t="shared" si="23"/>
        <v>0</v>
      </c>
      <c r="Z77">
        <f t="shared" si="24"/>
        <v>0</v>
      </c>
      <c r="AA77">
        <f t="shared" si="25"/>
        <v>0</v>
      </c>
      <c r="AB77">
        <f t="shared" si="26"/>
        <v>0</v>
      </c>
      <c r="AC77">
        <f t="shared" si="18"/>
        <v>2.7748136162949892</v>
      </c>
      <c r="AD77">
        <f t="shared" si="27"/>
        <v>0</v>
      </c>
      <c r="AE77" s="57">
        <f t="shared" si="28"/>
        <v>0</v>
      </c>
      <c r="AG77" s="51">
        <f t="shared" si="29"/>
        <v>0</v>
      </c>
    </row>
    <row r="78" spans="6:33" x14ac:dyDescent="0.45">
      <c r="F78" s="4">
        <f t="shared" si="19"/>
        <v>2.1213203435598835</v>
      </c>
      <c r="G78">
        <f t="shared" si="20"/>
        <v>2</v>
      </c>
      <c r="H78" s="31">
        <v>37495</v>
      </c>
      <c r="I78" s="19">
        <f t="shared" si="30"/>
        <v>0.22222222222217169</v>
      </c>
      <c r="J78" s="32"/>
      <c r="K78" s="32"/>
      <c r="L78" s="32"/>
      <c r="M78" s="32"/>
      <c r="N78" s="21"/>
      <c r="O78" s="32">
        <f>100+B9/2</f>
        <v>104.875</v>
      </c>
      <c r="P78" s="32"/>
      <c r="Q78" s="32"/>
      <c r="R78" s="32"/>
      <c r="S78" s="68">
        <v>0.63963489417561903</v>
      </c>
      <c r="T78" s="16">
        <v>0.37329905400000002</v>
      </c>
      <c r="U78" s="43"/>
      <c r="V78" s="43">
        <v>0.37924600000000003</v>
      </c>
      <c r="W78" s="43">
        <f t="shared" si="21"/>
        <v>0</v>
      </c>
      <c r="X78" s="43">
        <f t="shared" si="22"/>
        <v>0</v>
      </c>
      <c r="Y78" s="43">
        <f t="shared" si="23"/>
        <v>0</v>
      </c>
      <c r="Z78" s="43">
        <f t="shared" si="24"/>
        <v>0</v>
      </c>
      <c r="AA78" s="43">
        <f t="shared" si="25"/>
        <v>0</v>
      </c>
      <c r="AB78" s="43">
        <f t="shared" si="26"/>
        <v>67.08170952666805</v>
      </c>
      <c r="AC78" s="43">
        <f t="shared" si="18"/>
        <v>0</v>
      </c>
      <c r="AD78" s="43">
        <f t="shared" si="27"/>
        <v>0</v>
      </c>
      <c r="AE78" s="57">
        <f t="shared" si="28"/>
        <v>0</v>
      </c>
      <c r="AF78" s="59">
        <v>80</v>
      </c>
      <c r="AG78" s="56">
        <f t="shared" si="29"/>
        <v>51.170791534049521</v>
      </c>
    </row>
    <row r="79" spans="6:33" x14ac:dyDescent="0.45">
      <c r="F79" s="4">
        <f t="shared" si="19"/>
        <v>5.7207755354726082</v>
      </c>
      <c r="G79">
        <f t="shared" si="20"/>
        <v>2</v>
      </c>
      <c r="H79" s="27">
        <v>37507</v>
      </c>
      <c r="I79" s="19">
        <f t="shared" si="30"/>
        <v>3.0555555555565661E-2</v>
      </c>
      <c r="J79" s="19"/>
      <c r="K79" s="19"/>
      <c r="L79" s="19"/>
      <c r="M79" s="19"/>
      <c r="N79" s="21"/>
      <c r="O79" s="19"/>
      <c r="P79" s="19"/>
      <c r="Q79" s="19">
        <f>B11/2</f>
        <v>3.875</v>
      </c>
      <c r="R79" s="19"/>
      <c r="S79" s="66">
        <v>0.63799077958923101</v>
      </c>
      <c r="T79" s="5"/>
      <c r="W79">
        <f t="shared" si="21"/>
        <v>0</v>
      </c>
      <c r="X79">
        <f t="shared" si="22"/>
        <v>0</v>
      </c>
      <c r="Y79">
        <f t="shared" si="23"/>
        <v>0</v>
      </c>
      <c r="Z79">
        <f t="shared" si="24"/>
        <v>0</v>
      </c>
      <c r="AA79">
        <f t="shared" si="25"/>
        <v>0</v>
      </c>
      <c r="AB79">
        <f t="shared" si="26"/>
        <v>0</v>
      </c>
      <c r="AC79">
        <f t="shared" si="18"/>
        <v>0</v>
      </c>
      <c r="AD79">
        <f t="shared" si="27"/>
        <v>2.4722142709082702</v>
      </c>
      <c r="AE79" s="57">
        <f t="shared" si="28"/>
        <v>0</v>
      </c>
      <c r="AG79" s="51">
        <f t="shared" si="29"/>
        <v>0</v>
      </c>
    </row>
    <row r="80" spans="6:33" x14ac:dyDescent="0.45">
      <c r="F80" s="4">
        <f t="shared" si="19"/>
        <v>3.2071349029499259</v>
      </c>
      <c r="G80">
        <f t="shared" si="20"/>
        <v>2</v>
      </c>
      <c r="H80" s="27">
        <v>37542</v>
      </c>
      <c r="I80" s="19">
        <f t="shared" si="30"/>
        <v>9.7222222222171695E-2</v>
      </c>
      <c r="J80" s="19"/>
      <c r="K80" s="19"/>
      <c r="L80" s="19"/>
      <c r="M80" s="19"/>
      <c r="N80" s="21"/>
      <c r="O80" s="19"/>
      <c r="P80" s="19"/>
      <c r="Q80" s="19"/>
      <c r="R80" s="19">
        <f>B12/2</f>
        <v>4.5</v>
      </c>
      <c r="S80" s="66">
        <v>0.63277538463183802</v>
      </c>
      <c r="T80" s="5"/>
      <c r="W80">
        <f t="shared" si="21"/>
        <v>0</v>
      </c>
      <c r="X80">
        <f t="shared" si="22"/>
        <v>0</v>
      </c>
      <c r="Y80">
        <f t="shared" si="23"/>
        <v>0</v>
      </c>
      <c r="Z80">
        <f t="shared" si="24"/>
        <v>0</v>
      </c>
      <c r="AA80">
        <f t="shared" si="25"/>
        <v>0</v>
      </c>
      <c r="AB80">
        <f t="shared" si="26"/>
        <v>0</v>
      </c>
      <c r="AC80">
        <f t="shared" si="18"/>
        <v>0</v>
      </c>
      <c r="AD80">
        <f t="shared" si="27"/>
        <v>0</v>
      </c>
      <c r="AE80" s="57">
        <f t="shared" si="28"/>
        <v>2.8474892308432711</v>
      </c>
      <c r="AG80" s="51">
        <f t="shared" si="29"/>
        <v>0</v>
      </c>
    </row>
    <row r="81" spans="6:33" x14ac:dyDescent="0.45">
      <c r="F81" s="4">
        <f t="shared" si="19"/>
        <v>2.5819888974708283</v>
      </c>
      <c r="G81">
        <f t="shared" si="20"/>
        <v>2</v>
      </c>
      <c r="H81" s="27">
        <v>37597</v>
      </c>
      <c r="I81" s="19">
        <f t="shared" si="30"/>
        <v>0.15000000000009095</v>
      </c>
      <c r="J81" s="19"/>
      <c r="K81" s="19"/>
      <c r="L81" s="19"/>
      <c r="M81" s="19"/>
      <c r="N81" s="21"/>
      <c r="O81" s="19"/>
      <c r="P81" s="19">
        <f>B10/2</f>
        <v>4.25</v>
      </c>
      <c r="Q81" s="19"/>
      <c r="R81" s="19"/>
      <c r="S81" s="66">
        <v>0.62494336156680297</v>
      </c>
      <c r="T81" s="5"/>
      <c r="W81">
        <f t="shared" si="21"/>
        <v>0</v>
      </c>
      <c r="X81">
        <f t="shared" si="22"/>
        <v>0</v>
      </c>
      <c r="Y81">
        <f t="shared" si="23"/>
        <v>0</v>
      </c>
      <c r="Z81">
        <f t="shared" si="24"/>
        <v>0</v>
      </c>
      <c r="AA81">
        <f t="shared" si="25"/>
        <v>0</v>
      </c>
      <c r="AB81">
        <f t="shared" si="26"/>
        <v>0</v>
      </c>
      <c r="AC81">
        <f t="shared" si="18"/>
        <v>2.6560092866589127</v>
      </c>
      <c r="AD81">
        <f t="shared" si="27"/>
        <v>0</v>
      </c>
      <c r="AE81" s="57">
        <f t="shared" si="28"/>
        <v>0</v>
      </c>
      <c r="AG81" s="51">
        <f t="shared" si="29"/>
        <v>0</v>
      </c>
    </row>
    <row r="82" spans="6:33" x14ac:dyDescent="0.45">
      <c r="F82" s="4">
        <f t="shared" si="19"/>
        <v>1.9889806323955468</v>
      </c>
      <c r="G82">
        <f t="shared" si="20"/>
        <v>2</v>
      </c>
      <c r="H82" s="27">
        <v>37688</v>
      </c>
      <c r="I82" s="19">
        <f t="shared" si="30"/>
        <v>0.25277777777773736</v>
      </c>
      <c r="J82" s="19"/>
      <c r="K82" s="19"/>
      <c r="L82" s="19"/>
      <c r="M82" s="19"/>
      <c r="N82" s="21"/>
      <c r="O82" s="19"/>
      <c r="P82" s="19"/>
      <c r="Q82" s="19">
        <f>B11/2</f>
        <v>3.875</v>
      </c>
      <c r="R82" s="19"/>
      <c r="S82" s="66">
        <v>0.61172619536015604</v>
      </c>
      <c r="T82" s="5"/>
      <c r="W82">
        <f t="shared" si="21"/>
        <v>0</v>
      </c>
      <c r="X82">
        <f t="shared" si="22"/>
        <v>0</v>
      </c>
      <c r="Y82">
        <f t="shared" si="23"/>
        <v>0</v>
      </c>
      <c r="Z82">
        <f t="shared" si="24"/>
        <v>0</v>
      </c>
      <c r="AA82">
        <f t="shared" si="25"/>
        <v>0</v>
      </c>
      <c r="AB82">
        <f t="shared" si="26"/>
        <v>0</v>
      </c>
      <c r="AC82">
        <f t="shared" si="18"/>
        <v>0</v>
      </c>
      <c r="AD82">
        <f t="shared" si="27"/>
        <v>2.3704390070206047</v>
      </c>
      <c r="AE82" s="57">
        <f t="shared" si="28"/>
        <v>0</v>
      </c>
      <c r="AG82" s="51">
        <f t="shared" si="29"/>
        <v>0</v>
      </c>
    </row>
    <row r="83" spans="6:33" x14ac:dyDescent="0.45">
      <c r="F83" s="4">
        <f t="shared" si="19"/>
        <v>3.2071349029499259</v>
      </c>
      <c r="G83">
        <f t="shared" si="20"/>
        <v>2</v>
      </c>
      <c r="H83" s="27">
        <v>37724</v>
      </c>
      <c r="I83" s="19">
        <f t="shared" si="30"/>
        <v>9.7222222222171695E-2</v>
      </c>
      <c r="J83" s="19"/>
      <c r="K83" s="19"/>
      <c r="L83" s="19"/>
      <c r="M83" s="19"/>
      <c r="N83" s="21"/>
      <c r="O83" s="19"/>
      <c r="P83" s="19"/>
      <c r="Q83" s="19"/>
      <c r="R83" s="19">
        <f>B12/2</f>
        <v>4.5</v>
      </c>
      <c r="S83" s="66">
        <v>0.60665854862262703</v>
      </c>
      <c r="T83" s="5"/>
      <c r="W83">
        <f t="shared" si="21"/>
        <v>0</v>
      </c>
      <c r="X83">
        <f t="shared" si="22"/>
        <v>0</v>
      </c>
      <c r="Y83">
        <f t="shared" si="23"/>
        <v>0</v>
      </c>
      <c r="Z83">
        <f t="shared" si="24"/>
        <v>0</v>
      </c>
      <c r="AA83">
        <f t="shared" si="25"/>
        <v>0</v>
      </c>
      <c r="AB83">
        <f t="shared" si="26"/>
        <v>0</v>
      </c>
      <c r="AC83">
        <f t="shared" si="18"/>
        <v>0</v>
      </c>
      <c r="AD83">
        <f t="shared" si="27"/>
        <v>0</v>
      </c>
      <c r="AE83" s="57">
        <f t="shared" si="28"/>
        <v>2.7299634688018215</v>
      </c>
      <c r="AG83" s="51">
        <f t="shared" si="29"/>
        <v>0</v>
      </c>
    </row>
    <row r="84" spans="6:33" x14ac:dyDescent="0.45">
      <c r="F84" s="4">
        <f t="shared" si="19"/>
        <v>2.5819888974708283</v>
      </c>
      <c r="G84">
        <f t="shared" si="20"/>
        <v>2</v>
      </c>
      <c r="H84" s="27">
        <v>37779</v>
      </c>
      <c r="I84" s="19">
        <f t="shared" si="30"/>
        <v>0.15000000000009095</v>
      </c>
      <c r="J84" s="19"/>
      <c r="K84" s="19"/>
      <c r="L84" s="19"/>
      <c r="M84" s="19"/>
      <c r="N84" s="21"/>
      <c r="O84" s="19"/>
      <c r="P84" s="19">
        <f>B10/2</f>
        <v>4.25</v>
      </c>
      <c r="Q84" s="19"/>
      <c r="R84" s="19"/>
      <c r="S84" s="66">
        <v>0.599054479953952</v>
      </c>
      <c r="T84" s="5"/>
      <c r="W84">
        <f t="shared" si="21"/>
        <v>0</v>
      </c>
      <c r="X84">
        <f t="shared" si="22"/>
        <v>0</v>
      </c>
      <c r="Y84">
        <f t="shared" si="23"/>
        <v>0</v>
      </c>
      <c r="Z84">
        <f t="shared" si="24"/>
        <v>0</v>
      </c>
      <c r="AA84">
        <f t="shared" si="25"/>
        <v>0</v>
      </c>
      <c r="AB84">
        <f t="shared" si="26"/>
        <v>0</v>
      </c>
      <c r="AC84">
        <f t="shared" ref="AC84:AC107" si="31">P84*$S84</f>
        <v>2.5459815398042962</v>
      </c>
      <c r="AD84">
        <f t="shared" si="27"/>
        <v>0</v>
      </c>
      <c r="AE84" s="57">
        <f t="shared" si="28"/>
        <v>0</v>
      </c>
      <c r="AG84" s="51">
        <f t="shared" si="29"/>
        <v>0</v>
      </c>
    </row>
    <row r="85" spans="6:33" x14ac:dyDescent="0.45">
      <c r="F85" s="4">
        <f t="shared" si="19"/>
        <v>1.9889806323955468</v>
      </c>
      <c r="G85">
        <f t="shared" si="20"/>
        <v>2</v>
      </c>
      <c r="H85" s="27">
        <v>37872</v>
      </c>
      <c r="I85" s="19">
        <f t="shared" si="30"/>
        <v>0.25277777777773736</v>
      </c>
      <c r="J85" s="19"/>
      <c r="K85" s="19"/>
      <c r="L85" s="19"/>
      <c r="M85" s="19"/>
      <c r="N85" s="21"/>
      <c r="O85" s="19"/>
      <c r="P85" s="19"/>
      <c r="Q85" s="19">
        <f>B11/2</f>
        <v>3.875</v>
      </c>
      <c r="R85" s="19"/>
      <c r="S85" s="66">
        <v>0.58622145911895096</v>
      </c>
      <c r="T85" s="5"/>
      <c r="W85">
        <f t="shared" si="21"/>
        <v>0</v>
      </c>
      <c r="X85">
        <f t="shared" si="22"/>
        <v>0</v>
      </c>
      <c r="Y85">
        <f t="shared" si="23"/>
        <v>0</v>
      </c>
      <c r="Z85">
        <f t="shared" si="24"/>
        <v>0</v>
      </c>
      <c r="AA85">
        <f t="shared" si="25"/>
        <v>0</v>
      </c>
      <c r="AB85">
        <f t="shared" si="26"/>
        <v>0</v>
      </c>
      <c r="AC85">
        <f t="shared" si="31"/>
        <v>0</v>
      </c>
      <c r="AD85">
        <f t="shared" si="27"/>
        <v>2.2716081540859347</v>
      </c>
      <c r="AE85" s="57">
        <f t="shared" si="28"/>
        <v>0</v>
      </c>
      <c r="AG85" s="51">
        <f t="shared" si="29"/>
        <v>0</v>
      </c>
    </row>
    <row r="86" spans="6:33" x14ac:dyDescent="0.45">
      <c r="F86" s="4">
        <f t="shared" si="19"/>
        <v>3.2071349029499259</v>
      </c>
      <c r="G86">
        <f t="shared" si="20"/>
        <v>2</v>
      </c>
      <c r="H86" s="27">
        <v>37907</v>
      </c>
      <c r="I86" s="19">
        <f t="shared" si="30"/>
        <v>9.7222222222171695E-2</v>
      </c>
      <c r="J86" s="19"/>
      <c r="K86" s="19"/>
      <c r="L86" s="19"/>
      <c r="M86" s="19"/>
      <c r="N86" s="21"/>
      <c r="O86" s="19"/>
      <c r="P86" s="19"/>
      <c r="Q86" s="19"/>
      <c r="R86" s="19">
        <f>B12/2</f>
        <v>4.5</v>
      </c>
      <c r="S86" s="66">
        <v>0.58130156060128502</v>
      </c>
      <c r="T86" s="5"/>
      <c r="W86">
        <f t="shared" si="21"/>
        <v>0</v>
      </c>
      <c r="X86">
        <f t="shared" si="22"/>
        <v>0</v>
      </c>
      <c r="Y86">
        <f t="shared" si="23"/>
        <v>0</v>
      </c>
      <c r="Z86">
        <f t="shared" si="24"/>
        <v>0</v>
      </c>
      <c r="AA86">
        <f t="shared" si="25"/>
        <v>0</v>
      </c>
      <c r="AB86">
        <f t="shared" si="26"/>
        <v>0</v>
      </c>
      <c r="AC86">
        <f t="shared" si="31"/>
        <v>0</v>
      </c>
      <c r="AD86">
        <f t="shared" si="27"/>
        <v>0</v>
      </c>
      <c r="AE86" s="57">
        <f t="shared" si="28"/>
        <v>2.6158570227057827</v>
      </c>
      <c r="AG86" s="51">
        <f t="shared" si="29"/>
        <v>0</v>
      </c>
    </row>
    <row r="87" spans="6:33" x14ac:dyDescent="0.45">
      <c r="F87" s="4">
        <f t="shared" si="19"/>
        <v>2.5819888974708283</v>
      </c>
      <c r="G87">
        <f t="shared" si="20"/>
        <v>2</v>
      </c>
      <c r="H87" s="27">
        <v>37962</v>
      </c>
      <c r="I87" s="19">
        <f t="shared" si="30"/>
        <v>0.15000000000009095</v>
      </c>
      <c r="J87" s="19"/>
      <c r="K87" s="19"/>
      <c r="L87" s="19"/>
      <c r="M87" s="19"/>
      <c r="N87" s="21"/>
      <c r="O87" s="19"/>
      <c r="P87" s="19">
        <f>B10/2</f>
        <v>4.25</v>
      </c>
      <c r="Q87" s="19"/>
      <c r="R87" s="19"/>
      <c r="S87" s="66">
        <v>0.57392544632897102</v>
      </c>
      <c r="T87" s="5"/>
      <c r="W87">
        <f t="shared" si="21"/>
        <v>0</v>
      </c>
      <c r="X87">
        <f t="shared" si="22"/>
        <v>0</v>
      </c>
      <c r="Y87">
        <f t="shared" si="23"/>
        <v>0</v>
      </c>
      <c r="Z87">
        <f t="shared" si="24"/>
        <v>0</v>
      </c>
      <c r="AA87">
        <f t="shared" si="25"/>
        <v>0</v>
      </c>
      <c r="AB87">
        <f t="shared" si="26"/>
        <v>0</v>
      </c>
      <c r="AC87">
        <f t="shared" si="31"/>
        <v>2.4391831468981269</v>
      </c>
      <c r="AD87">
        <f t="shared" si="27"/>
        <v>0</v>
      </c>
      <c r="AE87" s="57">
        <f t="shared" si="28"/>
        <v>0</v>
      </c>
      <c r="AG87" s="51">
        <f t="shared" si="29"/>
        <v>0</v>
      </c>
    </row>
    <row r="88" spans="6:33" x14ac:dyDescent="0.45">
      <c r="F88" s="4">
        <f t="shared" si="19"/>
        <v>1.9889806323955468</v>
      </c>
      <c r="G88">
        <f t="shared" si="20"/>
        <v>2</v>
      </c>
      <c r="H88" s="27">
        <v>38054</v>
      </c>
      <c r="I88" s="19">
        <f t="shared" si="30"/>
        <v>0.25277777777773736</v>
      </c>
      <c r="J88" s="19"/>
      <c r="K88" s="19"/>
      <c r="L88" s="19"/>
      <c r="M88" s="19"/>
      <c r="N88" s="21"/>
      <c r="O88" s="19"/>
      <c r="P88" s="19"/>
      <c r="Q88" s="19">
        <f>B11/2</f>
        <v>3.875</v>
      </c>
      <c r="R88" s="19"/>
      <c r="S88" s="66">
        <v>0.56147657086561398</v>
      </c>
      <c r="T88" s="5"/>
      <c r="W88">
        <f t="shared" si="21"/>
        <v>0</v>
      </c>
      <c r="X88">
        <f t="shared" si="22"/>
        <v>0</v>
      </c>
      <c r="Y88">
        <f t="shared" si="23"/>
        <v>0</v>
      </c>
      <c r="Z88">
        <f t="shared" si="24"/>
        <v>0</v>
      </c>
      <c r="AA88">
        <f t="shared" si="25"/>
        <v>0</v>
      </c>
      <c r="AB88">
        <f t="shared" si="26"/>
        <v>0</v>
      </c>
      <c r="AC88">
        <f t="shared" si="31"/>
        <v>0</v>
      </c>
      <c r="AD88">
        <f t="shared" si="27"/>
        <v>2.175721712104254</v>
      </c>
      <c r="AE88" s="57">
        <f t="shared" si="28"/>
        <v>0</v>
      </c>
      <c r="AG88" s="51">
        <f t="shared" si="29"/>
        <v>0</v>
      </c>
    </row>
    <row r="89" spans="6:33" x14ac:dyDescent="0.45">
      <c r="F89" s="4">
        <f t="shared" si="19"/>
        <v>3.2071349029499259</v>
      </c>
      <c r="G89">
        <f t="shared" si="20"/>
        <v>2</v>
      </c>
      <c r="H89" s="27">
        <v>38090</v>
      </c>
      <c r="I89" s="19">
        <f t="shared" si="30"/>
        <v>9.7222222222171695E-2</v>
      </c>
      <c r="J89" s="19"/>
      <c r="K89" s="19"/>
      <c r="L89" s="19"/>
      <c r="M89" s="19"/>
      <c r="N89" s="21"/>
      <c r="O89" s="19"/>
      <c r="P89" s="19"/>
      <c r="Q89" s="19"/>
      <c r="R89" s="19">
        <f>B12/2</f>
        <v>4.5</v>
      </c>
      <c r="S89" s="66">
        <v>0.556704420567812</v>
      </c>
      <c r="T89" s="5"/>
      <c r="W89">
        <f t="shared" si="21"/>
        <v>0</v>
      </c>
      <c r="X89">
        <f t="shared" si="22"/>
        <v>0</v>
      </c>
      <c r="Y89">
        <f t="shared" si="23"/>
        <v>0</v>
      </c>
      <c r="Z89">
        <f t="shared" si="24"/>
        <v>0</v>
      </c>
      <c r="AA89">
        <f t="shared" si="25"/>
        <v>0</v>
      </c>
      <c r="AB89">
        <f t="shared" si="26"/>
        <v>0</v>
      </c>
      <c r="AC89">
        <f t="shared" si="31"/>
        <v>0</v>
      </c>
      <c r="AD89">
        <f t="shared" si="27"/>
        <v>0</v>
      </c>
      <c r="AE89" s="57">
        <f t="shared" si="28"/>
        <v>2.5051698925551538</v>
      </c>
      <c r="AG89" s="51">
        <f t="shared" si="29"/>
        <v>0</v>
      </c>
    </row>
    <row r="90" spans="6:33" x14ac:dyDescent="0.45">
      <c r="F90" s="4">
        <f t="shared" si="19"/>
        <v>2.5819888974708283</v>
      </c>
      <c r="G90">
        <f t="shared" si="20"/>
        <v>2</v>
      </c>
      <c r="H90" s="27">
        <v>38145</v>
      </c>
      <c r="I90" s="19">
        <f t="shared" si="30"/>
        <v>0.15000000000009095</v>
      </c>
      <c r="J90" s="19"/>
      <c r="K90" s="19"/>
      <c r="L90" s="19"/>
      <c r="M90" s="19"/>
      <c r="N90" s="21"/>
      <c r="O90" s="19"/>
      <c r="P90" s="19">
        <f>B10/2</f>
        <v>4.25</v>
      </c>
      <c r="Q90" s="19"/>
      <c r="R90" s="19"/>
      <c r="S90" s="66">
        <v>0.54955626069185903</v>
      </c>
      <c r="T90" s="5"/>
      <c r="W90">
        <f t="shared" si="21"/>
        <v>0</v>
      </c>
      <c r="X90">
        <f t="shared" si="22"/>
        <v>0</v>
      </c>
      <c r="Y90">
        <f t="shared" si="23"/>
        <v>0</v>
      </c>
      <c r="Z90">
        <f t="shared" si="24"/>
        <v>0</v>
      </c>
      <c r="AA90">
        <f t="shared" si="25"/>
        <v>0</v>
      </c>
      <c r="AB90">
        <f t="shared" si="26"/>
        <v>0</v>
      </c>
      <c r="AC90">
        <f t="shared" si="31"/>
        <v>2.3356141079404007</v>
      </c>
      <c r="AD90">
        <f t="shared" si="27"/>
        <v>0</v>
      </c>
      <c r="AE90" s="57">
        <f t="shared" si="28"/>
        <v>0</v>
      </c>
      <c r="AG90" s="51">
        <f t="shared" si="29"/>
        <v>0</v>
      </c>
    </row>
    <row r="91" spans="6:33" x14ac:dyDescent="0.45">
      <c r="F91" s="4">
        <f t="shared" si="19"/>
        <v>1.9889806323955468</v>
      </c>
      <c r="G91">
        <f t="shared" si="20"/>
        <v>2</v>
      </c>
      <c r="H91" s="27">
        <v>38238</v>
      </c>
      <c r="I91" s="19">
        <f t="shared" si="30"/>
        <v>0.25277777777773736</v>
      </c>
      <c r="J91" s="19"/>
      <c r="K91" s="19"/>
      <c r="L91" s="19"/>
      <c r="M91" s="19"/>
      <c r="N91" s="21"/>
      <c r="O91" s="19"/>
      <c r="P91" s="19"/>
      <c r="Q91" s="19">
        <f>B11/2</f>
        <v>3.875</v>
      </c>
      <c r="R91" s="19"/>
      <c r="S91" s="66">
        <v>0.53749153060014698</v>
      </c>
      <c r="T91" s="5"/>
      <c r="W91">
        <f t="shared" si="21"/>
        <v>0</v>
      </c>
      <c r="X91">
        <f t="shared" si="22"/>
        <v>0</v>
      </c>
      <c r="Y91">
        <f t="shared" si="23"/>
        <v>0</v>
      </c>
      <c r="Z91">
        <f t="shared" si="24"/>
        <v>0</v>
      </c>
      <c r="AA91">
        <f t="shared" si="25"/>
        <v>0</v>
      </c>
      <c r="AB91">
        <f t="shared" si="26"/>
        <v>0</v>
      </c>
      <c r="AC91">
        <f t="shared" si="31"/>
        <v>0</v>
      </c>
      <c r="AD91">
        <f t="shared" si="27"/>
        <v>2.0827796810755697</v>
      </c>
      <c r="AE91" s="57">
        <f t="shared" si="28"/>
        <v>0</v>
      </c>
      <c r="AG91" s="51">
        <f t="shared" si="29"/>
        <v>0</v>
      </c>
    </row>
    <row r="92" spans="6:33" x14ac:dyDescent="0.45">
      <c r="F92" s="4">
        <f t="shared" si="19"/>
        <v>3.2071349029499259</v>
      </c>
      <c r="G92">
        <f t="shared" si="20"/>
        <v>2</v>
      </c>
      <c r="H92" s="27">
        <v>38273</v>
      </c>
      <c r="I92" s="19">
        <f t="shared" si="30"/>
        <v>9.7222222222171695E-2</v>
      </c>
      <c r="J92" s="19"/>
      <c r="K92" s="19"/>
      <c r="L92" s="19"/>
      <c r="M92" s="19"/>
      <c r="N92" s="21"/>
      <c r="O92" s="19"/>
      <c r="P92" s="19"/>
      <c r="Q92" s="19"/>
      <c r="R92" s="19">
        <f>B12/2</f>
        <v>4.5</v>
      </c>
      <c r="S92" s="66">
        <v>0.53286712852220797</v>
      </c>
      <c r="T92" s="5"/>
      <c r="W92">
        <f t="shared" si="21"/>
        <v>0</v>
      </c>
      <c r="X92">
        <f t="shared" si="22"/>
        <v>0</v>
      </c>
      <c r="Y92">
        <f t="shared" si="23"/>
        <v>0</v>
      </c>
      <c r="Z92">
        <f t="shared" si="24"/>
        <v>0</v>
      </c>
      <c r="AA92">
        <f t="shared" si="25"/>
        <v>0</v>
      </c>
      <c r="AB92">
        <f t="shared" si="26"/>
        <v>0</v>
      </c>
      <c r="AC92">
        <f t="shared" si="31"/>
        <v>0</v>
      </c>
      <c r="AD92">
        <f t="shared" si="27"/>
        <v>0</v>
      </c>
      <c r="AE92" s="57">
        <f t="shared" si="28"/>
        <v>2.3979020783499356</v>
      </c>
      <c r="AG92" s="51">
        <f t="shared" si="29"/>
        <v>0</v>
      </c>
    </row>
    <row r="93" spans="6:33" x14ac:dyDescent="0.45">
      <c r="F93" s="4">
        <f t="shared" si="19"/>
        <v>2.5819888974708283</v>
      </c>
      <c r="G93">
        <f t="shared" si="20"/>
        <v>2</v>
      </c>
      <c r="H93" s="27">
        <v>38328</v>
      </c>
      <c r="I93" s="19">
        <f t="shared" si="30"/>
        <v>0.15000000000009095</v>
      </c>
      <c r="J93" s="19"/>
      <c r="K93" s="19"/>
      <c r="L93" s="19"/>
      <c r="M93" s="19"/>
      <c r="N93" s="21"/>
      <c r="O93" s="19"/>
      <c r="P93" s="19">
        <f>B10/2</f>
        <v>4.25</v>
      </c>
      <c r="Q93" s="19"/>
      <c r="R93" s="19"/>
      <c r="S93" s="66">
        <v>0.52594692304261603</v>
      </c>
      <c r="T93" s="5"/>
      <c r="W93">
        <f t="shared" si="21"/>
        <v>0</v>
      </c>
      <c r="X93">
        <f t="shared" si="22"/>
        <v>0</v>
      </c>
      <c r="Y93">
        <f t="shared" si="23"/>
        <v>0</v>
      </c>
      <c r="Z93">
        <f t="shared" si="24"/>
        <v>0</v>
      </c>
      <c r="AA93">
        <f t="shared" si="25"/>
        <v>0</v>
      </c>
      <c r="AB93">
        <f t="shared" si="26"/>
        <v>0</v>
      </c>
      <c r="AC93">
        <f t="shared" si="31"/>
        <v>2.2352744229311181</v>
      </c>
      <c r="AD93">
        <f t="shared" si="27"/>
        <v>0</v>
      </c>
      <c r="AE93" s="57">
        <f t="shared" si="28"/>
        <v>0</v>
      </c>
      <c r="AG93" s="51">
        <f t="shared" si="29"/>
        <v>0</v>
      </c>
    </row>
    <row r="94" spans="6:33" x14ac:dyDescent="0.45">
      <c r="F94" s="4">
        <f t="shared" si="19"/>
        <v>1.9889806323955468</v>
      </c>
      <c r="G94">
        <f t="shared" si="20"/>
        <v>2</v>
      </c>
      <c r="H94" s="27">
        <v>38419</v>
      </c>
      <c r="I94" s="19">
        <f t="shared" si="30"/>
        <v>0.25277777777773736</v>
      </c>
      <c r="J94" s="19"/>
      <c r="K94" s="19"/>
      <c r="L94" s="19"/>
      <c r="M94" s="19"/>
      <c r="N94" s="21"/>
      <c r="O94" s="19"/>
      <c r="P94" s="19"/>
      <c r="Q94" s="19">
        <f>B11/2</f>
        <v>3.875</v>
      </c>
      <c r="R94" s="19"/>
      <c r="S94" s="66">
        <v>0.51426633832254898</v>
      </c>
      <c r="T94" s="5"/>
      <c r="W94">
        <f t="shared" si="21"/>
        <v>0</v>
      </c>
      <c r="X94">
        <f t="shared" si="22"/>
        <v>0</v>
      </c>
      <c r="Y94">
        <f t="shared" si="23"/>
        <v>0</v>
      </c>
      <c r="Z94">
        <f t="shared" si="24"/>
        <v>0</v>
      </c>
      <c r="AA94">
        <f t="shared" si="25"/>
        <v>0</v>
      </c>
      <c r="AB94">
        <f t="shared" si="26"/>
        <v>0</v>
      </c>
      <c r="AC94">
        <f t="shared" si="31"/>
        <v>0</v>
      </c>
      <c r="AD94">
        <f t="shared" si="27"/>
        <v>1.9927820609998772</v>
      </c>
      <c r="AE94" s="57">
        <f t="shared" si="28"/>
        <v>0</v>
      </c>
      <c r="AG94" s="51">
        <f t="shared" si="29"/>
        <v>0</v>
      </c>
    </row>
    <row r="95" spans="6:33" x14ac:dyDescent="0.45">
      <c r="F95" s="4">
        <f t="shared" si="19"/>
        <v>3.2071349029499259</v>
      </c>
      <c r="G95">
        <f t="shared" si="20"/>
        <v>2</v>
      </c>
      <c r="H95" s="27">
        <v>38455</v>
      </c>
      <c r="I95" s="19">
        <f t="shared" si="30"/>
        <v>9.7222222222171695E-2</v>
      </c>
      <c r="J95" s="19"/>
      <c r="K95" s="19"/>
      <c r="L95" s="19"/>
      <c r="M95" s="19"/>
      <c r="N95" s="21"/>
      <c r="O95" s="19"/>
      <c r="P95" s="19"/>
      <c r="Q95" s="19"/>
      <c r="R95" s="19">
        <f>B12/2</f>
        <v>4.5</v>
      </c>
      <c r="S95" s="66">
        <v>0.50978968446447304</v>
      </c>
      <c r="T95" s="5"/>
      <c r="W95">
        <f t="shared" si="21"/>
        <v>0</v>
      </c>
      <c r="X95">
        <f t="shared" si="22"/>
        <v>0</v>
      </c>
      <c r="Y95">
        <f t="shared" si="23"/>
        <v>0</v>
      </c>
      <c r="Z95">
        <f t="shared" si="24"/>
        <v>0</v>
      </c>
      <c r="AA95">
        <f t="shared" si="25"/>
        <v>0</v>
      </c>
      <c r="AB95">
        <f t="shared" si="26"/>
        <v>0</v>
      </c>
      <c r="AC95">
        <f t="shared" si="31"/>
        <v>0</v>
      </c>
      <c r="AD95">
        <f t="shared" si="27"/>
        <v>0</v>
      </c>
      <c r="AE95" s="57">
        <f t="shared" si="28"/>
        <v>2.2940535800901287</v>
      </c>
      <c r="AG95" s="51">
        <f t="shared" si="29"/>
        <v>0</v>
      </c>
    </row>
    <row r="96" spans="6:33" x14ac:dyDescent="0.45">
      <c r="F96" s="4">
        <f t="shared" si="19"/>
        <v>2.5819888974708283</v>
      </c>
      <c r="G96">
        <f t="shared" si="20"/>
        <v>2</v>
      </c>
      <c r="H96" s="27">
        <v>38510</v>
      </c>
      <c r="I96" s="19">
        <f t="shared" si="30"/>
        <v>0.15000000000009095</v>
      </c>
      <c r="J96" s="19"/>
      <c r="K96" s="19"/>
      <c r="L96" s="19"/>
      <c r="M96" s="19"/>
      <c r="N96" s="21"/>
      <c r="O96" s="19"/>
      <c r="P96" s="33">
        <f>B10/2</f>
        <v>4.25</v>
      </c>
      <c r="Q96" s="19"/>
      <c r="R96" s="19"/>
      <c r="S96" s="66">
        <v>0.50309743338124202</v>
      </c>
      <c r="T96" s="5"/>
      <c r="W96">
        <f t="shared" si="21"/>
        <v>0</v>
      </c>
      <c r="X96">
        <f t="shared" si="22"/>
        <v>0</v>
      </c>
      <c r="Y96">
        <f t="shared" si="23"/>
        <v>0</v>
      </c>
      <c r="Z96">
        <f t="shared" si="24"/>
        <v>0</v>
      </c>
      <c r="AA96">
        <f t="shared" si="25"/>
        <v>0</v>
      </c>
      <c r="AB96">
        <f t="shared" si="26"/>
        <v>0</v>
      </c>
      <c r="AC96">
        <f t="shared" si="31"/>
        <v>2.1381640918702787</v>
      </c>
      <c r="AD96">
        <f t="shared" si="27"/>
        <v>0</v>
      </c>
      <c r="AE96" s="57">
        <f t="shared" si="28"/>
        <v>0</v>
      </c>
      <c r="AG96" s="51">
        <f t="shared" si="29"/>
        <v>0</v>
      </c>
    </row>
    <row r="97" spans="6:33" x14ac:dyDescent="0.45">
      <c r="F97" s="4">
        <f t="shared" si="19"/>
        <v>1.9889806323955468</v>
      </c>
      <c r="G97">
        <f t="shared" si="20"/>
        <v>2</v>
      </c>
      <c r="H97" s="27">
        <v>38603</v>
      </c>
      <c r="I97" s="19">
        <f t="shared" si="30"/>
        <v>0.25277777777773736</v>
      </c>
      <c r="J97" s="19"/>
      <c r="K97" s="19"/>
      <c r="L97" s="19"/>
      <c r="M97" s="19"/>
      <c r="N97" s="21"/>
      <c r="O97" s="19"/>
      <c r="P97" s="19"/>
      <c r="Q97" s="19">
        <f>B11/2</f>
        <v>3.875</v>
      </c>
      <c r="R97" s="19"/>
      <c r="S97" s="66">
        <v>0.49180099403282002</v>
      </c>
      <c r="T97" s="5"/>
      <c r="W97">
        <f t="shared" si="21"/>
        <v>0</v>
      </c>
      <c r="X97">
        <f t="shared" si="22"/>
        <v>0</v>
      </c>
      <c r="Y97">
        <f t="shared" si="23"/>
        <v>0</v>
      </c>
      <c r="Z97">
        <f t="shared" si="24"/>
        <v>0</v>
      </c>
      <c r="AA97">
        <f t="shared" si="25"/>
        <v>0</v>
      </c>
      <c r="AB97">
        <f t="shared" si="26"/>
        <v>0</v>
      </c>
      <c r="AC97">
        <f t="shared" si="31"/>
        <v>0</v>
      </c>
      <c r="AD97">
        <f t="shared" si="27"/>
        <v>1.9057288518771776</v>
      </c>
      <c r="AE97" s="57">
        <f t="shared" si="28"/>
        <v>0</v>
      </c>
      <c r="AG97" s="51">
        <f t="shared" si="29"/>
        <v>0</v>
      </c>
    </row>
    <row r="98" spans="6:33" x14ac:dyDescent="0.45">
      <c r="F98" s="4">
        <f t="shared" si="19"/>
        <v>3.2071349029499259</v>
      </c>
      <c r="G98">
        <f t="shared" si="20"/>
        <v>2</v>
      </c>
      <c r="H98" s="27">
        <v>38638</v>
      </c>
      <c r="I98" s="19">
        <f t="shared" si="30"/>
        <v>9.7222222222171695E-2</v>
      </c>
      <c r="J98" s="19"/>
      <c r="K98" s="19"/>
      <c r="L98" s="19"/>
      <c r="M98" s="19"/>
      <c r="N98" s="21"/>
      <c r="O98" s="19"/>
      <c r="P98" s="19"/>
      <c r="Q98" s="19"/>
      <c r="R98" s="19">
        <f>B12/2</f>
        <v>4.5</v>
      </c>
      <c r="S98" s="66">
        <v>0.48747208839460798</v>
      </c>
      <c r="T98" s="5"/>
      <c r="W98">
        <f t="shared" si="21"/>
        <v>0</v>
      </c>
      <c r="X98">
        <f t="shared" si="22"/>
        <v>0</v>
      </c>
      <c r="Y98">
        <f t="shared" si="23"/>
        <v>0</v>
      </c>
      <c r="Z98">
        <f t="shared" si="24"/>
        <v>0</v>
      </c>
      <c r="AA98">
        <f t="shared" si="25"/>
        <v>0</v>
      </c>
      <c r="AB98">
        <f t="shared" si="26"/>
        <v>0</v>
      </c>
      <c r="AC98">
        <f t="shared" si="31"/>
        <v>0</v>
      </c>
      <c r="AD98">
        <f t="shared" si="27"/>
        <v>0</v>
      </c>
      <c r="AE98" s="57">
        <f t="shared" si="28"/>
        <v>2.1936243977757357</v>
      </c>
      <c r="AG98" s="51">
        <f t="shared" si="29"/>
        <v>0</v>
      </c>
    </row>
    <row r="99" spans="6:33" x14ac:dyDescent="0.45">
      <c r="F99" s="4">
        <f t="shared" si="19"/>
        <v>2.5819888974708283</v>
      </c>
      <c r="G99">
        <f t="shared" si="20"/>
        <v>2</v>
      </c>
      <c r="H99" s="31">
        <v>38693</v>
      </c>
      <c r="I99" s="19">
        <f t="shared" si="30"/>
        <v>0.15000000000009095</v>
      </c>
      <c r="J99" s="32"/>
      <c r="K99" s="32"/>
      <c r="L99" s="32"/>
      <c r="M99" s="32"/>
      <c r="N99" s="21"/>
      <c r="O99" s="32"/>
      <c r="P99" s="34">
        <f>100+B10/2</f>
        <v>104.25</v>
      </c>
      <c r="Q99" s="32"/>
      <c r="R99" s="32"/>
      <c r="S99" s="68">
        <v>0.481007791707737</v>
      </c>
      <c r="T99" s="55"/>
      <c r="U99" s="43"/>
      <c r="V99" s="43"/>
      <c r="W99" s="43">
        <f t="shared" si="21"/>
        <v>0</v>
      </c>
      <c r="X99" s="43">
        <f t="shared" si="22"/>
        <v>0</v>
      </c>
      <c r="Y99" s="43">
        <f t="shared" si="23"/>
        <v>0</v>
      </c>
      <c r="Z99" s="43">
        <f t="shared" si="24"/>
        <v>0</v>
      </c>
      <c r="AA99" s="43">
        <f t="shared" si="25"/>
        <v>0</v>
      </c>
      <c r="AB99" s="43">
        <f t="shared" si="26"/>
        <v>0</v>
      </c>
      <c r="AC99" s="43">
        <f t="shared" si="31"/>
        <v>50.14506228553158</v>
      </c>
      <c r="AD99" s="43">
        <f t="shared" si="27"/>
        <v>0</v>
      </c>
      <c r="AE99" s="57">
        <f t="shared" si="28"/>
        <v>0</v>
      </c>
      <c r="AF99" s="59">
        <v>100</v>
      </c>
      <c r="AG99" s="56">
        <f t="shared" si="29"/>
        <v>48.100779170773698</v>
      </c>
    </row>
    <row r="100" spans="6:33" x14ac:dyDescent="0.45">
      <c r="F100" s="4">
        <f t="shared" si="19"/>
        <v>1.9889806323955468</v>
      </c>
      <c r="G100">
        <f t="shared" si="20"/>
        <v>2</v>
      </c>
      <c r="H100" s="27">
        <v>38784</v>
      </c>
      <c r="I100" s="19">
        <f t="shared" si="30"/>
        <v>0.25277777777773736</v>
      </c>
      <c r="J100" s="19"/>
      <c r="K100" s="19"/>
      <c r="L100" s="19"/>
      <c r="M100" s="19"/>
      <c r="N100" s="21"/>
      <c r="O100" s="19"/>
      <c r="P100" s="19"/>
      <c r="Q100" s="19">
        <f>B11/2</f>
        <v>3.875</v>
      </c>
      <c r="R100" s="19"/>
      <c r="S100" s="66">
        <v>0.46965415732085197</v>
      </c>
      <c r="T100" s="5"/>
      <c r="W100">
        <f t="shared" si="21"/>
        <v>0</v>
      </c>
      <c r="X100">
        <f t="shared" si="22"/>
        <v>0</v>
      </c>
      <c r="Y100">
        <f t="shared" si="23"/>
        <v>0</v>
      </c>
      <c r="Z100">
        <f t="shared" si="24"/>
        <v>0</v>
      </c>
      <c r="AA100">
        <f t="shared" si="25"/>
        <v>0</v>
      </c>
      <c r="AB100">
        <f t="shared" si="26"/>
        <v>0</v>
      </c>
      <c r="AC100">
        <f t="shared" si="31"/>
        <v>0</v>
      </c>
      <c r="AD100">
        <f t="shared" si="27"/>
        <v>1.8199098596183014</v>
      </c>
      <c r="AE100" s="57">
        <f t="shared" si="28"/>
        <v>0</v>
      </c>
      <c r="AG100" s="51">
        <f t="shared" si="29"/>
        <v>0</v>
      </c>
    </row>
    <row r="101" spans="6:33" x14ac:dyDescent="0.45">
      <c r="F101" s="4">
        <f t="shared" si="19"/>
        <v>3.2071349029499259</v>
      </c>
      <c r="G101">
        <f t="shared" si="20"/>
        <v>2</v>
      </c>
      <c r="H101" s="27">
        <v>38820</v>
      </c>
      <c r="I101" s="19">
        <f t="shared" si="30"/>
        <v>9.7222222222171695E-2</v>
      </c>
      <c r="J101" s="19"/>
      <c r="K101" s="19"/>
      <c r="L101" s="19"/>
      <c r="M101" s="19"/>
      <c r="N101" s="21"/>
      <c r="O101" s="19"/>
      <c r="P101" s="19"/>
      <c r="Q101" s="19"/>
      <c r="R101" s="19">
        <f>B12/2</f>
        <v>4.5</v>
      </c>
      <c r="S101" s="66">
        <v>0.465303253590923</v>
      </c>
      <c r="T101" s="5"/>
      <c r="W101">
        <f t="shared" si="21"/>
        <v>0</v>
      </c>
      <c r="X101">
        <f t="shared" si="22"/>
        <v>0</v>
      </c>
      <c r="Y101">
        <f t="shared" si="23"/>
        <v>0</v>
      </c>
      <c r="Z101">
        <f t="shared" si="24"/>
        <v>0</v>
      </c>
      <c r="AA101">
        <f t="shared" si="25"/>
        <v>0</v>
      </c>
      <c r="AB101">
        <f t="shared" si="26"/>
        <v>0</v>
      </c>
      <c r="AC101">
        <f t="shared" si="31"/>
        <v>0</v>
      </c>
      <c r="AD101">
        <f t="shared" si="27"/>
        <v>0</v>
      </c>
      <c r="AE101" s="57">
        <f t="shared" si="28"/>
        <v>2.0938646411591537</v>
      </c>
      <c r="AG101" s="51">
        <f t="shared" si="29"/>
        <v>0</v>
      </c>
    </row>
    <row r="102" spans="6:33" x14ac:dyDescent="0.45">
      <c r="F102" s="4">
        <f t="shared" si="19"/>
        <v>1.5756771943165719</v>
      </c>
      <c r="G102">
        <f t="shared" si="20"/>
        <v>2</v>
      </c>
      <c r="H102" s="31">
        <v>38968</v>
      </c>
      <c r="I102" s="19">
        <f t="shared" si="30"/>
        <v>0.40277777777782831</v>
      </c>
      <c r="J102" s="32"/>
      <c r="K102" s="32"/>
      <c r="L102" s="32"/>
      <c r="M102" s="32"/>
      <c r="N102" s="21"/>
      <c r="O102" s="32"/>
      <c r="P102" s="32"/>
      <c r="Q102" s="34">
        <f>100+B11/2</f>
        <v>103.875</v>
      </c>
      <c r="R102" s="32"/>
      <c r="S102" s="68">
        <v>0.44785428494330798</v>
      </c>
      <c r="T102" s="55"/>
      <c r="U102" s="43"/>
      <c r="V102" s="43"/>
      <c r="W102" s="43">
        <f t="shared" si="21"/>
        <v>0</v>
      </c>
      <c r="X102" s="43">
        <f t="shared" si="22"/>
        <v>0</v>
      </c>
      <c r="Y102" s="43">
        <f t="shared" si="23"/>
        <v>0</v>
      </c>
      <c r="Z102" s="43">
        <f t="shared" si="24"/>
        <v>0</v>
      </c>
      <c r="AA102" s="43">
        <f t="shared" si="25"/>
        <v>0</v>
      </c>
      <c r="AB102" s="43">
        <f t="shared" si="26"/>
        <v>0</v>
      </c>
      <c r="AC102" s="43">
        <f t="shared" si="31"/>
        <v>0</v>
      </c>
      <c r="AD102" s="43">
        <f t="shared" si="27"/>
        <v>46.520863848486115</v>
      </c>
      <c r="AE102" s="57">
        <f t="shared" si="28"/>
        <v>0</v>
      </c>
      <c r="AF102" s="59">
        <v>60</v>
      </c>
      <c r="AG102" s="56">
        <f t="shared" si="29"/>
        <v>26.87125709659848</v>
      </c>
    </row>
    <row r="103" spans="6:33" x14ac:dyDescent="0.45">
      <c r="F103" s="4">
        <f t="shared" si="19"/>
        <v>3.2071349029499259</v>
      </c>
      <c r="G103">
        <f t="shared" si="20"/>
        <v>2</v>
      </c>
      <c r="H103" s="27">
        <v>39003</v>
      </c>
      <c r="I103" s="19">
        <f t="shared" si="30"/>
        <v>9.7222222222171695E-2</v>
      </c>
      <c r="J103" s="19"/>
      <c r="K103" s="19"/>
      <c r="L103" s="19"/>
      <c r="M103" s="19"/>
      <c r="N103" s="21"/>
      <c r="O103" s="19"/>
      <c r="P103" s="19"/>
      <c r="Q103" s="19"/>
      <c r="R103" s="19">
        <f>B12/2</f>
        <v>4.5</v>
      </c>
      <c r="S103" s="66">
        <v>0.44406811724021999</v>
      </c>
      <c r="T103" s="5"/>
      <c r="W103">
        <f t="shared" si="21"/>
        <v>0</v>
      </c>
      <c r="X103">
        <f t="shared" si="22"/>
        <v>0</v>
      </c>
      <c r="Y103">
        <f t="shared" si="23"/>
        <v>0</v>
      </c>
      <c r="Z103">
        <f t="shared" si="24"/>
        <v>0</v>
      </c>
      <c r="AA103">
        <f t="shared" si="25"/>
        <v>0</v>
      </c>
      <c r="AB103">
        <f t="shared" si="26"/>
        <v>0</v>
      </c>
      <c r="AC103">
        <f t="shared" si="31"/>
        <v>0</v>
      </c>
      <c r="AD103">
        <f t="shared" si="27"/>
        <v>0</v>
      </c>
      <c r="AE103" s="57">
        <f t="shared" si="28"/>
        <v>1.9983065275809899</v>
      </c>
      <c r="AG103" s="51">
        <f t="shared" si="29"/>
        <v>0</v>
      </c>
    </row>
    <row r="104" spans="6:33" x14ac:dyDescent="0.45">
      <c r="F104" s="4">
        <f t="shared" si="19"/>
        <v>1.4142135623730949</v>
      </c>
      <c r="G104">
        <f t="shared" si="20"/>
        <v>2</v>
      </c>
      <c r="H104" s="27">
        <v>39185</v>
      </c>
      <c r="I104" s="19">
        <f t="shared" si="30"/>
        <v>0.5</v>
      </c>
      <c r="J104" s="19"/>
      <c r="K104" s="19"/>
      <c r="L104" s="19"/>
      <c r="M104" s="19"/>
      <c r="N104" s="21"/>
      <c r="O104" s="19"/>
      <c r="P104" s="19"/>
      <c r="Q104" s="19"/>
      <c r="R104" s="19">
        <f>B12/2</f>
        <v>4.5</v>
      </c>
      <c r="S104" s="66">
        <v>0.42531168528368701</v>
      </c>
      <c r="T104" s="5"/>
      <c r="W104">
        <f t="shared" si="21"/>
        <v>0</v>
      </c>
      <c r="X104">
        <f t="shared" si="22"/>
        <v>0</v>
      </c>
      <c r="Y104">
        <f t="shared" si="23"/>
        <v>0</v>
      </c>
      <c r="Z104">
        <f t="shared" si="24"/>
        <v>0</v>
      </c>
      <c r="AA104">
        <f t="shared" si="25"/>
        <v>0</v>
      </c>
      <c r="AB104">
        <f t="shared" si="26"/>
        <v>0</v>
      </c>
      <c r="AC104">
        <f t="shared" si="31"/>
        <v>0</v>
      </c>
      <c r="AD104">
        <f t="shared" si="27"/>
        <v>0</v>
      </c>
      <c r="AE104" s="57">
        <f t="shared" si="28"/>
        <v>1.9139025837765915</v>
      </c>
      <c r="AG104" s="51">
        <f t="shared" si="29"/>
        <v>0</v>
      </c>
    </row>
    <row r="105" spans="6:33" x14ac:dyDescent="0.45">
      <c r="F105" s="4">
        <f t="shared" si="19"/>
        <v>1.4142135623730949</v>
      </c>
      <c r="G105">
        <f t="shared" si="20"/>
        <v>2</v>
      </c>
      <c r="H105" s="27">
        <v>39368</v>
      </c>
      <c r="I105" s="19">
        <f t="shared" si="30"/>
        <v>0.5</v>
      </c>
      <c r="J105" s="19"/>
      <c r="K105" s="19"/>
      <c r="L105" s="19"/>
      <c r="M105" s="19"/>
      <c r="N105" s="21"/>
      <c r="O105" s="19"/>
      <c r="P105" s="19"/>
      <c r="Q105" s="19"/>
      <c r="R105" s="19">
        <f>B12/2</f>
        <v>4.5</v>
      </c>
      <c r="S105" s="66">
        <v>0.407270540986514</v>
      </c>
      <c r="T105" s="5"/>
      <c r="W105">
        <f t="shared" si="21"/>
        <v>0</v>
      </c>
      <c r="X105">
        <f t="shared" si="22"/>
        <v>0</v>
      </c>
      <c r="Y105">
        <f t="shared" si="23"/>
        <v>0</v>
      </c>
      <c r="Z105">
        <f t="shared" si="24"/>
        <v>0</v>
      </c>
      <c r="AA105">
        <f t="shared" si="25"/>
        <v>0</v>
      </c>
      <c r="AB105">
        <f t="shared" si="26"/>
        <v>0</v>
      </c>
      <c r="AC105">
        <f t="shared" si="31"/>
        <v>0</v>
      </c>
      <c r="AD105">
        <f t="shared" si="27"/>
        <v>0</v>
      </c>
      <c r="AE105" s="57">
        <f t="shared" si="28"/>
        <v>1.8327174344393129</v>
      </c>
      <c r="AG105" s="51">
        <f t="shared" si="29"/>
        <v>0</v>
      </c>
    </row>
    <row r="106" spans="6:33" x14ac:dyDescent="0.45">
      <c r="F106" s="4">
        <f t="shared" si="19"/>
        <v>1.4142135623730949</v>
      </c>
      <c r="G106">
        <f t="shared" si="20"/>
        <v>2</v>
      </c>
      <c r="H106" s="27">
        <v>39551</v>
      </c>
      <c r="I106" s="19">
        <f t="shared" si="30"/>
        <v>0.5</v>
      </c>
      <c r="J106" s="19"/>
      <c r="K106" s="19"/>
      <c r="L106" s="19"/>
      <c r="M106" s="19"/>
      <c r="N106" s="21"/>
      <c r="O106" s="19"/>
      <c r="P106" s="19"/>
      <c r="Q106" s="19"/>
      <c r="R106" s="19">
        <f>B12/2</f>
        <v>4.5</v>
      </c>
      <c r="S106" s="66">
        <v>0.389944684348699</v>
      </c>
      <c r="T106" s="5"/>
      <c r="W106">
        <f t="shared" si="21"/>
        <v>0</v>
      </c>
      <c r="X106">
        <f t="shared" si="22"/>
        <v>0</v>
      </c>
      <c r="Y106">
        <f t="shared" si="23"/>
        <v>0</v>
      </c>
      <c r="Z106">
        <f t="shared" si="24"/>
        <v>0</v>
      </c>
      <c r="AA106">
        <f t="shared" si="25"/>
        <v>0</v>
      </c>
      <c r="AB106">
        <f t="shared" si="26"/>
        <v>0</v>
      </c>
      <c r="AC106">
        <f t="shared" si="31"/>
        <v>0</v>
      </c>
      <c r="AD106">
        <f t="shared" si="27"/>
        <v>0</v>
      </c>
      <c r="AE106" s="57">
        <f t="shared" si="28"/>
        <v>1.7547510795691454</v>
      </c>
      <c r="AG106" s="51">
        <f t="shared" si="29"/>
        <v>0</v>
      </c>
    </row>
    <row r="107" spans="6:33" x14ac:dyDescent="0.45">
      <c r="F107" s="4">
        <f t="shared" si="19"/>
        <v>1.4142135623730949</v>
      </c>
      <c r="G107">
        <f t="shared" si="20"/>
        <v>2</v>
      </c>
      <c r="H107" s="31">
        <v>39734</v>
      </c>
      <c r="I107" s="19">
        <f t="shared" si="30"/>
        <v>0.5</v>
      </c>
      <c r="J107" s="32"/>
      <c r="K107" s="32"/>
      <c r="L107" s="32"/>
      <c r="M107" s="32"/>
      <c r="N107" s="21"/>
      <c r="O107" s="32"/>
      <c r="P107" s="32"/>
      <c r="Q107" s="32"/>
      <c r="R107" s="34">
        <f>100+B12/2</f>
        <v>104.5</v>
      </c>
      <c r="S107" s="69">
        <v>0.37333411537024402</v>
      </c>
      <c r="T107" s="55"/>
      <c r="U107" s="43"/>
      <c r="V107" s="43"/>
      <c r="W107" s="43">
        <f t="shared" si="21"/>
        <v>0</v>
      </c>
      <c r="X107" s="43">
        <f t="shared" si="22"/>
        <v>0</v>
      </c>
      <c r="Y107" s="43">
        <f t="shared" si="23"/>
        <v>0</v>
      </c>
      <c r="Z107" s="43">
        <f t="shared" si="24"/>
        <v>0</v>
      </c>
      <c r="AA107" s="43">
        <f t="shared" si="25"/>
        <v>0</v>
      </c>
      <c r="AB107" s="43">
        <f t="shared" si="26"/>
        <v>0</v>
      </c>
      <c r="AC107" s="43">
        <f t="shared" si="31"/>
        <v>0</v>
      </c>
      <c r="AD107" s="43">
        <f t="shared" si="27"/>
        <v>0</v>
      </c>
      <c r="AE107" s="57">
        <f t="shared" si="28"/>
        <v>39.013415056190503</v>
      </c>
      <c r="AF107" s="59">
        <v>250</v>
      </c>
      <c r="AG107" s="56">
        <f t="shared" si="29"/>
        <v>93.333528842561009</v>
      </c>
    </row>
    <row r="108" spans="6:33" x14ac:dyDescent="0.45">
      <c r="W108" s="49">
        <f t="shared" ref="W108" si="32">SUM(W4:W107)</f>
        <v>103.81999999999992</v>
      </c>
      <c r="X108" s="49">
        <f t="shared" ref="X108" si="33">SUM(X4:X107)</f>
        <v>106.04000000000029</v>
      </c>
      <c r="Y108" s="49">
        <f t="shared" ref="Y108" si="34">SUM(Y4:Y107)</f>
        <v>118.4400000000002</v>
      </c>
      <c r="Z108" s="49">
        <f t="shared" ref="Z108" si="35">SUM(Z4:Z107)</f>
        <v>106.28000000000029</v>
      </c>
      <c r="AA108" s="49">
        <f t="shared" ref="AA108" si="36">SUM(AA4:AA107)</f>
        <v>101.15000000000009</v>
      </c>
      <c r="AB108" s="49">
        <f t="shared" ref="AB108:AC108" si="37">SUM(AB4:AB107)</f>
        <v>111.06000000000029</v>
      </c>
      <c r="AC108" s="49">
        <f t="shared" si="37"/>
        <v>106.24000000000019</v>
      </c>
      <c r="AD108" s="49">
        <f>SUM(AD4:AD107)</f>
        <v>98.490000000000137</v>
      </c>
      <c r="AE108" s="49">
        <f>SUM(AE4:AE107)</f>
        <v>110.87000000000029</v>
      </c>
      <c r="AF108" s="60"/>
      <c r="AG108" s="52">
        <f>SUM(AG4:AG107)</f>
        <v>219.47635664398271</v>
      </c>
    </row>
    <row r="109" spans="6:33" x14ac:dyDescent="0.45">
      <c r="W109" t="s">
        <v>27</v>
      </c>
      <c r="X109" t="s">
        <v>26</v>
      </c>
      <c r="Y109" t="s">
        <v>25</v>
      </c>
      <c r="Z109" s="47" t="s">
        <v>24</v>
      </c>
      <c r="AA109" s="47" t="s">
        <v>23</v>
      </c>
      <c r="AB109" s="47" t="s">
        <v>22</v>
      </c>
      <c r="AC109" s="47" t="s">
        <v>21</v>
      </c>
      <c r="AD109" s="48" t="s">
        <v>20</v>
      </c>
      <c r="AE109" s="58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cashflow</vt:lpstr>
      <vt:lpstr>Sheet1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Willems Sander Félix M</dc:creator>
  <cp:lastModifiedBy>Liu, Tao x</cp:lastModifiedBy>
  <dcterms:created xsi:type="dcterms:W3CDTF">2016-09-02T06:57:03Z</dcterms:created>
  <dcterms:modified xsi:type="dcterms:W3CDTF">2019-01-02T21:41:24Z</dcterms:modified>
</cp:coreProperties>
</file>