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/>
  <mc:AlternateContent xmlns:mc="http://schemas.openxmlformats.org/markup-compatibility/2006">
    <mc:Choice Requires="x15">
      <x15ac:absPath xmlns:x15ac="http://schemas.microsoft.com/office/spreadsheetml/2010/11/ac" url="/Users/quanta/Documents/Project/AutocadPrice/doc/"/>
    </mc:Choice>
  </mc:AlternateContent>
  <xr:revisionPtr revIDLastSave="0" documentId="13_ncr:1_{2CAADF5D-721C-5341-9762-2D09C891D870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说明" sheetId="14" r:id="rId1"/>
    <sheet name="插座" sheetId="5" r:id="rId2"/>
    <sheet name="灯具" sheetId="10" r:id="rId3"/>
    <sheet name="开关" sheetId="12" r:id="rId4"/>
  </sheets>
  <definedNames>
    <definedName name="_xlnm._FilterDatabase" localSheetId="1" hidden="1">插座!$A$1:$N$93</definedName>
    <definedName name="_xlnm._FilterDatabase" localSheetId="2" hidden="1">灯具!$A$1:$W$183</definedName>
    <definedName name="_xlnm._FilterDatabase" localSheetId="3" hidden="1">开关!$A$1:$Q$78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<sst xmlns="http://schemas.openxmlformats.org/spreadsheetml/2006/main" count="1725" uniqueCount="1060">
  <si>
    <t>项目内容</t>
  </si>
  <si>
    <t>解释说明</t>
  </si>
  <si>
    <t>图例命名</t>
  </si>
  <si>
    <t>Xx01</t>
  </si>
  <si>
    <t>命名原则</t>
  </si>
  <si>
    <t>第一部分大写字母X代表图例中文名首字母</t>
  </si>
  <si>
    <t>第二部分小写字母x代表按照基本形状分类，依次由a、b、c......表示</t>
  </si>
  <si>
    <t>第三部分数字代表图例排序</t>
  </si>
  <si>
    <t>序号</t>
  </si>
  <si>
    <t>个数汇总</t>
  </si>
  <si>
    <t>所在项目</t>
  </si>
  <si>
    <t>命名</t>
  </si>
  <si>
    <t>图例</t>
  </si>
  <si>
    <t>名称1</t>
  </si>
  <si>
    <t>名称2</t>
  </si>
  <si>
    <t>名称3</t>
  </si>
  <si>
    <t>名称4</t>
  </si>
  <si>
    <t>名称5</t>
  </si>
  <si>
    <t>名称6</t>
  </si>
  <si>
    <t>名称7</t>
  </si>
  <si>
    <t>1-5.6.7.8.9.15-19.20.21.22.23-25.26.27.28.30.36-37.38-39.40.41.42.43-44.45-46.47-52.53.54.55.56-67</t>
  </si>
  <si>
    <t>Ca01</t>
  </si>
  <si>
    <t>预留移动式紫外杀菌灯电源插座</t>
  </si>
  <si>
    <t>二三极组合暗装插座</t>
  </si>
  <si>
    <t>带保护门单相二、三极插座</t>
  </si>
  <si>
    <t>单相二三孔安全型插座</t>
  </si>
  <si>
    <t>安全型单相二、三极插座</t>
  </si>
  <si>
    <t>单相二三孔组合电源插座</t>
  </si>
  <si>
    <t>普通插座(安全型二、三极暗装插座)</t>
  </si>
  <si>
    <t>7.15-19.38-39.42.47-49.50-52.56-67</t>
  </si>
  <si>
    <t>Ca02</t>
  </si>
  <si>
    <t>带保护门单相二、三极IP54型插座</t>
  </si>
  <si>
    <t>单相二、三极带开关带防溅盖安全型插座</t>
  </si>
  <si>
    <t>防溅安全型单相二孔、三孔暗插座</t>
  </si>
  <si>
    <t>防尘防溅型带保护门单相三极插座</t>
  </si>
  <si>
    <t>7.8.9.15-19.22.23-25.38-39.47-52</t>
  </si>
  <si>
    <t>Ca03</t>
  </si>
  <si>
    <t>带保护门单相三极IP54型插座</t>
  </si>
  <si>
    <t>带保护门三相四极IP54型插座</t>
  </si>
  <si>
    <t>厨宝插座</t>
  </si>
  <si>
    <t>单相三极带开关带防溅盖插座</t>
  </si>
  <si>
    <t>安全型单相三极带开关插座</t>
  </si>
  <si>
    <t>15-19.23-25.38-39.42.47-52</t>
  </si>
  <si>
    <t>Ca04</t>
  </si>
  <si>
    <t>单相二三极带开关带防溅盖安全型插座</t>
  </si>
  <si>
    <t>安全型单相二、三极带开关插座</t>
  </si>
  <si>
    <t>15-19.21.23-25.38-39.42.45-46</t>
  </si>
  <si>
    <t>Ca05</t>
  </si>
  <si>
    <t>单相三极带开关安全型插座</t>
  </si>
  <si>
    <t>安全型带开关单相三孔暗插座</t>
  </si>
  <si>
    <t>15-19.23-25.38-39.42.47-49</t>
  </si>
  <si>
    <t>Ca06</t>
  </si>
  <si>
    <t>单相三极带防溅盖安全型插座</t>
  </si>
  <si>
    <t>安全型单相二孔，三孔暗插座</t>
  </si>
  <si>
    <t>带保护门单相三极插座</t>
  </si>
  <si>
    <t>15-19.38-39.42.47-52</t>
  </si>
  <si>
    <t>Ca07</t>
  </si>
  <si>
    <t>单相三极带防溅盖插座</t>
  </si>
  <si>
    <t>8.15-19.21.22.38-39.42</t>
  </si>
  <si>
    <t>Ca08</t>
  </si>
  <si>
    <t>15-19.21.36-37.38-39.42</t>
  </si>
  <si>
    <t>Ca09</t>
  </si>
  <si>
    <t>单相二、三极带防溅盖安全型插座</t>
  </si>
  <si>
    <t>16.18.42.47-49.50-52</t>
  </si>
  <si>
    <t>Ca10</t>
  </si>
  <si>
    <t>单相二、三极安全型插座</t>
  </si>
  <si>
    <t>防尘防溅型带保护门单相二、三极插座</t>
  </si>
  <si>
    <t>8.9.22.23-25.26.27</t>
  </si>
  <si>
    <t>Ca11</t>
  </si>
  <si>
    <t>烘手器插座</t>
  </si>
  <si>
    <t>7.8.47-52</t>
  </si>
  <si>
    <t>Ca12</t>
  </si>
  <si>
    <t>防溅安全型单相二孔，三孔暗插座</t>
  </si>
  <si>
    <t>8.9.47-52</t>
  </si>
  <si>
    <t>Ca13</t>
  </si>
  <si>
    <t>带保护门单相三极空调插座</t>
  </si>
  <si>
    <t>空调挂机插座</t>
  </si>
  <si>
    <t>42.47-49.50-52</t>
  </si>
  <si>
    <t>Ca14</t>
  </si>
  <si>
    <t>单相三极带开关带防溅盖安全型插座</t>
  </si>
  <si>
    <t>8.47-52</t>
  </si>
  <si>
    <t>Ca15</t>
  </si>
  <si>
    <t>1-5.53</t>
  </si>
  <si>
    <t>Ca16</t>
  </si>
  <si>
    <t>壁挂空调用三极暗装插座(带开关)</t>
  </si>
  <si>
    <t>Ca17</t>
  </si>
  <si>
    <t>柜式空调用三极暗装插座</t>
  </si>
  <si>
    <t>47-52</t>
  </si>
  <si>
    <t>Ca18</t>
  </si>
  <si>
    <t>10-14</t>
  </si>
  <si>
    <t>Ca19</t>
  </si>
  <si>
    <t>带保护门的单相三孔电源插座（柜机空调插座）</t>
  </si>
  <si>
    <t>Ca20</t>
  </si>
  <si>
    <t>带保护门的单相三孔电源插座（壁挂空调插座）</t>
  </si>
  <si>
    <t>36.37.38.39.42</t>
  </si>
  <si>
    <t>Ca21</t>
  </si>
  <si>
    <t>单相二、三极安全型插座 电视用</t>
  </si>
  <si>
    <t>1-5</t>
  </si>
  <si>
    <t>Ca22</t>
  </si>
  <si>
    <t>储藏间用二三极组合暗装插座（带开关，此开关为照明用）</t>
  </si>
  <si>
    <t>Ca23</t>
  </si>
  <si>
    <t>带保护门的单相两孔、三孔电源插座</t>
  </si>
  <si>
    <t>47-49.51-52</t>
  </si>
  <si>
    <t>Ca24</t>
  </si>
  <si>
    <t>15-19</t>
  </si>
  <si>
    <t>Ca25</t>
  </si>
  <si>
    <t>7.38-39.42</t>
  </si>
  <si>
    <t>Ca26</t>
  </si>
  <si>
    <t>48.49.51.52</t>
  </si>
  <si>
    <t>Ca27</t>
  </si>
  <si>
    <t>带保护门单相三级插座</t>
  </si>
  <si>
    <t>8.23-25</t>
  </si>
  <si>
    <t>Ca28</t>
  </si>
  <si>
    <t>8.9.16.18</t>
  </si>
  <si>
    <t>Ca29</t>
  </si>
  <si>
    <t>23-25</t>
  </si>
  <si>
    <t>Ca30</t>
  </si>
  <si>
    <t>8.36-37</t>
  </si>
  <si>
    <t>Ca31</t>
  </si>
  <si>
    <t>Ca32</t>
  </si>
  <si>
    <t>带保护门三相四极插座</t>
  </si>
  <si>
    <t>16.18.42</t>
  </si>
  <si>
    <t>Ca33</t>
  </si>
  <si>
    <t>54.55</t>
  </si>
  <si>
    <t>Ca34</t>
  </si>
  <si>
    <t>空调插座(安全型) K为柜机K1为挂机</t>
  </si>
  <si>
    <t>Ca35</t>
  </si>
  <si>
    <t>空调插座（安全型） K为柜机 K1为挂机</t>
  </si>
  <si>
    <t>Ca36</t>
  </si>
  <si>
    <t>电视插座（安全型二、三极暗装插座）</t>
  </si>
  <si>
    <t>45详图、46详图</t>
  </si>
  <si>
    <t>Ca37</t>
  </si>
  <si>
    <t>安全型单相二孔、三孔暗插座</t>
  </si>
  <si>
    <t>Ca38</t>
  </si>
  <si>
    <t>Ca39</t>
  </si>
  <si>
    <t>安全型单相地面插座（IP67）</t>
  </si>
  <si>
    <t>Ca40</t>
  </si>
  <si>
    <t>54</t>
  </si>
  <si>
    <t>Ca41</t>
  </si>
  <si>
    <t>洗衣机插座（二、三极带防溅盖安全型暗装插座，带开关）</t>
  </si>
  <si>
    <t>8</t>
  </si>
  <si>
    <t>Ca42</t>
  </si>
  <si>
    <t>Ca43</t>
  </si>
  <si>
    <t>9</t>
  </si>
  <si>
    <t>Ca44</t>
  </si>
  <si>
    <t>地面插座</t>
  </si>
  <si>
    <t>20</t>
  </si>
  <si>
    <t>Ca45</t>
  </si>
  <si>
    <t>22</t>
  </si>
  <si>
    <t>Ca46</t>
  </si>
  <si>
    <t>Ca47</t>
  </si>
  <si>
    <t>Ca48</t>
  </si>
  <si>
    <t>安全型单相三极插座</t>
  </si>
  <si>
    <t>28</t>
  </si>
  <si>
    <t>Ca49</t>
  </si>
  <si>
    <t>Ca50</t>
  </si>
  <si>
    <t>接线盒</t>
  </si>
  <si>
    <t>Ca51</t>
  </si>
  <si>
    <t>空心插座41</t>
  </si>
  <si>
    <t>1-3.5.6.9.21.30.31-35.40.41.43-44.45-46.47-52.53.54.55</t>
  </si>
  <si>
    <t>Cb01</t>
  </si>
  <si>
    <t>防溅型三极暗装插座</t>
  </si>
  <si>
    <t>卫生间插座</t>
  </si>
  <si>
    <t>密闭型插座（安全型二、三极暗装插座）</t>
  </si>
  <si>
    <t>6.29.30.31-35</t>
  </si>
  <si>
    <t>Cb02</t>
  </si>
  <si>
    <t>单相二三孔组合插座</t>
  </si>
  <si>
    <t>单相二三孔组合电源安全型插座</t>
  </si>
  <si>
    <t>31、32、33、34、35、41.43-44</t>
  </si>
  <si>
    <t>Cb03</t>
  </si>
  <si>
    <t>密闭安全型单相三孔暗装插座</t>
  </si>
  <si>
    <t>单相三孔冰箱插座</t>
  </si>
  <si>
    <t>Cb04</t>
  </si>
  <si>
    <t>单相三孔洗衣机插座</t>
  </si>
  <si>
    <t>Cb05</t>
  </si>
  <si>
    <t>密闭型单相三孔暗装插座</t>
  </si>
  <si>
    <t>单相三孔抽油烟机插座</t>
  </si>
  <si>
    <t>Cb06</t>
  </si>
  <si>
    <t>密闭安全型单相二三孔暗装插座</t>
  </si>
  <si>
    <t>单相二、三孔厨房插座</t>
  </si>
  <si>
    <t>Cb07</t>
  </si>
  <si>
    <t>单相三孔电热水器插座</t>
  </si>
  <si>
    <t>Cb08</t>
  </si>
  <si>
    <t>洗衣机用防溅型三极暗装插座（带开关）</t>
  </si>
  <si>
    <t>Cb09</t>
  </si>
  <si>
    <t>卫生间用防溅型二三极组合暗装插座</t>
  </si>
  <si>
    <t>Cb10</t>
  </si>
  <si>
    <t>厨房用防溅型二三极组合暗装插座</t>
  </si>
  <si>
    <t>Cb11</t>
  </si>
  <si>
    <t>冰箱用防溅型三极暗装插座</t>
  </si>
  <si>
    <t>Cb12</t>
  </si>
  <si>
    <t>燃气热水器用防溅型三极暗装插座</t>
  </si>
  <si>
    <t>Cb13</t>
  </si>
  <si>
    <t>油烟机用防溅型三极暗装插座</t>
  </si>
  <si>
    <t>Cb14</t>
  </si>
  <si>
    <t>燃气报警器用防溅型二三极组合暗装插座</t>
  </si>
  <si>
    <t>Cb15</t>
  </si>
  <si>
    <t>防溅型太阳能用三极暗装插座</t>
  </si>
  <si>
    <t>Cb16</t>
  </si>
  <si>
    <t>IP54型带保护门的单相两孔、三孔电源插座</t>
  </si>
  <si>
    <t>31、32、33、34、35</t>
  </si>
  <si>
    <t>Cb17</t>
  </si>
  <si>
    <t>安全型单相三孔暗装插座</t>
  </si>
  <si>
    <t>Cb18</t>
  </si>
  <si>
    <t>Cb19</t>
  </si>
  <si>
    <t>安全型二三孔组合插座</t>
  </si>
  <si>
    <t>22.23-25</t>
  </si>
  <si>
    <t>Cb20</t>
  </si>
  <si>
    <t>6.54.55</t>
  </si>
  <si>
    <t>Cb21</t>
  </si>
  <si>
    <t>台面插座</t>
  </si>
  <si>
    <t>41.43-44</t>
  </si>
  <si>
    <t>Cb22</t>
  </si>
  <si>
    <t>单相二、三孔防防爆插座</t>
  </si>
  <si>
    <t>22.26</t>
  </si>
  <si>
    <t>Cb23</t>
  </si>
  <si>
    <t>29.30</t>
  </si>
  <si>
    <t>Cb24</t>
  </si>
  <si>
    <t>单相三孔电源安全型柜机空调插座</t>
  </si>
  <si>
    <t>空调电源插座（柜机）</t>
  </si>
  <si>
    <t>安全型单相三孔空调插座</t>
  </si>
  <si>
    <t>36-37</t>
  </si>
  <si>
    <t>Cb25</t>
  </si>
  <si>
    <t>Cb26</t>
  </si>
  <si>
    <t>Cb27</t>
  </si>
  <si>
    <t>Cb28</t>
  </si>
  <si>
    <t>Cb29</t>
  </si>
  <si>
    <t>Cb30</t>
  </si>
  <si>
    <t>Cb31</t>
  </si>
  <si>
    <t>Cb32</t>
  </si>
  <si>
    <t>6</t>
  </si>
  <si>
    <t>Cb33</t>
  </si>
  <si>
    <t>单相三孔电视插座</t>
  </si>
  <si>
    <t>Cb34</t>
  </si>
  <si>
    <t>单相三孔烘手器插座</t>
  </si>
  <si>
    <t>Cb35</t>
  </si>
  <si>
    <t>单相三孔清扫插座</t>
  </si>
  <si>
    <t>21</t>
  </si>
  <si>
    <t>Cb36</t>
  </si>
  <si>
    <t>Cb37</t>
  </si>
  <si>
    <t>Cb38</t>
  </si>
  <si>
    <t>30</t>
  </si>
  <si>
    <t>Cb39</t>
  </si>
  <si>
    <t>Cb40</t>
  </si>
  <si>
    <t>空调电源插座（挂机）</t>
  </si>
  <si>
    <t>Cb41</t>
  </si>
  <si>
    <t>名称8</t>
  </si>
  <si>
    <t>名称9</t>
  </si>
  <si>
    <t>名称10</t>
  </si>
  <si>
    <t>名称11</t>
  </si>
  <si>
    <t>名称12</t>
  </si>
  <si>
    <t>名称13</t>
  </si>
  <si>
    <t>名称14</t>
  </si>
  <si>
    <t>名称15</t>
  </si>
  <si>
    <t>名称16</t>
  </si>
  <si>
    <t>圆形灯81</t>
  </si>
  <si>
    <t>1-5.6.7.8.9.10-14.15-19.20.21.22.23-25.26.27.28.29.30.31.32.34.35.36.37.38.39.40.41.42.43.44.45.46.47.48.49.50.51.52.53.54.55</t>
  </si>
  <si>
    <t>Da01</t>
  </si>
  <si>
    <t>LED集成吸顶灯</t>
  </si>
  <si>
    <t>防潮吸顶灯</t>
  </si>
  <si>
    <t>防水防尘灯</t>
  </si>
  <si>
    <t>IP54型LED灯</t>
  </si>
  <si>
    <t>卫生间灯（防水防尘）</t>
  </si>
  <si>
    <t>防水防尘节能灯</t>
  </si>
  <si>
    <t>防潮易清洁灯具</t>
  </si>
  <si>
    <t>吸顶灯配LED光源</t>
  </si>
  <si>
    <t>防水防尘型吸顶灯</t>
  </si>
  <si>
    <t>节能灯</t>
  </si>
  <si>
    <t>防水吸顶灯 高效节能灯泡</t>
  </si>
  <si>
    <t>防水防潮灯</t>
  </si>
  <si>
    <t>防水灯</t>
  </si>
  <si>
    <t>卫生间灯具（防潮型）</t>
  </si>
  <si>
    <t>LED防潮型灯具</t>
  </si>
  <si>
    <t>1-5.6.8.9.10-14.15-19.20.21.22.23-25.26.27.30.31.32.33.34.35.36.37.38.39.40.41.42.43.44.45.46.47.48.49.50.51.52.53</t>
  </si>
  <si>
    <t>Da02</t>
  </si>
  <si>
    <t>竖井壁灯(自带拉线开关)</t>
  </si>
  <si>
    <t>墙上座灯</t>
  </si>
  <si>
    <t>壁灯</t>
  </si>
  <si>
    <t>壁灯（防潮型灯具IP54）</t>
  </si>
  <si>
    <t>墙上瓷质灯头座</t>
  </si>
  <si>
    <t>座灯</t>
  </si>
  <si>
    <t>壁灯配LED光源</t>
  </si>
  <si>
    <t>墙上普通座灯 高效节能灯泡</t>
  </si>
  <si>
    <t>墙上普通壁灯 高效节能灯泡</t>
  </si>
  <si>
    <t>裸灯座</t>
  </si>
  <si>
    <t>8.10-14.15-19.20.21.26.27.28.30.31.32.33.34.35.36.37.41.43.44.45.46.50.51.52.54.55.56-67</t>
  </si>
  <si>
    <t>Da03</t>
  </si>
  <si>
    <t>井道防水防尘节能壁灯</t>
  </si>
  <si>
    <t>壁灯(自带声光控开关)</t>
  </si>
  <si>
    <t>人体感应壁灯</t>
  </si>
  <si>
    <t>电梯井道壁灯</t>
  </si>
  <si>
    <t>声光控壁灯</t>
  </si>
  <si>
    <t>竖井壁灯</t>
  </si>
  <si>
    <t>吸顶灯（LED型）</t>
  </si>
  <si>
    <t>壁灯（LED型）</t>
  </si>
  <si>
    <t>10.14.15-16.18-19.20.21.22.23-25.26.28.31.32.33.34.35.36.37.38.39.40.41.42.43.44.56-67</t>
  </si>
  <si>
    <t>Da04</t>
  </si>
  <si>
    <t>节能吸顶灯</t>
  </si>
  <si>
    <t>声光控普通照明灯（内置声光控开关）</t>
  </si>
  <si>
    <t>自带声光控照明灯</t>
  </si>
  <si>
    <t>A型应急吸顶，LED光源</t>
  </si>
  <si>
    <t>声光控吸顶灯(自带声光控开关）</t>
  </si>
  <si>
    <t>人体感应灯</t>
  </si>
  <si>
    <t>吸顶灯</t>
  </si>
  <si>
    <t>预留灯口（防水型）</t>
  </si>
  <si>
    <t>9.22.23-25.26.27.28.38.39.40.41.42.45.46.56-67</t>
  </si>
  <si>
    <t>Da05</t>
  </si>
  <si>
    <t>A型应急照明灯（消防应急照明灯具）</t>
  </si>
  <si>
    <t>A型应急吸顶灯，LED光源</t>
  </si>
  <si>
    <t>集中控制A型应急灯</t>
  </si>
  <si>
    <t>A型应急照明壁灯</t>
  </si>
  <si>
    <t>A型应急照明灯</t>
  </si>
  <si>
    <t>消防应急灯（A型消防应急灯具）</t>
  </si>
  <si>
    <t>集中电源疏散照明灯（A型）</t>
  </si>
  <si>
    <t>8.9.15-19.22.26.27.31.32.34.35.40.41.42.43.44.47.48.49.50.51.52.53</t>
  </si>
  <si>
    <t>Da06</t>
  </si>
  <si>
    <t>筒灯</t>
  </si>
  <si>
    <t>普通照明灯</t>
  </si>
  <si>
    <t>高效节能灯</t>
  </si>
  <si>
    <t>白炽灯</t>
  </si>
  <si>
    <t>声光控吸顶灯</t>
  </si>
  <si>
    <t>6.9.20.26.27.28.45.46.48.49.50.51.52.56-67</t>
  </si>
  <si>
    <t>Da07</t>
  </si>
  <si>
    <t>1-5.10-14.15-19.21.29.30.31.32.34.35.45.46</t>
  </si>
  <si>
    <t>Da08</t>
  </si>
  <si>
    <t>消防应急灯(A型，LED)(疏散照明用，自带蓄电池，初装容量≥90min,自带声光控型)</t>
  </si>
  <si>
    <t>集中控制A型应急灯(自带蓄电池）</t>
  </si>
  <si>
    <t>A型应急照明灯(感应式)</t>
  </si>
  <si>
    <t>应急吸顶灯</t>
  </si>
  <si>
    <t>应急吸顶灯（自带声光控开关）</t>
  </si>
  <si>
    <t>消防应急灯（A型消防应急灯具)</t>
  </si>
  <si>
    <t>1-5.36.37.38.39.45.46.56-67</t>
  </si>
  <si>
    <t>Da09</t>
  </si>
  <si>
    <t>裸灯座（卫生间、厨房为瓷灯座</t>
  </si>
  <si>
    <t>预留灯口</t>
  </si>
  <si>
    <t>6.15.20.22.23-25.29.30.36.37.38.39.42.53</t>
  </si>
  <si>
    <t>Da10</t>
  </si>
  <si>
    <t>带电池的应急照明灯，LED光源</t>
  </si>
  <si>
    <t>A型应急壁灯，LED光源</t>
  </si>
  <si>
    <t>应急双头灯</t>
  </si>
  <si>
    <t>集中控制A型应急灯（自带蓄电池）</t>
  </si>
  <si>
    <t>消防应急壁灯(A型)(疏散照明用，自带蓄电池≥90min)</t>
  </si>
  <si>
    <t>7.9.21.22.23-25.29.41.43.44.50.51.52</t>
  </si>
  <si>
    <t>Da11</t>
  </si>
  <si>
    <t>室外吸顶灯（防水防尘 IP65）</t>
  </si>
  <si>
    <t>声光控吸顶灯（自带声光控开关）</t>
  </si>
  <si>
    <t>球形灯</t>
  </si>
  <si>
    <t>普通灯（自带声光控开关）</t>
  </si>
  <si>
    <t>56-67</t>
  </si>
  <si>
    <t>Da12</t>
  </si>
  <si>
    <t>吸顶灯（事故型）（LED型）</t>
  </si>
  <si>
    <t>Da13</t>
  </si>
  <si>
    <t>放气指示灯</t>
  </si>
  <si>
    <t>Da14</t>
  </si>
  <si>
    <t>防水壁灯（LED型）</t>
  </si>
  <si>
    <t>1-5.10-14</t>
  </si>
  <si>
    <t>Da15</t>
  </si>
  <si>
    <t>消防应急壁灯(A型，LED)(疏散照明用，自带蓄电池，初装容量≥90min,自带声光控型)</t>
  </si>
  <si>
    <t>10-14.23-25.54.55</t>
  </si>
  <si>
    <t>Da16</t>
  </si>
  <si>
    <t>声光控节能吸顶灯</t>
  </si>
  <si>
    <t>26.27.36.37.38.39.42</t>
  </si>
  <si>
    <t>Da17</t>
  </si>
  <si>
    <t>防爆灯具</t>
  </si>
  <si>
    <t>20.22.23-25.26.27</t>
  </si>
  <si>
    <t>Da18</t>
  </si>
  <si>
    <t>15-16.18-19.20.21</t>
  </si>
  <si>
    <t>Da19</t>
  </si>
  <si>
    <t>声光控壁灯（内置声光控开关）</t>
  </si>
  <si>
    <t>15-19.21</t>
  </si>
  <si>
    <t>Da20</t>
  </si>
  <si>
    <t>A型应急照明壁灯（感应式）</t>
  </si>
  <si>
    <t>47.48.49.50.51.52</t>
  </si>
  <si>
    <t>Da21</t>
  </si>
  <si>
    <t>室外壁装景观灯</t>
  </si>
  <si>
    <t>防水型室外景观壁灯</t>
  </si>
  <si>
    <t>15-19.20</t>
  </si>
  <si>
    <t>Da22</t>
  </si>
  <si>
    <t>1.2.3.4.5</t>
  </si>
  <si>
    <t>Da23</t>
  </si>
  <si>
    <t>电梯井道壁灯(带防护网防水防尘型)</t>
  </si>
  <si>
    <t>10-13.40</t>
  </si>
  <si>
    <t>Da24</t>
  </si>
  <si>
    <t>7.8.41.43.44</t>
  </si>
  <si>
    <t>Da25</t>
  </si>
  <si>
    <t>应急照明灯（非持续性）</t>
  </si>
  <si>
    <t>A型吸顶6w</t>
  </si>
  <si>
    <t>A型吸顶6w(自带蓄电池)</t>
  </si>
  <si>
    <t>31.32.34.35.</t>
  </si>
  <si>
    <t>Da26</t>
  </si>
  <si>
    <t>Da27</t>
  </si>
  <si>
    <t>应急壁灯</t>
  </si>
  <si>
    <t>26.27.45.46</t>
  </si>
  <si>
    <t>Da28</t>
  </si>
  <si>
    <t>应急疏散指示标识灯</t>
  </si>
  <si>
    <t>消防应急标志灯具-地面疏散指示</t>
  </si>
  <si>
    <t>Da29</t>
  </si>
  <si>
    <t>墙上应急座灯 高效节能灯泡</t>
  </si>
  <si>
    <t>11.12.13.14</t>
  </si>
  <si>
    <t>Da30</t>
  </si>
  <si>
    <t>声光控节能壁灯</t>
  </si>
  <si>
    <t>41.43.44</t>
  </si>
  <si>
    <t>Da31</t>
  </si>
  <si>
    <t>壁灯（自带声光控开关）</t>
  </si>
  <si>
    <t>Da32</t>
  </si>
  <si>
    <t>47.48.49</t>
  </si>
  <si>
    <t>Da33</t>
  </si>
  <si>
    <t>Da34</t>
  </si>
  <si>
    <t>40.45.46</t>
  </si>
  <si>
    <t>Da35</t>
  </si>
  <si>
    <t>泳池用防潮灯</t>
  </si>
  <si>
    <t>防水防尘灯（温泉馆）</t>
  </si>
  <si>
    <t>Da36</t>
  </si>
  <si>
    <t>41.54.55</t>
  </si>
  <si>
    <t>Da37</t>
  </si>
  <si>
    <t>LED应急照明灯（A型）</t>
  </si>
  <si>
    <t>9.45.46</t>
  </si>
  <si>
    <t>Da38</t>
  </si>
  <si>
    <t>A型应急照明灯-壁装疏散照明灯（消防应急疏散标志灯具）</t>
  </si>
  <si>
    <t>壁灯 A型消防应急灯具</t>
  </si>
  <si>
    <t>15.17.19</t>
  </si>
  <si>
    <t>Da39</t>
  </si>
  <si>
    <t>A型应急照明灯（感应式）</t>
  </si>
  <si>
    <t>7.45.46</t>
  </si>
  <si>
    <t>Da40</t>
  </si>
  <si>
    <t>高棚灯</t>
  </si>
  <si>
    <t>防水防尘灯（厨房）</t>
  </si>
  <si>
    <t>Da41</t>
  </si>
  <si>
    <t>大功率双头射灯</t>
  </si>
  <si>
    <t>Da42</t>
  </si>
  <si>
    <t>Da43</t>
  </si>
  <si>
    <t>吸顶灯(人体感应控制节能自息）</t>
  </si>
  <si>
    <t>Da44</t>
  </si>
  <si>
    <t>隔爆型双头应急灯</t>
  </si>
  <si>
    <t>Da45</t>
  </si>
  <si>
    <t>Da46</t>
  </si>
  <si>
    <t>Da47</t>
  </si>
  <si>
    <t>雷达感应壁灯</t>
  </si>
  <si>
    <t>Da48</t>
  </si>
  <si>
    <t>Da49</t>
  </si>
  <si>
    <t>雷达感应灯</t>
  </si>
  <si>
    <t>Da50</t>
  </si>
  <si>
    <t>A型吸顶3w</t>
  </si>
  <si>
    <t>A型吸顶3w(自带蓄电池)</t>
  </si>
  <si>
    <t>Da51</t>
  </si>
  <si>
    <t>A型壁装10w(自带蓄电池)</t>
  </si>
  <si>
    <t>A型吸顶10w(自带蓄电池)</t>
  </si>
  <si>
    <t>Da52</t>
  </si>
  <si>
    <t>Da53</t>
  </si>
  <si>
    <t>Da54</t>
  </si>
  <si>
    <t>Da55</t>
  </si>
  <si>
    <t>Da56</t>
  </si>
  <si>
    <t>A型壁装6W（自带蓄电池）</t>
  </si>
  <si>
    <t>Da57</t>
  </si>
  <si>
    <t>防水防尘型壁灯</t>
  </si>
  <si>
    <t>Da58</t>
  </si>
  <si>
    <t>Da59</t>
  </si>
  <si>
    <t>Da60</t>
  </si>
  <si>
    <t>Da61</t>
  </si>
  <si>
    <t>Da62</t>
  </si>
  <si>
    <t>LED面板灯</t>
  </si>
  <si>
    <t>Da63</t>
  </si>
  <si>
    <t>Da64</t>
  </si>
  <si>
    <t>三色门灯</t>
  </si>
  <si>
    <t>Da65</t>
  </si>
  <si>
    <t>Da66</t>
  </si>
  <si>
    <t>LED防潮型灯具（B型）</t>
  </si>
  <si>
    <t>Da67</t>
  </si>
  <si>
    <t>A型应急照明吸顶安装</t>
  </si>
  <si>
    <t>Da68</t>
  </si>
  <si>
    <t>Da69</t>
  </si>
  <si>
    <t>IP54型雷达感应灯</t>
  </si>
  <si>
    <t>Da70</t>
  </si>
  <si>
    <t>IP54型LED壁灯</t>
  </si>
  <si>
    <t>Da71</t>
  </si>
  <si>
    <t>安全照明灯</t>
  </si>
  <si>
    <t>Da72</t>
  </si>
  <si>
    <t>Da73</t>
  </si>
  <si>
    <t>Da74</t>
  </si>
  <si>
    <t>Da75</t>
  </si>
  <si>
    <t>Da76</t>
  </si>
  <si>
    <t>Da77</t>
  </si>
  <si>
    <t>Da78</t>
  </si>
  <si>
    <t>嵌入式高效雾面面板灯</t>
  </si>
  <si>
    <t>Da79</t>
  </si>
  <si>
    <t>节能筒灯</t>
  </si>
  <si>
    <t>Da80</t>
  </si>
  <si>
    <t>灯头自在声光控延时开关照明灯</t>
  </si>
  <si>
    <t>Da81</t>
  </si>
  <si>
    <t>方形灯50</t>
  </si>
  <si>
    <t>1-5.6.7.8.9.10-14.15-19.20.21.22.23-25.26.27.28.29.30.31.32.34.35.36.37.38.39.40.41.42.43.44.45.46.47.48.49.53.54.55.56-67</t>
  </si>
  <si>
    <t>Db01</t>
  </si>
  <si>
    <t>消防安全出口标志灯(A型，LED)(疏散照明用，自带蓄电池≥90min)</t>
  </si>
  <si>
    <t>安全出口灯LED光源</t>
  </si>
  <si>
    <t>疏散出口标志灯（小型标志灯，持续型）</t>
  </si>
  <si>
    <t>A型应急照明灯-疏散出口标志灯（消防应急疏散标志灯具）</t>
  </si>
  <si>
    <t>集中控制A型安全出口指示灯（自带电源）</t>
  </si>
  <si>
    <t>A型消防应急标志灯具-疏散出口</t>
  </si>
  <si>
    <t>A型疏散出口灯</t>
  </si>
  <si>
    <t>疏散出口标志灯</t>
  </si>
  <si>
    <t>集中控制A型疏散出口标志灯（自带蓄电池）</t>
  </si>
  <si>
    <t>A型消防应急标志灯具一安全出口</t>
  </si>
  <si>
    <t>A型疏散出口标志灯</t>
  </si>
  <si>
    <t>疏散出口标志灯（自带蓄电池）</t>
  </si>
  <si>
    <t>疏散出口标志灯（A型消防应急灯具）</t>
  </si>
  <si>
    <t>安全出口标志灯</t>
  </si>
  <si>
    <t>消防安全出口多信息复合标志灯(A型)(疏散照明用，自带蓄电池≥90min)</t>
  </si>
  <si>
    <t>LED安全出口标志灯(A型）</t>
  </si>
  <si>
    <t>1-5.6.7.8.9.10-14.15-19.20.21.29.30.31.32.34.35.36.37.38.39.40.42.45.46.47.48.49.53.56-67</t>
  </si>
  <si>
    <t>Db02</t>
  </si>
  <si>
    <t>消防疏散指示标志灯(A型，LED)(疏散照明用，自带蓄电池≥90min)</t>
  </si>
  <si>
    <t>疏散指示灯 LED光源</t>
  </si>
  <si>
    <t>单面单向疏散指示标志灯(小型标志灯，持续型）</t>
  </si>
  <si>
    <t>A型应急照明灯-方向标志灯（消防应急疏散标志灯具）</t>
  </si>
  <si>
    <t>集中控制A型疏散标志灯（自带蓄电池）</t>
  </si>
  <si>
    <t>A型消防应急标志灯具-疏散指示灯</t>
  </si>
  <si>
    <t>疏散指示灯标志灯</t>
  </si>
  <si>
    <t>方向标志灯(A型消防应急灯具)</t>
  </si>
  <si>
    <t>疏散指示标志灯</t>
  </si>
  <si>
    <t>消防疏散指示标志灯(A型)(疏散照明用，自带蓄电池≥90min)</t>
  </si>
  <si>
    <t>疏散指示灯标志（向左）</t>
  </si>
  <si>
    <t>1-5.6.7.8.9.10-14.15-19.20.21.22.23-25.28.29.30.31.32.34.35.36.37.38.39.40.42.45.46.47.48.49.53.54.55.56-67</t>
  </si>
  <si>
    <t>Db03</t>
  </si>
  <si>
    <t>LED疏散指示灯（A型）</t>
  </si>
  <si>
    <t>疏散指示灯标志（向右）</t>
  </si>
  <si>
    <t>疏散指示灯</t>
  </si>
  <si>
    <t>6.7.8.9.15-19.20.21.29.30.31.32.34.35.36.37.38.39.41.42.43.44.45.46.55.56-67</t>
  </si>
  <si>
    <t>Db04</t>
  </si>
  <si>
    <t>疏散出口灯 LED光源</t>
  </si>
  <si>
    <t>安全出口标志灯（小型标志灯，持续型）</t>
  </si>
  <si>
    <t>A型应急照明灯-安全出口标志灯（消防应急疏散标志灯具）</t>
  </si>
  <si>
    <t>A型消防应急标志灯具-安全出口</t>
  </si>
  <si>
    <t>集中控制A型安全出口标志灯（自带蓄电池）</t>
  </si>
  <si>
    <t>A型安全出口标志灯</t>
  </si>
  <si>
    <t>安全出口标志灯（自带蓄电池）</t>
  </si>
  <si>
    <t>安全出口标志灯（A型消防应急灯具）</t>
  </si>
  <si>
    <t>安全出口灯</t>
  </si>
  <si>
    <t>1-5.9.10-14.15-19.20.21.26.27.28.30.31.32.34.35.36.37.38.39.42.45.46.53</t>
  </si>
  <si>
    <t>Db05</t>
  </si>
  <si>
    <t>楼层标志灯(A型，LED)(疏散照明用，自带蓄电池≥90min)</t>
  </si>
  <si>
    <t>A型应急照明灯-楼层标志灯（消防应急疏散标志灯具）</t>
  </si>
  <si>
    <t>集中控制A型楼层标志灯（自带蓄电池）</t>
  </si>
  <si>
    <t>A型消防应急标志灯具-楼层显示</t>
  </si>
  <si>
    <t>楼层号牌显示灯</t>
  </si>
  <si>
    <t>LED楼层标志灯</t>
  </si>
  <si>
    <t>楼层指示灯</t>
  </si>
  <si>
    <t>楼层标志灯（A型消防应急灯具）</t>
  </si>
  <si>
    <t>楼层标志灯(A型)(疏散照明用，自带蓄电池≥90min)</t>
  </si>
  <si>
    <t>15-19.20.21.40.45.46.54.55.56-67</t>
  </si>
  <si>
    <t>Db06</t>
  </si>
  <si>
    <t>方向标志灯（A型消防应急灯具）</t>
  </si>
  <si>
    <t>LED疏散指示型（A型）</t>
  </si>
  <si>
    <t>疏散指示标志（双向）</t>
  </si>
  <si>
    <t>1-5.9.22.23-25.26.27.36.37.41.43.44.45.46</t>
  </si>
  <si>
    <t>Db07</t>
  </si>
  <si>
    <t>消防疏散指示双面标志灯(A型，LED)(疏散照明用，自带蓄电池≥90min)</t>
  </si>
  <si>
    <t>A型应急照明灯-双面方向标志灯（消防应急疏散标志灯具）</t>
  </si>
  <si>
    <t>双面单向疏散指示灯</t>
  </si>
  <si>
    <t>双面单向疏散指示灯（中型）</t>
  </si>
  <si>
    <t>集中控制A型双面方向标志灯（自带蓄电池）</t>
  </si>
  <si>
    <t>A型双面方向标志灯</t>
  </si>
  <si>
    <t>双面方向标志灯（自带蓄电池）</t>
  </si>
  <si>
    <t>双面方向标志灯（单向）-A型消防应急灯具</t>
  </si>
  <si>
    <t>29.31.32.34.35.40.56-67</t>
  </si>
  <si>
    <t>Db08</t>
  </si>
  <si>
    <t>双面方向标志灯（单向）</t>
  </si>
  <si>
    <t>A型消防应急标志灯具-双向疏散指示灯</t>
  </si>
  <si>
    <t>40.56-67</t>
  </si>
  <si>
    <t>Db09</t>
  </si>
  <si>
    <t>楼层标志灯</t>
  </si>
  <si>
    <t>Db10</t>
  </si>
  <si>
    <t>疏散指示标志(向前）</t>
  </si>
  <si>
    <t>Db11</t>
  </si>
  <si>
    <t>A型消防应急标志灯具-禁止进入标志灯</t>
  </si>
  <si>
    <t>15-19.40</t>
  </si>
  <si>
    <t>Db12</t>
  </si>
  <si>
    <t>消防控制室标志灯</t>
  </si>
  <si>
    <t>A型消防应急标志灯具-消防控制室标志灯</t>
  </si>
  <si>
    <t>38.39.41.42.43.44</t>
  </si>
  <si>
    <t>Db13</t>
  </si>
  <si>
    <t>集中控制A型多信息复合标志灯</t>
  </si>
  <si>
    <t>A型双面多信息复合标志灯</t>
  </si>
  <si>
    <t>A型消防应急标志灯具-多信息复合标志灯</t>
  </si>
  <si>
    <t>双面多信息复合标志灯(自带蓄电池）</t>
  </si>
  <si>
    <t>Db14</t>
  </si>
  <si>
    <t>6.7.22.23-25</t>
  </si>
  <si>
    <t>Db15</t>
  </si>
  <si>
    <t>LED地脚夜灯</t>
  </si>
  <si>
    <t>10.11.12.13.14</t>
  </si>
  <si>
    <t>Db16</t>
  </si>
  <si>
    <t>集中控制A型疏散指示灯（自带蓄电池）</t>
  </si>
  <si>
    <t>22.23-25.28</t>
  </si>
  <si>
    <t>Db17</t>
  </si>
  <si>
    <t>A型安全出口灯</t>
  </si>
  <si>
    <t>9.41.43.44</t>
  </si>
  <si>
    <t>Db18</t>
  </si>
  <si>
    <t>A型应急照明灯-多信息复合标志灯（消防应急疏散标志灯具）</t>
  </si>
  <si>
    <t>A型单面多信息复合标志灯</t>
  </si>
  <si>
    <t>单面多信息复合标志灯（自带蓄电池）</t>
  </si>
  <si>
    <t>30.45.46.54</t>
  </si>
  <si>
    <t>Db19</t>
  </si>
  <si>
    <t>多信息复合标志灯</t>
  </si>
  <si>
    <t>单面多信息复合标志灯-A型消防应急灯具</t>
  </si>
  <si>
    <t>多信息复合标志灯（A型）</t>
  </si>
  <si>
    <t>29.30.45.46</t>
  </si>
  <si>
    <t>Db20</t>
  </si>
  <si>
    <t>双面多信息复合标志灯</t>
  </si>
  <si>
    <t>双面多信息复合标志灯-A型消防应急灯具</t>
  </si>
  <si>
    <t>Db21</t>
  </si>
  <si>
    <t>Db22</t>
  </si>
  <si>
    <t>方向标志灯（自带蓄电池）</t>
  </si>
  <si>
    <t>A型方向标志灯</t>
  </si>
  <si>
    <t>Db23</t>
  </si>
  <si>
    <t>楼层标志灯（自带蓄电池）</t>
  </si>
  <si>
    <t>A型楼层标志灯</t>
  </si>
  <si>
    <t>6.26.27</t>
  </si>
  <si>
    <t>Db24</t>
  </si>
  <si>
    <t>多功能复合标志灯 LED光源</t>
  </si>
  <si>
    <t>Db25</t>
  </si>
  <si>
    <t>火灾禁入标志灯</t>
  </si>
  <si>
    <t>Db26</t>
  </si>
  <si>
    <t>A型应急照明配电箱</t>
  </si>
  <si>
    <t>Db27</t>
  </si>
  <si>
    <t>隔爆型出口标志灯 Exd Ⅱ BT6</t>
  </si>
  <si>
    <t>Db28</t>
  </si>
  <si>
    <t>双面疏散指示标志灯(小型标志灯，持续型）</t>
  </si>
  <si>
    <t>Db29</t>
  </si>
  <si>
    <t>双面多信息复合标志灯(小型标志灯，持续型）</t>
  </si>
  <si>
    <t>Db30</t>
  </si>
  <si>
    <t>Db31</t>
  </si>
  <si>
    <t>多信息复合标志灯(LED）</t>
  </si>
  <si>
    <t>Db32</t>
  </si>
  <si>
    <t>双面多信息复合标志灯(LED）</t>
  </si>
  <si>
    <t>Db33</t>
  </si>
  <si>
    <t>双面单向疏散指示灯(中型）</t>
  </si>
  <si>
    <t>Db34</t>
  </si>
  <si>
    <t>楼层指示标志灯(小型标志灯持续型)</t>
  </si>
  <si>
    <t>Db35</t>
  </si>
  <si>
    <t>Db36</t>
  </si>
  <si>
    <t>Db37</t>
  </si>
  <si>
    <t>疏散出口标志灯(小型标志灯,持续型）</t>
  </si>
  <si>
    <t>Db38</t>
  </si>
  <si>
    <t>Db39</t>
  </si>
  <si>
    <t>楼层指示标志灯 LED光原</t>
  </si>
  <si>
    <t>Db40</t>
  </si>
  <si>
    <t>避难间入口标志灯</t>
  </si>
  <si>
    <t>Db41</t>
  </si>
  <si>
    <t>避难间出口标志灯</t>
  </si>
  <si>
    <t>Db42</t>
  </si>
  <si>
    <t>单面方向标志灯(中型）</t>
  </si>
  <si>
    <t>Db43</t>
  </si>
  <si>
    <t>A型消防应急标志灯具-出入指示/禁止入内</t>
  </si>
  <si>
    <t>Db44</t>
  </si>
  <si>
    <t>A型消防应急标志灯具-出口指示/禁止入内</t>
  </si>
  <si>
    <t>Db45</t>
  </si>
  <si>
    <t>Db46</t>
  </si>
  <si>
    <t>A型消防应急标志灯具- 禁止进入标志灯</t>
  </si>
  <si>
    <t>Db47</t>
  </si>
  <si>
    <t>A型消防应急标志灯具-多信息复核标志灯</t>
  </si>
  <si>
    <t>Db48</t>
  </si>
  <si>
    <t>Db49</t>
  </si>
  <si>
    <t>A型消防应急标志灯具一疏散通道标志灯</t>
  </si>
  <si>
    <t>Db50</t>
  </si>
  <si>
    <t>A型消防应急标志灯具-安全出口+禁止进入标志灯</t>
  </si>
  <si>
    <t>线条灯51</t>
  </si>
  <si>
    <t>1-5.6.8.9.10-14.15-19.20.21.22.23-25.26.27.29.38.39.41.42.43.44.45.46.53.54.55.56-67</t>
  </si>
  <si>
    <t>Dc01</t>
  </si>
  <si>
    <t>单管荧光灯</t>
  </si>
  <si>
    <t>单管LED灯</t>
  </si>
  <si>
    <t>T5单管LED灯</t>
  </si>
  <si>
    <t>单管盒式 LED灯</t>
  </si>
  <si>
    <t>单管高效节能黑板灯</t>
  </si>
  <si>
    <t>单管荧光灯(蝙蝠翼，黑版专用)</t>
  </si>
  <si>
    <t>单管荧光灯（LED型）</t>
  </si>
  <si>
    <t>6.7.8.9.10-14.20.21.22.23-25.26.27.29.30.33.38.39.40.41.42.43.44.45.46.51.52.53.54.55.56-67</t>
  </si>
  <si>
    <t>Dc02</t>
  </si>
  <si>
    <t>双管荧光灯</t>
  </si>
  <si>
    <t>双管LED灯</t>
  </si>
  <si>
    <t>T5双管LED灯</t>
  </si>
  <si>
    <t>双管应急LED灯</t>
  </si>
  <si>
    <t>双管盒式 LED灯</t>
  </si>
  <si>
    <t>双管荧光灯 Ra大于80</t>
  </si>
  <si>
    <t>双管荧光灯（LED型）</t>
  </si>
  <si>
    <t>9.40.45.46.56-67</t>
  </si>
  <si>
    <t>Dc03</t>
  </si>
  <si>
    <t>三管荧光灯</t>
  </si>
  <si>
    <t>三管盒式 LED灯</t>
  </si>
  <si>
    <t>三管荧光灯（LED型）</t>
  </si>
  <si>
    <t>7.10-14.22.23-25.26.27.45.46</t>
  </si>
  <si>
    <t>Dc04</t>
  </si>
  <si>
    <t>壁装单管荧光灯</t>
  </si>
  <si>
    <t>壁装单管LED灯</t>
  </si>
  <si>
    <t>30.56-67</t>
  </si>
  <si>
    <t>Dc05</t>
  </si>
  <si>
    <t>防水防尘型双管 LED灯</t>
  </si>
  <si>
    <t>双管防水防尘照明灯(LED型）</t>
  </si>
  <si>
    <t>Dc06</t>
  </si>
  <si>
    <t>单管防水防尘照明灯(LED型）</t>
  </si>
  <si>
    <t>1-5.15-19.20.53</t>
  </si>
  <si>
    <t>Dc07</t>
  </si>
  <si>
    <t>B型应急照明单管灯</t>
  </si>
  <si>
    <t>消防应急单管LED灯(备用照明用，自带蓄电池≥180min)</t>
  </si>
  <si>
    <t>应急单管高效节能荧光灯(自带蓄电池，≥180min)</t>
  </si>
  <si>
    <t>6.15-19.20.36.37</t>
  </si>
  <si>
    <t>Dc08</t>
  </si>
  <si>
    <t>B型应急照明双管灯</t>
  </si>
  <si>
    <t>T5高效节能双管荧光灯</t>
  </si>
  <si>
    <t>应急双管LED灯(自带蓄电池）</t>
  </si>
  <si>
    <t>1-5.16.18.36.37</t>
  </si>
  <si>
    <t>Dc09</t>
  </si>
  <si>
    <t>B型应急照明单管壁灯</t>
  </si>
  <si>
    <t>消防应急单管LED壁灯(备用照明用，自带蓄电池≥180min)</t>
  </si>
  <si>
    <t>30.31.32.34.35.40</t>
  </si>
  <si>
    <t>Dc10</t>
  </si>
  <si>
    <t>双管应急 LED灯</t>
  </si>
  <si>
    <t>应急照明双管灯</t>
  </si>
  <si>
    <t>Dc11</t>
  </si>
  <si>
    <t>消防应急单管防水防尘LED壁灯(备用照明用，自带蓄电池≥180min)</t>
  </si>
  <si>
    <t>6.7.8.20.21</t>
  </si>
  <si>
    <t>Dc12</t>
  </si>
  <si>
    <t>嵌入式白色钢板格栅荧光灯</t>
  </si>
  <si>
    <t>LED护眼面板灯</t>
  </si>
  <si>
    <t>31.32.34.35.40</t>
  </si>
  <si>
    <t>Dc13</t>
  </si>
  <si>
    <t>单管应急LED灯</t>
  </si>
  <si>
    <t>应急照明单管灯</t>
  </si>
  <si>
    <t>Dc14-1</t>
  </si>
  <si>
    <t>线条灯，LED灯</t>
  </si>
  <si>
    <t>1m;15W;DC24V;IP65</t>
  </si>
  <si>
    <t>Dc14-2</t>
  </si>
  <si>
    <t>0.5m;8W;DC24V;IP65</t>
  </si>
  <si>
    <t>Dc14-3</t>
  </si>
  <si>
    <t>0.3m;5W;DC24V;IP65</t>
  </si>
  <si>
    <t>Dc15-1</t>
  </si>
  <si>
    <t>洗墙灯，LED灯</t>
  </si>
  <si>
    <t>1m;24W;DC24V;IP65</t>
  </si>
  <si>
    <t>Dc15-2</t>
  </si>
  <si>
    <t>0.5m;12W;DC24V;IP65</t>
  </si>
  <si>
    <t>Dc15-3</t>
  </si>
  <si>
    <t>0.3m;8W;DC24V;IP65</t>
  </si>
  <si>
    <t>7.8.45.46</t>
  </si>
  <si>
    <t>Dc16</t>
  </si>
  <si>
    <t>单管IP54型LED灯</t>
  </si>
  <si>
    <t>密闭型单管LED灯</t>
  </si>
  <si>
    <t>34.35.45.46</t>
  </si>
  <si>
    <t>Dc17</t>
  </si>
  <si>
    <t>单管应急LED壁灯</t>
  </si>
  <si>
    <t>自带蓄电池壁装单管 LED灯</t>
  </si>
  <si>
    <t>Dc18</t>
  </si>
  <si>
    <t>T5防水防尘高效节能单管荧光灯</t>
  </si>
  <si>
    <t>防水单管荧光灯</t>
  </si>
  <si>
    <t>Dc19</t>
  </si>
  <si>
    <t>T5防水防尘高效节能双管荧光灯</t>
  </si>
  <si>
    <t>防水双管荧光灯</t>
  </si>
  <si>
    <t>Dc20</t>
  </si>
  <si>
    <t>T5单管LED紫外消毒灯</t>
  </si>
  <si>
    <t>6.9.21</t>
  </si>
  <si>
    <t>Dc21</t>
  </si>
  <si>
    <t>嵌入式高效雾面格栅灯</t>
  </si>
  <si>
    <t>LED方灯</t>
  </si>
  <si>
    <t>LED吸顶灯</t>
  </si>
  <si>
    <t>6.8.21</t>
  </si>
  <si>
    <t>Dc22</t>
  </si>
  <si>
    <t>单管格栅灯</t>
  </si>
  <si>
    <t>Dc23</t>
  </si>
  <si>
    <t>Dc24</t>
  </si>
  <si>
    <t>防爆单管荧光灯</t>
  </si>
  <si>
    <t>Dc25</t>
  </si>
  <si>
    <t>Dc26</t>
  </si>
  <si>
    <t>Dc27</t>
  </si>
  <si>
    <t>30、50</t>
  </si>
  <si>
    <t>Dc28</t>
  </si>
  <si>
    <t>单管应急LED灯，防水防尘型</t>
  </si>
  <si>
    <t>Dc29</t>
  </si>
  <si>
    <t>自带蓄电池单管盒式 LED灯</t>
  </si>
  <si>
    <t>Dc30</t>
  </si>
  <si>
    <t>Dc31</t>
  </si>
  <si>
    <t>隔爆型荧光灯 Exd Ⅱ BT5</t>
  </si>
  <si>
    <t>Dc32</t>
  </si>
  <si>
    <t>密闭型双管LED灯</t>
  </si>
  <si>
    <t>Dc33</t>
  </si>
  <si>
    <t>自带蓄电池双管盒式 LED灯</t>
  </si>
  <si>
    <t>Dc34</t>
  </si>
  <si>
    <t>嵌入式乳白面板荧光灯</t>
  </si>
  <si>
    <t>Dc35</t>
  </si>
  <si>
    <t>双管IP54型LED灯</t>
  </si>
  <si>
    <t>Dc36</t>
  </si>
  <si>
    <t>防水防尘双管LED灯</t>
  </si>
  <si>
    <t>Dc37</t>
  </si>
  <si>
    <t>防水防尘型单管荧光灯</t>
  </si>
  <si>
    <t>Dc38</t>
  </si>
  <si>
    <t>单管应急荧光灯</t>
  </si>
  <si>
    <t>Dc39</t>
  </si>
  <si>
    <t>Dc40</t>
  </si>
  <si>
    <t>紫外线消毒灯</t>
  </si>
  <si>
    <t>Dc41</t>
  </si>
  <si>
    <t>单管荧光灯（黑板灯）</t>
  </si>
  <si>
    <t>Dc42</t>
  </si>
  <si>
    <t>Dc43</t>
  </si>
  <si>
    <t>单管LED灯（黑板灯）</t>
  </si>
  <si>
    <t>Dc44</t>
  </si>
  <si>
    <t>Dc45</t>
  </si>
  <si>
    <t>Dc46</t>
  </si>
  <si>
    <t>防尘防水双管荧光灯</t>
  </si>
  <si>
    <t>Dc47</t>
  </si>
  <si>
    <t>双端直管形紫外线杀菌灯</t>
  </si>
  <si>
    <t>8强、23-1、24-1、25-1、31、32、33、34、35、56说明</t>
  </si>
  <si>
    <t>Ka01</t>
  </si>
  <si>
    <t>风机盘管调速开关</t>
  </si>
  <si>
    <t>风机盘管控制面板</t>
  </si>
  <si>
    <t>温控开关</t>
  </si>
  <si>
    <t>6、7、8强、29、30、31、32、33、34、35</t>
  </si>
  <si>
    <t>Ka02</t>
  </si>
  <si>
    <t>双联单控开关</t>
  </si>
  <si>
    <t>双联单控跷板开关</t>
  </si>
  <si>
    <t>双联单控暗开关</t>
  </si>
  <si>
    <t>Ka03</t>
  </si>
  <si>
    <t>三联单控开关</t>
  </si>
  <si>
    <t>三联单控跷板开关</t>
  </si>
  <si>
    <t>三联单控暗开关</t>
  </si>
  <si>
    <t>7、10、11、12、13、14、30、41、43、44</t>
  </si>
  <si>
    <t>Ka04</t>
  </si>
  <si>
    <t>单联双控开关</t>
  </si>
  <si>
    <t>防溅型双控开关</t>
  </si>
  <si>
    <t>异地双控开关</t>
  </si>
  <si>
    <t>7、8强、15、16、17、18、19、20</t>
  </si>
  <si>
    <t>Ka05</t>
  </si>
  <si>
    <t>双联单控IP54型开关</t>
  </si>
  <si>
    <t>双联单控带防溅盖开关</t>
  </si>
  <si>
    <t>6、29、30、31、32、33、34、35</t>
  </si>
  <si>
    <t>Ka06</t>
  </si>
  <si>
    <t>单联单控开关</t>
  </si>
  <si>
    <t>单联单控跷板开关</t>
  </si>
  <si>
    <t>单联单控暗开关</t>
  </si>
  <si>
    <t>Ka07</t>
  </si>
  <si>
    <t>三联单控IP54型开关</t>
  </si>
  <si>
    <t>三联单控带防溅盖开关</t>
  </si>
  <si>
    <t>47、48、49、50、51、52</t>
  </si>
  <si>
    <t>Ka08</t>
  </si>
  <si>
    <t>单联单控拉线开关</t>
  </si>
  <si>
    <t>拉线开关</t>
  </si>
  <si>
    <t>7、8强、36、37、40</t>
  </si>
  <si>
    <t>Ka09</t>
  </si>
  <si>
    <t>风机调速开关</t>
  </si>
  <si>
    <t>新风开关</t>
  </si>
  <si>
    <t>风盘控制面板</t>
  </si>
  <si>
    <t>风机盘管开关</t>
  </si>
  <si>
    <t>7、8强、16、18</t>
  </si>
  <si>
    <t>Ka10</t>
  </si>
  <si>
    <t>单联单控IP54型开关</t>
  </si>
  <si>
    <t>单联单控带防溅盖开关</t>
  </si>
  <si>
    <t>15、17、19、20</t>
  </si>
  <si>
    <t>Ka11</t>
  </si>
  <si>
    <t>22、23-1、24-1、25-1</t>
  </si>
  <si>
    <t>Ka12</t>
  </si>
  <si>
    <t>异地控制按钮</t>
  </si>
  <si>
    <t>27、29、30</t>
  </si>
  <si>
    <t>Ka13</t>
  </si>
  <si>
    <t>吊顶式热回收机组开关设备自带</t>
  </si>
  <si>
    <t>6、7、8强</t>
  </si>
  <si>
    <t>Ka14</t>
  </si>
  <si>
    <t>开关</t>
  </si>
  <si>
    <t>7、8强</t>
  </si>
  <si>
    <t>Ka15</t>
  </si>
  <si>
    <t>温湿度控制开关</t>
  </si>
  <si>
    <t>6、30</t>
  </si>
  <si>
    <t>Ka16</t>
  </si>
  <si>
    <t>红外移动探测加光控开关</t>
  </si>
  <si>
    <t>声光控开关</t>
  </si>
  <si>
    <t>54、55</t>
  </si>
  <si>
    <t>Ka17</t>
  </si>
  <si>
    <t>风扇开关</t>
  </si>
  <si>
    <t>Ka18</t>
  </si>
  <si>
    <t>智慧照明控制面板</t>
  </si>
  <si>
    <t>Ka19</t>
  </si>
  <si>
    <t>触摸、声光控延时开关</t>
  </si>
  <si>
    <t>8强</t>
  </si>
  <si>
    <t>Ka20</t>
  </si>
  <si>
    <t>2键智慧照明控制面板</t>
  </si>
  <si>
    <t>Ka21</t>
  </si>
  <si>
    <t>4键智慧照明控制面板</t>
  </si>
  <si>
    <t>Ka22</t>
  </si>
  <si>
    <t>四联单控开关</t>
  </si>
  <si>
    <t>Ka23</t>
  </si>
  <si>
    <t>四联单控暗开关</t>
  </si>
  <si>
    <t>Ka24</t>
  </si>
  <si>
    <t>Ka25</t>
  </si>
  <si>
    <t>Ka26</t>
  </si>
  <si>
    <t>1、2、3、4、5、9、10、11、12、13、14、15、16、17、18、19、20、21、22、23-1、24-1、25-1、26、27、28、36、37、38、39、40、41、42、43、44、45详图、45说明、46详图、46说明、47、48、49、50、51、52、53、54、55、56说明</t>
  </si>
  <si>
    <t>Kb01</t>
  </si>
  <si>
    <t>单联单控暗装跷板开关</t>
  </si>
  <si>
    <t>单联跷板式暗开关</t>
  </si>
  <si>
    <t>单联暗装开关</t>
  </si>
  <si>
    <t>1、2、3、4、5、9、10、11、12、13、14、15、16、17、18、19、20、21、22、23-1、24-1、25-1、26、27、28、36、37、40、41、42、43、44、45详图、45说明、46详图、46说明、47、48、49、50、51、52、53、54、55、56说明</t>
  </si>
  <si>
    <t>Kb02</t>
  </si>
  <si>
    <t>双联暗装开关</t>
  </si>
  <si>
    <t>双联单控暗装跷板开关</t>
  </si>
  <si>
    <t>双联跷板式暗开关</t>
  </si>
  <si>
    <t>1、2、3、4、5、9、10、11、12、13、14、15、16、17、18、19、20、21、22、23-1、24-1、25-1、26、27、28、36、37、40、41、42、43、44、45详图、45说明、46详图、46说明、47、48、49、50、53、54、55、56说明</t>
  </si>
  <si>
    <t>Kb03</t>
  </si>
  <si>
    <t>三联暗装开关</t>
  </si>
  <si>
    <t>三联单控暗装跷板开关</t>
  </si>
  <si>
    <t>三联跷板式暗开关</t>
  </si>
  <si>
    <t>1、2、3、4、5、6、10、11、12、13、14、15、16、17、18、19、21、26、27、30、31、32、33、34、35、36、37、38、39、40、42、45详图、45说明、46详图、46说明、56说明</t>
  </si>
  <si>
    <t>Kb04</t>
  </si>
  <si>
    <t>单联双控暗装跷板开关</t>
  </si>
  <si>
    <t>非异地双控开关</t>
  </si>
  <si>
    <t>双控开关</t>
  </si>
  <si>
    <t>单联双联三联双控开关</t>
  </si>
  <si>
    <t>单联双控跷板式暗开关</t>
  </si>
  <si>
    <t>暗装双控开关</t>
  </si>
  <si>
    <t>1、2、3、4、5、6、10、11、12、13、14、21、22、23-1、24-1、25-1、26、28、30、31、32、34、35、40、41、42、43、44、47、48、49、50、51、53、54、55</t>
  </si>
  <si>
    <t>Kb05</t>
  </si>
  <si>
    <t>防溅型单联单控暗装跷板开关</t>
  </si>
  <si>
    <t>密闭单极开关</t>
  </si>
  <si>
    <t>防溅型一联单控开关</t>
  </si>
  <si>
    <t>单联单控密闭开关</t>
  </si>
  <si>
    <t>防潮型单联单控开关</t>
  </si>
  <si>
    <t>单极暗装防溅式暗装跷板开关</t>
  </si>
  <si>
    <t>单联单控密闭防水开关</t>
  </si>
  <si>
    <t>密闭型单联单控开关</t>
  </si>
  <si>
    <t>6、21、22、23-1、24-1、25-1、26、28、29、30、31、32、34、35、40、41、43、44、47、48、49、54、55</t>
  </si>
  <si>
    <t>Kb06</t>
  </si>
  <si>
    <t>密闭双极开关</t>
  </si>
  <si>
    <t>密闭型双联单控开关</t>
  </si>
  <si>
    <t>双联单控密闭开关</t>
  </si>
  <si>
    <t>防潮型双联单控开关</t>
  </si>
  <si>
    <t>双极暗装防溅式暗装跷板开关</t>
  </si>
  <si>
    <t>15、16、17、18、19、20、21、53、56说明</t>
  </si>
  <si>
    <t>Kb07</t>
  </si>
  <si>
    <t>红外感应开关</t>
  </si>
  <si>
    <t>1、2、3、4、5、9、10、11、12、13、14、22、23-1、24-1、25-1、26、27、45详图、46详图、53</t>
  </si>
  <si>
    <t>Kb08</t>
  </si>
  <si>
    <t>四联单控暗装跷板开关</t>
  </si>
  <si>
    <t>四联跷板式暗开关</t>
  </si>
  <si>
    <t>21、22、23-1、24-1、25-1、26、28、30、31、32、34、35、40、41、43、44</t>
  </si>
  <si>
    <t>Kb09</t>
  </si>
  <si>
    <t>三联单控密闭开关</t>
  </si>
  <si>
    <t>密闭三级开关</t>
  </si>
  <si>
    <t>防潮型三联单控开关</t>
  </si>
  <si>
    <t>15、16、17、18、19、36、37、38、39、42</t>
  </si>
  <si>
    <t>Kb10</t>
  </si>
  <si>
    <t>浴霸开关</t>
  </si>
  <si>
    <t>Kb11</t>
  </si>
  <si>
    <t>15、16、17、18、19、20</t>
  </si>
  <si>
    <t>Kb12</t>
  </si>
  <si>
    <t>10、11、12、13、14</t>
  </si>
  <si>
    <t>Kb13</t>
  </si>
  <si>
    <t>残疾人用定时暗开关</t>
  </si>
  <si>
    <t>36、37、38、39、42</t>
  </si>
  <si>
    <t>Kb14</t>
  </si>
  <si>
    <t>1、2、3、4、5</t>
  </si>
  <si>
    <t>Kb15</t>
  </si>
  <si>
    <t>防溅型单联双控暗装跷板开关</t>
  </si>
  <si>
    <t>10、11、12、13</t>
  </si>
  <si>
    <t>Kb16</t>
  </si>
  <si>
    <t>防溅型四联单控开关</t>
  </si>
  <si>
    <t>31、32、34、35</t>
  </si>
  <si>
    <t>Kb17</t>
  </si>
  <si>
    <t>储藏间照明开关（带安全型插座）</t>
  </si>
  <si>
    <t>41、43、44</t>
  </si>
  <si>
    <t>Kb18</t>
  </si>
  <si>
    <t>单联单控防爆开关</t>
  </si>
  <si>
    <t>47、48、49</t>
  </si>
  <si>
    <t>Kb19</t>
  </si>
  <si>
    <t>温度控制开关</t>
  </si>
  <si>
    <t>23-1、24-1、25-1</t>
  </si>
  <si>
    <t>Kb20</t>
  </si>
  <si>
    <t>Kb21</t>
  </si>
  <si>
    <t>双联单控防爆开关</t>
  </si>
  <si>
    <t>Kb22</t>
  </si>
  <si>
    <t>三联单控防爆开关</t>
  </si>
  <si>
    <t>45说明、46说明</t>
  </si>
  <si>
    <t>Kb23</t>
  </si>
  <si>
    <t>隔爆型灯开关</t>
  </si>
  <si>
    <t>Kb24</t>
  </si>
  <si>
    <t>残疾人报警按钮</t>
  </si>
  <si>
    <t>36、37、38、39</t>
  </si>
  <si>
    <t>带插座的开关</t>
  </si>
  <si>
    <t>56说明</t>
  </si>
  <si>
    <t>Kc01</t>
  </si>
  <si>
    <t>紧急按钮开关</t>
  </si>
  <si>
    <t>10、11、12、13、14、15、16、17、18、19、22</t>
  </si>
  <si>
    <t>Kc02</t>
  </si>
  <si>
    <t>紧急求助按钮</t>
  </si>
  <si>
    <t>浴霸（照明、通风、采暖三合一）</t>
  </si>
  <si>
    <t>86接线盒</t>
  </si>
  <si>
    <t>15、16、17、18、19、20、21、53</t>
  </si>
  <si>
    <t>Kc03</t>
  </si>
  <si>
    <t>呼叫求助按钮（50V以下安全电压供电）</t>
  </si>
  <si>
    <t>电采暖预留电源接线盒</t>
  </si>
  <si>
    <t>广告灯箱预留接线盒</t>
  </si>
  <si>
    <t>室内紧急呼叫按钮装置</t>
  </si>
  <si>
    <t>6、7、8强、8弱、22、40、41、54、55</t>
  </si>
  <si>
    <t>Kc04</t>
  </si>
  <si>
    <t>医用呼叫分机</t>
  </si>
  <si>
    <t>紧急求救按钮</t>
  </si>
  <si>
    <t>紧急求救按钮（自带救助呼叫拉绳 拉绳末端距地0.1米）</t>
  </si>
  <si>
    <t>残疾人紧急呼救按钮</t>
  </si>
  <si>
    <t>紧急呼救按钮开关</t>
  </si>
  <si>
    <t>Kc05</t>
  </si>
  <si>
    <t>温控器</t>
  </si>
  <si>
    <t>Kc06</t>
  </si>
  <si>
    <t>26、27</t>
  </si>
  <si>
    <t>Kc07</t>
  </si>
  <si>
    <t>无障碍报警按钮</t>
  </si>
  <si>
    <t>45详图、45说明、46详图、46说明</t>
  </si>
  <si>
    <t>Kc08</t>
  </si>
  <si>
    <t>风盘调速开关</t>
  </si>
  <si>
    <t>Kc09</t>
  </si>
  <si>
    <t>JK-1型医用脚踏开关</t>
  </si>
  <si>
    <t>Kc10</t>
  </si>
  <si>
    <t>呼救按钮</t>
  </si>
  <si>
    <t>Kc11</t>
  </si>
  <si>
    <t>长方形</t>
  </si>
  <si>
    <t>8弱、9、36、37、38、39、42、56说明</t>
  </si>
  <si>
    <t>Kd01</t>
  </si>
  <si>
    <t>呼救信号声光显示装置</t>
  </si>
  <si>
    <t>事故风机按钮</t>
  </si>
  <si>
    <t>无线式电子班牌</t>
  </si>
  <si>
    <t>56说明、56系统图</t>
  </si>
  <si>
    <t>Kd02</t>
  </si>
  <si>
    <t>紧急启停按钮</t>
  </si>
  <si>
    <t>7、41、43、44、47、48、49、50、51、52</t>
  </si>
  <si>
    <t>Kd03</t>
  </si>
  <si>
    <t>温控器开关</t>
  </si>
  <si>
    <t>地暖温控面板</t>
  </si>
  <si>
    <t>温度控制器</t>
  </si>
  <si>
    <t>Kd04</t>
  </si>
  <si>
    <t>挡烟垂壁控制装置</t>
  </si>
  <si>
    <t>Kd05</t>
  </si>
  <si>
    <t>暖气温控阀开关</t>
  </si>
  <si>
    <t>16、18、21、42</t>
  </si>
  <si>
    <t>Kd06</t>
  </si>
  <si>
    <t>Kd07</t>
  </si>
  <si>
    <t>挡烟垂壁控制器</t>
  </si>
  <si>
    <t>Kd08</t>
  </si>
  <si>
    <t>电暖气温控器</t>
  </si>
  <si>
    <t>Kd09</t>
  </si>
  <si>
    <t>卷帘门控制按钮</t>
  </si>
  <si>
    <t>Kd10</t>
  </si>
  <si>
    <t>节电开关</t>
  </si>
  <si>
    <t>5、6、47</t>
  </si>
  <si>
    <t>Kd11</t>
  </si>
  <si>
    <t>电源箱</t>
  </si>
  <si>
    <t>壁挂电源箱</t>
  </si>
  <si>
    <t>8强、30</t>
  </si>
  <si>
    <t>Kd12</t>
  </si>
  <si>
    <t>挡烟垂壁控制箱</t>
  </si>
  <si>
    <t>Kd13</t>
  </si>
  <si>
    <t>挡烟垂壁控制按钮</t>
  </si>
  <si>
    <t>远控启停按钮</t>
  </si>
  <si>
    <t>Kd14</t>
  </si>
  <si>
    <t>挡烟垂壁手动控制按钮</t>
  </si>
  <si>
    <t>优先权</t>
    <phoneticPr fontId="9" type="noConversion"/>
  </si>
  <si>
    <t>类型</t>
    <phoneticPr fontId="9" type="noConversion"/>
  </si>
  <si>
    <t>空心圆</t>
    <phoneticPr fontId="9" type="noConversion"/>
  </si>
  <si>
    <t>非空心圆</t>
    <phoneticPr fontId="9" type="noConversion"/>
  </si>
  <si>
    <t>圆形</t>
    <phoneticPr fontId="9" type="noConversion"/>
  </si>
  <si>
    <t>实心插座51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</si>
</sst>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宋体"/>
      <charset val="134"/>
    </font>
    <font>
      <b/>
      <sz val="12"/>
      <name val="宋体"/>
      <family val="3"/>
      <charset val="134"/>
    </font>
    <font>
      <sz val="12.9"/>
      <name val="宋体"/>
      <family val="3"/>
      <charset val="134"/>
    </font>
    <font>
      <sz val="11.1"/>
      <name val="宋体"/>
      <family val="3"/>
      <charset val="134"/>
    </font>
    <font>
      <sz val="18.8"/>
      <name val="宋体"/>
      <family val="3"/>
      <charset val="134"/>
    </font>
    <font>
      <sz val="17.75"/>
      <name val="宋体"/>
      <family val="3"/>
      <charset val="134"/>
    </font>
    <font>
      <sz val="19.7"/>
      <name val="宋体"/>
      <family val="3"/>
      <charset val="134"/>
    </font>
    <font>
      <sz val="18.0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24.5"/>
      <color rgb="FF000000"/>
      <name val="宋体"/>
      <family val="3"/>
      <charset val="134"/>
    </font>
    <font>
      <sz val="19.5"/>
      <color rgb="FF000000"/>
      <name val="宋体"/>
      <family val="3"/>
      <charset val="134"/>
    </font>
    <font>
      <sz val="4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9"/>
      <color rgb="FF000000"/>
      <name val="宋体"/>
      <family val="3"/>
      <charset val="134"/>
    </font>
    <font>
      <sz val="23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07.png"/><Relationship Id="rId21" Type="http://schemas.openxmlformats.org/officeDocument/2006/relationships/image" Target="../media/image202.png"/><Relationship Id="rId42" Type="http://schemas.openxmlformats.org/officeDocument/2006/relationships/image" Target="../media/image223.png"/><Relationship Id="rId47" Type="http://schemas.openxmlformats.org/officeDocument/2006/relationships/image" Target="../media/image228.png"/><Relationship Id="rId63" Type="http://schemas.openxmlformats.org/officeDocument/2006/relationships/image" Target="../media/image244.png"/><Relationship Id="rId68" Type="http://schemas.openxmlformats.org/officeDocument/2006/relationships/image" Target="../media/image249.png"/><Relationship Id="rId16" Type="http://schemas.openxmlformats.org/officeDocument/2006/relationships/image" Target="../media/image197.png"/><Relationship Id="rId11" Type="http://schemas.openxmlformats.org/officeDocument/2006/relationships/image" Target="../media/image192.png"/><Relationship Id="rId24" Type="http://schemas.openxmlformats.org/officeDocument/2006/relationships/image" Target="../media/image205.png"/><Relationship Id="rId32" Type="http://schemas.openxmlformats.org/officeDocument/2006/relationships/image" Target="../media/image213.png"/><Relationship Id="rId37" Type="http://schemas.openxmlformats.org/officeDocument/2006/relationships/image" Target="../media/image218.png"/><Relationship Id="rId40" Type="http://schemas.openxmlformats.org/officeDocument/2006/relationships/image" Target="../media/image221.png"/><Relationship Id="rId45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../media/image239.png"/><Relationship Id="rId66" Type="http://schemas.openxmlformats.org/officeDocument/2006/relationships/image" Target="../media/image247.png"/><Relationship Id="rId74" Type="http://schemas.openxmlformats.org/officeDocument/2006/relationships/image" Target="../media/image255.png"/><Relationship Id="rId5" Type="http://schemas.openxmlformats.org/officeDocument/2006/relationships/image" Target="../media/image186.png"/><Relationship Id="rId61" Type="http://schemas.openxmlformats.org/officeDocument/2006/relationships/image" Target="../media/image242.png"/><Relationship Id="rId19" Type="http://schemas.openxmlformats.org/officeDocument/2006/relationships/image" Target="../media/image200.png"/><Relationship Id="rId14" Type="http://schemas.openxmlformats.org/officeDocument/2006/relationships/image" Target="../media/image195.png"/><Relationship Id="rId22" Type="http://schemas.openxmlformats.org/officeDocument/2006/relationships/image" Target="../media/image203.png"/><Relationship Id="rId27" Type="http://schemas.openxmlformats.org/officeDocument/2006/relationships/image" Target="../media/image208.png"/><Relationship Id="rId30" Type="http://schemas.openxmlformats.org/officeDocument/2006/relationships/image" Target="../media/image211.png"/><Relationship Id="rId35" Type="http://schemas.openxmlformats.org/officeDocument/2006/relationships/image" Target="../media/image216.png"/><Relationship Id="rId43" Type="http://schemas.openxmlformats.org/officeDocument/2006/relationships/image" Target="../media/image224.png"/><Relationship Id="rId48" Type="http://schemas.openxmlformats.org/officeDocument/2006/relationships/image" Target="../media/image229.png"/><Relationship Id="rId56" Type="http://schemas.openxmlformats.org/officeDocument/2006/relationships/image" Target="../media/image237.png"/><Relationship Id="rId64" Type="http://schemas.openxmlformats.org/officeDocument/2006/relationships/image" Target="../media/image245.png"/><Relationship Id="rId69" Type="http://schemas.openxmlformats.org/officeDocument/2006/relationships/image" Target="../media/image250.png"/><Relationship Id="rId77" Type="http://schemas.openxmlformats.org/officeDocument/2006/relationships/image" Target="../media/image258.png"/><Relationship Id="rId8" Type="http://schemas.openxmlformats.org/officeDocument/2006/relationships/image" Target="../media/image189.png"/><Relationship Id="rId51" Type="http://schemas.openxmlformats.org/officeDocument/2006/relationships/image" Target="../media/image232.png"/><Relationship Id="rId72" Type="http://schemas.openxmlformats.org/officeDocument/2006/relationships/image" Target="../media/image253.png"/><Relationship Id="rId3" Type="http://schemas.openxmlformats.org/officeDocument/2006/relationships/image" Target="../media/image184.png"/><Relationship Id="rId12" Type="http://schemas.openxmlformats.org/officeDocument/2006/relationships/image" Target="../media/image193.png"/><Relationship Id="rId17" Type="http://schemas.openxmlformats.org/officeDocument/2006/relationships/image" Target="../media/image198.png"/><Relationship Id="rId25" Type="http://schemas.openxmlformats.org/officeDocument/2006/relationships/image" Target="../media/image206.png"/><Relationship Id="rId33" Type="http://schemas.openxmlformats.org/officeDocument/2006/relationships/image" Target="../media/image214.png"/><Relationship Id="rId38" Type="http://schemas.openxmlformats.org/officeDocument/2006/relationships/image" Target="../media/image219.png"/><Relationship Id="rId46" Type="http://schemas.openxmlformats.org/officeDocument/2006/relationships/image" Target="../media/image227.png"/><Relationship Id="rId59" Type="http://schemas.openxmlformats.org/officeDocument/2006/relationships/image" Target="../media/image240.png"/><Relationship Id="rId67" Type="http://schemas.openxmlformats.org/officeDocument/2006/relationships/image" Target="../media/image248.png"/><Relationship Id="rId20" Type="http://schemas.openxmlformats.org/officeDocument/2006/relationships/image" Target="../media/image201.png"/><Relationship Id="rId41" Type="http://schemas.openxmlformats.org/officeDocument/2006/relationships/image" Target="../media/image222.png"/><Relationship Id="rId54" Type="http://schemas.openxmlformats.org/officeDocument/2006/relationships/image" Target="../media/image235.png"/><Relationship Id="rId62" Type="http://schemas.openxmlformats.org/officeDocument/2006/relationships/image" Target="../media/image243.png"/><Relationship Id="rId70" Type="http://schemas.openxmlformats.org/officeDocument/2006/relationships/image" Target="../media/image251.png"/><Relationship Id="rId75" Type="http://schemas.openxmlformats.org/officeDocument/2006/relationships/image" Target="../media/image256.png"/><Relationship Id="rId1" Type="http://schemas.openxmlformats.org/officeDocument/2006/relationships/image" Target="../media/image183.png"/><Relationship Id="rId6" Type="http://schemas.openxmlformats.org/officeDocument/2006/relationships/image" Target="../media/image187.png"/><Relationship Id="rId15" Type="http://schemas.openxmlformats.org/officeDocument/2006/relationships/image" Target="../media/image196.png"/><Relationship Id="rId23" Type="http://schemas.openxmlformats.org/officeDocument/2006/relationships/image" Target="../media/image204.png"/><Relationship Id="rId28" Type="http://schemas.openxmlformats.org/officeDocument/2006/relationships/image" Target="../media/image209.png"/><Relationship Id="rId36" Type="http://schemas.openxmlformats.org/officeDocument/2006/relationships/image" Target="../media/image217.png"/><Relationship Id="rId49" Type="http://schemas.openxmlformats.org/officeDocument/2006/relationships/image" Target="../media/image230.png"/><Relationship Id="rId57" Type="http://schemas.openxmlformats.org/officeDocument/2006/relationships/image" Target="../media/image238.png"/><Relationship Id="rId10" Type="http://schemas.openxmlformats.org/officeDocument/2006/relationships/image" Target="../media/image191.png"/><Relationship Id="rId31" Type="http://schemas.openxmlformats.org/officeDocument/2006/relationships/image" Target="../media/image212.png"/><Relationship Id="rId44" Type="http://schemas.openxmlformats.org/officeDocument/2006/relationships/image" Target="../media/image225.png"/><Relationship Id="rId52" Type="http://schemas.openxmlformats.org/officeDocument/2006/relationships/image" Target="../media/image233.png"/><Relationship Id="rId60" Type="http://schemas.openxmlformats.org/officeDocument/2006/relationships/image" Target="../media/image241.png"/><Relationship Id="rId65" Type="http://schemas.openxmlformats.org/officeDocument/2006/relationships/image" Target="../media/image246.png"/><Relationship Id="rId73" Type="http://schemas.openxmlformats.org/officeDocument/2006/relationships/image" Target="../media/image254.png"/><Relationship Id="rId78" Type="http://schemas.openxmlformats.org/officeDocument/2006/relationships/image" Target="../media/image259.png"/><Relationship Id="rId4" Type="http://schemas.openxmlformats.org/officeDocument/2006/relationships/image" Target="../media/image185.png"/><Relationship Id="rId9" Type="http://schemas.openxmlformats.org/officeDocument/2006/relationships/image" Target="../media/image190.png"/><Relationship Id="rId13" Type="http://schemas.openxmlformats.org/officeDocument/2006/relationships/image" Target="../media/image194.png"/><Relationship Id="rId18" Type="http://schemas.openxmlformats.org/officeDocument/2006/relationships/image" Target="../media/image199.png"/><Relationship Id="rId39" Type="http://schemas.openxmlformats.org/officeDocument/2006/relationships/image" Target="../media/image220.png"/><Relationship Id="rId34" Type="http://schemas.openxmlformats.org/officeDocument/2006/relationships/image" Target="../media/image215.png"/><Relationship Id="rId50" Type="http://schemas.openxmlformats.org/officeDocument/2006/relationships/image" Target="../media/image231.png"/><Relationship Id="rId55" Type="http://schemas.openxmlformats.org/officeDocument/2006/relationships/image" Target="../media/image236.png"/><Relationship Id="rId76" Type="http://schemas.openxmlformats.org/officeDocument/2006/relationships/image" Target="../media/image257.png"/><Relationship Id="rId7" Type="http://schemas.openxmlformats.org/officeDocument/2006/relationships/image" Target="../media/image188.png"/><Relationship Id="rId71" Type="http://schemas.openxmlformats.org/officeDocument/2006/relationships/image" Target="../media/image252.png"/><Relationship Id="rId2" Type="http://schemas.openxmlformats.org/officeDocument/2006/relationships/image" Target="clipboard/drawings/NULL" TargetMode="External"/><Relationship Id="rId29" Type="http://schemas.openxmlformats.org/officeDocument/2006/relationships/image" Target="../media/image2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1905000</xdr:colOff>
      <xdr:row>7</xdr:row>
      <xdr:rowOff>12700</xdr:rowOff>
    </xdr:from>
    <xdr:to>
      <xdr:col>5</xdr:col>
      <xdr:colOff>508000</xdr:colOff>
      <xdr:row>7</xdr:row>
      <xdr:rowOff>431800</xdr:rowOff>
    </xdr:to>
    <xdr:pic>
      <xdr:nvPicPr>
        <xdr:cNvPr id="561096" name="图片 20">
          <a:extLst>
            <a:ext uri="{FF2B5EF4-FFF2-40B4-BE49-F238E27FC236}">
              <a16:creationId xmlns:a16="http://schemas.microsoft.com/office/drawing/2014/main" id="{1C88E0FA-CDE1-E963-0601-799702E9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965700"/>
          <a:ext cx="508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</xdr:row>
      <xdr:rowOff>63500</xdr:rowOff>
    </xdr:from>
    <xdr:to>
      <xdr:col>5</xdr:col>
      <xdr:colOff>406400</xdr:colOff>
      <xdr:row>3</xdr:row>
      <xdr:rowOff>444500</xdr:rowOff>
    </xdr:to>
    <xdr:pic>
      <xdr:nvPicPr>
        <xdr:cNvPr id="561097" name="图片 28">
          <a:extLst>
            <a:ext uri="{FF2B5EF4-FFF2-40B4-BE49-F238E27FC236}">
              <a16:creationId xmlns:a16="http://schemas.microsoft.com/office/drawing/2014/main" id="{C4637DAB-E2DD-71E8-DB54-8BB8ABC3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4765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62</xdr:row>
      <xdr:rowOff>50800</xdr:rowOff>
    </xdr:from>
    <xdr:to>
      <xdr:col>5</xdr:col>
      <xdr:colOff>520700</xdr:colOff>
      <xdr:row>82</xdr:row>
      <xdr:rowOff>431800</xdr:rowOff>
    </xdr:to>
    <xdr:pic>
      <xdr:nvPicPr>
        <xdr:cNvPr id="561098" name="图片 30">
          <a:extLst>
            <a:ext uri="{FF2B5EF4-FFF2-40B4-BE49-F238E27FC236}">
              <a16:creationId xmlns:a16="http://schemas.microsoft.com/office/drawing/2014/main" id="{BCE3C671-662F-73BD-E607-327E6B85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9415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</xdr:row>
      <xdr:rowOff>38100</xdr:rowOff>
    </xdr:from>
    <xdr:to>
      <xdr:col>5</xdr:col>
      <xdr:colOff>533400</xdr:colOff>
      <xdr:row>10</xdr:row>
      <xdr:rowOff>495300</xdr:rowOff>
    </xdr:to>
    <xdr:pic>
      <xdr:nvPicPr>
        <xdr:cNvPr id="561099" name="图片 31">
          <a:extLst>
            <a:ext uri="{FF2B5EF4-FFF2-40B4-BE49-F238E27FC236}">
              <a16:creationId xmlns:a16="http://schemas.microsoft.com/office/drawing/2014/main" id="{55CA6388-E4FD-AC3E-952E-9E25347C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961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31</xdr:row>
      <xdr:rowOff>50800</xdr:rowOff>
    </xdr:from>
    <xdr:to>
      <xdr:col>5</xdr:col>
      <xdr:colOff>647700</xdr:colOff>
      <xdr:row>82</xdr:row>
      <xdr:rowOff>431800</xdr:rowOff>
    </xdr:to>
    <xdr:pic>
      <xdr:nvPicPr>
        <xdr:cNvPr id="561100" name="图片 121">
          <a:extLst>
            <a:ext uri="{FF2B5EF4-FFF2-40B4-BE49-F238E27FC236}">
              <a16:creationId xmlns:a16="http://schemas.microsoft.com/office/drawing/2014/main" id="{C4D104AA-34A2-AE4C-ED23-B2FB0E74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243800"/>
          <a:ext cx="622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55</xdr:row>
      <xdr:rowOff>25400</xdr:rowOff>
    </xdr:from>
    <xdr:to>
      <xdr:col>5</xdr:col>
      <xdr:colOff>673100</xdr:colOff>
      <xdr:row>82</xdr:row>
      <xdr:rowOff>482600</xdr:rowOff>
    </xdr:to>
    <xdr:pic>
      <xdr:nvPicPr>
        <xdr:cNvPr id="561101" name="图片 137">
          <a:extLst>
            <a:ext uri="{FF2B5EF4-FFF2-40B4-BE49-F238E27FC236}">
              <a16:creationId xmlns:a16="http://schemas.microsoft.com/office/drawing/2014/main" id="{20609202-9BD5-8582-3C67-2CB119EB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5471100"/>
          <a:ext cx="6731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21</xdr:row>
      <xdr:rowOff>12700</xdr:rowOff>
    </xdr:from>
    <xdr:to>
      <xdr:col>5</xdr:col>
      <xdr:colOff>419100</xdr:colOff>
      <xdr:row>82</xdr:row>
      <xdr:rowOff>482600</xdr:rowOff>
    </xdr:to>
    <xdr:pic>
      <xdr:nvPicPr>
        <xdr:cNvPr id="561102" name="图片 143">
          <a:extLst>
            <a:ext uri="{FF2B5EF4-FFF2-40B4-BE49-F238E27FC236}">
              <a16:creationId xmlns:a16="http://schemas.microsoft.com/office/drawing/2014/main" id="{8F8B5392-4EBE-D6AB-D69E-323328F4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3855700"/>
          <a:ext cx="406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36</xdr:row>
      <xdr:rowOff>50800</xdr:rowOff>
    </xdr:from>
    <xdr:to>
      <xdr:col>5</xdr:col>
      <xdr:colOff>609600</xdr:colOff>
      <xdr:row>82</xdr:row>
      <xdr:rowOff>444500</xdr:rowOff>
    </xdr:to>
    <xdr:pic>
      <xdr:nvPicPr>
        <xdr:cNvPr id="561103" name="图片 144">
          <a:extLst>
            <a:ext uri="{FF2B5EF4-FFF2-40B4-BE49-F238E27FC236}">
              <a16:creationId xmlns:a16="http://schemas.microsoft.com/office/drawing/2014/main" id="{1509410C-D9AD-5352-35E4-CA5B0A09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23418800"/>
          <a:ext cx="558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63</xdr:row>
      <xdr:rowOff>50800</xdr:rowOff>
    </xdr:from>
    <xdr:to>
      <xdr:col>5</xdr:col>
      <xdr:colOff>762000</xdr:colOff>
      <xdr:row>82</xdr:row>
      <xdr:rowOff>431800</xdr:rowOff>
    </xdr:to>
    <xdr:pic>
      <xdr:nvPicPr>
        <xdr:cNvPr id="561104" name="图片 145">
          <a:extLst>
            <a:ext uri="{FF2B5EF4-FFF2-40B4-BE49-F238E27FC236}">
              <a16:creationId xmlns:a16="http://schemas.microsoft.com/office/drawing/2014/main" id="{EB8A637C-767F-D58C-3EA7-3761BCEB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716200"/>
          <a:ext cx="762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82</xdr:row>
      <xdr:rowOff>419100</xdr:rowOff>
    </xdr:to>
    <xdr:pic>
      <xdr:nvPicPr>
        <xdr:cNvPr id="561105" name="图片 125">
          <a:extLst>
            <a:ext uri="{FF2B5EF4-FFF2-40B4-BE49-F238E27FC236}">
              <a16:creationId xmlns:a16="http://schemas.microsoft.com/office/drawing/2014/main" id="{F965F70D-12E6-6BB3-B11F-AD8CBAD18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270700"/>
          <a:ext cx="457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43</xdr:row>
      <xdr:rowOff>12700</xdr:rowOff>
    </xdr:from>
    <xdr:to>
      <xdr:col>5</xdr:col>
      <xdr:colOff>469900</xdr:colOff>
      <xdr:row>82</xdr:row>
      <xdr:rowOff>495300</xdr:rowOff>
    </xdr:to>
    <xdr:pic>
      <xdr:nvPicPr>
        <xdr:cNvPr id="561106" name="图片 131">
          <a:extLst>
            <a:ext uri="{FF2B5EF4-FFF2-40B4-BE49-F238E27FC236}">
              <a16:creationId xmlns:a16="http://schemas.microsoft.com/office/drawing/2014/main" id="{37578DD9-648D-2EF7-2C95-DB35B8C7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7838400"/>
          <a:ext cx="469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42</xdr:row>
      <xdr:rowOff>63500</xdr:rowOff>
    </xdr:from>
    <xdr:to>
      <xdr:col>5</xdr:col>
      <xdr:colOff>546100</xdr:colOff>
      <xdr:row>82</xdr:row>
      <xdr:rowOff>444500</xdr:rowOff>
    </xdr:to>
    <xdr:pic>
      <xdr:nvPicPr>
        <xdr:cNvPr id="561107" name="图片 90">
          <a:extLst>
            <a:ext uri="{FF2B5EF4-FFF2-40B4-BE49-F238E27FC236}">
              <a16:creationId xmlns:a16="http://schemas.microsoft.com/office/drawing/2014/main" id="{805DF60E-56A9-0CA3-6C6A-264D5029F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72542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38100</xdr:rowOff>
    </xdr:from>
    <xdr:to>
      <xdr:col>5</xdr:col>
      <xdr:colOff>469900</xdr:colOff>
      <xdr:row>82</xdr:row>
      <xdr:rowOff>444500</xdr:rowOff>
    </xdr:to>
    <xdr:pic>
      <xdr:nvPicPr>
        <xdr:cNvPr id="561108" name="图片 91">
          <a:extLst>
            <a:ext uri="{FF2B5EF4-FFF2-40B4-BE49-F238E27FC236}">
              <a16:creationId xmlns:a16="http://schemas.microsoft.com/office/drawing/2014/main" id="{32E3D16B-02F7-3964-CDC5-95E249019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5938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63500</xdr:rowOff>
    </xdr:from>
    <xdr:to>
      <xdr:col>5</xdr:col>
      <xdr:colOff>419100</xdr:colOff>
      <xdr:row>82</xdr:row>
      <xdr:rowOff>381000</xdr:rowOff>
    </xdr:to>
    <xdr:pic>
      <xdr:nvPicPr>
        <xdr:cNvPr id="561109" name="图片 63">
          <a:extLst>
            <a:ext uri="{FF2B5EF4-FFF2-40B4-BE49-F238E27FC236}">
              <a16:creationId xmlns:a16="http://schemas.microsoft.com/office/drawing/2014/main" id="{ABB06E45-92F5-BEBD-ED57-A46983DC0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0015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609600</xdr:colOff>
      <xdr:row>9</xdr:row>
      <xdr:rowOff>444500</xdr:rowOff>
    </xdr:to>
    <xdr:pic>
      <xdr:nvPicPr>
        <xdr:cNvPr id="561110" name="图片 1">
          <a:extLst>
            <a:ext uri="{FF2B5EF4-FFF2-40B4-BE49-F238E27FC236}">
              <a16:creationId xmlns:a16="http://schemas.microsoft.com/office/drawing/2014/main" id="{9848F3B1-C109-1745-EB0F-07BB91FD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23000"/>
          <a:ext cx="609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482600</xdr:colOff>
      <xdr:row>82</xdr:row>
      <xdr:rowOff>431800</xdr:rowOff>
    </xdr:to>
    <xdr:pic>
      <xdr:nvPicPr>
        <xdr:cNvPr id="561111" name="图片 89">
          <a:extLst>
            <a:ext uri="{FF2B5EF4-FFF2-40B4-BE49-F238E27FC236}">
              <a16:creationId xmlns:a16="http://schemas.microsoft.com/office/drawing/2014/main" id="{DE470D84-5C8C-DFCE-8557-1B0DBE30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3030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38100</xdr:rowOff>
    </xdr:from>
    <xdr:to>
      <xdr:col>5</xdr:col>
      <xdr:colOff>419100</xdr:colOff>
      <xdr:row>11</xdr:row>
      <xdr:rowOff>457200</xdr:rowOff>
    </xdr:to>
    <xdr:pic>
      <xdr:nvPicPr>
        <xdr:cNvPr id="561112" name="图片 27">
          <a:extLst>
            <a:ext uri="{FF2B5EF4-FFF2-40B4-BE49-F238E27FC236}">
              <a16:creationId xmlns:a16="http://schemas.microsoft.com/office/drawing/2014/main" id="{52EF184D-E0F4-A8D6-7628-6449256A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3110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596900</xdr:colOff>
      <xdr:row>82</xdr:row>
      <xdr:rowOff>431800</xdr:rowOff>
    </xdr:to>
    <xdr:pic>
      <xdr:nvPicPr>
        <xdr:cNvPr id="561113" name="图片 139">
          <a:extLst>
            <a:ext uri="{FF2B5EF4-FFF2-40B4-BE49-F238E27FC236}">
              <a16:creationId xmlns:a16="http://schemas.microsoft.com/office/drawing/2014/main" id="{12EE0689-9855-B8FC-B602-D60AF2BC5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463000"/>
          <a:ext cx="596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533400</xdr:colOff>
      <xdr:row>82</xdr:row>
      <xdr:rowOff>457200</xdr:rowOff>
    </xdr:to>
    <xdr:pic>
      <xdr:nvPicPr>
        <xdr:cNvPr id="561114" name="图片 112">
          <a:extLst>
            <a:ext uri="{FF2B5EF4-FFF2-40B4-BE49-F238E27FC236}">
              <a16:creationId xmlns:a16="http://schemas.microsoft.com/office/drawing/2014/main" id="{4F200CC0-BA0A-44E7-F915-39919BB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0180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27</xdr:row>
      <xdr:rowOff>12700</xdr:rowOff>
    </xdr:from>
    <xdr:to>
      <xdr:col>5</xdr:col>
      <xdr:colOff>520700</xdr:colOff>
      <xdr:row>82</xdr:row>
      <xdr:rowOff>444500</xdr:rowOff>
    </xdr:to>
    <xdr:pic>
      <xdr:nvPicPr>
        <xdr:cNvPr id="561115" name="图片 113">
          <a:extLst>
            <a:ext uri="{FF2B5EF4-FFF2-40B4-BE49-F238E27FC236}">
              <a16:creationId xmlns:a16="http://schemas.microsoft.com/office/drawing/2014/main" id="{066FA584-1A88-9E20-1B62-41D8A1517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7665700"/>
          <a:ext cx="495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32</xdr:row>
      <xdr:rowOff>50800</xdr:rowOff>
    </xdr:from>
    <xdr:to>
      <xdr:col>5</xdr:col>
      <xdr:colOff>622300</xdr:colOff>
      <xdr:row>82</xdr:row>
      <xdr:rowOff>444500</xdr:rowOff>
    </xdr:to>
    <xdr:pic>
      <xdr:nvPicPr>
        <xdr:cNvPr id="561116" name="图片 120">
          <a:extLst>
            <a:ext uri="{FF2B5EF4-FFF2-40B4-BE49-F238E27FC236}">
              <a16:creationId xmlns:a16="http://schemas.microsoft.com/office/drawing/2014/main" id="{8908CC83-58DB-DB5A-B331-3431DF6A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208788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34</xdr:row>
      <xdr:rowOff>25400</xdr:rowOff>
    </xdr:from>
    <xdr:to>
      <xdr:col>5</xdr:col>
      <xdr:colOff>571500</xdr:colOff>
      <xdr:row>82</xdr:row>
      <xdr:rowOff>431800</xdr:rowOff>
    </xdr:to>
    <xdr:pic>
      <xdr:nvPicPr>
        <xdr:cNvPr id="561117" name="图片 138">
          <a:extLst>
            <a:ext uri="{FF2B5EF4-FFF2-40B4-BE49-F238E27FC236}">
              <a16:creationId xmlns:a16="http://schemas.microsoft.com/office/drawing/2014/main" id="{84E0963E-C7BC-8023-2341-2A53DC543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2123400"/>
          <a:ext cx="558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584200</xdr:colOff>
      <xdr:row>82</xdr:row>
      <xdr:rowOff>469900</xdr:rowOff>
    </xdr:to>
    <xdr:pic>
      <xdr:nvPicPr>
        <xdr:cNvPr id="561118" name="图片 150">
          <a:extLst>
            <a:ext uri="{FF2B5EF4-FFF2-40B4-BE49-F238E27FC236}">
              <a16:creationId xmlns:a16="http://schemas.microsoft.com/office/drawing/2014/main" id="{932D0014-B2BF-9F70-9B8C-3DD8AFE1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8000"/>
          <a:ext cx="5842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571500</xdr:colOff>
      <xdr:row>82</xdr:row>
      <xdr:rowOff>508000</xdr:rowOff>
    </xdr:to>
    <xdr:pic>
      <xdr:nvPicPr>
        <xdr:cNvPr id="561119" name="图片 105">
          <a:extLst>
            <a:ext uri="{FF2B5EF4-FFF2-40B4-BE49-F238E27FC236}">
              <a16:creationId xmlns:a16="http://schemas.microsoft.com/office/drawing/2014/main" id="{E6C272C5-6C2B-F94F-471E-45187DF97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7350700"/>
          <a:ext cx="5715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</xdr:row>
      <xdr:rowOff>50800</xdr:rowOff>
    </xdr:from>
    <xdr:to>
      <xdr:col>5</xdr:col>
      <xdr:colOff>685800</xdr:colOff>
      <xdr:row>82</xdr:row>
      <xdr:rowOff>406400</xdr:rowOff>
    </xdr:to>
    <xdr:pic>
      <xdr:nvPicPr>
        <xdr:cNvPr id="561120" name="图片 140">
          <a:extLst>
            <a:ext uri="{FF2B5EF4-FFF2-40B4-BE49-F238E27FC236}">
              <a16:creationId xmlns:a16="http://schemas.microsoft.com/office/drawing/2014/main" id="{0CE16E97-C084-4DE6-86E9-3E4044F24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036500"/>
          <a:ext cx="685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56</xdr:row>
      <xdr:rowOff>50800</xdr:rowOff>
    </xdr:from>
    <xdr:to>
      <xdr:col>5</xdr:col>
      <xdr:colOff>647700</xdr:colOff>
      <xdr:row>82</xdr:row>
      <xdr:rowOff>444500</xdr:rowOff>
    </xdr:to>
    <xdr:pic>
      <xdr:nvPicPr>
        <xdr:cNvPr id="561121" name="图片 130">
          <a:extLst>
            <a:ext uri="{FF2B5EF4-FFF2-40B4-BE49-F238E27FC236}">
              <a16:creationId xmlns:a16="http://schemas.microsoft.com/office/drawing/2014/main" id="{99A05872-6374-4F69-07A9-B3E8ABEE2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36131500"/>
          <a:ext cx="6350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19</xdr:row>
      <xdr:rowOff>25400</xdr:rowOff>
    </xdr:from>
    <xdr:to>
      <xdr:col>5</xdr:col>
      <xdr:colOff>482600</xdr:colOff>
      <xdr:row>82</xdr:row>
      <xdr:rowOff>431800</xdr:rowOff>
    </xdr:to>
    <xdr:pic>
      <xdr:nvPicPr>
        <xdr:cNvPr id="561122" name="图片 85">
          <a:extLst>
            <a:ext uri="{FF2B5EF4-FFF2-40B4-BE49-F238E27FC236}">
              <a16:creationId xmlns:a16="http://schemas.microsoft.com/office/drawing/2014/main" id="{FFA901F6-AA09-A371-166A-D7EBED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598400"/>
          <a:ext cx="4826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60</xdr:row>
      <xdr:rowOff>50800</xdr:rowOff>
    </xdr:from>
    <xdr:to>
      <xdr:col>5</xdr:col>
      <xdr:colOff>546100</xdr:colOff>
      <xdr:row>82</xdr:row>
      <xdr:rowOff>431800</xdr:rowOff>
    </xdr:to>
    <xdr:pic>
      <xdr:nvPicPr>
        <xdr:cNvPr id="561123" name="图片 97">
          <a:extLst>
            <a:ext uri="{FF2B5EF4-FFF2-40B4-BE49-F238E27FC236}">
              <a16:creationId xmlns:a16="http://schemas.microsoft.com/office/drawing/2014/main" id="{AA2D3DFE-B40D-C0DB-D996-12BE6E34F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671500"/>
          <a:ext cx="546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82</xdr:row>
      <xdr:rowOff>431800</xdr:rowOff>
    </xdr:to>
    <xdr:pic>
      <xdr:nvPicPr>
        <xdr:cNvPr id="561124" name="图片 149">
          <a:extLst>
            <a:ext uri="{FF2B5EF4-FFF2-40B4-BE49-F238E27FC236}">
              <a16:creationId xmlns:a16="http://schemas.microsoft.com/office/drawing/2014/main" id="{5B6A245D-3620-7E4A-84D7-0B5B66A3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2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431800</xdr:colOff>
      <xdr:row>2</xdr:row>
      <xdr:rowOff>431800</xdr:rowOff>
    </xdr:to>
    <xdr:pic>
      <xdr:nvPicPr>
        <xdr:cNvPr id="561125" name="图片 23">
          <a:extLst>
            <a:ext uri="{FF2B5EF4-FFF2-40B4-BE49-F238E27FC236}">
              <a16:creationId xmlns:a16="http://schemas.microsoft.com/office/drawing/2014/main" id="{BFCAF742-2CA3-14C6-C67C-9604E0C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78000"/>
          <a:ext cx="431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495300</xdr:colOff>
      <xdr:row>82</xdr:row>
      <xdr:rowOff>482600</xdr:rowOff>
    </xdr:to>
    <xdr:pic>
      <xdr:nvPicPr>
        <xdr:cNvPr id="561126" name="图片 114">
          <a:extLst>
            <a:ext uri="{FF2B5EF4-FFF2-40B4-BE49-F238E27FC236}">
              <a16:creationId xmlns:a16="http://schemas.microsoft.com/office/drawing/2014/main" id="{BC466220-456C-A69D-BD1F-AB0BF23A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9230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65</xdr:row>
      <xdr:rowOff>50800</xdr:rowOff>
    </xdr:from>
    <xdr:to>
      <xdr:col>5</xdr:col>
      <xdr:colOff>469900</xdr:colOff>
      <xdr:row>82</xdr:row>
      <xdr:rowOff>444500</xdr:rowOff>
    </xdr:to>
    <xdr:pic>
      <xdr:nvPicPr>
        <xdr:cNvPr id="561127" name="图片 86">
          <a:extLst>
            <a:ext uri="{FF2B5EF4-FFF2-40B4-BE49-F238E27FC236}">
              <a16:creationId xmlns:a16="http://schemas.microsoft.com/office/drawing/2014/main" id="{DBEF18F5-0C98-BA6E-1305-C95391A4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9862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66</xdr:row>
      <xdr:rowOff>63500</xdr:rowOff>
    </xdr:from>
    <xdr:to>
      <xdr:col>5</xdr:col>
      <xdr:colOff>571500</xdr:colOff>
      <xdr:row>82</xdr:row>
      <xdr:rowOff>457200</xdr:rowOff>
    </xdr:to>
    <xdr:pic>
      <xdr:nvPicPr>
        <xdr:cNvPr id="561128" name="图片 148">
          <a:extLst>
            <a:ext uri="{FF2B5EF4-FFF2-40B4-BE49-F238E27FC236}">
              <a16:creationId xmlns:a16="http://schemas.microsoft.com/office/drawing/2014/main" id="{4200F12E-C72C-C67C-7D61-B281E4324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26339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48</xdr:row>
      <xdr:rowOff>50800</xdr:rowOff>
    </xdr:from>
    <xdr:to>
      <xdr:col>5</xdr:col>
      <xdr:colOff>571500</xdr:colOff>
      <xdr:row>82</xdr:row>
      <xdr:rowOff>444500</xdr:rowOff>
    </xdr:to>
    <xdr:pic>
      <xdr:nvPicPr>
        <xdr:cNvPr id="561129" name="图片 100">
          <a:extLst>
            <a:ext uri="{FF2B5EF4-FFF2-40B4-BE49-F238E27FC236}">
              <a16:creationId xmlns:a16="http://schemas.microsoft.com/office/drawing/2014/main" id="{4A8FFC63-146D-B2FD-6F7F-027CD866D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31051500"/>
          <a:ext cx="546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431800</xdr:colOff>
      <xdr:row>6</xdr:row>
      <xdr:rowOff>393700</xdr:rowOff>
    </xdr:to>
    <xdr:pic>
      <xdr:nvPicPr>
        <xdr:cNvPr id="561130" name="图片 32">
          <a:extLst>
            <a:ext uri="{FF2B5EF4-FFF2-40B4-BE49-F238E27FC236}">
              <a16:creationId xmlns:a16="http://schemas.microsoft.com/office/drawing/2014/main" id="{0CA2345E-B0E1-6216-CF12-05ADCE8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18000"/>
          <a:ext cx="431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584200</xdr:colOff>
      <xdr:row>82</xdr:row>
      <xdr:rowOff>431800</xdr:rowOff>
    </xdr:to>
    <xdr:pic>
      <xdr:nvPicPr>
        <xdr:cNvPr id="561131" name="图片 33">
          <a:extLst>
            <a:ext uri="{FF2B5EF4-FFF2-40B4-BE49-F238E27FC236}">
              <a16:creationId xmlns:a16="http://schemas.microsoft.com/office/drawing/2014/main" id="{351321FB-E115-9792-2116-E2063BB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635700"/>
          <a:ext cx="584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609600</xdr:colOff>
      <xdr:row>82</xdr:row>
      <xdr:rowOff>419100</xdr:rowOff>
    </xdr:to>
    <xdr:pic>
      <xdr:nvPicPr>
        <xdr:cNvPr id="561132" name="图片 34">
          <a:extLst>
            <a:ext uri="{FF2B5EF4-FFF2-40B4-BE49-F238E27FC236}">
              <a16:creationId xmlns:a16="http://schemas.microsoft.com/office/drawing/2014/main" id="{04E97FBB-BDC0-8546-E877-D18D34365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840400"/>
          <a:ext cx="609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736600</xdr:colOff>
      <xdr:row>82</xdr:row>
      <xdr:rowOff>457200</xdr:rowOff>
    </xdr:to>
    <xdr:pic>
      <xdr:nvPicPr>
        <xdr:cNvPr id="561133" name="图片 35">
          <a:extLst>
            <a:ext uri="{FF2B5EF4-FFF2-40B4-BE49-F238E27FC236}">
              <a16:creationId xmlns:a16="http://schemas.microsoft.com/office/drawing/2014/main" id="{71A99E70-F238-94C7-C9C4-0A8A7606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475400"/>
          <a:ext cx="736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609600</xdr:colOff>
      <xdr:row>82</xdr:row>
      <xdr:rowOff>457200</xdr:rowOff>
    </xdr:to>
    <xdr:pic>
      <xdr:nvPicPr>
        <xdr:cNvPr id="561134" name="图片 36">
          <a:extLst>
            <a:ext uri="{FF2B5EF4-FFF2-40B4-BE49-F238E27FC236}">
              <a16:creationId xmlns:a16="http://schemas.microsoft.com/office/drawing/2014/main" id="{F2992B6F-09DF-BEFD-5E1C-556CE927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365700"/>
          <a:ext cx="609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787400</xdr:colOff>
      <xdr:row>82</xdr:row>
      <xdr:rowOff>406400</xdr:rowOff>
    </xdr:to>
    <xdr:pic>
      <xdr:nvPicPr>
        <xdr:cNvPr id="561135" name="图片 37">
          <a:extLst>
            <a:ext uri="{FF2B5EF4-FFF2-40B4-BE49-F238E27FC236}">
              <a16:creationId xmlns:a16="http://schemas.microsoft.com/office/drawing/2014/main" id="{9340CA68-ABCE-ED03-3A44-E2B469CA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110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685800</xdr:colOff>
      <xdr:row>82</xdr:row>
      <xdr:rowOff>381000</xdr:rowOff>
    </xdr:to>
    <xdr:pic>
      <xdr:nvPicPr>
        <xdr:cNvPr id="561136" name="图片 73">
          <a:extLst>
            <a:ext uri="{FF2B5EF4-FFF2-40B4-BE49-F238E27FC236}">
              <a16:creationId xmlns:a16="http://schemas.microsoft.com/office/drawing/2014/main" id="{B4E60B1F-AFCB-41D6-351F-726395E6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745400"/>
          <a:ext cx="685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508000</xdr:colOff>
      <xdr:row>82</xdr:row>
      <xdr:rowOff>381000</xdr:rowOff>
    </xdr:to>
    <xdr:pic>
      <xdr:nvPicPr>
        <xdr:cNvPr id="561137" name="图片 74">
          <a:extLst>
            <a:ext uri="{FF2B5EF4-FFF2-40B4-BE49-F238E27FC236}">
              <a16:creationId xmlns:a16="http://schemas.microsoft.com/office/drawing/2014/main" id="{09F347B4-6E12-E023-4DF5-7D42E4E5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6380400"/>
          <a:ext cx="508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546100</xdr:colOff>
      <xdr:row>82</xdr:row>
      <xdr:rowOff>457200</xdr:rowOff>
    </xdr:to>
    <xdr:pic>
      <xdr:nvPicPr>
        <xdr:cNvPr id="561138" name="图片 43">
          <a:extLst>
            <a:ext uri="{FF2B5EF4-FFF2-40B4-BE49-F238E27FC236}">
              <a16:creationId xmlns:a16="http://schemas.microsoft.com/office/drawing/2014/main" id="{1FCAF394-A47B-5CF2-1ED9-53FD9CDAF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6680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82</xdr:row>
      <xdr:rowOff>431800</xdr:rowOff>
    </xdr:to>
    <xdr:pic>
      <xdr:nvPicPr>
        <xdr:cNvPr id="561139" name="图片 82">
          <a:extLst>
            <a:ext uri="{FF2B5EF4-FFF2-40B4-BE49-F238E27FC236}">
              <a16:creationId xmlns:a16="http://schemas.microsoft.com/office/drawing/2014/main" id="{66B6352E-73F7-912E-C58E-95D9F884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558000"/>
          <a:ext cx="4572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469900</xdr:colOff>
      <xdr:row>82</xdr:row>
      <xdr:rowOff>444500</xdr:rowOff>
    </xdr:to>
    <xdr:pic>
      <xdr:nvPicPr>
        <xdr:cNvPr id="561140" name="图片 84">
          <a:extLst>
            <a:ext uri="{FF2B5EF4-FFF2-40B4-BE49-F238E27FC236}">
              <a16:creationId xmlns:a16="http://schemas.microsoft.com/office/drawing/2014/main" id="{676E56A1-DD72-EA2A-213B-CE725C9D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478000"/>
          <a:ext cx="469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381000</xdr:colOff>
      <xdr:row>82</xdr:row>
      <xdr:rowOff>406400</xdr:rowOff>
    </xdr:to>
    <xdr:pic>
      <xdr:nvPicPr>
        <xdr:cNvPr id="561141" name="图片 88">
          <a:extLst>
            <a:ext uri="{FF2B5EF4-FFF2-40B4-BE49-F238E27FC236}">
              <a16:creationId xmlns:a16="http://schemas.microsoft.com/office/drawing/2014/main" id="{59BC4F90-FAEB-B1A4-7225-3F5EB40B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015400"/>
          <a:ext cx="381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469900</xdr:colOff>
      <xdr:row>82</xdr:row>
      <xdr:rowOff>368300</xdr:rowOff>
    </xdr:to>
    <xdr:pic>
      <xdr:nvPicPr>
        <xdr:cNvPr id="561142" name="图片 87">
          <a:extLst>
            <a:ext uri="{FF2B5EF4-FFF2-40B4-BE49-F238E27FC236}">
              <a16:creationId xmlns:a16="http://schemas.microsoft.com/office/drawing/2014/main" id="{94D1EA75-50BD-D1BE-073F-19798CED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650400"/>
          <a:ext cx="4699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482600</xdr:colOff>
      <xdr:row>4</xdr:row>
      <xdr:rowOff>444500</xdr:rowOff>
    </xdr:to>
    <xdr:pic>
      <xdr:nvPicPr>
        <xdr:cNvPr id="561143" name="图片 99">
          <a:extLst>
            <a:ext uri="{FF2B5EF4-FFF2-40B4-BE49-F238E27FC236}">
              <a16:creationId xmlns:a16="http://schemas.microsoft.com/office/drawing/2014/main" id="{37798D46-DA8A-B10F-5159-04AA70925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4826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482600</xdr:colOff>
      <xdr:row>82</xdr:row>
      <xdr:rowOff>381000</xdr:rowOff>
    </xdr:to>
    <xdr:pic>
      <xdr:nvPicPr>
        <xdr:cNvPr id="561144" name="图片 69">
          <a:extLst>
            <a:ext uri="{FF2B5EF4-FFF2-40B4-BE49-F238E27FC236}">
              <a16:creationId xmlns:a16="http://schemas.microsoft.com/office/drawing/2014/main" id="{465C57F8-2D7C-8EAD-CFF1-A9EC0B9A4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113000"/>
          <a:ext cx="4826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381000</xdr:rowOff>
    </xdr:to>
    <xdr:pic>
      <xdr:nvPicPr>
        <xdr:cNvPr id="561145" name="图片 70">
          <a:extLst>
            <a:ext uri="{FF2B5EF4-FFF2-40B4-BE49-F238E27FC236}">
              <a16:creationId xmlns:a16="http://schemas.microsoft.com/office/drawing/2014/main" id="{E3D75E4B-2115-0B65-3918-B4984530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880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469900</xdr:colOff>
      <xdr:row>82</xdr:row>
      <xdr:rowOff>381000</xdr:rowOff>
    </xdr:to>
    <xdr:pic>
      <xdr:nvPicPr>
        <xdr:cNvPr id="561146" name="图片 71">
          <a:extLst>
            <a:ext uri="{FF2B5EF4-FFF2-40B4-BE49-F238E27FC236}">
              <a16:creationId xmlns:a16="http://schemas.microsoft.com/office/drawing/2014/main" id="{F121B4CA-E9F8-8E99-ADDA-0E6E94556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33000"/>
          <a:ext cx="469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368300</xdr:colOff>
      <xdr:row>82</xdr:row>
      <xdr:rowOff>381000</xdr:rowOff>
    </xdr:to>
    <xdr:pic>
      <xdr:nvPicPr>
        <xdr:cNvPr id="561147" name="图片 72">
          <a:extLst>
            <a:ext uri="{FF2B5EF4-FFF2-40B4-BE49-F238E27FC236}">
              <a16:creationId xmlns:a16="http://schemas.microsoft.com/office/drawing/2014/main" id="{273F2E59-0A24-88E2-7225-AA7C4C76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748000"/>
          <a:ext cx="368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368300</xdr:colOff>
      <xdr:row>82</xdr:row>
      <xdr:rowOff>419100</xdr:rowOff>
    </xdr:to>
    <xdr:pic>
      <xdr:nvPicPr>
        <xdr:cNvPr id="561148" name="图片 129">
          <a:extLst>
            <a:ext uri="{FF2B5EF4-FFF2-40B4-BE49-F238E27FC236}">
              <a16:creationId xmlns:a16="http://schemas.microsoft.com/office/drawing/2014/main" id="{FE73E72E-DDF7-A599-3A61-4C4204C5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905700"/>
          <a:ext cx="368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469900</xdr:colOff>
      <xdr:row>82</xdr:row>
      <xdr:rowOff>457200</xdr:rowOff>
    </xdr:to>
    <xdr:pic>
      <xdr:nvPicPr>
        <xdr:cNvPr id="561149" name="图片 38">
          <a:extLst>
            <a:ext uri="{FF2B5EF4-FFF2-40B4-BE49-F238E27FC236}">
              <a16:creationId xmlns:a16="http://schemas.microsoft.com/office/drawing/2014/main" id="{554C04F7-E410-916A-BAFC-77FC22B4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3830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508000</xdr:colOff>
      <xdr:row>82</xdr:row>
      <xdr:rowOff>457200</xdr:rowOff>
    </xdr:to>
    <xdr:pic>
      <xdr:nvPicPr>
        <xdr:cNvPr id="561150" name="图片 39">
          <a:extLst>
            <a:ext uri="{FF2B5EF4-FFF2-40B4-BE49-F238E27FC236}">
              <a16:creationId xmlns:a16="http://schemas.microsoft.com/office/drawing/2014/main" id="{A89E19EF-0686-35D6-FCDF-F25F8CCA5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1757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558800</xdr:colOff>
      <xdr:row>82</xdr:row>
      <xdr:rowOff>457200</xdr:rowOff>
    </xdr:to>
    <xdr:pic>
      <xdr:nvPicPr>
        <xdr:cNvPr id="561151" name="图片 40">
          <a:extLst>
            <a:ext uri="{FF2B5EF4-FFF2-40B4-BE49-F238E27FC236}">
              <a16:creationId xmlns:a16="http://schemas.microsoft.com/office/drawing/2014/main" id="{EDF68FD2-35C8-625D-FC71-B4F66C6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810700"/>
          <a:ext cx="558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45</xdr:row>
      <xdr:rowOff>38100</xdr:rowOff>
    </xdr:from>
    <xdr:to>
      <xdr:col>5</xdr:col>
      <xdr:colOff>469900</xdr:colOff>
      <xdr:row>82</xdr:row>
      <xdr:rowOff>457200</xdr:rowOff>
    </xdr:to>
    <xdr:pic>
      <xdr:nvPicPr>
        <xdr:cNvPr id="562176" name="图片 41">
          <a:extLst>
            <a:ext uri="{FF2B5EF4-FFF2-40B4-BE49-F238E27FC236}">
              <a16:creationId xmlns:a16="http://schemas.microsoft.com/office/drawing/2014/main" id="{A36792F8-B15D-9DD0-9D97-629BC11E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133800"/>
          <a:ext cx="469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46</xdr:row>
      <xdr:rowOff>50800</xdr:rowOff>
    </xdr:from>
    <xdr:to>
      <xdr:col>5</xdr:col>
      <xdr:colOff>609600</xdr:colOff>
      <xdr:row>82</xdr:row>
      <xdr:rowOff>457200</xdr:rowOff>
    </xdr:to>
    <xdr:pic>
      <xdr:nvPicPr>
        <xdr:cNvPr id="562177" name="图片 42">
          <a:extLst>
            <a:ext uri="{FF2B5EF4-FFF2-40B4-BE49-F238E27FC236}">
              <a16:creationId xmlns:a16="http://schemas.microsoft.com/office/drawing/2014/main" id="{ACA67264-A669-7AB9-9C43-111ADDB3A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9781500"/>
          <a:ext cx="596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76</xdr:row>
      <xdr:rowOff>50800</xdr:rowOff>
    </xdr:from>
    <xdr:to>
      <xdr:col>5</xdr:col>
      <xdr:colOff>457200</xdr:colOff>
      <xdr:row>82</xdr:row>
      <xdr:rowOff>381000</xdr:rowOff>
    </xdr:to>
    <xdr:pic>
      <xdr:nvPicPr>
        <xdr:cNvPr id="562178" name="图片 77">
          <a:extLst>
            <a:ext uri="{FF2B5EF4-FFF2-40B4-BE49-F238E27FC236}">
              <a16:creationId xmlns:a16="http://schemas.microsoft.com/office/drawing/2014/main" id="{ED60AF81-8180-BDFC-E70F-0F949EAE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971200"/>
          <a:ext cx="4572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419100</xdr:colOff>
      <xdr:row>82</xdr:row>
      <xdr:rowOff>381000</xdr:rowOff>
    </xdr:to>
    <xdr:pic>
      <xdr:nvPicPr>
        <xdr:cNvPr id="562179" name="图片 78">
          <a:extLst>
            <a:ext uri="{FF2B5EF4-FFF2-40B4-BE49-F238E27FC236}">
              <a16:creationId xmlns:a16="http://schemas.microsoft.com/office/drawing/2014/main" id="{04BCC265-6559-EED9-505A-7B97707B9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55400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546100</xdr:colOff>
      <xdr:row>82</xdr:row>
      <xdr:rowOff>457200</xdr:rowOff>
    </xdr:to>
    <xdr:pic>
      <xdr:nvPicPr>
        <xdr:cNvPr id="562180" name="图片 26">
          <a:extLst>
            <a:ext uri="{FF2B5EF4-FFF2-40B4-BE49-F238E27FC236}">
              <a16:creationId xmlns:a16="http://schemas.microsoft.com/office/drawing/2014/main" id="{5159A97F-D5E5-6E5F-BB88-7472B3B2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190400"/>
          <a:ext cx="546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444500</xdr:colOff>
      <xdr:row>82</xdr:row>
      <xdr:rowOff>381000</xdr:rowOff>
    </xdr:to>
    <xdr:pic>
      <xdr:nvPicPr>
        <xdr:cNvPr id="562181" name="图片 75">
          <a:extLst>
            <a:ext uri="{FF2B5EF4-FFF2-40B4-BE49-F238E27FC236}">
              <a16:creationId xmlns:a16="http://schemas.microsoft.com/office/drawing/2014/main" id="{9DC63D89-50DD-7215-EF34-8CCCC3A56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920700"/>
          <a:ext cx="444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520700</xdr:colOff>
      <xdr:row>82</xdr:row>
      <xdr:rowOff>457200</xdr:rowOff>
    </xdr:to>
    <xdr:pic>
      <xdr:nvPicPr>
        <xdr:cNvPr id="562182" name="图片 21">
          <a:extLst>
            <a:ext uri="{FF2B5EF4-FFF2-40B4-BE49-F238E27FC236}">
              <a16:creationId xmlns:a16="http://schemas.microsoft.com/office/drawing/2014/main" id="{6E4685C4-B7EB-E45D-4C30-059DE55FD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8254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508000</xdr:colOff>
      <xdr:row>82</xdr:row>
      <xdr:rowOff>469900</xdr:rowOff>
    </xdr:to>
    <xdr:pic>
      <xdr:nvPicPr>
        <xdr:cNvPr id="562183" name="图片 119">
          <a:extLst>
            <a:ext uri="{FF2B5EF4-FFF2-40B4-BE49-F238E27FC236}">
              <a16:creationId xmlns:a16="http://schemas.microsoft.com/office/drawing/2014/main" id="{327B33B1-154C-30A2-9C66-0DBDD365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733000"/>
          <a:ext cx="508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82</xdr:row>
      <xdr:rowOff>457200</xdr:rowOff>
    </xdr:to>
    <xdr:pic>
      <xdr:nvPicPr>
        <xdr:cNvPr id="562184" name="图片 136">
          <a:extLst>
            <a:ext uri="{FF2B5EF4-FFF2-40B4-BE49-F238E27FC236}">
              <a16:creationId xmlns:a16="http://schemas.microsoft.com/office/drawing/2014/main" id="{9FA99333-0159-62B8-2C6E-50A834F5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2880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80</xdr:row>
      <xdr:rowOff>76200</xdr:rowOff>
    </xdr:from>
    <xdr:to>
      <xdr:col>5</xdr:col>
      <xdr:colOff>571500</xdr:colOff>
      <xdr:row>82</xdr:row>
      <xdr:rowOff>368300</xdr:rowOff>
    </xdr:to>
    <xdr:pic>
      <xdr:nvPicPr>
        <xdr:cNvPr id="562185" name="图片 117">
          <a:extLst>
            <a:ext uri="{FF2B5EF4-FFF2-40B4-BE49-F238E27FC236}">
              <a16:creationId xmlns:a16="http://schemas.microsoft.com/office/drawing/2014/main" id="{EEFFEBAA-B7C8-B873-93B4-131AE7B0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1536600"/>
          <a:ext cx="5588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50800</xdr:rowOff>
    </xdr:from>
    <xdr:to>
      <xdr:col>5</xdr:col>
      <xdr:colOff>457200</xdr:colOff>
      <xdr:row>1</xdr:row>
      <xdr:rowOff>444500</xdr:rowOff>
    </xdr:to>
    <xdr:pic>
      <xdr:nvPicPr>
        <xdr:cNvPr id="562186" name="图片 226">
          <a:extLst>
            <a:ext uri="{FF2B5EF4-FFF2-40B4-BE49-F238E27FC236}">
              <a16:creationId xmlns:a16="http://schemas.microsoft.com/office/drawing/2014/main" id="{F8CC6B27-3D91-95AB-2D6D-157BB612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3800"/>
          <a:ext cx="4572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482600</xdr:colOff>
      <xdr:row>82</xdr:row>
      <xdr:rowOff>495300</xdr:rowOff>
    </xdr:to>
    <xdr:pic>
      <xdr:nvPicPr>
        <xdr:cNvPr id="562187" name="图片 74">
          <a:extLst>
            <a:ext uri="{FF2B5EF4-FFF2-40B4-BE49-F238E27FC236}">
              <a16:creationId xmlns:a16="http://schemas.microsoft.com/office/drawing/2014/main" id="{B413C3F1-8EB0-7DA4-F18E-DBE9A9B9A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3540700"/>
          <a:ext cx="482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482600</xdr:colOff>
      <xdr:row>82</xdr:row>
      <xdr:rowOff>469900</xdr:rowOff>
    </xdr:to>
    <xdr:pic>
      <xdr:nvPicPr>
        <xdr:cNvPr id="562188" name="图片 75">
          <a:extLst>
            <a:ext uri="{FF2B5EF4-FFF2-40B4-BE49-F238E27FC236}">
              <a16:creationId xmlns:a16="http://schemas.microsoft.com/office/drawing/2014/main" id="{F61CC655-5C60-1E1A-6261-02770F4BF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208000"/>
          <a:ext cx="4826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82</xdr:row>
      <xdr:rowOff>457200</xdr:rowOff>
    </xdr:to>
    <xdr:pic>
      <xdr:nvPicPr>
        <xdr:cNvPr id="562189" name="图片 76">
          <a:extLst>
            <a:ext uri="{FF2B5EF4-FFF2-40B4-BE49-F238E27FC236}">
              <a16:creationId xmlns:a16="http://schemas.microsoft.com/office/drawing/2014/main" id="{31C68A0B-E425-237D-E947-EB516B3FA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5285700"/>
          <a:ext cx="45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444500</xdr:colOff>
      <xdr:row>82</xdr:row>
      <xdr:rowOff>431800</xdr:rowOff>
    </xdr:to>
    <xdr:pic>
      <xdr:nvPicPr>
        <xdr:cNvPr id="562190" name="图片 77">
          <a:extLst>
            <a:ext uri="{FF2B5EF4-FFF2-40B4-BE49-F238E27FC236}">
              <a16:creationId xmlns:a16="http://schemas.microsoft.com/office/drawing/2014/main" id="{8B1FA1FE-16C0-13AE-A6EF-6D6F307C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285400"/>
          <a:ext cx="4445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520700</xdr:colOff>
      <xdr:row>82</xdr:row>
      <xdr:rowOff>431800</xdr:rowOff>
    </xdr:to>
    <xdr:pic>
      <xdr:nvPicPr>
        <xdr:cNvPr id="562191" name="图片 78">
          <a:extLst>
            <a:ext uri="{FF2B5EF4-FFF2-40B4-BE49-F238E27FC236}">
              <a16:creationId xmlns:a16="http://schemas.microsoft.com/office/drawing/2014/main" id="{90FC337B-6C7D-0092-C93F-16A173A0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205400"/>
          <a:ext cx="5207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533400</xdr:colOff>
      <xdr:row>82</xdr:row>
      <xdr:rowOff>444500</xdr:rowOff>
    </xdr:to>
    <xdr:pic>
      <xdr:nvPicPr>
        <xdr:cNvPr id="562192" name="图片 79">
          <a:extLst>
            <a:ext uri="{FF2B5EF4-FFF2-40B4-BE49-F238E27FC236}">
              <a16:creationId xmlns:a16="http://schemas.microsoft.com/office/drawing/2014/main" id="{4178B486-CE52-B397-EEA1-2A1E69537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255700"/>
          <a:ext cx="5334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622300</xdr:colOff>
      <xdr:row>82</xdr:row>
      <xdr:rowOff>520700</xdr:rowOff>
    </xdr:to>
    <xdr:pic>
      <xdr:nvPicPr>
        <xdr:cNvPr id="562193" name="图片 80">
          <a:extLst>
            <a:ext uri="{FF2B5EF4-FFF2-40B4-BE49-F238E27FC236}">
              <a16:creationId xmlns:a16="http://schemas.microsoft.com/office/drawing/2014/main" id="{AFCB1E4A-BF49-1DD0-D403-B099F877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460700"/>
          <a:ext cx="622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609600</xdr:colOff>
      <xdr:row>82</xdr:row>
      <xdr:rowOff>520700</xdr:rowOff>
    </xdr:to>
    <xdr:pic>
      <xdr:nvPicPr>
        <xdr:cNvPr id="562194" name="图片 1">
          <a:extLst>
            <a:ext uri="{FF2B5EF4-FFF2-40B4-BE49-F238E27FC236}">
              <a16:creationId xmlns:a16="http://schemas.microsoft.com/office/drawing/2014/main" id="{E0559CB2-BB79-DB02-5CCB-D4792228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095400"/>
          <a:ext cx="6096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</xdr:row>
      <xdr:rowOff>25400</xdr:rowOff>
    </xdr:from>
    <xdr:to>
      <xdr:col>5</xdr:col>
      <xdr:colOff>520700</xdr:colOff>
      <xdr:row>82</xdr:row>
      <xdr:rowOff>482600</xdr:rowOff>
    </xdr:to>
    <xdr:pic>
      <xdr:nvPicPr>
        <xdr:cNvPr id="562195" name="图片 2">
          <a:extLst>
            <a:ext uri="{FF2B5EF4-FFF2-40B4-BE49-F238E27FC236}">
              <a16:creationId xmlns:a16="http://schemas.microsoft.com/office/drawing/2014/main" id="{8D903E00-9202-E052-636B-0B876720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788400"/>
          <a:ext cx="495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736600</xdr:colOff>
      <xdr:row>82</xdr:row>
      <xdr:rowOff>482600</xdr:rowOff>
    </xdr:to>
    <xdr:pic>
      <xdr:nvPicPr>
        <xdr:cNvPr id="562196" name="图片 2">
          <a:extLst>
            <a:ext uri="{FF2B5EF4-FFF2-40B4-BE49-F238E27FC236}">
              <a16:creationId xmlns:a16="http://schemas.microsoft.com/office/drawing/2014/main" id="{51C84CB7-41B5-EE8E-B21E-4DA9C667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650700"/>
          <a:ext cx="736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571500</xdr:colOff>
      <xdr:row>82</xdr:row>
      <xdr:rowOff>520700</xdr:rowOff>
    </xdr:to>
    <xdr:pic>
      <xdr:nvPicPr>
        <xdr:cNvPr id="562197" name="图片 1">
          <a:extLst>
            <a:ext uri="{FF2B5EF4-FFF2-40B4-BE49-F238E27FC236}">
              <a16:creationId xmlns:a16="http://schemas.microsoft.com/office/drawing/2014/main" id="{456983A1-132B-0974-9FC2-63370980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715700"/>
          <a:ext cx="5715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508000</xdr:colOff>
      <xdr:row>82</xdr:row>
      <xdr:rowOff>520700</xdr:rowOff>
    </xdr:to>
    <xdr:pic>
      <xdr:nvPicPr>
        <xdr:cNvPr id="562198" name="图片 29">
          <a:extLst>
            <a:ext uri="{FF2B5EF4-FFF2-40B4-BE49-F238E27FC236}">
              <a16:creationId xmlns:a16="http://schemas.microsoft.com/office/drawing/2014/main" id="{7B7953F0-0C04-1E9F-44F1-8864261C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300400"/>
          <a:ext cx="5080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546100</xdr:colOff>
      <xdr:row>82</xdr:row>
      <xdr:rowOff>520700</xdr:rowOff>
    </xdr:to>
    <xdr:pic>
      <xdr:nvPicPr>
        <xdr:cNvPr id="562199" name="图片 71">
          <a:extLst>
            <a:ext uri="{FF2B5EF4-FFF2-40B4-BE49-F238E27FC236}">
              <a16:creationId xmlns:a16="http://schemas.microsoft.com/office/drawing/2014/main" id="{AF5ADEC4-6B48-71A2-F3C7-DAC499D1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15700"/>
          <a:ext cx="5461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115</xdr:row>
      <xdr:rowOff>50800</xdr:rowOff>
    </xdr:from>
    <xdr:to>
      <xdr:col>5</xdr:col>
      <xdr:colOff>660400</xdr:colOff>
      <xdr:row>132</xdr:row>
      <xdr:rowOff>419100</xdr:rowOff>
    </xdr:to>
    <xdr:pic>
      <xdr:nvPicPr>
        <xdr:cNvPr id="562200" name="图片 45">
          <a:extLst>
            <a:ext uri="{FF2B5EF4-FFF2-40B4-BE49-F238E27FC236}">
              <a16:creationId xmlns:a16="http://schemas.microsoft.com/office/drawing/2014/main" id="{81B82C98-002A-74E7-2057-84CF05A68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2212200"/>
          <a:ext cx="6477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110</xdr:row>
      <xdr:rowOff>38100</xdr:rowOff>
    </xdr:from>
    <xdr:to>
      <xdr:col>5</xdr:col>
      <xdr:colOff>800100</xdr:colOff>
      <xdr:row>132</xdr:row>
      <xdr:rowOff>406400</xdr:rowOff>
    </xdr:to>
    <xdr:pic>
      <xdr:nvPicPr>
        <xdr:cNvPr id="562201" name="图片 46">
          <a:extLst>
            <a:ext uri="{FF2B5EF4-FFF2-40B4-BE49-F238E27FC236}">
              <a16:creationId xmlns:a16="http://schemas.microsoft.com/office/drawing/2014/main" id="{CDBCF814-9ACC-06F9-74F1-EAE5619CA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693420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109</xdr:row>
      <xdr:rowOff>63500</xdr:rowOff>
    </xdr:from>
    <xdr:to>
      <xdr:col>5</xdr:col>
      <xdr:colOff>800100</xdr:colOff>
      <xdr:row>132</xdr:row>
      <xdr:rowOff>419100</xdr:rowOff>
    </xdr:to>
    <xdr:pic>
      <xdr:nvPicPr>
        <xdr:cNvPr id="562202" name="图片 47">
          <a:extLst>
            <a:ext uri="{FF2B5EF4-FFF2-40B4-BE49-F238E27FC236}">
              <a16:creationId xmlns:a16="http://schemas.microsoft.com/office/drawing/2014/main" id="{BE89A95E-1708-3AE7-EF08-001CC184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8795900"/>
          <a:ext cx="7874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82</xdr:row>
      <xdr:rowOff>63500</xdr:rowOff>
    </xdr:from>
    <xdr:to>
      <xdr:col>5</xdr:col>
      <xdr:colOff>749300</xdr:colOff>
      <xdr:row>82</xdr:row>
      <xdr:rowOff>469900</xdr:rowOff>
    </xdr:to>
    <xdr:pic>
      <xdr:nvPicPr>
        <xdr:cNvPr id="562203" name="图片 48">
          <a:extLst>
            <a:ext uri="{FF2B5EF4-FFF2-40B4-BE49-F238E27FC236}">
              <a16:creationId xmlns:a16="http://schemas.microsoft.com/office/drawing/2014/main" id="{73DE06F9-DAC3-160B-F029-704604C5E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3365400"/>
          <a:ext cx="7366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38100</xdr:rowOff>
    </xdr:from>
    <xdr:to>
      <xdr:col>5</xdr:col>
      <xdr:colOff>762000</xdr:colOff>
      <xdr:row>132</xdr:row>
      <xdr:rowOff>457200</xdr:rowOff>
    </xdr:to>
    <xdr:pic>
      <xdr:nvPicPr>
        <xdr:cNvPr id="562204" name="图片 49">
          <a:extLst>
            <a:ext uri="{FF2B5EF4-FFF2-40B4-BE49-F238E27FC236}">
              <a16:creationId xmlns:a16="http://schemas.microsoft.com/office/drawing/2014/main" id="{800E7322-3F8C-BD67-428A-FE6AE62A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484500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85</xdr:row>
      <xdr:rowOff>12700</xdr:rowOff>
    </xdr:from>
    <xdr:to>
      <xdr:col>5</xdr:col>
      <xdr:colOff>749300</xdr:colOff>
      <xdr:row>85</xdr:row>
      <xdr:rowOff>419100</xdr:rowOff>
    </xdr:to>
    <xdr:pic>
      <xdr:nvPicPr>
        <xdr:cNvPr id="562205" name="图片 50">
          <a:extLst>
            <a:ext uri="{FF2B5EF4-FFF2-40B4-BE49-F238E27FC236}">
              <a16:creationId xmlns:a16="http://schemas.microsoft.com/office/drawing/2014/main" id="{5893E2E1-82A7-C597-3A0B-7D9F186D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5029100"/>
          <a:ext cx="723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25400</xdr:rowOff>
    </xdr:from>
    <xdr:to>
      <xdr:col>5</xdr:col>
      <xdr:colOff>825500</xdr:colOff>
      <xdr:row>132</xdr:row>
      <xdr:rowOff>457200</xdr:rowOff>
    </xdr:to>
    <xdr:pic>
      <xdr:nvPicPr>
        <xdr:cNvPr id="562206" name="图片 51">
          <a:extLst>
            <a:ext uri="{FF2B5EF4-FFF2-40B4-BE49-F238E27FC236}">
              <a16:creationId xmlns:a16="http://schemas.microsoft.com/office/drawing/2014/main" id="{61E786DF-9B30-75B8-8909-73CCAE6DE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5044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86</xdr:row>
      <xdr:rowOff>127000</xdr:rowOff>
    </xdr:from>
    <xdr:to>
      <xdr:col>5</xdr:col>
      <xdr:colOff>698500</xdr:colOff>
      <xdr:row>86</xdr:row>
      <xdr:rowOff>469900</xdr:rowOff>
    </xdr:to>
    <xdr:pic>
      <xdr:nvPicPr>
        <xdr:cNvPr id="562207" name="图片 52">
          <a:extLst>
            <a:ext uri="{FF2B5EF4-FFF2-40B4-BE49-F238E27FC236}">
              <a16:creationId xmlns:a16="http://schemas.microsoft.com/office/drawing/2014/main" id="{C28B0C16-2918-1819-F94D-910A49E61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714900"/>
          <a:ext cx="698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121</xdr:row>
      <xdr:rowOff>50800</xdr:rowOff>
    </xdr:from>
    <xdr:to>
      <xdr:col>5</xdr:col>
      <xdr:colOff>850900</xdr:colOff>
      <xdr:row>132</xdr:row>
      <xdr:rowOff>457200</xdr:rowOff>
    </xdr:to>
    <xdr:pic>
      <xdr:nvPicPr>
        <xdr:cNvPr id="562208" name="图片 53">
          <a:extLst>
            <a:ext uri="{FF2B5EF4-FFF2-40B4-BE49-F238E27FC236}">
              <a16:creationId xmlns:a16="http://schemas.microsoft.com/office/drawing/2014/main" id="{1808248E-5BCB-227D-0D78-8501C8CE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5641200"/>
          <a:ext cx="838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83</xdr:row>
      <xdr:rowOff>12700</xdr:rowOff>
    </xdr:from>
    <xdr:to>
      <xdr:col>5</xdr:col>
      <xdr:colOff>901700</xdr:colOff>
      <xdr:row>83</xdr:row>
      <xdr:rowOff>457200</xdr:rowOff>
    </xdr:to>
    <xdr:pic>
      <xdr:nvPicPr>
        <xdr:cNvPr id="562209" name="图片 55">
          <a:extLst>
            <a:ext uri="{FF2B5EF4-FFF2-40B4-BE49-F238E27FC236}">
              <a16:creationId xmlns:a16="http://schemas.microsoft.com/office/drawing/2014/main" id="{EAA5312F-77E0-ADC2-4D77-5F9C1C74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3886100"/>
          <a:ext cx="8763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84</xdr:row>
      <xdr:rowOff>25400</xdr:rowOff>
    </xdr:from>
    <xdr:to>
      <xdr:col>5</xdr:col>
      <xdr:colOff>901700</xdr:colOff>
      <xdr:row>84</xdr:row>
      <xdr:rowOff>482600</xdr:rowOff>
    </xdr:to>
    <xdr:pic>
      <xdr:nvPicPr>
        <xdr:cNvPr id="562210" name="图片 56">
          <a:extLst>
            <a:ext uri="{FF2B5EF4-FFF2-40B4-BE49-F238E27FC236}">
              <a16:creationId xmlns:a16="http://schemas.microsoft.com/office/drawing/2014/main" id="{E134C195-F3F7-BBCA-BBEC-03C600669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4470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97</xdr:row>
      <xdr:rowOff>25400</xdr:rowOff>
    </xdr:from>
    <xdr:to>
      <xdr:col>5</xdr:col>
      <xdr:colOff>952500</xdr:colOff>
      <xdr:row>132</xdr:row>
      <xdr:rowOff>457200</xdr:rowOff>
    </xdr:to>
    <xdr:pic>
      <xdr:nvPicPr>
        <xdr:cNvPr id="562211" name="图片 57">
          <a:extLst>
            <a:ext uri="{FF2B5EF4-FFF2-40B4-BE49-F238E27FC236}">
              <a16:creationId xmlns:a16="http://schemas.microsoft.com/office/drawing/2014/main" id="{BE629BED-CF4A-0230-C0C8-FB569D85A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899800"/>
          <a:ext cx="939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88</xdr:row>
      <xdr:rowOff>38100</xdr:rowOff>
    </xdr:from>
    <xdr:to>
      <xdr:col>5</xdr:col>
      <xdr:colOff>876300</xdr:colOff>
      <xdr:row>88</xdr:row>
      <xdr:rowOff>482600</xdr:rowOff>
    </xdr:to>
    <xdr:pic>
      <xdr:nvPicPr>
        <xdr:cNvPr id="562212" name="图片 58">
          <a:extLst>
            <a:ext uri="{FF2B5EF4-FFF2-40B4-BE49-F238E27FC236}">
              <a16:creationId xmlns:a16="http://schemas.microsoft.com/office/drawing/2014/main" id="{7C16FF57-809F-99AA-1E00-A56A4AFA1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56769000"/>
          <a:ext cx="850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99</xdr:row>
      <xdr:rowOff>50800</xdr:rowOff>
    </xdr:from>
    <xdr:to>
      <xdr:col>5</xdr:col>
      <xdr:colOff>800100</xdr:colOff>
      <xdr:row>132</xdr:row>
      <xdr:rowOff>457200</xdr:rowOff>
    </xdr:to>
    <xdr:pic>
      <xdr:nvPicPr>
        <xdr:cNvPr id="562213" name="图片 59">
          <a:extLst>
            <a:ext uri="{FF2B5EF4-FFF2-40B4-BE49-F238E27FC236}">
              <a16:creationId xmlns:a16="http://schemas.microsoft.com/office/drawing/2014/main" id="{FE24F155-B53B-9CD6-2ECB-C749FE5E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0682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100</xdr:row>
      <xdr:rowOff>50800</xdr:rowOff>
    </xdr:from>
    <xdr:to>
      <xdr:col>5</xdr:col>
      <xdr:colOff>876300</xdr:colOff>
      <xdr:row>132</xdr:row>
      <xdr:rowOff>457200</xdr:rowOff>
    </xdr:to>
    <xdr:pic>
      <xdr:nvPicPr>
        <xdr:cNvPr id="562214" name="图片 60">
          <a:extLst>
            <a:ext uri="{FF2B5EF4-FFF2-40B4-BE49-F238E27FC236}">
              <a16:creationId xmlns:a16="http://schemas.microsoft.com/office/drawing/2014/main" id="{37346AFD-66DB-5BB5-1964-8111C700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3639700"/>
          <a:ext cx="863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87</xdr:row>
      <xdr:rowOff>12700</xdr:rowOff>
    </xdr:from>
    <xdr:to>
      <xdr:col>5</xdr:col>
      <xdr:colOff>889000</xdr:colOff>
      <xdr:row>87</xdr:row>
      <xdr:rowOff>393700</xdr:rowOff>
    </xdr:to>
    <xdr:pic>
      <xdr:nvPicPr>
        <xdr:cNvPr id="562215" name="图片 61">
          <a:extLst>
            <a:ext uri="{FF2B5EF4-FFF2-40B4-BE49-F238E27FC236}">
              <a16:creationId xmlns:a16="http://schemas.microsoft.com/office/drawing/2014/main" id="{94DD3437-4BF0-14FB-0F17-6389D68F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6172100"/>
          <a:ext cx="876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98</xdr:row>
      <xdr:rowOff>12700</xdr:rowOff>
    </xdr:from>
    <xdr:to>
      <xdr:col>5</xdr:col>
      <xdr:colOff>546100</xdr:colOff>
      <xdr:row>132</xdr:row>
      <xdr:rowOff>292100</xdr:rowOff>
    </xdr:to>
    <xdr:pic>
      <xdr:nvPicPr>
        <xdr:cNvPr id="562216" name="图片 62">
          <a:extLst>
            <a:ext uri="{FF2B5EF4-FFF2-40B4-BE49-F238E27FC236}">
              <a16:creationId xmlns:a16="http://schemas.microsoft.com/office/drawing/2014/main" id="{1D3FC3E9-5E8B-DCBB-C03D-8B3B3F10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458600"/>
          <a:ext cx="546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96</xdr:row>
      <xdr:rowOff>101600</xdr:rowOff>
    </xdr:from>
    <xdr:to>
      <xdr:col>5</xdr:col>
      <xdr:colOff>419100</xdr:colOff>
      <xdr:row>132</xdr:row>
      <xdr:rowOff>266700</xdr:rowOff>
    </xdr:to>
    <xdr:pic>
      <xdr:nvPicPr>
        <xdr:cNvPr id="562217" name="图片 64">
          <a:extLst>
            <a:ext uri="{FF2B5EF4-FFF2-40B4-BE49-F238E27FC236}">
              <a16:creationId xmlns:a16="http://schemas.microsoft.com/office/drawing/2014/main" id="{60F98F9B-A584-F0FB-CC45-3B90416C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1404500"/>
          <a:ext cx="406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102</xdr:row>
      <xdr:rowOff>25400</xdr:rowOff>
    </xdr:from>
    <xdr:to>
      <xdr:col>5</xdr:col>
      <xdr:colOff>609600</xdr:colOff>
      <xdr:row>132</xdr:row>
      <xdr:rowOff>381000</xdr:rowOff>
    </xdr:to>
    <xdr:pic>
      <xdr:nvPicPr>
        <xdr:cNvPr id="562218" name="图片 65">
          <a:extLst>
            <a:ext uri="{FF2B5EF4-FFF2-40B4-BE49-F238E27FC236}">
              <a16:creationId xmlns:a16="http://schemas.microsoft.com/office/drawing/2014/main" id="{FCA92495-06F1-3434-3262-5FD8084E9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4757300"/>
          <a:ext cx="59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101600</xdr:rowOff>
    </xdr:from>
    <xdr:to>
      <xdr:col>5</xdr:col>
      <xdr:colOff>723900</xdr:colOff>
      <xdr:row>132</xdr:row>
      <xdr:rowOff>381000</xdr:rowOff>
    </xdr:to>
    <xdr:pic>
      <xdr:nvPicPr>
        <xdr:cNvPr id="562219" name="图片 66">
          <a:extLst>
            <a:ext uri="{FF2B5EF4-FFF2-40B4-BE49-F238E27FC236}">
              <a16:creationId xmlns:a16="http://schemas.microsoft.com/office/drawing/2014/main" id="{43540055-8213-F470-A814-3F8694258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7119500"/>
          <a:ext cx="723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118</xdr:row>
      <xdr:rowOff>101600</xdr:rowOff>
    </xdr:from>
    <xdr:to>
      <xdr:col>5</xdr:col>
      <xdr:colOff>800100</xdr:colOff>
      <xdr:row>132</xdr:row>
      <xdr:rowOff>381000</xdr:rowOff>
    </xdr:to>
    <xdr:pic>
      <xdr:nvPicPr>
        <xdr:cNvPr id="562220" name="图片 80">
          <a:extLst>
            <a:ext uri="{FF2B5EF4-FFF2-40B4-BE49-F238E27FC236}">
              <a16:creationId xmlns:a16="http://schemas.microsoft.com/office/drawing/2014/main" id="{88B8C2CC-A7FF-9385-90CD-601FF0A1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3977500"/>
          <a:ext cx="774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119</xdr:row>
      <xdr:rowOff>101600</xdr:rowOff>
    </xdr:from>
    <xdr:to>
      <xdr:col>5</xdr:col>
      <xdr:colOff>774700</xdr:colOff>
      <xdr:row>132</xdr:row>
      <xdr:rowOff>381000</xdr:rowOff>
    </xdr:to>
    <xdr:pic>
      <xdr:nvPicPr>
        <xdr:cNvPr id="562221" name="图片 81">
          <a:extLst>
            <a:ext uri="{FF2B5EF4-FFF2-40B4-BE49-F238E27FC236}">
              <a16:creationId xmlns:a16="http://schemas.microsoft.com/office/drawing/2014/main" id="{577B3EB1-68E0-A20F-495E-45B61969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4549000"/>
          <a:ext cx="762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94</xdr:row>
      <xdr:rowOff>63500</xdr:rowOff>
    </xdr:from>
    <xdr:to>
      <xdr:col>5</xdr:col>
      <xdr:colOff>825500</xdr:colOff>
      <xdr:row>132</xdr:row>
      <xdr:rowOff>406400</xdr:rowOff>
    </xdr:to>
    <xdr:pic>
      <xdr:nvPicPr>
        <xdr:cNvPr id="562222" name="图片 126">
          <a:extLst>
            <a:ext uri="{FF2B5EF4-FFF2-40B4-BE49-F238E27FC236}">
              <a16:creationId xmlns:a16="http://schemas.microsoft.com/office/drawing/2014/main" id="{2B4D7CF1-1320-C503-2378-30BE08A34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0223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50800</xdr:rowOff>
    </xdr:from>
    <xdr:to>
      <xdr:col>5</xdr:col>
      <xdr:colOff>825500</xdr:colOff>
      <xdr:row>132</xdr:row>
      <xdr:rowOff>444500</xdr:rowOff>
    </xdr:to>
    <xdr:pic>
      <xdr:nvPicPr>
        <xdr:cNvPr id="562223" name="图片 127">
          <a:extLst>
            <a:ext uri="{FF2B5EF4-FFF2-40B4-BE49-F238E27FC236}">
              <a16:creationId xmlns:a16="http://schemas.microsoft.com/office/drawing/2014/main" id="{A00C1245-AD1F-27DD-EE40-4839C12D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73557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125</xdr:row>
      <xdr:rowOff>88900</xdr:rowOff>
    </xdr:from>
    <xdr:to>
      <xdr:col>5</xdr:col>
      <xdr:colOff>774700</xdr:colOff>
      <xdr:row>132</xdr:row>
      <xdr:rowOff>393700</xdr:rowOff>
    </xdr:to>
    <xdr:pic>
      <xdr:nvPicPr>
        <xdr:cNvPr id="562224" name="图片 128">
          <a:extLst>
            <a:ext uri="{FF2B5EF4-FFF2-40B4-BE49-F238E27FC236}">
              <a16:creationId xmlns:a16="http://schemas.microsoft.com/office/drawing/2014/main" id="{9E1C7ACF-5052-7335-8342-6CC777C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7965300"/>
          <a:ext cx="762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25400</xdr:rowOff>
    </xdr:from>
    <xdr:to>
      <xdr:col>5</xdr:col>
      <xdr:colOff>876300</xdr:colOff>
      <xdr:row>132</xdr:row>
      <xdr:rowOff>457200</xdr:rowOff>
    </xdr:to>
    <xdr:pic>
      <xdr:nvPicPr>
        <xdr:cNvPr id="562225" name="图片 101">
          <a:extLst>
            <a:ext uri="{FF2B5EF4-FFF2-40B4-BE49-F238E27FC236}">
              <a16:creationId xmlns:a16="http://schemas.microsoft.com/office/drawing/2014/main" id="{B7E66B15-9EBA-7C7F-6652-046D4D30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1858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89</xdr:row>
      <xdr:rowOff>0</xdr:rowOff>
    </xdr:from>
    <xdr:to>
      <xdr:col>5</xdr:col>
      <xdr:colOff>863600</xdr:colOff>
      <xdr:row>89</xdr:row>
      <xdr:rowOff>431800</xdr:rowOff>
    </xdr:to>
    <xdr:pic>
      <xdr:nvPicPr>
        <xdr:cNvPr id="562226" name="图片 102">
          <a:extLst>
            <a:ext uri="{FF2B5EF4-FFF2-40B4-BE49-F238E27FC236}">
              <a16:creationId xmlns:a16="http://schemas.microsoft.com/office/drawing/2014/main" id="{62524136-9146-8F6B-798B-9AB1A4B69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3024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111</xdr:row>
      <xdr:rowOff>88900</xdr:rowOff>
    </xdr:from>
    <xdr:to>
      <xdr:col>5</xdr:col>
      <xdr:colOff>596900</xdr:colOff>
      <xdr:row>132</xdr:row>
      <xdr:rowOff>355600</xdr:rowOff>
    </xdr:to>
    <xdr:pic>
      <xdr:nvPicPr>
        <xdr:cNvPr id="562227" name="图片 92">
          <a:extLst>
            <a:ext uri="{FF2B5EF4-FFF2-40B4-BE49-F238E27FC236}">
              <a16:creationId xmlns:a16="http://schemas.microsoft.com/office/drawing/2014/main" id="{77A01CAE-9349-2107-7663-155C4751F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964300"/>
          <a:ext cx="558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112</xdr:row>
      <xdr:rowOff>63500</xdr:rowOff>
    </xdr:from>
    <xdr:to>
      <xdr:col>5</xdr:col>
      <xdr:colOff>673100</xdr:colOff>
      <xdr:row>132</xdr:row>
      <xdr:rowOff>381000</xdr:rowOff>
    </xdr:to>
    <xdr:pic>
      <xdr:nvPicPr>
        <xdr:cNvPr id="562228" name="图片 93">
          <a:extLst>
            <a:ext uri="{FF2B5EF4-FFF2-40B4-BE49-F238E27FC236}">
              <a16:creationId xmlns:a16="http://schemas.microsoft.com/office/drawing/2014/main" id="{0AD00462-7C4D-1BF7-8F5C-26198CD41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0510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113</xdr:row>
      <xdr:rowOff>50800</xdr:rowOff>
    </xdr:from>
    <xdr:to>
      <xdr:col>5</xdr:col>
      <xdr:colOff>876300</xdr:colOff>
      <xdr:row>132</xdr:row>
      <xdr:rowOff>431800</xdr:rowOff>
    </xdr:to>
    <xdr:pic>
      <xdr:nvPicPr>
        <xdr:cNvPr id="562229" name="图片 95">
          <a:extLst>
            <a:ext uri="{FF2B5EF4-FFF2-40B4-BE49-F238E27FC236}">
              <a16:creationId xmlns:a16="http://schemas.microsoft.com/office/drawing/2014/main" id="{E801E1E5-8D66-CE54-5628-7539B9EF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1069200"/>
          <a:ext cx="850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114</xdr:row>
      <xdr:rowOff>63500</xdr:rowOff>
    </xdr:from>
    <xdr:to>
      <xdr:col>5</xdr:col>
      <xdr:colOff>774700</xdr:colOff>
      <xdr:row>132</xdr:row>
      <xdr:rowOff>406400</xdr:rowOff>
    </xdr:to>
    <xdr:pic>
      <xdr:nvPicPr>
        <xdr:cNvPr id="562230" name="图片 96">
          <a:extLst>
            <a:ext uri="{FF2B5EF4-FFF2-40B4-BE49-F238E27FC236}">
              <a16:creationId xmlns:a16="http://schemas.microsoft.com/office/drawing/2014/main" id="{6C273245-D150-39EA-D669-5718A4B1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1653400"/>
          <a:ext cx="7620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123</xdr:row>
      <xdr:rowOff>25400</xdr:rowOff>
    </xdr:from>
    <xdr:to>
      <xdr:col>5</xdr:col>
      <xdr:colOff>800100</xdr:colOff>
      <xdr:row>132</xdr:row>
      <xdr:rowOff>431800</xdr:rowOff>
    </xdr:to>
    <xdr:pic>
      <xdr:nvPicPr>
        <xdr:cNvPr id="562231" name="图片 98">
          <a:extLst>
            <a:ext uri="{FF2B5EF4-FFF2-40B4-BE49-F238E27FC236}">
              <a16:creationId xmlns:a16="http://schemas.microsoft.com/office/drawing/2014/main" id="{43CA9D99-C01F-326E-4682-46275359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6758800"/>
          <a:ext cx="7874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850900</xdr:colOff>
      <xdr:row>132</xdr:row>
      <xdr:rowOff>406400</xdr:rowOff>
    </xdr:to>
    <xdr:pic>
      <xdr:nvPicPr>
        <xdr:cNvPr id="562232" name="图片 152">
          <a:extLst>
            <a:ext uri="{FF2B5EF4-FFF2-40B4-BE49-F238E27FC236}">
              <a16:creationId xmlns:a16="http://schemas.microsoft.com/office/drawing/2014/main" id="{3B45DE4F-1728-BE2B-8538-0BFD8231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27329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876300</xdr:colOff>
      <xdr:row>132</xdr:row>
      <xdr:rowOff>482600</xdr:rowOff>
    </xdr:to>
    <xdr:pic>
      <xdr:nvPicPr>
        <xdr:cNvPr id="562233" name="图片 153">
          <a:extLst>
            <a:ext uri="{FF2B5EF4-FFF2-40B4-BE49-F238E27FC236}">
              <a16:creationId xmlns:a16="http://schemas.microsoft.com/office/drawing/2014/main" id="{98A396D2-2532-B991-5DE6-DEF9FA3DB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3304400"/>
          <a:ext cx="876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787400</xdr:colOff>
      <xdr:row>132</xdr:row>
      <xdr:rowOff>457200</xdr:rowOff>
    </xdr:to>
    <xdr:pic>
      <xdr:nvPicPr>
        <xdr:cNvPr id="562234" name="图片 54">
          <a:extLst>
            <a:ext uri="{FF2B5EF4-FFF2-40B4-BE49-F238E27FC236}">
              <a16:creationId xmlns:a16="http://schemas.microsoft.com/office/drawing/2014/main" id="{E69E9597-4F5F-4360-10B2-0E4F48ED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161900"/>
          <a:ext cx="787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91</xdr:row>
      <xdr:rowOff>12700</xdr:rowOff>
    </xdr:from>
    <xdr:to>
      <xdr:col>5</xdr:col>
      <xdr:colOff>965200</xdr:colOff>
      <xdr:row>132</xdr:row>
      <xdr:rowOff>444500</xdr:rowOff>
    </xdr:to>
    <xdr:pic>
      <xdr:nvPicPr>
        <xdr:cNvPr id="562235" name="图片 88" descr="1">
          <a:extLst>
            <a:ext uri="{FF2B5EF4-FFF2-40B4-BE49-F238E27FC236}">
              <a16:creationId xmlns:a16="http://schemas.microsoft.com/office/drawing/2014/main" id="{8B110B75-9064-45A4-CFA9-D244A496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8458100"/>
          <a:ext cx="952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90</xdr:row>
      <xdr:rowOff>12700</xdr:rowOff>
    </xdr:from>
    <xdr:to>
      <xdr:col>5</xdr:col>
      <xdr:colOff>863600</xdr:colOff>
      <xdr:row>132</xdr:row>
      <xdr:rowOff>495300</xdr:rowOff>
    </xdr:to>
    <xdr:pic>
      <xdr:nvPicPr>
        <xdr:cNvPr id="562236" name="图片 89" descr="2">
          <a:extLst>
            <a:ext uri="{FF2B5EF4-FFF2-40B4-BE49-F238E27FC236}">
              <a16:creationId xmlns:a16="http://schemas.microsoft.com/office/drawing/2014/main" id="{1E5E54F2-53E8-C0B2-4555-CAF51CF8A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7886600"/>
          <a:ext cx="850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92</xdr:row>
      <xdr:rowOff>12700</xdr:rowOff>
    </xdr:from>
    <xdr:to>
      <xdr:col>5</xdr:col>
      <xdr:colOff>787400</xdr:colOff>
      <xdr:row>132</xdr:row>
      <xdr:rowOff>444500</xdr:rowOff>
    </xdr:to>
    <xdr:pic>
      <xdr:nvPicPr>
        <xdr:cNvPr id="562237" name="图片 90">
          <a:extLst>
            <a:ext uri="{FF2B5EF4-FFF2-40B4-BE49-F238E27FC236}">
              <a16:creationId xmlns:a16="http://schemas.microsoft.com/office/drawing/2014/main" id="{11624864-4ECC-A3AC-2CC0-4655D3B6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9029600"/>
          <a:ext cx="7112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800100</xdr:colOff>
      <xdr:row>132</xdr:row>
      <xdr:rowOff>508000</xdr:rowOff>
    </xdr:to>
    <xdr:pic>
      <xdr:nvPicPr>
        <xdr:cNvPr id="562238" name="图片 91">
          <a:extLst>
            <a:ext uri="{FF2B5EF4-FFF2-40B4-BE49-F238E27FC236}">
              <a16:creationId xmlns:a16="http://schemas.microsoft.com/office/drawing/2014/main" id="{ADF99720-003A-4D11-D9C7-580DC1B9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9588400"/>
          <a:ext cx="8001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126</xdr:row>
      <xdr:rowOff>25400</xdr:rowOff>
    </xdr:from>
    <xdr:to>
      <xdr:col>5</xdr:col>
      <xdr:colOff>914400</xdr:colOff>
      <xdr:row>132</xdr:row>
      <xdr:rowOff>457200</xdr:rowOff>
    </xdr:to>
    <xdr:pic>
      <xdr:nvPicPr>
        <xdr:cNvPr id="562239" name="图片 92">
          <a:extLst>
            <a:ext uri="{FF2B5EF4-FFF2-40B4-BE49-F238E27FC236}">
              <a16:creationId xmlns:a16="http://schemas.microsoft.com/office/drawing/2014/main" id="{5080E7F6-2C34-21A4-0693-9650CD20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7847330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876300</xdr:colOff>
      <xdr:row>132</xdr:row>
      <xdr:rowOff>520700</xdr:rowOff>
    </xdr:to>
    <xdr:pic>
      <xdr:nvPicPr>
        <xdr:cNvPr id="562240" name="图片 93">
          <a:extLst>
            <a:ext uri="{FF2B5EF4-FFF2-40B4-BE49-F238E27FC236}">
              <a16:creationId xmlns:a16="http://schemas.microsoft.com/office/drawing/2014/main" id="{D8E34BCF-C716-F21A-4D2F-8A2CC40A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019400"/>
          <a:ext cx="8763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128</xdr:row>
      <xdr:rowOff>25400</xdr:rowOff>
    </xdr:from>
    <xdr:to>
      <xdr:col>5</xdr:col>
      <xdr:colOff>863600</xdr:colOff>
      <xdr:row>132</xdr:row>
      <xdr:rowOff>406400</xdr:rowOff>
    </xdr:to>
    <xdr:pic>
      <xdr:nvPicPr>
        <xdr:cNvPr id="562241" name="图片 94">
          <a:extLst>
            <a:ext uri="{FF2B5EF4-FFF2-40B4-BE49-F238E27FC236}">
              <a16:creationId xmlns:a16="http://schemas.microsoft.com/office/drawing/2014/main" id="{33D21917-57CA-2844-295D-193AFF27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9616300"/>
          <a:ext cx="850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25400</xdr:rowOff>
    </xdr:from>
    <xdr:to>
      <xdr:col>6</xdr:col>
      <xdr:colOff>25400</xdr:colOff>
      <xdr:row>132</xdr:row>
      <xdr:rowOff>457200</xdr:rowOff>
    </xdr:to>
    <xdr:pic>
      <xdr:nvPicPr>
        <xdr:cNvPr id="562242" name="图片 95">
          <a:extLst>
            <a:ext uri="{FF2B5EF4-FFF2-40B4-BE49-F238E27FC236}">
              <a16:creationId xmlns:a16="http://schemas.microsoft.com/office/drawing/2014/main" id="{9CFB7CFA-2D29-EFE0-B015-DB4FD91B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187800"/>
          <a:ext cx="1003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825500</xdr:colOff>
      <xdr:row>132</xdr:row>
      <xdr:rowOff>444500</xdr:rowOff>
    </xdr:to>
    <xdr:pic>
      <xdr:nvPicPr>
        <xdr:cNvPr id="562243" name="图片 96">
          <a:extLst>
            <a:ext uri="{FF2B5EF4-FFF2-40B4-BE49-F238E27FC236}">
              <a16:creationId xmlns:a16="http://schemas.microsoft.com/office/drawing/2014/main" id="{E714D5CB-E241-4A27-C373-9FAD4046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733900"/>
          <a:ext cx="825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800100</xdr:colOff>
      <xdr:row>132</xdr:row>
      <xdr:rowOff>469900</xdr:rowOff>
    </xdr:to>
    <xdr:pic>
      <xdr:nvPicPr>
        <xdr:cNvPr id="562244" name="图片 97">
          <a:extLst>
            <a:ext uri="{FF2B5EF4-FFF2-40B4-BE49-F238E27FC236}">
              <a16:creationId xmlns:a16="http://schemas.microsoft.com/office/drawing/2014/main" id="{E72C5FC9-0A98-4EEE-0A2C-94EDFA2C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1305400"/>
          <a:ext cx="8001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107</xdr:row>
      <xdr:rowOff>25400</xdr:rowOff>
    </xdr:from>
    <xdr:to>
      <xdr:col>5</xdr:col>
      <xdr:colOff>838200</xdr:colOff>
      <xdr:row>132</xdr:row>
      <xdr:rowOff>469900</xdr:rowOff>
    </xdr:to>
    <xdr:pic>
      <xdr:nvPicPr>
        <xdr:cNvPr id="562245" name="图片 98">
          <a:extLst>
            <a:ext uri="{FF2B5EF4-FFF2-40B4-BE49-F238E27FC236}">
              <a16:creationId xmlns:a16="http://schemas.microsoft.com/office/drawing/2014/main" id="{1BC3D1EC-53B1-88F9-FAE0-A77AB102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67614800"/>
          <a:ext cx="8255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774700</xdr:colOff>
      <xdr:row>132</xdr:row>
      <xdr:rowOff>406400</xdr:rowOff>
    </xdr:to>
    <xdr:pic>
      <xdr:nvPicPr>
        <xdr:cNvPr id="562246" name="图片 99">
          <a:extLst>
            <a:ext uri="{FF2B5EF4-FFF2-40B4-BE49-F238E27FC236}">
              <a16:creationId xmlns:a16="http://schemas.microsoft.com/office/drawing/2014/main" id="{AC81A740-20D7-AEA5-5386-B11057960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8160900"/>
          <a:ext cx="7747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6</xdr:col>
      <xdr:colOff>203200</xdr:colOff>
      <xdr:row>132</xdr:row>
      <xdr:rowOff>546100</xdr:rowOff>
    </xdr:to>
    <xdr:pic>
      <xdr:nvPicPr>
        <xdr:cNvPr id="562247" name="图片 8">
          <a:extLst>
            <a:ext uri="{FF2B5EF4-FFF2-40B4-BE49-F238E27FC236}">
              <a16:creationId xmlns:a16="http://schemas.microsoft.com/office/drawing/2014/main" id="{FBFF3CEB-6BC8-4CD5-315E-C415CB87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874900"/>
          <a:ext cx="1181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88900</xdr:colOff>
      <xdr:row>132</xdr:row>
      <xdr:rowOff>558800</xdr:rowOff>
    </xdr:to>
    <xdr:pic>
      <xdr:nvPicPr>
        <xdr:cNvPr id="562248" name="图片 9">
          <a:extLst>
            <a:ext uri="{FF2B5EF4-FFF2-40B4-BE49-F238E27FC236}">
              <a16:creationId xmlns:a16="http://schemas.microsoft.com/office/drawing/2014/main" id="{08B5D2D7-B8A3-61E1-D39C-84BB1DD08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5303400"/>
          <a:ext cx="1066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6</xdr:col>
      <xdr:colOff>127000</xdr:colOff>
      <xdr:row>132</xdr:row>
      <xdr:rowOff>520700</xdr:rowOff>
    </xdr:to>
    <xdr:pic>
      <xdr:nvPicPr>
        <xdr:cNvPr id="562249" name="图片 79">
          <a:extLst>
            <a:ext uri="{FF2B5EF4-FFF2-40B4-BE49-F238E27FC236}">
              <a16:creationId xmlns:a16="http://schemas.microsoft.com/office/drawing/2014/main" id="{B7F4A8A2-60F7-3DE8-8940-F1FB3E5B0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731400"/>
          <a:ext cx="11049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132</xdr:row>
      <xdr:rowOff>12700</xdr:rowOff>
    </xdr:from>
    <xdr:to>
      <xdr:col>5</xdr:col>
      <xdr:colOff>939800</xdr:colOff>
      <xdr:row>132</xdr:row>
      <xdr:rowOff>304800</xdr:rowOff>
    </xdr:to>
    <xdr:pic>
      <xdr:nvPicPr>
        <xdr:cNvPr id="562250" name="图片 3">
          <a:extLst>
            <a:ext uri="{FF2B5EF4-FFF2-40B4-BE49-F238E27FC236}">
              <a16:creationId xmlns:a16="http://schemas.microsoft.com/office/drawing/2014/main" id="{34F75DCC-D88D-00A0-8878-ACF4C671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2461100"/>
          <a:ext cx="9271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133</xdr:row>
      <xdr:rowOff>63500</xdr:rowOff>
    </xdr:from>
    <xdr:to>
      <xdr:col>6</xdr:col>
      <xdr:colOff>0</xdr:colOff>
      <xdr:row>133</xdr:row>
      <xdr:rowOff>457200</xdr:rowOff>
    </xdr:to>
    <xdr:pic>
      <xdr:nvPicPr>
        <xdr:cNvPr id="562251" name="图片 4">
          <a:extLst>
            <a:ext uri="{FF2B5EF4-FFF2-40B4-BE49-F238E27FC236}">
              <a16:creationId xmlns:a16="http://schemas.microsoft.com/office/drawing/2014/main" id="{24CA3157-8487-2016-A99C-81532E73C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3083400"/>
          <a:ext cx="9525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50800</xdr:rowOff>
    </xdr:from>
    <xdr:to>
      <xdr:col>6</xdr:col>
      <xdr:colOff>0</xdr:colOff>
      <xdr:row>134</xdr:row>
      <xdr:rowOff>457200</xdr:rowOff>
    </xdr:to>
    <xdr:pic>
      <xdr:nvPicPr>
        <xdr:cNvPr id="562252" name="图片 5">
          <a:extLst>
            <a:ext uri="{FF2B5EF4-FFF2-40B4-BE49-F238E27FC236}">
              <a16:creationId xmlns:a16="http://schemas.microsoft.com/office/drawing/2014/main" id="{E19B6523-BB68-00D2-A99E-BD79A5312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3642200"/>
          <a:ext cx="9779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176</xdr:row>
      <xdr:rowOff>63500</xdr:rowOff>
    </xdr:from>
    <xdr:to>
      <xdr:col>5</xdr:col>
      <xdr:colOff>787400</xdr:colOff>
      <xdr:row>183</xdr:row>
      <xdr:rowOff>393700</xdr:rowOff>
    </xdr:to>
    <xdr:pic>
      <xdr:nvPicPr>
        <xdr:cNvPr id="562253" name="图片 6">
          <a:extLst>
            <a:ext uri="{FF2B5EF4-FFF2-40B4-BE49-F238E27FC236}">
              <a16:creationId xmlns:a16="http://schemas.microsoft.com/office/drawing/2014/main" id="{3268CCC9-A2DD-A2BE-2496-EF132A1F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7657900"/>
          <a:ext cx="7747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25400</xdr:rowOff>
    </xdr:from>
    <xdr:to>
      <xdr:col>5</xdr:col>
      <xdr:colOff>914400</xdr:colOff>
      <xdr:row>183</xdr:row>
      <xdr:rowOff>457200</xdr:rowOff>
    </xdr:to>
    <xdr:pic>
      <xdr:nvPicPr>
        <xdr:cNvPr id="562254" name="图片 7">
          <a:extLst>
            <a:ext uri="{FF2B5EF4-FFF2-40B4-BE49-F238E27FC236}">
              <a16:creationId xmlns:a16="http://schemas.microsoft.com/office/drawing/2014/main" id="{24D2F5C9-A0B9-268F-0D27-1817D50B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3323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12700</xdr:rowOff>
    </xdr:from>
    <xdr:to>
      <xdr:col>5</xdr:col>
      <xdr:colOff>876300</xdr:colOff>
      <xdr:row>183</xdr:row>
      <xdr:rowOff>457200</xdr:rowOff>
    </xdr:to>
    <xdr:pic>
      <xdr:nvPicPr>
        <xdr:cNvPr id="562255" name="图片 8">
          <a:extLst>
            <a:ext uri="{FF2B5EF4-FFF2-40B4-BE49-F238E27FC236}">
              <a16:creationId xmlns:a16="http://schemas.microsoft.com/office/drawing/2014/main" id="{0502B4E4-713C-285E-5018-EC64A4D9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320100"/>
          <a:ext cx="876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135</xdr:row>
      <xdr:rowOff>50800</xdr:rowOff>
    </xdr:from>
    <xdr:to>
      <xdr:col>6</xdr:col>
      <xdr:colOff>266700</xdr:colOff>
      <xdr:row>135</xdr:row>
      <xdr:rowOff>495300</xdr:rowOff>
    </xdr:to>
    <xdr:pic>
      <xdr:nvPicPr>
        <xdr:cNvPr id="562256" name="图片 10">
          <a:extLst>
            <a:ext uri="{FF2B5EF4-FFF2-40B4-BE49-F238E27FC236}">
              <a16:creationId xmlns:a16="http://schemas.microsoft.com/office/drawing/2014/main" id="{213EDDC7-90FE-8435-DF9B-A1E2DC85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4213700"/>
          <a:ext cx="1231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50800</xdr:rowOff>
    </xdr:from>
    <xdr:to>
      <xdr:col>6</xdr:col>
      <xdr:colOff>50800</xdr:colOff>
      <xdr:row>138</xdr:row>
      <xdr:rowOff>508000</xdr:rowOff>
    </xdr:to>
    <xdr:pic>
      <xdr:nvPicPr>
        <xdr:cNvPr id="562257" name="图片 18">
          <a:extLst>
            <a:ext uri="{FF2B5EF4-FFF2-40B4-BE49-F238E27FC236}">
              <a16:creationId xmlns:a16="http://schemas.microsoft.com/office/drawing/2014/main" id="{2687C7AE-575D-C074-39C7-A33949DB6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928200"/>
          <a:ext cx="1028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50800</xdr:rowOff>
    </xdr:from>
    <xdr:to>
      <xdr:col>6</xdr:col>
      <xdr:colOff>76200</xdr:colOff>
      <xdr:row>139</xdr:row>
      <xdr:rowOff>495300</xdr:rowOff>
    </xdr:to>
    <xdr:pic>
      <xdr:nvPicPr>
        <xdr:cNvPr id="562258" name="图片 19">
          <a:extLst>
            <a:ext uri="{FF2B5EF4-FFF2-40B4-BE49-F238E27FC236}">
              <a16:creationId xmlns:a16="http://schemas.microsoft.com/office/drawing/2014/main" id="{9EE3CFAC-95C2-31AD-F950-D1473662C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6499700"/>
          <a:ext cx="1054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50800</xdr:rowOff>
    </xdr:from>
    <xdr:to>
      <xdr:col>5</xdr:col>
      <xdr:colOff>749300</xdr:colOff>
      <xdr:row>183</xdr:row>
      <xdr:rowOff>381000</xdr:rowOff>
    </xdr:to>
    <xdr:pic>
      <xdr:nvPicPr>
        <xdr:cNvPr id="562259" name="图片 68">
          <a:extLst>
            <a:ext uri="{FF2B5EF4-FFF2-40B4-BE49-F238E27FC236}">
              <a16:creationId xmlns:a16="http://schemas.microsoft.com/office/drawing/2014/main" id="{0BE0B2BE-C865-9DAE-1C51-66BB5349E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8214200"/>
          <a:ext cx="749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25400</xdr:rowOff>
    </xdr:from>
    <xdr:to>
      <xdr:col>6</xdr:col>
      <xdr:colOff>63500</xdr:colOff>
      <xdr:row>183</xdr:row>
      <xdr:rowOff>495300</xdr:rowOff>
    </xdr:to>
    <xdr:pic>
      <xdr:nvPicPr>
        <xdr:cNvPr id="562260" name="图片 103">
          <a:extLst>
            <a:ext uri="{FF2B5EF4-FFF2-40B4-BE49-F238E27FC236}">
              <a16:creationId xmlns:a16="http://schemas.microsoft.com/office/drawing/2014/main" id="{0E4CF45B-B0AF-6358-0C34-3B9D1E26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333800"/>
          <a:ext cx="1041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50800</xdr:rowOff>
    </xdr:from>
    <xdr:to>
      <xdr:col>6</xdr:col>
      <xdr:colOff>76200</xdr:colOff>
      <xdr:row>183</xdr:row>
      <xdr:rowOff>457200</xdr:rowOff>
    </xdr:to>
    <xdr:pic>
      <xdr:nvPicPr>
        <xdr:cNvPr id="562261" name="图片 104">
          <a:extLst>
            <a:ext uri="{FF2B5EF4-FFF2-40B4-BE49-F238E27FC236}">
              <a16:creationId xmlns:a16="http://schemas.microsoft.com/office/drawing/2014/main" id="{71C6E927-23CC-5F0F-6AB5-FAD49EA3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9307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141</xdr:row>
      <xdr:rowOff>63500</xdr:rowOff>
    </xdr:from>
    <xdr:to>
      <xdr:col>5</xdr:col>
      <xdr:colOff>825500</xdr:colOff>
      <xdr:row>183</xdr:row>
      <xdr:rowOff>406400</xdr:rowOff>
    </xdr:to>
    <xdr:pic>
      <xdr:nvPicPr>
        <xdr:cNvPr id="562262" name="图片 106">
          <a:extLst>
            <a:ext uri="{FF2B5EF4-FFF2-40B4-BE49-F238E27FC236}">
              <a16:creationId xmlns:a16="http://schemas.microsoft.com/office/drawing/2014/main" id="{EEC98DF6-946D-63D3-9EE8-45FE521C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87655400"/>
          <a:ext cx="78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179</xdr:row>
      <xdr:rowOff>101600</xdr:rowOff>
    </xdr:from>
    <xdr:to>
      <xdr:col>5</xdr:col>
      <xdr:colOff>787400</xdr:colOff>
      <xdr:row>183</xdr:row>
      <xdr:rowOff>317500</xdr:rowOff>
    </xdr:to>
    <xdr:pic>
      <xdr:nvPicPr>
        <xdr:cNvPr id="562263" name="图片 107">
          <a:extLst>
            <a:ext uri="{FF2B5EF4-FFF2-40B4-BE49-F238E27FC236}">
              <a16:creationId xmlns:a16="http://schemas.microsoft.com/office/drawing/2014/main" id="{97C2A67D-DE6B-91CE-CD68-F55BF94E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9410500"/>
          <a:ext cx="7747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136</xdr:row>
      <xdr:rowOff>63500</xdr:rowOff>
    </xdr:from>
    <xdr:to>
      <xdr:col>5</xdr:col>
      <xdr:colOff>825500</xdr:colOff>
      <xdr:row>136</xdr:row>
      <xdr:rowOff>482600</xdr:rowOff>
    </xdr:to>
    <xdr:pic>
      <xdr:nvPicPr>
        <xdr:cNvPr id="562264" name="图片 108">
          <a:extLst>
            <a:ext uri="{FF2B5EF4-FFF2-40B4-BE49-F238E27FC236}">
              <a16:creationId xmlns:a16="http://schemas.microsoft.com/office/drawing/2014/main" id="{436AF409-B3B7-72E4-BD7F-1D7C789A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84797900"/>
          <a:ext cx="800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174</xdr:row>
      <xdr:rowOff>88900</xdr:rowOff>
    </xdr:from>
    <xdr:to>
      <xdr:col>5</xdr:col>
      <xdr:colOff>749300</xdr:colOff>
      <xdr:row>183</xdr:row>
      <xdr:rowOff>393700</xdr:rowOff>
    </xdr:to>
    <xdr:pic>
      <xdr:nvPicPr>
        <xdr:cNvPr id="562265" name="图片 109">
          <a:extLst>
            <a:ext uri="{FF2B5EF4-FFF2-40B4-BE49-F238E27FC236}">
              <a16:creationId xmlns:a16="http://schemas.microsoft.com/office/drawing/2014/main" id="{AEF36CF9-542D-89FA-90C9-96C483B8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6540300"/>
          <a:ext cx="7366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163</xdr:row>
      <xdr:rowOff>88900</xdr:rowOff>
    </xdr:from>
    <xdr:to>
      <xdr:col>5</xdr:col>
      <xdr:colOff>774700</xdr:colOff>
      <xdr:row>183</xdr:row>
      <xdr:rowOff>342900</xdr:rowOff>
    </xdr:to>
    <xdr:pic>
      <xdr:nvPicPr>
        <xdr:cNvPr id="562266" name="图片 110">
          <a:extLst>
            <a:ext uri="{FF2B5EF4-FFF2-40B4-BE49-F238E27FC236}">
              <a16:creationId xmlns:a16="http://schemas.microsoft.com/office/drawing/2014/main" id="{14BCCFCC-6A5E-C70E-0FCF-7C53C4B6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00253800"/>
          <a:ext cx="762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88900</xdr:rowOff>
    </xdr:from>
    <xdr:to>
      <xdr:col>5</xdr:col>
      <xdr:colOff>698500</xdr:colOff>
      <xdr:row>183</xdr:row>
      <xdr:rowOff>355600</xdr:rowOff>
    </xdr:to>
    <xdr:pic>
      <xdr:nvPicPr>
        <xdr:cNvPr id="562267" name="图片 111">
          <a:extLst>
            <a:ext uri="{FF2B5EF4-FFF2-40B4-BE49-F238E27FC236}">
              <a16:creationId xmlns:a16="http://schemas.microsoft.com/office/drawing/2014/main" id="{C4C5E111-AEC6-D077-7084-412F7B80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111800"/>
          <a:ext cx="6985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144</xdr:row>
      <xdr:rowOff>25400</xdr:rowOff>
    </xdr:from>
    <xdr:to>
      <xdr:col>5</xdr:col>
      <xdr:colOff>711200</xdr:colOff>
      <xdr:row>183</xdr:row>
      <xdr:rowOff>457200</xdr:rowOff>
    </xdr:to>
    <xdr:pic>
      <xdr:nvPicPr>
        <xdr:cNvPr id="562268" name="图片 115">
          <a:extLst>
            <a:ext uri="{FF2B5EF4-FFF2-40B4-BE49-F238E27FC236}">
              <a16:creationId xmlns:a16="http://schemas.microsoft.com/office/drawing/2014/main" id="{08A47C19-0BD3-E94D-1448-F201B9E0E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9331800"/>
          <a:ext cx="698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139700</xdr:rowOff>
    </xdr:from>
    <xdr:to>
      <xdr:col>5</xdr:col>
      <xdr:colOff>762000</xdr:colOff>
      <xdr:row>183</xdr:row>
      <xdr:rowOff>241300</xdr:rowOff>
    </xdr:to>
    <xdr:pic>
      <xdr:nvPicPr>
        <xdr:cNvPr id="562269" name="图片 122">
          <a:extLst>
            <a:ext uri="{FF2B5EF4-FFF2-40B4-BE49-F238E27FC236}">
              <a16:creationId xmlns:a16="http://schemas.microsoft.com/office/drawing/2014/main" id="{F71201A7-93D8-ABEF-9DEF-D0DACBFF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4589600"/>
          <a:ext cx="762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154</xdr:row>
      <xdr:rowOff>88900</xdr:rowOff>
    </xdr:from>
    <xdr:to>
      <xdr:col>5</xdr:col>
      <xdr:colOff>749300</xdr:colOff>
      <xdr:row>183</xdr:row>
      <xdr:rowOff>304800</xdr:rowOff>
    </xdr:to>
    <xdr:pic>
      <xdr:nvPicPr>
        <xdr:cNvPr id="562270" name="图片 123">
          <a:extLst>
            <a:ext uri="{FF2B5EF4-FFF2-40B4-BE49-F238E27FC236}">
              <a16:creationId xmlns:a16="http://schemas.microsoft.com/office/drawing/2014/main" id="{A6F8AEDE-FC46-5C67-4B7C-2770ADAB2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51103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50800</xdr:rowOff>
    </xdr:from>
    <xdr:to>
      <xdr:col>5</xdr:col>
      <xdr:colOff>723900</xdr:colOff>
      <xdr:row>183</xdr:row>
      <xdr:rowOff>431800</xdr:rowOff>
    </xdr:to>
    <xdr:pic>
      <xdr:nvPicPr>
        <xdr:cNvPr id="562271" name="图片 124">
          <a:extLst>
            <a:ext uri="{FF2B5EF4-FFF2-40B4-BE49-F238E27FC236}">
              <a16:creationId xmlns:a16="http://schemas.microsoft.com/office/drawing/2014/main" id="{18A4A71A-1C23-4686-DD5F-EE3A305A4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79297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50800</xdr:rowOff>
    </xdr:from>
    <xdr:to>
      <xdr:col>5</xdr:col>
      <xdr:colOff>800100</xdr:colOff>
      <xdr:row>183</xdr:row>
      <xdr:rowOff>444500</xdr:rowOff>
    </xdr:to>
    <xdr:pic>
      <xdr:nvPicPr>
        <xdr:cNvPr id="562272" name="图片 132">
          <a:extLst>
            <a:ext uri="{FF2B5EF4-FFF2-40B4-BE49-F238E27FC236}">
              <a16:creationId xmlns:a16="http://schemas.microsoft.com/office/drawing/2014/main" id="{C68B8B25-4621-05FD-3C8C-277B1B31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501700"/>
          <a:ext cx="8001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63500</xdr:rowOff>
    </xdr:from>
    <xdr:to>
      <xdr:col>6</xdr:col>
      <xdr:colOff>88900</xdr:colOff>
      <xdr:row>183</xdr:row>
      <xdr:rowOff>393700</xdr:rowOff>
    </xdr:to>
    <xdr:pic>
      <xdr:nvPicPr>
        <xdr:cNvPr id="562273" name="图片 133">
          <a:extLst>
            <a:ext uri="{FF2B5EF4-FFF2-40B4-BE49-F238E27FC236}">
              <a16:creationId xmlns:a16="http://schemas.microsoft.com/office/drawing/2014/main" id="{4BEAB467-5C36-61CB-98AD-E66D7454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0799900"/>
          <a:ext cx="1066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25400</xdr:rowOff>
    </xdr:from>
    <xdr:to>
      <xdr:col>5</xdr:col>
      <xdr:colOff>939800</xdr:colOff>
      <xdr:row>183</xdr:row>
      <xdr:rowOff>469900</xdr:rowOff>
    </xdr:to>
    <xdr:pic>
      <xdr:nvPicPr>
        <xdr:cNvPr id="562274" name="图片 134">
          <a:extLst>
            <a:ext uri="{FF2B5EF4-FFF2-40B4-BE49-F238E27FC236}">
              <a16:creationId xmlns:a16="http://schemas.microsoft.com/office/drawing/2014/main" id="{30737594-8D68-A276-94B8-383E6268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047800"/>
          <a:ext cx="9398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50800</xdr:rowOff>
    </xdr:from>
    <xdr:to>
      <xdr:col>6</xdr:col>
      <xdr:colOff>50800</xdr:colOff>
      <xdr:row>183</xdr:row>
      <xdr:rowOff>444500</xdr:rowOff>
    </xdr:to>
    <xdr:pic>
      <xdr:nvPicPr>
        <xdr:cNvPr id="562275" name="图片 135">
          <a:extLst>
            <a:ext uri="{FF2B5EF4-FFF2-40B4-BE49-F238E27FC236}">
              <a16:creationId xmlns:a16="http://schemas.microsoft.com/office/drawing/2014/main" id="{5C76CCF0-EDC4-CFFB-8E06-B8EE195D3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3929200"/>
          <a:ext cx="10287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160</xdr:row>
      <xdr:rowOff>63500</xdr:rowOff>
    </xdr:from>
    <xdr:to>
      <xdr:col>5</xdr:col>
      <xdr:colOff>939800</xdr:colOff>
      <xdr:row>183</xdr:row>
      <xdr:rowOff>431800</xdr:rowOff>
    </xdr:to>
    <xdr:pic>
      <xdr:nvPicPr>
        <xdr:cNvPr id="562276" name="图片 141">
          <a:extLst>
            <a:ext uri="{FF2B5EF4-FFF2-40B4-BE49-F238E27FC236}">
              <a16:creationId xmlns:a16="http://schemas.microsoft.com/office/drawing/2014/main" id="{F0A4C02F-DE65-138D-3C45-55B05021E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8513900"/>
          <a:ext cx="9271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63500</xdr:rowOff>
    </xdr:from>
    <xdr:to>
      <xdr:col>5</xdr:col>
      <xdr:colOff>939800</xdr:colOff>
      <xdr:row>183</xdr:row>
      <xdr:rowOff>330200</xdr:rowOff>
    </xdr:to>
    <xdr:pic>
      <xdr:nvPicPr>
        <xdr:cNvPr id="562277" name="图片 142">
          <a:extLst>
            <a:ext uri="{FF2B5EF4-FFF2-40B4-BE49-F238E27FC236}">
              <a16:creationId xmlns:a16="http://schemas.microsoft.com/office/drawing/2014/main" id="{1616D87A-5289-D4EA-CE88-27361030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085400"/>
          <a:ext cx="939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50800</xdr:rowOff>
    </xdr:from>
    <xdr:to>
      <xdr:col>5</xdr:col>
      <xdr:colOff>965200</xdr:colOff>
      <xdr:row>183</xdr:row>
      <xdr:rowOff>342900</xdr:rowOff>
    </xdr:to>
    <xdr:pic>
      <xdr:nvPicPr>
        <xdr:cNvPr id="562278" name="图片 146">
          <a:extLst>
            <a:ext uri="{FF2B5EF4-FFF2-40B4-BE49-F238E27FC236}">
              <a16:creationId xmlns:a16="http://schemas.microsoft.com/office/drawing/2014/main" id="{119DFBF6-2245-5675-DC19-F3800C54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8216700"/>
          <a:ext cx="965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178</xdr:row>
      <xdr:rowOff>50800</xdr:rowOff>
    </xdr:from>
    <xdr:to>
      <xdr:col>5</xdr:col>
      <xdr:colOff>939800</xdr:colOff>
      <xdr:row>183</xdr:row>
      <xdr:rowOff>457200</xdr:rowOff>
    </xdr:to>
    <xdr:pic>
      <xdr:nvPicPr>
        <xdr:cNvPr id="562279" name="图片 9">
          <a:extLst>
            <a:ext uri="{FF2B5EF4-FFF2-40B4-BE49-F238E27FC236}">
              <a16:creationId xmlns:a16="http://schemas.microsoft.com/office/drawing/2014/main" id="{92D75617-F280-6C97-72F1-FB14212FB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8788200"/>
          <a:ext cx="914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50800</xdr:rowOff>
    </xdr:from>
    <xdr:to>
      <xdr:col>5</xdr:col>
      <xdr:colOff>901700</xdr:colOff>
      <xdr:row>183</xdr:row>
      <xdr:rowOff>381000</xdr:rowOff>
    </xdr:to>
    <xdr:pic>
      <xdr:nvPicPr>
        <xdr:cNvPr id="562280" name="图片 67">
          <a:extLst>
            <a:ext uri="{FF2B5EF4-FFF2-40B4-BE49-F238E27FC236}">
              <a16:creationId xmlns:a16="http://schemas.microsoft.com/office/drawing/2014/main" id="{EBD1C511-FF08-3377-794D-30AA06FA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7071200"/>
          <a:ext cx="901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25400</xdr:rowOff>
    </xdr:from>
    <xdr:to>
      <xdr:col>5</xdr:col>
      <xdr:colOff>825500</xdr:colOff>
      <xdr:row>183</xdr:row>
      <xdr:rowOff>457200</xdr:rowOff>
    </xdr:to>
    <xdr:pic>
      <xdr:nvPicPr>
        <xdr:cNvPr id="562281" name="图片 13">
          <a:extLst>
            <a:ext uri="{FF2B5EF4-FFF2-40B4-BE49-F238E27FC236}">
              <a16:creationId xmlns:a16="http://schemas.microsoft.com/office/drawing/2014/main" id="{7BE70493-33FB-4EFD-554D-1FB085FB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761300"/>
          <a:ext cx="825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143</xdr:row>
      <xdr:rowOff>25400</xdr:rowOff>
    </xdr:from>
    <xdr:to>
      <xdr:col>5</xdr:col>
      <xdr:colOff>736600</xdr:colOff>
      <xdr:row>183</xdr:row>
      <xdr:rowOff>457200</xdr:rowOff>
    </xdr:to>
    <xdr:pic>
      <xdr:nvPicPr>
        <xdr:cNvPr id="562282" name="图片 14">
          <a:extLst>
            <a:ext uri="{FF2B5EF4-FFF2-40B4-BE49-F238E27FC236}">
              <a16:creationId xmlns:a16="http://schemas.microsoft.com/office/drawing/2014/main" id="{A1033143-5AEB-FC03-E38C-9EF84A62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88760300"/>
          <a:ext cx="723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162</xdr:row>
      <xdr:rowOff>12700</xdr:rowOff>
    </xdr:from>
    <xdr:to>
      <xdr:col>5</xdr:col>
      <xdr:colOff>698500</xdr:colOff>
      <xdr:row>183</xdr:row>
      <xdr:rowOff>444500</xdr:rowOff>
    </xdr:to>
    <xdr:pic>
      <xdr:nvPicPr>
        <xdr:cNvPr id="562283" name="图片 15">
          <a:extLst>
            <a:ext uri="{FF2B5EF4-FFF2-40B4-BE49-F238E27FC236}">
              <a16:creationId xmlns:a16="http://schemas.microsoft.com/office/drawing/2014/main" id="{06D8E5C6-E714-5D12-D6F9-70C8FB8E4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9606100"/>
          <a:ext cx="685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181</xdr:row>
      <xdr:rowOff>12700</xdr:rowOff>
    </xdr:from>
    <xdr:to>
      <xdr:col>5</xdr:col>
      <xdr:colOff>749300</xdr:colOff>
      <xdr:row>183</xdr:row>
      <xdr:rowOff>431800</xdr:rowOff>
    </xdr:to>
    <xdr:pic>
      <xdr:nvPicPr>
        <xdr:cNvPr id="562284" name="图片 16">
          <a:extLst>
            <a:ext uri="{FF2B5EF4-FFF2-40B4-BE49-F238E27FC236}">
              <a16:creationId xmlns:a16="http://schemas.microsoft.com/office/drawing/2014/main" id="{23145384-6589-8DDC-A04B-365B91183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10464600"/>
          <a:ext cx="723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155</xdr:row>
      <xdr:rowOff>38100</xdr:rowOff>
    </xdr:from>
    <xdr:to>
      <xdr:col>6</xdr:col>
      <xdr:colOff>292100</xdr:colOff>
      <xdr:row>183</xdr:row>
      <xdr:rowOff>342900</xdr:rowOff>
    </xdr:to>
    <xdr:pic>
      <xdr:nvPicPr>
        <xdr:cNvPr id="562285" name="图片 17">
          <a:extLst>
            <a:ext uri="{FF2B5EF4-FFF2-40B4-BE49-F238E27FC236}">
              <a16:creationId xmlns:a16="http://schemas.microsoft.com/office/drawing/2014/main" id="{6B440780-FE6D-3ECD-251B-3DCADAFF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5631000"/>
          <a:ext cx="12446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533400</xdr:colOff>
      <xdr:row>183</xdr:row>
      <xdr:rowOff>457200</xdr:rowOff>
    </xdr:to>
    <xdr:pic>
      <xdr:nvPicPr>
        <xdr:cNvPr id="562286" name="图片 12">
          <a:extLst>
            <a:ext uri="{FF2B5EF4-FFF2-40B4-BE49-F238E27FC236}">
              <a16:creationId xmlns:a16="http://schemas.microsoft.com/office/drawing/2014/main" id="{8C92D359-13A3-0984-6A0F-7F8A9058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61644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508000</xdr:colOff>
      <xdr:row>183</xdr:row>
      <xdr:rowOff>457200</xdr:rowOff>
    </xdr:to>
    <xdr:pic>
      <xdr:nvPicPr>
        <xdr:cNvPr id="562287" name="图片 11">
          <a:extLst>
            <a:ext uri="{FF2B5EF4-FFF2-40B4-BE49-F238E27FC236}">
              <a16:creationId xmlns:a16="http://schemas.microsoft.com/office/drawing/2014/main" id="{16153687-1F63-32AC-DD00-01CC8D1F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5939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647700</xdr:colOff>
      <xdr:row>183</xdr:row>
      <xdr:rowOff>381000</xdr:rowOff>
    </xdr:to>
    <xdr:pic>
      <xdr:nvPicPr>
        <xdr:cNvPr id="562288" name="图片 76">
          <a:extLst>
            <a:ext uri="{FF2B5EF4-FFF2-40B4-BE49-F238E27FC236}">
              <a16:creationId xmlns:a16="http://schemas.microsoft.com/office/drawing/2014/main" id="{064F7F6B-4563-8E31-DB5A-8712E5EC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165400"/>
          <a:ext cx="6477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88900</xdr:rowOff>
    </xdr:from>
    <xdr:to>
      <xdr:col>6</xdr:col>
      <xdr:colOff>88900</xdr:colOff>
      <xdr:row>183</xdr:row>
      <xdr:rowOff>342900</xdr:rowOff>
    </xdr:to>
    <xdr:pic>
      <xdr:nvPicPr>
        <xdr:cNvPr id="562289" name="图片 43">
          <a:extLst>
            <a:ext uri="{FF2B5EF4-FFF2-40B4-BE49-F238E27FC236}">
              <a16:creationId xmlns:a16="http://schemas.microsoft.com/office/drawing/2014/main" id="{9D48D61D-58E7-1967-0FBA-0D6F1EAB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9969300"/>
          <a:ext cx="1066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166</xdr:row>
      <xdr:rowOff>25400</xdr:rowOff>
    </xdr:from>
    <xdr:to>
      <xdr:col>5</xdr:col>
      <xdr:colOff>838200</xdr:colOff>
      <xdr:row>183</xdr:row>
      <xdr:rowOff>431800</xdr:rowOff>
    </xdr:to>
    <xdr:pic>
      <xdr:nvPicPr>
        <xdr:cNvPr id="562290" name="图片 44">
          <a:extLst>
            <a:ext uri="{FF2B5EF4-FFF2-40B4-BE49-F238E27FC236}">
              <a16:creationId xmlns:a16="http://schemas.microsoft.com/office/drawing/2014/main" id="{FC893BDB-4C74-5ED4-E384-1D296650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01904800"/>
          <a:ext cx="8128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12700</xdr:rowOff>
    </xdr:from>
    <xdr:to>
      <xdr:col>6</xdr:col>
      <xdr:colOff>571500</xdr:colOff>
      <xdr:row>183</xdr:row>
      <xdr:rowOff>406400</xdr:rowOff>
    </xdr:to>
    <xdr:pic>
      <xdr:nvPicPr>
        <xdr:cNvPr id="562291" name="ID_762C47D44BE846D496E0B13EE2E7F65E" descr="post_object_image_3561615245">
          <a:extLst>
            <a:ext uri="{FF2B5EF4-FFF2-40B4-BE49-F238E27FC236}">
              <a16:creationId xmlns:a16="http://schemas.microsoft.com/office/drawing/2014/main" id="{EEF56511-C261-96A0-2D26-9997F4FE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9890600"/>
          <a:ext cx="1549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145</xdr:row>
      <xdr:rowOff>571500</xdr:rowOff>
    </xdr:from>
    <xdr:to>
      <xdr:col>6</xdr:col>
      <xdr:colOff>215900</xdr:colOff>
      <xdr:row>183</xdr:row>
      <xdr:rowOff>495300</xdr:rowOff>
    </xdr:to>
    <xdr:pic>
      <xdr:nvPicPr>
        <xdr:cNvPr id="562292" name="ID_FD6D135E451449458AB394EE4F428F94" descr="post_object_image_331950327">
          <a:extLst>
            <a:ext uri="{FF2B5EF4-FFF2-40B4-BE49-F238E27FC236}">
              <a16:creationId xmlns:a16="http://schemas.microsoft.com/office/drawing/2014/main" id="{BCC394E8-15D7-BC26-0B07-6F1700C4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0449400"/>
          <a:ext cx="11811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147</xdr:row>
      <xdr:rowOff>12700</xdr:rowOff>
    </xdr:from>
    <xdr:to>
      <xdr:col>5</xdr:col>
      <xdr:colOff>901700</xdr:colOff>
      <xdr:row>183</xdr:row>
      <xdr:rowOff>508000</xdr:rowOff>
    </xdr:to>
    <xdr:pic>
      <xdr:nvPicPr>
        <xdr:cNvPr id="562293" name="ID_9D4A801FC60B4F50ADA3FC6FB4C220A1" descr="post_object_image_3146572855">
          <a:extLst>
            <a:ext uri="{FF2B5EF4-FFF2-40B4-BE49-F238E27FC236}">
              <a16:creationId xmlns:a16="http://schemas.microsoft.com/office/drawing/2014/main" id="{2CA6B528-BEF5-0A83-D13D-A79FD6978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1033600"/>
          <a:ext cx="876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147</xdr:row>
      <xdr:rowOff>571500</xdr:rowOff>
    </xdr:from>
    <xdr:to>
      <xdr:col>6</xdr:col>
      <xdr:colOff>584200</xdr:colOff>
      <xdr:row>183</xdr:row>
      <xdr:rowOff>279400</xdr:rowOff>
    </xdr:to>
    <xdr:pic>
      <xdr:nvPicPr>
        <xdr:cNvPr id="562294" name="ID_96FEC54A52B64B52B44C30822D1AF087" descr="post_object_image_1469438436">
          <a:extLst>
            <a:ext uri="{FF2B5EF4-FFF2-40B4-BE49-F238E27FC236}">
              <a16:creationId xmlns:a16="http://schemas.microsoft.com/office/drawing/2014/main" id="{A32BAF03-9E80-D7E2-6F10-FBC982B53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1592400"/>
          <a:ext cx="15494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149</xdr:row>
      <xdr:rowOff>12700</xdr:rowOff>
    </xdr:from>
    <xdr:to>
      <xdr:col>6</xdr:col>
      <xdr:colOff>342900</xdr:colOff>
      <xdr:row>183</xdr:row>
      <xdr:rowOff>368300</xdr:rowOff>
    </xdr:to>
    <xdr:pic>
      <xdr:nvPicPr>
        <xdr:cNvPr id="562295" name="ID_2FB42947094144D190C6238092E36478" descr="post_object_image_1710783927">
          <a:extLst>
            <a:ext uri="{FF2B5EF4-FFF2-40B4-BE49-F238E27FC236}">
              <a16:creationId xmlns:a16="http://schemas.microsoft.com/office/drawing/2014/main" id="{78575272-69A3-F0C9-D715-E938C5CF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92176600"/>
          <a:ext cx="13081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149</xdr:row>
      <xdr:rowOff>571500</xdr:rowOff>
    </xdr:from>
    <xdr:to>
      <xdr:col>6</xdr:col>
      <xdr:colOff>177800</xdr:colOff>
      <xdr:row>183</xdr:row>
      <xdr:rowOff>469900</xdr:rowOff>
    </xdr:to>
    <xdr:pic>
      <xdr:nvPicPr>
        <xdr:cNvPr id="562296" name="ID_849591A2E54A48648D540DAF5EE980BF" descr="post_object_image_2772171323">
          <a:extLst>
            <a:ext uri="{FF2B5EF4-FFF2-40B4-BE49-F238E27FC236}">
              <a16:creationId xmlns:a16="http://schemas.microsoft.com/office/drawing/2014/main" id="{F8DAAF7A-3424-012E-8CB6-DA01240D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92735400"/>
          <a:ext cx="11303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876300</xdr:colOff>
      <xdr:row>137</xdr:row>
      <xdr:rowOff>431800</xdr:rowOff>
    </xdr:to>
    <xdr:pic>
      <xdr:nvPicPr>
        <xdr:cNvPr id="562297" name="图片 151">
          <a:extLst>
            <a:ext uri="{FF2B5EF4-FFF2-40B4-BE49-F238E27FC236}">
              <a16:creationId xmlns:a16="http://schemas.microsoft.com/office/drawing/2014/main" id="{9EBB55FD-F6A9-ACF3-49DA-47C069653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305900"/>
          <a:ext cx="8763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6</xdr:col>
      <xdr:colOff>0</xdr:colOff>
      <xdr:row>183</xdr:row>
      <xdr:rowOff>495300</xdr:rowOff>
    </xdr:to>
    <xdr:pic>
      <xdr:nvPicPr>
        <xdr:cNvPr id="562298" name="图片 70">
          <a:extLst>
            <a:ext uri="{FF2B5EF4-FFF2-40B4-BE49-F238E27FC236}">
              <a16:creationId xmlns:a16="http://schemas.microsoft.com/office/drawing/2014/main" id="{611B72D8-5995-EE85-6040-76FDF2C7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1307900"/>
          <a:ext cx="9779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6</xdr:col>
      <xdr:colOff>88900</xdr:colOff>
      <xdr:row>183</xdr:row>
      <xdr:rowOff>533400</xdr:rowOff>
    </xdr:to>
    <xdr:pic>
      <xdr:nvPicPr>
        <xdr:cNvPr id="562299" name="图片 9">
          <a:extLst>
            <a:ext uri="{FF2B5EF4-FFF2-40B4-BE49-F238E27FC236}">
              <a16:creationId xmlns:a16="http://schemas.microsoft.com/office/drawing/2014/main" id="{A9E20EFE-071E-F089-17D5-AD46985B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736900"/>
          <a:ext cx="1066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6</xdr:col>
      <xdr:colOff>177800</xdr:colOff>
      <xdr:row>183</xdr:row>
      <xdr:rowOff>520700</xdr:rowOff>
    </xdr:to>
    <xdr:pic>
      <xdr:nvPicPr>
        <xdr:cNvPr id="562300" name="图片 85">
          <a:extLst>
            <a:ext uri="{FF2B5EF4-FFF2-40B4-BE49-F238E27FC236}">
              <a16:creationId xmlns:a16="http://schemas.microsoft.com/office/drawing/2014/main" id="{CA16C933-F02B-40F1-8AA2-B612F6E8B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1023400"/>
          <a:ext cx="11557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520700</xdr:colOff>
      <xdr:row>5</xdr:row>
      <xdr:rowOff>457200</xdr:rowOff>
    </xdr:to>
    <xdr:pic>
      <xdr:nvPicPr>
        <xdr:cNvPr id="562301" name="图片 25">
          <a:extLst>
            <a:ext uri="{FF2B5EF4-FFF2-40B4-BE49-F238E27FC236}">
              <a16:creationId xmlns:a16="http://schemas.microsoft.com/office/drawing/2014/main" id="{BA027112-286D-BE98-81C6-ADD04E37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83000"/>
          <a:ext cx="5207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850900</xdr:colOff>
      <xdr:row>27</xdr:row>
      <xdr:rowOff>762000</xdr:rowOff>
    </xdr:to>
    <xdr:pic>
      <xdr:nvPicPr>
        <xdr:cNvPr id="561282" name="图片 1" descr="clipboard/drawings/NULL">
          <a:extLst>
            <a:ext uri="{FF2B5EF4-FFF2-40B4-BE49-F238E27FC236}">
              <a16:creationId xmlns:a16="http://schemas.microsoft.com/office/drawing/2014/main" id="{E81E7994-E734-41BF-9469-6ECD6660D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3906500"/>
          <a:ext cx="8509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876300</xdr:colOff>
      <xdr:row>27</xdr:row>
      <xdr:rowOff>774700</xdr:rowOff>
    </xdr:to>
    <xdr:pic>
      <xdr:nvPicPr>
        <xdr:cNvPr id="561283" name="图片 2" descr="clipboard/drawings/NULL">
          <a:extLst>
            <a:ext uri="{FF2B5EF4-FFF2-40B4-BE49-F238E27FC236}">
              <a16:creationId xmlns:a16="http://schemas.microsoft.com/office/drawing/2014/main" id="{6DEBBD65-938E-033C-9840-05EE9D96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716500"/>
          <a:ext cx="8763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850900</xdr:colOff>
      <xdr:row>27</xdr:row>
      <xdr:rowOff>774700</xdr:rowOff>
    </xdr:to>
    <xdr:pic>
      <xdr:nvPicPr>
        <xdr:cNvPr id="561284" name="图片 3" descr="clipboard/drawings/NULL">
          <a:extLst>
            <a:ext uri="{FF2B5EF4-FFF2-40B4-BE49-F238E27FC236}">
              <a16:creationId xmlns:a16="http://schemas.microsoft.com/office/drawing/2014/main" id="{5ED4EA94-AECE-4307-9708-BB7359EE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48590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825500</xdr:colOff>
      <xdr:row>27</xdr:row>
      <xdr:rowOff>762000</xdr:rowOff>
    </xdr:to>
    <xdr:pic>
      <xdr:nvPicPr>
        <xdr:cNvPr id="561285" name="图片 6" descr="clipboard/drawings/NULL">
          <a:extLst>
            <a:ext uri="{FF2B5EF4-FFF2-40B4-BE49-F238E27FC236}">
              <a16:creationId xmlns:a16="http://schemas.microsoft.com/office/drawing/2014/main" id="{96E36892-E9E5-F71F-B286-55F7214F8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96215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812800</xdr:colOff>
      <xdr:row>27</xdr:row>
      <xdr:rowOff>749300</xdr:rowOff>
    </xdr:to>
    <xdr:pic>
      <xdr:nvPicPr>
        <xdr:cNvPr id="561286" name="图片 7" descr="clipboard/drawings/NULL">
          <a:extLst>
            <a:ext uri="{FF2B5EF4-FFF2-40B4-BE49-F238E27FC236}">
              <a16:creationId xmlns:a16="http://schemas.microsoft.com/office/drawing/2014/main" id="{C66AA8A1-43DD-18EC-4F6A-E3E96477F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057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901700</xdr:colOff>
      <xdr:row>27</xdr:row>
      <xdr:rowOff>774700</xdr:rowOff>
    </xdr:to>
    <xdr:pic>
      <xdr:nvPicPr>
        <xdr:cNvPr id="561287" name="图片 9" descr="clipboard/drawings/NULL">
          <a:extLst>
            <a:ext uri="{FF2B5EF4-FFF2-40B4-BE49-F238E27FC236}">
              <a16:creationId xmlns:a16="http://schemas.microsoft.com/office/drawing/2014/main" id="{3D4F60D5-4954-D07F-B4C8-D12E90FD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286500"/>
          <a:ext cx="901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914400</xdr:colOff>
      <xdr:row>27</xdr:row>
      <xdr:rowOff>812800</xdr:rowOff>
    </xdr:to>
    <xdr:pic>
      <xdr:nvPicPr>
        <xdr:cNvPr id="561288" name="图片 10" descr="clipboard/drawings/NULL">
          <a:extLst>
            <a:ext uri="{FF2B5EF4-FFF2-40B4-BE49-F238E27FC236}">
              <a16:creationId xmlns:a16="http://schemas.microsoft.com/office/drawing/2014/main" id="{BB24B7A9-ADE6-4F3F-C595-0AB4B1A8F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152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736600</xdr:colOff>
      <xdr:row>27</xdr:row>
      <xdr:rowOff>749300</xdr:rowOff>
    </xdr:to>
    <xdr:pic>
      <xdr:nvPicPr>
        <xdr:cNvPr id="561289" name="图片 11" descr="clipboard/drawings/NULL">
          <a:extLst>
            <a:ext uri="{FF2B5EF4-FFF2-40B4-BE49-F238E27FC236}">
              <a16:creationId xmlns:a16="http://schemas.microsoft.com/office/drawing/2014/main" id="{17826D23-64E7-73C2-909E-1EEAF71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1049000"/>
          <a:ext cx="736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863600</xdr:colOff>
      <xdr:row>2</xdr:row>
      <xdr:rowOff>787400</xdr:rowOff>
    </xdr:to>
    <xdr:pic>
      <xdr:nvPicPr>
        <xdr:cNvPr id="561290" name="图片 12" descr="clipboard/drawings/NULL">
          <a:extLst>
            <a:ext uri="{FF2B5EF4-FFF2-40B4-BE49-F238E27FC236}">
              <a16:creationId xmlns:a16="http://schemas.microsoft.com/office/drawing/2014/main" id="{71C7BCCE-8003-4B76-267E-9662485F0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4765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914400</xdr:colOff>
      <xdr:row>27</xdr:row>
      <xdr:rowOff>787400</xdr:rowOff>
    </xdr:to>
    <xdr:pic>
      <xdr:nvPicPr>
        <xdr:cNvPr id="561291" name="图片 13" descr="clipboard/drawings/NULL">
          <a:extLst>
            <a:ext uri="{FF2B5EF4-FFF2-40B4-BE49-F238E27FC236}">
              <a16:creationId xmlns:a16="http://schemas.microsoft.com/office/drawing/2014/main" id="{7DCADD4F-E390-E58C-FF91-23CF08FC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33400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825500</xdr:colOff>
      <xdr:row>3</xdr:row>
      <xdr:rowOff>749300</xdr:rowOff>
    </xdr:to>
    <xdr:pic>
      <xdr:nvPicPr>
        <xdr:cNvPr id="561292" name="图片 14" descr="clipboard/drawings/NULL">
          <a:extLst>
            <a:ext uri="{FF2B5EF4-FFF2-40B4-BE49-F238E27FC236}">
              <a16:creationId xmlns:a16="http://schemas.microsoft.com/office/drawing/2014/main" id="{0A5EE7A5-EC62-818A-5229-C0449612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42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863600</xdr:colOff>
      <xdr:row>27</xdr:row>
      <xdr:rowOff>812800</xdr:rowOff>
    </xdr:to>
    <xdr:pic>
      <xdr:nvPicPr>
        <xdr:cNvPr id="561293" name="图片 15" descr="clipboard/drawings/NULL">
          <a:extLst>
            <a:ext uri="{FF2B5EF4-FFF2-40B4-BE49-F238E27FC236}">
              <a16:creationId xmlns:a16="http://schemas.microsoft.com/office/drawing/2014/main" id="{0AFCE1E5-AE27-DA1B-539B-E48C8361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39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825500</xdr:colOff>
      <xdr:row>27</xdr:row>
      <xdr:rowOff>749300</xdr:rowOff>
    </xdr:to>
    <xdr:pic>
      <xdr:nvPicPr>
        <xdr:cNvPr id="561294" name="图片 16" descr="clipboard/drawings/NULL">
          <a:extLst>
            <a:ext uri="{FF2B5EF4-FFF2-40B4-BE49-F238E27FC236}">
              <a16:creationId xmlns:a16="http://schemas.microsoft.com/office/drawing/2014/main" id="{F7720803-A5DC-7983-B201-835A25A9E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2479000"/>
          <a:ext cx="825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812800</xdr:colOff>
      <xdr:row>27</xdr:row>
      <xdr:rowOff>749300</xdr:rowOff>
    </xdr:to>
    <xdr:pic>
      <xdr:nvPicPr>
        <xdr:cNvPr id="561295" name="图片 19" descr="clipboard/drawings/NULL">
          <a:extLst>
            <a:ext uri="{FF2B5EF4-FFF2-40B4-BE49-F238E27FC236}">
              <a16:creationId xmlns:a16="http://schemas.microsoft.com/office/drawing/2014/main" id="{E9F1402A-339D-1B20-2190-EA2DD552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00965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825500</xdr:colOff>
      <xdr:row>27</xdr:row>
      <xdr:rowOff>800100</xdr:rowOff>
    </xdr:to>
    <xdr:pic>
      <xdr:nvPicPr>
        <xdr:cNvPr id="561296" name="图片 20" descr="clipboard/drawings/NULL">
          <a:extLst>
            <a:ext uri="{FF2B5EF4-FFF2-40B4-BE49-F238E27FC236}">
              <a16:creationId xmlns:a16="http://schemas.microsoft.com/office/drawing/2014/main" id="{6D82D489-0AA5-3EBA-6AAC-41DB4473B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8669000"/>
          <a:ext cx="825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49</xdr:row>
      <xdr:rowOff>25400</xdr:rowOff>
    </xdr:from>
    <xdr:to>
      <xdr:col>5</xdr:col>
      <xdr:colOff>927100</xdr:colOff>
      <xdr:row>53</xdr:row>
      <xdr:rowOff>812800</xdr:rowOff>
    </xdr:to>
    <xdr:pic>
      <xdr:nvPicPr>
        <xdr:cNvPr id="561297" name="图片 22" descr="clipboard/drawings/NULL">
          <a:extLst>
            <a:ext uri="{FF2B5EF4-FFF2-40B4-BE49-F238E27FC236}">
              <a16:creationId xmlns:a16="http://schemas.microsoft.com/office/drawing/2014/main" id="{1118A322-3406-9F53-515E-16DAA85D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48221900"/>
          <a:ext cx="889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876300</xdr:colOff>
      <xdr:row>31</xdr:row>
      <xdr:rowOff>812800</xdr:rowOff>
    </xdr:to>
    <xdr:pic>
      <xdr:nvPicPr>
        <xdr:cNvPr id="561298" name="图片 23" descr="clipboard/drawings/NULL">
          <a:extLst>
            <a:ext uri="{FF2B5EF4-FFF2-40B4-BE49-F238E27FC236}">
              <a16:creationId xmlns:a16="http://schemas.microsoft.com/office/drawing/2014/main" id="{BE77257D-FD28-817D-F92A-AE8051934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08864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914400</xdr:colOff>
      <xdr:row>32</xdr:row>
      <xdr:rowOff>812800</xdr:rowOff>
    </xdr:to>
    <xdr:pic>
      <xdr:nvPicPr>
        <xdr:cNvPr id="561299" name="图片 24" descr="clipboard/drawings/NULL">
          <a:extLst>
            <a:ext uri="{FF2B5EF4-FFF2-40B4-BE49-F238E27FC236}">
              <a16:creationId xmlns:a16="http://schemas.microsoft.com/office/drawing/2014/main" id="{4C7BD015-5301-D383-4588-915989FB7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18389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35</xdr:row>
      <xdr:rowOff>0</xdr:rowOff>
    </xdr:from>
    <xdr:to>
      <xdr:col>5</xdr:col>
      <xdr:colOff>812800</xdr:colOff>
      <xdr:row>35</xdr:row>
      <xdr:rowOff>812800</xdr:rowOff>
    </xdr:to>
    <xdr:pic>
      <xdr:nvPicPr>
        <xdr:cNvPr id="561300" name="图片 25" descr="clipboard/drawings/NULL">
          <a:extLst>
            <a:ext uri="{FF2B5EF4-FFF2-40B4-BE49-F238E27FC236}">
              <a16:creationId xmlns:a16="http://schemas.microsoft.com/office/drawing/2014/main" id="{BD776E69-BC1E-D3BE-65FC-0BDD7B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34861500"/>
          <a:ext cx="800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42</xdr:row>
      <xdr:rowOff>12700</xdr:rowOff>
    </xdr:from>
    <xdr:to>
      <xdr:col>5</xdr:col>
      <xdr:colOff>800100</xdr:colOff>
      <xdr:row>53</xdr:row>
      <xdr:rowOff>787400</xdr:rowOff>
    </xdr:to>
    <xdr:pic>
      <xdr:nvPicPr>
        <xdr:cNvPr id="561301" name="图片 26" descr="clipboard/drawings/NULL">
          <a:extLst>
            <a:ext uri="{FF2B5EF4-FFF2-40B4-BE49-F238E27FC236}">
              <a16:creationId xmlns:a16="http://schemas.microsoft.com/office/drawing/2014/main" id="{29FDB056-0DC6-88B3-91EB-CB8989209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15417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6</xdr:col>
      <xdr:colOff>50800</xdr:colOff>
      <xdr:row>53</xdr:row>
      <xdr:rowOff>787400</xdr:rowOff>
    </xdr:to>
    <xdr:pic>
      <xdr:nvPicPr>
        <xdr:cNvPr id="561302" name="图片 27" descr="clipboard/drawings/NULL">
          <a:extLst>
            <a:ext uri="{FF2B5EF4-FFF2-40B4-BE49-F238E27FC236}">
              <a16:creationId xmlns:a16="http://schemas.microsoft.com/office/drawing/2014/main" id="{94C8D4FE-4200-1318-A88C-437194F7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2481500"/>
          <a:ext cx="1028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27</xdr:row>
      <xdr:rowOff>12700</xdr:rowOff>
    </xdr:from>
    <xdr:to>
      <xdr:col>5</xdr:col>
      <xdr:colOff>901700</xdr:colOff>
      <xdr:row>27</xdr:row>
      <xdr:rowOff>800100</xdr:rowOff>
    </xdr:to>
    <xdr:pic>
      <xdr:nvPicPr>
        <xdr:cNvPr id="561303" name="图片 28" descr="clipboard/drawings/NULL">
          <a:extLst>
            <a:ext uri="{FF2B5EF4-FFF2-40B4-BE49-F238E27FC236}">
              <a16:creationId xmlns:a16="http://schemas.microsoft.com/office/drawing/2014/main" id="{29B30CA1-32FE-FDC1-5501-35C8DD08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7089100"/>
          <a:ext cx="8890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927100</xdr:colOff>
      <xdr:row>53</xdr:row>
      <xdr:rowOff>774700</xdr:rowOff>
    </xdr:to>
    <xdr:pic>
      <xdr:nvPicPr>
        <xdr:cNvPr id="561304" name="图片 30" descr="clipboard/drawings/NULL">
          <a:extLst>
            <a:ext uri="{FF2B5EF4-FFF2-40B4-BE49-F238E27FC236}">
              <a16:creationId xmlns:a16="http://schemas.microsoft.com/office/drawing/2014/main" id="{F3CA0230-5F3A-AD2F-EEF1-7CAA9AC03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8671500"/>
          <a:ext cx="9271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50</xdr:row>
      <xdr:rowOff>50800</xdr:rowOff>
    </xdr:from>
    <xdr:to>
      <xdr:col>5</xdr:col>
      <xdr:colOff>863600</xdr:colOff>
      <xdr:row>53</xdr:row>
      <xdr:rowOff>812800</xdr:rowOff>
    </xdr:to>
    <xdr:pic>
      <xdr:nvPicPr>
        <xdr:cNvPr id="561305" name="图片 31" descr="clipboard/drawings/NULL">
          <a:extLst>
            <a:ext uri="{FF2B5EF4-FFF2-40B4-BE49-F238E27FC236}">
              <a16:creationId xmlns:a16="http://schemas.microsoft.com/office/drawing/2014/main" id="{0F89361F-DE7E-DD63-954B-60D0314E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49199800"/>
          <a:ext cx="838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863600</xdr:colOff>
      <xdr:row>53</xdr:row>
      <xdr:rowOff>812800</xdr:rowOff>
    </xdr:to>
    <xdr:pic>
      <xdr:nvPicPr>
        <xdr:cNvPr id="561306" name="图片 32" descr="clipboard/drawings/NULL">
          <a:extLst>
            <a:ext uri="{FF2B5EF4-FFF2-40B4-BE49-F238E27FC236}">
              <a16:creationId xmlns:a16="http://schemas.microsoft.com/office/drawing/2014/main" id="{702A2A39-E80F-7EC8-427E-623C7D6CF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96240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800100</xdr:colOff>
      <xdr:row>53</xdr:row>
      <xdr:rowOff>787400</xdr:rowOff>
    </xdr:to>
    <xdr:pic>
      <xdr:nvPicPr>
        <xdr:cNvPr id="561307" name="图片 33" descr="clipboard/drawings/NULL">
          <a:extLst>
            <a:ext uri="{FF2B5EF4-FFF2-40B4-BE49-F238E27FC236}">
              <a16:creationId xmlns:a16="http://schemas.microsoft.com/office/drawing/2014/main" id="{86E41051-E77B-F7E2-96B4-29AB9B688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434000"/>
          <a:ext cx="8001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914400</xdr:colOff>
      <xdr:row>53</xdr:row>
      <xdr:rowOff>812800</xdr:rowOff>
    </xdr:to>
    <xdr:pic>
      <xdr:nvPicPr>
        <xdr:cNvPr id="561308" name="图片 34" descr="clipboard/drawings/NULL">
          <a:extLst>
            <a:ext uri="{FF2B5EF4-FFF2-40B4-BE49-F238E27FC236}">
              <a16:creationId xmlns:a16="http://schemas.microsoft.com/office/drawing/2014/main" id="{AB71D6B0-D1BF-8575-8E02-CF4E58DD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6766500"/>
          <a:ext cx="9144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889000</xdr:colOff>
      <xdr:row>33</xdr:row>
      <xdr:rowOff>774700</xdr:rowOff>
    </xdr:to>
    <xdr:pic>
      <xdr:nvPicPr>
        <xdr:cNvPr id="561309" name="图片 35" descr="clipboard/drawings/NULL">
          <a:extLst>
            <a:ext uri="{FF2B5EF4-FFF2-40B4-BE49-F238E27FC236}">
              <a16:creationId xmlns:a16="http://schemas.microsoft.com/office/drawing/2014/main" id="{770FEC50-F9A3-697A-2B9A-65C48D3A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27914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863600</xdr:colOff>
      <xdr:row>53</xdr:row>
      <xdr:rowOff>787400</xdr:rowOff>
    </xdr:to>
    <xdr:pic>
      <xdr:nvPicPr>
        <xdr:cNvPr id="561310" name="图片 36" descr="clipboard/drawings/NULL">
          <a:extLst>
            <a:ext uri="{FF2B5EF4-FFF2-40B4-BE49-F238E27FC236}">
              <a16:creationId xmlns:a16="http://schemas.microsoft.com/office/drawing/2014/main" id="{37E1C2CC-6CB7-E75B-92DF-723206BA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7719000"/>
          <a:ext cx="8636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876300</xdr:colOff>
      <xdr:row>53</xdr:row>
      <xdr:rowOff>787400</xdr:rowOff>
    </xdr:to>
    <xdr:pic>
      <xdr:nvPicPr>
        <xdr:cNvPr id="561311" name="图片 37" descr="clipboard/drawings/NULL">
          <a:extLst>
            <a:ext uri="{FF2B5EF4-FFF2-40B4-BE49-F238E27FC236}">
              <a16:creationId xmlns:a16="http://schemas.microsoft.com/office/drawing/2014/main" id="{2164B9E4-00CB-B239-566C-3C225EA0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4386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36</xdr:row>
      <xdr:rowOff>38100</xdr:rowOff>
    </xdr:from>
    <xdr:to>
      <xdr:col>5</xdr:col>
      <xdr:colOff>876300</xdr:colOff>
      <xdr:row>53</xdr:row>
      <xdr:rowOff>787400</xdr:rowOff>
    </xdr:to>
    <xdr:pic>
      <xdr:nvPicPr>
        <xdr:cNvPr id="561312" name="图片 38" descr="clipboard/drawings/NULL">
          <a:extLst>
            <a:ext uri="{FF2B5EF4-FFF2-40B4-BE49-F238E27FC236}">
              <a16:creationId xmlns:a16="http://schemas.microsoft.com/office/drawing/2014/main" id="{E9E3EBC1-B1C2-9E30-21A7-CB1B5914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358521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0</xdr:colOff>
      <xdr:row>53</xdr:row>
      <xdr:rowOff>812800</xdr:rowOff>
    </xdr:to>
    <xdr:pic>
      <xdr:nvPicPr>
        <xdr:cNvPr id="561313" name="图片 39" descr="clipboard/drawings/NULL">
          <a:extLst>
            <a:ext uri="{FF2B5EF4-FFF2-40B4-BE49-F238E27FC236}">
              <a16:creationId xmlns:a16="http://schemas.microsoft.com/office/drawing/2014/main" id="{1E667E3C-98D7-D142-5BB7-79E449155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53390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47</xdr:row>
      <xdr:rowOff>38100</xdr:rowOff>
    </xdr:from>
    <xdr:to>
      <xdr:col>5</xdr:col>
      <xdr:colOff>787400</xdr:colOff>
      <xdr:row>53</xdr:row>
      <xdr:rowOff>749300</xdr:rowOff>
    </xdr:to>
    <xdr:pic>
      <xdr:nvPicPr>
        <xdr:cNvPr id="561314" name="图片 41" descr="clipboard/drawings/NULL">
          <a:extLst>
            <a:ext uri="{FF2B5EF4-FFF2-40B4-BE49-F238E27FC236}">
              <a16:creationId xmlns:a16="http://schemas.microsoft.com/office/drawing/2014/main" id="{6FDCDD8D-A55C-8069-671C-006EAAA4E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6329600"/>
          <a:ext cx="7874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939800</xdr:colOff>
      <xdr:row>29</xdr:row>
      <xdr:rowOff>812800</xdr:rowOff>
    </xdr:to>
    <xdr:pic>
      <xdr:nvPicPr>
        <xdr:cNvPr id="561315" name="图片 42" descr="clipboard/drawings/NULL">
          <a:extLst>
            <a:ext uri="{FF2B5EF4-FFF2-40B4-BE49-F238E27FC236}">
              <a16:creationId xmlns:a16="http://schemas.microsoft.com/office/drawing/2014/main" id="{62309E74-BD50-300B-93D3-653EC9169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89814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48</xdr:row>
      <xdr:rowOff>12700</xdr:rowOff>
    </xdr:from>
    <xdr:to>
      <xdr:col>5</xdr:col>
      <xdr:colOff>863600</xdr:colOff>
      <xdr:row>53</xdr:row>
      <xdr:rowOff>774700</xdr:rowOff>
    </xdr:to>
    <xdr:pic>
      <xdr:nvPicPr>
        <xdr:cNvPr id="561316" name="图片 43" descr="clipboard/drawings/NULL">
          <a:extLst>
            <a:ext uri="{FF2B5EF4-FFF2-40B4-BE49-F238E27FC236}">
              <a16:creationId xmlns:a16="http://schemas.microsoft.com/office/drawing/2014/main" id="{7A36F0ED-EAF7-3264-AA4D-C14A374F9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47256700"/>
          <a:ext cx="8509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34</xdr:row>
      <xdr:rowOff>12700</xdr:rowOff>
    </xdr:from>
    <xdr:to>
      <xdr:col>5</xdr:col>
      <xdr:colOff>965200</xdr:colOff>
      <xdr:row>34</xdr:row>
      <xdr:rowOff>812800</xdr:rowOff>
    </xdr:to>
    <xdr:pic>
      <xdr:nvPicPr>
        <xdr:cNvPr id="561317" name="图片 44" descr="clipboard/drawings/NULL">
          <a:extLst>
            <a:ext uri="{FF2B5EF4-FFF2-40B4-BE49-F238E27FC236}">
              <a16:creationId xmlns:a16="http://schemas.microsoft.com/office/drawing/2014/main" id="{4F0759B2-5ADF-F8BF-9040-8BBA9E086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3756600"/>
          <a:ext cx="939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27</xdr:row>
      <xdr:rowOff>812800</xdr:rowOff>
    </xdr:to>
    <xdr:pic>
      <xdr:nvPicPr>
        <xdr:cNvPr id="561318" name="图片 45" descr="clipboard/drawings/NULL">
          <a:extLst>
            <a:ext uri="{FF2B5EF4-FFF2-40B4-BE49-F238E27FC236}">
              <a16:creationId xmlns:a16="http://schemas.microsoft.com/office/drawing/2014/main" id="{C3B8E290-2897-9B0C-71CA-5F7C8E67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8191500"/>
          <a:ext cx="9779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24</xdr:row>
      <xdr:rowOff>25400</xdr:rowOff>
    </xdr:from>
    <xdr:to>
      <xdr:col>5</xdr:col>
      <xdr:colOff>838200</xdr:colOff>
      <xdr:row>27</xdr:row>
      <xdr:rowOff>787400</xdr:rowOff>
    </xdr:to>
    <xdr:pic>
      <xdr:nvPicPr>
        <xdr:cNvPr id="561319" name="ID_45E42D113B8840809F54E05DDDDA920D" descr="core_image_url__exec_download_2297865407">
          <a:extLst>
            <a:ext uri="{FF2B5EF4-FFF2-40B4-BE49-F238E27FC236}">
              <a16:creationId xmlns:a16="http://schemas.microsoft.com/office/drawing/2014/main" id="{14516A31-D7C7-FA97-3A45-06D9A41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3456900"/>
          <a:ext cx="825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25</xdr:row>
      <xdr:rowOff>12700</xdr:rowOff>
    </xdr:from>
    <xdr:to>
      <xdr:col>5</xdr:col>
      <xdr:colOff>901700</xdr:colOff>
      <xdr:row>27</xdr:row>
      <xdr:rowOff>787400</xdr:rowOff>
    </xdr:to>
    <xdr:pic>
      <xdr:nvPicPr>
        <xdr:cNvPr id="561320" name="ID_C237AFB7ACFC41D380A7DE354AD89911" descr="core_image_url__exec_download_3181937490">
          <a:extLst>
            <a:ext uri="{FF2B5EF4-FFF2-40B4-BE49-F238E27FC236}">
              <a16:creationId xmlns:a16="http://schemas.microsoft.com/office/drawing/2014/main" id="{EC7BE124-AAF5-A3EB-D7F3-1BE5D1C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43967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26</xdr:row>
      <xdr:rowOff>25400</xdr:rowOff>
    </xdr:from>
    <xdr:to>
      <xdr:col>5</xdr:col>
      <xdr:colOff>952500</xdr:colOff>
      <xdr:row>27</xdr:row>
      <xdr:rowOff>787400</xdr:rowOff>
    </xdr:to>
    <xdr:pic>
      <xdr:nvPicPr>
        <xdr:cNvPr id="561321" name="ID_AAE2434B7407435A8429DE5026D2D8B0" descr="core_image_url__exec_download_2717484821">
          <a:extLst>
            <a:ext uri="{FF2B5EF4-FFF2-40B4-BE49-F238E27FC236}">
              <a16:creationId xmlns:a16="http://schemas.microsoft.com/office/drawing/2014/main" id="{8DF422E1-AD8F-86FA-F0A9-1AF570D1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253619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101600</xdr:colOff>
      <xdr:row>4</xdr:row>
      <xdr:rowOff>812800</xdr:rowOff>
    </xdr:to>
    <xdr:pic>
      <xdr:nvPicPr>
        <xdr:cNvPr id="561322" name="图片 46" descr="clipboard/drawings/NULL">
          <a:extLst>
            <a:ext uri="{FF2B5EF4-FFF2-40B4-BE49-F238E27FC236}">
              <a16:creationId xmlns:a16="http://schemas.microsoft.com/office/drawing/2014/main" id="{BCD39226-B811-13B1-2384-CD5E1809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381500"/>
          <a:ext cx="1079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165100</xdr:colOff>
      <xdr:row>53</xdr:row>
      <xdr:rowOff>749300</xdr:rowOff>
    </xdr:to>
    <xdr:pic>
      <xdr:nvPicPr>
        <xdr:cNvPr id="561323" name="图片 47" descr="clipboard/drawings/NULL">
          <a:extLst>
            <a:ext uri="{FF2B5EF4-FFF2-40B4-BE49-F238E27FC236}">
              <a16:creationId xmlns:a16="http://schemas.microsoft.com/office/drawing/2014/main" id="{A26ECEDC-72DC-1FAC-6A63-2354F263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405765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165100</xdr:colOff>
      <xdr:row>30</xdr:row>
      <xdr:rowOff>812800</xdr:rowOff>
    </xdr:to>
    <xdr:pic>
      <xdr:nvPicPr>
        <xdr:cNvPr id="561324" name="图片 48" descr="clipboard/drawings/NULL">
          <a:extLst>
            <a:ext uri="{FF2B5EF4-FFF2-40B4-BE49-F238E27FC236}">
              <a16:creationId xmlns:a16="http://schemas.microsoft.com/office/drawing/2014/main" id="{7A901C0F-B580-8038-64B9-E189A307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9933900"/>
          <a:ext cx="1143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55</xdr:row>
      <xdr:rowOff>12700</xdr:rowOff>
    </xdr:from>
    <xdr:to>
      <xdr:col>5</xdr:col>
      <xdr:colOff>825500</xdr:colOff>
      <xdr:row>55</xdr:row>
      <xdr:rowOff>800100</xdr:rowOff>
    </xdr:to>
    <xdr:pic>
      <xdr:nvPicPr>
        <xdr:cNvPr id="561325" name="图片 57" descr="clipboard/drawings/NULL">
          <a:extLst>
            <a:ext uri="{FF2B5EF4-FFF2-40B4-BE49-F238E27FC236}">
              <a16:creationId xmlns:a16="http://schemas.microsoft.com/office/drawing/2014/main" id="{616D4F47-C987-5DEF-84FD-C2F7A957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4381400"/>
          <a:ext cx="8128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952500</xdr:colOff>
      <xdr:row>56</xdr:row>
      <xdr:rowOff>812800</xdr:rowOff>
    </xdr:to>
    <xdr:pic>
      <xdr:nvPicPr>
        <xdr:cNvPr id="561326" name="图片 58" descr="clipboard/drawings/NULL">
          <a:extLst>
            <a:ext uri="{FF2B5EF4-FFF2-40B4-BE49-F238E27FC236}">
              <a16:creationId xmlns:a16="http://schemas.microsoft.com/office/drawing/2014/main" id="{1713F2F3-835F-61FE-7FC8-68CF3AA9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5321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952500</xdr:colOff>
      <xdr:row>62</xdr:row>
      <xdr:rowOff>812800</xdr:rowOff>
    </xdr:to>
    <xdr:pic>
      <xdr:nvPicPr>
        <xdr:cNvPr id="561327" name="图片 59" descr="clipboard/drawings/NULL">
          <a:extLst>
            <a:ext uri="{FF2B5EF4-FFF2-40B4-BE49-F238E27FC236}">
              <a16:creationId xmlns:a16="http://schemas.microsoft.com/office/drawing/2014/main" id="{03040EBD-331F-3075-A10C-1CD94826F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036200"/>
          <a:ext cx="9525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53</xdr:row>
      <xdr:rowOff>25400</xdr:rowOff>
    </xdr:from>
    <xdr:to>
      <xdr:col>6</xdr:col>
      <xdr:colOff>38100</xdr:colOff>
      <xdr:row>53</xdr:row>
      <xdr:rowOff>685800</xdr:rowOff>
    </xdr:to>
    <xdr:pic>
      <xdr:nvPicPr>
        <xdr:cNvPr id="561328" name="图片 60" descr="clipboard/drawings/NULL">
          <a:extLst>
            <a:ext uri="{FF2B5EF4-FFF2-40B4-BE49-F238E27FC236}">
              <a16:creationId xmlns:a16="http://schemas.microsoft.com/office/drawing/2014/main" id="{8FEA593C-C8C6-1C49-191A-544D1612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489100"/>
          <a:ext cx="9906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59</xdr:row>
      <xdr:rowOff>12700</xdr:rowOff>
    </xdr:from>
    <xdr:to>
      <xdr:col>5</xdr:col>
      <xdr:colOff>762000</xdr:colOff>
      <xdr:row>59</xdr:row>
      <xdr:rowOff>800100</xdr:rowOff>
    </xdr:to>
    <xdr:pic>
      <xdr:nvPicPr>
        <xdr:cNvPr id="561329" name="图片 62" descr="clipboard/drawings/NULL">
          <a:extLst>
            <a:ext uri="{FF2B5EF4-FFF2-40B4-BE49-F238E27FC236}">
              <a16:creationId xmlns:a16="http://schemas.microsoft.com/office/drawing/2014/main" id="{9052D565-EBFF-E435-9D8B-1087BF6CC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819140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901700</xdr:colOff>
      <xdr:row>57</xdr:row>
      <xdr:rowOff>812800</xdr:rowOff>
    </xdr:to>
    <xdr:pic>
      <xdr:nvPicPr>
        <xdr:cNvPr id="561330" name="图片 64" descr="clipboard/drawings/NULL">
          <a:extLst>
            <a:ext uri="{FF2B5EF4-FFF2-40B4-BE49-F238E27FC236}">
              <a16:creationId xmlns:a16="http://schemas.microsoft.com/office/drawing/2014/main" id="{9F05267B-DB65-69A2-D1B4-90FF1491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6273700"/>
          <a:ext cx="9017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939800</xdr:colOff>
      <xdr:row>58</xdr:row>
      <xdr:rowOff>812800</xdr:rowOff>
    </xdr:to>
    <xdr:pic>
      <xdr:nvPicPr>
        <xdr:cNvPr id="561331" name="图片 65" descr="clipboard/drawings/NULL">
          <a:extLst>
            <a:ext uri="{FF2B5EF4-FFF2-40B4-BE49-F238E27FC236}">
              <a16:creationId xmlns:a16="http://schemas.microsoft.com/office/drawing/2014/main" id="{0B661FC7-8AF1-5475-E4BF-8A732E40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7226200"/>
          <a:ext cx="939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876300</xdr:colOff>
      <xdr:row>63</xdr:row>
      <xdr:rowOff>812800</xdr:rowOff>
    </xdr:to>
    <xdr:pic>
      <xdr:nvPicPr>
        <xdr:cNvPr id="561332" name="图片 83" descr="clipboard/drawings/NULL">
          <a:extLst>
            <a:ext uri="{FF2B5EF4-FFF2-40B4-BE49-F238E27FC236}">
              <a16:creationId xmlns:a16="http://schemas.microsoft.com/office/drawing/2014/main" id="{DC2D8263-1CE3-EF59-6750-3CFC95707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1988700"/>
          <a:ext cx="8763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863600</xdr:colOff>
      <xdr:row>60</xdr:row>
      <xdr:rowOff>812800</xdr:rowOff>
    </xdr:to>
    <xdr:pic>
      <xdr:nvPicPr>
        <xdr:cNvPr id="561333" name="图片 84" descr="clipboard/drawings/NULL">
          <a:extLst>
            <a:ext uri="{FF2B5EF4-FFF2-40B4-BE49-F238E27FC236}">
              <a16:creationId xmlns:a16="http://schemas.microsoft.com/office/drawing/2014/main" id="{5E052E97-A939-1B90-7C24-16FBF8EF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59131200"/>
          <a:ext cx="863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54</xdr:row>
      <xdr:rowOff>25400</xdr:rowOff>
    </xdr:from>
    <xdr:to>
      <xdr:col>5</xdr:col>
      <xdr:colOff>838200</xdr:colOff>
      <xdr:row>54</xdr:row>
      <xdr:rowOff>800100</xdr:rowOff>
    </xdr:to>
    <xdr:pic>
      <xdr:nvPicPr>
        <xdr:cNvPr id="561334" name="图片 68" descr="clipboard/drawings/NULL">
          <a:extLst>
            <a:ext uri="{FF2B5EF4-FFF2-40B4-BE49-F238E27FC236}">
              <a16:creationId xmlns:a16="http://schemas.microsoft.com/office/drawing/2014/main" id="{A6BD00B5-2F7B-01A3-108D-BA1E089E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3441600"/>
          <a:ext cx="825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61</xdr:row>
      <xdr:rowOff>25400</xdr:rowOff>
    </xdr:from>
    <xdr:to>
      <xdr:col>5</xdr:col>
      <xdr:colOff>901700</xdr:colOff>
      <xdr:row>61</xdr:row>
      <xdr:rowOff>812800</xdr:rowOff>
    </xdr:to>
    <xdr:pic>
      <xdr:nvPicPr>
        <xdr:cNvPr id="561335" name="ID_E4189B42DFB04D4AADBAE6467A22288D" descr="post_object_image_3159591855">
          <a:extLst>
            <a:ext uri="{FF2B5EF4-FFF2-40B4-BE49-F238E27FC236}">
              <a16:creationId xmlns:a16="http://schemas.microsoft.com/office/drawing/2014/main" id="{923B9DB6-B408-1836-DD4D-97CF3EF2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010910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63500</xdr:colOff>
      <xdr:row>64</xdr:row>
      <xdr:rowOff>38100</xdr:rowOff>
    </xdr:from>
    <xdr:to>
      <xdr:col>6</xdr:col>
      <xdr:colOff>228600</xdr:colOff>
      <xdr:row>81</xdr:row>
      <xdr:rowOff>165100</xdr:rowOff>
    </xdr:to>
    <xdr:pic>
      <xdr:nvPicPr>
        <xdr:cNvPr id="561336" name="图片 78" descr="clipboard/drawings/NULL">
          <a:extLst>
            <a:ext uri="{FF2B5EF4-FFF2-40B4-BE49-F238E27FC236}">
              <a16:creationId xmlns:a16="http://schemas.microsoft.com/office/drawing/2014/main" id="{B4F112B5-16A1-A8DC-F733-074D6365D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3385700"/>
          <a:ext cx="11430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6</xdr:col>
      <xdr:colOff>139700</xdr:colOff>
      <xdr:row>82</xdr:row>
      <xdr:rowOff>50800</xdr:rowOff>
    </xdr:to>
    <xdr:pic>
      <xdr:nvPicPr>
        <xdr:cNvPr id="561337" name="图片 79" descr="clipboard/drawings/NULL">
          <a:extLst>
            <a:ext uri="{FF2B5EF4-FFF2-40B4-BE49-F238E27FC236}">
              <a16:creationId xmlns:a16="http://schemas.microsoft.com/office/drawing/2014/main" id="{3BCA9290-F7D4-1B24-9FCC-1273C422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4777600"/>
          <a:ext cx="1117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</xdr:colOff>
      <xdr:row>65</xdr:row>
      <xdr:rowOff>12700</xdr:rowOff>
    </xdr:from>
    <xdr:to>
      <xdr:col>6</xdr:col>
      <xdr:colOff>203200</xdr:colOff>
      <xdr:row>81</xdr:row>
      <xdr:rowOff>165100</xdr:rowOff>
    </xdr:to>
    <xdr:pic>
      <xdr:nvPicPr>
        <xdr:cNvPr id="561338" name="图片 80" descr="clipboard/drawings/NULL">
          <a:extLst>
            <a:ext uri="{FF2B5EF4-FFF2-40B4-BE49-F238E27FC236}">
              <a16:creationId xmlns:a16="http://schemas.microsoft.com/office/drawing/2014/main" id="{BD1F7F02-1D0E-B87F-74BA-C3F33EF90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4312800"/>
          <a:ext cx="11303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6</xdr:col>
      <xdr:colOff>165100</xdr:colOff>
      <xdr:row>81</xdr:row>
      <xdr:rowOff>114300</xdr:rowOff>
    </xdr:to>
    <xdr:pic>
      <xdr:nvPicPr>
        <xdr:cNvPr id="561339" name="图片 81" descr="clipboard/drawings/NULL">
          <a:extLst>
            <a:ext uri="{FF2B5EF4-FFF2-40B4-BE49-F238E27FC236}">
              <a16:creationId xmlns:a16="http://schemas.microsoft.com/office/drawing/2014/main" id="{6A62379B-2040-38E0-2200-359804A24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6205100"/>
          <a:ext cx="1143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6</xdr:col>
      <xdr:colOff>165100</xdr:colOff>
      <xdr:row>81</xdr:row>
      <xdr:rowOff>177800</xdr:rowOff>
    </xdr:to>
    <xdr:pic>
      <xdr:nvPicPr>
        <xdr:cNvPr id="561340" name="图片 86" descr="clipboard/drawings/NULL">
          <a:extLst>
            <a:ext uri="{FF2B5EF4-FFF2-40B4-BE49-F238E27FC236}">
              <a16:creationId xmlns:a16="http://schemas.microsoft.com/office/drawing/2014/main" id="{7389FC47-2136-EB0F-CCB4-C476BCF6E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69062600"/>
          <a:ext cx="1143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1282700</xdr:colOff>
      <xdr:row>74</xdr:row>
      <xdr:rowOff>50800</xdr:rowOff>
    </xdr:from>
    <xdr:to>
      <xdr:col>6</xdr:col>
      <xdr:colOff>165100</xdr:colOff>
      <xdr:row>81</xdr:row>
      <xdr:rowOff>25400</xdr:rowOff>
    </xdr:to>
    <xdr:pic>
      <xdr:nvPicPr>
        <xdr:cNvPr id="561341" name="图片 88" descr="clipboard/drawings/NULL">
          <a:extLst>
            <a:ext uri="{FF2B5EF4-FFF2-40B4-BE49-F238E27FC236}">
              <a16:creationId xmlns:a16="http://schemas.microsoft.com/office/drawing/2014/main" id="{28219F80-BFF3-3D91-DCA1-59613DD5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2923400"/>
          <a:ext cx="11430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66</xdr:row>
      <xdr:rowOff>50800</xdr:rowOff>
    </xdr:from>
    <xdr:to>
      <xdr:col>6</xdr:col>
      <xdr:colOff>0</xdr:colOff>
      <xdr:row>81</xdr:row>
      <xdr:rowOff>0</xdr:rowOff>
    </xdr:to>
    <xdr:pic>
      <xdr:nvPicPr>
        <xdr:cNvPr id="561342" name="图片 102" descr="clipboard/drawings/NULL">
          <a:extLst>
            <a:ext uri="{FF2B5EF4-FFF2-40B4-BE49-F238E27FC236}">
              <a16:creationId xmlns:a16="http://schemas.microsoft.com/office/drawing/2014/main" id="{5AC7AFA2-57CE-68C7-7F55-B5DB3DEE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65303400"/>
          <a:ext cx="901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71</xdr:row>
      <xdr:rowOff>88900</xdr:rowOff>
    </xdr:from>
    <xdr:to>
      <xdr:col>5</xdr:col>
      <xdr:colOff>863600</xdr:colOff>
      <xdr:row>81</xdr:row>
      <xdr:rowOff>101600</xdr:rowOff>
    </xdr:to>
    <xdr:pic>
      <xdr:nvPicPr>
        <xdr:cNvPr id="561343" name="图片 103" descr="clipboard/drawings/NULL">
          <a:extLst>
            <a:ext uri="{FF2B5EF4-FFF2-40B4-BE49-F238E27FC236}">
              <a16:creationId xmlns:a16="http://schemas.microsoft.com/office/drawing/2014/main" id="{76CD7947-EB92-592F-12B4-F6F9A8424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70104000"/>
          <a:ext cx="8255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635000</xdr:colOff>
      <xdr:row>81</xdr:row>
      <xdr:rowOff>152400</xdr:rowOff>
    </xdr:to>
    <xdr:pic>
      <xdr:nvPicPr>
        <xdr:cNvPr id="561344" name="图片 106" descr="clipboard/drawings/NULL">
          <a:extLst>
            <a:ext uri="{FF2B5EF4-FFF2-40B4-BE49-F238E27FC236}">
              <a16:creationId xmlns:a16="http://schemas.microsoft.com/office/drawing/2014/main" id="{67F1C626-D284-92A2-F9BA-9AD19712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0967600"/>
          <a:ext cx="635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73</xdr:row>
      <xdr:rowOff>25400</xdr:rowOff>
    </xdr:from>
    <xdr:to>
      <xdr:col>5</xdr:col>
      <xdr:colOff>736600</xdr:colOff>
      <xdr:row>81</xdr:row>
      <xdr:rowOff>152400</xdr:rowOff>
    </xdr:to>
    <xdr:pic>
      <xdr:nvPicPr>
        <xdr:cNvPr id="561345" name="图片 107" descr="clipboard/drawings/NULL">
          <a:extLst>
            <a:ext uri="{FF2B5EF4-FFF2-40B4-BE49-F238E27FC236}">
              <a16:creationId xmlns:a16="http://schemas.microsoft.com/office/drawing/2014/main" id="{2C951565-9294-E9C8-3A00-8FF1D92C3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1945500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68</xdr:row>
      <xdr:rowOff>25400</xdr:rowOff>
    </xdr:from>
    <xdr:to>
      <xdr:col>5</xdr:col>
      <xdr:colOff>749300</xdr:colOff>
      <xdr:row>82</xdr:row>
      <xdr:rowOff>38100</xdr:rowOff>
    </xdr:to>
    <xdr:pic>
      <xdr:nvPicPr>
        <xdr:cNvPr id="561346" name="图片 112" descr="clipboard/drawings/NULL">
          <a:extLst>
            <a:ext uri="{FF2B5EF4-FFF2-40B4-BE49-F238E27FC236}">
              <a16:creationId xmlns:a16="http://schemas.microsoft.com/office/drawing/2014/main" id="{972E7F6C-E528-3328-EFF4-82A018B07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0900" y="67183000"/>
          <a:ext cx="711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69</xdr:row>
      <xdr:rowOff>12700</xdr:rowOff>
    </xdr:from>
    <xdr:to>
      <xdr:col>5</xdr:col>
      <xdr:colOff>698500</xdr:colOff>
      <xdr:row>82</xdr:row>
      <xdr:rowOff>50800</xdr:rowOff>
    </xdr:to>
    <xdr:pic>
      <xdr:nvPicPr>
        <xdr:cNvPr id="561347" name="图片 113" descr="clipboard/drawings/NULL">
          <a:extLst>
            <a:ext uri="{FF2B5EF4-FFF2-40B4-BE49-F238E27FC236}">
              <a16:creationId xmlns:a16="http://schemas.microsoft.com/office/drawing/2014/main" id="{19D29937-AA4A-3D46-BFD9-36919FF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68122800"/>
          <a:ext cx="6858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75</xdr:row>
      <xdr:rowOff>38100</xdr:rowOff>
    </xdr:from>
    <xdr:to>
      <xdr:col>6</xdr:col>
      <xdr:colOff>177800</xdr:colOff>
      <xdr:row>81</xdr:row>
      <xdr:rowOff>177800</xdr:rowOff>
    </xdr:to>
    <xdr:pic>
      <xdr:nvPicPr>
        <xdr:cNvPr id="561348" name="图片 89" descr="clipboard/drawings/NULL">
          <a:extLst>
            <a:ext uri="{FF2B5EF4-FFF2-40B4-BE49-F238E27FC236}">
              <a16:creationId xmlns:a16="http://schemas.microsoft.com/office/drawing/2014/main" id="{71DA8EE9-4F7F-B8F7-88FB-B4AB163E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73863200"/>
          <a:ext cx="11557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77</xdr:row>
      <xdr:rowOff>12700</xdr:rowOff>
    </xdr:from>
    <xdr:to>
      <xdr:col>6</xdr:col>
      <xdr:colOff>177800</xdr:colOff>
      <xdr:row>81</xdr:row>
      <xdr:rowOff>127000</xdr:rowOff>
    </xdr:to>
    <xdr:pic>
      <xdr:nvPicPr>
        <xdr:cNvPr id="561349" name="图片 92" descr="clipboard/drawings/NULL">
          <a:extLst>
            <a:ext uri="{FF2B5EF4-FFF2-40B4-BE49-F238E27FC236}">
              <a16:creationId xmlns:a16="http://schemas.microsoft.com/office/drawing/2014/main" id="{45B7CE01-D576-69EF-086D-C6DFA81C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75742800"/>
          <a:ext cx="114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88900</xdr:colOff>
      <xdr:row>27</xdr:row>
      <xdr:rowOff>800100</xdr:rowOff>
    </xdr:to>
    <xdr:pic>
      <xdr:nvPicPr>
        <xdr:cNvPr id="561350" name="图片 21" descr="clipboard/drawings/NULL">
          <a:extLst>
            <a:ext uri="{FF2B5EF4-FFF2-40B4-BE49-F238E27FC236}">
              <a16:creationId xmlns:a16="http://schemas.microsoft.com/office/drawing/2014/main" id="{B86A89F0-B68E-725E-C7B0-720393F3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811500"/>
          <a:ext cx="1066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812800</xdr:colOff>
      <xdr:row>27</xdr:row>
      <xdr:rowOff>749300</xdr:rowOff>
    </xdr:to>
    <xdr:pic>
      <xdr:nvPicPr>
        <xdr:cNvPr id="561351" name="图片 49" descr="clipboard/drawings/NULL">
          <a:extLst>
            <a:ext uri="{FF2B5EF4-FFF2-40B4-BE49-F238E27FC236}">
              <a16:creationId xmlns:a16="http://schemas.microsoft.com/office/drawing/2014/main" id="{9C5F68A3-A3F6-2993-5734-8033B0951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9144000"/>
          <a:ext cx="8128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825500</xdr:colOff>
      <xdr:row>27</xdr:row>
      <xdr:rowOff>762000</xdr:rowOff>
    </xdr:to>
    <xdr:pic>
      <xdr:nvPicPr>
        <xdr:cNvPr id="561352" name="图片 51" descr="clipboard/drawings/NULL">
          <a:extLst>
            <a:ext uri="{FF2B5EF4-FFF2-40B4-BE49-F238E27FC236}">
              <a16:creationId xmlns:a16="http://schemas.microsoft.com/office/drawing/2014/main" id="{3C6AB7E7-202D-FF24-E552-12D5BEC8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764000"/>
          <a:ext cx="8255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774700</xdr:colOff>
      <xdr:row>1</xdr:row>
      <xdr:rowOff>762000</xdr:rowOff>
    </xdr:to>
    <xdr:pic>
      <xdr:nvPicPr>
        <xdr:cNvPr id="561353" name="图片 52" descr="clipboard/drawings/NULL">
          <a:extLst>
            <a:ext uri="{FF2B5EF4-FFF2-40B4-BE49-F238E27FC236}">
              <a16:creationId xmlns:a16="http://schemas.microsoft.com/office/drawing/2014/main" id="{43B74B10-B32B-7455-0B72-ECD066AD5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524000"/>
          <a:ext cx="774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876300</xdr:colOff>
      <xdr:row>27</xdr:row>
      <xdr:rowOff>787400</xdr:rowOff>
    </xdr:to>
    <xdr:pic>
      <xdr:nvPicPr>
        <xdr:cNvPr id="561354" name="图片 53" descr="clipboard/drawings/NULL">
          <a:extLst>
            <a:ext uri="{FF2B5EF4-FFF2-40B4-BE49-F238E27FC236}">
              <a16:creationId xmlns:a16="http://schemas.microsoft.com/office/drawing/2014/main" id="{444CEF1E-A827-4700-3C5E-A4893EDFE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2001500"/>
          <a:ext cx="876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13</xdr:row>
      <xdr:rowOff>12700</xdr:rowOff>
    </xdr:from>
    <xdr:to>
      <xdr:col>5</xdr:col>
      <xdr:colOff>800100</xdr:colOff>
      <xdr:row>27</xdr:row>
      <xdr:rowOff>787400</xdr:rowOff>
    </xdr:to>
    <xdr:pic>
      <xdr:nvPicPr>
        <xdr:cNvPr id="561355" name="ID_33D4524DE43B4D918F10C11A5FEC9B3F" descr="post_object_image_4192988141">
          <a:extLst>
            <a:ext uri="{FF2B5EF4-FFF2-40B4-BE49-F238E27FC236}">
              <a16:creationId xmlns:a16="http://schemas.microsoft.com/office/drawing/2014/main" id="{95E48693-F629-EA2F-8A4B-FEDFFE12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12966700"/>
          <a:ext cx="787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28</xdr:row>
      <xdr:rowOff>12700</xdr:rowOff>
    </xdr:from>
    <xdr:to>
      <xdr:col>5</xdr:col>
      <xdr:colOff>901700</xdr:colOff>
      <xdr:row>28</xdr:row>
      <xdr:rowOff>787400</xdr:rowOff>
    </xdr:to>
    <xdr:pic>
      <xdr:nvPicPr>
        <xdr:cNvPr id="561356" name="图片 40" descr="clipboard/drawings/NULL">
          <a:extLst>
            <a:ext uri="{FF2B5EF4-FFF2-40B4-BE49-F238E27FC236}">
              <a16:creationId xmlns:a16="http://schemas.microsoft.com/office/drawing/2014/main" id="{B223FEBD-6825-88B3-4868-139763FC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28041600"/>
          <a:ext cx="8890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51</xdr:row>
      <xdr:rowOff>12700</xdr:rowOff>
    </xdr:from>
    <xdr:to>
      <xdr:col>5</xdr:col>
      <xdr:colOff>850900</xdr:colOff>
      <xdr:row>53</xdr:row>
      <xdr:rowOff>774700</xdr:rowOff>
    </xdr:to>
    <xdr:pic>
      <xdr:nvPicPr>
        <xdr:cNvPr id="561357" name="图片 17" descr="clipboard/drawings/NULL">
          <a:extLst>
            <a:ext uri="{FF2B5EF4-FFF2-40B4-BE49-F238E27FC236}">
              <a16:creationId xmlns:a16="http://schemas.microsoft.com/office/drawing/2014/main" id="{E91DD209-4E75-D1AB-E19F-BE8BB25E1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0114200"/>
          <a:ext cx="8382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52</xdr:row>
      <xdr:rowOff>38100</xdr:rowOff>
    </xdr:from>
    <xdr:to>
      <xdr:col>5</xdr:col>
      <xdr:colOff>850900</xdr:colOff>
      <xdr:row>53</xdr:row>
      <xdr:rowOff>749300</xdr:rowOff>
    </xdr:to>
    <xdr:pic>
      <xdr:nvPicPr>
        <xdr:cNvPr id="561358" name="图片 50" descr="clipboard/drawings/NULL">
          <a:extLst>
            <a:ext uri="{FF2B5EF4-FFF2-40B4-BE49-F238E27FC236}">
              <a16:creationId xmlns:a16="http://schemas.microsoft.com/office/drawing/2014/main" id="{D3793C4F-0386-56D2-0C6D-72A78779F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0" y="510921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SheetLayoutView="100" workbookViewId="0">
      <selection activeCell="B27" sqref="B27"/>
    </sheetView>
  </sheetViews>
  <sheetFormatPr baseColWidth="10" defaultColWidth="9" defaultRowHeight="15"/>
  <cols>
    <col min="1" max="1" width="13.6640625" customWidth="1"/>
    <col min="2" max="2" width="65.1640625" customWidth="1"/>
    <col min="3" max="3" width="32.1640625" customWidth="1"/>
  </cols>
  <sheetData>
    <row r="1" spans="1:2" ht="27" customHeight="1">
      <c r="A1" s="1" t="s">
        <v>0</v>
      </c>
      <c r="B1" s="1" t="s">
        <v>1</v>
      </c>
    </row>
    <row r="2" spans="1:2" ht="26" customHeight="1">
      <c r="A2" s="1" t="s">
        <v>2</v>
      </c>
      <c r="B2" s="2" t="s">
        <v>3</v>
      </c>
    </row>
    <row r="3" spans="1:2" ht="38" customHeight="1">
      <c r="A3" s="49" t="s">
        <v>4</v>
      </c>
      <c r="B3" s="2" t="s">
        <v>5</v>
      </c>
    </row>
    <row r="4" spans="1:2" ht="32" customHeight="1">
      <c r="A4" s="49"/>
      <c r="B4" s="2" t="s">
        <v>6</v>
      </c>
    </row>
    <row r="5" spans="1:2" ht="30" customHeight="1">
      <c r="A5" s="49"/>
      <c r="B5" s="2" t="s">
        <v>7</v>
      </c>
    </row>
  </sheetData>
  <mergeCells count="1">
    <mergeCell ref="A3:A5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93"/>
  <sheetViews>
    <sheetView zoomScaleSheetLayoutView="100" workbookViewId="0">
      <selection activeCell="D98" sqref="D98"/>
    </sheetView>
  </sheetViews>
  <sheetFormatPr baseColWidth="10" defaultColWidth="9" defaultRowHeight="15"/>
  <cols>
    <col min="1" max="3" width="12.83203125" style="5" customWidth="1"/>
    <col min="4" max="4" width="12.83203125" style="69" customWidth="1"/>
    <col min="5" max="5" width="12.83203125" style="87" customWidth="1"/>
    <col min="6" max="6" width="12.83203125" style="5" customWidth="1"/>
    <col min="7" max="7" width="12.83203125" style="88" customWidth="1"/>
    <col min="8" max="14" width="12.83203125" style="89" customWidth="1"/>
    <col min="15" max="256" width="12.83203125" style="5" customWidth="1"/>
    <col min="257" max="16384" width="9" style="5"/>
  </cols>
  <sheetData>
    <row r="1" spans="1:15" ht="38" customHeight="1">
      <c r="A1" s="4" t="s">
        <v>8</v>
      </c>
      <c r="B1" s="4" t="s">
        <v>1054</v>
      </c>
      <c r="C1" s="4" t="s">
        <v>1055</v>
      </c>
      <c r="D1" s="7" t="s">
        <v>9</v>
      </c>
      <c r="E1" s="37" t="s">
        <v>11</v>
      </c>
      <c r="F1" s="4" t="s">
        <v>12</v>
      </c>
      <c r="G1" s="37" t="s">
        <v>10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6"/>
    </row>
    <row r="2" spans="1:15" ht="40" customHeight="1">
      <c r="A2" s="16">
        <v>1</v>
      </c>
      <c r="B2" s="16">
        <v>1</v>
      </c>
      <c r="C2" s="16" t="s">
        <v>1059</v>
      </c>
      <c r="D2" s="7">
        <v>56</v>
      </c>
      <c r="E2" s="37" t="s">
        <v>21</v>
      </c>
      <c r="F2" s="10" t="e" vm="1">
        <f ca="1">_xlfn.DISPIMG("ID_B73BF992386F44D390A59A4310D9C123",1)</f>
        <v>#NAME?</v>
      </c>
      <c r="G2" s="14" t="s">
        <v>20</v>
      </c>
      <c r="H2" s="11" t="s">
        <v>22</v>
      </c>
      <c r="I2" s="38" t="s">
        <v>23</v>
      </c>
      <c r="J2" s="38" t="s">
        <v>24</v>
      </c>
      <c r="K2" s="38" t="s">
        <v>25</v>
      </c>
      <c r="L2" s="38" t="s">
        <v>26</v>
      </c>
      <c r="M2" s="39" t="s">
        <v>27</v>
      </c>
      <c r="N2" s="39" t="s">
        <v>28</v>
      </c>
    </row>
    <row r="3" spans="1:15" ht="40" customHeight="1">
      <c r="A3" s="16">
        <v>2</v>
      </c>
      <c r="B3" s="16">
        <v>1</v>
      </c>
      <c r="C3" s="16" t="s">
        <v>1059</v>
      </c>
      <c r="D3" s="7">
        <v>27</v>
      </c>
      <c r="E3" s="37" t="s">
        <v>30</v>
      </c>
      <c r="F3" s="10" t="e" vm="1">
        <f ca="1">_xlfn.DISPIMG("ID_B6D71E0525D6412382890B6AAEC0A41F",1)</f>
        <v>#NAME?</v>
      </c>
      <c r="G3" s="14" t="s">
        <v>29</v>
      </c>
      <c r="H3" s="11" t="s">
        <v>31</v>
      </c>
      <c r="I3" s="11" t="s">
        <v>32</v>
      </c>
      <c r="J3" s="11" t="s">
        <v>33</v>
      </c>
      <c r="K3" s="11" t="s">
        <v>34</v>
      </c>
      <c r="L3" s="12"/>
      <c r="M3" s="12"/>
      <c r="N3" s="12"/>
    </row>
    <row r="4" spans="1:15" ht="40" customHeight="1">
      <c r="A4" s="16">
        <v>3</v>
      </c>
      <c r="B4" s="16">
        <v>1</v>
      </c>
      <c r="C4" s="16" t="s">
        <v>1059</v>
      </c>
      <c r="D4" s="7">
        <v>20</v>
      </c>
      <c r="E4" s="37" t="s">
        <v>36</v>
      </c>
      <c r="F4" s="10" t="e" vm="1">
        <f ca="1">_xlfn.DISPIMG("ID_CC51F15BE12946288CB4CCED5255F1A1",1)</f>
        <v>#NAME?</v>
      </c>
      <c r="G4" s="14" t="s">
        <v>35</v>
      </c>
      <c r="H4" s="11" t="s">
        <v>37</v>
      </c>
      <c r="I4" s="11" t="s">
        <v>38</v>
      </c>
      <c r="J4" s="11" t="s">
        <v>39</v>
      </c>
      <c r="K4" s="12" t="s">
        <v>40</v>
      </c>
      <c r="L4" s="12" t="s">
        <v>41</v>
      </c>
      <c r="M4" s="12" t="s">
        <v>34</v>
      </c>
      <c r="N4" s="12"/>
    </row>
    <row r="5" spans="1:15" ht="40" customHeight="1">
      <c r="A5" s="16">
        <v>4</v>
      </c>
      <c r="B5" s="16">
        <v>1</v>
      </c>
      <c r="C5" s="16" t="s">
        <v>1059</v>
      </c>
      <c r="D5" s="7">
        <v>17</v>
      </c>
      <c r="E5" s="37" t="s">
        <v>43</v>
      </c>
      <c r="F5" s="10" t="e" vm="1">
        <f ca="1">_xlfn.DISPIMG("ID_EE877E7E3FDB4CAAA380B1C8BAFD9ADC",1)</f>
        <v>#NAME?</v>
      </c>
      <c r="G5" s="14" t="s">
        <v>42</v>
      </c>
      <c r="H5" s="11" t="s">
        <v>44</v>
      </c>
      <c r="I5" s="11" t="s">
        <v>45</v>
      </c>
      <c r="J5" s="12" t="s">
        <v>34</v>
      </c>
      <c r="K5" s="40"/>
      <c r="L5" s="12"/>
      <c r="M5" s="12"/>
      <c r="N5" s="12"/>
    </row>
    <row r="6" spans="1:15" ht="40" customHeight="1">
      <c r="A6" s="16">
        <v>5</v>
      </c>
      <c r="B6" s="16">
        <v>1</v>
      </c>
      <c r="C6" s="16" t="s">
        <v>1059</v>
      </c>
      <c r="D6" s="7">
        <v>14</v>
      </c>
      <c r="E6" s="37" t="s">
        <v>47</v>
      </c>
      <c r="F6" s="10" t="e" vm="1">
        <f ca="1">_xlfn.DISPIMG("ID_7183042CD158476E970F49681B51F035",1)</f>
        <v>#NAME?</v>
      </c>
      <c r="G6" s="14" t="s">
        <v>46</v>
      </c>
      <c r="H6" s="12" t="s">
        <v>48</v>
      </c>
      <c r="I6" s="11" t="s">
        <v>45</v>
      </c>
      <c r="J6" s="12" t="s">
        <v>49</v>
      </c>
      <c r="K6" s="11"/>
      <c r="L6" s="11"/>
      <c r="M6" s="12"/>
      <c r="N6" s="12"/>
    </row>
    <row r="7" spans="1:15" ht="40" customHeight="1">
      <c r="A7" s="16">
        <v>6</v>
      </c>
      <c r="B7" s="16">
        <v>1</v>
      </c>
      <c r="C7" s="16" t="s">
        <v>1059</v>
      </c>
      <c r="D7" s="7">
        <v>14</v>
      </c>
      <c r="E7" s="37" t="s">
        <v>51</v>
      </c>
      <c r="F7" s="10" t="e" vm="1">
        <f ca="1">_xlfn.DISPIMG("ID_88A033339D894EFF8DFF0E1FDE02044E",1)</f>
        <v>#NAME?</v>
      </c>
      <c r="G7" s="14" t="s">
        <v>50</v>
      </c>
      <c r="H7" s="41" t="s">
        <v>52</v>
      </c>
      <c r="I7" s="41" t="s">
        <v>45</v>
      </c>
      <c r="J7" s="41" t="s">
        <v>53</v>
      </c>
      <c r="K7" s="41" t="s">
        <v>54</v>
      </c>
      <c r="L7" s="41" t="s">
        <v>34</v>
      </c>
      <c r="M7" s="42"/>
      <c r="N7" s="12"/>
    </row>
    <row r="8" spans="1:15" ht="40" customHeight="1">
      <c r="A8" s="16">
        <v>7</v>
      </c>
      <c r="B8" s="16">
        <v>1</v>
      </c>
      <c r="C8" s="16" t="s">
        <v>1059</v>
      </c>
      <c r="D8" s="7">
        <v>14</v>
      </c>
      <c r="E8" s="37" t="s">
        <v>56</v>
      </c>
      <c r="F8" s="10" t="e" vm="1">
        <f ca="1">_xlfn.DISPIMG("ID_9470BD765F3048EB867D03E25E8B7053",1)</f>
        <v>#NAME?</v>
      </c>
      <c r="G8" s="14" t="s">
        <v>55</v>
      </c>
      <c r="H8" s="11" t="s">
        <v>57</v>
      </c>
      <c r="I8" s="11" t="s">
        <v>34</v>
      </c>
      <c r="J8" s="12"/>
      <c r="K8" s="12"/>
      <c r="L8" s="12"/>
      <c r="M8" s="12"/>
      <c r="N8" s="12"/>
    </row>
    <row r="9" spans="1:15" customFormat="1" ht="40" hidden="1" customHeight="1">
      <c r="A9" s="16">
        <v>8</v>
      </c>
      <c r="B9" s="16">
        <v>2</v>
      </c>
      <c r="C9" s="16" t="s">
        <v>1059</v>
      </c>
      <c r="D9" s="7">
        <v>11</v>
      </c>
      <c r="E9" s="37" t="s">
        <v>59</v>
      </c>
      <c r="F9" s="10" t="e" vm="1">
        <f ca="1">_xlfn.DISPIMG("ID_5AE66D3A57B74406902478E238B17014",1)</f>
        <v>#NAME?</v>
      </c>
      <c r="G9" s="14" t="s">
        <v>58</v>
      </c>
      <c r="H9" s="11" t="s">
        <v>24</v>
      </c>
      <c r="I9" s="11" t="s">
        <v>41</v>
      </c>
      <c r="J9" s="12"/>
      <c r="K9" s="12"/>
      <c r="L9" s="12"/>
      <c r="M9" s="12"/>
      <c r="N9" s="12"/>
    </row>
    <row r="10" spans="1:15" customFormat="1" ht="40" hidden="1" customHeight="1">
      <c r="A10" s="16">
        <v>9</v>
      </c>
      <c r="B10" s="16">
        <v>2</v>
      </c>
      <c r="C10" s="16" t="s">
        <v>1059</v>
      </c>
      <c r="D10" s="7">
        <v>11</v>
      </c>
      <c r="E10" s="37" t="s">
        <v>61</v>
      </c>
      <c r="F10" s="10" t="e" vm="1">
        <f ca="1">_xlfn.DISPIMG("ID_4F2BCAA3A4874CFD850552836DE5AA44",1)</f>
        <v>#NAME?</v>
      </c>
      <c r="G10" s="14" t="s">
        <v>60</v>
      </c>
      <c r="H10" s="11" t="s">
        <v>62</v>
      </c>
      <c r="I10" s="12"/>
      <c r="J10" s="12"/>
      <c r="K10" s="12"/>
      <c r="L10" s="12"/>
      <c r="M10" s="12"/>
      <c r="N10" s="12"/>
    </row>
    <row r="11" spans="1:15" customFormat="1" ht="40" hidden="1" customHeight="1">
      <c r="A11" s="16">
        <v>10</v>
      </c>
      <c r="B11" s="16">
        <v>2</v>
      </c>
      <c r="C11" s="16" t="s">
        <v>1059</v>
      </c>
      <c r="D11" s="7">
        <v>9</v>
      </c>
      <c r="E11" s="37" t="s">
        <v>64</v>
      </c>
      <c r="F11" s="10" t="e" vm="1">
        <f ca="1">_xlfn.DISPIMG("ID_9437BF95D1A543DF9CF405123D82F926",1)</f>
        <v>#NAME?</v>
      </c>
      <c r="G11" s="14" t="s">
        <v>63</v>
      </c>
      <c r="H11" s="11" t="s">
        <v>65</v>
      </c>
      <c r="I11" s="11" t="s">
        <v>66</v>
      </c>
      <c r="J11" s="12"/>
      <c r="K11" s="12"/>
      <c r="L11" s="12"/>
      <c r="M11" s="12"/>
      <c r="N11" s="12"/>
    </row>
    <row r="12" spans="1:15" customFormat="1" ht="40" hidden="1" customHeight="1">
      <c r="A12" s="16">
        <v>11</v>
      </c>
      <c r="B12" s="16">
        <v>2</v>
      </c>
      <c r="C12" s="16" t="s">
        <v>1059</v>
      </c>
      <c r="D12" s="7">
        <v>8</v>
      </c>
      <c r="E12" s="37" t="s">
        <v>68</v>
      </c>
      <c r="F12" s="10" t="e" vm="1">
        <f ca="1">_xlfn.DISPIMG("ID_8B3386F82CC34D3A9D9EEACB3E1B87F8",1)</f>
        <v>#NAME?</v>
      </c>
      <c r="G12" s="14" t="s">
        <v>67</v>
      </c>
      <c r="H12" s="11" t="s">
        <v>24</v>
      </c>
      <c r="I12" s="11" t="s">
        <v>69</v>
      </c>
      <c r="J12" s="11" t="s">
        <v>45</v>
      </c>
      <c r="K12" s="12"/>
      <c r="L12" s="12"/>
      <c r="M12" s="12"/>
      <c r="N12" s="12"/>
    </row>
    <row r="13" spans="1:15" customFormat="1" ht="40" hidden="1" customHeight="1">
      <c r="A13" s="16">
        <v>12</v>
      </c>
      <c r="B13" s="16">
        <v>2</v>
      </c>
      <c r="C13" s="16" t="s">
        <v>1059</v>
      </c>
      <c r="D13" s="7">
        <v>8</v>
      </c>
      <c r="E13" s="37" t="s">
        <v>71</v>
      </c>
      <c r="F13" s="10" t="e" vm="1">
        <f ca="1">_xlfn.DISPIMG("ID_18BF8DD0E72E44969A23B13D0774C18F",1)</f>
        <v>#NAME?</v>
      </c>
      <c r="G13" s="14" t="s">
        <v>70</v>
      </c>
      <c r="H13" s="11" t="s">
        <v>31</v>
      </c>
      <c r="I13" s="11" t="s">
        <v>72</v>
      </c>
      <c r="J13" s="11" t="s">
        <v>66</v>
      </c>
      <c r="K13" s="12"/>
      <c r="L13" s="12"/>
      <c r="M13" s="12"/>
      <c r="N13" s="12"/>
    </row>
    <row r="14" spans="1:15" customFormat="1" ht="40" hidden="1" customHeight="1">
      <c r="A14" s="16">
        <v>13</v>
      </c>
      <c r="B14" s="16">
        <v>2</v>
      </c>
      <c r="C14" s="16" t="s">
        <v>1059</v>
      </c>
      <c r="D14" s="7">
        <v>8</v>
      </c>
      <c r="E14" s="37" t="s">
        <v>74</v>
      </c>
      <c r="F14" s="10" t="e" vm="1">
        <f ca="1">_xlfn.DISPIMG("ID_EA020B5B61FE4FC98AFC8B021D8BCCAA",1)</f>
        <v>#NAME?</v>
      </c>
      <c r="G14" s="14" t="s">
        <v>73</v>
      </c>
      <c r="H14" s="11" t="s">
        <v>75</v>
      </c>
      <c r="I14" s="11" t="s">
        <v>76</v>
      </c>
      <c r="J14" s="11" t="s">
        <v>48</v>
      </c>
      <c r="K14" s="12"/>
      <c r="L14" s="12"/>
      <c r="M14" s="12"/>
      <c r="N14" s="12"/>
    </row>
    <row r="15" spans="1:15" customFormat="1" ht="40" hidden="1" customHeight="1">
      <c r="A15" s="16">
        <v>14</v>
      </c>
      <c r="B15" s="16">
        <v>2</v>
      </c>
      <c r="C15" s="16" t="s">
        <v>1059</v>
      </c>
      <c r="D15" s="7">
        <v>7</v>
      </c>
      <c r="E15" s="37" t="s">
        <v>78</v>
      </c>
      <c r="F15" s="10" t="e" vm="1">
        <f ca="1">_xlfn.DISPIMG("ID_38C068C47ED74CA5952E2D716DEF4186",1)</f>
        <v>#NAME?</v>
      </c>
      <c r="G15" s="14" t="s">
        <v>77</v>
      </c>
      <c r="H15" s="11" t="s">
        <v>79</v>
      </c>
      <c r="I15" s="11" t="s">
        <v>34</v>
      </c>
      <c r="J15" s="12"/>
      <c r="K15" s="12"/>
      <c r="L15" s="12"/>
      <c r="M15" s="12"/>
      <c r="N15" s="12"/>
    </row>
    <row r="16" spans="1:15" customFormat="1" ht="40" hidden="1" customHeight="1">
      <c r="A16" s="16">
        <v>15</v>
      </c>
      <c r="B16" s="16">
        <v>2</v>
      </c>
      <c r="C16" s="16" t="s">
        <v>1059</v>
      </c>
      <c r="D16" s="7">
        <v>7</v>
      </c>
      <c r="E16" s="37" t="s">
        <v>81</v>
      </c>
      <c r="F16" s="10" t="e" vm="1">
        <f ca="1">_xlfn.DISPIMG("ID_B4471822C1D74C8EB82F298D054A53AC",1)</f>
        <v>#NAME?</v>
      </c>
      <c r="G16" s="14" t="s">
        <v>80</v>
      </c>
      <c r="H16" s="11" t="s">
        <v>75</v>
      </c>
      <c r="I16" s="11" t="s">
        <v>48</v>
      </c>
      <c r="J16" s="11"/>
      <c r="K16" s="11"/>
      <c r="L16" s="12"/>
      <c r="M16" s="12"/>
      <c r="N16" s="12"/>
    </row>
    <row r="17" spans="1:14" customFormat="1" ht="40" hidden="1" customHeight="1">
      <c r="A17" s="16">
        <v>16</v>
      </c>
      <c r="B17" s="16">
        <v>2</v>
      </c>
      <c r="C17" s="16" t="s">
        <v>1059</v>
      </c>
      <c r="D17" s="7">
        <v>6</v>
      </c>
      <c r="E17" s="37" t="s">
        <v>83</v>
      </c>
      <c r="F17" s="10" t="e" vm="1">
        <f ca="1">_xlfn.DISPIMG("ID_D21470B736A941968630DCF8A01E5DD5",1)</f>
        <v>#NAME?</v>
      </c>
      <c r="G17" s="14" t="s">
        <v>82</v>
      </c>
      <c r="H17" s="41" t="s">
        <v>84</v>
      </c>
      <c r="I17" s="43"/>
      <c r="J17" s="12"/>
      <c r="K17" s="12"/>
      <c r="L17" s="12"/>
      <c r="M17" s="12"/>
      <c r="N17" s="12"/>
    </row>
    <row r="18" spans="1:14" customFormat="1" ht="40" hidden="1" customHeight="1">
      <c r="A18" s="16">
        <v>17</v>
      </c>
      <c r="B18" s="16">
        <v>2</v>
      </c>
      <c r="C18" s="16" t="s">
        <v>1059</v>
      </c>
      <c r="D18" s="7">
        <v>6</v>
      </c>
      <c r="E18" s="37" t="s">
        <v>85</v>
      </c>
      <c r="F18" s="10" t="e" vm="1">
        <f ca="1">_xlfn.DISPIMG("ID_B0802C3EDCB445DEADBBA94F17A00410",1)</f>
        <v>#NAME?</v>
      </c>
      <c r="G18" s="14" t="s">
        <v>82</v>
      </c>
      <c r="H18" s="11" t="s">
        <v>86</v>
      </c>
      <c r="I18" s="12"/>
      <c r="J18" s="12"/>
      <c r="K18" s="12"/>
      <c r="L18" s="12"/>
      <c r="M18" s="12"/>
      <c r="N18" s="12"/>
    </row>
    <row r="19" spans="1:14" customFormat="1" ht="40" hidden="1" customHeight="1">
      <c r="A19" s="16">
        <v>18</v>
      </c>
      <c r="B19" s="16">
        <v>2</v>
      </c>
      <c r="C19" s="16" t="s">
        <v>1059</v>
      </c>
      <c r="D19" s="7">
        <v>6</v>
      </c>
      <c r="E19" s="37" t="s">
        <v>88</v>
      </c>
      <c r="F19" s="10" t="e" vm="1">
        <f ca="1">_xlfn.DISPIMG("ID_832444DB83A34ECDB3E947BEFB6E58E9",1)</f>
        <v>#NAME?</v>
      </c>
      <c r="G19" s="14" t="s">
        <v>87</v>
      </c>
      <c r="H19" s="11" t="s">
        <v>66</v>
      </c>
      <c r="I19" s="12"/>
      <c r="J19" s="12"/>
      <c r="K19" s="12"/>
      <c r="L19" s="12"/>
      <c r="M19" s="12"/>
      <c r="N19" s="12"/>
    </row>
    <row r="20" spans="1:14" customFormat="1" ht="40" hidden="1" customHeight="1">
      <c r="A20" s="16">
        <v>19</v>
      </c>
      <c r="B20" s="16">
        <v>2</v>
      </c>
      <c r="C20" s="16" t="s">
        <v>1059</v>
      </c>
      <c r="D20" s="7">
        <v>5</v>
      </c>
      <c r="E20" s="37" t="s">
        <v>90</v>
      </c>
      <c r="F20" s="10" t="e" vm="1">
        <f ca="1">_xlfn.DISPIMG("ID_6F7EE606C73C4EACA138AC4E9319A0BF",1)</f>
        <v>#NAME?</v>
      </c>
      <c r="G20" s="14" t="s">
        <v>89</v>
      </c>
      <c r="H20" s="11" t="s">
        <v>91</v>
      </c>
      <c r="I20" s="12"/>
      <c r="J20" s="12"/>
      <c r="K20" s="12"/>
      <c r="L20" s="12"/>
      <c r="M20" s="12"/>
      <c r="N20" s="12"/>
    </row>
    <row r="21" spans="1:14" customFormat="1" ht="40" hidden="1" customHeight="1">
      <c r="A21" s="16">
        <v>20</v>
      </c>
      <c r="B21" s="16">
        <v>2</v>
      </c>
      <c r="C21" s="16" t="s">
        <v>1059</v>
      </c>
      <c r="D21" s="7">
        <v>5</v>
      </c>
      <c r="E21" s="37" t="s">
        <v>92</v>
      </c>
      <c r="F21" s="10" t="e" vm="1">
        <f ca="1">_xlfn.DISPIMG("ID_D6CADB730D1A4DE3A00E3D3DC033E18D",1)</f>
        <v>#NAME?</v>
      </c>
      <c r="G21" s="14" t="s">
        <v>89</v>
      </c>
      <c r="H21" s="11" t="s">
        <v>93</v>
      </c>
      <c r="I21" s="12"/>
      <c r="J21" s="12"/>
      <c r="K21" s="12"/>
      <c r="L21" s="12"/>
      <c r="M21" s="12"/>
      <c r="N21" s="12"/>
    </row>
    <row r="22" spans="1:14" customFormat="1" ht="40" hidden="1" customHeight="1">
      <c r="A22" s="16">
        <v>21</v>
      </c>
      <c r="B22" s="16">
        <v>2</v>
      </c>
      <c r="C22" s="16" t="s">
        <v>1059</v>
      </c>
      <c r="D22" s="7">
        <v>5</v>
      </c>
      <c r="E22" s="37" t="s">
        <v>95</v>
      </c>
      <c r="F22" s="10" t="e" vm="1">
        <f ca="1">_xlfn.DISPIMG("ID_D246FE8CD44A4FF8A5C68F61E48B5B56",1)</f>
        <v>#NAME?</v>
      </c>
      <c r="G22" s="14" t="s">
        <v>94</v>
      </c>
      <c r="H22" s="11" t="s">
        <v>96</v>
      </c>
      <c r="I22" s="12"/>
      <c r="J22" s="12"/>
      <c r="K22" s="12"/>
      <c r="L22" s="12"/>
      <c r="M22" s="12"/>
      <c r="N22" s="12"/>
    </row>
    <row r="23" spans="1:14" customFormat="1" ht="40" hidden="1" customHeight="1">
      <c r="A23" s="16">
        <v>22</v>
      </c>
      <c r="B23" s="16">
        <v>2</v>
      </c>
      <c r="C23" s="16" t="s">
        <v>1059</v>
      </c>
      <c r="D23" s="7">
        <v>5</v>
      </c>
      <c r="E23" s="37" t="s">
        <v>98</v>
      </c>
      <c r="F23" s="10" t="e" vm="1">
        <f ca="1">_xlfn.DISPIMG("ID_33EEABF0D15F472BB1C07F50218C4DF9",1)</f>
        <v>#NAME?</v>
      </c>
      <c r="G23" s="14" t="s">
        <v>97</v>
      </c>
      <c r="H23" s="11" t="s">
        <v>99</v>
      </c>
      <c r="I23" s="12"/>
      <c r="J23" s="12"/>
      <c r="K23" s="12"/>
      <c r="L23" s="12"/>
      <c r="M23" s="12"/>
      <c r="N23" s="12"/>
    </row>
    <row r="24" spans="1:14" customFormat="1" ht="40" hidden="1" customHeight="1">
      <c r="A24" s="16">
        <v>23</v>
      </c>
      <c r="B24" s="16">
        <v>2</v>
      </c>
      <c r="C24" s="16" t="s">
        <v>1059</v>
      </c>
      <c r="D24" s="7">
        <v>5</v>
      </c>
      <c r="E24" s="37" t="s">
        <v>100</v>
      </c>
      <c r="F24" s="10" t="e" vm="1">
        <f ca="1">_xlfn.DISPIMG("ID_C67D145D6F8E4E789565FCC71576EF9D",1)</f>
        <v>#NAME?</v>
      </c>
      <c r="G24" s="14" t="s">
        <v>89</v>
      </c>
      <c r="H24" s="11" t="s">
        <v>101</v>
      </c>
      <c r="I24" s="12"/>
      <c r="J24" s="12"/>
      <c r="K24" s="12"/>
      <c r="L24" s="12"/>
      <c r="M24" s="12"/>
      <c r="N24" s="12"/>
    </row>
    <row r="25" spans="1:14" customFormat="1" ht="40" hidden="1" customHeight="1">
      <c r="A25" s="16">
        <v>24</v>
      </c>
      <c r="B25" s="16">
        <v>2</v>
      </c>
      <c r="C25" s="16" t="s">
        <v>1059</v>
      </c>
      <c r="D25" s="7">
        <v>5</v>
      </c>
      <c r="E25" s="37" t="s">
        <v>103</v>
      </c>
      <c r="F25" s="10" t="e" vm="1">
        <f ca="1">_xlfn.DISPIMG("ID_56C8E13E0E754762AAC8C0B8522DD244",1)</f>
        <v>#NAME?</v>
      </c>
      <c r="G25" s="14" t="s">
        <v>102</v>
      </c>
      <c r="H25" s="11" t="s">
        <v>33</v>
      </c>
      <c r="I25" s="11" t="s">
        <v>66</v>
      </c>
      <c r="J25" s="12"/>
      <c r="K25" s="12"/>
      <c r="L25" s="12"/>
      <c r="M25" s="12"/>
      <c r="N25" s="12"/>
    </row>
    <row r="26" spans="1:14" customFormat="1" ht="40" hidden="1" customHeight="1">
      <c r="A26" s="16">
        <v>25</v>
      </c>
      <c r="B26" s="16">
        <v>2</v>
      </c>
      <c r="C26" s="16" t="s">
        <v>1059</v>
      </c>
      <c r="D26" s="7">
        <v>5</v>
      </c>
      <c r="E26" s="37" t="s">
        <v>105</v>
      </c>
      <c r="F26" s="10" t="e" vm="1">
        <f ca="1">_xlfn.DISPIMG("ID_46A27D05DEA5457DA1EF5AFA85DF8584",1)</f>
        <v>#NAME?</v>
      </c>
      <c r="G26" s="14" t="s">
        <v>104</v>
      </c>
      <c r="H26" s="11" t="s">
        <v>52</v>
      </c>
      <c r="I26" s="11"/>
      <c r="J26" s="12"/>
      <c r="K26" s="12"/>
      <c r="L26" s="12"/>
      <c r="M26" s="12"/>
      <c r="N26" s="12"/>
    </row>
    <row r="27" spans="1:14" customFormat="1" ht="40" hidden="1" customHeight="1">
      <c r="A27" s="16">
        <v>26</v>
      </c>
      <c r="B27" s="16">
        <v>2</v>
      </c>
      <c r="C27" s="16" t="s">
        <v>1059</v>
      </c>
      <c r="D27" s="7">
        <v>4</v>
      </c>
      <c r="E27" s="37" t="s">
        <v>107</v>
      </c>
      <c r="F27" s="10" t="e" vm="1">
        <f ca="1">_xlfn.DISPIMG("ID_7F91843E03F740568467160D7AD0D5AA",1)</f>
        <v>#NAME?</v>
      </c>
      <c r="G27" s="14" t="s">
        <v>106</v>
      </c>
      <c r="H27" s="11" t="s">
        <v>31</v>
      </c>
      <c r="I27" s="11" t="s">
        <v>32</v>
      </c>
      <c r="J27" s="12"/>
      <c r="K27" s="12"/>
      <c r="L27" s="12"/>
      <c r="M27" s="12"/>
      <c r="N27" s="12"/>
    </row>
    <row r="28" spans="1:14" customFormat="1" ht="40" hidden="1" customHeight="1">
      <c r="A28" s="16">
        <v>27</v>
      </c>
      <c r="B28" s="16">
        <v>2</v>
      </c>
      <c r="C28" s="16" t="s">
        <v>1059</v>
      </c>
      <c r="D28" s="7">
        <v>4</v>
      </c>
      <c r="E28" s="37" t="s">
        <v>109</v>
      </c>
      <c r="F28" s="10" t="e" vm="1">
        <f ca="1">_xlfn.DISPIMG("ID_EF449DE72A5A4C499C1CCF87324B83F4",1)</f>
        <v>#NAME?</v>
      </c>
      <c r="G28" s="14" t="s">
        <v>108</v>
      </c>
      <c r="H28" s="11" t="s">
        <v>110</v>
      </c>
      <c r="I28" s="12"/>
      <c r="J28" s="12"/>
      <c r="K28" s="12"/>
      <c r="L28" s="12"/>
      <c r="M28" s="12"/>
      <c r="N28" s="12"/>
    </row>
    <row r="29" spans="1:14" customFormat="1" ht="40" hidden="1" customHeight="1">
      <c r="A29" s="16">
        <v>28</v>
      </c>
      <c r="B29" s="16">
        <v>2</v>
      </c>
      <c r="C29" s="16" t="s">
        <v>1059</v>
      </c>
      <c r="D29" s="7">
        <v>4</v>
      </c>
      <c r="E29" s="37" t="s">
        <v>112</v>
      </c>
      <c r="F29" s="10" t="e" vm="1">
        <f ca="1">_xlfn.DISPIMG("ID_96190E1CAE6F4C1583F8079A4F02647F",1)</f>
        <v>#NAME?</v>
      </c>
      <c r="G29" s="14" t="s">
        <v>111</v>
      </c>
      <c r="H29" s="41" t="s">
        <v>24</v>
      </c>
      <c r="I29" s="41" t="s">
        <v>45</v>
      </c>
      <c r="J29" s="12"/>
      <c r="K29" s="12"/>
      <c r="L29" s="12"/>
      <c r="M29" s="12"/>
      <c r="N29" s="12"/>
    </row>
    <row r="30" spans="1:14" customFormat="1" ht="40" hidden="1" customHeight="1">
      <c r="A30" s="16">
        <v>29</v>
      </c>
      <c r="B30" s="16">
        <v>2</v>
      </c>
      <c r="C30" s="16" t="s">
        <v>1059</v>
      </c>
      <c r="D30" s="7">
        <v>4</v>
      </c>
      <c r="E30" s="37" t="s">
        <v>114</v>
      </c>
      <c r="F30" s="10" t="e" vm="1">
        <f ca="1">_xlfn.DISPIMG("ID_7730BE9086B44E3F8BE431A4CC10FB2E",1)</f>
        <v>#NAME?</v>
      </c>
      <c r="G30" s="14" t="s">
        <v>113</v>
      </c>
      <c r="H30" s="11" t="s">
        <v>24</v>
      </c>
      <c r="I30" s="11" t="s">
        <v>25</v>
      </c>
      <c r="J30" s="11" t="s">
        <v>40</v>
      </c>
      <c r="K30" s="11" t="s">
        <v>26</v>
      </c>
      <c r="L30" s="11" t="s">
        <v>53</v>
      </c>
      <c r="M30" s="12"/>
      <c r="N30" s="12"/>
    </row>
    <row r="31" spans="1:14" customFormat="1" ht="40" hidden="1" customHeight="1">
      <c r="A31" s="16">
        <v>30</v>
      </c>
      <c r="B31" s="16">
        <v>2</v>
      </c>
      <c r="C31" s="16" t="s">
        <v>1059</v>
      </c>
      <c r="D31" s="7">
        <v>3</v>
      </c>
      <c r="E31" s="37" t="s">
        <v>116</v>
      </c>
      <c r="F31" s="10" t="e" vm="1">
        <f ca="1">_xlfn.DISPIMG("ID_750961122C634FEDB57B817E28641084",1)</f>
        <v>#NAME?</v>
      </c>
      <c r="G31" s="14" t="s">
        <v>115</v>
      </c>
      <c r="H31" s="12" t="s">
        <v>41</v>
      </c>
      <c r="I31" s="11"/>
      <c r="J31" s="12"/>
      <c r="K31" s="12"/>
      <c r="L31" s="12"/>
      <c r="M31" s="12"/>
      <c r="N31" s="12"/>
    </row>
    <row r="32" spans="1:14" customFormat="1" ht="40" hidden="1" customHeight="1">
      <c r="A32" s="16">
        <v>31</v>
      </c>
      <c r="B32" s="16">
        <v>2</v>
      </c>
      <c r="C32" s="16" t="s">
        <v>1059</v>
      </c>
      <c r="D32" s="7">
        <v>3</v>
      </c>
      <c r="E32" s="37" t="s">
        <v>118</v>
      </c>
      <c r="F32" s="10" t="e" vm="1">
        <f ca="1">_xlfn.DISPIMG("ID_CBCDAA97B51D4DBFB0AFEC9F2766486B",1)</f>
        <v>#NAME?</v>
      </c>
      <c r="G32" s="14" t="s">
        <v>117</v>
      </c>
      <c r="H32" s="11" t="s">
        <v>75</v>
      </c>
      <c r="I32" s="44"/>
      <c r="J32" s="11"/>
      <c r="K32" s="12"/>
      <c r="L32" s="12"/>
      <c r="M32" s="12"/>
      <c r="N32" s="12"/>
    </row>
    <row r="33" spans="1:14" customFormat="1" ht="40" hidden="1" customHeight="1">
      <c r="A33" s="16">
        <v>32</v>
      </c>
      <c r="B33" s="16">
        <v>2</v>
      </c>
      <c r="C33" s="16" t="s">
        <v>1059</v>
      </c>
      <c r="D33" s="7">
        <v>3</v>
      </c>
      <c r="E33" s="37" t="s">
        <v>119</v>
      </c>
      <c r="F33" s="10" t="e" vm="1">
        <f ca="1">_xlfn.DISPIMG("ID_162FC9696150443589C74C57F28F2BAC",1)</f>
        <v>#NAME?</v>
      </c>
      <c r="G33" s="14" t="s">
        <v>117</v>
      </c>
      <c r="H33" s="11" t="s">
        <v>120</v>
      </c>
      <c r="I33" s="45"/>
      <c r="J33" s="12"/>
      <c r="K33" s="12"/>
      <c r="L33" s="12"/>
      <c r="M33" s="12"/>
      <c r="N33" s="12"/>
    </row>
    <row r="34" spans="1:14" customFormat="1" ht="40" hidden="1" customHeight="1">
      <c r="A34" s="16">
        <v>33</v>
      </c>
      <c r="B34" s="16">
        <v>2</v>
      </c>
      <c r="C34" s="16" t="s">
        <v>1059</v>
      </c>
      <c r="D34" s="7">
        <v>3</v>
      </c>
      <c r="E34" s="37" t="s">
        <v>122</v>
      </c>
      <c r="F34" s="10" t="e" vm="1">
        <f ca="1">_xlfn.DISPIMG("ID_B054E52A95E54E839CA2E848A2D7B16D",1)</f>
        <v>#NAME?</v>
      </c>
      <c r="G34" s="14" t="s">
        <v>121</v>
      </c>
      <c r="H34" s="11" t="s">
        <v>65</v>
      </c>
      <c r="I34" s="12"/>
      <c r="J34" s="12"/>
      <c r="K34" s="12"/>
      <c r="L34" s="12"/>
      <c r="M34" s="12"/>
      <c r="N34" s="12"/>
    </row>
    <row r="35" spans="1:14" customFormat="1" ht="40" hidden="1" customHeight="1">
      <c r="A35" s="16">
        <v>34</v>
      </c>
      <c r="B35" s="16">
        <v>2</v>
      </c>
      <c r="C35" s="16" t="s">
        <v>1059</v>
      </c>
      <c r="D35" s="7">
        <v>2</v>
      </c>
      <c r="E35" s="37" t="s">
        <v>124</v>
      </c>
      <c r="F35" s="10" t="e" vm="1">
        <f ca="1">_xlfn.DISPIMG("ID_B24FFF642CF945018C8DF138DA6CF07B",1)</f>
        <v>#NAME?</v>
      </c>
      <c r="G35" s="14" t="s">
        <v>123</v>
      </c>
      <c r="H35" s="41" t="s">
        <v>125</v>
      </c>
      <c r="I35" s="46"/>
      <c r="J35" s="12"/>
      <c r="K35" s="12"/>
      <c r="L35" s="12"/>
      <c r="M35" s="12"/>
      <c r="N35" s="12"/>
    </row>
    <row r="36" spans="1:14" customFormat="1" ht="40" hidden="1" customHeight="1">
      <c r="A36" s="16">
        <v>35</v>
      </c>
      <c r="B36" s="16">
        <v>2</v>
      </c>
      <c r="C36" s="16" t="s">
        <v>1059</v>
      </c>
      <c r="D36" s="7">
        <v>2</v>
      </c>
      <c r="E36" s="37" t="s">
        <v>126</v>
      </c>
      <c r="F36" s="10" t="e" vm="1">
        <f ca="1">_xlfn.DISPIMG("ID_5DB1FD9D8950487A97935EF42F6E49E5",1)</f>
        <v>#NAME?</v>
      </c>
      <c r="G36" s="14" t="s">
        <v>123</v>
      </c>
      <c r="H36" s="11" t="s">
        <v>127</v>
      </c>
      <c r="I36" s="12"/>
      <c r="J36" s="12"/>
      <c r="K36" s="12"/>
      <c r="L36" s="12"/>
      <c r="M36" s="12"/>
      <c r="N36" s="12"/>
    </row>
    <row r="37" spans="1:14" customFormat="1" ht="40" hidden="1" customHeight="1">
      <c r="A37" s="16">
        <v>36</v>
      </c>
      <c r="B37" s="16">
        <v>2</v>
      </c>
      <c r="C37" s="16" t="s">
        <v>1059</v>
      </c>
      <c r="D37" s="7">
        <v>2</v>
      </c>
      <c r="E37" s="37" t="s">
        <v>128</v>
      </c>
      <c r="F37" s="10" t="e" vm="1">
        <f ca="1">_xlfn.DISPIMG("ID_39DF0DF04165485186FF3EA4CEA1314A",1)</f>
        <v>#NAME?</v>
      </c>
      <c r="G37" s="14" t="s">
        <v>123</v>
      </c>
      <c r="H37" s="11" t="s">
        <v>129</v>
      </c>
      <c r="I37" s="12"/>
      <c r="J37" s="3"/>
      <c r="K37" s="3"/>
      <c r="L37" s="12"/>
      <c r="M37" s="12"/>
      <c r="N37" s="12"/>
    </row>
    <row r="38" spans="1:14" customFormat="1" ht="40" hidden="1" customHeight="1">
      <c r="A38" s="16">
        <v>37</v>
      </c>
      <c r="B38" s="16">
        <v>2</v>
      </c>
      <c r="C38" s="16" t="s">
        <v>1059</v>
      </c>
      <c r="D38" s="7">
        <v>2</v>
      </c>
      <c r="E38" s="37" t="s">
        <v>131</v>
      </c>
      <c r="F38" s="17" t="e" vm="1">
        <f ca="1">_xlfn.DISPIMG("ID_96DF3087A2D841A1802612466C0095EA",1)</f>
        <v>#NAME?</v>
      </c>
      <c r="G38" s="14" t="s">
        <v>130</v>
      </c>
      <c r="H38" s="11" t="s">
        <v>132</v>
      </c>
      <c r="I38" s="12"/>
      <c r="J38" s="12"/>
      <c r="K38" s="12"/>
      <c r="L38" s="12"/>
      <c r="M38" s="12"/>
      <c r="N38" s="12"/>
    </row>
    <row r="39" spans="1:14" customFormat="1" ht="40" hidden="1" customHeight="1">
      <c r="A39" s="16">
        <v>38</v>
      </c>
      <c r="B39" s="16">
        <v>2</v>
      </c>
      <c r="C39" s="16" t="s">
        <v>1059</v>
      </c>
      <c r="D39" s="7">
        <v>2</v>
      </c>
      <c r="E39" s="37" t="s">
        <v>133</v>
      </c>
      <c r="F39" s="17" t="e" vm="1">
        <f ca="1">_xlfn.DISPIMG("ID_BE30DB7196B84EB1B169906DA1487371",1)</f>
        <v>#NAME?</v>
      </c>
      <c r="G39" s="14" t="s">
        <v>130</v>
      </c>
      <c r="H39" s="11" t="s">
        <v>132</v>
      </c>
      <c r="I39" s="12"/>
      <c r="J39" s="12"/>
      <c r="K39" s="12"/>
      <c r="L39" s="12"/>
      <c r="M39" s="12"/>
      <c r="N39" s="12"/>
    </row>
    <row r="40" spans="1:14" customFormat="1" ht="40" hidden="1" customHeight="1">
      <c r="A40" s="16">
        <v>39</v>
      </c>
      <c r="B40" s="16">
        <v>2</v>
      </c>
      <c r="C40" s="16" t="s">
        <v>1059</v>
      </c>
      <c r="D40" s="7">
        <v>2</v>
      </c>
      <c r="E40" s="37" t="s">
        <v>134</v>
      </c>
      <c r="F40" s="10" t="e" vm="1">
        <f ca="1">_xlfn.DISPIMG("ID_7926A579434A4A299680DAF991271325",1)</f>
        <v>#NAME?</v>
      </c>
      <c r="G40" s="16">
        <v>26.27</v>
      </c>
      <c r="H40" s="12" t="s">
        <v>135</v>
      </c>
      <c r="I40" s="12"/>
      <c r="J40" s="12"/>
      <c r="K40" s="12"/>
      <c r="L40" s="12"/>
      <c r="M40" s="12"/>
      <c r="N40" s="12"/>
    </row>
    <row r="41" spans="1:14" customFormat="1" ht="40" hidden="1" customHeight="1">
      <c r="A41" s="16">
        <v>40</v>
      </c>
      <c r="B41" s="16">
        <v>2</v>
      </c>
      <c r="C41" s="16" t="s">
        <v>1059</v>
      </c>
      <c r="D41" s="7">
        <v>2</v>
      </c>
      <c r="E41" s="37" t="s">
        <v>136</v>
      </c>
      <c r="F41" s="10" t="e" vm="1">
        <f ca="1">_xlfn.DISPIMG("ID_5A2BA59627A24A0BAFDD877ECD1D0008",1)</f>
        <v>#NAME?</v>
      </c>
      <c r="G41" s="16">
        <v>26.27</v>
      </c>
      <c r="H41" s="12" t="s">
        <v>45</v>
      </c>
      <c r="I41" s="12"/>
      <c r="J41" s="12"/>
      <c r="K41" s="12"/>
      <c r="L41" s="12"/>
      <c r="M41" s="12"/>
      <c r="N41" s="12"/>
    </row>
    <row r="42" spans="1:14" customFormat="1" ht="40" hidden="1" customHeight="1">
      <c r="A42" s="16">
        <v>41</v>
      </c>
      <c r="B42" s="16">
        <v>2</v>
      </c>
      <c r="C42" s="16" t="s">
        <v>1059</v>
      </c>
      <c r="D42" s="7">
        <v>1</v>
      </c>
      <c r="E42" s="37" t="s">
        <v>138</v>
      </c>
      <c r="F42" s="10" t="e" vm="1">
        <f ca="1">_xlfn.DISPIMG("ID_1D3C5C0A8DF749DBB306796E62C30DAF",1)</f>
        <v>#NAME?</v>
      </c>
      <c r="G42" s="14" t="s">
        <v>137</v>
      </c>
      <c r="H42" s="11" t="s">
        <v>139</v>
      </c>
      <c r="I42" s="12"/>
      <c r="J42" s="12"/>
      <c r="K42" s="12"/>
      <c r="L42" s="12"/>
      <c r="M42" s="12"/>
      <c r="N42" s="12"/>
    </row>
    <row r="43" spans="1:14" customFormat="1" ht="40" hidden="1" customHeight="1">
      <c r="A43" s="16">
        <v>42</v>
      </c>
      <c r="B43" s="16">
        <v>2</v>
      </c>
      <c r="C43" s="16" t="s">
        <v>1059</v>
      </c>
      <c r="D43" s="7">
        <v>1</v>
      </c>
      <c r="E43" s="37" t="s">
        <v>141</v>
      </c>
      <c r="F43" s="10" t="e" vm="1">
        <f ca="1">_xlfn.DISPIMG("ID_C0F9179D91694E5EAB8CA0DA401A2B09",1)</f>
        <v>#NAME?</v>
      </c>
      <c r="G43" s="14" t="s">
        <v>140</v>
      </c>
      <c r="H43" s="11" t="s">
        <v>24</v>
      </c>
      <c r="I43" s="12"/>
      <c r="J43" s="12"/>
      <c r="K43" s="12"/>
      <c r="L43" s="12"/>
      <c r="M43" s="12"/>
      <c r="N43" s="12"/>
    </row>
    <row r="44" spans="1:14" customFormat="1" ht="40" hidden="1" customHeight="1">
      <c r="A44" s="16">
        <v>43</v>
      </c>
      <c r="B44" s="16">
        <v>2</v>
      </c>
      <c r="C44" s="16" t="s">
        <v>1059</v>
      </c>
      <c r="D44" s="7">
        <v>1</v>
      </c>
      <c r="E44" s="37" t="s">
        <v>142</v>
      </c>
      <c r="F44" s="10" t="e" vm="1">
        <f ca="1">_xlfn.DISPIMG("ID_D94A07FF15714EC2B866C95A9D471806",1)</f>
        <v>#NAME?</v>
      </c>
      <c r="G44" s="14" t="s">
        <v>140</v>
      </c>
      <c r="H44" s="41" t="s">
        <v>120</v>
      </c>
      <c r="I44" s="47"/>
      <c r="J44" s="12"/>
      <c r="K44" s="12"/>
      <c r="L44" s="12"/>
      <c r="M44" s="12"/>
      <c r="N44" s="12"/>
    </row>
    <row r="45" spans="1:14" customFormat="1" ht="40" hidden="1" customHeight="1">
      <c r="A45" s="16">
        <v>44</v>
      </c>
      <c r="B45" s="16">
        <v>2</v>
      </c>
      <c r="C45" s="16" t="s">
        <v>1059</v>
      </c>
      <c r="D45" s="7">
        <v>1</v>
      </c>
      <c r="E45" s="37" t="s">
        <v>144</v>
      </c>
      <c r="F45" s="10" t="e" vm="1">
        <f ca="1">_xlfn.DISPIMG("ID_970113CFDB064B85A7AAF149425B5776",1)</f>
        <v>#NAME?</v>
      </c>
      <c r="G45" s="14" t="s">
        <v>143</v>
      </c>
      <c r="H45" s="41" t="s">
        <v>145</v>
      </c>
      <c r="I45" s="48"/>
      <c r="J45" s="12"/>
      <c r="K45" s="12"/>
      <c r="L45" s="12"/>
      <c r="M45" s="12"/>
      <c r="N45" s="12"/>
    </row>
    <row r="46" spans="1:14" customFormat="1" ht="40" hidden="1" customHeight="1">
      <c r="A46" s="16">
        <v>45</v>
      </c>
      <c r="B46" s="16">
        <v>2</v>
      </c>
      <c r="C46" s="16" t="s">
        <v>1059</v>
      </c>
      <c r="D46" s="7">
        <v>1</v>
      </c>
      <c r="E46" s="37" t="s">
        <v>147</v>
      </c>
      <c r="F46" s="10" t="e" vm="1">
        <f ca="1">_xlfn.DISPIMG("ID_E02CC91F296E45E8A55FB0322BDC1AA7",1)</f>
        <v>#NAME?</v>
      </c>
      <c r="G46" s="14" t="s">
        <v>146</v>
      </c>
      <c r="H46" s="11" t="s">
        <v>48</v>
      </c>
      <c r="I46" s="12"/>
      <c r="J46" s="12"/>
      <c r="K46" s="12"/>
      <c r="L46" s="12"/>
      <c r="M46" s="12"/>
      <c r="N46" s="12"/>
    </row>
    <row r="47" spans="1:14" customFormat="1" ht="40" hidden="1" customHeight="1">
      <c r="A47" s="16">
        <v>46</v>
      </c>
      <c r="B47" s="16">
        <v>2</v>
      </c>
      <c r="C47" s="16" t="s">
        <v>1059</v>
      </c>
      <c r="D47" s="7">
        <v>1</v>
      </c>
      <c r="E47" s="37" t="s">
        <v>149</v>
      </c>
      <c r="F47" s="10" t="e" vm="1">
        <f ca="1">_xlfn.DISPIMG("ID_F218328D911B47069389F5B67C50B32D",1)</f>
        <v>#NAME?</v>
      </c>
      <c r="G47" s="14" t="s">
        <v>148</v>
      </c>
      <c r="H47" s="11" t="s">
        <v>26</v>
      </c>
      <c r="I47" s="12"/>
      <c r="J47" s="12"/>
      <c r="K47" s="12"/>
      <c r="L47" s="12"/>
      <c r="M47" s="12"/>
      <c r="N47" s="12"/>
    </row>
    <row r="48" spans="1:14" customFormat="1" ht="40" hidden="1" customHeight="1">
      <c r="A48" s="16">
        <v>47</v>
      </c>
      <c r="B48" s="16">
        <v>2</v>
      </c>
      <c r="C48" s="16" t="s">
        <v>1059</v>
      </c>
      <c r="D48" s="7">
        <v>1</v>
      </c>
      <c r="E48" s="37" t="s">
        <v>150</v>
      </c>
      <c r="F48" s="10" t="e" vm="1">
        <f ca="1">_xlfn.DISPIMG("ID_42813B197AA742AFB18E907F4A0C301A",1)</f>
        <v>#NAME?</v>
      </c>
      <c r="G48" s="14" t="s">
        <v>148</v>
      </c>
      <c r="H48" s="11" t="s">
        <v>26</v>
      </c>
      <c r="I48" s="12"/>
      <c r="J48" s="12"/>
      <c r="K48" s="12"/>
      <c r="L48" s="12"/>
      <c r="M48" s="12"/>
      <c r="N48" s="12"/>
    </row>
    <row r="49" spans="1:14" customFormat="1" ht="40" hidden="1" customHeight="1">
      <c r="A49" s="16">
        <v>48</v>
      </c>
      <c r="B49" s="16">
        <v>2</v>
      </c>
      <c r="C49" s="16" t="s">
        <v>1059</v>
      </c>
      <c r="D49" s="7">
        <v>1</v>
      </c>
      <c r="E49" s="37" t="s">
        <v>151</v>
      </c>
      <c r="F49" s="10" t="e" vm="1">
        <f ca="1">_xlfn.DISPIMG("ID_6395E2C38E924CD49F86625A0860EF0B",1)</f>
        <v>#NAME?</v>
      </c>
      <c r="G49" s="14" t="s">
        <v>148</v>
      </c>
      <c r="H49" s="11" t="s">
        <v>152</v>
      </c>
      <c r="I49" s="12"/>
      <c r="J49" s="3"/>
      <c r="K49" s="3"/>
      <c r="L49" s="12"/>
      <c r="M49" s="12"/>
      <c r="N49" s="12"/>
    </row>
    <row r="50" spans="1:14" customFormat="1" ht="40" hidden="1" customHeight="1">
      <c r="A50" s="16">
        <v>49</v>
      </c>
      <c r="B50" s="16">
        <v>2</v>
      </c>
      <c r="C50" s="16" t="s">
        <v>1059</v>
      </c>
      <c r="D50" s="7">
        <v>1</v>
      </c>
      <c r="E50" s="37" t="s">
        <v>154</v>
      </c>
      <c r="F50" s="10" t="e" vm="1">
        <f ca="1">_xlfn.DISPIMG("ID_83B8A8C2F62047FC92436BEAD7200304",1)</f>
        <v>#NAME?</v>
      </c>
      <c r="G50" s="14" t="s">
        <v>153</v>
      </c>
      <c r="H50" s="11" t="s">
        <v>26</v>
      </c>
      <c r="I50" s="12"/>
      <c r="J50" s="12"/>
      <c r="K50" s="12"/>
      <c r="L50" s="12"/>
      <c r="M50" s="12"/>
      <c r="N50" s="12"/>
    </row>
    <row r="51" spans="1:14" customFormat="1" ht="40" hidden="1" customHeight="1">
      <c r="A51" s="16">
        <v>50</v>
      </c>
      <c r="B51" s="16">
        <v>2</v>
      </c>
      <c r="C51" s="16" t="s">
        <v>1059</v>
      </c>
      <c r="D51" s="7">
        <v>1</v>
      </c>
      <c r="E51" s="37" t="s">
        <v>155</v>
      </c>
      <c r="F51" s="17" t="e" vm="1">
        <f ca="1">_xlfn.DISPIMG("ID_59C08A4404EE44C4BA564EAB252DB766",1)</f>
        <v>#NAME?</v>
      </c>
      <c r="G51" s="14" t="s">
        <v>140</v>
      </c>
      <c r="H51" s="11" t="s">
        <v>156</v>
      </c>
      <c r="I51" s="12"/>
      <c r="J51" s="12"/>
      <c r="K51" s="12"/>
      <c r="L51" s="12"/>
      <c r="M51" s="12"/>
      <c r="N51" s="12"/>
    </row>
    <row r="52" spans="1:14" customFormat="1" ht="40" hidden="1" customHeight="1">
      <c r="A52" s="16">
        <v>51</v>
      </c>
      <c r="B52" s="16">
        <v>2</v>
      </c>
      <c r="C52" s="16" t="s">
        <v>1059</v>
      </c>
      <c r="D52" s="7">
        <v>1</v>
      </c>
      <c r="E52" s="37" t="s">
        <v>157</v>
      </c>
      <c r="F52" s="10" t="e" vm="1">
        <f ca="1">_xlfn.DISPIMG("ID_BE2953FD0A59481ABAB9E6F9C23CF82F",1)</f>
        <v>#NAME?</v>
      </c>
      <c r="G52" s="16">
        <v>27</v>
      </c>
      <c r="H52" s="12" t="s">
        <v>45</v>
      </c>
      <c r="I52" s="12"/>
      <c r="J52" s="12"/>
      <c r="K52" s="12"/>
      <c r="L52" s="12"/>
      <c r="M52" s="12"/>
      <c r="N52" s="12"/>
    </row>
    <row r="53" spans="1:14" ht="40" customHeight="1">
      <c r="A53" s="16">
        <v>1</v>
      </c>
      <c r="B53" s="16">
        <v>1</v>
      </c>
      <c r="C53" s="16" t="s">
        <v>158</v>
      </c>
      <c r="D53" s="7">
        <v>28</v>
      </c>
      <c r="E53" s="37" t="s">
        <v>160</v>
      </c>
      <c r="F53" s="10" t="e" vm="1">
        <f ca="1">_xlfn.DISPIMG("ID_AA2A658430BD43129B11541E8BBD1198",1)</f>
        <v>#NAME?</v>
      </c>
      <c r="G53" s="14" t="s">
        <v>159</v>
      </c>
      <c r="H53" s="11" t="s">
        <v>161</v>
      </c>
      <c r="I53" s="11" t="s">
        <v>162</v>
      </c>
      <c r="J53" s="11" t="s">
        <v>62</v>
      </c>
      <c r="K53" s="11" t="s">
        <v>27</v>
      </c>
      <c r="L53" s="11" t="s">
        <v>34</v>
      </c>
      <c r="M53" s="11" t="s">
        <v>163</v>
      </c>
      <c r="N53" s="12"/>
    </row>
    <row r="54" spans="1:14" customFormat="1" ht="40" hidden="1" customHeight="1">
      <c r="A54" s="16">
        <v>2</v>
      </c>
      <c r="B54" s="16">
        <v>2</v>
      </c>
      <c r="C54" s="16" t="s">
        <v>158</v>
      </c>
      <c r="D54" s="7">
        <v>8</v>
      </c>
      <c r="E54" s="37" t="s">
        <v>165</v>
      </c>
      <c r="F54" s="10" t="e" vm="1">
        <f ca="1">_xlfn.DISPIMG("ID_67C443CD92994ADCA646D6783DAC126C",1)</f>
        <v>#NAME?</v>
      </c>
      <c r="G54" s="14" t="s">
        <v>164</v>
      </c>
      <c r="H54" s="11" t="s">
        <v>166</v>
      </c>
      <c r="I54" s="11" t="s">
        <v>167</v>
      </c>
      <c r="J54" s="12"/>
      <c r="K54" s="12"/>
      <c r="L54" s="12"/>
      <c r="M54" s="12"/>
      <c r="N54" s="12"/>
    </row>
    <row r="55" spans="1:14" customFormat="1" ht="40" hidden="1" customHeight="1">
      <c r="A55" s="16">
        <v>3</v>
      </c>
      <c r="B55" s="16">
        <v>2</v>
      </c>
      <c r="C55" s="16" t="s">
        <v>158</v>
      </c>
      <c r="D55" s="7">
        <v>8</v>
      </c>
      <c r="E55" s="37" t="s">
        <v>169</v>
      </c>
      <c r="F55" s="10" t="e" vm="1">
        <f ca="1">_xlfn.DISPIMG("ID_FA8D13B347844D87870F74FB717F38D8",1)</f>
        <v>#NAME?</v>
      </c>
      <c r="G55" s="14" t="s">
        <v>168</v>
      </c>
      <c r="H55" s="11" t="s">
        <v>170</v>
      </c>
      <c r="I55" s="11" t="s">
        <v>171</v>
      </c>
      <c r="J55" s="12"/>
      <c r="K55" s="12"/>
      <c r="L55" s="12"/>
      <c r="M55" s="12"/>
      <c r="N55" s="12"/>
    </row>
    <row r="56" spans="1:14" customFormat="1" ht="48" hidden="1" customHeight="1">
      <c r="A56" s="16">
        <v>4</v>
      </c>
      <c r="B56" s="16">
        <v>2</v>
      </c>
      <c r="C56" s="16" t="s">
        <v>158</v>
      </c>
      <c r="D56" s="7">
        <v>8</v>
      </c>
      <c r="E56" s="37" t="s">
        <v>172</v>
      </c>
      <c r="F56" s="10" t="e" vm="1">
        <f ca="1">_xlfn.DISPIMG("ID_C2455024A49F44CCBDD4517C087D863A",1)</f>
        <v>#NAME?</v>
      </c>
      <c r="G56" s="14" t="s">
        <v>168</v>
      </c>
      <c r="H56" s="11" t="s">
        <v>170</v>
      </c>
      <c r="I56" s="11" t="s">
        <v>173</v>
      </c>
      <c r="J56" s="12"/>
      <c r="K56" s="12"/>
      <c r="L56" s="12"/>
      <c r="M56" s="12"/>
      <c r="N56" s="12"/>
    </row>
    <row r="57" spans="1:14" customFormat="1" ht="40" hidden="1" customHeight="1">
      <c r="A57" s="16">
        <v>5</v>
      </c>
      <c r="B57" s="16">
        <v>2</v>
      </c>
      <c r="C57" s="16" t="s">
        <v>158</v>
      </c>
      <c r="D57" s="7">
        <v>8</v>
      </c>
      <c r="E57" s="37" t="s">
        <v>174</v>
      </c>
      <c r="F57" s="10" t="e" vm="1">
        <f ca="1">_xlfn.DISPIMG("ID_37400FDC72A74179965FBDD4A1447F21",1)</f>
        <v>#NAME?</v>
      </c>
      <c r="G57" s="14" t="s">
        <v>168</v>
      </c>
      <c r="H57" s="11" t="s">
        <v>175</v>
      </c>
      <c r="I57" s="11" t="s">
        <v>176</v>
      </c>
      <c r="J57" s="12"/>
      <c r="K57" s="12"/>
      <c r="L57" s="12"/>
      <c r="M57" s="12"/>
      <c r="N57" s="12"/>
    </row>
    <row r="58" spans="1:14" customFormat="1" ht="40" hidden="1" customHeight="1">
      <c r="A58" s="16">
        <v>6</v>
      </c>
      <c r="B58" s="16">
        <v>2</v>
      </c>
      <c r="C58" s="16" t="s">
        <v>158</v>
      </c>
      <c r="D58" s="7">
        <v>8</v>
      </c>
      <c r="E58" s="37" t="s">
        <v>177</v>
      </c>
      <c r="F58" s="10" t="e" vm="1">
        <f ca="1">_xlfn.DISPIMG("ID_C790410661CE4DD8BDAF12FBFBB169DE",1)</f>
        <v>#NAME?</v>
      </c>
      <c r="G58" s="14" t="s">
        <v>168</v>
      </c>
      <c r="H58" s="11" t="s">
        <v>178</v>
      </c>
      <c r="I58" s="11" t="s">
        <v>179</v>
      </c>
      <c r="J58" s="11"/>
      <c r="K58" s="12"/>
      <c r="L58" s="12"/>
      <c r="M58" s="12"/>
      <c r="N58" s="12"/>
    </row>
    <row r="59" spans="1:14" customFormat="1" ht="40" hidden="1" customHeight="1">
      <c r="A59" s="16">
        <v>7</v>
      </c>
      <c r="B59" s="16">
        <v>2</v>
      </c>
      <c r="C59" s="16" t="s">
        <v>158</v>
      </c>
      <c r="D59" s="7">
        <v>8</v>
      </c>
      <c r="E59" s="37" t="s">
        <v>180</v>
      </c>
      <c r="F59" s="10" t="e" vm="1">
        <f ca="1">_xlfn.DISPIMG("ID_A74E1895CD074A94A9096EC048911B34",1)</f>
        <v>#NAME?</v>
      </c>
      <c r="G59" s="14" t="s">
        <v>168</v>
      </c>
      <c r="H59" s="11" t="s">
        <v>178</v>
      </c>
      <c r="I59" s="11" t="s">
        <v>181</v>
      </c>
      <c r="J59" s="11"/>
      <c r="K59" s="12"/>
      <c r="L59" s="12"/>
      <c r="M59" s="12"/>
      <c r="N59" s="12"/>
    </row>
    <row r="60" spans="1:14" customFormat="1" ht="40" hidden="1" customHeight="1">
      <c r="A60" s="16">
        <v>8</v>
      </c>
      <c r="B60" s="16">
        <v>2</v>
      </c>
      <c r="C60" s="16" t="s">
        <v>158</v>
      </c>
      <c r="D60" s="7">
        <v>5</v>
      </c>
      <c r="E60" s="37" t="s">
        <v>182</v>
      </c>
      <c r="F60" s="10" t="e" vm="1">
        <f ca="1">_xlfn.DISPIMG("ID_0351A3E097C34055A2FA329AD126E68F",1)</f>
        <v>#NAME?</v>
      </c>
      <c r="G60" s="14" t="s">
        <v>97</v>
      </c>
      <c r="H60" s="11" t="s">
        <v>183</v>
      </c>
      <c r="I60" s="12"/>
      <c r="J60" s="12"/>
      <c r="K60" s="12"/>
      <c r="L60" s="12"/>
      <c r="M60" s="12"/>
      <c r="N60" s="12"/>
    </row>
    <row r="61" spans="1:14" customFormat="1" ht="40" hidden="1" customHeight="1">
      <c r="A61" s="16">
        <v>9</v>
      </c>
      <c r="B61" s="16">
        <v>2</v>
      </c>
      <c r="C61" s="16" t="s">
        <v>158</v>
      </c>
      <c r="D61" s="7">
        <v>5</v>
      </c>
      <c r="E61" s="37" t="s">
        <v>184</v>
      </c>
      <c r="F61" s="10" t="e" vm="1">
        <f ca="1">_xlfn.DISPIMG("ID_4D243EDFBAA0402FB42DC880F7F42547",1)</f>
        <v>#NAME?</v>
      </c>
      <c r="G61" s="14" t="s">
        <v>97</v>
      </c>
      <c r="H61" s="11" t="s">
        <v>185</v>
      </c>
      <c r="I61" s="12"/>
      <c r="J61" s="12"/>
      <c r="K61" s="12"/>
      <c r="L61" s="12"/>
      <c r="M61" s="12"/>
      <c r="N61" s="12"/>
    </row>
    <row r="62" spans="1:14" customFormat="1" ht="40" hidden="1" customHeight="1">
      <c r="A62" s="16">
        <v>10</v>
      </c>
      <c r="B62" s="16">
        <v>2</v>
      </c>
      <c r="C62" s="16" t="s">
        <v>158</v>
      </c>
      <c r="D62" s="7">
        <v>5</v>
      </c>
      <c r="E62" s="37" t="s">
        <v>186</v>
      </c>
      <c r="F62" s="10" t="e" vm="1">
        <f ca="1">_xlfn.DISPIMG("ID_3FC95191B5D84D3A89BDA0CEEE7D31AE",1)</f>
        <v>#NAME?</v>
      </c>
      <c r="G62" s="14" t="s">
        <v>97</v>
      </c>
      <c r="H62" s="11" t="s">
        <v>187</v>
      </c>
      <c r="I62" s="12"/>
      <c r="J62" s="12"/>
      <c r="K62" s="12"/>
      <c r="L62" s="12"/>
      <c r="M62" s="12"/>
      <c r="N62" s="12"/>
    </row>
    <row r="63" spans="1:14" customFormat="1" ht="40" hidden="1" customHeight="1">
      <c r="A63" s="16">
        <v>11</v>
      </c>
      <c r="B63" s="16">
        <v>2</v>
      </c>
      <c r="C63" s="16" t="s">
        <v>158</v>
      </c>
      <c r="D63" s="7">
        <v>5</v>
      </c>
      <c r="E63" s="37" t="s">
        <v>188</v>
      </c>
      <c r="F63" s="10" t="e" vm="1">
        <f ca="1">_xlfn.DISPIMG("ID_B71DEA42F7FC4A4A8020363761537C90",1)</f>
        <v>#NAME?</v>
      </c>
      <c r="G63" s="14" t="s">
        <v>97</v>
      </c>
      <c r="H63" s="11" t="s">
        <v>189</v>
      </c>
      <c r="I63" s="12"/>
      <c r="J63" s="12"/>
      <c r="K63" s="12"/>
      <c r="L63" s="12"/>
      <c r="M63" s="12"/>
      <c r="N63" s="12"/>
    </row>
    <row r="64" spans="1:14" customFormat="1" ht="40" hidden="1" customHeight="1">
      <c r="A64" s="16">
        <v>12</v>
      </c>
      <c r="B64" s="16">
        <v>2</v>
      </c>
      <c r="C64" s="16" t="s">
        <v>158</v>
      </c>
      <c r="D64" s="7">
        <v>5</v>
      </c>
      <c r="E64" s="37" t="s">
        <v>190</v>
      </c>
      <c r="F64" s="10" t="e" vm="1">
        <f ca="1">_xlfn.DISPIMG("ID_EFFCFFFF137B4EBCB5CB2A4597850D22",1)</f>
        <v>#NAME?</v>
      </c>
      <c r="G64" s="14" t="s">
        <v>97</v>
      </c>
      <c r="H64" s="11" t="s">
        <v>191</v>
      </c>
      <c r="I64" s="12"/>
      <c r="J64" s="12"/>
      <c r="K64" s="12"/>
      <c r="L64" s="12"/>
      <c r="M64" s="12"/>
      <c r="N64" s="12"/>
    </row>
    <row r="65" spans="1:14" customFormat="1" ht="40" hidden="1" customHeight="1">
      <c r="A65" s="16">
        <v>13</v>
      </c>
      <c r="B65" s="16">
        <v>2</v>
      </c>
      <c r="C65" s="16" t="s">
        <v>158</v>
      </c>
      <c r="D65" s="7">
        <v>5</v>
      </c>
      <c r="E65" s="37" t="s">
        <v>192</v>
      </c>
      <c r="F65" s="10" t="e" vm="1">
        <f ca="1">_xlfn.DISPIMG("ID_657EFCEC7FF04AC8B95D97767D3DEB72",1)</f>
        <v>#NAME?</v>
      </c>
      <c r="G65" s="14" t="s">
        <v>97</v>
      </c>
      <c r="H65" s="11" t="s">
        <v>193</v>
      </c>
      <c r="I65" s="12"/>
      <c r="J65" s="12"/>
      <c r="K65" s="12"/>
      <c r="L65" s="12"/>
      <c r="M65" s="12"/>
      <c r="N65" s="12"/>
    </row>
    <row r="66" spans="1:14" customFormat="1" ht="40" hidden="1" customHeight="1">
      <c r="A66" s="16">
        <v>14</v>
      </c>
      <c r="B66" s="16">
        <v>2</v>
      </c>
      <c r="C66" s="16" t="s">
        <v>158</v>
      </c>
      <c r="D66" s="7">
        <v>5</v>
      </c>
      <c r="E66" s="37" t="s">
        <v>194</v>
      </c>
      <c r="F66" s="10" t="e" vm="1">
        <f ca="1">_xlfn.DISPIMG("ID_2786971C1488444BB42ABD80C8AD0217",1)</f>
        <v>#NAME?</v>
      </c>
      <c r="G66" s="14" t="s">
        <v>97</v>
      </c>
      <c r="H66" s="11" t="s">
        <v>195</v>
      </c>
      <c r="I66" s="11"/>
      <c r="J66" s="12"/>
      <c r="K66" s="12"/>
      <c r="L66" s="12"/>
      <c r="M66" s="12"/>
      <c r="N66" s="12"/>
    </row>
    <row r="67" spans="1:14" customFormat="1" ht="40" hidden="1" customHeight="1">
      <c r="A67" s="16">
        <v>15</v>
      </c>
      <c r="B67" s="16">
        <v>2</v>
      </c>
      <c r="C67" s="16" t="s">
        <v>158</v>
      </c>
      <c r="D67" s="7">
        <v>5</v>
      </c>
      <c r="E67" s="37" t="s">
        <v>196</v>
      </c>
      <c r="F67" s="10" t="e" vm="1">
        <f ca="1">_xlfn.DISPIMG("ID_97067C7609F34C30B514FBE97AA29485",1)</f>
        <v>#NAME?</v>
      </c>
      <c r="G67" s="14" t="s">
        <v>97</v>
      </c>
      <c r="H67" s="11" t="s">
        <v>197</v>
      </c>
      <c r="I67" s="11"/>
      <c r="J67" s="12"/>
      <c r="K67" s="12"/>
      <c r="L67" s="12"/>
      <c r="M67" s="12"/>
      <c r="N67" s="12"/>
    </row>
    <row r="68" spans="1:14" customFormat="1" ht="40" hidden="1" customHeight="1">
      <c r="A68" s="16">
        <v>16</v>
      </c>
      <c r="B68" s="16">
        <v>2</v>
      </c>
      <c r="C68" s="16" t="s">
        <v>158</v>
      </c>
      <c r="D68" s="7">
        <v>5</v>
      </c>
      <c r="E68" s="37" t="s">
        <v>198</v>
      </c>
      <c r="F68" s="10" t="e" vm="1">
        <f ca="1">_xlfn.DISPIMG("ID_FA930936B5A14EE783660673517B677A",1)</f>
        <v>#NAME?</v>
      </c>
      <c r="G68" s="14" t="s">
        <v>89</v>
      </c>
      <c r="H68" s="11" t="s">
        <v>199</v>
      </c>
      <c r="I68" s="11"/>
      <c r="J68" s="12"/>
      <c r="K68" s="12"/>
      <c r="L68" s="12"/>
      <c r="M68" s="12"/>
      <c r="N68" s="12"/>
    </row>
    <row r="69" spans="1:14" customFormat="1" ht="40" hidden="1" customHeight="1">
      <c r="A69" s="16">
        <v>17</v>
      </c>
      <c r="B69" s="16">
        <v>2</v>
      </c>
      <c r="C69" s="16" t="s">
        <v>158</v>
      </c>
      <c r="D69" s="7">
        <v>5</v>
      </c>
      <c r="E69" s="37" t="s">
        <v>201</v>
      </c>
      <c r="F69" s="10" t="e" vm="1">
        <f ca="1">_xlfn.DISPIMG("ID_2A7796B4CA79499DBBFE0E35D78CA957",1)</f>
        <v>#NAME?</v>
      </c>
      <c r="G69" s="14" t="s">
        <v>200</v>
      </c>
      <c r="H69" s="11" t="s">
        <v>202</v>
      </c>
      <c r="I69" s="12"/>
      <c r="J69" s="12"/>
      <c r="K69" s="12"/>
      <c r="L69" s="12"/>
      <c r="M69" s="12"/>
      <c r="N69" s="12"/>
    </row>
    <row r="70" spans="1:14" customFormat="1" ht="40" hidden="1" customHeight="1">
      <c r="A70" s="16">
        <v>18</v>
      </c>
      <c r="B70" s="16">
        <v>2</v>
      </c>
      <c r="C70" s="16" t="s">
        <v>158</v>
      </c>
      <c r="D70" s="7">
        <v>5</v>
      </c>
      <c r="E70" s="37" t="s">
        <v>203</v>
      </c>
      <c r="F70" s="10" t="e" vm="1">
        <f ca="1">_xlfn.DISPIMG("ID_B02270644EB145D0AA5922AF6180D8F1",1)</f>
        <v>#NAME?</v>
      </c>
      <c r="G70" s="14" t="s">
        <v>200</v>
      </c>
      <c r="H70" s="11" t="s">
        <v>178</v>
      </c>
      <c r="I70" s="12"/>
      <c r="J70" s="11"/>
      <c r="K70" s="12"/>
      <c r="L70" s="12"/>
      <c r="M70" s="12"/>
      <c r="N70" s="12"/>
    </row>
    <row r="71" spans="1:14" customFormat="1" ht="40" hidden="1" customHeight="1">
      <c r="A71" s="16">
        <v>19</v>
      </c>
      <c r="B71" s="16">
        <v>2</v>
      </c>
      <c r="C71" s="16" t="s">
        <v>158</v>
      </c>
      <c r="D71" s="7">
        <v>5</v>
      </c>
      <c r="E71" s="37" t="s">
        <v>204</v>
      </c>
      <c r="F71" s="10" t="e" vm="1">
        <f ca="1">_xlfn.DISPIMG("ID_A07D4863BDA34C13BCD42DEE4A64B8E4",1)</f>
        <v>#NAME?</v>
      </c>
      <c r="G71" s="14" t="s">
        <v>200</v>
      </c>
      <c r="H71" s="11" t="s">
        <v>205</v>
      </c>
      <c r="I71" s="11"/>
      <c r="J71" s="12"/>
      <c r="K71" s="12"/>
      <c r="L71" s="12"/>
      <c r="M71" s="12"/>
      <c r="N71" s="12"/>
    </row>
    <row r="72" spans="1:14" customFormat="1" ht="40" hidden="1" customHeight="1">
      <c r="A72" s="16">
        <v>20</v>
      </c>
      <c r="B72" s="16">
        <v>2</v>
      </c>
      <c r="C72" s="16" t="s">
        <v>158</v>
      </c>
      <c r="D72" s="7">
        <v>4</v>
      </c>
      <c r="E72" s="37" t="s">
        <v>207</v>
      </c>
      <c r="F72" s="10" t="e" vm="1">
        <f ca="1">_xlfn.DISPIMG("ID_A275B82CAC4B4E00A13A07495BB4217D",1)</f>
        <v>#NAME?</v>
      </c>
      <c r="G72" s="14" t="s">
        <v>206</v>
      </c>
      <c r="H72" s="11" t="s">
        <v>26</v>
      </c>
      <c r="I72" s="11"/>
      <c r="J72" s="11"/>
      <c r="K72" s="11"/>
      <c r="L72" s="11"/>
      <c r="M72" s="11"/>
      <c r="N72" s="12"/>
    </row>
    <row r="73" spans="1:14" customFormat="1" ht="40" hidden="1" customHeight="1">
      <c r="A73" s="16">
        <v>21</v>
      </c>
      <c r="B73" s="16">
        <v>2</v>
      </c>
      <c r="C73" s="16" t="s">
        <v>158</v>
      </c>
      <c r="D73" s="7">
        <v>3</v>
      </c>
      <c r="E73" s="37" t="s">
        <v>209</v>
      </c>
      <c r="F73" s="10" t="e" vm="1">
        <f ca="1">_xlfn.DISPIMG("ID_6682CD4A764A422795EEF1ECF07D4F7D",1)</f>
        <v>#NAME?</v>
      </c>
      <c r="G73" s="14" t="s">
        <v>208</v>
      </c>
      <c r="H73" s="11" t="s">
        <v>210</v>
      </c>
      <c r="I73" s="11" t="s">
        <v>24</v>
      </c>
      <c r="J73" s="12"/>
      <c r="K73" s="12"/>
      <c r="L73" s="12"/>
      <c r="M73" s="12"/>
      <c r="N73" s="12"/>
    </row>
    <row r="74" spans="1:14" customFormat="1" ht="57" hidden="1" customHeight="1">
      <c r="A74" s="16">
        <v>22</v>
      </c>
      <c r="B74" s="16">
        <v>2</v>
      </c>
      <c r="C74" s="16" t="s">
        <v>158</v>
      </c>
      <c r="D74" s="7">
        <v>3</v>
      </c>
      <c r="E74" s="37" t="s">
        <v>212</v>
      </c>
      <c r="F74" s="10" t="e" vm="1">
        <f ca="1">_xlfn.DISPIMG("ID_27035C7E4F9745D3A93F6D5B9AE7E215",1)</f>
        <v>#NAME?</v>
      </c>
      <c r="G74" s="14" t="s">
        <v>211</v>
      </c>
      <c r="H74" s="11" t="s">
        <v>213</v>
      </c>
      <c r="I74" s="11"/>
      <c r="J74" s="12"/>
      <c r="K74" s="12"/>
      <c r="L74" s="12"/>
      <c r="M74" s="12"/>
      <c r="N74" s="12"/>
    </row>
    <row r="75" spans="1:14" customFormat="1" ht="40" hidden="1" customHeight="1">
      <c r="A75" s="16">
        <v>23</v>
      </c>
      <c r="B75" s="16">
        <v>2</v>
      </c>
      <c r="C75" s="16" t="s">
        <v>158</v>
      </c>
      <c r="D75" s="7">
        <v>2</v>
      </c>
      <c r="E75" s="37" t="s">
        <v>215</v>
      </c>
      <c r="F75" s="10" t="e" vm="1">
        <f ca="1">_xlfn.DISPIMG("ID_C699F69A0D86495688096921BE31F21E",1)</f>
        <v>#NAME?</v>
      </c>
      <c r="G75" s="14" t="s">
        <v>214</v>
      </c>
      <c r="H75" s="11" t="s">
        <v>26</v>
      </c>
      <c r="I75" s="12"/>
      <c r="J75" s="12"/>
      <c r="K75" s="12"/>
      <c r="L75" s="12"/>
      <c r="M75" s="12"/>
      <c r="N75" s="12"/>
    </row>
    <row r="76" spans="1:14" customFormat="1" ht="40" hidden="1" customHeight="1">
      <c r="A76" s="16">
        <v>24</v>
      </c>
      <c r="B76" s="16">
        <v>2</v>
      </c>
      <c r="C76" s="16" t="s">
        <v>158</v>
      </c>
      <c r="D76" s="7">
        <v>2</v>
      </c>
      <c r="E76" s="37" t="s">
        <v>217</v>
      </c>
      <c r="F76" s="10" t="e" vm="1">
        <f ca="1">_xlfn.DISPIMG("ID_F9DE8C154C4B4FBF93ED8D2D263D0264",1)</f>
        <v>#NAME?</v>
      </c>
      <c r="G76" s="14" t="s">
        <v>216</v>
      </c>
      <c r="H76" s="11" t="s">
        <v>218</v>
      </c>
      <c r="I76" s="11" t="s">
        <v>219</v>
      </c>
      <c r="J76" s="11" t="s">
        <v>220</v>
      </c>
      <c r="K76" s="11"/>
      <c r="L76" s="12"/>
      <c r="M76" s="12"/>
      <c r="N76" s="12"/>
    </row>
    <row r="77" spans="1:14" customFormat="1" ht="40" hidden="1" customHeight="1">
      <c r="A77" s="16">
        <v>25</v>
      </c>
      <c r="B77" s="16">
        <v>2</v>
      </c>
      <c r="C77" s="16" t="s">
        <v>158</v>
      </c>
      <c r="D77" s="7">
        <v>2</v>
      </c>
      <c r="E77" s="37" t="s">
        <v>222</v>
      </c>
      <c r="F77" s="10" t="e" vm="1">
        <f ca="1">_xlfn.DISPIMG("ID_6EF8BD4B5C11473A864B30FE8D5B3A2E",1)</f>
        <v>#NAME?</v>
      </c>
      <c r="G77" s="14" t="s">
        <v>221</v>
      </c>
      <c r="H77" s="11" t="s">
        <v>52</v>
      </c>
      <c r="I77" s="11"/>
      <c r="J77" s="12"/>
      <c r="K77" s="12"/>
      <c r="L77" s="12"/>
      <c r="M77" s="12"/>
      <c r="N77" s="12"/>
    </row>
    <row r="78" spans="1:14" customFormat="1" ht="40" hidden="1" customHeight="1">
      <c r="A78" s="16">
        <v>26</v>
      </c>
      <c r="B78" s="16">
        <v>2</v>
      </c>
      <c r="C78" s="16" t="s">
        <v>158</v>
      </c>
      <c r="D78" s="7">
        <v>2</v>
      </c>
      <c r="E78" s="37" t="s">
        <v>223</v>
      </c>
      <c r="F78" s="10" t="e" vm="1">
        <f ca="1">_xlfn.DISPIMG("ID_0EC33849DAC24F6C8F64EE3765218D7E",1)</f>
        <v>#NAME?</v>
      </c>
      <c r="G78" s="14" t="s">
        <v>221</v>
      </c>
      <c r="H78" s="11" t="s">
        <v>52</v>
      </c>
      <c r="I78" s="11"/>
      <c r="J78" s="12"/>
      <c r="K78" s="12"/>
      <c r="L78" s="12"/>
      <c r="M78" s="12"/>
      <c r="N78" s="12"/>
    </row>
    <row r="79" spans="1:14" customFormat="1" ht="40" hidden="1" customHeight="1">
      <c r="A79" s="16">
        <v>27</v>
      </c>
      <c r="B79" s="16">
        <v>2</v>
      </c>
      <c r="C79" s="16" t="s">
        <v>158</v>
      </c>
      <c r="D79" s="7">
        <v>2</v>
      </c>
      <c r="E79" s="37" t="s">
        <v>224</v>
      </c>
      <c r="F79" s="10" t="e" vm="1">
        <f ca="1">_xlfn.DISPIMG("ID_0DB45153A35F4786B73F01E71A44492B",1)</f>
        <v>#NAME?</v>
      </c>
      <c r="G79" s="14" t="s">
        <v>221</v>
      </c>
      <c r="H79" s="11" t="s">
        <v>32</v>
      </c>
      <c r="I79" s="11"/>
      <c r="J79" s="12"/>
      <c r="K79" s="12"/>
      <c r="L79" s="12"/>
      <c r="M79" s="12"/>
      <c r="N79" s="12"/>
    </row>
    <row r="80" spans="1:14" customFormat="1" ht="48" hidden="1">
      <c r="A80" s="16">
        <v>28</v>
      </c>
      <c r="B80" s="16">
        <v>2</v>
      </c>
      <c r="C80" s="16" t="s">
        <v>158</v>
      </c>
      <c r="D80" s="7">
        <v>2</v>
      </c>
      <c r="E80" s="37" t="s">
        <v>225</v>
      </c>
      <c r="F80" s="10" t="e" vm="1">
        <f ca="1">_xlfn.DISPIMG("ID_5453BBDFD1B74DEE90517E3A3AAB0A67",1)</f>
        <v>#NAME?</v>
      </c>
      <c r="G80" s="14" t="s">
        <v>221</v>
      </c>
      <c r="H80" s="11" t="s">
        <v>79</v>
      </c>
      <c r="I80" s="11"/>
      <c r="J80" s="12"/>
      <c r="K80" s="12"/>
      <c r="L80" s="12"/>
      <c r="M80" s="12"/>
      <c r="N80" s="12"/>
    </row>
    <row r="81" spans="1:14" customFormat="1" ht="48" hidden="1">
      <c r="A81" s="16">
        <v>29</v>
      </c>
      <c r="B81" s="16">
        <v>2</v>
      </c>
      <c r="C81" s="16" t="s">
        <v>158</v>
      </c>
      <c r="D81" s="7">
        <v>2</v>
      </c>
      <c r="E81" s="37" t="s">
        <v>226</v>
      </c>
      <c r="F81" s="10" t="e" vm="1">
        <f ca="1">_xlfn.DISPIMG("ID_A2550F562EBB40F5B29F05BA5DBAD594",1)</f>
        <v>#NAME?</v>
      </c>
      <c r="G81" s="14" t="s">
        <v>221</v>
      </c>
      <c r="H81" s="11" t="s">
        <v>79</v>
      </c>
      <c r="I81" s="11"/>
      <c r="J81" s="12"/>
      <c r="K81" s="12"/>
      <c r="L81" s="12"/>
      <c r="M81" s="12"/>
      <c r="N81" s="12"/>
    </row>
    <row r="82" spans="1:14" customFormat="1" ht="48" hidden="1">
      <c r="A82" s="16">
        <v>30</v>
      </c>
      <c r="B82" s="16">
        <v>2</v>
      </c>
      <c r="C82" s="16" t="s">
        <v>158</v>
      </c>
      <c r="D82" s="7">
        <v>2</v>
      </c>
      <c r="E82" s="37" t="s">
        <v>227</v>
      </c>
      <c r="F82" s="10" t="e" vm="1">
        <f ca="1">_xlfn.DISPIMG("ID_3EA240275B69410C9A7C48F6E0893017",1)</f>
        <v>#NAME?</v>
      </c>
      <c r="G82" s="14" t="s">
        <v>221</v>
      </c>
      <c r="H82" s="11" t="s">
        <v>79</v>
      </c>
      <c r="I82" s="11"/>
      <c r="J82" s="12"/>
      <c r="K82" s="12"/>
      <c r="L82" s="12"/>
      <c r="M82" s="12"/>
      <c r="N82" s="12"/>
    </row>
    <row r="83" spans="1:14" customFormat="1" ht="48" hidden="1">
      <c r="A83" s="16">
        <v>31</v>
      </c>
      <c r="B83" s="16">
        <v>2</v>
      </c>
      <c r="C83" s="16" t="s">
        <v>158</v>
      </c>
      <c r="D83" s="7">
        <v>2</v>
      </c>
      <c r="E83" s="37" t="s">
        <v>228</v>
      </c>
      <c r="F83" s="10" t="e" vm="1">
        <f ca="1">_xlfn.DISPIMG("ID_F34677A445B64B89BD5FF640BC847D96",1)</f>
        <v>#NAME?</v>
      </c>
      <c r="G83" s="14" t="s">
        <v>221</v>
      </c>
      <c r="H83" s="11" t="s">
        <v>32</v>
      </c>
      <c r="I83" s="11"/>
      <c r="J83" s="12"/>
      <c r="K83" s="12"/>
      <c r="L83" s="12"/>
      <c r="M83" s="12"/>
      <c r="N83" s="12"/>
    </row>
    <row r="84" spans="1:14" customFormat="1" ht="36" hidden="1" customHeight="1">
      <c r="A84" s="16">
        <v>32</v>
      </c>
      <c r="B84" s="16">
        <v>2</v>
      </c>
      <c r="C84" s="16" t="s">
        <v>158</v>
      </c>
      <c r="D84" s="7">
        <v>2</v>
      </c>
      <c r="E84" s="37" t="s">
        <v>229</v>
      </c>
      <c r="F84" s="10" t="e" vm="1">
        <f ca="1">_xlfn.DISPIMG("ID_95DA35E326F74E4893F8EA0A52518FC3",1)</f>
        <v>#NAME?</v>
      </c>
      <c r="G84" s="14" t="s">
        <v>221</v>
      </c>
      <c r="H84" s="11" t="s">
        <v>52</v>
      </c>
      <c r="I84" s="11"/>
      <c r="J84" s="12"/>
      <c r="K84" s="12"/>
      <c r="L84" s="12"/>
      <c r="M84" s="12"/>
      <c r="N84" s="12"/>
    </row>
    <row r="85" spans="1:14" customFormat="1" ht="40" hidden="1" customHeight="1">
      <c r="A85" s="16">
        <v>33</v>
      </c>
      <c r="B85" s="16">
        <v>2</v>
      </c>
      <c r="C85" s="16" t="s">
        <v>158</v>
      </c>
      <c r="D85" s="7">
        <v>1</v>
      </c>
      <c r="E85" s="37" t="s">
        <v>231</v>
      </c>
      <c r="F85" s="10" t="e" vm="1">
        <f ca="1">_xlfn.DISPIMG("ID_3715D1D0DB3845C09CE04696823726D2",1)</f>
        <v>#NAME?</v>
      </c>
      <c r="G85" s="14" t="s">
        <v>230</v>
      </c>
      <c r="H85" s="11" t="s">
        <v>232</v>
      </c>
      <c r="I85" s="12"/>
      <c r="J85" s="12"/>
      <c r="K85" s="12"/>
      <c r="L85" s="12"/>
      <c r="M85" s="12"/>
      <c r="N85" s="12"/>
    </row>
    <row r="86" spans="1:14" customFormat="1" ht="40" hidden="1" customHeight="1">
      <c r="A86" s="16">
        <v>34</v>
      </c>
      <c r="B86" s="16">
        <v>2</v>
      </c>
      <c r="C86" s="16" t="s">
        <v>158</v>
      </c>
      <c r="D86" s="7">
        <v>1</v>
      </c>
      <c r="E86" s="37" t="s">
        <v>233</v>
      </c>
      <c r="F86" s="10" t="e" vm="1">
        <f ca="1">_xlfn.DISPIMG("ID_E0BE62C339E7454491ECECB17413A73E",1)</f>
        <v>#NAME?</v>
      </c>
      <c r="G86" s="14" t="s">
        <v>230</v>
      </c>
      <c r="H86" s="11" t="s">
        <v>234</v>
      </c>
      <c r="I86" s="12"/>
      <c r="J86" s="12"/>
      <c r="K86" s="12"/>
      <c r="L86" s="12"/>
      <c r="M86" s="12"/>
      <c r="N86" s="12"/>
    </row>
    <row r="87" spans="1:14" customFormat="1" ht="40" hidden="1" customHeight="1">
      <c r="A87" s="16">
        <v>35</v>
      </c>
      <c r="B87" s="16">
        <v>2</v>
      </c>
      <c r="C87" s="16" t="s">
        <v>158</v>
      </c>
      <c r="D87" s="7">
        <v>1</v>
      </c>
      <c r="E87" s="37" t="s">
        <v>235</v>
      </c>
      <c r="F87" s="10" t="e" vm="1">
        <f ca="1">_xlfn.DISPIMG("ID_6672147B22294F7198D88F412BE8A300",1)</f>
        <v>#NAME?</v>
      </c>
      <c r="G87" s="14" t="s">
        <v>230</v>
      </c>
      <c r="H87" s="11" t="s">
        <v>236</v>
      </c>
      <c r="I87" s="12"/>
      <c r="J87" s="12"/>
      <c r="K87" s="12"/>
      <c r="L87" s="12"/>
      <c r="M87" s="12"/>
      <c r="N87" s="12"/>
    </row>
    <row r="88" spans="1:14" customFormat="1" ht="40" hidden="1" customHeight="1">
      <c r="A88" s="16">
        <v>36</v>
      </c>
      <c r="B88" s="16">
        <v>2</v>
      </c>
      <c r="C88" s="16" t="s">
        <v>158</v>
      </c>
      <c r="D88" s="7">
        <v>1</v>
      </c>
      <c r="E88" s="37" t="s">
        <v>238</v>
      </c>
      <c r="F88" s="10" t="e" vm="1">
        <f ca="1">_xlfn.DISPIMG("ID_0D24973F610C45D496C35085F07DF7FE",1)</f>
        <v>#NAME?</v>
      </c>
      <c r="G88" s="14" t="s">
        <v>237</v>
      </c>
      <c r="H88" s="11" t="s">
        <v>65</v>
      </c>
      <c r="I88" s="12"/>
      <c r="J88" s="12"/>
      <c r="K88" s="12"/>
      <c r="L88" s="12"/>
      <c r="M88" s="12"/>
      <c r="N88" s="12"/>
    </row>
    <row r="89" spans="1:14" customFormat="1" ht="40" hidden="1" customHeight="1">
      <c r="A89" s="16">
        <v>37</v>
      </c>
      <c r="B89" s="16">
        <v>2</v>
      </c>
      <c r="C89" s="16" t="s">
        <v>158</v>
      </c>
      <c r="D89" s="7">
        <v>1</v>
      </c>
      <c r="E89" s="37" t="s">
        <v>239</v>
      </c>
      <c r="F89" s="10" t="e" vm="1">
        <f ca="1">_xlfn.DISPIMG("ID_1A50C9B7FB2A425A96C0B69CBD89FFF3",1)</f>
        <v>#NAME?</v>
      </c>
      <c r="G89" s="14" t="s">
        <v>148</v>
      </c>
      <c r="H89" s="11" t="s">
        <v>26</v>
      </c>
      <c r="I89" s="12"/>
      <c r="J89" s="12"/>
      <c r="K89" s="12"/>
      <c r="L89" s="12"/>
      <c r="M89" s="12"/>
      <c r="N89" s="12"/>
    </row>
    <row r="90" spans="1:14" customFormat="1" ht="40" hidden="1" customHeight="1">
      <c r="A90" s="16">
        <v>38</v>
      </c>
      <c r="B90" s="16">
        <v>2</v>
      </c>
      <c r="C90" s="16" t="s">
        <v>158</v>
      </c>
      <c r="D90" s="7">
        <v>1</v>
      </c>
      <c r="E90" s="37" t="s">
        <v>240</v>
      </c>
      <c r="F90" s="10" t="e" vm="1">
        <f ca="1">_xlfn.DISPIMG("ID_A1B340212AEF40C28A4060F463BCF6DE",1)</f>
        <v>#NAME?</v>
      </c>
      <c r="G90" s="14" t="s">
        <v>148</v>
      </c>
      <c r="H90" s="11" t="s">
        <v>26</v>
      </c>
      <c r="I90" s="12"/>
      <c r="J90" s="12"/>
      <c r="K90" s="12"/>
      <c r="L90" s="12"/>
      <c r="M90" s="12"/>
      <c r="N90" s="12"/>
    </row>
    <row r="91" spans="1:14" customFormat="1" ht="40" hidden="1" customHeight="1">
      <c r="A91" s="16">
        <v>39</v>
      </c>
      <c r="B91" s="16">
        <v>2</v>
      </c>
      <c r="C91" s="16" t="s">
        <v>158</v>
      </c>
      <c r="D91" s="7">
        <v>1</v>
      </c>
      <c r="E91" s="37" t="s">
        <v>242</v>
      </c>
      <c r="F91" s="10" t="e" vm="1">
        <f ca="1">_xlfn.DISPIMG("ID_9A936D6CCE0446C98448CF247E0D251D",1)</f>
        <v>#NAME?</v>
      </c>
      <c r="G91" s="14" t="s">
        <v>241</v>
      </c>
      <c r="H91" s="11" t="s">
        <v>219</v>
      </c>
      <c r="I91" s="12"/>
      <c r="J91" s="12"/>
      <c r="K91" s="12"/>
      <c r="L91" s="12"/>
      <c r="M91" s="12"/>
      <c r="N91" s="12"/>
    </row>
    <row r="92" spans="1:14" customFormat="1" ht="40" hidden="1" customHeight="1">
      <c r="A92" s="16">
        <v>40</v>
      </c>
      <c r="B92" s="16">
        <v>2</v>
      </c>
      <c r="C92" s="16" t="s">
        <v>158</v>
      </c>
      <c r="D92" s="7">
        <v>1</v>
      </c>
      <c r="E92" s="37" t="s">
        <v>243</v>
      </c>
      <c r="F92" s="10" t="e" vm="1">
        <f ca="1">_xlfn.DISPIMG("ID_25F006A067D449E1B9F4E054F884D811",1)</f>
        <v>#NAME?</v>
      </c>
      <c r="G92" s="14" t="s">
        <v>241</v>
      </c>
      <c r="H92" s="11" t="s">
        <v>244</v>
      </c>
      <c r="I92" s="11" t="s">
        <v>220</v>
      </c>
      <c r="J92" s="12"/>
      <c r="K92" s="12"/>
      <c r="L92" s="12"/>
      <c r="M92" s="12"/>
      <c r="N92" s="12"/>
    </row>
    <row r="93" spans="1:14" customFormat="1" ht="40" hidden="1" customHeight="1">
      <c r="A93" s="16">
        <v>41</v>
      </c>
      <c r="B93" s="16">
        <v>2</v>
      </c>
      <c r="C93" s="16" t="s">
        <v>158</v>
      </c>
      <c r="D93" s="7">
        <v>1</v>
      </c>
      <c r="E93" s="37" t="s">
        <v>245</v>
      </c>
      <c r="F93" s="10" t="e" vm="1">
        <f ca="1">_xlfn.DISPIMG("ID_00053AFD4DD44F6F90A66615B746B294",1)</f>
        <v>#NAME?</v>
      </c>
      <c r="G93" s="14" t="s">
        <v>241</v>
      </c>
      <c r="H93" s="12" t="s">
        <v>170</v>
      </c>
      <c r="I93" s="12"/>
      <c r="J93" s="12"/>
      <c r="K93" s="12"/>
      <c r="L93" s="12"/>
      <c r="M93" s="12"/>
      <c r="N93" s="12"/>
    </row>
  </sheetData>
  <autoFilter ref="A1:N93" xr:uid="{00000000-0009-0000-0000-000001000000}">
    <filterColumn colId="1">
      <filters>
        <filter val="1"/>
      </filters>
    </filterColumn>
  </autoFilter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183"/>
  <sheetViews>
    <sheetView tabSelected="1" zoomScaleSheetLayoutView="100" workbookViewId="0">
      <selection activeCell="D4" sqref="D4"/>
    </sheetView>
  </sheetViews>
  <sheetFormatPr baseColWidth="10" defaultColWidth="9" defaultRowHeight="45" customHeight="1"/>
  <cols>
    <col min="1" max="3" width="12.83203125" style="67" customWidth="1"/>
    <col min="4" max="4" width="12.83203125" style="68" customWidth="1"/>
    <col min="5" max="5" width="12.83203125" style="79" customWidth="1"/>
    <col min="6" max="6" width="12.83203125" style="66" customWidth="1"/>
    <col min="7" max="22" width="12.83203125" style="78" customWidth="1"/>
    <col min="23" max="256" width="12.83203125" style="66" customWidth="1"/>
    <col min="257" max="16384" width="9" style="66"/>
  </cols>
  <sheetData>
    <row r="1" spans="1:23" s="65" customFormat="1" ht="45" customHeight="1">
      <c r="A1" s="4" t="s">
        <v>8</v>
      </c>
      <c r="B1" s="4" t="s">
        <v>1054</v>
      </c>
      <c r="C1" s="4" t="s">
        <v>1055</v>
      </c>
      <c r="D1" s="7" t="s">
        <v>9</v>
      </c>
      <c r="E1" s="8" t="s">
        <v>11</v>
      </c>
      <c r="F1" s="4" t="s">
        <v>12</v>
      </c>
      <c r="G1" s="8" t="s">
        <v>10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246</v>
      </c>
      <c r="P1" s="8" t="s">
        <v>247</v>
      </c>
      <c r="Q1" s="8" t="s">
        <v>248</v>
      </c>
      <c r="R1" s="8" t="s">
        <v>249</v>
      </c>
      <c r="S1" s="8" t="s">
        <v>250</v>
      </c>
      <c r="T1" s="8" t="s">
        <v>251</v>
      </c>
      <c r="U1" s="8" t="s">
        <v>252</v>
      </c>
      <c r="V1" s="8" t="s">
        <v>253</v>
      </c>
      <c r="W1" s="8" t="s">
        <v>254</v>
      </c>
    </row>
    <row r="2" spans="1:23" ht="50" customHeight="1">
      <c r="A2" s="16">
        <v>1</v>
      </c>
      <c r="B2" s="16">
        <v>1</v>
      </c>
      <c r="C2" s="16" t="s">
        <v>255</v>
      </c>
      <c r="D2" s="7">
        <v>54</v>
      </c>
      <c r="E2" s="8" t="s">
        <v>257</v>
      </c>
      <c r="F2" s="17"/>
      <c r="G2" s="11" t="s">
        <v>256</v>
      </c>
      <c r="H2" s="13" t="s">
        <v>258</v>
      </c>
      <c r="I2" s="13" t="s">
        <v>259</v>
      </c>
      <c r="J2" s="13" t="s">
        <v>260</v>
      </c>
      <c r="K2" s="18" t="s">
        <v>261</v>
      </c>
      <c r="L2" s="13" t="s">
        <v>262</v>
      </c>
      <c r="M2" s="13" t="s">
        <v>263</v>
      </c>
      <c r="N2" s="13" t="s">
        <v>264</v>
      </c>
      <c r="O2" s="13" t="s">
        <v>265</v>
      </c>
      <c r="P2" s="13" t="s">
        <v>266</v>
      </c>
      <c r="Q2" s="13" t="s">
        <v>267</v>
      </c>
      <c r="R2" s="13" t="s">
        <v>268</v>
      </c>
      <c r="S2" s="13" t="s">
        <v>269</v>
      </c>
      <c r="T2" s="13" t="s">
        <v>270</v>
      </c>
      <c r="U2" s="13" t="s">
        <v>271</v>
      </c>
      <c r="V2" s="13" t="s">
        <v>272</v>
      </c>
      <c r="W2" s="10"/>
    </row>
    <row r="3" spans="1:23" ht="50" customHeight="1">
      <c r="A3" s="16">
        <v>2</v>
      </c>
      <c r="B3" s="16">
        <v>1</v>
      </c>
      <c r="C3" s="16" t="s">
        <v>255</v>
      </c>
      <c r="D3" s="7">
        <v>50</v>
      </c>
      <c r="E3" s="8" t="s">
        <v>274</v>
      </c>
      <c r="F3" s="17"/>
      <c r="G3" s="11" t="s">
        <v>273</v>
      </c>
      <c r="H3" s="18" t="s">
        <v>275</v>
      </c>
      <c r="I3" s="13" t="s">
        <v>276</v>
      </c>
      <c r="J3" s="13" t="s">
        <v>277</v>
      </c>
      <c r="K3" s="18" t="s">
        <v>278</v>
      </c>
      <c r="L3" s="13" t="s">
        <v>279</v>
      </c>
      <c r="M3" s="13" t="s">
        <v>280</v>
      </c>
      <c r="N3" s="13" t="s">
        <v>281</v>
      </c>
      <c r="O3" s="13" t="s">
        <v>282</v>
      </c>
      <c r="P3" s="13" t="s">
        <v>283</v>
      </c>
      <c r="Q3" s="13" t="s">
        <v>284</v>
      </c>
      <c r="R3" s="18"/>
      <c r="S3" s="18"/>
      <c r="T3" s="18"/>
      <c r="U3" s="18"/>
      <c r="V3" s="18"/>
      <c r="W3" s="10"/>
    </row>
    <row r="4" spans="1:23" ht="50" customHeight="1">
      <c r="A4" s="16">
        <v>3</v>
      </c>
      <c r="B4" s="16">
        <v>1</v>
      </c>
      <c r="C4" s="16" t="s">
        <v>255</v>
      </c>
      <c r="D4" s="7">
        <v>46</v>
      </c>
      <c r="E4" s="8" t="s">
        <v>286</v>
      </c>
      <c r="F4" s="17"/>
      <c r="G4" s="11" t="s">
        <v>285</v>
      </c>
      <c r="H4" s="13" t="s">
        <v>277</v>
      </c>
      <c r="I4" s="18" t="s">
        <v>287</v>
      </c>
      <c r="J4" s="13" t="s">
        <v>265</v>
      </c>
      <c r="K4" s="13" t="s">
        <v>281</v>
      </c>
      <c r="L4" s="18" t="s">
        <v>288</v>
      </c>
      <c r="M4" s="18" t="s">
        <v>289</v>
      </c>
      <c r="N4" s="13" t="s">
        <v>290</v>
      </c>
      <c r="O4" s="18" t="s">
        <v>291</v>
      </c>
      <c r="P4" s="13" t="s">
        <v>292</v>
      </c>
      <c r="Q4" s="13" t="s">
        <v>293</v>
      </c>
      <c r="R4" s="13" t="s">
        <v>294</v>
      </c>
      <c r="S4" s="18"/>
      <c r="T4" s="18"/>
      <c r="U4" s="18"/>
      <c r="V4" s="18"/>
      <c r="W4" s="10"/>
    </row>
    <row r="5" spans="1:23" ht="50" customHeight="1">
      <c r="A5" s="16">
        <v>4</v>
      </c>
      <c r="B5" s="16">
        <v>1</v>
      </c>
      <c r="C5" s="16" t="s">
        <v>255</v>
      </c>
      <c r="D5" s="7">
        <v>40</v>
      </c>
      <c r="E5" s="8" t="s">
        <v>296</v>
      </c>
      <c r="F5" s="17"/>
      <c r="G5" s="11" t="s">
        <v>295</v>
      </c>
      <c r="H5" s="13" t="s">
        <v>297</v>
      </c>
      <c r="I5" s="18" t="s">
        <v>298</v>
      </c>
      <c r="J5" s="13" t="s">
        <v>299</v>
      </c>
      <c r="K5" s="13" t="s">
        <v>265</v>
      </c>
      <c r="L5" s="13" t="s">
        <v>300</v>
      </c>
      <c r="M5" s="18" t="s">
        <v>301</v>
      </c>
      <c r="N5" s="13" t="s">
        <v>302</v>
      </c>
      <c r="O5" s="13" t="s">
        <v>303</v>
      </c>
      <c r="P5" s="13" t="s">
        <v>304</v>
      </c>
      <c r="Q5" s="18"/>
      <c r="R5" s="18"/>
      <c r="S5" s="18"/>
      <c r="T5" s="18"/>
      <c r="U5" s="18"/>
      <c r="V5" s="18"/>
      <c r="W5" s="10"/>
    </row>
    <row r="6" spans="1:23" ht="50" customHeight="1">
      <c r="A6" s="16">
        <v>5</v>
      </c>
      <c r="B6" s="16">
        <v>1</v>
      </c>
      <c r="C6" s="16" t="s">
        <v>255</v>
      </c>
      <c r="D6" s="7">
        <v>27</v>
      </c>
      <c r="E6" s="8" t="s">
        <v>306</v>
      </c>
      <c r="F6" s="17"/>
      <c r="G6" s="11" t="s">
        <v>305</v>
      </c>
      <c r="H6" s="18" t="s">
        <v>307</v>
      </c>
      <c r="I6" s="13" t="s">
        <v>308</v>
      </c>
      <c r="J6" s="13" t="s">
        <v>309</v>
      </c>
      <c r="K6" s="13" t="s">
        <v>310</v>
      </c>
      <c r="L6" s="18" t="s">
        <v>311</v>
      </c>
      <c r="M6" s="13" t="s">
        <v>312</v>
      </c>
      <c r="N6" s="13" t="s">
        <v>313</v>
      </c>
      <c r="O6" s="13"/>
      <c r="P6" s="18"/>
      <c r="Q6" s="18"/>
      <c r="R6" s="18"/>
      <c r="S6" s="18"/>
      <c r="T6" s="18"/>
      <c r="U6" s="18"/>
      <c r="V6" s="18"/>
      <c r="W6" s="10"/>
    </row>
    <row r="7" spans="1:23" ht="50" customHeight="1">
      <c r="A7" s="16">
        <v>6</v>
      </c>
      <c r="B7" s="16">
        <v>1</v>
      </c>
      <c r="C7" s="16" t="s">
        <v>255</v>
      </c>
      <c r="D7" s="7">
        <v>26</v>
      </c>
      <c r="E7" s="8" t="s">
        <v>315</v>
      </c>
      <c r="F7" s="17"/>
      <c r="G7" s="11" t="s">
        <v>314</v>
      </c>
      <c r="H7" s="13" t="s">
        <v>303</v>
      </c>
      <c r="I7" s="13" t="s">
        <v>316</v>
      </c>
      <c r="J7" s="13" t="s">
        <v>317</v>
      </c>
      <c r="K7" s="13" t="s">
        <v>265</v>
      </c>
      <c r="L7" s="13" t="s">
        <v>267</v>
      </c>
      <c r="M7" s="13" t="s">
        <v>318</v>
      </c>
      <c r="N7" s="13" t="s">
        <v>319</v>
      </c>
      <c r="O7" s="13" t="s">
        <v>320</v>
      </c>
      <c r="P7" s="18"/>
      <c r="Q7" s="18"/>
      <c r="R7" s="18"/>
      <c r="S7" s="18"/>
      <c r="T7" s="18"/>
      <c r="U7" s="18"/>
      <c r="V7" s="18"/>
      <c r="W7" s="10"/>
    </row>
    <row r="8" spans="1:23" ht="50" customHeight="1">
      <c r="A8" s="16">
        <v>7</v>
      </c>
      <c r="B8" s="16">
        <v>1</v>
      </c>
      <c r="C8" s="16" t="s">
        <v>255</v>
      </c>
      <c r="D8" s="7">
        <v>25</v>
      </c>
      <c r="E8" s="8" t="s">
        <v>322</v>
      </c>
      <c r="F8" s="17"/>
      <c r="G8" s="11" t="s">
        <v>321</v>
      </c>
      <c r="H8" s="13" t="s">
        <v>303</v>
      </c>
      <c r="I8" s="13" t="s">
        <v>297</v>
      </c>
      <c r="J8" s="13" t="s">
        <v>265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0"/>
    </row>
    <row r="9" spans="1:23" ht="50" customHeight="1">
      <c r="A9" s="16">
        <v>8</v>
      </c>
      <c r="B9" s="16">
        <v>1</v>
      </c>
      <c r="C9" s="16" t="s">
        <v>255</v>
      </c>
      <c r="D9" s="7">
        <v>24</v>
      </c>
      <c r="E9" s="8" t="s">
        <v>324</v>
      </c>
      <c r="F9" s="17"/>
      <c r="G9" s="11" t="s">
        <v>323</v>
      </c>
      <c r="H9" s="13" t="s">
        <v>325</v>
      </c>
      <c r="I9" s="13" t="s">
        <v>326</v>
      </c>
      <c r="J9" s="18" t="s">
        <v>327</v>
      </c>
      <c r="K9" s="13" t="s">
        <v>328</v>
      </c>
      <c r="L9" s="18" t="s">
        <v>329</v>
      </c>
      <c r="M9" s="18" t="s">
        <v>330</v>
      </c>
      <c r="N9" s="13"/>
      <c r="O9" s="18"/>
      <c r="P9" s="18"/>
      <c r="Q9" s="18"/>
      <c r="R9" s="18"/>
      <c r="S9" s="18"/>
      <c r="T9" s="18"/>
      <c r="U9" s="18"/>
      <c r="V9" s="18"/>
      <c r="W9" s="10"/>
    </row>
    <row r="10" spans="1:23" ht="50" customHeight="1">
      <c r="A10" s="16">
        <v>9</v>
      </c>
      <c r="B10" s="16">
        <v>1</v>
      </c>
      <c r="C10" s="16" t="s">
        <v>255</v>
      </c>
      <c r="D10" s="7">
        <v>23</v>
      </c>
      <c r="E10" s="8" t="s">
        <v>332</v>
      </c>
      <c r="F10" s="17"/>
      <c r="G10" s="11" t="s">
        <v>331</v>
      </c>
      <c r="H10" s="13" t="s">
        <v>303</v>
      </c>
      <c r="I10" s="13" t="s">
        <v>317</v>
      </c>
      <c r="J10" s="18" t="s">
        <v>333</v>
      </c>
      <c r="K10" s="13" t="s">
        <v>334</v>
      </c>
      <c r="L10" s="13"/>
      <c r="M10" s="13"/>
      <c r="N10" s="18"/>
      <c r="O10" s="18"/>
      <c r="P10" s="18"/>
      <c r="Q10" s="18"/>
      <c r="R10" s="18"/>
      <c r="S10" s="18"/>
      <c r="T10" s="18"/>
      <c r="U10" s="18"/>
      <c r="V10" s="18"/>
      <c r="W10" s="10"/>
    </row>
    <row r="11" spans="1:23" ht="50" customHeight="1">
      <c r="A11" s="16">
        <v>10</v>
      </c>
      <c r="B11" s="16">
        <v>1</v>
      </c>
      <c r="C11" s="16" t="s">
        <v>255</v>
      </c>
      <c r="D11" s="7">
        <v>15</v>
      </c>
      <c r="E11" s="8" t="s">
        <v>336</v>
      </c>
      <c r="F11" s="17"/>
      <c r="G11" s="11" t="s">
        <v>335</v>
      </c>
      <c r="H11" s="13" t="s">
        <v>337</v>
      </c>
      <c r="I11" s="13" t="s">
        <v>311</v>
      </c>
      <c r="J11" s="13" t="s">
        <v>338</v>
      </c>
      <c r="K11" s="13" t="s">
        <v>339</v>
      </c>
      <c r="L11" s="13" t="s">
        <v>340</v>
      </c>
      <c r="M11" s="13" t="s">
        <v>309</v>
      </c>
      <c r="N11" s="18" t="s">
        <v>341</v>
      </c>
      <c r="O11" s="18"/>
      <c r="P11" s="18"/>
      <c r="Q11" s="18"/>
      <c r="R11" s="18"/>
      <c r="S11" s="18"/>
      <c r="T11" s="18"/>
      <c r="U11" s="18"/>
      <c r="V11" s="18"/>
      <c r="W11" s="10"/>
    </row>
    <row r="12" spans="1:23" ht="50" customHeight="1">
      <c r="A12" s="16">
        <v>11</v>
      </c>
      <c r="B12" s="16">
        <v>1</v>
      </c>
      <c r="C12" s="16" t="s">
        <v>255</v>
      </c>
      <c r="D12" s="7">
        <v>14</v>
      </c>
      <c r="E12" s="8" t="s">
        <v>343</v>
      </c>
      <c r="F12" s="17"/>
      <c r="G12" s="11" t="s">
        <v>342</v>
      </c>
      <c r="H12" s="13" t="s">
        <v>303</v>
      </c>
      <c r="I12" s="13" t="s">
        <v>344</v>
      </c>
      <c r="J12" s="13" t="s">
        <v>264</v>
      </c>
      <c r="K12" s="13" t="s">
        <v>265</v>
      </c>
      <c r="L12" s="13" t="s">
        <v>345</v>
      </c>
      <c r="M12" s="13" t="s">
        <v>346</v>
      </c>
      <c r="N12" s="13" t="s">
        <v>347</v>
      </c>
      <c r="O12" s="18" t="s">
        <v>320</v>
      </c>
      <c r="P12" s="18"/>
      <c r="Q12" s="18"/>
      <c r="R12" s="18"/>
      <c r="S12" s="18"/>
      <c r="T12" s="18"/>
      <c r="U12" s="18"/>
      <c r="V12" s="18"/>
      <c r="W12" s="10"/>
    </row>
    <row r="13" spans="1:23" customFormat="1" ht="50" hidden="1" customHeight="1">
      <c r="A13" s="70">
        <v>12</v>
      </c>
      <c r="B13" s="70">
        <v>2</v>
      </c>
      <c r="C13" s="70" t="s">
        <v>255</v>
      </c>
      <c r="D13" s="71">
        <v>12</v>
      </c>
      <c r="E13" s="56" t="s">
        <v>349</v>
      </c>
      <c r="F13" s="72"/>
      <c r="G13" s="57" t="s">
        <v>348</v>
      </c>
      <c r="H13" s="73" t="s">
        <v>350</v>
      </c>
      <c r="I13" s="25"/>
      <c r="J13" s="25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  <c r="W13" s="75"/>
    </row>
    <row r="14" spans="1:23" customFormat="1" ht="50" hidden="1" customHeight="1">
      <c r="A14" s="16">
        <v>13</v>
      </c>
      <c r="B14" s="16">
        <v>2</v>
      </c>
      <c r="C14" s="16" t="s">
        <v>255</v>
      </c>
      <c r="D14" s="7">
        <v>12</v>
      </c>
      <c r="E14" s="8" t="s">
        <v>351</v>
      </c>
      <c r="F14" s="3"/>
      <c r="G14" s="11" t="s">
        <v>348</v>
      </c>
      <c r="H14" s="13" t="s">
        <v>352</v>
      </c>
      <c r="I14" s="13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21"/>
      <c r="W14" s="20"/>
    </row>
    <row r="15" spans="1:23" customFormat="1" ht="50" hidden="1" customHeight="1">
      <c r="A15" s="16">
        <v>14</v>
      </c>
      <c r="B15" s="16">
        <v>2</v>
      </c>
      <c r="C15" s="16" t="s">
        <v>255</v>
      </c>
      <c r="D15" s="7">
        <v>12</v>
      </c>
      <c r="E15" s="8" t="s">
        <v>353</v>
      </c>
      <c r="F15" s="17"/>
      <c r="G15" s="11" t="s">
        <v>348</v>
      </c>
      <c r="H15" s="13" t="s">
        <v>277</v>
      </c>
      <c r="I15" s="13" t="s">
        <v>354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21"/>
      <c r="W15" s="20"/>
    </row>
    <row r="16" spans="1:23" customFormat="1" ht="50" hidden="1" customHeight="1">
      <c r="A16" s="16">
        <v>15</v>
      </c>
      <c r="B16" s="16">
        <v>2</v>
      </c>
      <c r="C16" s="16" t="s">
        <v>255</v>
      </c>
      <c r="D16" s="7">
        <v>10</v>
      </c>
      <c r="E16" s="8" t="s">
        <v>356</v>
      </c>
      <c r="F16" s="17"/>
      <c r="G16" s="11" t="s">
        <v>355</v>
      </c>
      <c r="H16" s="18" t="s">
        <v>357</v>
      </c>
      <c r="I16" s="13" t="s">
        <v>326</v>
      </c>
      <c r="J16" s="13"/>
      <c r="K16" s="18"/>
      <c r="L16" s="13"/>
      <c r="M16" s="18"/>
      <c r="N16" s="13"/>
      <c r="O16" s="18"/>
      <c r="P16" s="18"/>
      <c r="Q16" s="18"/>
      <c r="R16" s="18"/>
      <c r="S16" s="18"/>
      <c r="T16" s="18"/>
      <c r="U16" s="18"/>
      <c r="V16" s="21"/>
      <c r="W16" s="20"/>
    </row>
    <row r="17" spans="1:23" customFormat="1" ht="50" hidden="1" customHeight="1">
      <c r="A17" s="16">
        <v>16</v>
      </c>
      <c r="B17" s="16">
        <v>2</v>
      </c>
      <c r="C17" s="16" t="s">
        <v>255</v>
      </c>
      <c r="D17" s="7">
        <v>10</v>
      </c>
      <c r="E17" s="8" t="s">
        <v>359</v>
      </c>
      <c r="F17" s="17"/>
      <c r="G17" s="11" t="s">
        <v>358</v>
      </c>
      <c r="H17" s="13" t="s">
        <v>360</v>
      </c>
      <c r="I17" s="13" t="s">
        <v>265</v>
      </c>
      <c r="J17" s="13" t="s">
        <v>303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1"/>
      <c r="W17" s="20"/>
    </row>
    <row r="18" spans="1:23" customFormat="1" ht="50" hidden="1" customHeight="1">
      <c r="A18" s="16">
        <v>17</v>
      </c>
      <c r="B18" s="16">
        <v>2</v>
      </c>
      <c r="C18" s="16" t="s">
        <v>255</v>
      </c>
      <c r="D18" s="7">
        <v>7</v>
      </c>
      <c r="E18" s="8" t="s">
        <v>362</v>
      </c>
      <c r="F18" s="17"/>
      <c r="G18" s="11" t="s">
        <v>361</v>
      </c>
      <c r="H18" s="13" t="s">
        <v>265</v>
      </c>
      <c r="I18" s="13" t="s">
        <v>363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21"/>
      <c r="W18" s="20"/>
    </row>
    <row r="19" spans="1:23" customFormat="1" ht="50" hidden="1" customHeight="1">
      <c r="A19" s="16">
        <v>18</v>
      </c>
      <c r="B19" s="16">
        <v>2</v>
      </c>
      <c r="C19" s="16" t="s">
        <v>255</v>
      </c>
      <c r="D19" s="7">
        <v>7</v>
      </c>
      <c r="E19" s="8" t="s">
        <v>365</v>
      </c>
      <c r="F19" s="17"/>
      <c r="G19" s="11" t="s">
        <v>364</v>
      </c>
      <c r="H19" s="13" t="s">
        <v>297</v>
      </c>
      <c r="I19" s="18" t="s">
        <v>308</v>
      </c>
      <c r="J19" s="1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21"/>
      <c r="W19" s="20"/>
    </row>
    <row r="20" spans="1:23" customFormat="1" ht="50" hidden="1" customHeight="1">
      <c r="A20" s="16">
        <v>19</v>
      </c>
      <c r="B20" s="16">
        <v>2</v>
      </c>
      <c r="C20" s="16" t="s">
        <v>255</v>
      </c>
      <c r="D20" s="7">
        <v>6</v>
      </c>
      <c r="E20" s="8" t="s">
        <v>367</v>
      </c>
      <c r="F20" s="17"/>
      <c r="G20" s="11" t="s">
        <v>366</v>
      </c>
      <c r="H20" s="13" t="s">
        <v>368</v>
      </c>
      <c r="I20" s="13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1"/>
      <c r="W20" s="20"/>
    </row>
    <row r="21" spans="1:23" customFormat="1" ht="50" hidden="1" customHeight="1">
      <c r="A21" s="16">
        <v>20</v>
      </c>
      <c r="B21" s="16">
        <v>2</v>
      </c>
      <c r="C21" s="16" t="s">
        <v>255</v>
      </c>
      <c r="D21" s="7">
        <v>6</v>
      </c>
      <c r="E21" s="8" t="s">
        <v>370</v>
      </c>
      <c r="F21" s="17"/>
      <c r="G21" s="11" t="s">
        <v>369</v>
      </c>
      <c r="H21" s="13" t="s">
        <v>371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1"/>
      <c r="W21" s="20"/>
    </row>
    <row r="22" spans="1:23" customFormat="1" ht="50" hidden="1" customHeight="1">
      <c r="A22" s="16">
        <v>21</v>
      </c>
      <c r="B22" s="16">
        <v>2</v>
      </c>
      <c r="C22" s="16" t="s">
        <v>255</v>
      </c>
      <c r="D22" s="7">
        <v>6</v>
      </c>
      <c r="E22" s="8" t="s">
        <v>373</v>
      </c>
      <c r="F22" s="17"/>
      <c r="G22" s="11" t="s">
        <v>372</v>
      </c>
      <c r="H22" s="13" t="s">
        <v>374</v>
      </c>
      <c r="I22" s="13" t="s">
        <v>375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21"/>
      <c r="W22" s="20"/>
    </row>
    <row r="23" spans="1:23" customFormat="1" ht="50" hidden="1" customHeight="1">
      <c r="A23" s="16">
        <v>22</v>
      </c>
      <c r="B23" s="16">
        <v>2</v>
      </c>
      <c r="C23" s="16" t="s">
        <v>255</v>
      </c>
      <c r="D23" s="7">
        <v>6</v>
      </c>
      <c r="E23" s="8" t="s">
        <v>377</v>
      </c>
      <c r="F23" s="17"/>
      <c r="G23" s="11" t="s">
        <v>376</v>
      </c>
      <c r="H23" s="13" t="s">
        <v>317</v>
      </c>
      <c r="I23" s="13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21"/>
      <c r="W23" s="20"/>
    </row>
    <row r="24" spans="1:23" customFormat="1" ht="50" hidden="1" customHeight="1">
      <c r="A24" s="16">
        <v>23</v>
      </c>
      <c r="B24" s="16">
        <v>2</v>
      </c>
      <c r="C24" s="16" t="s">
        <v>255</v>
      </c>
      <c r="D24" s="7">
        <v>5</v>
      </c>
      <c r="E24" s="8" t="s">
        <v>379</v>
      </c>
      <c r="F24" s="17"/>
      <c r="G24" s="22" t="s">
        <v>378</v>
      </c>
      <c r="H24" s="18" t="s">
        <v>380</v>
      </c>
      <c r="I24" s="13"/>
      <c r="J24" s="18"/>
      <c r="K24" s="18"/>
      <c r="L24" s="18"/>
      <c r="M24" s="13"/>
      <c r="N24" s="18"/>
      <c r="O24" s="18"/>
      <c r="P24" s="18"/>
      <c r="Q24" s="18"/>
      <c r="R24" s="18"/>
      <c r="S24" s="18"/>
      <c r="T24" s="18"/>
      <c r="U24" s="18"/>
      <c r="V24" s="21"/>
      <c r="W24" s="20"/>
    </row>
    <row r="25" spans="1:23" customFormat="1" ht="50" hidden="1" customHeight="1">
      <c r="A25" s="16">
        <v>24</v>
      </c>
      <c r="B25" s="16">
        <v>2</v>
      </c>
      <c r="C25" s="16" t="s">
        <v>255</v>
      </c>
      <c r="D25" s="7">
        <v>5</v>
      </c>
      <c r="E25" s="8" t="s">
        <v>382</v>
      </c>
      <c r="F25" s="17"/>
      <c r="G25" s="11" t="s">
        <v>381</v>
      </c>
      <c r="H25" s="13" t="s">
        <v>310</v>
      </c>
      <c r="I25" s="13" t="s">
        <v>326</v>
      </c>
      <c r="J25" s="13"/>
      <c r="K25" s="13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21"/>
      <c r="W25" s="20"/>
    </row>
    <row r="26" spans="1:23" customFormat="1" ht="50" hidden="1" customHeight="1">
      <c r="A26" s="16">
        <v>25</v>
      </c>
      <c r="B26" s="16">
        <v>2</v>
      </c>
      <c r="C26" s="16" t="s">
        <v>255</v>
      </c>
      <c r="D26" s="7">
        <v>5</v>
      </c>
      <c r="E26" s="8" t="s">
        <v>384</v>
      </c>
      <c r="F26" s="17"/>
      <c r="G26" s="11" t="s">
        <v>383</v>
      </c>
      <c r="H26" s="18" t="s">
        <v>385</v>
      </c>
      <c r="I26" s="13" t="s">
        <v>386</v>
      </c>
      <c r="J26" s="13" t="s">
        <v>387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21"/>
      <c r="W26" s="20"/>
    </row>
    <row r="27" spans="1:23" customFormat="1" ht="50" hidden="1" customHeight="1">
      <c r="A27" s="16">
        <v>26</v>
      </c>
      <c r="B27" s="16">
        <v>2</v>
      </c>
      <c r="C27" s="16" t="s">
        <v>255</v>
      </c>
      <c r="D27" s="7">
        <v>4</v>
      </c>
      <c r="E27" s="8" t="s">
        <v>389</v>
      </c>
      <c r="F27" s="17"/>
      <c r="G27" s="11" t="s">
        <v>388</v>
      </c>
      <c r="H27" s="13" t="s">
        <v>277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21"/>
      <c r="W27" s="20"/>
    </row>
    <row r="28" spans="1:23" customFormat="1" ht="50" hidden="1" customHeight="1">
      <c r="A28" s="16">
        <v>27</v>
      </c>
      <c r="B28" s="16">
        <v>2</v>
      </c>
      <c r="C28" s="16" t="s">
        <v>255</v>
      </c>
      <c r="D28" s="7">
        <v>4</v>
      </c>
      <c r="E28" s="8" t="s">
        <v>390</v>
      </c>
      <c r="F28" s="17"/>
      <c r="G28" s="11" t="s">
        <v>388</v>
      </c>
      <c r="H28" s="13" t="s">
        <v>391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1"/>
      <c r="W28" s="20"/>
    </row>
    <row r="29" spans="1:23" customFormat="1" ht="50" hidden="1" customHeight="1">
      <c r="A29" s="16">
        <v>28</v>
      </c>
      <c r="B29" s="16">
        <v>2</v>
      </c>
      <c r="C29" s="16" t="s">
        <v>255</v>
      </c>
      <c r="D29" s="7">
        <v>4</v>
      </c>
      <c r="E29" s="8" t="s">
        <v>393</v>
      </c>
      <c r="F29" s="17"/>
      <c r="G29" s="11" t="s">
        <v>392</v>
      </c>
      <c r="H29" s="13" t="s">
        <v>394</v>
      </c>
      <c r="I29" s="13" t="s">
        <v>395</v>
      </c>
      <c r="J29" s="13"/>
      <c r="K29" s="13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21"/>
      <c r="W29" s="20"/>
    </row>
    <row r="30" spans="1:23" customFormat="1" ht="50" hidden="1" customHeight="1">
      <c r="A30" s="16">
        <v>29</v>
      </c>
      <c r="B30" s="16">
        <v>2</v>
      </c>
      <c r="C30" s="16" t="s">
        <v>255</v>
      </c>
      <c r="D30" s="7">
        <v>4</v>
      </c>
      <c r="E30" s="8" t="s">
        <v>396</v>
      </c>
      <c r="F30" s="17"/>
      <c r="G30" s="11" t="s">
        <v>388</v>
      </c>
      <c r="H30" s="13" t="s">
        <v>397</v>
      </c>
      <c r="I30" s="13"/>
      <c r="J30" s="18"/>
      <c r="K30" s="13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21"/>
      <c r="W30" s="20"/>
    </row>
    <row r="31" spans="1:23" customFormat="1" ht="50" hidden="1" customHeight="1">
      <c r="A31" s="16">
        <v>30</v>
      </c>
      <c r="B31" s="16">
        <v>2</v>
      </c>
      <c r="C31" s="16" t="s">
        <v>255</v>
      </c>
      <c r="D31" s="7">
        <v>4</v>
      </c>
      <c r="E31" s="8" t="s">
        <v>399</v>
      </c>
      <c r="F31" s="17"/>
      <c r="G31" s="22" t="s">
        <v>398</v>
      </c>
      <c r="H31" s="13" t="s">
        <v>400</v>
      </c>
      <c r="I31" s="1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1"/>
      <c r="W31" s="20"/>
    </row>
    <row r="32" spans="1:23" customFormat="1" ht="50" hidden="1" customHeight="1">
      <c r="A32" s="16">
        <v>31</v>
      </c>
      <c r="B32" s="16">
        <v>2</v>
      </c>
      <c r="C32" s="16" t="s">
        <v>255</v>
      </c>
      <c r="D32" s="7">
        <v>3</v>
      </c>
      <c r="E32" s="8" t="s">
        <v>402</v>
      </c>
      <c r="F32" s="17"/>
      <c r="G32" s="11" t="s">
        <v>401</v>
      </c>
      <c r="H32" s="13" t="s">
        <v>403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21"/>
      <c r="W32" s="20"/>
    </row>
    <row r="33" spans="1:23" customFormat="1" ht="50" hidden="1" customHeight="1">
      <c r="A33" s="16">
        <v>32</v>
      </c>
      <c r="B33" s="16">
        <v>2</v>
      </c>
      <c r="C33" s="16" t="s">
        <v>255</v>
      </c>
      <c r="D33" s="7">
        <v>3</v>
      </c>
      <c r="E33" s="8" t="s">
        <v>404</v>
      </c>
      <c r="F33" s="17"/>
      <c r="G33" s="11" t="s">
        <v>401</v>
      </c>
      <c r="H33" s="13" t="s">
        <v>277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21"/>
      <c r="W33" s="20"/>
    </row>
    <row r="34" spans="1:23" customFormat="1" ht="50" hidden="1" customHeight="1">
      <c r="A34" s="16">
        <v>33</v>
      </c>
      <c r="B34" s="16">
        <v>2</v>
      </c>
      <c r="C34" s="16" t="s">
        <v>255</v>
      </c>
      <c r="D34" s="7">
        <v>3</v>
      </c>
      <c r="E34" s="8" t="s">
        <v>406</v>
      </c>
      <c r="F34" s="17"/>
      <c r="G34" s="11" t="s">
        <v>405</v>
      </c>
      <c r="H34" s="13" t="s">
        <v>320</v>
      </c>
      <c r="I34" s="13"/>
      <c r="J34" s="13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21"/>
      <c r="W34" s="20"/>
    </row>
    <row r="35" spans="1:23" customFormat="1" ht="50" hidden="1" customHeight="1">
      <c r="A35" s="16">
        <v>34</v>
      </c>
      <c r="B35" s="16">
        <v>2</v>
      </c>
      <c r="C35" s="16" t="s">
        <v>255</v>
      </c>
      <c r="D35" s="7">
        <v>3</v>
      </c>
      <c r="E35" s="8" t="s">
        <v>407</v>
      </c>
      <c r="F35" s="17"/>
      <c r="G35" s="11" t="s">
        <v>405</v>
      </c>
      <c r="H35" s="13" t="s">
        <v>291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21"/>
      <c r="W35" s="20"/>
    </row>
    <row r="36" spans="1:23" customFormat="1" ht="50" hidden="1" customHeight="1">
      <c r="A36" s="16">
        <v>35</v>
      </c>
      <c r="B36" s="16">
        <v>2</v>
      </c>
      <c r="C36" s="16" t="s">
        <v>255</v>
      </c>
      <c r="D36" s="7">
        <v>3</v>
      </c>
      <c r="E36" s="8" t="s">
        <v>409</v>
      </c>
      <c r="F36" s="17"/>
      <c r="G36" s="11" t="s">
        <v>408</v>
      </c>
      <c r="H36" s="13" t="s">
        <v>410</v>
      </c>
      <c r="I36" s="13" t="s">
        <v>411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1"/>
      <c r="W36" s="20"/>
    </row>
    <row r="37" spans="1:23" customFormat="1" ht="51" hidden="1" customHeight="1">
      <c r="A37" s="16">
        <v>36</v>
      </c>
      <c r="B37" s="16">
        <v>2</v>
      </c>
      <c r="C37" s="16" t="s">
        <v>255</v>
      </c>
      <c r="D37" s="7">
        <v>3</v>
      </c>
      <c r="E37" s="8" t="s">
        <v>412</v>
      </c>
      <c r="F37" s="17"/>
      <c r="G37" s="11" t="s">
        <v>405</v>
      </c>
      <c r="H37" s="13" t="s">
        <v>277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21"/>
      <c r="W37" s="20"/>
    </row>
    <row r="38" spans="1:23" customFormat="1" ht="50" hidden="1" customHeight="1">
      <c r="A38" s="16">
        <v>37</v>
      </c>
      <c r="B38" s="16">
        <v>2</v>
      </c>
      <c r="C38" s="16" t="s">
        <v>255</v>
      </c>
      <c r="D38" s="7">
        <v>3</v>
      </c>
      <c r="E38" s="8" t="s">
        <v>414</v>
      </c>
      <c r="F38" s="17"/>
      <c r="G38" s="11" t="s">
        <v>413</v>
      </c>
      <c r="H38" s="18" t="s">
        <v>309</v>
      </c>
      <c r="I38" s="13" t="s">
        <v>415</v>
      </c>
      <c r="J38" s="18"/>
      <c r="K38" s="18"/>
      <c r="L38" s="18"/>
      <c r="M38" s="13"/>
      <c r="N38" s="18"/>
      <c r="O38" s="18"/>
      <c r="P38" s="18"/>
      <c r="Q38" s="18"/>
      <c r="R38" s="18"/>
      <c r="S38" s="18"/>
      <c r="T38" s="18"/>
      <c r="U38" s="18"/>
      <c r="V38" s="21"/>
      <c r="W38" s="20"/>
    </row>
    <row r="39" spans="1:23" customFormat="1" ht="50" hidden="1" customHeight="1">
      <c r="A39" s="16">
        <v>38</v>
      </c>
      <c r="B39" s="16">
        <v>2</v>
      </c>
      <c r="C39" s="16" t="s">
        <v>255</v>
      </c>
      <c r="D39" s="7">
        <v>3</v>
      </c>
      <c r="E39" s="8" t="s">
        <v>417</v>
      </c>
      <c r="F39" s="17"/>
      <c r="G39" s="11" t="s">
        <v>416</v>
      </c>
      <c r="H39" s="18" t="s">
        <v>418</v>
      </c>
      <c r="I39" s="13" t="s">
        <v>419</v>
      </c>
      <c r="J39" s="13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1"/>
      <c r="W39" s="20"/>
    </row>
    <row r="40" spans="1:23" customFormat="1" ht="50" hidden="1" customHeight="1">
      <c r="A40" s="16">
        <v>39</v>
      </c>
      <c r="B40" s="16">
        <v>2</v>
      </c>
      <c r="C40" s="16" t="s">
        <v>255</v>
      </c>
      <c r="D40" s="7">
        <v>3</v>
      </c>
      <c r="E40" s="8" t="s">
        <v>421</v>
      </c>
      <c r="F40" s="17"/>
      <c r="G40" s="11" t="s">
        <v>420</v>
      </c>
      <c r="H40" s="13" t="s">
        <v>422</v>
      </c>
      <c r="I40" s="13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1"/>
      <c r="W40" s="20"/>
    </row>
    <row r="41" spans="1:23" customFormat="1" ht="50" hidden="1" customHeight="1">
      <c r="A41" s="16">
        <v>40</v>
      </c>
      <c r="B41" s="16">
        <v>2</v>
      </c>
      <c r="C41" s="16" t="s">
        <v>255</v>
      </c>
      <c r="D41" s="7">
        <v>3</v>
      </c>
      <c r="E41" s="8" t="s">
        <v>424</v>
      </c>
      <c r="F41" s="17"/>
      <c r="G41" s="11" t="s">
        <v>423</v>
      </c>
      <c r="H41" s="13" t="s">
        <v>425</v>
      </c>
      <c r="I41" s="13" t="s">
        <v>426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21"/>
      <c r="W41" s="20"/>
    </row>
    <row r="42" spans="1:23" customFormat="1" ht="50" hidden="1" customHeight="1">
      <c r="A42" s="16">
        <v>41</v>
      </c>
      <c r="B42" s="16">
        <v>2</v>
      </c>
      <c r="C42" s="16" t="s">
        <v>255</v>
      </c>
      <c r="D42" s="7">
        <v>2</v>
      </c>
      <c r="E42" s="8" t="s">
        <v>427</v>
      </c>
      <c r="F42" s="17"/>
      <c r="G42" s="11">
        <v>26.27</v>
      </c>
      <c r="H42" s="13" t="s">
        <v>428</v>
      </c>
      <c r="I42" s="13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21"/>
      <c r="W42" s="20"/>
    </row>
    <row r="43" spans="1:23" customFormat="1" ht="50" hidden="1" customHeight="1">
      <c r="A43" s="16">
        <v>42</v>
      </c>
      <c r="B43" s="16">
        <v>2</v>
      </c>
      <c r="C43" s="16" t="s">
        <v>255</v>
      </c>
      <c r="D43" s="7">
        <v>2</v>
      </c>
      <c r="E43" s="8" t="s">
        <v>429</v>
      </c>
      <c r="F43" s="17"/>
      <c r="G43" s="11">
        <v>26.27</v>
      </c>
      <c r="H43" s="13" t="s">
        <v>265</v>
      </c>
      <c r="I43" s="13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21"/>
      <c r="W43" s="20"/>
    </row>
    <row r="44" spans="1:23" customFormat="1" ht="50" hidden="1" customHeight="1">
      <c r="A44" s="16">
        <v>43</v>
      </c>
      <c r="B44" s="16">
        <v>2</v>
      </c>
      <c r="C44" s="16" t="s">
        <v>255</v>
      </c>
      <c r="D44" s="7">
        <v>2</v>
      </c>
      <c r="E44" s="8" t="s">
        <v>430</v>
      </c>
      <c r="F44" s="17"/>
      <c r="G44" s="11">
        <v>45.46</v>
      </c>
      <c r="H44" s="13" t="s">
        <v>431</v>
      </c>
      <c r="I44" s="13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21"/>
      <c r="W44" s="20"/>
    </row>
    <row r="45" spans="1:23" customFormat="1" ht="50" hidden="1" customHeight="1">
      <c r="A45" s="16">
        <v>44</v>
      </c>
      <c r="B45" s="16">
        <v>2</v>
      </c>
      <c r="C45" s="16" t="s">
        <v>255</v>
      </c>
      <c r="D45" s="7">
        <v>2</v>
      </c>
      <c r="E45" s="8" t="s">
        <v>432</v>
      </c>
      <c r="F45" s="10"/>
      <c r="G45" s="11">
        <v>45.46</v>
      </c>
      <c r="H45" s="13" t="s">
        <v>433</v>
      </c>
      <c r="I45" s="13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21"/>
      <c r="W45" s="20"/>
    </row>
    <row r="46" spans="1:23" customFormat="1" ht="50" hidden="1" customHeight="1">
      <c r="A46" s="16">
        <v>45</v>
      </c>
      <c r="B46" s="16">
        <v>2</v>
      </c>
      <c r="C46" s="16" t="s">
        <v>255</v>
      </c>
      <c r="D46" s="7">
        <v>2</v>
      </c>
      <c r="E46" s="8" t="s">
        <v>434</v>
      </c>
      <c r="F46" s="17"/>
      <c r="G46" s="11">
        <v>7.8</v>
      </c>
      <c r="H46" s="18" t="s">
        <v>385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21"/>
      <c r="W46" s="20"/>
    </row>
    <row r="47" spans="1:23" customFormat="1" ht="50" hidden="1" customHeight="1">
      <c r="A47" s="16">
        <v>46</v>
      </c>
      <c r="B47" s="16">
        <v>2</v>
      </c>
      <c r="C47" s="16" t="s">
        <v>255</v>
      </c>
      <c r="D47" s="7">
        <v>2</v>
      </c>
      <c r="E47" s="8" t="s">
        <v>435</v>
      </c>
      <c r="F47" s="17"/>
      <c r="G47" s="11">
        <v>7.8</v>
      </c>
      <c r="H47" s="18" t="s">
        <v>385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21"/>
      <c r="W47" s="20"/>
    </row>
    <row r="48" spans="1:23" customFormat="1" ht="50" hidden="1" customHeight="1">
      <c r="A48" s="16">
        <v>47</v>
      </c>
      <c r="B48" s="16">
        <v>2</v>
      </c>
      <c r="C48" s="16" t="s">
        <v>255</v>
      </c>
      <c r="D48" s="7">
        <v>2</v>
      </c>
      <c r="E48" s="8" t="s">
        <v>436</v>
      </c>
      <c r="F48" s="17"/>
      <c r="G48" s="11">
        <v>7.8</v>
      </c>
      <c r="H48" s="13" t="s">
        <v>437</v>
      </c>
      <c r="I48" s="13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1"/>
      <c r="W48" s="20"/>
    </row>
    <row r="49" spans="1:23" customFormat="1" ht="50" hidden="1" customHeight="1">
      <c r="A49" s="16">
        <v>48</v>
      </c>
      <c r="B49" s="16">
        <v>2</v>
      </c>
      <c r="C49" s="16" t="s">
        <v>255</v>
      </c>
      <c r="D49" s="7">
        <v>2</v>
      </c>
      <c r="E49" s="8" t="s">
        <v>438</v>
      </c>
      <c r="F49" s="17"/>
      <c r="G49" s="11">
        <v>30.29</v>
      </c>
      <c r="H49" s="13" t="s">
        <v>266</v>
      </c>
      <c r="I49" s="13" t="s">
        <v>267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21"/>
      <c r="W49" s="20"/>
    </row>
    <row r="50" spans="1:23" customFormat="1" ht="50" hidden="1" customHeight="1">
      <c r="A50" s="16">
        <v>49</v>
      </c>
      <c r="B50" s="16">
        <v>2</v>
      </c>
      <c r="C50" s="16" t="s">
        <v>255</v>
      </c>
      <c r="D50" s="7">
        <v>2</v>
      </c>
      <c r="E50" s="8" t="s">
        <v>439</v>
      </c>
      <c r="F50" s="17"/>
      <c r="G50" s="11">
        <v>7.8</v>
      </c>
      <c r="H50" s="13" t="s">
        <v>440</v>
      </c>
      <c r="I50" s="13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21"/>
      <c r="W50" s="20"/>
    </row>
    <row r="51" spans="1:23" customFormat="1" ht="50" hidden="1" customHeight="1">
      <c r="A51" s="16">
        <v>50</v>
      </c>
      <c r="B51" s="16">
        <v>2</v>
      </c>
      <c r="C51" s="16" t="s">
        <v>255</v>
      </c>
      <c r="D51" s="7">
        <v>3</v>
      </c>
      <c r="E51" s="8" t="s">
        <v>441</v>
      </c>
      <c r="F51" s="17"/>
      <c r="G51" s="11" t="s">
        <v>401</v>
      </c>
      <c r="H51" s="13" t="s">
        <v>442</v>
      </c>
      <c r="I51" s="13" t="s">
        <v>443</v>
      </c>
      <c r="J51" s="13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21"/>
      <c r="W51" s="20"/>
    </row>
    <row r="52" spans="1:23" customFormat="1" ht="50" hidden="1" customHeight="1">
      <c r="A52" s="16">
        <v>51</v>
      </c>
      <c r="B52" s="16">
        <v>2</v>
      </c>
      <c r="C52" s="16" t="s">
        <v>255</v>
      </c>
      <c r="D52" s="23">
        <v>2</v>
      </c>
      <c r="E52" s="8" t="s">
        <v>444</v>
      </c>
      <c r="F52" s="17"/>
      <c r="G52" s="11">
        <v>43.44</v>
      </c>
      <c r="H52" s="13" t="s">
        <v>445</v>
      </c>
      <c r="I52" s="13" t="s">
        <v>446</v>
      </c>
      <c r="J52" s="13"/>
      <c r="K52" s="13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21"/>
      <c r="W52" s="20"/>
    </row>
    <row r="53" spans="1:23" customFormat="1" ht="50" hidden="1" customHeight="1">
      <c r="A53" s="16">
        <v>52</v>
      </c>
      <c r="B53" s="16">
        <v>2</v>
      </c>
      <c r="C53" s="16" t="s">
        <v>255</v>
      </c>
      <c r="D53" s="7">
        <v>2</v>
      </c>
      <c r="E53" s="8" t="s">
        <v>447</v>
      </c>
      <c r="F53" s="17"/>
      <c r="G53" s="11">
        <v>16.18</v>
      </c>
      <c r="H53" s="13" t="s">
        <v>422</v>
      </c>
      <c r="I53" s="13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21"/>
      <c r="W53" s="20"/>
    </row>
    <row r="54" spans="1:23" customFormat="1" ht="50" hidden="1" customHeight="1">
      <c r="A54" s="16">
        <v>53</v>
      </c>
      <c r="B54" s="16">
        <v>2</v>
      </c>
      <c r="C54" s="16" t="s">
        <v>255</v>
      </c>
      <c r="D54" s="7">
        <v>2</v>
      </c>
      <c r="E54" s="8" t="s">
        <v>448</v>
      </c>
      <c r="F54" s="17"/>
      <c r="G54" s="11">
        <v>7.8</v>
      </c>
      <c r="H54" s="18" t="s">
        <v>385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21"/>
      <c r="W54" s="20"/>
    </row>
    <row r="55" spans="1:23" customFormat="1" ht="50" hidden="1" customHeight="1">
      <c r="A55" s="16">
        <v>54</v>
      </c>
      <c r="B55" s="16">
        <v>2</v>
      </c>
      <c r="C55" s="16" t="s">
        <v>255</v>
      </c>
      <c r="D55" s="7">
        <v>2</v>
      </c>
      <c r="E55" s="8" t="s">
        <v>449</v>
      </c>
      <c r="F55" s="17"/>
      <c r="G55" s="11">
        <v>7.8</v>
      </c>
      <c r="H55" s="18" t="s">
        <v>385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21"/>
      <c r="W55" s="20"/>
    </row>
    <row r="56" spans="1:23" customFormat="1" ht="50" hidden="1" customHeight="1">
      <c r="A56" s="16">
        <v>55</v>
      </c>
      <c r="B56" s="16">
        <v>2</v>
      </c>
      <c r="C56" s="16" t="s">
        <v>255</v>
      </c>
      <c r="D56" s="7">
        <v>2</v>
      </c>
      <c r="E56" s="8" t="s">
        <v>450</v>
      </c>
      <c r="F56" s="17"/>
      <c r="G56" s="11">
        <v>51.52</v>
      </c>
      <c r="H56" s="13" t="s">
        <v>277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21"/>
      <c r="W56" s="20"/>
    </row>
    <row r="57" spans="1:23" customFormat="1" ht="50" hidden="1" customHeight="1">
      <c r="A57" s="16">
        <v>56</v>
      </c>
      <c r="B57" s="16">
        <v>2</v>
      </c>
      <c r="C57" s="16" t="s">
        <v>255</v>
      </c>
      <c r="D57" s="7">
        <v>2</v>
      </c>
      <c r="E57" s="8" t="s">
        <v>451</v>
      </c>
      <c r="F57" s="17"/>
      <c r="G57" s="11">
        <v>43.44</v>
      </c>
      <c r="H57" s="13" t="s">
        <v>452</v>
      </c>
      <c r="I57" s="13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21"/>
      <c r="W57" s="20"/>
    </row>
    <row r="58" spans="1:23" customFormat="1" ht="50" hidden="1" customHeight="1">
      <c r="A58" s="16">
        <v>57</v>
      </c>
      <c r="B58" s="16">
        <v>2</v>
      </c>
      <c r="C58" s="16" t="s">
        <v>255</v>
      </c>
      <c r="D58" s="7">
        <v>1</v>
      </c>
      <c r="E58" s="8" t="s">
        <v>453</v>
      </c>
      <c r="F58" s="17"/>
      <c r="G58" s="11">
        <v>33</v>
      </c>
      <c r="H58" s="13" t="s">
        <v>454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21"/>
      <c r="W58" s="20"/>
    </row>
    <row r="59" spans="1:23" customFormat="1" ht="50" hidden="1" customHeight="1">
      <c r="A59" s="16">
        <v>58</v>
      </c>
      <c r="B59" s="16">
        <v>2</v>
      </c>
      <c r="C59" s="16" t="s">
        <v>255</v>
      </c>
      <c r="D59" s="7">
        <v>1</v>
      </c>
      <c r="E59" s="8" t="s">
        <v>455</v>
      </c>
      <c r="F59" s="17"/>
      <c r="G59" s="11">
        <v>30</v>
      </c>
      <c r="H59" s="13" t="s">
        <v>277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21"/>
      <c r="W59" s="20"/>
    </row>
    <row r="60" spans="1:23" customFormat="1" ht="50" hidden="1" customHeight="1">
      <c r="A60" s="16">
        <v>59</v>
      </c>
      <c r="B60" s="16">
        <v>2</v>
      </c>
      <c r="C60" s="16" t="s">
        <v>255</v>
      </c>
      <c r="D60" s="7">
        <v>1</v>
      </c>
      <c r="E60" s="8" t="s">
        <v>456</v>
      </c>
      <c r="F60" s="17"/>
      <c r="G60" s="11">
        <v>47</v>
      </c>
      <c r="H60" s="13" t="s">
        <v>303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21"/>
      <c r="W60" s="20"/>
    </row>
    <row r="61" spans="1:23" customFormat="1" ht="50" hidden="1" customHeight="1">
      <c r="A61" s="16">
        <v>60</v>
      </c>
      <c r="B61" s="16">
        <v>2</v>
      </c>
      <c r="C61" s="16" t="s">
        <v>255</v>
      </c>
      <c r="D61" s="7">
        <v>1</v>
      </c>
      <c r="E61" s="8" t="s">
        <v>457</v>
      </c>
      <c r="F61" s="17"/>
      <c r="G61" s="11">
        <v>27</v>
      </c>
      <c r="H61" s="13" t="s">
        <v>265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21"/>
      <c r="W61" s="20"/>
    </row>
    <row r="62" spans="1:23" customFormat="1" ht="50" hidden="1" customHeight="1">
      <c r="A62" s="16">
        <v>61</v>
      </c>
      <c r="B62" s="16">
        <v>2</v>
      </c>
      <c r="C62" s="16" t="s">
        <v>255</v>
      </c>
      <c r="D62" s="7">
        <v>1</v>
      </c>
      <c r="E62" s="8" t="s">
        <v>458</v>
      </c>
      <c r="F62" s="17"/>
      <c r="G62" s="11">
        <v>40</v>
      </c>
      <c r="H62" s="13" t="s">
        <v>310</v>
      </c>
      <c r="I62" s="13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21"/>
      <c r="W62" s="20"/>
    </row>
    <row r="63" spans="1:23" customFormat="1" ht="61" hidden="1" customHeight="1">
      <c r="A63" s="16">
        <v>62</v>
      </c>
      <c r="B63" s="16">
        <v>2</v>
      </c>
      <c r="C63" s="16" t="s">
        <v>255</v>
      </c>
      <c r="D63" s="7">
        <v>1</v>
      </c>
      <c r="E63" s="8" t="s">
        <v>459</v>
      </c>
      <c r="F63" s="17"/>
      <c r="G63" s="11">
        <v>8</v>
      </c>
      <c r="H63" s="18" t="s">
        <v>460</v>
      </c>
      <c r="I63" s="13"/>
      <c r="J63" s="18"/>
      <c r="K63" s="13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21"/>
      <c r="W63" s="20"/>
    </row>
    <row r="64" spans="1:23" customFormat="1" ht="50" hidden="1" customHeight="1">
      <c r="A64" s="16">
        <v>63</v>
      </c>
      <c r="B64" s="16">
        <v>2</v>
      </c>
      <c r="C64" s="16" t="s">
        <v>255</v>
      </c>
      <c r="D64" s="7">
        <v>1</v>
      </c>
      <c r="E64" s="8" t="s">
        <v>461</v>
      </c>
      <c r="F64" s="17"/>
      <c r="G64" s="11">
        <v>50</v>
      </c>
      <c r="H64" s="13" t="s">
        <v>277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21"/>
      <c r="W64" s="20"/>
    </row>
    <row r="65" spans="1:23" customFormat="1" ht="50" hidden="1" customHeight="1">
      <c r="A65" s="16">
        <v>64</v>
      </c>
      <c r="B65" s="16">
        <v>2</v>
      </c>
      <c r="C65" s="16" t="s">
        <v>255</v>
      </c>
      <c r="D65" s="7">
        <v>1</v>
      </c>
      <c r="E65" s="8" t="s">
        <v>462</v>
      </c>
      <c r="F65" s="17"/>
      <c r="G65" s="11">
        <v>6</v>
      </c>
      <c r="H65" s="13" t="s">
        <v>463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21"/>
      <c r="W65" s="20"/>
    </row>
    <row r="66" spans="1:23" customFormat="1" ht="50" hidden="1" customHeight="1">
      <c r="A66" s="16">
        <v>65</v>
      </c>
      <c r="B66" s="16">
        <v>2</v>
      </c>
      <c r="C66" s="16" t="s">
        <v>255</v>
      </c>
      <c r="D66" s="7">
        <v>1</v>
      </c>
      <c r="E66" s="8" t="s">
        <v>464</v>
      </c>
      <c r="F66" s="17"/>
      <c r="G66" s="11">
        <v>20</v>
      </c>
      <c r="H66" s="13" t="s">
        <v>264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21"/>
      <c r="W66" s="20"/>
    </row>
    <row r="67" spans="1:23" customFormat="1" ht="50" hidden="1" customHeight="1">
      <c r="A67" s="16">
        <v>66</v>
      </c>
      <c r="B67" s="16">
        <v>2</v>
      </c>
      <c r="C67" s="16" t="s">
        <v>255</v>
      </c>
      <c r="D67" s="7">
        <v>1</v>
      </c>
      <c r="E67" s="8" t="s">
        <v>465</v>
      </c>
      <c r="F67" s="17"/>
      <c r="G67" s="11">
        <v>55</v>
      </c>
      <c r="H67" s="13" t="s">
        <v>466</v>
      </c>
      <c r="I67" s="13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21"/>
      <c r="W67" s="20"/>
    </row>
    <row r="68" spans="1:23" customFormat="1" ht="50" hidden="1" customHeight="1">
      <c r="A68" s="16">
        <v>67</v>
      </c>
      <c r="B68" s="16">
        <v>2</v>
      </c>
      <c r="C68" s="16" t="s">
        <v>255</v>
      </c>
      <c r="D68" s="7">
        <v>1</v>
      </c>
      <c r="E68" s="8" t="s">
        <v>467</v>
      </c>
      <c r="F68" s="17"/>
      <c r="G68" s="11">
        <v>40</v>
      </c>
      <c r="H68" s="13" t="s">
        <v>468</v>
      </c>
      <c r="I68" s="13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21"/>
      <c r="W68" s="20"/>
    </row>
    <row r="69" spans="1:23" customFormat="1" ht="50" hidden="1" customHeight="1">
      <c r="A69" s="16">
        <v>68</v>
      </c>
      <c r="B69" s="16">
        <v>2</v>
      </c>
      <c r="C69" s="16" t="s">
        <v>255</v>
      </c>
      <c r="D69" s="7">
        <v>1</v>
      </c>
      <c r="E69" s="8" t="s">
        <v>469</v>
      </c>
      <c r="F69" s="17"/>
      <c r="G69" s="11">
        <v>8</v>
      </c>
      <c r="H69" s="13" t="s">
        <v>261</v>
      </c>
      <c r="I69" s="13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21"/>
      <c r="W69" s="20"/>
    </row>
    <row r="70" spans="1:23" customFormat="1" ht="50" hidden="1" customHeight="1">
      <c r="A70" s="16">
        <v>69</v>
      </c>
      <c r="B70" s="16">
        <v>2</v>
      </c>
      <c r="C70" s="16" t="s">
        <v>255</v>
      </c>
      <c r="D70" s="7">
        <v>1</v>
      </c>
      <c r="E70" s="8" t="s">
        <v>470</v>
      </c>
      <c r="F70" s="17"/>
      <c r="G70" s="11">
        <v>8</v>
      </c>
      <c r="H70" s="13" t="s">
        <v>471</v>
      </c>
      <c r="I70" s="13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21"/>
      <c r="W70" s="20"/>
    </row>
    <row r="71" spans="1:23" customFormat="1" ht="50" hidden="1" customHeight="1">
      <c r="A71" s="16">
        <v>70</v>
      </c>
      <c r="B71" s="16">
        <v>2</v>
      </c>
      <c r="C71" s="16" t="s">
        <v>255</v>
      </c>
      <c r="D71" s="7">
        <v>1</v>
      </c>
      <c r="E71" s="8" t="s">
        <v>472</v>
      </c>
      <c r="F71" s="17"/>
      <c r="G71" s="11">
        <v>8</v>
      </c>
      <c r="H71" s="13" t="s">
        <v>473</v>
      </c>
      <c r="I71" s="13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21"/>
      <c r="W71" s="20"/>
    </row>
    <row r="72" spans="1:23" customFormat="1" ht="50" hidden="1" customHeight="1">
      <c r="A72" s="16">
        <v>71</v>
      </c>
      <c r="B72" s="16">
        <v>2</v>
      </c>
      <c r="C72" s="16" t="s">
        <v>255</v>
      </c>
      <c r="D72" s="7">
        <v>1</v>
      </c>
      <c r="E72" s="8" t="s">
        <v>474</v>
      </c>
      <c r="F72" s="17"/>
      <c r="G72" s="11">
        <v>7</v>
      </c>
      <c r="H72" s="13" t="s">
        <v>475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21"/>
      <c r="W72" s="20"/>
    </row>
    <row r="73" spans="1:23" customFormat="1" ht="50" hidden="1" customHeight="1">
      <c r="A73" s="16">
        <v>72</v>
      </c>
      <c r="B73" s="16">
        <v>2</v>
      </c>
      <c r="C73" s="16" t="s">
        <v>255</v>
      </c>
      <c r="D73" s="7">
        <v>1</v>
      </c>
      <c r="E73" s="8" t="s">
        <v>476</v>
      </c>
      <c r="F73" s="10"/>
      <c r="G73" s="11">
        <v>7</v>
      </c>
      <c r="H73" s="13" t="s">
        <v>277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21"/>
      <c r="W73" s="20"/>
    </row>
    <row r="74" spans="1:23" customFormat="1" ht="50" hidden="1" customHeight="1">
      <c r="A74" s="16">
        <v>73</v>
      </c>
      <c r="B74" s="16">
        <v>2</v>
      </c>
      <c r="C74" s="16" t="s">
        <v>255</v>
      </c>
      <c r="D74" s="7">
        <v>1</v>
      </c>
      <c r="E74" s="8" t="s">
        <v>477</v>
      </c>
      <c r="F74" s="17"/>
      <c r="G74" s="11">
        <v>21</v>
      </c>
      <c r="H74" s="13" t="s">
        <v>317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21"/>
      <c r="W74" s="20"/>
    </row>
    <row r="75" spans="1:23" customFormat="1" ht="50" hidden="1" customHeight="1">
      <c r="A75" s="16">
        <v>74</v>
      </c>
      <c r="B75" s="16">
        <v>2</v>
      </c>
      <c r="C75" s="16" t="s">
        <v>255</v>
      </c>
      <c r="D75" s="7">
        <v>1</v>
      </c>
      <c r="E75" s="8" t="s">
        <v>478</v>
      </c>
      <c r="F75" s="17"/>
      <c r="G75" s="11">
        <v>21</v>
      </c>
      <c r="H75" s="13" t="s">
        <v>317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21"/>
      <c r="W75" s="20"/>
    </row>
    <row r="76" spans="1:23" customFormat="1" ht="50" hidden="1" customHeight="1">
      <c r="A76" s="16">
        <v>75</v>
      </c>
      <c r="B76" s="16">
        <v>2</v>
      </c>
      <c r="C76" s="16" t="s">
        <v>255</v>
      </c>
      <c r="D76" s="7">
        <v>1</v>
      </c>
      <c r="E76" s="8" t="s">
        <v>479</v>
      </c>
      <c r="F76" s="17"/>
      <c r="G76" s="11">
        <v>20</v>
      </c>
      <c r="H76" s="18" t="s">
        <v>311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21"/>
      <c r="W76" s="20"/>
    </row>
    <row r="77" spans="1:23" customFormat="1" ht="50" hidden="1" customHeight="1">
      <c r="A77" s="16">
        <v>76</v>
      </c>
      <c r="B77" s="16">
        <v>2</v>
      </c>
      <c r="C77" s="16" t="s">
        <v>255</v>
      </c>
      <c r="D77" s="7">
        <v>1</v>
      </c>
      <c r="E77" s="8" t="s">
        <v>480</v>
      </c>
      <c r="F77" s="17"/>
      <c r="G77" s="11">
        <v>7</v>
      </c>
      <c r="H77" s="18" t="s">
        <v>385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21"/>
      <c r="W77" s="20"/>
    </row>
    <row r="78" spans="1:23" customFormat="1" ht="50" hidden="1" customHeight="1">
      <c r="A78" s="16">
        <v>77</v>
      </c>
      <c r="B78" s="16">
        <v>2</v>
      </c>
      <c r="C78" s="16" t="s">
        <v>255</v>
      </c>
      <c r="D78" s="7">
        <v>1</v>
      </c>
      <c r="E78" s="8" t="s">
        <v>481</v>
      </c>
      <c r="F78" s="17"/>
      <c r="G78" s="11">
        <v>7</v>
      </c>
      <c r="H78" s="18" t="s">
        <v>385</v>
      </c>
      <c r="I78" s="13" t="s">
        <v>385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21"/>
      <c r="W78" s="20"/>
    </row>
    <row r="79" spans="1:23" customFormat="1" ht="50" hidden="1" customHeight="1">
      <c r="A79" s="16">
        <v>78</v>
      </c>
      <c r="B79" s="16">
        <v>2</v>
      </c>
      <c r="C79" s="16" t="s">
        <v>255</v>
      </c>
      <c r="D79" s="7">
        <v>1</v>
      </c>
      <c r="E79" s="8" t="s">
        <v>482</v>
      </c>
      <c r="F79" s="17"/>
      <c r="G79" s="11">
        <v>6</v>
      </c>
      <c r="H79" s="18" t="s">
        <v>483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21"/>
      <c r="W79" s="20"/>
    </row>
    <row r="80" spans="1:23" customFormat="1" ht="50" hidden="1" customHeight="1">
      <c r="A80" s="16">
        <v>79</v>
      </c>
      <c r="B80" s="16">
        <v>2</v>
      </c>
      <c r="C80" s="16" t="s">
        <v>255</v>
      </c>
      <c r="D80" s="7">
        <v>1</v>
      </c>
      <c r="E80" s="8" t="s">
        <v>484</v>
      </c>
      <c r="F80" s="17"/>
      <c r="G80" s="11">
        <v>6</v>
      </c>
      <c r="H80" s="13" t="s">
        <v>485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21"/>
      <c r="W80" s="20"/>
    </row>
    <row r="81" spans="1:23" customFormat="1" ht="50" hidden="1" customHeight="1">
      <c r="A81" s="16">
        <v>80</v>
      </c>
      <c r="B81" s="16">
        <v>2</v>
      </c>
      <c r="C81" s="16" t="s">
        <v>255</v>
      </c>
      <c r="D81" s="7">
        <v>1</v>
      </c>
      <c r="E81" s="8" t="s">
        <v>486</v>
      </c>
      <c r="F81" s="17"/>
      <c r="G81" s="11">
        <v>40</v>
      </c>
      <c r="H81" s="13" t="s">
        <v>487</v>
      </c>
      <c r="I81" s="13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21"/>
      <c r="W81" s="20"/>
    </row>
    <row r="82" spans="1:23" customFormat="1" ht="50" hidden="1" customHeight="1">
      <c r="A82" s="80">
        <v>81</v>
      </c>
      <c r="B82" s="80">
        <v>2</v>
      </c>
      <c r="C82" s="80" t="s">
        <v>255</v>
      </c>
      <c r="D82" s="81">
        <v>1</v>
      </c>
      <c r="E82" s="62" t="s">
        <v>488</v>
      </c>
      <c r="F82" s="64"/>
      <c r="G82" s="63">
        <v>40</v>
      </c>
      <c r="H82" s="24" t="s">
        <v>290</v>
      </c>
      <c r="I82" s="24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3"/>
      <c r="W82" s="84"/>
    </row>
    <row r="83" spans="1:23" ht="45" customHeight="1">
      <c r="A83" s="16">
        <v>82</v>
      </c>
      <c r="B83" s="16">
        <v>1</v>
      </c>
      <c r="C83" s="16" t="s">
        <v>489</v>
      </c>
      <c r="D83" s="7">
        <v>63</v>
      </c>
      <c r="E83" s="8" t="s">
        <v>491</v>
      </c>
      <c r="F83" s="17"/>
      <c r="G83" s="11" t="s">
        <v>490</v>
      </c>
      <c r="H83" s="13" t="s">
        <v>492</v>
      </c>
      <c r="I83" s="13" t="s">
        <v>493</v>
      </c>
      <c r="J83" s="18" t="s">
        <v>494</v>
      </c>
      <c r="K83" s="13" t="s">
        <v>495</v>
      </c>
      <c r="L83" s="18" t="s">
        <v>496</v>
      </c>
      <c r="M83" s="13" t="s">
        <v>497</v>
      </c>
      <c r="N83" s="13" t="s">
        <v>498</v>
      </c>
      <c r="O83" s="13" t="s">
        <v>499</v>
      </c>
      <c r="P83" s="18" t="s">
        <v>500</v>
      </c>
      <c r="Q83" s="18" t="s">
        <v>501</v>
      </c>
      <c r="R83" s="13" t="s">
        <v>502</v>
      </c>
      <c r="S83" s="18" t="s">
        <v>503</v>
      </c>
      <c r="T83" s="13" t="s">
        <v>504</v>
      </c>
      <c r="U83" s="18" t="s">
        <v>505</v>
      </c>
      <c r="V83" s="18" t="s">
        <v>506</v>
      </c>
      <c r="W83" s="18" t="s">
        <v>507</v>
      </c>
    </row>
    <row r="84" spans="1:23" ht="45" customHeight="1">
      <c r="A84" s="16">
        <v>83</v>
      </c>
      <c r="B84" s="16">
        <v>1</v>
      </c>
      <c r="C84" s="16" t="s">
        <v>489</v>
      </c>
      <c r="D84" s="7">
        <v>51</v>
      </c>
      <c r="E84" s="8" t="s">
        <v>509</v>
      </c>
      <c r="F84" s="17"/>
      <c r="G84" s="11" t="s">
        <v>508</v>
      </c>
      <c r="H84" s="13" t="s">
        <v>510</v>
      </c>
      <c r="I84" s="13" t="s">
        <v>511</v>
      </c>
      <c r="J84" s="18" t="s">
        <v>512</v>
      </c>
      <c r="K84" s="13" t="s">
        <v>513</v>
      </c>
      <c r="L84" s="13" t="s">
        <v>514</v>
      </c>
      <c r="M84" s="13" t="s">
        <v>515</v>
      </c>
      <c r="N84" s="13" t="s">
        <v>516</v>
      </c>
      <c r="O84" s="13" t="s">
        <v>517</v>
      </c>
      <c r="P84" s="13" t="s">
        <v>518</v>
      </c>
      <c r="Q84" s="18" t="s">
        <v>519</v>
      </c>
      <c r="R84" s="13" t="s">
        <v>520</v>
      </c>
      <c r="S84" s="13"/>
      <c r="T84" s="18"/>
      <c r="U84" s="18"/>
      <c r="V84" s="18"/>
      <c r="W84" s="18"/>
    </row>
    <row r="85" spans="1:23" ht="45" customHeight="1">
      <c r="A85" s="16">
        <v>84</v>
      </c>
      <c r="B85" s="16">
        <v>1</v>
      </c>
      <c r="C85" s="16" t="s">
        <v>489</v>
      </c>
      <c r="D85" s="7">
        <v>58</v>
      </c>
      <c r="E85" s="8" t="s">
        <v>522</v>
      </c>
      <c r="F85" s="17"/>
      <c r="G85" s="11" t="s">
        <v>521</v>
      </c>
      <c r="H85" s="13" t="s">
        <v>510</v>
      </c>
      <c r="I85" s="13" t="s">
        <v>511</v>
      </c>
      <c r="J85" s="18" t="s">
        <v>512</v>
      </c>
      <c r="K85" s="13" t="s">
        <v>513</v>
      </c>
      <c r="L85" s="13" t="s">
        <v>514</v>
      </c>
      <c r="M85" s="13" t="s">
        <v>515</v>
      </c>
      <c r="N85" s="13" t="s">
        <v>516</v>
      </c>
      <c r="O85" s="13" t="s">
        <v>517</v>
      </c>
      <c r="P85" s="13" t="s">
        <v>518</v>
      </c>
      <c r="Q85" s="18" t="s">
        <v>519</v>
      </c>
      <c r="R85" s="13" t="s">
        <v>523</v>
      </c>
      <c r="S85" s="13" t="s">
        <v>524</v>
      </c>
      <c r="T85" s="18" t="s">
        <v>525</v>
      </c>
      <c r="U85" s="18"/>
      <c r="V85" s="18"/>
      <c r="W85" s="18"/>
    </row>
    <row r="86" spans="1:23" ht="45" customHeight="1">
      <c r="A86" s="16">
        <v>85</v>
      </c>
      <c r="B86" s="16">
        <v>1</v>
      </c>
      <c r="C86" s="16" t="s">
        <v>489</v>
      </c>
      <c r="D86" s="7">
        <v>40</v>
      </c>
      <c r="E86" s="8" t="s">
        <v>527</v>
      </c>
      <c r="F86" s="17"/>
      <c r="G86" s="11" t="s">
        <v>526</v>
      </c>
      <c r="H86" s="13" t="s">
        <v>528</v>
      </c>
      <c r="I86" s="13" t="s">
        <v>529</v>
      </c>
      <c r="J86" s="13" t="s">
        <v>530</v>
      </c>
      <c r="K86" s="13" t="s">
        <v>531</v>
      </c>
      <c r="L86" s="13" t="s">
        <v>505</v>
      </c>
      <c r="M86" s="13" t="s">
        <v>532</v>
      </c>
      <c r="N86" s="13" t="s">
        <v>533</v>
      </c>
      <c r="O86" s="13" t="s">
        <v>534</v>
      </c>
      <c r="P86" s="18" t="s">
        <v>535</v>
      </c>
      <c r="Q86" s="13" t="s">
        <v>536</v>
      </c>
      <c r="R86" s="18"/>
      <c r="S86" s="18"/>
      <c r="T86" s="18"/>
      <c r="U86" s="18"/>
      <c r="V86" s="18"/>
      <c r="W86" s="18"/>
    </row>
    <row r="87" spans="1:23" ht="45" customHeight="1">
      <c r="A87" s="16">
        <v>86</v>
      </c>
      <c r="B87" s="16">
        <v>1</v>
      </c>
      <c r="C87" s="16" t="s">
        <v>489</v>
      </c>
      <c r="D87" s="7">
        <v>34</v>
      </c>
      <c r="E87" s="8" t="s">
        <v>538</v>
      </c>
      <c r="F87" s="17"/>
      <c r="G87" s="11" t="s">
        <v>537</v>
      </c>
      <c r="H87" s="13" t="s">
        <v>539</v>
      </c>
      <c r="I87" s="13" t="s">
        <v>540</v>
      </c>
      <c r="J87" s="18" t="s">
        <v>541</v>
      </c>
      <c r="K87" s="13" t="s">
        <v>542</v>
      </c>
      <c r="L87" s="13" t="s">
        <v>543</v>
      </c>
      <c r="M87" s="13" t="s">
        <v>544</v>
      </c>
      <c r="N87" s="13" t="s">
        <v>545</v>
      </c>
      <c r="O87" s="18" t="s">
        <v>546</v>
      </c>
      <c r="P87" s="18" t="s">
        <v>547</v>
      </c>
      <c r="Q87" s="18"/>
      <c r="R87" s="18"/>
      <c r="S87" s="13"/>
      <c r="T87" s="13"/>
      <c r="U87" s="13"/>
      <c r="V87" s="18"/>
      <c r="W87" s="13"/>
    </row>
    <row r="88" spans="1:23" ht="45" customHeight="1">
      <c r="A88" s="16">
        <v>87</v>
      </c>
      <c r="B88" s="16">
        <v>1</v>
      </c>
      <c r="C88" s="16" t="s">
        <v>489</v>
      </c>
      <c r="D88" s="7">
        <v>24</v>
      </c>
      <c r="E88" s="8" t="s">
        <v>549</v>
      </c>
      <c r="F88" s="17"/>
      <c r="G88" s="11" t="s">
        <v>548</v>
      </c>
      <c r="H88" s="13" t="s">
        <v>515</v>
      </c>
      <c r="I88" s="13" t="s">
        <v>550</v>
      </c>
      <c r="J88" s="13" t="s">
        <v>551</v>
      </c>
      <c r="K88" s="13" t="s">
        <v>552</v>
      </c>
      <c r="L88" s="13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45" customHeight="1">
      <c r="A89" s="16">
        <v>88</v>
      </c>
      <c r="B89" s="16">
        <v>1</v>
      </c>
      <c r="C89" s="16" t="s">
        <v>489</v>
      </c>
      <c r="D89" s="7">
        <v>19</v>
      </c>
      <c r="E89" s="8" t="s">
        <v>554</v>
      </c>
      <c r="F89" s="17"/>
      <c r="G89" s="11" t="s">
        <v>553</v>
      </c>
      <c r="H89" s="18" t="s">
        <v>555</v>
      </c>
      <c r="I89" s="13" t="s">
        <v>556</v>
      </c>
      <c r="J89" s="13" t="s">
        <v>557</v>
      </c>
      <c r="K89" s="13" t="s">
        <v>558</v>
      </c>
      <c r="L89" s="13" t="s">
        <v>559</v>
      </c>
      <c r="M89" s="13" t="s">
        <v>560</v>
      </c>
      <c r="N89" s="13" t="s">
        <v>561</v>
      </c>
      <c r="O89" s="13" t="s">
        <v>562</v>
      </c>
      <c r="P89" s="85"/>
      <c r="Q89" s="18"/>
      <c r="R89" s="18"/>
      <c r="S89" s="18"/>
      <c r="T89" s="18"/>
      <c r="U89" s="18"/>
      <c r="V89" s="18"/>
      <c r="W89" s="18"/>
    </row>
    <row r="90" spans="1:23" ht="45" customHeight="1">
      <c r="A90" s="16">
        <v>89</v>
      </c>
      <c r="B90" s="16">
        <v>1</v>
      </c>
      <c r="C90" s="16" t="s">
        <v>489</v>
      </c>
      <c r="D90" s="7">
        <v>18</v>
      </c>
      <c r="E90" s="8" t="s">
        <v>564</v>
      </c>
      <c r="F90" s="17"/>
      <c r="G90" s="11" t="s">
        <v>563</v>
      </c>
      <c r="H90" s="13" t="s">
        <v>565</v>
      </c>
      <c r="I90" s="13" t="s">
        <v>566</v>
      </c>
      <c r="J90" s="18"/>
      <c r="K90" s="13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customFormat="1" ht="45" hidden="1" customHeight="1">
      <c r="A91" s="70">
        <v>90</v>
      </c>
      <c r="B91" s="70">
        <v>2</v>
      </c>
      <c r="C91" s="70" t="s">
        <v>489</v>
      </c>
      <c r="D91" s="71">
        <v>13</v>
      </c>
      <c r="E91" s="56" t="s">
        <v>568</v>
      </c>
      <c r="F91" s="58"/>
      <c r="G91" s="57" t="s">
        <v>567</v>
      </c>
      <c r="H91" s="25" t="s">
        <v>542</v>
      </c>
      <c r="I91" s="73" t="s">
        <v>569</v>
      </c>
      <c r="J91" s="25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 customFormat="1" ht="45" hidden="1" customHeight="1">
      <c r="A92" s="16">
        <v>91</v>
      </c>
      <c r="B92" s="16">
        <v>2</v>
      </c>
      <c r="C92" s="16" t="s">
        <v>489</v>
      </c>
      <c r="D92" s="7">
        <v>12</v>
      </c>
      <c r="E92" s="8" t="s">
        <v>570</v>
      </c>
      <c r="F92" s="17"/>
      <c r="G92" s="11" t="s">
        <v>348</v>
      </c>
      <c r="H92" s="13" t="s">
        <v>571</v>
      </c>
      <c r="I92" s="13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spans="1:23" customFormat="1" ht="45" hidden="1" customHeight="1">
      <c r="A93" s="16">
        <v>92</v>
      </c>
      <c r="B93" s="16">
        <v>2</v>
      </c>
      <c r="C93" s="16" t="s">
        <v>489</v>
      </c>
      <c r="D93" s="7">
        <v>6</v>
      </c>
      <c r="E93" s="8" t="s">
        <v>572</v>
      </c>
      <c r="F93" s="10"/>
      <c r="G93" s="11" t="s">
        <v>369</v>
      </c>
      <c r="H93" s="13" t="s">
        <v>573</v>
      </c>
      <c r="I93" s="13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customFormat="1" ht="45" hidden="1" customHeight="1">
      <c r="A94" s="16">
        <v>93</v>
      </c>
      <c r="B94" s="16">
        <v>2</v>
      </c>
      <c r="C94" s="16" t="s">
        <v>489</v>
      </c>
      <c r="D94" s="7">
        <v>6</v>
      </c>
      <c r="E94" s="8" t="s">
        <v>575</v>
      </c>
      <c r="F94" s="10"/>
      <c r="G94" s="11" t="s">
        <v>574</v>
      </c>
      <c r="H94" s="18" t="s">
        <v>576</v>
      </c>
      <c r="I94" s="13" t="s">
        <v>577</v>
      </c>
      <c r="J94" s="18"/>
      <c r="K94" s="13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customFormat="1" ht="45" hidden="1" customHeight="1">
      <c r="A95" s="16">
        <v>94</v>
      </c>
      <c r="B95" s="16">
        <v>2</v>
      </c>
      <c r="C95" s="16" t="s">
        <v>489</v>
      </c>
      <c r="D95" s="7">
        <v>6</v>
      </c>
      <c r="E95" s="8" t="s">
        <v>579</v>
      </c>
      <c r="F95" s="17"/>
      <c r="G95" s="11" t="s">
        <v>578</v>
      </c>
      <c r="H95" s="13" t="s">
        <v>580</v>
      </c>
      <c r="I95" s="13" t="s">
        <v>581</v>
      </c>
      <c r="J95" s="13" t="s">
        <v>582</v>
      </c>
      <c r="K95" s="13" t="s">
        <v>583</v>
      </c>
      <c r="L95" s="13"/>
      <c r="M95" s="13"/>
      <c r="N95" s="13"/>
      <c r="O95" s="13"/>
      <c r="P95" s="13"/>
      <c r="Q95" s="18"/>
      <c r="R95" s="18"/>
      <c r="S95" s="18"/>
      <c r="T95" s="18"/>
      <c r="U95" s="18"/>
      <c r="V95" s="18"/>
      <c r="W95" s="18"/>
    </row>
    <row r="96" spans="1:23" customFormat="1" ht="45" hidden="1" customHeight="1">
      <c r="A96" s="16">
        <v>95</v>
      </c>
      <c r="B96" s="16">
        <v>2</v>
      </c>
      <c r="C96" s="16" t="s">
        <v>489</v>
      </c>
      <c r="D96" s="7">
        <v>6</v>
      </c>
      <c r="E96" s="8" t="s">
        <v>584</v>
      </c>
      <c r="F96" s="10"/>
      <c r="G96" s="11" t="s">
        <v>369</v>
      </c>
      <c r="H96" s="13" t="s">
        <v>582</v>
      </c>
      <c r="I96" s="13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customFormat="1" ht="45" hidden="1" customHeight="1">
      <c r="A97" s="16">
        <v>96</v>
      </c>
      <c r="B97" s="16">
        <v>2</v>
      </c>
      <c r="C97" s="16" t="s">
        <v>489</v>
      </c>
      <c r="D97" s="7">
        <v>6</v>
      </c>
      <c r="E97" s="8" t="s">
        <v>586</v>
      </c>
      <c r="F97" s="17"/>
      <c r="G97" s="11" t="s">
        <v>585</v>
      </c>
      <c r="H97" s="13" t="s">
        <v>587</v>
      </c>
      <c r="I97" s="13" t="s">
        <v>385</v>
      </c>
      <c r="J97" s="18" t="s">
        <v>543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customFormat="1" ht="45" hidden="1" customHeight="1">
      <c r="A98" s="16">
        <v>97</v>
      </c>
      <c r="B98" s="16">
        <v>2</v>
      </c>
      <c r="C98" s="16" t="s">
        <v>489</v>
      </c>
      <c r="D98" s="7">
        <v>5</v>
      </c>
      <c r="E98" s="8" t="s">
        <v>589</v>
      </c>
      <c r="F98" s="17"/>
      <c r="G98" s="22" t="s">
        <v>588</v>
      </c>
      <c r="H98" s="19" t="s">
        <v>590</v>
      </c>
      <c r="I98" s="27"/>
      <c r="J98" s="28"/>
      <c r="K98" s="18"/>
      <c r="L98" s="18"/>
      <c r="M98" s="18"/>
      <c r="N98" s="18"/>
      <c r="O98" s="18"/>
      <c r="P98" s="13"/>
      <c r="Q98" s="18"/>
      <c r="R98" s="18"/>
      <c r="S98" s="18"/>
      <c r="T98" s="18"/>
      <c r="U98" s="18"/>
      <c r="V98" s="18"/>
      <c r="W98" s="18"/>
    </row>
    <row r="99" spans="1:23" customFormat="1" ht="45" hidden="1" customHeight="1">
      <c r="A99" s="16">
        <v>98</v>
      </c>
      <c r="B99" s="16">
        <v>2</v>
      </c>
      <c r="C99" s="16" t="s">
        <v>489</v>
      </c>
      <c r="D99" s="7">
        <v>5</v>
      </c>
      <c r="E99" s="8" t="s">
        <v>592</v>
      </c>
      <c r="F99" s="17"/>
      <c r="G99" s="11" t="s">
        <v>591</v>
      </c>
      <c r="H99" s="18" t="s">
        <v>593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customFormat="1" ht="45" hidden="1" customHeight="1">
      <c r="A100" s="16">
        <v>99</v>
      </c>
      <c r="B100" s="16">
        <v>2</v>
      </c>
      <c r="C100" s="16" t="s">
        <v>489</v>
      </c>
      <c r="D100" s="7">
        <v>4</v>
      </c>
      <c r="E100" s="8" t="s">
        <v>595</v>
      </c>
      <c r="F100" s="17"/>
      <c r="G100" s="11" t="s">
        <v>594</v>
      </c>
      <c r="H100" s="13" t="s">
        <v>596</v>
      </c>
      <c r="I100" s="13" t="s">
        <v>597</v>
      </c>
      <c r="J100" s="13" t="s">
        <v>598</v>
      </c>
      <c r="K100" s="2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customFormat="1" ht="45" hidden="1" customHeight="1">
      <c r="A101" s="16">
        <v>100</v>
      </c>
      <c r="B101" s="16">
        <v>2</v>
      </c>
      <c r="C101" s="16" t="s">
        <v>489</v>
      </c>
      <c r="D101" s="7">
        <v>4</v>
      </c>
      <c r="E101" s="8" t="s">
        <v>600</v>
      </c>
      <c r="F101" s="17"/>
      <c r="G101" s="11" t="s">
        <v>599</v>
      </c>
      <c r="H101" s="18" t="s">
        <v>601</v>
      </c>
      <c r="I101" s="13" t="s">
        <v>602</v>
      </c>
      <c r="J101" s="13" t="s">
        <v>603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customFormat="1" ht="45" hidden="1" customHeight="1">
      <c r="A102" s="16">
        <v>101</v>
      </c>
      <c r="B102" s="16">
        <v>2</v>
      </c>
      <c r="C102" s="16" t="s">
        <v>489</v>
      </c>
      <c r="D102" s="7">
        <v>4</v>
      </c>
      <c r="E102" s="8" t="s">
        <v>605</v>
      </c>
      <c r="F102" s="17"/>
      <c r="G102" s="11" t="s">
        <v>604</v>
      </c>
      <c r="H102" s="18" t="s">
        <v>601</v>
      </c>
      <c r="I102" s="18" t="s">
        <v>606</v>
      </c>
      <c r="J102" s="13" t="s">
        <v>607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customFormat="1" ht="45" hidden="1" customHeight="1">
      <c r="A103" s="16">
        <v>102</v>
      </c>
      <c r="B103" s="16">
        <v>2</v>
      </c>
      <c r="C103" s="16" t="s">
        <v>489</v>
      </c>
      <c r="D103" s="7">
        <v>4</v>
      </c>
      <c r="E103" s="8" t="s">
        <v>608</v>
      </c>
      <c r="F103" s="17"/>
      <c r="G103" s="11" t="s">
        <v>206</v>
      </c>
      <c r="H103" s="18" t="s">
        <v>601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customFormat="1" ht="45" hidden="1" customHeight="1">
      <c r="A104" s="16">
        <v>103</v>
      </c>
      <c r="B104" s="16">
        <v>2</v>
      </c>
      <c r="C104" s="16" t="s">
        <v>489</v>
      </c>
      <c r="D104" s="7">
        <v>3</v>
      </c>
      <c r="E104" s="8" t="s">
        <v>609</v>
      </c>
      <c r="F104" s="17"/>
      <c r="G104" s="11" t="s">
        <v>401</v>
      </c>
      <c r="H104" s="13" t="s">
        <v>610</v>
      </c>
      <c r="I104" s="13" t="s">
        <v>611</v>
      </c>
      <c r="J104" s="13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customFormat="1" ht="45" hidden="1" customHeight="1">
      <c r="A105" s="16">
        <v>104</v>
      </c>
      <c r="B105" s="16">
        <v>2</v>
      </c>
      <c r="C105" s="16" t="s">
        <v>489</v>
      </c>
      <c r="D105" s="7">
        <v>3</v>
      </c>
      <c r="E105" s="8" t="s">
        <v>612</v>
      </c>
      <c r="F105" s="17"/>
      <c r="G105" s="11" t="s">
        <v>401</v>
      </c>
      <c r="H105" s="13" t="s">
        <v>613</v>
      </c>
      <c r="I105" s="13" t="s">
        <v>614</v>
      </c>
      <c r="J105" s="18"/>
      <c r="K105" s="13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customFormat="1" ht="45" hidden="1" customHeight="1">
      <c r="A106" s="16">
        <v>105</v>
      </c>
      <c r="B106" s="16">
        <v>2</v>
      </c>
      <c r="C106" s="16" t="s">
        <v>489</v>
      </c>
      <c r="D106" s="7">
        <v>3</v>
      </c>
      <c r="E106" s="8" t="s">
        <v>616</v>
      </c>
      <c r="F106" s="17"/>
      <c r="G106" s="11" t="s">
        <v>615</v>
      </c>
      <c r="H106" s="13" t="s">
        <v>617</v>
      </c>
      <c r="I106" s="13" t="s">
        <v>593</v>
      </c>
      <c r="J106" s="26"/>
      <c r="K106" s="13"/>
      <c r="L106" s="29"/>
      <c r="M106" s="18"/>
      <c r="N106" s="18"/>
      <c r="O106" s="18"/>
      <c r="P106" s="13"/>
      <c r="Q106" s="18"/>
      <c r="R106" s="18"/>
      <c r="S106" s="18"/>
      <c r="T106" s="18"/>
      <c r="U106" s="18"/>
      <c r="V106" s="18"/>
      <c r="W106" s="18"/>
    </row>
    <row r="107" spans="1:23" customFormat="1" ht="45" hidden="1" customHeight="1">
      <c r="A107" s="16">
        <v>106</v>
      </c>
      <c r="B107" s="16">
        <v>2</v>
      </c>
      <c r="C107" s="16" t="s">
        <v>489</v>
      </c>
      <c r="D107" s="7">
        <v>3</v>
      </c>
      <c r="E107" s="8" t="s">
        <v>618</v>
      </c>
      <c r="F107" s="17"/>
      <c r="G107" s="11" t="s">
        <v>115</v>
      </c>
      <c r="H107" s="18" t="s">
        <v>619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customFormat="1" ht="45" hidden="1" customHeight="1">
      <c r="A108" s="16">
        <v>107</v>
      </c>
      <c r="B108" s="16">
        <v>2</v>
      </c>
      <c r="C108" s="16" t="s">
        <v>489</v>
      </c>
      <c r="D108" s="7">
        <v>3</v>
      </c>
      <c r="E108" s="8" t="s">
        <v>620</v>
      </c>
      <c r="F108" s="10"/>
      <c r="G108" s="11" t="s">
        <v>401</v>
      </c>
      <c r="H108" s="13" t="s">
        <v>621</v>
      </c>
      <c r="I108" s="13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customFormat="1" ht="45" hidden="1" customHeight="1">
      <c r="A109" s="16">
        <v>108</v>
      </c>
      <c r="B109" s="16">
        <v>2</v>
      </c>
      <c r="C109" s="16" t="s">
        <v>489</v>
      </c>
      <c r="D109" s="7">
        <v>2</v>
      </c>
      <c r="E109" s="8" t="s">
        <v>622</v>
      </c>
      <c r="F109" s="10"/>
      <c r="G109" s="11">
        <v>45.46</v>
      </c>
      <c r="H109" s="13" t="s">
        <v>623</v>
      </c>
      <c r="I109" s="13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customFormat="1" ht="45" hidden="1" customHeight="1">
      <c r="A110" s="16">
        <v>109</v>
      </c>
      <c r="B110" s="16">
        <v>2</v>
      </c>
      <c r="C110" s="16" t="s">
        <v>489</v>
      </c>
      <c r="D110" s="7">
        <v>2</v>
      </c>
      <c r="E110" s="8" t="s">
        <v>624</v>
      </c>
      <c r="F110" s="17"/>
      <c r="G110" s="11">
        <v>7.8</v>
      </c>
      <c r="H110" s="18" t="s">
        <v>625</v>
      </c>
      <c r="I110" s="13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customFormat="1" ht="45" hidden="1" customHeight="1">
      <c r="A111" s="16">
        <v>110</v>
      </c>
      <c r="B111" s="16">
        <v>2</v>
      </c>
      <c r="C111" s="16" t="s">
        <v>489</v>
      </c>
      <c r="D111" s="7">
        <v>2</v>
      </c>
      <c r="E111" s="8" t="s">
        <v>626</v>
      </c>
      <c r="F111" s="17"/>
      <c r="G111" s="11">
        <v>7.8</v>
      </c>
      <c r="H111" s="13" t="s">
        <v>627</v>
      </c>
      <c r="I111" s="13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customFormat="1" ht="45" hidden="1" customHeight="1">
      <c r="A112" s="16">
        <v>111</v>
      </c>
      <c r="B112" s="16">
        <v>2</v>
      </c>
      <c r="C112" s="16" t="s">
        <v>489</v>
      </c>
      <c r="D112" s="7">
        <v>2</v>
      </c>
      <c r="E112" s="8" t="s">
        <v>628</v>
      </c>
      <c r="F112" s="17"/>
      <c r="G112" s="11">
        <v>26.27</v>
      </c>
      <c r="H112" s="13" t="s">
        <v>525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customFormat="1" ht="45" hidden="1" customHeight="1">
      <c r="A113" s="16">
        <v>112</v>
      </c>
      <c r="B113" s="16">
        <v>2</v>
      </c>
      <c r="C113" s="16" t="s">
        <v>489</v>
      </c>
      <c r="D113" s="7">
        <v>2</v>
      </c>
      <c r="E113" s="8" t="s">
        <v>629</v>
      </c>
      <c r="F113" s="17"/>
      <c r="G113" s="11">
        <v>26.27</v>
      </c>
      <c r="H113" s="13" t="s">
        <v>630</v>
      </c>
      <c r="I113" s="13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customFormat="1" ht="45" hidden="1" customHeight="1">
      <c r="A114" s="16">
        <v>113</v>
      </c>
      <c r="B114" s="16">
        <v>2</v>
      </c>
      <c r="C114" s="16" t="s">
        <v>489</v>
      </c>
      <c r="D114" s="7">
        <v>2</v>
      </c>
      <c r="E114" s="8" t="s">
        <v>631</v>
      </c>
      <c r="F114" s="17"/>
      <c r="G114" s="11">
        <v>26.27</v>
      </c>
      <c r="H114" s="13" t="s">
        <v>632</v>
      </c>
      <c r="I114" s="13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customFormat="1" ht="45" hidden="1" customHeight="1">
      <c r="A115" s="16">
        <v>114</v>
      </c>
      <c r="B115" s="16">
        <v>2</v>
      </c>
      <c r="C115" s="16" t="s">
        <v>489</v>
      </c>
      <c r="D115" s="7">
        <v>2</v>
      </c>
      <c r="E115" s="8" t="s">
        <v>633</v>
      </c>
      <c r="F115" s="17"/>
      <c r="G115" s="11">
        <v>26.27</v>
      </c>
      <c r="H115" s="13" t="s">
        <v>634</v>
      </c>
      <c r="I115" s="13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customFormat="1" ht="45" hidden="1" customHeight="1">
      <c r="A116" s="16">
        <v>115</v>
      </c>
      <c r="B116" s="16">
        <v>2</v>
      </c>
      <c r="C116" s="16" t="s">
        <v>489</v>
      </c>
      <c r="D116" s="7">
        <v>2</v>
      </c>
      <c r="E116" s="8" t="s">
        <v>635</v>
      </c>
      <c r="F116" s="17"/>
      <c r="G116" s="11">
        <v>7.8</v>
      </c>
      <c r="H116" s="18" t="s">
        <v>636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customFormat="1" ht="45" hidden="1" customHeight="1">
      <c r="A117" s="16">
        <v>116</v>
      </c>
      <c r="B117" s="16">
        <v>2</v>
      </c>
      <c r="C117" s="16" t="s">
        <v>489</v>
      </c>
      <c r="D117" s="7">
        <v>1</v>
      </c>
      <c r="E117" s="8" t="s">
        <v>637</v>
      </c>
      <c r="F117" s="17"/>
      <c r="G117" s="11">
        <v>7</v>
      </c>
      <c r="H117" s="18" t="s">
        <v>512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customFormat="1" ht="45" hidden="1" customHeight="1">
      <c r="A118" s="16">
        <v>117</v>
      </c>
      <c r="B118" s="16">
        <v>2</v>
      </c>
      <c r="C118" s="16" t="s">
        <v>489</v>
      </c>
      <c r="D118" s="7">
        <v>1</v>
      </c>
      <c r="E118" s="8" t="s">
        <v>638</v>
      </c>
      <c r="F118" s="17"/>
      <c r="G118" s="11">
        <v>7</v>
      </c>
      <c r="H118" s="13" t="s">
        <v>512</v>
      </c>
      <c r="I118" s="13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customFormat="1" ht="45" hidden="1" customHeight="1">
      <c r="A119" s="16">
        <v>118</v>
      </c>
      <c r="B119" s="16">
        <v>2</v>
      </c>
      <c r="C119" s="16" t="s">
        <v>489</v>
      </c>
      <c r="D119" s="7">
        <v>1</v>
      </c>
      <c r="E119" s="8" t="s">
        <v>639</v>
      </c>
      <c r="F119" s="17"/>
      <c r="G119" s="11">
        <v>7</v>
      </c>
      <c r="H119" s="13" t="s">
        <v>640</v>
      </c>
      <c r="I119" s="13"/>
      <c r="J119" s="13"/>
      <c r="K119" s="18"/>
      <c r="L119" s="18"/>
      <c r="M119" s="18"/>
      <c r="N119" s="18"/>
      <c r="O119" s="13"/>
      <c r="P119" s="13"/>
      <c r="Q119" s="18"/>
      <c r="R119" s="18"/>
      <c r="S119" s="18"/>
      <c r="T119" s="18"/>
      <c r="U119" s="18"/>
      <c r="V119" s="18"/>
      <c r="W119" s="18"/>
    </row>
    <row r="120" spans="1:23" customFormat="1" ht="45" hidden="1" customHeight="1">
      <c r="A120" s="16">
        <v>119</v>
      </c>
      <c r="B120" s="16">
        <v>2</v>
      </c>
      <c r="C120" s="16" t="s">
        <v>489</v>
      </c>
      <c r="D120" s="7">
        <v>1</v>
      </c>
      <c r="E120" s="8" t="s">
        <v>641</v>
      </c>
      <c r="F120" s="17"/>
      <c r="G120" s="11">
        <v>7</v>
      </c>
      <c r="H120" s="13" t="s">
        <v>529</v>
      </c>
      <c r="I120" s="13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customFormat="1" ht="45" hidden="1" customHeight="1">
      <c r="A121" s="16">
        <v>120</v>
      </c>
      <c r="B121" s="16">
        <v>2</v>
      </c>
      <c r="C121" s="16" t="s">
        <v>489</v>
      </c>
      <c r="D121" s="7">
        <v>1</v>
      </c>
      <c r="E121" s="8" t="s">
        <v>642</v>
      </c>
      <c r="F121" s="17"/>
      <c r="G121" s="11">
        <v>6</v>
      </c>
      <c r="H121" s="13" t="s">
        <v>643</v>
      </c>
      <c r="I121" s="13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customFormat="1" ht="45" hidden="1" customHeight="1">
      <c r="A122" s="16">
        <v>121</v>
      </c>
      <c r="B122" s="16">
        <v>2</v>
      </c>
      <c r="C122" s="16" t="s">
        <v>489</v>
      </c>
      <c r="D122" s="7">
        <v>1</v>
      </c>
      <c r="E122" s="8" t="s">
        <v>644</v>
      </c>
      <c r="F122" s="17"/>
      <c r="G122" s="11">
        <v>6</v>
      </c>
      <c r="H122" s="13" t="s">
        <v>645</v>
      </c>
      <c r="I122" s="13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customFormat="1" ht="45" hidden="1" customHeight="1">
      <c r="A123" s="16">
        <v>122</v>
      </c>
      <c r="B123" s="16">
        <v>2</v>
      </c>
      <c r="C123" s="16" t="s">
        <v>489</v>
      </c>
      <c r="D123" s="7">
        <v>1</v>
      </c>
      <c r="E123" s="8" t="s">
        <v>646</v>
      </c>
      <c r="F123" s="17"/>
      <c r="G123" s="11">
        <v>6</v>
      </c>
      <c r="H123" s="13" t="s">
        <v>647</v>
      </c>
      <c r="I123" s="13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customFormat="1" ht="45" hidden="1" customHeight="1">
      <c r="A124" s="16">
        <v>123</v>
      </c>
      <c r="B124" s="16">
        <v>2</v>
      </c>
      <c r="C124" s="16" t="s">
        <v>489</v>
      </c>
      <c r="D124" s="7">
        <v>1</v>
      </c>
      <c r="E124" s="8" t="s">
        <v>648</v>
      </c>
      <c r="F124" s="17"/>
      <c r="G124" s="11">
        <v>27</v>
      </c>
      <c r="H124" s="13" t="s">
        <v>649</v>
      </c>
      <c r="I124" s="13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customFormat="1" ht="45" hidden="1" customHeight="1">
      <c r="A125" s="16">
        <v>124</v>
      </c>
      <c r="B125" s="16">
        <v>2</v>
      </c>
      <c r="C125" s="16" t="s">
        <v>489</v>
      </c>
      <c r="D125" s="7">
        <v>1</v>
      </c>
      <c r="E125" s="8" t="s">
        <v>650</v>
      </c>
      <c r="F125" s="17"/>
      <c r="G125" s="11">
        <v>41</v>
      </c>
      <c r="H125" s="13" t="s">
        <v>651</v>
      </c>
      <c r="I125" s="13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customFormat="1" ht="45" hidden="1" customHeight="1">
      <c r="A126" s="16">
        <v>125</v>
      </c>
      <c r="B126" s="16">
        <v>2</v>
      </c>
      <c r="C126" s="16" t="s">
        <v>489</v>
      </c>
      <c r="D126" s="7">
        <v>1</v>
      </c>
      <c r="E126" s="8" t="s">
        <v>652</v>
      </c>
      <c r="F126" s="17"/>
      <c r="G126" s="11">
        <v>42</v>
      </c>
      <c r="H126" s="13" t="s">
        <v>653</v>
      </c>
      <c r="I126" s="13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customFormat="1" ht="45" hidden="1" customHeight="1">
      <c r="A127" s="16">
        <v>126</v>
      </c>
      <c r="B127" s="16">
        <v>2</v>
      </c>
      <c r="C127" s="16" t="s">
        <v>489</v>
      </c>
      <c r="D127" s="7">
        <v>1</v>
      </c>
      <c r="E127" s="8" t="s">
        <v>654</v>
      </c>
      <c r="F127" s="10"/>
      <c r="G127" s="11">
        <v>20</v>
      </c>
      <c r="H127" s="13" t="s">
        <v>582</v>
      </c>
      <c r="I127" s="13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customFormat="1" ht="45" hidden="1" customHeight="1">
      <c r="A128" s="16">
        <v>127</v>
      </c>
      <c r="B128" s="16">
        <v>2</v>
      </c>
      <c r="C128" s="16" t="s">
        <v>489</v>
      </c>
      <c r="D128" s="7">
        <v>1</v>
      </c>
      <c r="E128" s="8" t="s">
        <v>655</v>
      </c>
      <c r="F128" s="10"/>
      <c r="G128" s="11">
        <v>40</v>
      </c>
      <c r="H128" s="13" t="s">
        <v>656</v>
      </c>
      <c r="I128" s="13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1:23" customFormat="1" ht="45" hidden="1" customHeight="1">
      <c r="A129" s="16">
        <v>128</v>
      </c>
      <c r="B129" s="16">
        <v>2</v>
      </c>
      <c r="C129" s="16" t="s">
        <v>489</v>
      </c>
      <c r="D129" s="7">
        <v>1</v>
      </c>
      <c r="E129" s="8" t="s">
        <v>657</v>
      </c>
      <c r="F129" s="10"/>
      <c r="G129" s="11">
        <v>40</v>
      </c>
      <c r="H129" s="13" t="s">
        <v>658</v>
      </c>
      <c r="I129" s="13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1:23" customFormat="1" ht="45" hidden="1" customHeight="1">
      <c r="A130" s="16">
        <v>129</v>
      </c>
      <c r="B130" s="16">
        <v>2</v>
      </c>
      <c r="C130" s="16" t="s">
        <v>489</v>
      </c>
      <c r="D130" s="7">
        <v>1</v>
      </c>
      <c r="E130" s="8" t="s">
        <v>659</v>
      </c>
      <c r="F130" s="10"/>
      <c r="G130" s="11">
        <v>40</v>
      </c>
      <c r="H130" s="13" t="s">
        <v>658</v>
      </c>
      <c r="I130" s="13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1:23" customFormat="1" ht="45" hidden="1" customHeight="1">
      <c r="A131" s="16">
        <v>130</v>
      </c>
      <c r="B131" s="16">
        <v>2</v>
      </c>
      <c r="C131" s="16" t="s">
        <v>489</v>
      </c>
      <c r="D131" s="7">
        <v>1</v>
      </c>
      <c r="E131" s="8" t="s">
        <v>660</v>
      </c>
      <c r="F131" s="10"/>
      <c r="G131" s="11">
        <v>40</v>
      </c>
      <c r="H131" s="18" t="s">
        <v>661</v>
      </c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1:23" customFormat="1" ht="45" hidden="1" customHeight="1">
      <c r="A132" s="80">
        <v>131</v>
      </c>
      <c r="B132" s="80">
        <v>2</v>
      </c>
      <c r="C132" s="80" t="s">
        <v>489</v>
      </c>
      <c r="D132" s="81">
        <v>1</v>
      </c>
      <c r="E132" s="62" t="s">
        <v>662</v>
      </c>
      <c r="F132" s="64"/>
      <c r="G132" s="63">
        <v>40</v>
      </c>
      <c r="H132" s="24" t="s">
        <v>663</v>
      </c>
      <c r="I132" s="24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</row>
    <row r="133" spans="1:23" ht="45" customHeight="1">
      <c r="A133" s="16">
        <v>132</v>
      </c>
      <c r="B133" s="16">
        <v>1</v>
      </c>
      <c r="C133" s="16" t="s">
        <v>664</v>
      </c>
      <c r="D133" s="7">
        <v>50</v>
      </c>
      <c r="E133" s="8" t="s">
        <v>666</v>
      </c>
      <c r="F133" s="17"/>
      <c r="G133" s="11" t="s">
        <v>665</v>
      </c>
      <c r="H133" s="18" t="s">
        <v>667</v>
      </c>
      <c r="I133" s="18" t="s">
        <v>668</v>
      </c>
      <c r="J133" s="18" t="s">
        <v>669</v>
      </c>
      <c r="K133" s="13" t="s">
        <v>670</v>
      </c>
      <c r="L133" s="18" t="s">
        <v>671</v>
      </c>
      <c r="M133" s="13" t="s">
        <v>672</v>
      </c>
      <c r="N133" s="13" t="s">
        <v>673</v>
      </c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ht="45" customHeight="1">
      <c r="A134" s="16">
        <v>133</v>
      </c>
      <c r="B134" s="16">
        <v>1</v>
      </c>
      <c r="C134" s="16" t="s">
        <v>664</v>
      </c>
      <c r="D134" s="7">
        <v>46</v>
      </c>
      <c r="E134" s="8" t="s">
        <v>675</v>
      </c>
      <c r="F134" s="17"/>
      <c r="G134" s="11" t="s">
        <v>674</v>
      </c>
      <c r="H134" s="13" t="s">
        <v>676</v>
      </c>
      <c r="I134" s="13" t="s">
        <v>677</v>
      </c>
      <c r="J134" s="18" t="s">
        <v>678</v>
      </c>
      <c r="K134" s="13" t="s">
        <v>679</v>
      </c>
      <c r="L134" s="13" t="s">
        <v>680</v>
      </c>
      <c r="M134" s="13" t="s">
        <v>681</v>
      </c>
      <c r="N134" s="13" t="s">
        <v>682</v>
      </c>
      <c r="O134" s="18"/>
      <c r="P134" s="18"/>
      <c r="Q134" s="18"/>
      <c r="R134" s="18"/>
      <c r="S134" s="18"/>
      <c r="T134" s="18"/>
      <c r="U134" s="18"/>
      <c r="V134" s="18"/>
      <c r="W134" s="10"/>
    </row>
    <row r="135" spans="1:23" ht="45" customHeight="1">
      <c r="A135" s="16">
        <v>134</v>
      </c>
      <c r="B135" s="16">
        <v>1</v>
      </c>
      <c r="C135" s="16" t="s">
        <v>664</v>
      </c>
      <c r="D135" s="7">
        <v>16</v>
      </c>
      <c r="E135" s="8" t="s">
        <v>684</v>
      </c>
      <c r="F135" s="17"/>
      <c r="G135" s="11" t="s">
        <v>683</v>
      </c>
      <c r="H135" s="13" t="s">
        <v>685</v>
      </c>
      <c r="I135" s="13" t="s">
        <v>686</v>
      </c>
      <c r="J135" s="13" t="s">
        <v>687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0"/>
    </row>
    <row r="136" spans="1:23" ht="45" customHeight="1">
      <c r="A136" s="16">
        <v>135</v>
      </c>
      <c r="B136" s="16">
        <v>1</v>
      </c>
      <c r="C136" s="16" t="s">
        <v>664</v>
      </c>
      <c r="D136" s="7">
        <v>14</v>
      </c>
      <c r="E136" s="8" t="s">
        <v>689</v>
      </c>
      <c r="F136" s="17"/>
      <c r="G136" s="11" t="s">
        <v>688</v>
      </c>
      <c r="H136" s="18" t="s">
        <v>668</v>
      </c>
      <c r="I136" s="13" t="s">
        <v>690</v>
      </c>
      <c r="J136" s="13" t="s">
        <v>669</v>
      </c>
      <c r="K136" s="13" t="s">
        <v>691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0"/>
    </row>
    <row r="137" spans="1:23" ht="45" customHeight="1">
      <c r="A137" s="16">
        <v>136</v>
      </c>
      <c r="B137" s="16">
        <v>1</v>
      </c>
      <c r="C137" s="16" t="s">
        <v>664</v>
      </c>
      <c r="D137" s="7">
        <v>13</v>
      </c>
      <c r="E137" s="8" t="s">
        <v>693</v>
      </c>
      <c r="F137" s="17"/>
      <c r="G137" s="11" t="s">
        <v>692</v>
      </c>
      <c r="H137" s="13" t="s">
        <v>694</v>
      </c>
      <c r="I137" s="13" t="s">
        <v>695</v>
      </c>
      <c r="J137" s="13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0"/>
    </row>
    <row r="138" spans="1:23" ht="45" customHeight="1">
      <c r="A138" s="16">
        <v>137</v>
      </c>
      <c r="B138" s="16">
        <v>1</v>
      </c>
      <c r="C138" s="16" t="s">
        <v>664</v>
      </c>
      <c r="D138" s="7">
        <v>12</v>
      </c>
      <c r="E138" s="8" t="s">
        <v>696</v>
      </c>
      <c r="F138" s="17"/>
      <c r="G138" s="11" t="s">
        <v>348</v>
      </c>
      <c r="H138" s="18" t="s">
        <v>697</v>
      </c>
      <c r="I138" s="13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0"/>
    </row>
    <row r="139" spans="1:23" ht="45" customHeight="1">
      <c r="A139" s="16">
        <v>138</v>
      </c>
      <c r="B139" s="16">
        <v>1</v>
      </c>
      <c r="C139" s="16" t="s">
        <v>664</v>
      </c>
      <c r="D139" s="7">
        <v>12</v>
      </c>
      <c r="E139" s="8" t="s">
        <v>699</v>
      </c>
      <c r="F139" s="17"/>
      <c r="G139" s="11" t="s">
        <v>698</v>
      </c>
      <c r="H139" s="18" t="s">
        <v>700</v>
      </c>
      <c r="I139" s="18" t="s">
        <v>701</v>
      </c>
      <c r="J139" s="13" t="s">
        <v>669</v>
      </c>
      <c r="K139" s="18" t="s">
        <v>702</v>
      </c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0"/>
    </row>
    <row r="140" spans="1:23" ht="45" customHeight="1">
      <c r="A140" s="16">
        <v>139</v>
      </c>
      <c r="B140" s="16">
        <v>1</v>
      </c>
      <c r="C140" s="16" t="s">
        <v>664</v>
      </c>
      <c r="D140" s="7">
        <v>9</v>
      </c>
      <c r="E140" s="8" t="s">
        <v>704</v>
      </c>
      <c r="F140" s="17"/>
      <c r="G140" s="11" t="s">
        <v>703</v>
      </c>
      <c r="H140" s="18" t="s">
        <v>676</v>
      </c>
      <c r="I140" s="18" t="s">
        <v>705</v>
      </c>
      <c r="J140" s="13" t="s">
        <v>706</v>
      </c>
      <c r="K140" s="13" t="s">
        <v>707</v>
      </c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0"/>
    </row>
    <row r="141" spans="1:23" customFormat="1" ht="45" hidden="1" customHeight="1">
      <c r="A141" s="70">
        <v>140</v>
      </c>
      <c r="B141" s="70">
        <v>2</v>
      </c>
      <c r="C141" s="70" t="s">
        <v>664</v>
      </c>
      <c r="D141" s="71">
        <v>9</v>
      </c>
      <c r="E141" s="56" t="s">
        <v>709</v>
      </c>
      <c r="F141" s="72"/>
      <c r="G141" s="57" t="s">
        <v>708</v>
      </c>
      <c r="H141" s="73" t="s">
        <v>710</v>
      </c>
      <c r="I141" s="73" t="s">
        <v>711</v>
      </c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6"/>
      <c r="W141" s="77"/>
    </row>
    <row r="142" spans="1:23" customFormat="1" ht="45" hidden="1" customHeight="1">
      <c r="A142" s="16">
        <v>141</v>
      </c>
      <c r="B142" s="16">
        <v>2</v>
      </c>
      <c r="C142" s="16" t="s">
        <v>664</v>
      </c>
      <c r="D142" s="7">
        <v>6</v>
      </c>
      <c r="E142" s="8" t="s">
        <v>713</v>
      </c>
      <c r="F142" s="17"/>
      <c r="G142" s="11" t="s">
        <v>712</v>
      </c>
      <c r="H142" s="18" t="s">
        <v>714</v>
      </c>
      <c r="I142" s="18" t="s">
        <v>715</v>
      </c>
      <c r="J142" s="13"/>
      <c r="K142" s="13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30"/>
      <c r="W142" s="31"/>
    </row>
    <row r="143" spans="1:23" customFormat="1" ht="45" hidden="1" customHeight="1">
      <c r="A143" s="16">
        <v>142</v>
      </c>
      <c r="B143" s="16">
        <v>2</v>
      </c>
      <c r="C143" s="16" t="s">
        <v>664</v>
      </c>
      <c r="D143" s="7">
        <v>5</v>
      </c>
      <c r="E143" s="8" t="s">
        <v>716</v>
      </c>
      <c r="F143" s="17"/>
      <c r="G143" s="22" t="s">
        <v>378</v>
      </c>
      <c r="H143" s="18" t="s">
        <v>717</v>
      </c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30"/>
      <c r="W143" s="31"/>
    </row>
    <row r="144" spans="1:23" customFormat="1" ht="45" hidden="1" customHeight="1">
      <c r="A144" s="16">
        <v>143</v>
      </c>
      <c r="B144" s="16">
        <v>2</v>
      </c>
      <c r="C144" s="16" t="s">
        <v>664</v>
      </c>
      <c r="D144" s="7">
        <v>5</v>
      </c>
      <c r="E144" s="8" t="s">
        <v>719</v>
      </c>
      <c r="F144" s="17"/>
      <c r="G144" s="11" t="s">
        <v>718</v>
      </c>
      <c r="H144" s="13" t="s">
        <v>720</v>
      </c>
      <c r="I144" s="13" t="s">
        <v>677</v>
      </c>
      <c r="J144" s="13" t="s">
        <v>721</v>
      </c>
      <c r="K144" s="13" t="s">
        <v>676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30"/>
      <c r="W144" s="31"/>
    </row>
    <row r="145" spans="1:23" customFormat="1" ht="45" hidden="1" customHeight="1">
      <c r="A145" s="16">
        <v>144</v>
      </c>
      <c r="B145" s="16">
        <v>2</v>
      </c>
      <c r="C145" s="16" t="s">
        <v>664</v>
      </c>
      <c r="D145" s="7">
        <v>5</v>
      </c>
      <c r="E145" s="8" t="s">
        <v>723</v>
      </c>
      <c r="F145" s="17"/>
      <c r="G145" s="11" t="s">
        <v>722</v>
      </c>
      <c r="H145" s="13" t="s">
        <v>724</v>
      </c>
      <c r="I145" s="13" t="s">
        <v>725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30"/>
      <c r="W145" s="31"/>
    </row>
    <row r="146" spans="1:23" customFormat="1" ht="45" hidden="1" customHeight="1">
      <c r="A146" s="16">
        <v>145</v>
      </c>
      <c r="B146" s="16">
        <v>2</v>
      </c>
      <c r="C146" s="16" t="s">
        <v>664</v>
      </c>
      <c r="D146" s="7">
        <v>5</v>
      </c>
      <c r="E146" s="8" t="s">
        <v>726</v>
      </c>
      <c r="F146" s="10"/>
      <c r="G146" s="22" t="s">
        <v>378</v>
      </c>
      <c r="H146" s="50" t="s">
        <v>727</v>
      </c>
      <c r="I146" s="13" t="s">
        <v>728</v>
      </c>
      <c r="J146" s="13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30"/>
      <c r="W146" s="31"/>
    </row>
    <row r="147" spans="1:23" customFormat="1" ht="45" hidden="1" customHeight="1">
      <c r="A147" s="16">
        <v>146</v>
      </c>
      <c r="B147" s="16">
        <v>2</v>
      </c>
      <c r="C147" s="16" t="s">
        <v>664</v>
      </c>
      <c r="D147" s="7">
        <v>5</v>
      </c>
      <c r="E147" s="8" t="s">
        <v>729</v>
      </c>
      <c r="F147" s="10"/>
      <c r="G147" s="22" t="s">
        <v>378</v>
      </c>
      <c r="H147" s="51"/>
      <c r="I147" s="13" t="s">
        <v>730</v>
      </c>
      <c r="J147" s="13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30"/>
      <c r="W147" s="31"/>
    </row>
    <row r="148" spans="1:23" customFormat="1" ht="45" hidden="1" customHeight="1">
      <c r="A148" s="16">
        <v>147</v>
      </c>
      <c r="B148" s="16">
        <v>2</v>
      </c>
      <c r="C148" s="16" t="s">
        <v>664</v>
      </c>
      <c r="D148" s="7">
        <v>5</v>
      </c>
      <c r="E148" s="8" t="s">
        <v>731</v>
      </c>
      <c r="F148" s="10"/>
      <c r="G148" s="22" t="s">
        <v>378</v>
      </c>
      <c r="H148" s="52"/>
      <c r="I148" s="13" t="s">
        <v>732</v>
      </c>
      <c r="J148" s="13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30"/>
      <c r="W148" s="31"/>
    </row>
    <row r="149" spans="1:23" customFormat="1" ht="45" hidden="1" customHeight="1">
      <c r="A149" s="16">
        <v>148</v>
      </c>
      <c r="B149" s="16">
        <v>2</v>
      </c>
      <c r="C149" s="16" t="s">
        <v>664</v>
      </c>
      <c r="D149" s="7">
        <v>5</v>
      </c>
      <c r="E149" s="8" t="s">
        <v>733</v>
      </c>
      <c r="F149" s="10"/>
      <c r="G149" s="22" t="s">
        <v>378</v>
      </c>
      <c r="H149" s="50" t="s">
        <v>734</v>
      </c>
      <c r="I149" s="13" t="s">
        <v>735</v>
      </c>
      <c r="J149" s="13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30"/>
      <c r="W149" s="31"/>
    </row>
    <row r="150" spans="1:23" customFormat="1" ht="45" hidden="1" customHeight="1">
      <c r="A150" s="16">
        <v>149</v>
      </c>
      <c r="B150" s="16">
        <v>2</v>
      </c>
      <c r="C150" s="16" t="s">
        <v>664</v>
      </c>
      <c r="D150" s="7">
        <v>5</v>
      </c>
      <c r="E150" s="8" t="s">
        <v>736</v>
      </c>
      <c r="F150" s="10"/>
      <c r="G150" s="22" t="s">
        <v>378</v>
      </c>
      <c r="H150" s="51"/>
      <c r="I150" s="13" t="s">
        <v>737</v>
      </c>
      <c r="J150" s="13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30"/>
      <c r="W150" s="31"/>
    </row>
    <row r="151" spans="1:23" customFormat="1" ht="45" hidden="1" customHeight="1">
      <c r="A151" s="16">
        <v>150</v>
      </c>
      <c r="B151" s="16">
        <v>2</v>
      </c>
      <c r="C151" s="16" t="s">
        <v>664</v>
      </c>
      <c r="D151" s="7">
        <v>5</v>
      </c>
      <c r="E151" s="8" t="s">
        <v>738</v>
      </c>
      <c r="F151" s="10"/>
      <c r="G151" s="22" t="s">
        <v>378</v>
      </c>
      <c r="H151" s="52"/>
      <c r="I151" s="13" t="s">
        <v>739</v>
      </c>
      <c r="J151" s="13"/>
      <c r="K151" s="18"/>
      <c r="L151" s="18"/>
      <c r="M151" s="18"/>
      <c r="N151" s="18"/>
      <c r="O151" s="34"/>
      <c r="P151" s="34"/>
      <c r="Q151" s="34"/>
      <c r="R151" s="34"/>
      <c r="S151" s="34"/>
      <c r="T151" s="34"/>
      <c r="U151" s="34"/>
      <c r="V151" s="35"/>
      <c r="W151" s="36"/>
    </row>
    <row r="152" spans="1:23" customFormat="1" ht="45" hidden="1" customHeight="1">
      <c r="A152" s="16">
        <v>151</v>
      </c>
      <c r="B152" s="16">
        <v>2</v>
      </c>
      <c r="C152" s="16" t="s">
        <v>664</v>
      </c>
      <c r="D152" s="7">
        <v>4</v>
      </c>
      <c r="E152" s="8" t="s">
        <v>741</v>
      </c>
      <c r="F152" s="17"/>
      <c r="G152" s="11" t="s">
        <v>740</v>
      </c>
      <c r="H152" s="18" t="s">
        <v>742</v>
      </c>
      <c r="I152" s="13" t="s">
        <v>743</v>
      </c>
      <c r="J152" s="13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30"/>
      <c r="W152" s="31"/>
    </row>
    <row r="153" spans="1:23" customFormat="1" ht="45" hidden="1" customHeight="1">
      <c r="A153" s="16">
        <v>152</v>
      </c>
      <c r="B153" s="16">
        <v>2</v>
      </c>
      <c r="C153" s="16" t="s">
        <v>664</v>
      </c>
      <c r="D153" s="7">
        <v>4</v>
      </c>
      <c r="E153" s="8" t="s">
        <v>745</v>
      </c>
      <c r="F153" s="17"/>
      <c r="G153" s="11" t="s">
        <v>744</v>
      </c>
      <c r="H153" s="13" t="s">
        <v>746</v>
      </c>
      <c r="I153" s="13" t="s">
        <v>747</v>
      </c>
      <c r="J153" s="13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30"/>
      <c r="W153" s="31"/>
    </row>
    <row r="154" spans="1:23" customFormat="1" ht="45" hidden="1" customHeight="1">
      <c r="A154" s="16">
        <v>153</v>
      </c>
      <c r="B154" s="16">
        <v>2</v>
      </c>
      <c r="C154" s="16" t="s">
        <v>664</v>
      </c>
      <c r="D154" s="7">
        <v>3</v>
      </c>
      <c r="E154" s="8" t="s">
        <v>748</v>
      </c>
      <c r="F154" s="17"/>
      <c r="G154" s="11" t="s">
        <v>401</v>
      </c>
      <c r="H154" s="13" t="s">
        <v>749</v>
      </c>
      <c r="I154" s="13" t="s">
        <v>750</v>
      </c>
      <c r="J154" s="13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30"/>
      <c r="W154" s="31"/>
    </row>
    <row r="155" spans="1:23" customFormat="1" ht="45" hidden="1" customHeight="1">
      <c r="A155" s="16">
        <v>154</v>
      </c>
      <c r="B155" s="16">
        <v>2</v>
      </c>
      <c r="C155" s="16" t="s">
        <v>664</v>
      </c>
      <c r="D155" s="7">
        <v>3</v>
      </c>
      <c r="E155" s="8" t="s">
        <v>751</v>
      </c>
      <c r="F155" s="17"/>
      <c r="G155" s="11" t="s">
        <v>401</v>
      </c>
      <c r="H155" s="13" t="s">
        <v>752</v>
      </c>
      <c r="I155" s="13" t="s">
        <v>753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30"/>
      <c r="W155" s="31"/>
    </row>
    <row r="156" spans="1:23" customFormat="1" ht="45" hidden="1" customHeight="1">
      <c r="A156" s="16">
        <v>155</v>
      </c>
      <c r="B156" s="16">
        <v>2</v>
      </c>
      <c r="C156" s="16" t="s">
        <v>664</v>
      </c>
      <c r="D156" s="7">
        <v>3</v>
      </c>
      <c r="E156" s="8" t="s">
        <v>754</v>
      </c>
      <c r="F156" s="17"/>
      <c r="G156" s="11" t="s">
        <v>115</v>
      </c>
      <c r="H156" s="13" t="s">
        <v>755</v>
      </c>
      <c r="I156" s="13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30"/>
      <c r="W156" s="31"/>
    </row>
    <row r="157" spans="1:23" customFormat="1" ht="45" hidden="1" customHeight="1">
      <c r="A157" s="16">
        <v>156</v>
      </c>
      <c r="B157" s="16">
        <v>2</v>
      </c>
      <c r="C157" s="16" t="s">
        <v>664</v>
      </c>
      <c r="D157" s="7">
        <v>3</v>
      </c>
      <c r="E157" s="8" t="s">
        <v>757</v>
      </c>
      <c r="F157" s="17"/>
      <c r="G157" s="11" t="s">
        <v>756</v>
      </c>
      <c r="H157" s="18" t="s">
        <v>758</v>
      </c>
      <c r="I157" s="13" t="s">
        <v>759</v>
      </c>
      <c r="J157" s="13" t="s">
        <v>760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30"/>
      <c r="W157" s="31"/>
    </row>
    <row r="158" spans="1:23" customFormat="1" ht="45" hidden="1" customHeight="1">
      <c r="A158" s="16">
        <v>157</v>
      </c>
      <c r="B158" s="16">
        <v>2</v>
      </c>
      <c r="C158" s="16" t="s">
        <v>664</v>
      </c>
      <c r="D158" s="7">
        <v>3</v>
      </c>
      <c r="E158" s="8" t="s">
        <v>762</v>
      </c>
      <c r="F158" s="17"/>
      <c r="G158" s="11" t="s">
        <v>761</v>
      </c>
      <c r="H158" s="13" t="s">
        <v>763</v>
      </c>
      <c r="I158" s="13" t="s">
        <v>721</v>
      </c>
      <c r="J158" s="13" t="s">
        <v>667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30"/>
      <c r="W158" s="31"/>
    </row>
    <row r="159" spans="1:23" customFormat="1" ht="45" hidden="1" customHeight="1">
      <c r="A159" s="16">
        <v>158</v>
      </c>
      <c r="B159" s="16">
        <v>2</v>
      </c>
      <c r="C159" s="16" t="s">
        <v>664</v>
      </c>
      <c r="D159" s="7">
        <v>3</v>
      </c>
      <c r="E159" s="8" t="s">
        <v>764</v>
      </c>
      <c r="F159" s="17"/>
      <c r="G159" s="11" t="s">
        <v>115</v>
      </c>
      <c r="H159" s="18" t="s">
        <v>669</v>
      </c>
      <c r="I159" s="13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30"/>
      <c r="W159" s="31"/>
    </row>
    <row r="160" spans="1:23" customFormat="1" ht="45" hidden="1" customHeight="1">
      <c r="A160" s="16">
        <v>159</v>
      </c>
      <c r="B160" s="16">
        <v>2</v>
      </c>
      <c r="C160" s="16" t="s">
        <v>664</v>
      </c>
      <c r="D160" s="7">
        <v>3</v>
      </c>
      <c r="E160" s="8" t="s">
        <v>765</v>
      </c>
      <c r="F160" s="17"/>
      <c r="G160" s="11" t="s">
        <v>401</v>
      </c>
      <c r="H160" s="13" t="s">
        <v>766</v>
      </c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30"/>
      <c r="W160" s="31"/>
    </row>
    <row r="161" spans="1:23" customFormat="1" ht="45" hidden="1" customHeight="1">
      <c r="A161" s="16">
        <v>160</v>
      </c>
      <c r="B161" s="16">
        <v>2</v>
      </c>
      <c r="C161" s="16" t="s">
        <v>664</v>
      </c>
      <c r="D161" s="7">
        <v>3</v>
      </c>
      <c r="E161" s="8" t="s">
        <v>767</v>
      </c>
      <c r="F161" s="17"/>
      <c r="G161" s="11" t="s">
        <v>405</v>
      </c>
      <c r="H161" s="13" t="s">
        <v>668</v>
      </c>
      <c r="I161" s="13" t="s">
        <v>667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30"/>
      <c r="W161" s="31"/>
    </row>
    <row r="162" spans="1:23" customFormat="1" ht="45" hidden="1" customHeight="1">
      <c r="A162" s="16">
        <v>161</v>
      </c>
      <c r="B162" s="16">
        <v>2</v>
      </c>
      <c r="C162" s="16" t="s">
        <v>664</v>
      </c>
      <c r="D162" s="7">
        <v>3</v>
      </c>
      <c r="E162" s="8" t="s">
        <v>768</v>
      </c>
      <c r="F162" s="17"/>
      <c r="G162" s="11" t="s">
        <v>405</v>
      </c>
      <c r="H162" s="13" t="s">
        <v>677</v>
      </c>
      <c r="I162" s="13" t="s">
        <v>676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30"/>
      <c r="W162" s="31"/>
    </row>
    <row r="163" spans="1:23" customFormat="1" ht="45" hidden="1" customHeight="1">
      <c r="A163" s="16">
        <v>162</v>
      </c>
      <c r="B163" s="16">
        <v>2</v>
      </c>
      <c r="C163" s="16" t="s">
        <v>664</v>
      </c>
      <c r="D163" s="7">
        <v>2</v>
      </c>
      <c r="E163" s="8" t="s">
        <v>769</v>
      </c>
      <c r="F163" s="17"/>
      <c r="G163" s="11">
        <v>6.8</v>
      </c>
      <c r="H163" s="13" t="s">
        <v>720</v>
      </c>
      <c r="I163" s="13" t="s">
        <v>721</v>
      </c>
      <c r="J163" s="13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30"/>
      <c r="W163" s="31"/>
    </row>
    <row r="164" spans="1:23" customFormat="1" ht="45" hidden="1" customHeight="1">
      <c r="A164" s="16">
        <v>163</v>
      </c>
      <c r="B164" s="16">
        <v>2</v>
      </c>
      <c r="C164" s="16" t="s">
        <v>664</v>
      </c>
      <c r="D164" s="7">
        <v>2</v>
      </c>
      <c r="E164" s="8" t="s">
        <v>771</v>
      </c>
      <c r="F164" s="17"/>
      <c r="G164" s="11" t="s">
        <v>770</v>
      </c>
      <c r="H164" s="13" t="s">
        <v>772</v>
      </c>
      <c r="I164" s="18" t="s">
        <v>667</v>
      </c>
      <c r="J164" s="13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30"/>
      <c r="W164" s="31"/>
    </row>
    <row r="165" spans="1:23" customFormat="1" ht="45" hidden="1" customHeight="1">
      <c r="A165" s="16">
        <v>164</v>
      </c>
      <c r="B165" s="16">
        <v>2</v>
      </c>
      <c r="C165" s="16" t="s">
        <v>664</v>
      </c>
      <c r="D165" s="7">
        <v>2</v>
      </c>
      <c r="E165" s="8" t="s">
        <v>773</v>
      </c>
      <c r="F165" s="17"/>
      <c r="G165" s="11">
        <v>45.46</v>
      </c>
      <c r="H165" s="18" t="s">
        <v>774</v>
      </c>
      <c r="I165" s="13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30"/>
      <c r="W165" s="31"/>
    </row>
    <row r="166" spans="1:23" customFormat="1" ht="45" hidden="1" customHeight="1">
      <c r="A166" s="16">
        <v>165</v>
      </c>
      <c r="B166" s="16">
        <v>2</v>
      </c>
      <c r="C166" s="16" t="s">
        <v>664</v>
      </c>
      <c r="D166" s="7">
        <v>2</v>
      </c>
      <c r="E166" s="8" t="s">
        <v>775</v>
      </c>
      <c r="F166" s="17"/>
      <c r="G166" s="11">
        <v>51.52</v>
      </c>
      <c r="H166" s="18" t="s">
        <v>668</v>
      </c>
      <c r="I166" s="13" t="s">
        <v>697</v>
      </c>
      <c r="J166" s="13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30"/>
      <c r="W166" s="31"/>
    </row>
    <row r="167" spans="1:23" customFormat="1" ht="45" hidden="1" customHeight="1">
      <c r="A167" s="16">
        <v>166</v>
      </c>
      <c r="B167" s="16">
        <v>2</v>
      </c>
      <c r="C167" s="16" t="s">
        <v>664</v>
      </c>
      <c r="D167" s="7">
        <v>2</v>
      </c>
      <c r="E167" s="8" t="s">
        <v>776</v>
      </c>
      <c r="F167" s="10"/>
      <c r="G167" s="11">
        <v>45.46</v>
      </c>
      <c r="H167" s="13" t="s">
        <v>777</v>
      </c>
      <c r="I167" s="13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30"/>
      <c r="W167" s="31"/>
    </row>
    <row r="168" spans="1:23" customFormat="1" ht="45" hidden="1" customHeight="1">
      <c r="A168" s="16">
        <v>167</v>
      </c>
      <c r="B168" s="16">
        <v>2</v>
      </c>
      <c r="C168" s="16" t="s">
        <v>664</v>
      </c>
      <c r="D168" s="7">
        <v>2</v>
      </c>
      <c r="E168" s="8" t="s">
        <v>778</v>
      </c>
      <c r="F168" s="17"/>
      <c r="G168" s="11">
        <v>45.46</v>
      </c>
      <c r="H168" s="13" t="s">
        <v>779</v>
      </c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30"/>
      <c r="W168" s="31"/>
    </row>
    <row r="169" spans="1:23" customFormat="1" ht="45" hidden="1" customHeight="1">
      <c r="A169" s="16">
        <v>168</v>
      </c>
      <c r="B169" s="16">
        <v>2</v>
      </c>
      <c r="C169" s="16" t="s">
        <v>664</v>
      </c>
      <c r="D169" s="7">
        <v>2</v>
      </c>
      <c r="E169" s="8" t="s">
        <v>780</v>
      </c>
      <c r="F169" s="17"/>
      <c r="G169" s="11">
        <v>45.46</v>
      </c>
      <c r="H169" s="13" t="s">
        <v>781</v>
      </c>
      <c r="I169" s="18"/>
      <c r="J169" s="18"/>
      <c r="K169" s="13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30"/>
      <c r="W169" s="31"/>
    </row>
    <row r="170" spans="1:23" customFormat="1" ht="45" hidden="1" customHeight="1">
      <c r="A170" s="16">
        <v>169</v>
      </c>
      <c r="B170" s="16">
        <v>2</v>
      </c>
      <c r="C170" s="16" t="s">
        <v>664</v>
      </c>
      <c r="D170" s="7">
        <v>2</v>
      </c>
      <c r="E170" s="8" t="s">
        <v>782</v>
      </c>
      <c r="F170" s="17"/>
      <c r="G170" s="11">
        <v>6.9</v>
      </c>
      <c r="H170" s="13" t="s">
        <v>783</v>
      </c>
      <c r="I170" s="13" t="s">
        <v>759</v>
      </c>
      <c r="J170" s="13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30"/>
      <c r="W170" s="31"/>
    </row>
    <row r="171" spans="1:23" customFormat="1" ht="45" hidden="1" customHeight="1">
      <c r="A171" s="16">
        <v>170</v>
      </c>
      <c r="B171" s="16">
        <v>2</v>
      </c>
      <c r="C171" s="16" t="s">
        <v>664</v>
      </c>
      <c r="D171" s="7">
        <v>1</v>
      </c>
      <c r="E171" s="8" t="s">
        <v>784</v>
      </c>
      <c r="F171" s="10"/>
      <c r="G171" s="11">
        <v>7</v>
      </c>
      <c r="H171" s="13" t="s">
        <v>785</v>
      </c>
      <c r="I171" s="13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30"/>
      <c r="W171" s="31"/>
    </row>
    <row r="172" spans="1:23" customFormat="1" ht="45" hidden="1" customHeight="1">
      <c r="A172" s="16">
        <v>171</v>
      </c>
      <c r="B172" s="16">
        <v>2</v>
      </c>
      <c r="C172" s="16" t="s">
        <v>664</v>
      </c>
      <c r="D172" s="7">
        <v>1</v>
      </c>
      <c r="E172" s="8" t="s">
        <v>786</v>
      </c>
      <c r="F172" s="10"/>
      <c r="G172" s="11">
        <v>28</v>
      </c>
      <c r="H172" s="13" t="s">
        <v>787</v>
      </c>
      <c r="I172" s="13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30"/>
      <c r="W172" s="31"/>
    </row>
    <row r="173" spans="1:23" customFormat="1" ht="45" hidden="1" customHeight="1">
      <c r="A173" s="16">
        <v>172</v>
      </c>
      <c r="B173" s="16">
        <v>2</v>
      </c>
      <c r="C173" s="16" t="s">
        <v>664</v>
      </c>
      <c r="D173" s="7">
        <v>1</v>
      </c>
      <c r="E173" s="8" t="s">
        <v>788</v>
      </c>
      <c r="F173" s="17"/>
      <c r="G173" s="11">
        <v>29</v>
      </c>
      <c r="H173" s="13" t="s">
        <v>789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30"/>
      <c r="W173" s="31"/>
    </row>
    <row r="174" spans="1:23" customFormat="1" ht="45" hidden="1" customHeight="1">
      <c r="A174" s="16">
        <v>173</v>
      </c>
      <c r="B174" s="16">
        <v>2</v>
      </c>
      <c r="C174" s="16" t="s">
        <v>664</v>
      </c>
      <c r="D174" s="7">
        <v>1</v>
      </c>
      <c r="E174" s="8" t="s">
        <v>790</v>
      </c>
      <c r="F174" s="17"/>
      <c r="G174" s="11">
        <v>29</v>
      </c>
      <c r="H174" s="13" t="s">
        <v>791</v>
      </c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30"/>
      <c r="W174" s="31"/>
    </row>
    <row r="175" spans="1:23" customFormat="1" ht="45" hidden="1" customHeight="1">
      <c r="A175" s="16">
        <v>174</v>
      </c>
      <c r="B175" s="16">
        <v>2</v>
      </c>
      <c r="C175" s="16" t="s">
        <v>664</v>
      </c>
      <c r="D175" s="7">
        <v>1</v>
      </c>
      <c r="E175" s="8" t="s">
        <v>792</v>
      </c>
      <c r="F175" s="17"/>
      <c r="G175" s="11">
        <v>30</v>
      </c>
      <c r="H175" s="18" t="s">
        <v>668</v>
      </c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30"/>
      <c r="W175" s="31"/>
    </row>
    <row r="176" spans="1:23" customFormat="1" ht="45" hidden="1" customHeight="1">
      <c r="A176" s="16">
        <v>175</v>
      </c>
      <c r="B176" s="16">
        <v>2</v>
      </c>
      <c r="C176" s="16" t="s">
        <v>664</v>
      </c>
      <c r="D176" s="7">
        <v>1</v>
      </c>
      <c r="E176" s="8" t="s">
        <v>793</v>
      </c>
      <c r="F176" s="17"/>
      <c r="G176" s="11">
        <v>30</v>
      </c>
      <c r="H176" s="13" t="s">
        <v>794</v>
      </c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30"/>
      <c r="W176" s="31"/>
    </row>
    <row r="177" spans="1:23" customFormat="1" ht="45" hidden="1" customHeight="1">
      <c r="A177" s="16">
        <v>176</v>
      </c>
      <c r="B177" s="16">
        <v>2</v>
      </c>
      <c r="C177" s="16" t="s">
        <v>664</v>
      </c>
      <c r="D177" s="7">
        <v>1</v>
      </c>
      <c r="E177" s="8" t="s">
        <v>795</v>
      </c>
      <c r="F177" s="17"/>
      <c r="G177" s="11">
        <v>8</v>
      </c>
      <c r="H177" s="13" t="s">
        <v>796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30"/>
      <c r="W177" s="31"/>
    </row>
    <row r="178" spans="1:23" customFormat="1" ht="45" hidden="1" customHeight="1">
      <c r="A178" s="16">
        <v>177</v>
      </c>
      <c r="B178" s="16">
        <v>2</v>
      </c>
      <c r="C178" s="16" t="s">
        <v>664</v>
      </c>
      <c r="D178" s="7">
        <v>1</v>
      </c>
      <c r="E178" s="8" t="s">
        <v>797</v>
      </c>
      <c r="F178" s="17"/>
      <c r="G178" s="11">
        <v>50</v>
      </c>
      <c r="H178" s="13" t="s">
        <v>667</v>
      </c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30"/>
      <c r="W178" s="31"/>
    </row>
    <row r="179" spans="1:23" customFormat="1" ht="45" hidden="1" customHeight="1">
      <c r="A179" s="16">
        <v>178</v>
      </c>
      <c r="B179" s="16">
        <v>2</v>
      </c>
      <c r="C179" s="16" t="s">
        <v>664</v>
      </c>
      <c r="D179" s="7">
        <v>1</v>
      </c>
      <c r="E179" s="8" t="s">
        <v>798</v>
      </c>
      <c r="F179" s="17"/>
      <c r="G179" s="11">
        <v>9</v>
      </c>
      <c r="H179" s="13" t="s">
        <v>799</v>
      </c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30"/>
      <c r="W179" s="31"/>
    </row>
    <row r="180" spans="1:23" customFormat="1" ht="45" hidden="1" customHeight="1">
      <c r="A180" s="16">
        <v>179</v>
      </c>
      <c r="B180" s="16">
        <v>2</v>
      </c>
      <c r="C180" s="16" t="s">
        <v>664</v>
      </c>
      <c r="D180" s="7">
        <v>1</v>
      </c>
      <c r="E180" s="8" t="s">
        <v>800</v>
      </c>
      <c r="F180" s="17"/>
      <c r="G180" s="11">
        <v>30</v>
      </c>
      <c r="H180" s="13" t="s">
        <v>677</v>
      </c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30"/>
      <c r="W180" s="31"/>
    </row>
    <row r="181" spans="1:23" customFormat="1" ht="45" hidden="1" customHeight="1">
      <c r="A181" s="16">
        <v>180</v>
      </c>
      <c r="B181" s="16">
        <v>2</v>
      </c>
      <c r="C181" s="16" t="s">
        <v>664</v>
      </c>
      <c r="D181" s="7">
        <v>1</v>
      </c>
      <c r="E181" s="8" t="s">
        <v>801</v>
      </c>
      <c r="F181" s="17"/>
      <c r="G181" s="11">
        <v>40</v>
      </c>
      <c r="H181" s="13" t="s">
        <v>715</v>
      </c>
      <c r="I181" s="18"/>
      <c r="J181" s="13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30"/>
      <c r="W181" s="31"/>
    </row>
    <row r="182" spans="1:23" customFormat="1" ht="45" hidden="1" customHeight="1">
      <c r="A182" s="16">
        <v>181</v>
      </c>
      <c r="B182" s="16">
        <v>2</v>
      </c>
      <c r="C182" s="16" t="s">
        <v>664</v>
      </c>
      <c r="D182" s="7">
        <v>1</v>
      </c>
      <c r="E182" s="8" t="s">
        <v>802</v>
      </c>
      <c r="F182" s="17"/>
      <c r="G182" s="11">
        <v>6</v>
      </c>
      <c r="H182" s="13" t="s">
        <v>803</v>
      </c>
      <c r="I182" s="13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30"/>
      <c r="W182" s="31"/>
    </row>
    <row r="183" spans="1:23" customFormat="1" ht="45" hidden="1" customHeight="1">
      <c r="A183" s="16">
        <v>182</v>
      </c>
      <c r="B183" s="16">
        <v>2</v>
      </c>
      <c r="C183" s="16" t="s">
        <v>664</v>
      </c>
      <c r="D183" s="7">
        <v>1</v>
      </c>
      <c r="E183" s="8" t="s">
        <v>804</v>
      </c>
      <c r="F183" s="10"/>
      <c r="G183" s="11">
        <v>21</v>
      </c>
      <c r="H183" s="13" t="s">
        <v>805</v>
      </c>
      <c r="I183" s="13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30"/>
      <c r="W183" s="31"/>
    </row>
  </sheetData>
  <sheetProtection formatCells="0" formatColumns="0" formatRows="0" insertColumns="0" insertRows="0" insertHyperlinks="0" deleteColumns="0" deleteRows="0" sort="0" autoFilter="0" pivotTables="0"/>
  <autoFilter ref="A1:W183" xr:uid="{00000000-0009-0000-0000-000002000000}">
    <filterColumn colId="1">
      <filters>
        <filter val="1"/>
      </filters>
    </filterColumn>
  </autoFilter>
  <mergeCells count="2">
    <mergeCell ref="H146:H148"/>
    <mergeCell ref="H149:H151"/>
  </mergeCells>
  <phoneticPr fontId="9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78"/>
  <sheetViews>
    <sheetView showGridLines="0" zoomScaleSheetLayoutView="100" workbookViewId="0">
      <selection activeCell="B3" sqref="B3"/>
    </sheetView>
  </sheetViews>
  <sheetFormatPr baseColWidth="10" defaultColWidth="9" defaultRowHeight="15"/>
  <cols>
    <col min="1" max="4" width="12.83203125" style="66" customWidth="1"/>
    <col min="5" max="5" width="12.83203125" style="68" customWidth="1"/>
    <col min="6" max="256" width="12.83203125" style="66" customWidth="1"/>
    <col min="257" max="16384" width="9" style="66"/>
  </cols>
  <sheetData>
    <row r="1" spans="1:17" ht="30" customHeight="1">
      <c r="A1" s="4" t="s">
        <v>8</v>
      </c>
      <c r="B1" s="4" t="s">
        <v>1054</v>
      </c>
      <c r="C1" s="4" t="s">
        <v>1055</v>
      </c>
      <c r="D1" s="7" t="s">
        <v>9</v>
      </c>
      <c r="E1" s="8" t="s">
        <v>11</v>
      </c>
      <c r="F1" s="4" t="s">
        <v>12</v>
      </c>
      <c r="G1" s="8" t="s">
        <v>10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246</v>
      </c>
      <c r="P1" s="9" t="s">
        <v>247</v>
      </c>
      <c r="Q1" s="9" t="s">
        <v>248</v>
      </c>
    </row>
    <row r="2" spans="1:17" ht="75" customHeight="1">
      <c r="A2" s="3">
        <v>1</v>
      </c>
      <c r="B2" s="3">
        <v>1</v>
      </c>
      <c r="C2" s="6" t="s">
        <v>1056</v>
      </c>
      <c r="D2" s="4">
        <v>21</v>
      </c>
      <c r="E2" s="8" t="s">
        <v>807</v>
      </c>
      <c r="F2" s="10"/>
      <c r="G2" s="11" t="s">
        <v>806</v>
      </c>
      <c r="H2" s="11" t="s">
        <v>808</v>
      </c>
      <c r="I2" s="11" t="s">
        <v>809</v>
      </c>
      <c r="J2" s="11" t="s">
        <v>810</v>
      </c>
      <c r="K2" s="12"/>
      <c r="L2" s="10"/>
      <c r="M2" s="10"/>
      <c r="N2" s="10"/>
      <c r="O2" s="10"/>
      <c r="P2" s="10"/>
      <c r="Q2" s="10"/>
    </row>
    <row r="3" spans="1:17" ht="75" customHeight="1">
      <c r="A3" s="3">
        <v>2</v>
      </c>
      <c r="B3" s="3">
        <v>1</v>
      </c>
      <c r="C3" s="6" t="s">
        <v>1056</v>
      </c>
      <c r="D3" s="4">
        <v>10</v>
      </c>
      <c r="E3" s="8" t="s">
        <v>812</v>
      </c>
      <c r="F3" s="3"/>
      <c r="G3" s="11" t="s">
        <v>811</v>
      </c>
      <c r="H3" s="11" t="s">
        <v>813</v>
      </c>
      <c r="I3" s="12" t="s">
        <v>814</v>
      </c>
      <c r="J3" s="12" t="s">
        <v>815</v>
      </c>
      <c r="K3" s="10"/>
      <c r="L3" s="10"/>
      <c r="M3" s="10"/>
      <c r="N3" s="10"/>
      <c r="O3" s="10"/>
      <c r="P3" s="10"/>
      <c r="Q3" s="10"/>
    </row>
    <row r="4" spans="1:17" ht="75" customHeight="1">
      <c r="A4" s="3">
        <v>3</v>
      </c>
      <c r="B4" s="3">
        <v>1</v>
      </c>
      <c r="C4" s="6" t="s">
        <v>1056</v>
      </c>
      <c r="D4" s="4">
        <v>10</v>
      </c>
      <c r="E4" s="8" t="s">
        <v>816</v>
      </c>
      <c r="F4" s="3"/>
      <c r="G4" s="11" t="s">
        <v>811</v>
      </c>
      <c r="H4" s="11" t="s">
        <v>817</v>
      </c>
      <c r="I4" s="12" t="s">
        <v>818</v>
      </c>
      <c r="J4" s="12" t="s">
        <v>819</v>
      </c>
      <c r="K4" s="10"/>
      <c r="L4" s="10"/>
      <c r="M4" s="10"/>
      <c r="N4" s="10"/>
      <c r="O4" s="10"/>
      <c r="P4" s="10"/>
      <c r="Q4" s="10"/>
    </row>
    <row r="5" spans="1:17" ht="75" customHeight="1">
      <c r="A5" s="3">
        <v>4</v>
      </c>
      <c r="B5" s="3">
        <v>1</v>
      </c>
      <c r="C5" s="6" t="s">
        <v>1056</v>
      </c>
      <c r="D5" s="4">
        <v>10</v>
      </c>
      <c r="E5" s="8" t="s">
        <v>821</v>
      </c>
      <c r="F5" s="3"/>
      <c r="G5" s="11" t="s">
        <v>820</v>
      </c>
      <c r="H5" s="11" t="s">
        <v>822</v>
      </c>
      <c r="I5" s="11" t="s">
        <v>823</v>
      </c>
      <c r="J5" s="11" t="s">
        <v>824</v>
      </c>
      <c r="K5" s="11"/>
      <c r="L5" s="11"/>
      <c r="M5" s="11"/>
      <c r="N5" s="12"/>
      <c r="O5" s="12"/>
      <c r="P5" s="10"/>
      <c r="Q5" s="10"/>
    </row>
    <row r="6" spans="1:17" customFormat="1" ht="75" hidden="1" customHeight="1">
      <c r="A6" s="53">
        <v>5</v>
      </c>
      <c r="B6" s="53">
        <v>2</v>
      </c>
      <c r="C6" s="54" t="s">
        <v>1056</v>
      </c>
      <c r="D6" s="55">
        <v>8</v>
      </c>
      <c r="E6" s="56" t="s">
        <v>826</v>
      </c>
      <c r="F6" s="53"/>
      <c r="G6" s="57" t="s">
        <v>825</v>
      </c>
      <c r="H6" s="33" t="s">
        <v>827</v>
      </c>
      <c r="I6" s="33" t="s">
        <v>828</v>
      </c>
      <c r="J6" s="57"/>
      <c r="K6" s="58"/>
      <c r="L6" s="58"/>
      <c r="M6" s="58"/>
      <c r="N6" s="58"/>
      <c r="O6" s="58"/>
      <c r="P6" s="58"/>
      <c r="Q6" s="58"/>
    </row>
    <row r="7" spans="1:17" customFormat="1" ht="75" hidden="1" customHeight="1">
      <c r="A7" s="3">
        <v>6</v>
      </c>
      <c r="B7" s="3">
        <v>2</v>
      </c>
      <c r="C7" s="6" t="s">
        <v>1056</v>
      </c>
      <c r="D7" s="4">
        <v>8</v>
      </c>
      <c r="E7" s="8" t="s">
        <v>830</v>
      </c>
      <c r="F7" s="3"/>
      <c r="G7" s="11" t="s">
        <v>829</v>
      </c>
      <c r="H7" s="11" t="s">
        <v>831</v>
      </c>
      <c r="I7" s="12" t="s">
        <v>832</v>
      </c>
      <c r="J7" s="12" t="s">
        <v>833</v>
      </c>
      <c r="K7" s="10"/>
      <c r="L7" s="10"/>
      <c r="M7" s="10"/>
      <c r="N7" s="10"/>
      <c r="O7" s="10"/>
      <c r="P7" s="10"/>
      <c r="Q7" s="10"/>
    </row>
    <row r="8" spans="1:17" customFormat="1" ht="75" hidden="1" customHeight="1">
      <c r="A8" s="3">
        <v>7</v>
      </c>
      <c r="B8" s="3">
        <v>2</v>
      </c>
      <c r="C8" s="6" t="s">
        <v>1056</v>
      </c>
      <c r="D8" s="4">
        <v>8</v>
      </c>
      <c r="E8" s="8" t="s">
        <v>834</v>
      </c>
      <c r="F8" s="3"/>
      <c r="G8" s="11" t="s">
        <v>825</v>
      </c>
      <c r="H8" s="11" t="s">
        <v>835</v>
      </c>
      <c r="I8" s="12" t="s">
        <v>836</v>
      </c>
      <c r="J8" s="12"/>
      <c r="K8" s="10"/>
      <c r="L8" s="10"/>
      <c r="M8" s="10"/>
      <c r="N8" s="10"/>
      <c r="O8" s="10"/>
      <c r="P8" s="10"/>
      <c r="Q8" s="10"/>
    </row>
    <row r="9" spans="1:17" customFormat="1" ht="75" hidden="1" customHeight="1">
      <c r="A9" s="3">
        <v>8</v>
      </c>
      <c r="B9" s="3">
        <v>2</v>
      </c>
      <c r="C9" s="6" t="s">
        <v>1056</v>
      </c>
      <c r="D9" s="4">
        <v>6</v>
      </c>
      <c r="E9" s="8" t="s">
        <v>838</v>
      </c>
      <c r="F9" s="3"/>
      <c r="G9" s="11" t="s">
        <v>837</v>
      </c>
      <c r="H9" s="11" t="s">
        <v>839</v>
      </c>
      <c r="I9" s="11" t="s">
        <v>840</v>
      </c>
      <c r="J9" s="11"/>
      <c r="K9" s="11"/>
      <c r="L9" s="12"/>
      <c r="M9" s="12"/>
      <c r="N9" s="12"/>
      <c r="O9" s="12"/>
      <c r="P9" s="12"/>
      <c r="Q9" s="12"/>
    </row>
    <row r="10" spans="1:17" customFormat="1" ht="75" hidden="1" customHeight="1">
      <c r="A10" s="3">
        <v>9</v>
      </c>
      <c r="B10" s="3">
        <v>2</v>
      </c>
      <c r="C10" s="6" t="s">
        <v>1056</v>
      </c>
      <c r="D10" s="4">
        <v>5</v>
      </c>
      <c r="E10" s="8" t="s">
        <v>842</v>
      </c>
      <c r="F10" s="10"/>
      <c r="G10" s="11" t="s">
        <v>841</v>
      </c>
      <c r="H10" s="11" t="s">
        <v>843</v>
      </c>
      <c r="I10" s="11" t="s">
        <v>844</v>
      </c>
      <c r="J10" s="11" t="s">
        <v>845</v>
      </c>
      <c r="K10" s="11" t="s">
        <v>846</v>
      </c>
      <c r="L10" s="10"/>
      <c r="M10" s="10"/>
      <c r="N10" s="10"/>
      <c r="O10" s="10"/>
      <c r="P10" s="10"/>
      <c r="Q10" s="10"/>
    </row>
    <row r="11" spans="1:17" customFormat="1" ht="75" hidden="1" customHeight="1">
      <c r="A11" s="3">
        <v>10</v>
      </c>
      <c r="B11" s="3">
        <v>2</v>
      </c>
      <c r="C11" s="6" t="s">
        <v>1056</v>
      </c>
      <c r="D11" s="4">
        <v>4</v>
      </c>
      <c r="E11" s="8" t="s">
        <v>848</v>
      </c>
      <c r="F11" s="3"/>
      <c r="G11" s="11" t="s">
        <v>847</v>
      </c>
      <c r="H11" s="12" t="s">
        <v>849</v>
      </c>
      <c r="I11" s="12" t="s">
        <v>850</v>
      </c>
      <c r="J11" s="12"/>
      <c r="K11" s="10"/>
      <c r="L11" s="10"/>
      <c r="M11" s="10"/>
      <c r="N11" s="10"/>
      <c r="O11" s="10"/>
      <c r="P11" s="10"/>
      <c r="Q11" s="10"/>
    </row>
    <row r="12" spans="1:17" customFormat="1" ht="75" hidden="1" customHeight="1">
      <c r="A12" s="3">
        <v>11</v>
      </c>
      <c r="B12" s="3">
        <v>2</v>
      </c>
      <c r="C12" s="6" t="s">
        <v>1056</v>
      </c>
      <c r="D12" s="4">
        <v>4</v>
      </c>
      <c r="E12" s="8" t="s">
        <v>852</v>
      </c>
      <c r="F12" s="3"/>
      <c r="G12" s="11" t="s">
        <v>851</v>
      </c>
      <c r="H12" s="12" t="s">
        <v>850</v>
      </c>
      <c r="I12" s="12"/>
      <c r="J12" s="12"/>
      <c r="K12" s="10"/>
      <c r="L12" s="10"/>
      <c r="M12" s="10"/>
      <c r="N12" s="10"/>
      <c r="O12" s="10"/>
      <c r="P12" s="10"/>
      <c r="Q12" s="10"/>
    </row>
    <row r="13" spans="1:17" customFormat="1" ht="75" hidden="1" customHeight="1">
      <c r="A13" s="3">
        <v>12</v>
      </c>
      <c r="B13" s="3">
        <v>2</v>
      </c>
      <c r="C13" s="6" t="s">
        <v>1056</v>
      </c>
      <c r="D13" s="4">
        <v>4</v>
      </c>
      <c r="E13" s="8" t="s">
        <v>854</v>
      </c>
      <c r="F13" s="10"/>
      <c r="G13" s="11" t="s">
        <v>853</v>
      </c>
      <c r="H13" s="11" t="s">
        <v>855</v>
      </c>
      <c r="I13" s="12"/>
      <c r="J13" s="12"/>
      <c r="K13" s="12"/>
      <c r="L13" s="10"/>
      <c r="M13" s="10"/>
      <c r="N13" s="10"/>
      <c r="O13" s="10"/>
      <c r="P13" s="10"/>
      <c r="Q13" s="10"/>
    </row>
    <row r="14" spans="1:17" customFormat="1" ht="75" hidden="1" customHeight="1">
      <c r="A14" s="3">
        <v>13</v>
      </c>
      <c r="B14" s="3">
        <v>2</v>
      </c>
      <c r="C14" s="6" t="s">
        <v>1056</v>
      </c>
      <c r="D14" s="4">
        <v>3</v>
      </c>
      <c r="E14" s="8" t="s">
        <v>857</v>
      </c>
      <c r="F14" s="10"/>
      <c r="G14" s="11" t="s">
        <v>856</v>
      </c>
      <c r="H14" s="12" t="s">
        <v>858</v>
      </c>
      <c r="I14" s="12" t="s">
        <v>810</v>
      </c>
      <c r="J14" s="12"/>
      <c r="K14" s="12"/>
      <c r="L14" s="10"/>
      <c r="M14" s="10"/>
      <c r="N14" s="10"/>
      <c r="O14" s="10"/>
      <c r="P14" s="10"/>
      <c r="Q14" s="10"/>
    </row>
    <row r="15" spans="1:17" customFormat="1" ht="75" hidden="1" customHeight="1">
      <c r="A15" s="3">
        <v>14</v>
      </c>
      <c r="B15" s="3">
        <v>2</v>
      </c>
      <c r="C15" s="6" t="s">
        <v>1056</v>
      </c>
      <c r="D15" s="4">
        <v>3</v>
      </c>
      <c r="E15" s="8" t="s">
        <v>860</v>
      </c>
      <c r="F15" s="3"/>
      <c r="G15" s="11" t="s">
        <v>859</v>
      </c>
      <c r="H15" s="11" t="s">
        <v>861</v>
      </c>
      <c r="I15" s="12" t="s">
        <v>831</v>
      </c>
      <c r="J15" s="13"/>
      <c r="K15" s="10"/>
      <c r="L15" s="10"/>
      <c r="M15" s="10"/>
      <c r="N15" s="10"/>
      <c r="O15" s="10"/>
      <c r="P15" s="10"/>
      <c r="Q15" s="10"/>
    </row>
    <row r="16" spans="1:17" customFormat="1" ht="75" hidden="1" customHeight="1">
      <c r="A16" s="3">
        <v>15</v>
      </c>
      <c r="B16" s="3">
        <v>2</v>
      </c>
      <c r="C16" s="6" t="s">
        <v>1056</v>
      </c>
      <c r="D16" s="4">
        <v>2</v>
      </c>
      <c r="E16" s="8" t="s">
        <v>863</v>
      </c>
      <c r="F16" s="3"/>
      <c r="G16" s="11" t="s">
        <v>862</v>
      </c>
      <c r="H16" s="12" t="s">
        <v>864</v>
      </c>
      <c r="I16" s="11"/>
      <c r="J16" s="12"/>
      <c r="K16" s="10"/>
      <c r="L16" s="10"/>
      <c r="M16" s="10"/>
      <c r="N16" s="10"/>
      <c r="O16" s="10"/>
      <c r="P16" s="10"/>
      <c r="Q16" s="10"/>
    </row>
    <row r="17" spans="1:17" customFormat="1" ht="75" hidden="1" customHeight="1">
      <c r="A17" s="3">
        <v>16</v>
      </c>
      <c r="B17" s="3">
        <v>2</v>
      </c>
      <c r="C17" s="6" t="s">
        <v>1056</v>
      </c>
      <c r="D17" s="4">
        <v>2</v>
      </c>
      <c r="E17" s="8" t="s">
        <v>866</v>
      </c>
      <c r="F17" s="3"/>
      <c r="G17" s="11" t="s">
        <v>865</v>
      </c>
      <c r="H17" s="11" t="s">
        <v>867</v>
      </c>
      <c r="I17" s="11" t="s">
        <v>868</v>
      </c>
      <c r="J17" s="11"/>
      <c r="K17" s="11"/>
      <c r="L17" s="12"/>
      <c r="M17" s="12"/>
      <c r="N17" s="12"/>
      <c r="O17" s="12"/>
      <c r="P17" s="12"/>
      <c r="Q17" s="12"/>
    </row>
    <row r="18" spans="1:17" customFormat="1" ht="75" hidden="1" customHeight="1">
      <c r="A18" s="3">
        <v>17</v>
      </c>
      <c r="B18" s="3">
        <v>2</v>
      </c>
      <c r="C18" s="6" t="s">
        <v>1056</v>
      </c>
      <c r="D18" s="4">
        <v>2</v>
      </c>
      <c r="E18" s="8" t="s">
        <v>870</v>
      </c>
      <c r="F18" s="10"/>
      <c r="G18" s="11" t="s">
        <v>869</v>
      </c>
      <c r="H18" s="11" t="s">
        <v>871</v>
      </c>
      <c r="I18" s="11"/>
      <c r="J18" s="12"/>
      <c r="K18" s="12"/>
      <c r="L18" s="10"/>
      <c r="M18" s="10"/>
      <c r="N18" s="10"/>
      <c r="O18" s="10"/>
      <c r="P18" s="10"/>
      <c r="Q18" s="10"/>
    </row>
    <row r="19" spans="1:17" customFormat="1" ht="75" hidden="1" customHeight="1">
      <c r="A19" s="3">
        <v>18</v>
      </c>
      <c r="B19" s="3">
        <v>2</v>
      </c>
      <c r="C19" s="6" t="s">
        <v>1056</v>
      </c>
      <c r="D19" s="4">
        <v>1</v>
      </c>
      <c r="E19" s="8" t="s">
        <v>872</v>
      </c>
      <c r="F19" s="3"/>
      <c r="G19" s="12">
        <v>7</v>
      </c>
      <c r="H19" s="12" t="s">
        <v>873</v>
      </c>
      <c r="I19" s="11"/>
      <c r="J19" s="12"/>
      <c r="K19" s="10"/>
      <c r="L19" s="10"/>
      <c r="M19" s="10"/>
      <c r="N19" s="10"/>
      <c r="O19" s="10"/>
      <c r="P19" s="10"/>
      <c r="Q19" s="10"/>
    </row>
    <row r="20" spans="1:17" customFormat="1" ht="75" hidden="1" customHeight="1">
      <c r="A20" s="3">
        <v>19</v>
      </c>
      <c r="B20" s="3">
        <v>2</v>
      </c>
      <c r="C20" s="6" t="s">
        <v>1056</v>
      </c>
      <c r="D20" s="4">
        <v>1</v>
      </c>
      <c r="E20" s="8" t="s">
        <v>874</v>
      </c>
      <c r="F20" s="3"/>
      <c r="G20" s="12">
        <v>21</v>
      </c>
      <c r="H20" s="12" t="s">
        <v>875</v>
      </c>
      <c r="I20" s="11"/>
      <c r="J20" s="12"/>
      <c r="K20" s="10"/>
      <c r="L20" s="10"/>
      <c r="M20" s="10"/>
      <c r="N20" s="10"/>
      <c r="O20" s="10"/>
      <c r="P20" s="10"/>
      <c r="Q20" s="10"/>
    </row>
    <row r="21" spans="1:17" customFormat="1" ht="75" hidden="1" customHeight="1">
      <c r="A21" s="3">
        <v>20</v>
      </c>
      <c r="B21" s="3">
        <v>2</v>
      </c>
      <c r="C21" s="6" t="s">
        <v>1056</v>
      </c>
      <c r="D21" s="4">
        <v>1</v>
      </c>
      <c r="E21" s="8" t="s">
        <v>877</v>
      </c>
      <c r="F21" s="3"/>
      <c r="G21" s="11" t="s">
        <v>876</v>
      </c>
      <c r="H21" s="12" t="s">
        <v>878</v>
      </c>
      <c r="I21" s="11"/>
      <c r="J21" s="12"/>
      <c r="K21" s="10"/>
      <c r="L21" s="10"/>
      <c r="M21" s="10"/>
      <c r="N21" s="10"/>
      <c r="O21" s="10"/>
      <c r="P21" s="10"/>
      <c r="Q21" s="10"/>
    </row>
    <row r="22" spans="1:17" customFormat="1" ht="75" hidden="1" customHeight="1">
      <c r="A22" s="3">
        <v>21</v>
      </c>
      <c r="B22" s="3">
        <v>2</v>
      </c>
      <c r="C22" s="6" t="s">
        <v>1056</v>
      </c>
      <c r="D22" s="4">
        <v>1</v>
      </c>
      <c r="E22" s="8" t="s">
        <v>879</v>
      </c>
      <c r="F22" s="3"/>
      <c r="G22" s="11" t="s">
        <v>876</v>
      </c>
      <c r="H22" s="11" t="s">
        <v>880</v>
      </c>
      <c r="I22" s="12"/>
      <c r="J22" s="12"/>
      <c r="K22" s="10"/>
      <c r="L22" s="10"/>
      <c r="M22" s="10"/>
      <c r="N22" s="10"/>
      <c r="O22" s="10"/>
      <c r="P22" s="10"/>
      <c r="Q22" s="10"/>
    </row>
    <row r="23" spans="1:17" customFormat="1" ht="75" hidden="1" customHeight="1">
      <c r="A23" s="3">
        <v>22</v>
      </c>
      <c r="B23" s="3">
        <v>2</v>
      </c>
      <c r="C23" s="6" t="s">
        <v>1056</v>
      </c>
      <c r="D23" s="4">
        <v>1</v>
      </c>
      <c r="E23" s="8" t="s">
        <v>881</v>
      </c>
      <c r="F23" s="3"/>
      <c r="G23" s="11" t="s">
        <v>876</v>
      </c>
      <c r="H23" s="11" t="s">
        <v>882</v>
      </c>
      <c r="I23" s="12"/>
      <c r="J23" s="12"/>
      <c r="K23" s="10"/>
      <c r="L23" s="10"/>
      <c r="M23" s="10"/>
      <c r="N23" s="10"/>
      <c r="O23" s="10"/>
      <c r="P23" s="10"/>
      <c r="Q23" s="10"/>
    </row>
    <row r="24" spans="1:17" customFormat="1" ht="75" hidden="1" customHeight="1">
      <c r="A24" s="3">
        <v>23</v>
      </c>
      <c r="B24" s="3">
        <v>2</v>
      </c>
      <c r="C24" s="6" t="s">
        <v>1056</v>
      </c>
      <c r="D24" s="4">
        <v>1</v>
      </c>
      <c r="E24" s="8" t="s">
        <v>883</v>
      </c>
      <c r="F24" s="3"/>
      <c r="G24" s="12">
        <v>6</v>
      </c>
      <c r="H24" s="11" t="s">
        <v>884</v>
      </c>
      <c r="I24" s="12"/>
      <c r="J24" s="12"/>
      <c r="K24" s="10"/>
      <c r="L24" s="10"/>
      <c r="M24" s="10"/>
      <c r="N24" s="10"/>
      <c r="O24" s="10"/>
      <c r="P24" s="10"/>
      <c r="Q24" s="10"/>
    </row>
    <row r="25" spans="1:17" customFormat="1" ht="75" hidden="1" customHeight="1">
      <c r="A25" s="3">
        <v>24</v>
      </c>
      <c r="B25" s="3">
        <v>2</v>
      </c>
      <c r="C25" s="6" t="s">
        <v>1056</v>
      </c>
      <c r="D25" s="4">
        <v>1</v>
      </c>
      <c r="E25" s="8" t="s">
        <v>885</v>
      </c>
      <c r="F25" s="3"/>
      <c r="G25" s="12">
        <v>27</v>
      </c>
      <c r="H25" s="11" t="s">
        <v>831</v>
      </c>
      <c r="I25" s="12"/>
      <c r="J25" s="12"/>
      <c r="K25" s="12"/>
      <c r="L25" s="12"/>
      <c r="M25" s="12"/>
      <c r="N25" s="12"/>
      <c r="O25" s="12"/>
      <c r="P25" s="12"/>
      <c r="Q25" s="12"/>
    </row>
    <row r="26" spans="1:17" customFormat="1" ht="75" hidden="1" customHeight="1">
      <c r="A26" s="3">
        <v>25</v>
      </c>
      <c r="B26" s="3">
        <v>2</v>
      </c>
      <c r="C26" s="6" t="s">
        <v>1056</v>
      </c>
      <c r="D26" s="4">
        <v>1</v>
      </c>
      <c r="E26" s="8" t="s">
        <v>886</v>
      </c>
      <c r="F26" s="3"/>
      <c r="G26" s="12">
        <v>27</v>
      </c>
      <c r="H26" s="11" t="s">
        <v>813</v>
      </c>
      <c r="I26" s="12"/>
      <c r="J26" s="12"/>
      <c r="K26" s="12"/>
      <c r="L26" s="12"/>
      <c r="M26" s="12"/>
      <c r="N26" s="12"/>
      <c r="O26" s="12"/>
      <c r="P26" s="12"/>
      <c r="Q26" s="12"/>
    </row>
    <row r="27" spans="1:17" customFormat="1" ht="75" hidden="1" customHeight="1">
      <c r="A27" s="59">
        <v>26</v>
      </c>
      <c r="B27" s="59">
        <v>2</v>
      </c>
      <c r="C27" s="60" t="s">
        <v>1056</v>
      </c>
      <c r="D27" s="61">
        <v>1</v>
      </c>
      <c r="E27" s="62" t="s">
        <v>887</v>
      </c>
      <c r="F27" s="59"/>
      <c r="G27" s="32">
        <v>27</v>
      </c>
      <c r="H27" s="63" t="s">
        <v>817</v>
      </c>
      <c r="I27" s="32"/>
      <c r="J27" s="32"/>
      <c r="K27" s="32"/>
      <c r="L27" s="32"/>
      <c r="M27" s="32"/>
      <c r="N27" s="32"/>
      <c r="O27" s="32"/>
      <c r="P27" s="32"/>
      <c r="Q27" s="32"/>
    </row>
    <row r="28" spans="1:17" ht="75" customHeight="1">
      <c r="A28" s="3">
        <v>27</v>
      </c>
      <c r="B28" s="3">
        <v>1</v>
      </c>
      <c r="C28" s="6" t="s">
        <v>1057</v>
      </c>
      <c r="D28" s="4">
        <v>57</v>
      </c>
      <c r="E28" s="8" t="s">
        <v>889</v>
      </c>
      <c r="F28" s="3"/>
      <c r="G28" s="11" t="s">
        <v>888</v>
      </c>
      <c r="H28" s="12" t="s">
        <v>890</v>
      </c>
      <c r="I28" s="12" t="s">
        <v>831</v>
      </c>
      <c r="J28" s="12" t="s">
        <v>891</v>
      </c>
      <c r="K28" s="12" t="s">
        <v>892</v>
      </c>
      <c r="L28" s="12"/>
      <c r="M28" s="12"/>
      <c r="N28" s="12"/>
      <c r="O28" s="12"/>
      <c r="P28" s="12"/>
      <c r="Q28" s="12"/>
    </row>
    <row r="29" spans="1:17" ht="75" customHeight="1">
      <c r="A29" s="3">
        <v>28</v>
      </c>
      <c r="B29" s="3">
        <v>1</v>
      </c>
      <c r="C29" s="6" t="s">
        <v>1057</v>
      </c>
      <c r="D29" s="4">
        <v>55</v>
      </c>
      <c r="E29" s="8" t="s">
        <v>894</v>
      </c>
      <c r="F29" s="3"/>
      <c r="G29" s="11" t="s">
        <v>893</v>
      </c>
      <c r="H29" s="11" t="s">
        <v>813</v>
      </c>
      <c r="I29" s="11" t="s">
        <v>895</v>
      </c>
      <c r="J29" s="12" t="s">
        <v>896</v>
      </c>
      <c r="K29" s="12" t="s">
        <v>897</v>
      </c>
      <c r="L29" s="12"/>
      <c r="M29" s="12"/>
      <c r="N29" s="12"/>
      <c r="O29" s="12"/>
      <c r="P29" s="12"/>
      <c r="Q29" s="12"/>
    </row>
    <row r="30" spans="1:17" ht="75" customHeight="1">
      <c r="A30" s="3">
        <v>29</v>
      </c>
      <c r="B30" s="3">
        <v>1</v>
      </c>
      <c r="C30" s="6" t="s">
        <v>1057</v>
      </c>
      <c r="D30" s="4">
        <v>53</v>
      </c>
      <c r="E30" s="8" t="s">
        <v>899</v>
      </c>
      <c r="F30" s="3"/>
      <c r="G30" s="11" t="s">
        <v>898</v>
      </c>
      <c r="H30" s="11" t="s">
        <v>817</v>
      </c>
      <c r="I30" s="11" t="s">
        <v>900</v>
      </c>
      <c r="J30" s="12" t="s">
        <v>901</v>
      </c>
      <c r="K30" s="12" t="s">
        <v>902</v>
      </c>
      <c r="L30" s="12"/>
      <c r="M30" s="12"/>
      <c r="N30" s="12"/>
      <c r="O30" s="12"/>
      <c r="P30" s="12"/>
      <c r="Q30" s="12"/>
    </row>
    <row r="31" spans="1:17" ht="75" customHeight="1">
      <c r="A31" s="3">
        <v>30</v>
      </c>
      <c r="B31" s="3">
        <v>1</v>
      </c>
      <c r="C31" s="6" t="s">
        <v>1057</v>
      </c>
      <c r="D31" s="4">
        <v>45</v>
      </c>
      <c r="E31" s="8" t="s">
        <v>904</v>
      </c>
      <c r="F31" s="3"/>
      <c r="G31" s="11" t="s">
        <v>903</v>
      </c>
      <c r="H31" s="11" t="s">
        <v>905</v>
      </c>
      <c r="I31" s="11" t="s">
        <v>906</v>
      </c>
      <c r="J31" s="11" t="s">
        <v>907</v>
      </c>
      <c r="K31" s="11" t="s">
        <v>908</v>
      </c>
      <c r="L31" s="11" t="s">
        <v>824</v>
      </c>
      <c r="M31" s="11" t="s">
        <v>822</v>
      </c>
      <c r="N31" s="11" t="s">
        <v>909</v>
      </c>
      <c r="O31" s="11" t="s">
        <v>910</v>
      </c>
      <c r="P31" s="10"/>
      <c r="Q31" s="10"/>
    </row>
    <row r="32" spans="1:17" ht="75" customHeight="1">
      <c r="A32" s="3">
        <v>31</v>
      </c>
      <c r="B32" s="3">
        <v>1</v>
      </c>
      <c r="C32" s="6" t="s">
        <v>1057</v>
      </c>
      <c r="D32" s="4">
        <v>36</v>
      </c>
      <c r="E32" s="8" t="s">
        <v>912</v>
      </c>
      <c r="F32" s="3"/>
      <c r="G32" s="11" t="s">
        <v>911</v>
      </c>
      <c r="H32" s="11" t="s">
        <v>913</v>
      </c>
      <c r="I32" s="11" t="s">
        <v>914</v>
      </c>
      <c r="J32" s="11" t="s">
        <v>915</v>
      </c>
      <c r="K32" s="12" t="s">
        <v>850</v>
      </c>
      <c r="L32" s="12" t="s">
        <v>831</v>
      </c>
      <c r="M32" s="12" t="s">
        <v>916</v>
      </c>
      <c r="N32" s="12" t="s">
        <v>917</v>
      </c>
      <c r="O32" s="12" t="s">
        <v>918</v>
      </c>
      <c r="P32" s="12" t="s">
        <v>919</v>
      </c>
      <c r="Q32" s="12" t="s">
        <v>920</v>
      </c>
    </row>
    <row r="33" spans="1:17" ht="75" customHeight="1">
      <c r="A33" s="3">
        <v>32</v>
      </c>
      <c r="B33" s="3">
        <v>1</v>
      </c>
      <c r="C33" s="6" t="s">
        <v>1057</v>
      </c>
      <c r="D33" s="4">
        <v>23</v>
      </c>
      <c r="E33" s="8" t="s">
        <v>922</v>
      </c>
      <c r="F33" s="3"/>
      <c r="G33" s="11" t="s">
        <v>921</v>
      </c>
      <c r="H33" s="11" t="s">
        <v>923</v>
      </c>
      <c r="I33" s="11" t="s">
        <v>924</v>
      </c>
      <c r="J33" s="12" t="s">
        <v>828</v>
      </c>
      <c r="K33" s="12" t="s">
        <v>813</v>
      </c>
      <c r="L33" s="12" t="s">
        <v>925</v>
      </c>
      <c r="M33" s="12" t="s">
        <v>926</v>
      </c>
      <c r="N33" s="12" t="s">
        <v>927</v>
      </c>
      <c r="O33" s="12"/>
      <c r="P33" s="12"/>
      <c r="Q33" s="12"/>
    </row>
    <row r="34" spans="1:17" ht="75" customHeight="1">
      <c r="A34" s="3">
        <v>33</v>
      </c>
      <c r="B34" s="3">
        <v>1</v>
      </c>
      <c r="C34" s="6" t="s">
        <v>1057</v>
      </c>
      <c r="D34" s="4">
        <v>20</v>
      </c>
      <c r="E34" s="8" t="s">
        <v>929</v>
      </c>
      <c r="F34" s="3"/>
      <c r="G34" s="11" t="s">
        <v>928</v>
      </c>
      <c r="H34" s="12" t="s">
        <v>875</v>
      </c>
      <c r="I34" s="11" t="s">
        <v>930</v>
      </c>
      <c r="J34" s="12"/>
      <c r="K34" s="12"/>
      <c r="L34" s="12"/>
      <c r="M34" s="12"/>
      <c r="N34" s="12"/>
      <c r="O34" s="12"/>
      <c r="P34" s="12"/>
      <c r="Q34" s="12"/>
    </row>
    <row r="35" spans="1:17" ht="88" customHeight="1">
      <c r="A35" s="3">
        <v>34</v>
      </c>
      <c r="B35" s="3">
        <v>1</v>
      </c>
      <c r="C35" s="6" t="s">
        <v>1057</v>
      </c>
      <c r="D35" s="4">
        <v>20</v>
      </c>
      <c r="E35" s="8" t="s">
        <v>932</v>
      </c>
      <c r="F35" s="3"/>
      <c r="G35" s="11" t="s">
        <v>931</v>
      </c>
      <c r="H35" s="12" t="s">
        <v>933</v>
      </c>
      <c r="I35" s="12" t="s">
        <v>882</v>
      </c>
      <c r="J35" s="12" t="s">
        <v>934</v>
      </c>
      <c r="K35" s="12"/>
      <c r="L35" s="12"/>
      <c r="M35" s="12"/>
      <c r="N35" s="12"/>
      <c r="O35" s="12"/>
      <c r="P35" s="12"/>
      <c r="Q35" s="12"/>
    </row>
    <row r="36" spans="1:17" ht="75" customHeight="1">
      <c r="A36" s="3">
        <v>35</v>
      </c>
      <c r="B36" s="3">
        <v>1</v>
      </c>
      <c r="C36" s="6" t="s">
        <v>1057</v>
      </c>
      <c r="D36" s="4">
        <v>16</v>
      </c>
      <c r="E36" s="8" t="s">
        <v>936</v>
      </c>
      <c r="F36" s="3"/>
      <c r="G36" s="11" t="s">
        <v>935</v>
      </c>
      <c r="H36" s="12" t="s">
        <v>836</v>
      </c>
      <c r="I36" s="12" t="s">
        <v>817</v>
      </c>
      <c r="J36" s="12" t="s">
        <v>937</v>
      </c>
      <c r="K36" s="12" t="s">
        <v>938</v>
      </c>
      <c r="L36" s="12" t="s">
        <v>939</v>
      </c>
      <c r="M36" s="12"/>
      <c r="N36" s="12"/>
      <c r="O36" s="12"/>
      <c r="P36" s="12"/>
      <c r="Q36" s="12"/>
    </row>
    <row r="37" spans="1:17" customFormat="1" ht="75" hidden="1" customHeight="1">
      <c r="A37" s="53">
        <v>36</v>
      </c>
      <c r="B37" s="53">
        <v>2</v>
      </c>
      <c r="C37" s="54" t="s">
        <v>1057</v>
      </c>
      <c r="D37" s="55">
        <v>10</v>
      </c>
      <c r="E37" s="56" t="s">
        <v>941</v>
      </c>
      <c r="F37" s="53"/>
      <c r="G37" s="57" t="s">
        <v>940</v>
      </c>
      <c r="H37" s="57" t="s">
        <v>942</v>
      </c>
      <c r="I37" s="33"/>
      <c r="J37" s="33"/>
      <c r="K37" s="33"/>
      <c r="L37" s="33"/>
      <c r="M37" s="33"/>
      <c r="N37" s="33"/>
      <c r="O37" s="33"/>
      <c r="P37" s="33"/>
      <c r="Q37" s="33"/>
    </row>
    <row r="38" spans="1:17" customFormat="1" ht="75" hidden="1" customHeight="1">
      <c r="A38" s="3">
        <v>37</v>
      </c>
      <c r="B38" s="3">
        <v>2</v>
      </c>
      <c r="C38" s="6" t="s">
        <v>1057</v>
      </c>
      <c r="D38" s="4">
        <v>6</v>
      </c>
      <c r="E38" s="8" t="s">
        <v>943</v>
      </c>
      <c r="F38" s="3"/>
      <c r="G38" s="11" t="s">
        <v>837</v>
      </c>
      <c r="H38" s="11" t="s">
        <v>930</v>
      </c>
      <c r="I38" s="11"/>
      <c r="J38" s="12"/>
      <c r="K38" s="12"/>
      <c r="L38" s="12"/>
      <c r="M38" s="12"/>
      <c r="N38" s="12"/>
      <c r="O38" s="12"/>
      <c r="P38" s="12"/>
      <c r="Q38" s="12"/>
    </row>
    <row r="39" spans="1:17" customFormat="1" ht="75" hidden="1" customHeight="1">
      <c r="A39" s="3">
        <v>38</v>
      </c>
      <c r="B39" s="3">
        <v>2</v>
      </c>
      <c r="C39" s="6" t="s">
        <v>1057</v>
      </c>
      <c r="D39" s="4">
        <v>6</v>
      </c>
      <c r="E39" s="8" t="s">
        <v>945</v>
      </c>
      <c r="F39" s="3"/>
      <c r="G39" s="11" t="s">
        <v>944</v>
      </c>
      <c r="H39" s="12" t="s">
        <v>875</v>
      </c>
      <c r="I39" s="12"/>
      <c r="J39" s="12"/>
      <c r="K39" s="12"/>
      <c r="L39" s="12"/>
      <c r="M39" s="12"/>
      <c r="N39" s="12"/>
      <c r="O39" s="12"/>
      <c r="P39" s="12"/>
      <c r="Q39" s="12"/>
    </row>
    <row r="40" spans="1:17" customFormat="1" ht="75" hidden="1" customHeight="1">
      <c r="A40" s="3">
        <v>39</v>
      </c>
      <c r="B40" s="3">
        <v>2</v>
      </c>
      <c r="C40" s="6" t="s">
        <v>1057</v>
      </c>
      <c r="D40" s="4">
        <v>5</v>
      </c>
      <c r="E40" s="8" t="s">
        <v>947</v>
      </c>
      <c r="F40" s="3"/>
      <c r="G40" s="11" t="s">
        <v>946</v>
      </c>
      <c r="H40" s="11" t="s">
        <v>948</v>
      </c>
      <c r="I40" s="11"/>
      <c r="J40" s="12"/>
      <c r="K40" s="12"/>
      <c r="L40" s="12"/>
      <c r="M40" s="12"/>
      <c r="N40" s="12"/>
      <c r="O40" s="12"/>
      <c r="P40" s="12"/>
      <c r="Q40" s="12"/>
    </row>
    <row r="41" spans="1:17" customFormat="1" ht="75" hidden="1" customHeight="1">
      <c r="A41" s="3">
        <v>40</v>
      </c>
      <c r="B41" s="3">
        <v>2</v>
      </c>
      <c r="C41" s="6" t="s">
        <v>1057</v>
      </c>
      <c r="D41" s="4">
        <v>5</v>
      </c>
      <c r="E41" s="8" t="s">
        <v>950</v>
      </c>
      <c r="F41" s="3"/>
      <c r="G41" s="11" t="s">
        <v>949</v>
      </c>
      <c r="H41" s="11" t="s">
        <v>850</v>
      </c>
      <c r="I41" s="11"/>
      <c r="J41" s="12"/>
      <c r="K41" s="12"/>
      <c r="L41" s="12"/>
      <c r="M41" s="12"/>
      <c r="N41" s="12"/>
      <c r="O41" s="12"/>
      <c r="P41" s="12"/>
      <c r="Q41" s="12"/>
    </row>
    <row r="42" spans="1:17" customFormat="1" ht="75" hidden="1" customHeight="1">
      <c r="A42" s="3">
        <v>41</v>
      </c>
      <c r="B42" s="3">
        <v>2</v>
      </c>
      <c r="C42" s="6" t="s">
        <v>1057</v>
      </c>
      <c r="D42" s="4">
        <v>5</v>
      </c>
      <c r="E42" s="8" t="s">
        <v>952</v>
      </c>
      <c r="F42" s="3"/>
      <c r="G42" s="11" t="s">
        <v>951</v>
      </c>
      <c r="H42" s="11" t="s">
        <v>953</v>
      </c>
      <c r="I42" s="11"/>
      <c r="J42" s="12"/>
      <c r="K42" s="12"/>
      <c r="L42" s="12"/>
      <c r="M42" s="12"/>
      <c r="N42" s="12"/>
      <c r="O42" s="12"/>
      <c r="P42" s="10"/>
      <c r="Q42" s="10"/>
    </row>
    <row r="43" spans="1:17" customFormat="1" ht="75" hidden="1" customHeight="1">
      <c r="A43" s="3">
        <v>42</v>
      </c>
      <c r="B43" s="3">
        <v>2</v>
      </c>
      <c r="C43" s="6" t="s">
        <v>1057</v>
      </c>
      <c r="D43" s="4">
        <v>4</v>
      </c>
      <c r="E43" s="8" t="s">
        <v>955</v>
      </c>
      <c r="F43" s="3"/>
      <c r="G43" s="11" t="s">
        <v>954</v>
      </c>
      <c r="H43" s="12" t="s">
        <v>956</v>
      </c>
      <c r="I43" s="12"/>
      <c r="J43" s="12"/>
      <c r="K43" s="12"/>
      <c r="L43" s="12"/>
      <c r="M43" s="12"/>
      <c r="N43" s="12"/>
      <c r="O43" s="12"/>
      <c r="P43" s="12"/>
      <c r="Q43" s="12"/>
    </row>
    <row r="44" spans="1:17" customFormat="1" ht="75" hidden="1" customHeight="1">
      <c r="A44" s="3">
        <v>43</v>
      </c>
      <c r="B44" s="3">
        <v>2</v>
      </c>
      <c r="C44" s="6" t="s">
        <v>1057</v>
      </c>
      <c r="D44" s="4">
        <v>4</v>
      </c>
      <c r="E44" s="8" t="s">
        <v>958</v>
      </c>
      <c r="F44" s="3"/>
      <c r="G44" s="11" t="s">
        <v>957</v>
      </c>
      <c r="H44" s="12" t="s">
        <v>959</v>
      </c>
      <c r="I44" s="11"/>
      <c r="J44" s="12"/>
      <c r="K44" s="12"/>
      <c r="L44" s="12"/>
      <c r="M44" s="12"/>
      <c r="N44" s="12"/>
      <c r="O44" s="12"/>
      <c r="P44" s="12"/>
      <c r="Q44" s="12"/>
    </row>
    <row r="45" spans="1:17" customFormat="1" ht="75" hidden="1" customHeight="1">
      <c r="A45" s="3">
        <v>44</v>
      </c>
      <c r="B45" s="3">
        <v>2</v>
      </c>
      <c r="C45" s="6" t="s">
        <v>1057</v>
      </c>
      <c r="D45" s="4">
        <v>3</v>
      </c>
      <c r="E45" s="8" t="s">
        <v>961</v>
      </c>
      <c r="F45" s="3"/>
      <c r="G45" s="11" t="s">
        <v>960</v>
      </c>
      <c r="H45" s="12" t="s">
        <v>962</v>
      </c>
      <c r="I45" s="12"/>
      <c r="J45" s="12"/>
      <c r="K45" s="12"/>
      <c r="L45" s="12"/>
      <c r="M45" s="12"/>
      <c r="N45" s="12"/>
      <c r="O45" s="12"/>
      <c r="P45" s="12"/>
      <c r="Q45" s="12"/>
    </row>
    <row r="46" spans="1:17" customFormat="1" ht="75" hidden="1" customHeight="1">
      <c r="A46" s="3">
        <v>45</v>
      </c>
      <c r="B46" s="3">
        <v>2</v>
      </c>
      <c r="C46" s="6" t="s">
        <v>1057</v>
      </c>
      <c r="D46" s="4">
        <v>3</v>
      </c>
      <c r="E46" s="8" t="s">
        <v>964</v>
      </c>
      <c r="F46" s="3"/>
      <c r="G46" s="11" t="s">
        <v>963</v>
      </c>
      <c r="H46" s="11" t="s">
        <v>965</v>
      </c>
      <c r="I46" s="12"/>
      <c r="J46" s="12"/>
      <c r="K46" s="12"/>
      <c r="L46" s="12"/>
      <c r="M46" s="12"/>
      <c r="N46" s="12"/>
      <c r="O46" s="12"/>
      <c r="P46" s="12"/>
      <c r="Q46" s="12"/>
    </row>
    <row r="47" spans="1:17" customFormat="1" ht="75" hidden="1" customHeight="1">
      <c r="A47" s="3">
        <v>46</v>
      </c>
      <c r="B47" s="3">
        <v>2</v>
      </c>
      <c r="C47" s="6" t="s">
        <v>1057</v>
      </c>
      <c r="D47" s="4">
        <v>3</v>
      </c>
      <c r="E47" s="8" t="s">
        <v>967</v>
      </c>
      <c r="F47" s="3"/>
      <c r="G47" s="14" t="s">
        <v>966</v>
      </c>
      <c r="H47" s="11" t="s">
        <v>831</v>
      </c>
      <c r="I47" s="12"/>
      <c r="J47" s="12"/>
      <c r="K47" s="12"/>
      <c r="L47" s="12"/>
      <c r="M47" s="12"/>
      <c r="N47" s="12"/>
      <c r="O47" s="12"/>
      <c r="P47" s="12"/>
      <c r="Q47" s="12"/>
    </row>
    <row r="48" spans="1:17" customFormat="1" ht="75" hidden="1" customHeight="1">
      <c r="A48" s="3">
        <v>47</v>
      </c>
      <c r="B48" s="3">
        <v>2</v>
      </c>
      <c r="C48" s="6" t="s">
        <v>1057</v>
      </c>
      <c r="D48" s="4">
        <v>3</v>
      </c>
      <c r="E48" s="8" t="s">
        <v>968</v>
      </c>
      <c r="F48" s="3"/>
      <c r="G48" s="11" t="s">
        <v>960</v>
      </c>
      <c r="H48" s="12" t="s">
        <v>969</v>
      </c>
      <c r="I48" s="12"/>
      <c r="J48" s="12"/>
      <c r="K48" s="12"/>
      <c r="L48" s="12"/>
      <c r="M48" s="12"/>
      <c r="N48" s="12"/>
      <c r="O48" s="12"/>
      <c r="P48" s="12"/>
      <c r="Q48" s="12"/>
    </row>
    <row r="49" spans="1:17" customFormat="1" ht="75" hidden="1" customHeight="1">
      <c r="A49" s="3">
        <v>48</v>
      </c>
      <c r="B49" s="3">
        <v>2</v>
      </c>
      <c r="C49" s="6" t="s">
        <v>1057</v>
      </c>
      <c r="D49" s="4">
        <v>3</v>
      </c>
      <c r="E49" s="8" t="s">
        <v>970</v>
      </c>
      <c r="F49" s="3"/>
      <c r="G49" s="11" t="s">
        <v>960</v>
      </c>
      <c r="H49" s="12" t="s">
        <v>971</v>
      </c>
      <c r="I49" s="12"/>
      <c r="J49" s="12"/>
      <c r="K49" s="12"/>
      <c r="L49" s="12"/>
      <c r="M49" s="12"/>
      <c r="N49" s="12"/>
      <c r="O49" s="12"/>
      <c r="P49" s="12"/>
      <c r="Q49" s="12"/>
    </row>
    <row r="50" spans="1:17" customFormat="1" ht="75" hidden="1" customHeight="1">
      <c r="A50" s="3">
        <v>49</v>
      </c>
      <c r="B50" s="3">
        <v>2</v>
      </c>
      <c r="C50" s="6" t="s">
        <v>1057</v>
      </c>
      <c r="D50" s="4">
        <v>2</v>
      </c>
      <c r="E50" s="8" t="s">
        <v>973</v>
      </c>
      <c r="F50" s="3"/>
      <c r="G50" s="11" t="s">
        <v>972</v>
      </c>
      <c r="H50" s="12" t="s">
        <v>974</v>
      </c>
      <c r="I50" s="11"/>
      <c r="J50" s="10"/>
      <c r="K50" s="10"/>
      <c r="L50" s="10"/>
      <c r="M50" s="12"/>
      <c r="N50" s="12"/>
      <c r="O50" s="12"/>
      <c r="P50" s="12"/>
      <c r="Q50" s="12"/>
    </row>
    <row r="51" spans="1:17" customFormat="1" ht="75" hidden="1" customHeight="1">
      <c r="A51" s="3">
        <v>50</v>
      </c>
      <c r="B51" s="3">
        <v>2</v>
      </c>
      <c r="C51" s="6" t="s">
        <v>1057</v>
      </c>
      <c r="D51" s="4">
        <v>2</v>
      </c>
      <c r="E51" s="8" t="s">
        <v>975</v>
      </c>
      <c r="F51" s="3"/>
      <c r="G51" s="11" t="s">
        <v>972</v>
      </c>
      <c r="H51" s="11" t="s">
        <v>976</v>
      </c>
      <c r="I51" s="11"/>
      <c r="J51" s="12"/>
      <c r="K51" s="12"/>
      <c r="L51" s="12"/>
      <c r="M51" s="12"/>
      <c r="N51" s="12"/>
      <c r="O51" s="12"/>
      <c r="P51" s="12"/>
      <c r="Q51" s="12"/>
    </row>
    <row r="52" spans="1:17" customFormat="1" ht="75" hidden="1" customHeight="1">
      <c r="A52" s="3">
        <v>51</v>
      </c>
      <c r="B52" s="3">
        <v>2</v>
      </c>
      <c r="C52" s="6" t="s">
        <v>1057</v>
      </c>
      <c r="D52" s="4">
        <v>4</v>
      </c>
      <c r="E52" s="8" t="s">
        <v>854</v>
      </c>
      <c r="F52" s="3"/>
      <c r="G52" s="11" t="s">
        <v>977</v>
      </c>
      <c r="H52" s="11" t="s">
        <v>978</v>
      </c>
      <c r="I52" s="11"/>
      <c r="J52" s="12"/>
      <c r="K52" s="12"/>
      <c r="L52" s="12"/>
      <c r="M52" s="12"/>
      <c r="N52" s="12"/>
      <c r="O52" s="12"/>
      <c r="P52" s="12"/>
      <c r="Q52" s="12"/>
    </row>
    <row r="53" spans="1:17" customFormat="1" ht="75" hidden="1" customHeight="1">
      <c r="A53" s="59">
        <v>52</v>
      </c>
      <c r="B53" s="59">
        <v>2</v>
      </c>
      <c r="C53" s="60" t="s">
        <v>1057</v>
      </c>
      <c r="D53" s="61">
        <v>3</v>
      </c>
      <c r="E53" s="62" t="s">
        <v>860</v>
      </c>
      <c r="F53" s="64"/>
      <c r="G53" s="63" t="s">
        <v>960</v>
      </c>
      <c r="H53" s="63" t="s">
        <v>809</v>
      </c>
      <c r="I53" s="32"/>
      <c r="J53" s="63"/>
      <c r="K53" s="63"/>
      <c r="L53" s="64"/>
      <c r="M53" s="64"/>
      <c r="N53" s="64"/>
      <c r="O53" s="64"/>
      <c r="P53" s="64"/>
      <c r="Q53" s="64"/>
    </row>
    <row r="54" spans="1:17" ht="75" customHeight="1">
      <c r="A54" s="3">
        <v>53</v>
      </c>
      <c r="B54" s="3">
        <v>1</v>
      </c>
      <c r="C54" s="6" t="s">
        <v>1058</v>
      </c>
      <c r="D54" s="4">
        <v>12</v>
      </c>
      <c r="E54" s="8" t="s">
        <v>980</v>
      </c>
      <c r="F54" s="10"/>
      <c r="G54" s="11" t="s">
        <v>979</v>
      </c>
      <c r="H54" s="11" t="s">
        <v>981</v>
      </c>
      <c r="I54" s="11"/>
      <c r="J54" s="12"/>
      <c r="K54" s="12"/>
      <c r="L54" s="12"/>
      <c r="M54" s="12"/>
      <c r="N54" s="10"/>
      <c r="O54" s="10"/>
      <c r="P54" s="10"/>
      <c r="Q54" s="10"/>
    </row>
    <row r="55" spans="1:17" ht="75" customHeight="1">
      <c r="A55" s="3">
        <v>54</v>
      </c>
      <c r="B55" s="3">
        <v>1</v>
      </c>
      <c r="C55" s="6" t="s">
        <v>1058</v>
      </c>
      <c r="D55" s="4">
        <v>11</v>
      </c>
      <c r="E55" s="8" t="s">
        <v>983</v>
      </c>
      <c r="F55" s="10"/>
      <c r="G55" s="11" t="s">
        <v>982</v>
      </c>
      <c r="H55" s="11" t="s">
        <v>984</v>
      </c>
      <c r="I55" s="11" t="s">
        <v>985</v>
      </c>
      <c r="J55" s="11" t="s">
        <v>986</v>
      </c>
      <c r="K55" s="11"/>
      <c r="L55" s="11"/>
      <c r="M55" s="11"/>
      <c r="N55" s="10"/>
      <c r="O55" s="10"/>
      <c r="P55" s="10"/>
      <c r="Q55" s="10"/>
    </row>
    <row r="56" spans="1:17" ht="75" customHeight="1">
      <c r="A56" s="3">
        <v>55</v>
      </c>
      <c r="B56" s="3">
        <v>1</v>
      </c>
      <c r="C56" s="6" t="s">
        <v>1058</v>
      </c>
      <c r="D56" s="4">
        <v>8</v>
      </c>
      <c r="E56" s="8" t="s">
        <v>988</v>
      </c>
      <c r="F56" s="10"/>
      <c r="G56" s="11" t="s">
        <v>987</v>
      </c>
      <c r="H56" s="11" t="s">
        <v>989</v>
      </c>
      <c r="I56" s="11" t="s">
        <v>990</v>
      </c>
      <c r="J56" s="11" t="s">
        <v>991</v>
      </c>
      <c r="K56" s="11" t="s">
        <v>992</v>
      </c>
      <c r="L56" s="12"/>
      <c r="M56" s="12"/>
      <c r="N56" s="10"/>
      <c r="O56" s="10"/>
      <c r="P56" s="10"/>
      <c r="Q56" s="10"/>
    </row>
    <row r="57" spans="1:17" ht="75" customHeight="1">
      <c r="A57" s="3">
        <v>56</v>
      </c>
      <c r="B57" s="3">
        <v>1</v>
      </c>
      <c r="C57" s="6" t="s">
        <v>1058</v>
      </c>
      <c r="D57" s="4">
        <v>8</v>
      </c>
      <c r="E57" s="8" t="s">
        <v>994</v>
      </c>
      <c r="F57" s="10"/>
      <c r="G57" s="11" t="s">
        <v>993</v>
      </c>
      <c r="H57" s="11" t="s">
        <v>995</v>
      </c>
      <c r="I57" s="11" t="s">
        <v>996</v>
      </c>
      <c r="J57" s="11" t="s">
        <v>997</v>
      </c>
      <c r="K57" s="11" t="s">
        <v>998</v>
      </c>
      <c r="L57" s="11" t="s">
        <v>992</v>
      </c>
      <c r="M57" s="11" t="s">
        <v>999</v>
      </c>
      <c r="N57" s="10"/>
      <c r="O57" s="10"/>
      <c r="P57" s="10"/>
      <c r="Q57" s="10"/>
    </row>
    <row r="58" spans="1:17" ht="75" customHeight="1">
      <c r="A58" s="3">
        <v>57</v>
      </c>
      <c r="B58" s="3">
        <v>1</v>
      </c>
      <c r="C58" s="6" t="s">
        <v>1058</v>
      </c>
      <c r="D58" s="4">
        <v>5</v>
      </c>
      <c r="E58" s="8" t="s">
        <v>1000</v>
      </c>
      <c r="F58" s="10"/>
      <c r="G58" s="11" t="s">
        <v>951</v>
      </c>
      <c r="H58" s="11" t="s">
        <v>1001</v>
      </c>
      <c r="I58" s="11"/>
      <c r="J58" s="12"/>
      <c r="K58" s="12"/>
      <c r="L58" s="12"/>
      <c r="M58" s="12"/>
      <c r="N58" s="10"/>
      <c r="O58" s="10"/>
      <c r="P58" s="10"/>
      <c r="Q58" s="10"/>
    </row>
    <row r="59" spans="1:17" ht="75" customHeight="1">
      <c r="A59" s="3">
        <v>58</v>
      </c>
      <c r="B59" s="3">
        <v>1</v>
      </c>
      <c r="C59" s="6" t="s">
        <v>1058</v>
      </c>
      <c r="D59" s="4">
        <v>5</v>
      </c>
      <c r="E59" s="8" t="s">
        <v>1002</v>
      </c>
      <c r="F59" s="10"/>
      <c r="G59" s="11" t="s">
        <v>946</v>
      </c>
      <c r="H59" s="11" t="s">
        <v>810</v>
      </c>
      <c r="I59" s="11"/>
      <c r="J59" s="12"/>
      <c r="K59" s="12"/>
      <c r="L59" s="12"/>
      <c r="M59" s="12"/>
      <c r="N59" s="10"/>
      <c r="O59" s="10"/>
      <c r="P59" s="10"/>
      <c r="Q59" s="10"/>
    </row>
    <row r="60" spans="1:17" ht="75" customHeight="1">
      <c r="A60" s="3">
        <v>59</v>
      </c>
      <c r="B60" s="3">
        <v>1</v>
      </c>
      <c r="C60" s="6" t="s">
        <v>1058</v>
      </c>
      <c r="D60" s="4">
        <v>2</v>
      </c>
      <c r="E60" s="8" t="s">
        <v>1004</v>
      </c>
      <c r="F60" s="10"/>
      <c r="G60" s="11" t="s">
        <v>1003</v>
      </c>
      <c r="H60" s="11" t="s">
        <v>1005</v>
      </c>
      <c r="I60" s="11"/>
      <c r="J60" s="12"/>
      <c r="K60" s="12"/>
      <c r="L60" s="12"/>
      <c r="M60" s="12"/>
      <c r="N60" s="10"/>
      <c r="O60" s="10"/>
      <c r="P60" s="10"/>
      <c r="Q60" s="10"/>
    </row>
    <row r="61" spans="1:17" ht="75" customHeight="1">
      <c r="A61" s="3">
        <v>60</v>
      </c>
      <c r="B61" s="3">
        <v>1</v>
      </c>
      <c r="C61" s="6" t="s">
        <v>1058</v>
      </c>
      <c r="D61" s="4">
        <v>2</v>
      </c>
      <c r="E61" s="8" t="s">
        <v>1007</v>
      </c>
      <c r="F61" s="10"/>
      <c r="G61" s="11" t="s">
        <v>1006</v>
      </c>
      <c r="H61" s="11" t="s">
        <v>810</v>
      </c>
      <c r="I61" s="11" t="s">
        <v>1008</v>
      </c>
      <c r="J61" s="11"/>
      <c r="K61" s="11"/>
      <c r="L61" s="12"/>
      <c r="M61" s="12"/>
      <c r="N61" s="10"/>
      <c r="O61" s="10"/>
      <c r="P61" s="10"/>
      <c r="Q61" s="10"/>
    </row>
    <row r="62" spans="1:17" ht="75" customHeight="1">
      <c r="A62" s="3">
        <v>61</v>
      </c>
      <c r="B62" s="3">
        <v>1</v>
      </c>
      <c r="C62" s="6" t="s">
        <v>1058</v>
      </c>
      <c r="D62" s="4">
        <v>1</v>
      </c>
      <c r="E62" s="8" t="s">
        <v>1009</v>
      </c>
      <c r="F62" s="15"/>
      <c r="G62" s="12">
        <v>6</v>
      </c>
      <c r="H62" s="11" t="s">
        <v>1010</v>
      </c>
      <c r="I62" s="11"/>
      <c r="J62" s="3"/>
      <c r="K62" s="3"/>
      <c r="L62" s="12"/>
      <c r="M62" s="12"/>
      <c r="N62" s="10"/>
      <c r="O62" s="10"/>
      <c r="P62" s="10"/>
      <c r="Q62" s="10"/>
    </row>
    <row r="63" spans="1:17" ht="75" customHeight="1">
      <c r="A63" s="3">
        <v>62</v>
      </c>
      <c r="B63" s="3">
        <v>1</v>
      </c>
      <c r="C63" s="6" t="s">
        <v>1058</v>
      </c>
      <c r="D63" s="4">
        <v>1</v>
      </c>
      <c r="E63" s="8" t="s">
        <v>1011</v>
      </c>
      <c r="F63" s="10"/>
      <c r="G63" s="12">
        <v>9</v>
      </c>
      <c r="H63" s="11" t="s">
        <v>1012</v>
      </c>
      <c r="I63" s="11"/>
      <c r="J63" s="11"/>
      <c r="K63" s="11"/>
      <c r="L63" s="11"/>
      <c r="M63" s="11"/>
      <c r="N63" s="10"/>
      <c r="O63" s="10"/>
      <c r="P63" s="10"/>
      <c r="Q63" s="10"/>
    </row>
    <row r="64" spans="1:17" ht="75" customHeight="1">
      <c r="A64" s="3">
        <v>63</v>
      </c>
      <c r="B64" s="3">
        <v>1</v>
      </c>
      <c r="C64" s="6" t="s">
        <v>1058</v>
      </c>
      <c r="D64" s="4">
        <v>1</v>
      </c>
      <c r="E64" s="8" t="s">
        <v>1013</v>
      </c>
      <c r="F64" s="10"/>
      <c r="G64" s="12">
        <v>9</v>
      </c>
      <c r="H64" s="11" t="s">
        <v>1001</v>
      </c>
      <c r="I64" s="11"/>
      <c r="J64" s="12"/>
      <c r="K64" s="12"/>
      <c r="L64" s="12"/>
      <c r="M64" s="12"/>
      <c r="N64" s="10"/>
      <c r="O64" s="10"/>
      <c r="P64" s="10"/>
      <c r="Q64" s="10"/>
    </row>
    <row r="65" spans="1:17" customFormat="1" ht="75" hidden="1" customHeight="1">
      <c r="A65" s="53">
        <v>64</v>
      </c>
      <c r="B65" s="53">
        <v>2</v>
      </c>
      <c r="C65" s="53" t="s">
        <v>1014</v>
      </c>
      <c r="D65" s="55">
        <v>19</v>
      </c>
      <c r="E65" s="56" t="s">
        <v>1016</v>
      </c>
      <c r="F65" s="58"/>
      <c r="G65" s="57" t="s">
        <v>1015</v>
      </c>
      <c r="H65" s="57" t="s">
        <v>1017</v>
      </c>
      <c r="I65" s="57" t="s">
        <v>976</v>
      </c>
      <c r="J65" s="57" t="s">
        <v>1018</v>
      </c>
      <c r="K65" s="57" t="s">
        <v>1019</v>
      </c>
      <c r="L65" s="58"/>
      <c r="M65" s="58"/>
      <c r="N65" s="58"/>
      <c r="O65" s="58"/>
      <c r="P65" s="58"/>
      <c r="Q65" s="58"/>
    </row>
    <row r="66" spans="1:17" customFormat="1" ht="75" hidden="1" customHeight="1">
      <c r="A66" s="3">
        <v>65</v>
      </c>
      <c r="B66" s="3">
        <v>2</v>
      </c>
      <c r="C66" s="3" t="s">
        <v>1014</v>
      </c>
      <c r="D66" s="4">
        <v>12</v>
      </c>
      <c r="E66" s="8" t="s">
        <v>1021</v>
      </c>
      <c r="F66" s="10"/>
      <c r="G66" s="11" t="s">
        <v>1020</v>
      </c>
      <c r="H66" s="11" t="s">
        <v>1022</v>
      </c>
      <c r="I66" s="11"/>
      <c r="J66" s="11"/>
      <c r="K66" s="11"/>
      <c r="L66" s="10"/>
      <c r="M66" s="10"/>
      <c r="N66" s="10"/>
      <c r="O66" s="10"/>
      <c r="P66" s="10"/>
      <c r="Q66" s="10"/>
    </row>
    <row r="67" spans="1:17" customFormat="1" ht="75" hidden="1" customHeight="1">
      <c r="A67" s="3">
        <v>66</v>
      </c>
      <c r="B67" s="3">
        <v>2</v>
      </c>
      <c r="C67" s="3" t="s">
        <v>1014</v>
      </c>
      <c r="D67" s="4">
        <v>10</v>
      </c>
      <c r="E67" s="8" t="s">
        <v>1024</v>
      </c>
      <c r="F67" s="10"/>
      <c r="G67" s="11" t="s">
        <v>1023</v>
      </c>
      <c r="H67" s="11" t="s">
        <v>1025</v>
      </c>
      <c r="I67" s="11" t="s">
        <v>1026</v>
      </c>
      <c r="J67" s="11" t="s">
        <v>1027</v>
      </c>
      <c r="K67" s="12"/>
      <c r="L67" s="10"/>
      <c r="M67" s="10"/>
      <c r="N67" s="10"/>
      <c r="O67" s="10"/>
      <c r="P67" s="10"/>
      <c r="Q67" s="10"/>
    </row>
    <row r="68" spans="1:17" customFormat="1" ht="75" hidden="1" customHeight="1">
      <c r="A68" s="3">
        <v>67</v>
      </c>
      <c r="B68" s="3">
        <v>2</v>
      </c>
      <c r="C68" s="3" t="s">
        <v>1014</v>
      </c>
      <c r="D68" s="4">
        <v>4</v>
      </c>
      <c r="E68" s="8" t="s">
        <v>1028</v>
      </c>
      <c r="F68" s="10"/>
      <c r="G68" s="11" t="s">
        <v>853</v>
      </c>
      <c r="H68" s="11" t="s">
        <v>1029</v>
      </c>
      <c r="I68" s="11"/>
      <c r="J68" s="11"/>
      <c r="K68" s="11"/>
      <c r="L68" s="10"/>
      <c r="M68" s="10"/>
      <c r="N68" s="10"/>
      <c r="O68" s="10"/>
      <c r="P68" s="10"/>
      <c r="Q68" s="10"/>
    </row>
    <row r="69" spans="1:17" customFormat="1" ht="75" hidden="1" customHeight="1">
      <c r="A69" s="3">
        <v>68</v>
      </c>
      <c r="B69" s="3">
        <v>2</v>
      </c>
      <c r="C69" s="3" t="s">
        <v>1014</v>
      </c>
      <c r="D69" s="4">
        <v>4</v>
      </c>
      <c r="E69" s="8" t="s">
        <v>1030</v>
      </c>
      <c r="F69" s="10"/>
      <c r="G69" s="11" t="s">
        <v>851</v>
      </c>
      <c r="H69" s="11" t="s">
        <v>1031</v>
      </c>
      <c r="I69" s="12"/>
      <c r="J69" s="12"/>
      <c r="K69" s="12"/>
      <c r="L69" s="10"/>
      <c r="M69" s="10"/>
      <c r="N69" s="10"/>
      <c r="O69" s="10"/>
      <c r="P69" s="10"/>
      <c r="Q69" s="10"/>
    </row>
    <row r="70" spans="1:17" customFormat="1" ht="75" hidden="1" customHeight="1">
      <c r="A70" s="3">
        <v>69</v>
      </c>
      <c r="B70" s="3">
        <v>2</v>
      </c>
      <c r="C70" s="3" t="s">
        <v>1014</v>
      </c>
      <c r="D70" s="4">
        <v>4</v>
      </c>
      <c r="E70" s="8" t="s">
        <v>1033</v>
      </c>
      <c r="F70" s="10"/>
      <c r="G70" s="11" t="s">
        <v>1032</v>
      </c>
      <c r="H70" s="11" t="s">
        <v>1031</v>
      </c>
      <c r="I70" s="12"/>
      <c r="J70" s="12"/>
      <c r="K70" s="12"/>
      <c r="L70" s="10"/>
      <c r="M70" s="10"/>
      <c r="N70" s="10"/>
      <c r="O70" s="10"/>
      <c r="P70" s="10"/>
      <c r="Q70" s="10"/>
    </row>
    <row r="71" spans="1:17" customFormat="1" ht="75" hidden="1" customHeight="1">
      <c r="A71" s="3">
        <v>70</v>
      </c>
      <c r="B71" s="3">
        <v>2</v>
      </c>
      <c r="C71" s="3" t="s">
        <v>1014</v>
      </c>
      <c r="D71" s="4">
        <v>3</v>
      </c>
      <c r="E71" s="8" t="s">
        <v>1034</v>
      </c>
      <c r="F71" s="10"/>
      <c r="G71" s="14" t="s">
        <v>966</v>
      </c>
      <c r="H71" s="11" t="s">
        <v>1035</v>
      </c>
      <c r="I71" s="12"/>
      <c r="J71" s="12"/>
      <c r="K71" s="12"/>
      <c r="L71" s="10"/>
      <c r="M71" s="10"/>
      <c r="N71" s="10"/>
      <c r="O71" s="10"/>
      <c r="P71" s="10"/>
      <c r="Q71" s="10"/>
    </row>
    <row r="72" spans="1:17" customFormat="1" ht="75" hidden="1" customHeight="1">
      <c r="A72" s="3">
        <v>71</v>
      </c>
      <c r="B72" s="3">
        <v>2</v>
      </c>
      <c r="C72" s="3" t="s">
        <v>1014</v>
      </c>
      <c r="D72" s="4">
        <v>2</v>
      </c>
      <c r="E72" s="8" t="s">
        <v>1036</v>
      </c>
      <c r="F72" s="10"/>
      <c r="G72" s="11" t="s">
        <v>869</v>
      </c>
      <c r="H72" s="11" t="s">
        <v>1037</v>
      </c>
      <c r="I72" s="12"/>
      <c r="J72" s="12"/>
      <c r="K72" s="12"/>
      <c r="L72" s="10"/>
      <c r="M72" s="10"/>
      <c r="N72" s="10"/>
      <c r="O72" s="10"/>
      <c r="P72" s="10"/>
      <c r="Q72" s="10"/>
    </row>
    <row r="73" spans="1:17" customFormat="1" ht="75" hidden="1" customHeight="1">
      <c r="A73" s="3">
        <v>72</v>
      </c>
      <c r="B73" s="3">
        <v>2</v>
      </c>
      <c r="C73" s="3" t="s">
        <v>1014</v>
      </c>
      <c r="D73" s="4">
        <v>2</v>
      </c>
      <c r="E73" s="8" t="s">
        <v>1038</v>
      </c>
      <c r="F73" s="10"/>
      <c r="G73" s="11" t="s">
        <v>972</v>
      </c>
      <c r="H73" s="11" t="s">
        <v>1039</v>
      </c>
      <c r="I73" s="12"/>
      <c r="J73" s="12"/>
      <c r="K73" s="12"/>
      <c r="L73" s="10"/>
      <c r="M73" s="10"/>
      <c r="N73" s="10"/>
      <c r="O73" s="10"/>
      <c r="P73" s="10"/>
      <c r="Q73" s="10"/>
    </row>
    <row r="74" spans="1:17" customFormat="1" ht="75" hidden="1" customHeight="1">
      <c r="A74" s="3">
        <v>73</v>
      </c>
      <c r="B74" s="3">
        <v>2</v>
      </c>
      <c r="C74" s="3" t="s">
        <v>1014</v>
      </c>
      <c r="D74" s="4">
        <v>2</v>
      </c>
      <c r="E74" s="8" t="s">
        <v>1040</v>
      </c>
      <c r="F74" s="10"/>
      <c r="G74" s="11" t="s">
        <v>130</v>
      </c>
      <c r="H74" s="11" t="s">
        <v>1041</v>
      </c>
      <c r="I74" s="12"/>
      <c r="J74" s="12"/>
      <c r="K74" s="12"/>
      <c r="L74" s="10"/>
      <c r="M74" s="10"/>
      <c r="N74" s="10"/>
      <c r="O74" s="10"/>
      <c r="P74" s="10"/>
      <c r="Q74" s="10"/>
    </row>
    <row r="75" spans="1:17" customFormat="1" ht="75" hidden="1" customHeight="1">
      <c r="A75" s="3">
        <v>74</v>
      </c>
      <c r="B75" s="3">
        <v>2</v>
      </c>
      <c r="C75" s="3" t="s">
        <v>1014</v>
      </c>
      <c r="D75" s="4">
        <v>2</v>
      </c>
      <c r="E75" s="8" t="s">
        <v>1043</v>
      </c>
      <c r="F75" s="10"/>
      <c r="G75" s="11" t="s">
        <v>1042</v>
      </c>
      <c r="H75" s="11" t="s">
        <v>1035</v>
      </c>
      <c r="I75" s="11" t="s">
        <v>1044</v>
      </c>
      <c r="J75" s="11" t="s">
        <v>1045</v>
      </c>
      <c r="K75" s="12"/>
      <c r="L75" s="10"/>
      <c r="M75" s="10"/>
      <c r="N75" s="10"/>
      <c r="O75" s="10"/>
      <c r="P75" s="10"/>
      <c r="Q75" s="10"/>
    </row>
    <row r="76" spans="1:17" customFormat="1" ht="75" hidden="1" customHeight="1">
      <c r="A76" s="3">
        <v>75</v>
      </c>
      <c r="B76" s="3">
        <v>2</v>
      </c>
      <c r="C76" s="3" t="s">
        <v>1014</v>
      </c>
      <c r="D76" s="4">
        <v>2</v>
      </c>
      <c r="E76" s="8" t="s">
        <v>1047</v>
      </c>
      <c r="F76" s="10"/>
      <c r="G76" s="11" t="s">
        <v>1046</v>
      </c>
      <c r="H76" s="11" t="s">
        <v>1035</v>
      </c>
      <c r="I76" s="11" t="s">
        <v>1048</v>
      </c>
      <c r="J76" s="11"/>
      <c r="K76" s="11"/>
      <c r="L76" s="10"/>
      <c r="M76" s="10"/>
      <c r="N76" s="10"/>
      <c r="O76" s="10"/>
      <c r="P76" s="10"/>
      <c r="Q76" s="10"/>
    </row>
    <row r="77" spans="1:17" customFormat="1" ht="75" hidden="1" customHeight="1">
      <c r="A77" s="3">
        <v>76</v>
      </c>
      <c r="B77" s="3">
        <v>2</v>
      </c>
      <c r="C77" s="3" t="s">
        <v>1014</v>
      </c>
      <c r="D77" s="4">
        <v>1</v>
      </c>
      <c r="E77" s="8" t="s">
        <v>1049</v>
      </c>
      <c r="F77" s="10"/>
      <c r="G77" s="11" t="s">
        <v>876</v>
      </c>
      <c r="H77" s="11" t="s">
        <v>1050</v>
      </c>
      <c r="I77" s="11" t="s">
        <v>1051</v>
      </c>
      <c r="J77" s="11"/>
      <c r="K77" s="11"/>
      <c r="L77" s="10"/>
      <c r="M77" s="10"/>
      <c r="N77" s="10"/>
      <c r="O77" s="10"/>
      <c r="P77" s="10"/>
      <c r="Q77" s="10"/>
    </row>
    <row r="78" spans="1:17" customFormat="1" ht="75" hidden="1" customHeight="1">
      <c r="A78" s="59">
        <v>77</v>
      </c>
      <c r="B78" s="59">
        <v>2</v>
      </c>
      <c r="C78" s="59" t="s">
        <v>1014</v>
      </c>
      <c r="D78" s="61">
        <v>1</v>
      </c>
      <c r="E78" s="62" t="s">
        <v>1052</v>
      </c>
      <c r="F78" s="64"/>
      <c r="G78" s="32">
        <v>30</v>
      </c>
      <c r="H78" s="63" t="s">
        <v>1053</v>
      </c>
      <c r="I78" s="32"/>
      <c r="J78" s="32"/>
      <c r="K78" s="32"/>
      <c r="L78" s="64"/>
      <c r="M78" s="64"/>
      <c r="N78" s="64"/>
      <c r="O78" s="64"/>
      <c r="P78" s="64"/>
      <c r="Q78" s="64"/>
    </row>
  </sheetData>
  <autoFilter ref="A1:Q78" xr:uid="{00000000-0009-0000-0000-000003000000}">
    <filterColumn colId="1">
      <filters>
        <filter val="1"/>
      </filters>
    </filterColumn>
  </autoFilter>
  <phoneticPr fontId="9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11"/>
  <pixelatorList sheetStid="10"/>
  <pixelatorList sheetStid="12"/>
</pixelators>
</file>

<file path=customXml/item2.xml><?xml version="1.0" encoding="utf-8"?>
<independentView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>
      <cellprotection/>
    </woSheetProps>
    <woSheetProps sheetStid="11" interlineOnOff="0" interlineColor="0" isDbSheet="0" isDashBoardSheet="0" isDbDashBoardSheet="0">
      <cellprotection/>
    </woSheetProps>
    <woSheetProps sheetStid="10" interlineOnOff="0" interlineColor="0" isDbSheet="0" isDashBoardSheet="0" isDbDashBoardSheet="0">
      <cellprotection/>
    </woSheetProps>
  </woSheetsProps>
  <woBookProps>
    <bookSettings isFilterShared="0" coreConquerUserId="" isAutoUpdatePaused="0" filterType="conn" isMergeTasksAutoUpdate="0" isInserPicAsAttachment="0"/>
  </woBookProps>
</woProps>
</file>

<file path=customXml/item4.xml><?xml version="1.0" encoding="utf-8"?>
<autofilter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A02B7E37-CEC0-4786-9FA4-411A3DC59612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插座</vt:lpstr>
      <vt:lpstr>灯具</vt:lpstr>
      <vt:lpstr>开关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xiangyue</dc:creator>
  <cp:lastModifiedBy>quanta</cp:lastModifiedBy>
  <dcterms:created xsi:type="dcterms:W3CDTF">2016-12-06T08:54:00Z</dcterms:created>
  <dcterms:modified xsi:type="dcterms:W3CDTF">2025-10-17T11:34:44Z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CA49B176977F4059BCC1B152785F55C7_13</vt:lpwstr>
  </property>
</Properties>
</file>