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255" windowWidth="17235" windowHeight="11130" tabRatio="674" firstSheet="28" activeTab="29"/>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M6" i="32"/>
  <c r="M7" i="32"/>
  <c r="M8" i="32"/>
  <c r="W3" i="29"/>
  <c r="S15" i="29"/>
  <c r="S11" i="29"/>
  <c r="S10" i="29"/>
  <c r="S9" i="29"/>
  <c r="S8" i="29"/>
  <c r="S7" i="29"/>
  <c r="S14" i="29"/>
  <c r="S6" i="29"/>
  <c r="S13" i="29"/>
  <c r="S12" i="29"/>
  <c r="S5" i="29"/>
  <c r="F15" i="29"/>
  <c r="F14" i="29"/>
  <c r="F6" i="29"/>
  <c r="F13" i="29"/>
  <c r="F8" i="29"/>
  <c r="F12" i="29"/>
  <c r="F11" i="29"/>
  <c r="F10" i="29"/>
  <c r="F9" i="29"/>
  <c r="F7" i="29"/>
  <c r="F5" i="29"/>
  <c r="W2" i="29"/>
  <c r="X58" i="28"/>
  <c r="X42" i="28"/>
  <c r="X26" i="28"/>
  <c r="X10" i="28"/>
  <c r="X17" i="28"/>
  <c r="X22" i="28"/>
  <c r="X37" i="28"/>
  <c r="X57" i="28"/>
  <c r="X49" i="28"/>
  <c r="X41" i="28"/>
  <c r="X25" i="28"/>
  <c r="X6" i="28"/>
  <c r="X29" i="28"/>
  <c r="X56" i="28"/>
  <c r="X48" i="28"/>
  <c r="X40" i="28"/>
  <c r="X32" i="28"/>
  <c r="X24" i="28"/>
  <c r="X16" i="28"/>
  <c r="X8" i="28"/>
  <c r="X55" i="28"/>
  <c r="X47" i="28"/>
  <c r="X39" i="28"/>
  <c r="X31" i="28"/>
  <c r="X23" i="28"/>
  <c r="X15" i="28"/>
  <c r="X7" i="28"/>
  <c r="X54" i="28"/>
  <c r="X46" i="28"/>
  <c r="X38" i="28"/>
  <c r="X30" i="28"/>
  <c r="X14" i="28"/>
  <c r="X45" i="28"/>
  <c r="X13" i="28"/>
  <c r="X52" i="28"/>
  <c r="X44" i="28"/>
  <c r="X36" i="28"/>
  <c r="X28" i="28"/>
  <c r="X20" i="28"/>
  <c r="X12" i="28"/>
  <c r="X51" i="28"/>
  <c r="X43" i="28"/>
  <c r="X35" i="28"/>
  <c r="X27" i="28"/>
  <c r="X19" i="28"/>
  <c r="X11" i="28"/>
  <c r="X50" i="28"/>
  <c r="X34" i="28"/>
  <c r="X18" i="28"/>
  <c r="X33" i="28"/>
  <c r="X9" i="28"/>
  <c r="X53" i="28"/>
  <c r="X21" i="28"/>
  <c r="X5" i="28"/>
  <c r="F58" i="28"/>
  <c r="F50" i="28"/>
  <c r="F42" i="28"/>
  <c r="F34" i="28"/>
  <c r="F26" i="28"/>
  <c r="F9" i="28"/>
  <c r="F46" i="28"/>
  <c r="F6" i="28"/>
  <c r="F37" i="28"/>
  <c r="F57" i="28"/>
  <c r="F49" i="28"/>
  <c r="F41" i="28"/>
  <c r="F33" i="28"/>
  <c r="F25" i="28"/>
  <c r="F17" i="28"/>
  <c r="F54" i="28"/>
  <c r="F22" i="28"/>
  <c r="F29" i="28"/>
  <c r="F56" i="28"/>
  <c r="F48" i="28"/>
  <c r="F40" i="28"/>
  <c r="F32" i="28"/>
  <c r="F24" i="28"/>
  <c r="F16" i="28"/>
  <c r="F8" i="28"/>
  <c r="F55" i="28"/>
  <c r="F47" i="28"/>
  <c r="F39" i="28"/>
  <c r="F31" i="28"/>
  <c r="F23" i="28"/>
  <c r="F7" i="28"/>
  <c r="F30" i="28"/>
  <c r="F53" i="28"/>
  <c r="F21" i="28"/>
  <c r="F52" i="28"/>
  <c r="F44" i="28"/>
  <c r="F36" i="28"/>
  <c r="F28" i="28"/>
  <c r="F20" i="28"/>
  <c r="F12" i="28"/>
  <c r="F51" i="28"/>
  <c r="F43" i="28"/>
  <c r="F35" i="28"/>
  <c r="F27" i="28"/>
  <c r="F19" i="28"/>
  <c r="F11" i="28"/>
  <c r="F18" i="28"/>
  <c r="F10" i="28"/>
  <c r="F15" i="28"/>
  <c r="F38" i="28"/>
  <c r="F14" i="28"/>
  <c r="F45" i="28"/>
  <c r="F13" i="28"/>
  <c r="F5" i="28"/>
  <c r="AB2" i="28"/>
  <c r="AB3" i="27"/>
  <c r="X40" i="27"/>
  <c r="X21" i="27"/>
  <c r="X20" i="27"/>
  <c r="X19" i="27"/>
  <c r="X39" i="27"/>
  <c r="X29" i="27"/>
  <c r="X28" i="27"/>
  <c r="X11" i="27"/>
  <c r="X38" i="27"/>
  <c r="X6" i="27"/>
  <c r="X36" i="27"/>
  <c r="X27" i="27"/>
  <c r="X34" i="27"/>
  <c r="X26" i="27"/>
  <c r="X18" i="27"/>
  <c r="X10" i="27"/>
  <c r="X33" i="27"/>
  <c r="X25" i="27"/>
  <c r="X17" i="27"/>
  <c r="X9" i="27"/>
  <c r="X32" i="27"/>
  <c r="X24" i="27"/>
  <c r="X16" i="27"/>
  <c r="X8" i="27"/>
  <c r="X31" i="27"/>
  <c r="X23" i="27"/>
  <c r="X15" i="27"/>
  <c r="X7" i="27"/>
  <c r="X30" i="27"/>
  <c r="X22" i="27"/>
  <c r="X14" i="27"/>
  <c r="X37" i="27"/>
  <c r="X13" i="27"/>
  <c r="X12" i="27"/>
  <c r="X35" i="27"/>
  <c r="X5" i="27"/>
  <c r="F40" i="27"/>
  <c r="F32" i="27"/>
  <c r="F24" i="27"/>
  <c r="F8" i="27"/>
  <c r="F21" i="27"/>
  <c r="F12" i="27"/>
  <c r="F39" i="27"/>
  <c r="F31" i="27"/>
  <c r="F23" i="27"/>
  <c r="F15" i="27"/>
  <c r="F28" i="27"/>
  <c r="F27" i="27"/>
  <c r="F38" i="27"/>
  <c r="F30" i="27"/>
  <c r="F22" i="27"/>
  <c r="F14" i="27"/>
  <c r="F6" i="27"/>
  <c r="F37" i="27"/>
  <c r="F29" i="27"/>
  <c r="F13" i="27"/>
  <c r="F20" i="27"/>
  <c r="F19" i="27"/>
  <c r="F34" i="27"/>
  <c r="F26" i="27"/>
  <c r="F18" i="27"/>
  <c r="F10" i="27"/>
  <c r="F33" i="27"/>
  <c r="F25" i="27"/>
  <c r="F17" i="27"/>
  <c r="F9" i="27"/>
  <c r="F16" i="27"/>
  <c r="F7" i="27"/>
  <c r="F36" i="27"/>
  <c r="F35" i="27"/>
  <c r="F11" i="27"/>
  <c r="F5" i="27"/>
  <c r="AB2" i="27"/>
  <c r="R13" i="20"/>
  <c r="X7" i="24"/>
  <c r="R20" i="20"/>
  <c r="X21" i="24"/>
  <c r="R33" i="20"/>
  <c r="R8" i="22"/>
  <c r="R21" i="22"/>
  <c r="R33" i="19"/>
  <c r="AB2" i="15"/>
  <c r="R11" i="20"/>
  <c r="R34" i="19"/>
  <c r="R24" i="19"/>
  <c r="R32" i="22"/>
  <c r="AB2" i="17"/>
  <c r="X17" i="24"/>
  <c r="R34" i="21"/>
  <c r="R23" i="22"/>
  <c r="X34" i="24"/>
  <c r="R21" i="19"/>
  <c r="X39" i="24"/>
  <c r="R23" i="21"/>
  <c r="R9" i="22"/>
  <c r="R20" i="22"/>
  <c r="X31" i="24"/>
  <c r="R23" i="19"/>
  <c r="R12" i="21"/>
  <c r="R28" i="20"/>
  <c r="L3" i="30"/>
  <c r="X37" i="24"/>
  <c r="R36" i="21"/>
  <c r="X13" i="24"/>
  <c r="R10" i="20"/>
  <c r="R14" i="21"/>
  <c r="U6" i="12"/>
  <c r="R5" i="19"/>
  <c r="R39" i="21"/>
  <c r="R38" i="22"/>
  <c r="R13" i="22"/>
  <c r="X26" i="24"/>
  <c r="R14" i="19"/>
  <c r="R33" i="21"/>
  <c r="AB2" i="13"/>
  <c r="R31" i="19"/>
  <c r="R15" i="19"/>
  <c r="R24" i="22"/>
  <c r="X36" i="24"/>
  <c r="R35" i="22"/>
  <c r="R28" i="21"/>
  <c r="R41" i="19"/>
  <c r="R22" i="22"/>
  <c r="D5" i="32"/>
  <c r="X12" i="24"/>
  <c r="R40" i="21"/>
  <c r="N3" i="7"/>
  <c r="N3" i="11"/>
  <c r="R27" i="21"/>
  <c r="R24" i="20"/>
  <c r="AB2" i="22"/>
  <c r="AB2" i="20"/>
  <c r="R8" i="20"/>
  <c r="R19" i="22"/>
  <c r="F25" i="20"/>
  <c r="R17" i="20"/>
  <c r="AE2" i="12"/>
  <c r="F37" i="20"/>
  <c r="R36" i="20"/>
  <c r="F5" i="22"/>
  <c r="F29" i="22"/>
  <c r="F11" i="22"/>
  <c r="F40" i="22"/>
  <c r="F39" i="20"/>
  <c r="F7" i="20"/>
  <c r="F32" i="20"/>
  <c r="R29" i="21"/>
  <c r="X16" i="24"/>
  <c r="R17" i="22"/>
  <c r="R6" i="20"/>
  <c r="AD2" i="26"/>
  <c r="R21" i="21"/>
  <c r="R36" i="19"/>
  <c r="F24" i="20"/>
  <c r="F21" i="22"/>
  <c r="F41" i="22"/>
  <c r="R31" i="21"/>
  <c r="X44" i="24"/>
  <c r="R28" i="19"/>
  <c r="R22" i="21"/>
  <c r="R12" i="20"/>
  <c r="N3" i="9"/>
  <c r="R18" i="21"/>
  <c r="R9" i="21"/>
  <c r="AB2" i="19"/>
  <c r="N2" i="12"/>
  <c r="X38" i="24"/>
  <c r="N3" i="8"/>
  <c r="R29" i="22"/>
  <c r="R18" i="19"/>
  <c r="AB2" i="21"/>
  <c r="AE2" i="25"/>
  <c r="X11" i="24"/>
  <c r="R30" i="21"/>
  <c r="R16" i="19"/>
  <c r="G8" i="25"/>
  <c r="R25" i="19"/>
  <c r="X43" i="24"/>
  <c r="F6" i="13"/>
  <c r="R23" i="20"/>
  <c r="R39" i="20"/>
  <c r="F30" i="19"/>
  <c r="X32" i="24"/>
  <c r="R15" i="22"/>
  <c r="R10" i="19"/>
  <c r="R22" i="19"/>
  <c r="F36" i="20"/>
  <c r="F28" i="22"/>
  <c r="R40" i="19"/>
  <c r="R41" i="21"/>
  <c r="X45" i="24"/>
  <c r="F13" i="22"/>
  <c r="F14" i="22"/>
  <c r="R6" i="22"/>
  <c r="F22" i="19"/>
  <c r="F31" i="21"/>
  <c r="F35" i="21"/>
  <c r="F32" i="22"/>
  <c r="F33" i="22"/>
  <c r="F17" i="22"/>
  <c r="F20" i="20"/>
  <c r="F5" i="20"/>
  <c r="F35" i="20"/>
  <c r="F14" i="20"/>
  <c r="R38" i="20"/>
  <c r="AB2" i="18"/>
  <c r="X28" i="24"/>
  <c r="R19" i="20"/>
  <c r="R20" i="19"/>
  <c r="R22" i="20"/>
  <c r="R6" i="21"/>
  <c r="R11" i="19"/>
  <c r="F20" i="22"/>
  <c r="R39" i="19"/>
  <c r="F30" i="20"/>
  <c r="R32" i="19"/>
  <c r="N3" i="10"/>
  <c r="F8" i="19"/>
  <c r="R12" i="19"/>
  <c r="R26" i="19"/>
  <c r="R29" i="20"/>
  <c r="R37" i="20"/>
  <c r="R13" i="21"/>
  <c r="R16" i="21"/>
  <c r="R19" i="19"/>
  <c r="R27" i="20"/>
  <c r="D2" i="12"/>
  <c r="F27" i="19"/>
  <c r="X33" i="24"/>
  <c r="Y2" i="23"/>
  <c r="R34" i="20"/>
  <c r="R16" i="20"/>
  <c r="F35" i="19"/>
  <c r="F40" i="21"/>
  <c r="X41" i="24"/>
  <c r="R14" i="20"/>
  <c r="R27" i="19"/>
  <c r="X15" i="24"/>
  <c r="F7" i="19"/>
  <c r="R14" i="22"/>
  <c r="W2" i="14"/>
  <c r="E244" i="14"/>
  <c r="E283" i="14"/>
  <c r="E65" i="14"/>
  <c r="E9" i="14"/>
  <c r="E114" i="14"/>
  <c r="E196" i="14"/>
  <c r="E48" i="14"/>
  <c r="E185" i="14"/>
  <c r="X29" i="24"/>
  <c r="X9" i="24"/>
  <c r="E38" i="14"/>
  <c r="F13" i="19"/>
  <c r="E25" i="14"/>
  <c r="F9" i="21"/>
  <c r="E219" i="14"/>
  <c r="E321" i="14"/>
  <c r="E210" i="14"/>
  <c r="X20" i="24"/>
  <c r="F40" i="19"/>
  <c r="E136" i="14"/>
  <c r="R31" i="22"/>
  <c r="R27" i="22"/>
  <c r="G7" i="25"/>
  <c r="F19" i="22"/>
  <c r="E290" i="14"/>
  <c r="E315" i="14"/>
  <c r="E236" i="14"/>
  <c r="R18" i="20"/>
  <c r="E304" i="14"/>
  <c r="E64" i="14"/>
  <c r="F38" i="19"/>
  <c r="F5" i="21"/>
  <c r="F24" i="21"/>
  <c r="F20" i="21"/>
  <c r="E152" i="14"/>
  <c r="E319" i="14"/>
  <c r="E259" i="14"/>
  <c r="E184" i="14"/>
  <c r="E177" i="14"/>
  <c r="E168" i="14"/>
  <c r="E175" i="14"/>
  <c r="E109" i="14"/>
  <c r="E74" i="14"/>
  <c r="E129" i="14"/>
  <c r="E42" i="14"/>
  <c r="E182" i="14"/>
  <c r="E169" i="14"/>
  <c r="E228" i="14"/>
  <c r="E174" i="14"/>
  <c r="E102" i="14"/>
  <c r="E49" i="14"/>
  <c r="E69" i="14"/>
  <c r="E213" i="14"/>
  <c r="E79" i="14"/>
  <c r="E20" i="14"/>
  <c r="E324" i="14"/>
  <c r="E298" i="14"/>
  <c r="E288" i="14"/>
  <c r="F37" i="22"/>
  <c r="F35" i="22"/>
  <c r="F38" i="22"/>
  <c r="F39" i="22"/>
  <c r="F31" i="20"/>
  <c r="F40" i="20"/>
  <c r="F41" i="20"/>
  <c r="R6" i="19"/>
  <c r="R15" i="21"/>
  <c r="X19" i="24"/>
  <c r="R32" i="21"/>
  <c r="R5" i="20"/>
  <c r="R26" i="20"/>
  <c r="X35" i="24"/>
  <c r="R17" i="19"/>
  <c r="X24" i="24"/>
  <c r="F20" i="19"/>
  <c r="X8" i="24"/>
  <c r="R25" i="21"/>
  <c r="R9" i="20"/>
  <c r="R13" i="19"/>
  <c r="F19" i="19"/>
  <c r="R19" i="21"/>
  <c r="R30" i="22"/>
  <c r="F23" i="21"/>
  <c r="R31" i="20"/>
  <c r="R11" i="21"/>
  <c r="F32" i="19"/>
  <c r="R12" i="22"/>
  <c r="E68" i="14"/>
  <c r="X10" i="24"/>
  <c r="F38" i="21"/>
  <c r="R16" i="22"/>
  <c r="E28" i="14"/>
  <c r="E194" i="14"/>
  <c r="F28" i="19"/>
  <c r="E306" i="14"/>
  <c r="E254" i="14"/>
  <c r="F26" i="21"/>
  <c r="E230" i="14"/>
  <c r="E212" i="14"/>
  <c r="R10" i="21"/>
  <c r="F23" i="20"/>
  <c r="E155" i="14"/>
  <c r="R40" i="20"/>
  <c r="E150" i="14"/>
  <c r="Q4" i="31"/>
  <c r="R25" i="20"/>
  <c r="F9" i="13"/>
  <c r="R37" i="22"/>
  <c r="X27" i="24"/>
  <c r="R40" i="22"/>
  <c r="E247" i="14"/>
  <c r="E120" i="14"/>
  <c r="R17" i="21"/>
  <c r="R8" i="21"/>
  <c r="F34" i="19"/>
  <c r="F31" i="19"/>
  <c r="F18" i="21"/>
  <c r="E242" i="14"/>
  <c r="E186" i="14"/>
  <c r="F5" i="19"/>
  <c r="F21" i="21"/>
  <c r="E223" i="14"/>
  <c r="E208" i="14"/>
  <c r="E29" i="14"/>
  <c r="E226" i="14"/>
  <c r="E225" i="14"/>
  <c r="E220" i="14"/>
  <c r="E246" i="14"/>
  <c r="E160" i="14"/>
  <c r="E295" i="14"/>
  <c r="F36" i="22"/>
  <c r="F8" i="22"/>
  <c r="F22" i="20"/>
  <c r="F9" i="20"/>
  <c r="R9" i="19"/>
  <c r="U5" i="12"/>
  <c r="R7" i="21"/>
  <c r="E258" i="14"/>
  <c r="F8" i="21"/>
  <c r="E276" i="14"/>
  <c r="E96" i="14"/>
  <c r="E307" i="14"/>
  <c r="E60" i="14"/>
  <c r="F6" i="22"/>
  <c r="AB2" i="16"/>
  <c r="R35" i="20"/>
  <c r="U7" i="12"/>
  <c r="F30" i="21"/>
  <c r="E273" i="14"/>
  <c r="E167" i="14"/>
  <c r="F33" i="20"/>
  <c r="R34" i="22"/>
  <c r="F39" i="21"/>
  <c r="E91" i="14"/>
  <c r="E278" i="14"/>
  <c r="E197" i="14"/>
  <c r="E293" i="14"/>
  <c r="R24" i="21"/>
  <c r="X14" i="24"/>
  <c r="F37" i="19"/>
  <c r="R32" i="20"/>
  <c r="X40" i="24"/>
  <c r="R33" i="22"/>
  <c r="X42" i="24"/>
  <c r="R29" i="19"/>
  <c r="E149" i="14"/>
  <c r="E205" i="14"/>
  <c r="E5" i="14"/>
  <c r="R5" i="22"/>
  <c r="E188" i="14"/>
  <c r="AH2" i="24"/>
  <c r="E286" i="14"/>
  <c r="F28" i="21"/>
  <c r="G5" i="25"/>
  <c r="E140" i="14"/>
  <c r="E83" i="14"/>
  <c r="E39" i="14"/>
  <c r="E76" i="14"/>
  <c r="E61" i="14"/>
  <c r="E270" i="14"/>
  <c r="E37" i="14"/>
  <c r="E164" i="14"/>
  <c r="E311" i="14"/>
  <c r="F24" i="22"/>
  <c r="F23" i="22"/>
  <c r="F34" i="20"/>
  <c r="B4" i="4"/>
  <c r="R39" i="22"/>
  <c r="R21" i="20"/>
  <c r="E187" i="14"/>
  <c r="E261" i="14"/>
  <c r="E17" i="14"/>
  <c r="E279" i="14"/>
  <c r="E227" i="14"/>
  <c r="E325" i="14"/>
  <c r="F6" i="20"/>
  <c r="X18" i="24"/>
  <c r="R41" i="22"/>
  <c r="E274" i="14"/>
  <c r="E255" i="14"/>
  <c r="E135" i="14"/>
  <c r="E195" i="14"/>
  <c r="X6" i="24"/>
  <c r="E222" i="14"/>
  <c r="F19" i="20"/>
  <c r="F6" i="21"/>
  <c r="E176" i="14"/>
  <c r="E181" i="14"/>
  <c r="F29" i="20"/>
  <c r="R37" i="19"/>
  <c r="X5" i="24"/>
  <c r="R41" i="20"/>
  <c r="R30" i="20"/>
  <c r="R7" i="19"/>
  <c r="R38" i="19"/>
  <c r="E92" i="14"/>
  <c r="E249" i="14"/>
  <c r="F10" i="19"/>
  <c r="R15" i="20"/>
  <c r="E59" i="14"/>
  <c r="R11" i="22"/>
  <c r="G6" i="25"/>
  <c r="E55" i="14"/>
  <c r="E234" i="14"/>
  <c r="F16" i="21"/>
  <c r="E207" i="14"/>
  <c r="E233" i="14"/>
  <c r="E23" i="14"/>
  <c r="E125" i="14"/>
  <c r="E248" i="14"/>
  <c r="E147" i="14"/>
  <c r="E202" i="14"/>
  <c r="E241" i="14"/>
  <c r="E108" i="14"/>
  <c r="E328" i="14"/>
  <c r="F25" i="22"/>
  <c r="F7" i="22"/>
  <c r="F38" i="20"/>
  <c r="R38" i="21"/>
  <c r="F11" i="13"/>
  <c r="F12" i="19"/>
  <c r="F33" i="19"/>
  <c r="F29" i="21"/>
  <c r="E8" i="14"/>
  <c r="E27" i="14"/>
  <c r="E117" i="14"/>
  <c r="F22" i="22"/>
  <c r="R20" i="21"/>
  <c r="E216" i="14"/>
  <c r="R10" i="22"/>
  <c r="E204" i="14"/>
  <c r="E15" i="14"/>
  <c r="E138" i="14"/>
  <c r="F27" i="22"/>
  <c r="R35" i="19"/>
  <c r="R8" i="19"/>
  <c r="R25" i="22"/>
  <c r="E71" i="14"/>
  <c r="R26" i="22"/>
  <c r="F10" i="20"/>
  <c r="E171" i="14"/>
  <c r="E137" i="14"/>
  <c r="F30" i="22"/>
  <c r="R28" i="22"/>
  <c r="R7" i="22"/>
  <c r="X25" i="24"/>
  <c r="X46" i="24"/>
  <c r="F23" i="19"/>
  <c r="E326" i="14"/>
  <c r="E323" i="14"/>
  <c r="R35" i="21"/>
  <c r="E277" i="14"/>
  <c r="E310" i="14"/>
  <c r="F8" i="20"/>
  <c r="F28" i="20"/>
  <c r="E31" i="14"/>
  <c r="F39" i="19"/>
  <c r="F15" i="22"/>
  <c r="F33" i="21"/>
  <c r="E119" i="14"/>
  <c r="E80" i="14"/>
  <c r="E142" i="14"/>
  <c r="E56" i="14"/>
  <c r="E19" i="14"/>
  <c r="E30" i="14"/>
  <c r="E268" i="14"/>
  <c r="E67" i="14"/>
  <c r="E78" i="14"/>
  <c r="E308" i="14"/>
  <c r="F31" i="22"/>
  <c r="F17" i="20"/>
  <c r="F21" i="20"/>
  <c r="E2" i="26"/>
  <c r="E5" i="26" s="1"/>
  <c r="R36" i="22"/>
  <c r="R5" i="21"/>
  <c r="X30" i="24"/>
  <c r="R37" i="21"/>
  <c r="F6" i="19"/>
  <c r="X22" i="24"/>
  <c r="E296" i="14"/>
  <c r="E13" i="14"/>
  <c r="E106" i="14"/>
  <c r="F16" i="19"/>
  <c r="E239" i="14"/>
  <c r="E146" i="14"/>
  <c r="R30" i="19"/>
  <c r="R7" i="20"/>
  <c r="F17" i="19"/>
  <c r="F15" i="21"/>
  <c r="E243" i="14"/>
  <c r="E85" i="14"/>
  <c r="E267" i="14"/>
  <c r="E183" i="14"/>
  <c r="E130" i="14"/>
  <c r="E10" i="14"/>
  <c r="E256" i="14"/>
  <c r="E299" i="14"/>
  <c r="E145" i="14"/>
  <c r="F16" i="22"/>
  <c r="F26" i="22"/>
  <c r="F16" i="20"/>
  <c r="F13" i="20"/>
  <c r="R26" i="21"/>
  <c r="X23" i="24"/>
  <c r="R18" i="22"/>
  <c r="E122" i="14"/>
  <c r="E128" i="14"/>
  <c r="E90" i="14"/>
  <c r="E275" i="14"/>
  <c r="E272" i="14"/>
  <c r="F11" i="20"/>
  <c r="U8" i="12"/>
  <c r="E73" i="14"/>
  <c r="F21" i="19"/>
  <c r="E11" i="14"/>
  <c r="E124" i="14"/>
  <c r="E95" i="14"/>
  <c r="F26" i="20"/>
  <c r="F10" i="13"/>
  <c r="F34" i="22"/>
  <c r="F10" i="22"/>
  <c r="F18" i="22"/>
  <c r="F9" i="22"/>
  <c r="F12" i="22"/>
  <c r="F18" i="20"/>
  <c r="F15" i="20"/>
  <c r="F27" i="20"/>
  <c r="F12" i="20"/>
  <c r="F15" i="19"/>
  <c r="F29" i="19"/>
  <c r="F18" i="19"/>
  <c r="F14" i="19"/>
  <c r="F9" i="19"/>
  <c r="F24" i="19"/>
  <c r="F41" i="19"/>
  <c r="F11" i="19"/>
  <c r="F36" i="19"/>
  <c r="F26" i="19"/>
  <c r="F25" i="19"/>
  <c r="F10" i="21"/>
  <c r="F7" i="21"/>
  <c r="F12" i="21"/>
  <c r="F32" i="21"/>
  <c r="F14" i="21"/>
  <c r="F36" i="21"/>
  <c r="F11" i="21"/>
  <c r="F37" i="21"/>
  <c r="F22" i="21"/>
  <c r="F19" i="21"/>
  <c r="F41" i="21"/>
  <c r="F27" i="21"/>
  <c r="F25" i="21"/>
  <c r="F13" i="21"/>
  <c r="F34" i="21"/>
  <c r="F17" i="21"/>
  <c r="D5" i="25"/>
  <c r="G9" i="25"/>
  <c r="E89" i="14"/>
  <c r="E318" i="14"/>
  <c r="E158" i="14"/>
  <c r="E159" i="14"/>
  <c r="E115" i="14"/>
  <c r="E75" i="14"/>
  <c r="E99" i="14"/>
  <c r="E44" i="14"/>
  <c r="E238" i="14"/>
  <c r="E113" i="14"/>
  <c r="E77" i="14"/>
  <c r="E134" i="14"/>
  <c r="E133" i="14"/>
  <c r="E191" i="14"/>
  <c r="E218" i="14"/>
  <c r="E280" i="14"/>
  <c r="E104" i="14"/>
  <c r="E327" i="14"/>
  <c r="E126" i="14"/>
  <c r="E54" i="14"/>
  <c r="E87" i="14"/>
  <c r="E111" i="14"/>
  <c r="E199" i="14"/>
  <c r="E93" i="14"/>
  <c r="E260" i="14"/>
  <c r="E24" i="14"/>
  <c r="E229" i="14"/>
  <c r="E52" i="14"/>
  <c r="E316" i="14"/>
  <c r="E14" i="14"/>
  <c r="E269" i="14"/>
  <c r="E165" i="14"/>
  <c r="E200" i="14"/>
  <c r="E257" i="14"/>
  <c r="E127" i="14"/>
  <c r="E289" i="14"/>
  <c r="E303" i="14"/>
  <c r="E317" i="14"/>
  <c r="E148" i="14"/>
  <c r="E63" i="14"/>
  <c r="E43" i="14"/>
  <c r="E107" i="14"/>
  <c r="E217" i="14"/>
  <c r="E6" i="14"/>
  <c r="E22" i="14"/>
  <c r="E7" i="14"/>
  <c r="E237" i="14"/>
  <c r="E144" i="14"/>
  <c r="E101" i="14"/>
  <c r="E301" i="14"/>
  <c r="E313" i="14"/>
  <c r="E297" i="14"/>
  <c r="E116" i="14"/>
  <c r="E35" i="14"/>
  <c r="E70" i="14"/>
  <c r="E98" i="14"/>
  <c r="E262" i="14"/>
  <c r="E162" i="14"/>
  <c r="E265" i="14"/>
  <c r="E105" i="14"/>
  <c r="E103" i="14"/>
  <c r="E112" i="14"/>
  <c r="E180" i="14"/>
  <c r="E287" i="14"/>
  <c r="E320" i="14"/>
  <c r="E36" i="14"/>
  <c r="E251" i="14"/>
  <c r="E282" i="14"/>
  <c r="E245" i="14"/>
  <c r="E192" i="14"/>
  <c r="E123" i="14"/>
  <c r="E314" i="14"/>
  <c r="E240" i="14"/>
  <c r="E139" i="14"/>
  <c r="E201" i="14"/>
  <c r="E94" i="14"/>
  <c r="E66" i="14"/>
  <c r="E209" i="14"/>
  <c r="E232" i="14"/>
  <c r="E156" i="14"/>
  <c r="E46" i="14"/>
  <c r="E157" i="14"/>
  <c r="E33" i="14"/>
  <c r="E141" i="14"/>
  <c r="E285" i="14"/>
  <c r="E12" i="14"/>
  <c r="E173" i="14"/>
  <c r="E163" i="14"/>
  <c r="E312" i="14"/>
  <c r="E284" i="14"/>
  <c r="E235" i="14"/>
  <c r="E81" i="14"/>
  <c r="E221" i="14"/>
  <c r="E292" i="14"/>
  <c r="E179" i="14"/>
  <c r="E26" i="14"/>
  <c r="E178" i="14"/>
  <c r="E263" i="14"/>
  <c r="E34" i="14"/>
  <c r="E151" i="14"/>
  <c r="E291" i="14"/>
  <c r="E53" i="14"/>
  <c r="E40" i="14"/>
  <c r="E154" i="14"/>
  <c r="E47" i="14"/>
  <c r="E62" i="14"/>
  <c r="E86" i="14"/>
  <c r="E118" i="14"/>
  <c r="E97" i="14"/>
  <c r="E302" i="14"/>
  <c r="E253" i="14"/>
  <c r="E224" i="14"/>
  <c r="E82" i="14"/>
  <c r="E264" i="14"/>
  <c r="E309" i="14"/>
  <c r="E198" i="14"/>
  <c r="E110" i="14"/>
  <c r="E153" i="14"/>
  <c r="E252" i="14"/>
  <c r="E281" i="14"/>
  <c r="E51" i="14"/>
  <c r="E170" i="14"/>
  <c r="E271" i="14"/>
  <c r="E45" i="14"/>
  <c r="E203" i="14"/>
  <c r="E131" i="14"/>
  <c r="E143" i="14"/>
  <c r="E121" i="14"/>
  <c r="E300" i="14"/>
  <c r="E21" i="14"/>
  <c r="E189" i="14"/>
  <c r="E132" i="14"/>
  <c r="E161" i="14"/>
  <c r="E190" i="14"/>
  <c r="E50" i="14"/>
  <c r="E72" i="14"/>
  <c r="E266" i="14"/>
  <c r="E100" i="14"/>
  <c r="E215" i="14"/>
  <c r="E172" i="14"/>
  <c r="E211" i="14"/>
  <c r="E18" i="14"/>
  <c r="E84" i="14"/>
  <c r="E41" i="14"/>
  <c r="E206" i="14"/>
  <c r="E88" i="14"/>
  <c r="E305" i="14"/>
  <c r="E322" i="14"/>
  <c r="E57" i="14"/>
  <c r="E166" i="14"/>
  <c r="E16" i="14"/>
  <c r="E214" i="14"/>
  <c r="E294" i="14"/>
  <c r="E32" i="14"/>
  <c r="E193" i="14"/>
  <c r="E58" i="14"/>
  <c r="E250" i="14"/>
  <c r="E231" i="14"/>
  <c r="B5" i="26"/>
  <c r="E6" i="26" s="1"/>
  <c r="B6" i="26"/>
  <c r="E7" i="26" s="1"/>
  <c r="B7" i="26"/>
  <c r="F5" i="26" l="1"/>
  <c r="C1" i="59"/>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E8" i="26"/>
  <c r="Q2" i="24"/>
  <c r="G7" i="26"/>
  <c r="Z7" i="26" s="1"/>
  <c r="C6" i="23"/>
  <c r="U6" i="23" s="1"/>
  <c r="D10" i="31"/>
  <c r="G6" i="26"/>
  <c r="Z6" i="26" s="1"/>
  <c r="E6" i="31"/>
  <c r="E5" i="31"/>
  <c r="D4" i="31"/>
  <c r="G5" i="26"/>
  <c r="Z5" i="26" s="1"/>
  <c r="C5" i="23"/>
  <c r="F8" i="13"/>
  <c r="F7" i="13"/>
  <c r="D13" i="31"/>
  <c r="D6" i="25"/>
  <c r="F5" i="13"/>
  <c r="D5" i="12" a="1"/>
  <c r="E8" i="31"/>
  <c r="E11" i="31"/>
  <c r="D7" i="31"/>
  <c r="N3" i="12"/>
  <c r="D12" i="31"/>
  <c r="P7" i="61"/>
  <c r="Q7" i="61"/>
  <c r="K2" i="35"/>
  <c r="Q5" i="61"/>
  <c r="Q6" i="61"/>
  <c r="E24" i="59" l="1"/>
  <c r="D24" i="59" s="1"/>
  <c r="I24" i="59"/>
  <c r="H24" i="59" s="1"/>
  <c r="E21" i="59"/>
  <c r="D21" i="59" s="1"/>
  <c r="C21" i="59" s="1"/>
  <c r="G4" i="56"/>
  <c r="G4" i="58"/>
  <c r="H4" i="58"/>
  <c r="D20" i="54"/>
  <c r="G8" i="26"/>
  <c r="Z8" i="26" s="1"/>
  <c r="F11" i="31"/>
  <c r="U5" i="23"/>
  <c r="E12" i="31"/>
  <c r="D7" i="12"/>
  <c r="D7" i="25"/>
  <c r="D6" i="12"/>
  <c r="F8" i="31"/>
  <c r="D8" i="12"/>
  <c r="Q5" i="24" a="1"/>
  <c r="E4" i="31"/>
  <c r="D9" i="31"/>
  <c r="F6" i="31"/>
  <c r="N5" i="12" a="1"/>
  <c r="E10" i="31"/>
  <c r="E7" i="31"/>
  <c r="B8" i="26"/>
  <c r="D5" i="12"/>
  <c r="F5" i="31"/>
  <c r="V1" i="53" l="1"/>
  <c r="Q21" i="24"/>
  <c r="Q30" i="24"/>
  <c r="Q10" i="24"/>
  <c r="E9" i="31"/>
  <c r="Q31" i="24"/>
  <c r="F12" i="31"/>
  <c r="Q15" i="24"/>
  <c r="N6" i="12"/>
  <c r="Q29" i="24"/>
  <c r="Q34" i="24"/>
  <c r="F10" i="31"/>
  <c r="Q5" i="24"/>
  <c r="Q43" i="24"/>
  <c r="Q45" i="24"/>
  <c r="Q11" i="24"/>
  <c r="Q42" i="24"/>
  <c r="Q35" i="24"/>
  <c r="Q36" i="24"/>
  <c r="Q24" i="24"/>
  <c r="Q16" i="24"/>
  <c r="Q28" i="24"/>
  <c r="Q22" i="24"/>
  <c r="Q40" i="24"/>
  <c r="Q17" i="24"/>
  <c r="Q23" i="24"/>
  <c r="F4" i="31"/>
  <c r="Q20" i="24"/>
  <c r="N5" i="12"/>
  <c r="Q32" i="24"/>
  <c r="Q25" i="24"/>
  <c r="Q46" i="24"/>
  <c r="Q7" i="24"/>
  <c r="Q26" i="24"/>
  <c r="Q12" i="24"/>
  <c r="N8" i="12"/>
  <c r="Q41" i="24"/>
  <c r="Q37" i="24"/>
  <c r="Q13" i="24"/>
  <c r="Q14" i="24"/>
  <c r="Q9" i="24"/>
  <c r="N7" i="12"/>
  <c r="Q44" i="24"/>
  <c r="Q18" i="24"/>
  <c r="Q33" i="24"/>
  <c r="Q38" i="24"/>
  <c r="Q8" i="24"/>
  <c r="E9" i="26"/>
  <c r="Q39" i="24"/>
  <c r="F7" i="31"/>
  <c r="Q27" i="24"/>
  <c r="Q6" i="24"/>
  <c r="Q19" i="24"/>
  <c r="D8" i="25"/>
  <c r="H3" i="53" l="1"/>
  <c r="G9" i="26"/>
  <c r="Z9" i="26" s="1"/>
  <c r="F9" i="31"/>
  <c r="B9" i="26"/>
  <c r="D9" i="25"/>
  <c r="L3" i="53" l="1"/>
  <c r="Q5" i="31"/>
  <c r="E10" i="26"/>
  <c r="B10" i="26"/>
  <c r="H4" i="53" l="1"/>
  <c r="G10" i="26"/>
  <c r="Z10" i="26" s="1"/>
  <c r="E11" i="26"/>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G11" i="26"/>
  <c r="Z11" i="26" s="1"/>
  <c r="B11" i="26"/>
  <c r="L19" i="53" l="1"/>
  <c r="C20" i="53"/>
  <c r="H20" i="53" s="1"/>
  <c r="G20" i="53"/>
  <c r="E12" i="26"/>
  <c r="L20" i="53" l="1"/>
  <c r="C21" i="53"/>
  <c r="H21" i="53" s="1"/>
  <c r="G21" i="53"/>
  <c r="G12" i="26"/>
  <c r="Z12" i="26" s="1"/>
  <c r="B12" i="26"/>
  <c r="L21" i="53" l="1"/>
  <c r="C22" i="53"/>
  <c r="H22" i="53" s="1"/>
  <c r="G22" i="53"/>
  <c r="E13" i="26"/>
  <c r="L22" i="53" l="1"/>
  <c r="C23" i="53"/>
  <c r="H23" i="53" s="1"/>
  <c r="G23" i="53"/>
  <c r="G13" i="26"/>
  <c r="Z13" i="26" s="1"/>
  <c r="B13" i="26"/>
  <c r="L23" i="53" l="1"/>
  <c r="C24" i="53"/>
  <c r="H24" i="53" s="1"/>
  <c r="G24" i="53"/>
  <c r="E14" i="26"/>
  <c r="L24" i="53" l="1"/>
  <c r="M24" i="53"/>
  <c r="C25" i="53"/>
  <c r="H25" i="53" s="1"/>
  <c r="G25" i="53"/>
  <c r="G14" i="26"/>
  <c r="Z14" i="26" s="1"/>
  <c r="B14" i="26"/>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E15" i="26"/>
  <c r="I2" i="6"/>
  <c r="F111" i="6"/>
  <c r="F137" i="6"/>
  <c r="F166" i="6"/>
  <c r="F210" i="6"/>
  <c r="F70" i="6"/>
  <c r="F112" i="6"/>
  <c r="F26" i="6"/>
  <c r="F193" i="6"/>
  <c r="F152" i="6"/>
  <c r="F128" i="6"/>
  <c r="F230" i="6"/>
  <c r="F147" i="6"/>
  <c r="F13" i="6"/>
  <c r="F224" i="6"/>
  <c r="F49" i="6"/>
  <c r="F55" i="6"/>
  <c r="F176" i="6"/>
  <c r="F140" i="6"/>
  <c r="F150" i="6"/>
  <c r="F29" i="6"/>
  <c r="F64" i="6"/>
  <c r="F179" i="6"/>
  <c r="F211" i="6"/>
  <c r="F82" i="6"/>
  <c r="F228" i="6"/>
  <c r="F143" i="6"/>
  <c r="F198" i="6"/>
  <c r="F90" i="6"/>
  <c r="F172" i="6"/>
  <c r="F241" i="6"/>
  <c r="F131" i="6"/>
  <c r="F239" i="6"/>
  <c r="F22" i="6"/>
  <c r="F105" i="6"/>
  <c r="F129" i="6"/>
  <c r="F223" i="6"/>
  <c r="F31" i="6"/>
  <c r="F103" i="6"/>
  <c r="F98" i="6"/>
  <c r="F39" i="6"/>
  <c r="F154" i="6"/>
  <c r="F187" i="6"/>
  <c r="F221" i="6"/>
  <c r="F222" i="6"/>
  <c r="F33" i="6"/>
  <c r="F234" i="6"/>
  <c r="F123" i="6"/>
  <c r="F56" i="6"/>
  <c r="F76" i="6"/>
  <c r="F127" i="6"/>
  <c r="F75" i="6"/>
  <c r="F205" i="6"/>
  <c r="F21" i="6"/>
  <c r="F78" i="6"/>
  <c r="F244" i="6"/>
  <c r="F146" i="6"/>
  <c r="F80" i="6"/>
  <c r="F106" i="6"/>
  <c r="F155" i="6"/>
  <c r="F28" i="6"/>
  <c r="F122" i="6"/>
  <c r="F134" i="6"/>
  <c r="F45" i="6"/>
  <c r="F237" i="6"/>
  <c r="F220" i="6"/>
  <c r="F247" i="6"/>
  <c r="F117" i="6"/>
  <c r="F5" i="6"/>
  <c r="F91" i="6"/>
  <c r="F136" i="6"/>
  <c r="F113" i="6"/>
  <c r="F62" i="6"/>
  <c r="F226" i="6"/>
  <c r="F16" i="6"/>
  <c r="F159" i="6"/>
  <c r="F141" i="6"/>
  <c r="F20" i="6"/>
  <c r="F69" i="6"/>
  <c r="F107" i="6"/>
  <c r="F173" i="6"/>
  <c r="F125" i="6"/>
  <c r="F43" i="6"/>
  <c r="F32" i="6"/>
  <c r="F258" i="6"/>
  <c r="F215" i="6"/>
  <c r="F214" i="6"/>
  <c r="F170" i="6"/>
  <c r="F199" i="6"/>
  <c r="F204" i="6"/>
  <c r="F181" i="6"/>
  <c r="F139" i="6"/>
  <c r="F249" i="6"/>
  <c r="F240" i="6"/>
  <c r="F231" i="6"/>
  <c r="F164" i="6"/>
  <c r="F167" i="6"/>
  <c r="F191" i="6"/>
  <c r="F94" i="6"/>
  <c r="F158" i="6"/>
  <c r="F253" i="6"/>
  <c r="F114" i="6"/>
  <c r="I2" i="5"/>
  <c r="F47" i="5"/>
  <c r="F207" i="5"/>
  <c r="F38" i="6"/>
  <c r="F121" i="5"/>
  <c r="F155" i="5"/>
  <c r="F32" i="5"/>
  <c r="F123" i="5"/>
  <c r="F233" i="5"/>
  <c r="F57" i="5"/>
  <c r="F18" i="6"/>
  <c r="F196" i="6"/>
  <c r="F65" i="6"/>
  <c r="F85" i="6"/>
  <c r="F257" i="6"/>
  <c r="F163" i="6"/>
  <c r="F20" i="5"/>
  <c r="F40" i="5"/>
  <c r="F234" i="5"/>
  <c r="F109" i="5"/>
  <c r="F185" i="5"/>
  <c r="F243" i="5"/>
  <c r="F259" i="5"/>
  <c r="F244" i="5"/>
  <c r="F208" i="5"/>
  <c r="F194" i="5"/>
  <c r="F113" i="5"/>
  <c r="F92" i="6"/>
  <c r="F33" i="5"/>
  <c r="F73" i="6"/>
  <c r="F41" i="5"/>
  <c r="F233" i="6"/>
  <c r="F101" i="5"/>
  <c r="F96" i="5"/>
  <c r="F248" i="6"/>
  <c r="F43" i="5"/>
  <c r="F79" i="6"/>
  <c r="F148" i="6"/>
  <c r="F58" i="6"/>
  <c r="F47" i="6"/>
  <c r="F101" i="6"/>
  <c r="F216" i="6"/>
  <c r="F215" i="5"/>
  <c r="F117" i="5"/>
  <c r="F27" i="5"/>
  <c r="F10" i="5"/>
  <c r="F139" i="5"/>
  <c r="F256" i="5"/>
  <c r="F42" i="5"/>
  <c r="F205" i="5"/>
  <c r="F103" i="5"/>
  <c r="F175" i="5"/>
  <c r="F55" i="5"/>
  <c r="F170" i="5"/>
  <c r="F150" i="5"/>
  <c r="F128" i="5"/>
  <c r="F17" i="5"/>
  <c r="F198" i="5"/>
  <c r="F7" i="5"/>
  <c r="F31" i="5"/>
  <c r="F146" i="5"/>
  <c r="F218" i="5"/>
  <c r="F225" i="6"/>
  <c r="F24" i="6"/>
  <c r="F157" i="6"/>
  <c r="F138" i="6"/>
  <c r="F110" i="6"/>
  <c r="F40" i="6"/>
  <c r="F227" i="6"/>
  <c r="F10" i="6"/>
  <c r="F235" i="6"/>
  <c r="F259" i="6"/>
  <c r="F195" i="6"/>
  <c r="F246" i="6"/>
  <c r="F202" i="6"/>
  <c r="F185" i="6"/>
  <c r="F252" i="6"/>
  <c r="F57" i="6"/>
  <c r="F88" i="6"/>
  <c r="F132" i="6"/>
  <c r="F7" i="6"/>
  <c r="F81" i="6"/>
  <c r="F250" i="6"/>
  <c r="F256" i="6"/>
  <c r="F70" i="5"/>
  <c r="F54" i="5"/>
  <c r="F83" i="5"/>
  <c r="F245" i="5"/>
  <c r="F197" i="5"/>
  <c r="F167" i="5"/>
  <c r="F184" i="6"/>
  <c r="F254" i="6"/>
  <c r="F196" i="5"/>
  <c r="F218" i="6"/>
  <c r="F115" i="5"/>
  <c r="F34" i="6"/>
  <c r="F89" i="5"/>
  <c r="F74" i="6"/>
  <c r="F222" i="5"/>
  <c r="F25" i="6"/>
  <c r="F177" i="5"/>
  <c r="F142" i="6"/>
  <c r="F97" i="6"/>
  <c r="F165" i="5"/>
  <c r="F102" i="6"/>
  <c r="F46" i="6"/>
  <c r="F130" i="5"/>
  <c r="F50" i="5"/>
  <c r="F114" i="5"/>
  <c r="F48" i="5"/>
  <c r="F21" i="5"/>
  <c r="F251" i="5"/>
  <c r="F67" i="5"/>
  <c r="F216" i="5"/>
  <c r="F190" i="5"/>
  <c r="F183" i="5"/>
  <c r="F204" i="5"/>
  <c r="F62" i="5"/>
  <c r="F237" i="5"/>
  <c r="F189" i="5"/>
  <c r="F226" i="5"/>
  <c r="F153" i="5"/>
  <c r="F129" i="5"/>
  <c r="F46" i="5"/>
  <c r="F64" i="5"/>
  <c r="F36" i="5"/>
  <c r="F11" i="6"/>
  <c r="F177" i="6"/>
  <c r="F219" i="6"/>
  <c r="F61" i="6"/>
  <c r="F115" i="6"/>
  <c r="F67" i="6"/>
  <c r="F197" i="6"/>
  <c r="F171" i="6"/>
  <c r="F236" i="6"/>
  <c r="F189" i="6"/>
  <c r="F180" i="6"/>
  <c r="F41" i="6"/>
  <c r="F165" i="6"/>
  <c r="F124" i="6"/>
  <c r="F14" i="6"/>
  <c r="F130" i="6"/>
  <c r="F60" i="6"/>
  <c r="F77" i="6"/>
  <c r="F19" i="6"/>
  <c r="F178" i="6"/>
  <c r="F209" i="6"/>
  <c r="F71" i="6"/>
  <c r="F140" i="5"/>
  <c r="F180" i="5"/>
  <c r="F239" i="5"/>
  <c r="F81" i="5"/>
  <c r="F44" i="5"/>
  <c r="F89" i="6"/>
  <c r="F27" i="6"/>
  <c r="F201" i="6"/>
  <c r="F42" i="6"/>
  <c r="F200" i="6"/>
  <c r="F182" i="6"/>
  <c r="F90" i="5"/>
  <c r="F191" i="5"/>
  <c r="F6" i="6"/>
  <c r="F118" i="5"/>
  <c r="F83" i="6"/>
  <c r="F78" i="5"/>
  <c r="F5" i="5"/>
  <c r="F178" i="5"/>
  <c r="F53" i="6"/>
  <c r="F126" i="6"/>
  <c r="F104" i="6"/>
  <c r="F254" i="5"/>
  <c r="F95" i="5"/>
  <c r="F88" i="5"/>
  <c r="F145" i="6"/>
  <c r="F153" i="6"/>
  <c r="F59" i="6"/>
  <c r="F133" i="5"/>
  <c r="F58" i="5"/>
  <c r="F217" i="6"/>
  <c r="F93" i="6"/>
  <c r="F23" i="6"/>
  <c r="F160" i="6"/>
  <c r="F147" i="5"/>
  <c r="F87" i="5"/>
  <c r="F108" i="6"/>
  <c r="F15" i="6"/>
  <c r="F208" i="6"/>
  <c r="F39" i="5"/>
  <c r="F116" i="5"/>
  <c r="F251" i="6"/>
  <c r="F133" i="6"/>
  <c r="F144" i="6"/>
  <c r="F102" i="5"/>
  <c r="F202" i="5"/>
  <c r="F207" i="6"/>
  <c r="F243" i="6"/>
  <c r="F95" i="6"/>
  <c r="F169" i="5"/>
  <c r="F235" i="5"/>
  <c r="F68" i="5"/>
  <c r="F174" i="6"/>
  <c r="F116" i="6"/>
  <c r="F188" i="6"/>
  <c r="F161" i="5"/>
  <c r="F37" i="5"/>
  <c r="F242" i="5"/>
  <c r="F200" i="5"/>
  <c r="F12" i="6"/>
  <c r="F149" i="6"/>
  <c r="F44" i="6"/>
  <c r="F246" i="5"/>
  <c r="B3" i="6"/>
  <c r="F183" i="6"/>
  <c r="F255" i="6"/>
  <c r="F36" i="6"/>
  <c r="F66" i="6"/>
  <c r="F168" i="6"/>
  <c r="F84" i="6"/>
  <c r="F175" i="6"/>
  <c r="F72" i="6"/>
  <c r="F151" i="6"/>
  <c r="F186" i="6"/>
  <c r="F192" i="6"/>
  <c r="F212" i="6"/>
  <c r="F54" i="6"/>
  <c r="F121" i="6"/>
  <c r="F162" i="6"/>
  <c r="F87" i="6"/>
  <c r="F203" i="6"/>
  <c r="F169" i="6"/>
  <c r="F156" i="6"/>
  <c r="F8" i="6"/>
  <c r="F37" i="6"/>
  <c r="F118" i="6"/>
  <c r="F35" i="6"/>
  <c r="F63" i="6"/>
  <c r="F109" i="6"/>
  <c r="F48" i="6"/>
  <c r="F119" i="6"/>
  <c r="F96" i="6"/>
  <c r="F245" i="6"/>
  <c r="F135" i="6"/>
  <c r="F52" i="6"/>
  <c r="F86" i="6"/>
  <c r="F120" i="6"/>
  <c r="F9" i="6"/>
  <c r="F99" i="6"/>
  <c r="F30" i="6"/>
  <c r="F17" i="6"/>
  <c r="F161" i="6"/>
  <c r="F194" i="6"/>
  <c r="F206" i="6"/>
  <c r="F100" i="6"/>
  <c r="F190" i="6"/>
  <c r="F229" i="6"/>
  <c r="F50" i="6"/>
  <c r="F232" i="6"/>
  <c r="F213" i="6"/>
  <c r="F242" i="6"/>
  <c r="F68" i="6"/>
  <c r="F51" i="6"/>
  <c r="F238" i="6"/>
  <c r="F145" i="5"/>
  <c r="F98" i="5"/>
  <c r="F217" i="5"/>
  <c r="F137" i="5"/>
  <c r="F210" i="5"/>
  <c r="F166" i="5"/>
  <c r="F168" i="5"/>
  <c r="F122" i="5"/>
  <c r="F91" i="5"/>
  <c r="F15" i="5"/>
  <c r="F214" i="5"/>
  <c r="F227" i="5"/>
  <c r="F221" i="5"/>
  <c r="F258" i="5"/>
  <c r="F106" i="5"/>
  <c r="F124" i="5"/>
  <c r="F249" i="5"/>
  <c r="F11" i="5"/>
  <c r="F45" i="5"/>
  <c r="F144" i="5"/>
  <c r="F34" i="5"/>
  <c r="F240" i="5"/>
  <c r="F28" i="5"/>
  <c r="F24" i="5"/>
  <c r="F241" i="5"/>
  <c r="F97" i="5"/>
  <c r="F100" i="5"/>
  <c r="F203" i="5"/>
  <c r="F142" i="5"/>
  <c r="F213" i="5"/>
  <c r="F186" i="5"/>
  <c r="F65" i="5"/>
  <c r="F152" i="5"/>
  <c r="F120" i="5"/>
  <c r="F154" i="5"/>
  <c r="F238" i="5"/>
  <c r="F220" i="5"/>
  <c r="F110" i="5"/>
  <c r="F158" i="5"/>
  <c r="F25" i="5"/>
  <c r="F163" i="5"/>
  <c r="F72" i="5"/>
  <c r="F75" i="5"/>
  <c r="F164" i="5"/>
  <c r="F141" i="5"/>
  <c r="F79" i="5"/>
  <c r="F104" i="5"/>
  <c r="F176" i="5"/>
  <c r="F66" i="5"/>
  <c r="F13" i="5"/>
  <c r="F59" i="5"/>
  <c r="F232" i="5"/>
  <c r="F12" i="5"/>
  <c r="F134" i="5"/>
  <c r="F182" i="5"/>
  <c r="F30" i="5"/>
  <c r="F80" i="5"/>
  <c r="F138" i="5"/>
  <c r="F131" i="5"/>
  <c r="F173" i="5"/>
  <c r="F60" i="5"/>
  <c r="F223" i="5"/>
  <c r="F56" i="5"/>
  <c r="F143" i="5"/>
  <c r="F119" i="5"/>
  <c r="F193" i="5"/>
  <c r="F192" i="5"/>
  <c r="F159" i="5"/>
  <c r="F29" i="5"/>
  <c r="F8" i="5"/>
  <c r="F206" i="5"/>
  <c r="F77" i="5"/>
  <c r="F236" i="5"/>
  <c r="F51" i="5"/>
  <c r="F212" i="5"/>
  <c r="F172" i="5"/>
  <c r="F187" i="5"/>
  <c r="F247" i="5"/>
  <c r="F93" i="5"/>
  <c r="F225" i="5"/>
  <c r="F228" i="5"/>
  <c r="F14" i="5"/>
  <c r="F255" i="5"/>
  <c r="F127" i="5"/>
  <c r="F23" i="5"/>
  <c r="F257" i="5"/>
  <c r="F162" i="5"/>
  <c r="F111" i="5"/>
  <c r="F174" i="5"/>
  <c r="F125" i="5"/>
  <c r="F16" i="5"/>
  <c r="F107" i="5"/>
  <c r="F69" i="5"/>
  <c r="F85" i="5"/>
  <c r="F224" i="5"/>
  <c r="F148" i="5"/>
  <c r="F61" i="5"/>
  <c r="F99" i="5"/>
  <c r="F229" i="5"/>
  <c r="F74" i="5"/>
  <c r="F252" i="5"/>
  <c r="F209" i="5"/>
  <c r="F250" i="5"/>
  <c r="F92" i="5"/>
  <c r="F188" i="5"/>
  <c r="F135" i="5"/>
  <c r="F52" i="5"/>
  <c r="F157" i="5"/>
  <c r="F94" i="5"/>
  <c r="F181" i="5"/>
  <c r="F18" i="5"/>
  <c r="F230" i="5"/>
  <c r="F195" i="5"/>
  <c r="F184" i="5"/>
  <c r="F105" i="5"/>
  <c r="F86" i="5"/>
  <c r="F199" i="5"/>
  <c r="F35" i="5"/>
  <c r="F151" i="5"/>
  <c r="F9" i="5"/>
  <c r="F126" i="5"/>
  <c r="F73" i="5"/>
  <c r="F112" i="5"/>
  <c r="F179" i="5"/>
  <c r="F160" i="5"/>
  <c r="F49" i="5"/>
  <c r="F211" i="5"/>
  <c r="F26" i="5"/>
  <c r="F19" i="5"/>
  <c r="F248" i="5"/>
  <c r="F63" i="5"/>
  <c r="F38" i="5"/>
  <c r="F84" i="5"/>
  <c r="F71" i="5"/>
  <c r="F82" i="5"/>
  <c r="F108" i="5"/>
  <c r="F149" i="5"/>
  <c r="F6" i="5"/>
  <c r="F156" i="5"/>
  <c r="F171" i="5"/>
  <c r="F219" i="5"/>
  <c r="F22" i="5"/>
  <c r="F53" i="5"/>
  <c r="F231" i="5"/>
  <c r="F201" i="5"/>
  <c r="F136" i="5"/>
  <c r="F132" i="5"/>
  <c r="F253" i="5"/>
  <c r="F76" i="5"/>
  <c r="L62" i="53" l="1"/>
  <c r="G63" i="53"/>
  <c r="H63" i="53"/>
  <c r="B15" i="26"/>
  <c r="G15" i="26"/>
  <c r="Z15" i="26" s="1"/>
  <c r="E16" i="26"/>
  <c r="L63" i="53" l="1"/>
  <c r="G64" i="53"/>
  <c r="H64" i="53"/>
  <c r="G16" i="26"/>
  <c r="Z16" i="26" s="1"/>
  <c r="B16" i="26"/>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16" i="35"/>
  <c r="K21" i="35"/>
  <c r="K27" i="35"/>
  <c r="K35" i="35"/>
  <c r="K23" i="35"/>
  <c r="K20" i="35"/>
  <c r="K13" i="35"/>
  <c r="K29" i="35"/>
  <c r="K26" i="35"/>
  <c r="K15" i="35"/>
  <c r="K24" i="35"/>
  <c r="K33" i="35"/>
  <c r="K18" i="35"/>
  <c r="K30" i="35"/>
  <c r="K25" i="35"/>
  <c r="K34" i="35"/>
  <c r="K19" i="35"/>
  <c r="K14" i="35"/>
  <c r="K32" i="35"/>
  <c r="K36" i="35"/>
  <c r="K28" i="35"/>
  <c r="K17" i="35"/>
  <c r="K22" i="35"/>
  <c r="K31" i="35"/>
  <c r="K12"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M6" i="31"/>
  <c r="K7" i="31"/>
  <c r="K8" i="31"/>
  <c r="M5" i="31"/>
  <c r="H23" i="52" l="1"/>
  <c r="H9" i="31"/>
  <c r="L6" i="31"/>
  <c r="L5" i="31"/>
  <c r="M8" i="31"/>
  <c r="M7" i="31"/>
  <c r="K9" i="31"/>
  <c r="C38" i="52" l="1"/>
  <c r="H10" i="31"/>
  <c r="H11" i="31"/>
  <c r="L8" i="31"/>
  <c r="L7" i="31"/>
  <c r="K10" i="31"/>
  <c r="K11" i="31"/>
  <c r="M9" i="31"/>
  <c r="C53" i="52" l="1"/>
  <c r="H12" i="31"/>
  <c r="L9" i="31"/>
  <c r="L10" i="31"/>
  <c r="F16" i="31"/>
  <c r="K12" i="31"/>
  <c r="H16" i="31"/>
  <c r="M10" i="31"/>
  <c r="M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3" i="30"/>
  <c r="G5" i="30"/>
  <c r="G6" i="30"/>
  <c r="G15" i="30"/>
  <c r="G12" i="30"/>
  <c r="G9" i="30"/>
  <c r="G7" i="30"/>
  <c r="G8" i="30"/>
  <c r="G10" i="30"/>
  <c r="G16" i="30"/>
  <c r="G11" i="30"/>
  <c r="G4" i="30"/>
  <c r="G14" i="30"/>
  <c r="G13" i="30"/>
  <c r="L17" i="31"/>
  <c r="O4" i="28"/>
  <c r="G4" i="29"/>
  <c r="G4" i="28"/>
  <c r="M12" i="31"/>
  <c r="L20" i="31"/>
  <c r="H19" i="31"/>
  <c r="M4" i="29"/>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H14" i="30"/>
  <c r="G10" i="29"/>
  <c r="G5" i="28"/>
  <c r="G8" i="28"/>
  <c r="G10" i="28"/>
  <c r="H8" i="30"/>
  <c r="H12" i="30"/>
  <c r="H4" i="30"/>
  <c r="G8" i="29"/>
  <c r="G7" i="29"/>
  <c r="H9" i="30"/>
  <c r="H15" i="30"/>
  <c r="G11" i="29"/>
  <c r="H10" i="30"/>
  <c r="G9" i="28"/>
  <c r="G11" i="28"/>
  <c r="G14" i="29"/>
  <c r="G13" i="29"/>
  <c r="G6" i="29"/>
  <c r="G15" i="29"/>
  <c r="G12" i="29"/>
  <c r="H16" i="30"/>
  <c r="H3" i="30"/>
  <c r="G5" i="29"/>
  <c r="H6" i="30"/>
  <c r="H11" i="30"/>
  <c r="H5" i="30"/>
  <c r="H7" i="30"/>
  <c r="G6" i="28"/>
  <c r="H13" i="30"/>
  <c r="G9" i="29"/>
  <c r="G7" i="28"/>
  <c r="N12" i="28" l="1"/>
  <c r="B13" i="28"/>
  <c r="C13" i="28"/>
  <c r="G12" i="28"/>
  <c r="M13" i="28" l="1"/>
  <c r="D13" i="28" s="1"/>
  <c r="E13" i="28" s="1"/>
  <c r="R13" i="28"/>
  <c r="S13" i="28" s="1"/>
  <c r="W13" i="28"/>
  <c r="N13" i="28" l="1"/>
  <c r="B14" i="28"/>
  <c r="C14" i="28"/>
  <c r="G13" i="28"/>
  <c r="M14" i="28" l="1"/>
  <c r="D14" i="28" s="1"/>
  <c r="E14" i="28" s="1"/>
  <c r="R14" i="28"/>
  <c r="S14" i="28" s="1"/>
  <c r="W14" i="28"/>
  <c r="N14" i="28" l="1"/>
  <c r="B15" i="28"/>
  <c r="C15" i="28"/>
  <c r="G14" i="28"/>
  <c r="M15" i="28" l="1"/>
  <c r="D15" i="28" s="1"/>
  <c r="E15" i="28" s="1"/>
  <c r="R15" i="28"/>
  <c r="S15" i="28" s="1"/>
  <c r="W15" i="28"/>
  <c r="N15" i="28" l="1"/>
  <c r="B16" i="28"/>
  <c r="C16" i="28"/>
  <c r="G15" i="28"/>
  <c r="M16" i="28" l="1"/>
  <c r="D16" i="28" s="1"/>
  <c r="E16" i="28" s="1"/>
  <c r="R16" i="28"/>
  <c r="S16" i="28" s="1"/>
  <c r="W16" i="28"/>
  <c r="N16" i="28" l="1"/>
  <c r="B17" i="28"/>
  <c r="C17" i="28"/>
  <c r="G16" i="28"/>
  <c r="M17" i="28" l="1"/>
  <c r="D17" i="28" s="1"/>
  <c r="E17" i="28" s="1"/>
  <c r="R17" i="28"/>
  <c r="S17" i="28" s="1"/>
  <c r="W17" i="28"/>
  <c r="N17" i="28" l="1"/>
  <c r="B18" i="28"/>
  <c r="C18" i="28"/>
  <c r="G17" i="28"/>
  <c r="M18" i="28" l="1"/>
  <c r="D18" i="28" s="1"/>
  <c r="E18" i="28" s="1"/>
  <c r="R18" i="28"/>
  <c r="S18" i="28" s="1"/>
  <c r="W18" i="28"/>
  <c r="N18" i="28" l="1"/>
  <c r="B19" i="28"/>
  <c r="C19" i="28"/>
  <c r="G18" i="28"/>
  <c r="M19" i="28" l="1"/>
  <c r="D19" i="28" s="1"/>
  <c r="E19" i="28" s="1"/>
  <c r="R19" i="28"/>
  <c r="S19" i="28" s="1"/>
  <c r="W19" i="28"/>
  <c r="N19" i="28" l="1"/>
  <c r="B20" i="28"/>
  <c r="C20" i="28"/>
  <c r="G19" i="28"/>
  <c r="M20" i="28" l="1"/>
  <c r="D20" i="28" s="1"/>
  <c r="E20" i="28" s="1"/>
  <c r="R20" i="28"/>
  <c r="S20" i="28" s="1"/>
  <c r="W20" i="28"/>
  <c r="N20" i="28" l="1"/>
  <c r="B21" i="28"/>
  <c r="C21" i="28"/>
  <c r="G20" i="28"/>
  <c r="M21" i="28" l="1"/>
  <c r="D21" i="28" s="1"/>
  <c r="E21" i="28" s="1"/>
  <c r="R21" i="28"/>
  <c r="S21" i="28" s="1"/>
  <c r="W21" i="28"/>
  <c r="N21" i="28" l="1"/>
  <c r="B22" i="28"/>
  <c r="C22" i="28"/>
  <c r="G21" i="28"/>
  <c r="M22" i="28" l="1"/>
  <c r="D22" i="28" s="1"/>
  <c r="E22" i="28" s="1"/>
  <c r="R22" i="28"/>
  <c r="S22" i="28" s="1"/>
  <c r="W22" i="28"/>
  <c r="N22" i="28" l="1"/>
  <c r="B23" i="28"/>
  <c r="C23" i="28"/>
  <c r="G22" i="28"/>
  <c r="M23" i="28" l="1"/>
  <c r="D23" i="28" s="1"/>
  <c r="E23" i="28" s="1"/>
  <c r="R23" i="28"/>
  <c r="S23" i="28" s="1"/>
  <c r="W23" i="28"/>
  <c r="N23" i="28" l="1"/>
  <c r="B24" i="28"/>
  <c r="C24" i="28"/>
  <c r="G23" i="28"/>
  <c r="M24" i="28" l="1"/>
  <c r="D24" i="28" s="1"/>
  <c r="E24" i="28" s="1"/>
  <c r="R24" i="28"/>
  <c r="S24" i="28" s="1"/>
  <c r="W24" i="28"/>
  <c r="N24" i="28" l="1"/>
  <c r="B25" i="28"/>
  <c r="C25" i="28"/>
  <c r="G24" i="28"/>
  <c r="M25" i="28" l="1"/>
  <c r="D25" i="28" s="1"/>
  <c r="E25" i="28" s="1"/>
  <c r="R25" i="28"/>
  <c r="S25" i="28" s="1"/>
  <c r="W25" i="28"/>
  <c r="N25" i="28" l="1"/>
  <c r="B26" i="28"/>
  <c r="C26" i="28"/>
  <c r="G25" i="28"/>
  <c r="M26" i="28" l="1"/>
  <c r="D26" i="28" s="1"/>
  <c r="E26" i="28" s="1"/>
  <c r="R26" i="28"/>
  <c r="S26" i="28" s="1"/>
  <c r="W26" i="28"/>
  <c r="N26" i="28" l="1"/>
  <c r="B27" i="28"/>
  <c r="C27" i="28"/>
  <c r="G26" i="28"/>
  <c r="M27" i="28" l="1"/>
  <c r="D27" i="28" s="1"/>
  <c r="E27" i="28" s="1"/>
  <c r="R27" i="28"/>
  <c r="S27" i="28" s="1"/>
  <c r="W27" i="28"/>
  <c r="N27" i="28" l="1"/>
  <c r="B28" i="28"/>
  <c r="C28" i="28"/>
  <c r="G27" i="28"/>
  <c r="M28" i="28" l="1"/>
  <c r="D28" i="28" s="1"/>
  <c r="E28" i="28" s="1"/>
  <c r="R28" i="28"/>
  <c r="S28" i="28" s="1"/>
  <c r="W28" i="28"/>
  <c r="N28" i="28" l="1"/>
  <c r="B29" i="28"/>
  <c r="C29" i="28"/>
  <c r="G28" i="28"/>
  <c r="M29" i="28" l="1"/>
  <c r="D29" i="28" s="1"/>
  <c r="E29" i="28" s="1"/>
  <c r="R29" i="28"/>
  <c r="S29" i="28" s="1"/>
  <c r="W29" i="28"/>
  <c r="N29" i="28" l="1"/>
  <c r="B30" i="28"/>
  <c r="C30" i="28"/>
  <c r="G29" i="28"/>
  <c r="M30" i="28" l="1"/>
  <c r="D30" i="28" s="1"/>
  <c r="E30" i="28" s="1"/>
  <c r="R30" i="28"/>
  <c r="S30" i="28" s="1"/>
  <c r="W30" i="28"/>
  <c r="N30" i="28" l="1"/>
  <c r="B31" i="28"/>
  <c r="C31" i="28"/>
  <c r="G30" i="28"/>
  <c r="M31" i="28" l="1"/>
  <c r="D31" i="28" s="1"/>
  <c r="E31" i="28" s="1"/>
  <c r="R31" i="28"/>
  <c r="S31" i="28" s="1"/>
  <c r="W31" i="28"/>
  <c r="N31" i="28" l="1"/>
  <c r="B32" i="28"/>
  <c r="C32" i="28"/>
  <c r="G31" i="28"/>
  <c r="M32" i="28" l="1"/>
  <c r="D32" i="28" s="1"/>
  <c r="E32" i="28" s="1"/>
  <c r="R32" i="28"/>
  <c r="S32" i="28" s="1"/>
  <c r="W32" i="28"/>
  <c r="N32" i="28" l="1"/>
  <c r="B33" i="28"/>
  <c r="C33" i="28"/>
  <c r="G32" i="28"/>
  <c r="M33" i="28" l="1"/>
  <c r="D33" i="28" s="1"/>
  <c r="E33" i="28" s="1"/>
  <c r="R33" i="28"/>
  <c r="S33" i="28" s="1"/>
  <c r="W33" i="28"/>
  <c r="N33" i="28" l="1"/>
  <c r="B34" i="28"/>
  <c r="C34" i="28"/>
  <c r="G33" i="28"/>
  <c r="M34" i="28" l="1"/>
  <c r="D34" i="28" s="1"/>
  <c r="E34" i="28" s="1"/>
  <c r="R34" i="28"/>
  <c r="S34" i="28" s="1"/>
  <c r="W34" i="28"/>
  <c r="N34" i="28" l="1"/>
  <c r="B35" i="28"/>
  <c r="C35" i="28"/>
  <c r="G34" i="28"/>
  <c r="M35" i="28" l="1"/>
  <c r="D35" i="28" s="1"/>
  <c r="E35" i="28" s="1"/>
  <c r="R35" i="28"/>
  <c r="S35" i="28" s="1"/>
  <c r="W35" i="28"/>
  <c r="N35" i="28" l="1"/>
  <c r="B36" i="28"/>
  <c r="C36" i="28"/>
  <c r="G35" i="28"/>
  <c r="M36" i="28" l="1"/>
  <c r="D36" i="28" s="1"/>
  <c r="E36" i="28" s="1"/>
  <c r="R36" i="28"/>
  <c r="S36" i="28" s="1"/>
  <c r="W36" i="28"/>
  <c r="N36" i="28" l="1"/>
  <c r="B37" i="28"/>
  <c r="C37" i="28"/>
  <c r="G36" i="28"/>
  <c r="M37" i="28" l="1"/>
  <c r="D37" i="28" s="1"/>
  <c r="E37" i="28" s="1"/>
  <c r="R37" i="28"/>
  <c r="S37" i="28" s="1"/>
  <c r="W37" i="28"/>
  <c r="N37" i="28" l="1"/>
  <c r="B38" i="28"/>
  <c r="C38" i="28"/>
  <c r="G37" i="28"/>
  <c r="M38" i="28" l="1"/>
  <c r="D38" i="28" s="1"/>
  <c r="E38" i="28" s="1"/>
  <c r="R38" i="28"/>
  <c r="S38" i="28" s="1"/>
  <c r="W38" i="28"/>
  <c r="N38" i="28" l="1"/>
  <c r="B39" i="28"/>
  <c r="C39" i="28"/>
  <c r="G38" i="28"/>
  <c r="M39" i="28" l="1"/>
  <c r="D39" i="28" s="1"/>
  <c r="E39" i="28" s="1"/>
  <c r="R39" i="28"/>
  <c r="S39" i="28" s="1"/>
  <c r="W39" i="28"/>
  <c r="N39" i="28" l="1"/>
  <c r="B40" i="28"/>
  <c r="C40" i="28"/>
  <c r="G39" i="28"/>
  <c r="M40" i="28" l="1"/>
  <c r="D40" i="28" s="1"/>
  <c r="E40" i="28" s="1"/>
  <c r="R40" i="28"/>
  <c r="S40" i="28" s="1"/>
  <c r="W40" i="28"/>
  <c r="N40" i="28" l="1"/>
  <c r="B41" i="28"/>
  <c r="C41" i="28"/>
  <c r="G40" i="28"/>
  <c r="M41" i="28" l="1"/>
  <c r="D41" i="28" s="1"/>
  <c r="E41" i="28" s="1"/>
  <c r="R41" i="28"/>
  <c r="S41" i="28" s="1"/>
  <c r="W41" i="28"/>
  <c r="N41" i="28" l="1"/>
  <c r="B42" i="28"/>
  <c r="C42" i="28"/>
  <c r="G41" i="28"/>
  <c r="M42" i="28" l="1"/>
  <c r="D42" i="28" s="1"/>
  <c r="E42" i="28" s="1"/>
  <c r="R42" i="28"/>
  <c r="S42" i="28" s="1"/>
  <c r="W42" i="28"/>
  <c r="N42" i="28" l="1"/>
  <c r="B43" i="28"/>
  <c r="C43" i="28"/>
  <c r="G42" i="28"/>
  <c r="M43" i="28" l="1"/>
  <c r="D43" i="28" s="1"/>
  <c r="E43" i="28" s="1"/>
  <c r="R43" i="28"/>
  <c r="S43" i="28" s="1"/>
  <c r="W43" i="28"/>
  <c r="N43" i="28" l="1"/>
  <c r="B44" i="28"/>
  <c r="C44" i="28"/>
  <c r="G43" i="28"/>
  <c r="M44" i="28" l="1"/>
  <c r="D44" i="28" s="1"/>
  <c r="E44" i="28" s="1"/>
  <c r="R44" i="28"/>
  <c r="S44" i="28" s="1"/>
  <c r="W44" i="28"/>
  <c r="N44" i="28" l="1"/>
  <c r="B45" i="28"/>
  <c r="C45" i="28"/>
  <c r="G44" i="28"/>
  <c r="M45" i="28" l="1"/>
  <c r="D45" i="28" s="1"/>
  <c r="E45" i="28" s="1"/>
  <c r="R45" i="28"/>
  <c r="S45" i="28" s="1"/>
  <c r="W45" i="28"/>
  <c r="N45" i="28" l="1"/>
  <c r="B46" i="28"/>
  <c r="C46" i="28"/>
  <c r="G45" i="28"/>
  <c r="M46" i="28" l="1"/>
  <c r="D46" i="28" s="1"/>
  <c r="E46" i="28" s="1"/>
  <c r="R46" i="28"/>
  <c r="S46" i="28" s="1"/>
  <c r="W46" i="28"/>
  <c r="N46" i="28" l="1"/>
  <c r="B47" i="28"/>
  <c r="C47" i="28"/>
  <c r="G46" i="28"/>
  <c r="M47" i="28" l="1"/>
  <c r="D47" i="28" s="1"/>
  <c r="E47" i="28" s="1"/>
  <c r="R47" i="28"/>
  <c r="S47" i="28" s="1"/>
  <c r="W47" i="28"/>
  <c r="N47" i="28" l="1"/>
  <c r="B48" i="28"/>
  <c r="C48" i="28"/>
  <c r="G47" i="28"/>
  <c r="M48" i="28" l="1"/>
  <c r="D48" i="28" s="1"/>
  <c r="E48" i="28" s="1"/>
  <c r="R48" i="28"/>
  <c r="S48" i="28" s="1"/>
  <c r="W48" i="28"/>
  <c r="N48" i="28" l="1"/>
  <c r="B49" i="28"/>
  <c r="C49" i="28"/>
  <c r="G48" i="28"/>
  <c r="M49" i="28" l="1"/>
  <c r="D49" i="28" s="1"/>
  <c r="E49" i="28" s="1"/>
  <c r="R49" i="28"/>
  <c r="S49" i="28" s="1"/>
  <c r="W49" i="28"/>
  <c r="N49" i="28" l="1"/>
  <c r="B50" i="28"/>
  <c r="C50" i="28"/>
  <c r="M50" i="28"/>
  <c r="D50" i="28" s="1"/>
  <c r="R50" i="28"/>
  <c r="S50" i="28" s="1"/>
  <c r="W50" i="28"/>
  <c r="G49" i="28"/>
  <c r="N50" i="28" l="1"/>
  <c r="E50" i="28"/>
  <c r="B51" i="28"/>
  <c r="C51" i="28"/>
  <c r="M51" i="28"/>
  <c r="D51" i="28" s="1"/>
  <c r="R51" i="28"/>
  <c r="S51" i="28" s="1"/>
  <c r="W51" i="28"/>
  <c r="G50" i="28"/>
  <c r="E51" i="28" l="1"/>
  <c r="N51" i="28"/>
  <c r="B52" i="28"/>
  <c r="C52" i="28"/>
  <c r="M52" i="28" l="1"/>
  <c r="D52" i="28" s="1"/>
  <c r="E52" i="28" s="1"/>
  <c r="R52" i="28"/>
  <c r="S52" i="28" s="1"/>
  <c r="W52" i="28"/>
  <c r="G51" i="28"/>
  <c r="N52" i="28" l="1"/>
  <c r="B53" i="28"/>
  <c r="C53" i="28"/>
  <c r="G52" i="28"/>
  <c r="M53" i="28" l="1"/>
  <c r="D53" i="28" s="1"/>
  <c r="E53" i="28" s="1"/>
  <c r="R53" i="28"/>
  <c r="S53" i="28" s="1"/>
  <c r="W53" i="28"/>
  <c r="N53" i="28" l="1"/>
  <c r="B54" i="28"/>
  <c r="C54" i="28"/>
  <c r="G53" i="28"/>
  <c r="M54" i="28" l="1"/>
  <c r="D54" i="28" s="1"/>
  <c r="E54" i="28" s="1"/>
  <c r="R54" i="28"/>
  <c r="S54" i="28" s="1"/>
  <c r="W54" i="28"/>
  <c r="N54" i="28" l="1"/>
  <c r="B55" i="28"/>
  <c r="C55" i="28"/>
  <c r="G54" i="28"/>
  <c r="M55" i="28" l="1"/>
  <c r="D55" i="28" s="1"/>
  <c r="E55" i="28" s="1"/>
  <c r="R55" i="28"/>
  <c r="S55" i="28" s="1"/>
  <c r="W55" i="28"/>
  <c r="N55" i="28" l="1"/>
  <c r="B56" i="28"/>
  <c r="C56" i="28"/>
  <c r="G55" i="28"/>
  <c r="M56" i="28" l="1"/>
  <c r="D56" i="28" s="1"/>
  <c r="E56" i="28" s="1"/>
  <c r="R56" i="28"/>
  <c r="S56" i="28" s="1"/>
  <c r="W56" i="28"/>
  <c r="N56" i="28" l="1"/>
  <c r="B57" i="28"/>
  <c r="C57" i="28"/>
  <c r="G56" i="28"/>
  <c r="M57" i="28" l="1"/>
  <c r="D57" i="28" s="1"/>
  <c r="E57" i="28" s="1"/>
  <c r="R57" i="28"/>
  <c r="S57" i="28" s="1"/>
  <c r="W57" i="28"/>
  <c r="N57" i="28" l="1"/>
  <c r="B58" i="28"/>
  <c r="C58" i="28"/>
  <c r="G57" i="28"/>
  <c r="M58" i="28" l="1"/>
  <c r="D58" i="28" s="1"/>
  <c r="E58" i="28" s="1"/>
  <c r="R58" i="28"/>
  <c r="S58" i="28" s="1"/>
  <c r="W58" i="28"/>
  <c r="N58" i="28" l="1"/>
  <c r="O5" i="28" s="1" a="1"/>
  <c r="O2" i="27"/>
  <c r="G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P4" i="26"/>
  <c r="W8" i="27" l="1"/>
  <c r="Y6"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G38" i="27"/>
  <c r="G35" i="27"/>
  <c r="G27" i="27"/>
  <c r="G33" i="27"/>
  <c r="G23" i="27"/>
  <c r="G28" i="27"/>
  <c r="G20" i="27"/>
  <c r="G39" i="27"/>
  <c r="G18" i="27"/>
  <c r="G26" i="27"/>
  <c r="G25" i="27"/>
  <c r="G29" i="27"/>
  <c r="G40" i="27"/>
  <c r="G34" i="27"/>
  <c r="C8" i="26" l="1"/>
  <c r="D8" i="26"/>
  <c r="O8" i="26"/>
  <c r="T8" i="26"/>
  <c r="U8" i="26" s="1"/>
  <c r="Y8" i="26"/>
  <c r="G24" i="27"/>
  <c r="G32" i="27"/>
  <c r="G13" i="27"/>
  <c r="G19" i="27"/>
  <c r="G21" i="27"/>
  <c r="G12" i="27"/>
  <c r="G36" i="27"/>
  <c r="G16" i="27"/>
  <c r="G9" i="27"/>
  <c r="G15" i="27"/>
  <c r="G5" i="27"/>
  <c r="G22" i="27"/>
  <c r="G7" i="27"/>
  <c r="G37" i="27"/>
  <c r="G6" i="27"/>
  <c r="G17" i="27"/>
  <c r="G14" i="27"/>
  <c r="G30" i="27"/>
  <c r="G11" i="27"/>
  <c r="G8" i="27"/>
  <c r="G31" i="27"/>
  <c r="H5" i="26"/>
  <c r="G10" i="27"/>
  <c r="F6" i="26" l="1"/>
  <c r="C9" i="26"/>
  <c r="D9" i="26"/>
  <c r="O9" i="26"/>
  <c r="T9" i="26"/>
  <c r="U9" i="26" s="1"/>
  <c r="Y9" i="26"/>
  <c r="C10" i="26" l="1"/>
  <c r="D10" i="26"/>
  <c r="O10" i="26"/>
  <c r="T10" i="26"/>
  <c r="U10" i="26" s="1"/>
  <c r="Y10" i="26"/>
  <c r="H6" i="26"/>
  <c r="F7" i="26" l="1"/>
  <c r="C11" i="26"/>
  <c r="D11" i="26"/>
  <c r="O11" i="26"/>
  <c r="T11" i="26"/>
  <c r="U11" i="26" s="1"/>
  <c r="Y11" i="26"/>
  <c r="H7" i="26"/>
  <c r="C12" i="26" l="1"/>
  <c r="D12" i="26"/>
  <c r="O12" i="26"/>
  <c r="T12" i="26"/>
  <c r="U12" i="26" s="1"/>
  <c r="Y12" i="26"/>
  <c r="F8" i="26" l="1"/>
  <c r="C13" i="26"/>
  <c r="D13" i="26"/>
  <c r="O13" i="26"/>
  <c r="T13" i="26"/>
  <c r="U13" i="26" s="1"/>
  <c r="Y13" i="26"/>
  <c r="C14" i="26" l="1"/>
  <c r="D14" i="26"/>
  <c r="O14" i="26"/>
  <c r="T14" i="26"/>
  <c r="U14" i="26" s="1"/>
  <c r="Y14" i="26"/>
  <c r="H8" i="26"/>
  <c r="F9" i="26" l="1"/>
  <c r="C15" i="26"/>
  <c r="D15" i="26"/>
  <c r="O15" i="26"/>
  <c r="T15" i="26"/>
  <c r="U15" i="26" s="1"/>
  <c r="Y15" i="26"/>
  <c r="F10" i="26" l="1"/>
  <c r="C16" i="26"/>
  <c r="D16" i="26"/>
  <c r="O16" i="26"/>
  <c r="P5" i="26" s="1" a="1"/>
  <c r="P16" i="26" s="1"/>
  <c r="T16" i="26"/>
  <c r="U16" i="26" s="1"/>
  <c r="Y16" i="26"/>
  <c r="H10" i="26"/>
  <c r="H9" i="26"/>
  <c r="F11" i="26" l="1"/>
  <c r="P5" i="26"/>
  <c r="P6" i="26"/>
  <c r="P7" i="26"/>
  <c r="P8" i="26"/>
  <c r="P9" i="26"/>
  <c r="P10" i="26"/>
  <c r="P11" i="26"/>
  <c r="P12" i="26"/>
  <c r="P13" i="26"/>
  <c r="P14" i="26"/>
  <c r="P15" i="26"/>
  <c r="Q2" i="25"/>
  <c r="P5" i="25"/>
  <c r="U5" i="25"/>
  <c r="V5" i="25" s="1"/>
  <c r="Z5" i="25" a="1"/>
  <c r="Z5" i="25" s="1"/>
  <c r="H11" i="26"/>
  <c r="Q4" i="25"/>
  <c r="F5" i="25" l="1"/>
  <c r="E5" i="25"/>
  <c r="P6" i="25"/>
  <c r="U6" i="25"/>
  <c r="V6" i="25" s="1"/>
  <c r="Z6" i="25"/>
  <c r="AA5" i="25"/>
  <c r="F12" i="26" l="1"/>
  <c r="F6" i="25"/>
  <c r="E6" i="25"/>
  <c r="P7" i="25"/>
  <c r="U7" i="25"/>
  <c r="V7" i="25" s="1"/>
  <c r="Z7" i="25"/>
  <c r="AA6" i="25"/>
  <c r="H13" i="26"/>
  <c r="H12" i="26"/>
  <c r="E7" i="25" l="1"/>
  <c r="F7" i="25"/>
  <c r="P8" i="25"/>
  <c r="U8" i="25"/>
  <c r="V8" i="25" s="1"/>
  <c r="Z8" i="25"/>
  <c r="AA7" i="25"/>
  <c r="F13" i="26" l="1"/>
  <c r="E8" i="25"/>
  <c r="F8" i="25"/>
  <c r="E9" i="25"/>
  <c r="F9" i="25"/>
  <c r="P9" i="25"/>
  <c r="Q5" i="25" s="1" a="1"/>
  <c r="Q9" i="25" s="1"/>
  <c r="U9" i="25"/>
  <c r="V9" i="25" s="1"/>
  <c r="Z9" i="25"/>
  <c r="AA8" i="25"/>
  <c r="H15" i="26"/>
  <c r="H16" i="26"/>
  <c r="H14" i="26"/>
  <c r="F14" i="26" l="1"/>
  <c r="Q5" i="25"/>
  <c r="Q6" i="25"/>
  <c r="Q7" i="25"/>
  <c r="Q8" i="25"/>
  <c r="I1" i="24"/>
  <c r="I2" i="24"/>
  <c r="I3" i="24"/>
  <c r="AC5" i="24" a="1"/>
  <c r="AC5" i="24" s="1"/>
  <c r="AA9" i="25"/>
  <c r="R4" i="24"/>
  <c r="F16" i="26" l="1"/>
  <c r="F15" i="26"/>
  <c r="Y5" i="24"/>
  <c r="AC6" i="24"/>
  <c r="Y6" i="24" l="1"/>
  <c r="AC7" i="24"/>
  <c r="Y7" i="24" l="1"/>
  <c r="AC8" i="24"/>
  <c r="Y8" i="24" l="1"/>
  <c r="AC9" i="24"/>
  <c r="Y9" i="24" l="1"/>
  <c r="AC10" i="24"/>
  <c r="Y10" i="24" l="1"/>
  <c r="AC11" i="24"/>
  <c r="Y11" i="24" l="1"/>
  <c r="AC12" i="24"/>
  <c r="Y12" i="24" l="1"/>
  <c r="AC13" i="24"/>
  <c r="Y13" i="24" l="1"/>
  <c r="AC14" i="24"/>
  <c r="Y14" i="24" l="1"/>
  <c r="AC15" i="24"/>
  <c r="Y15" i="24" l="1"/>
  <c r="AC16" i="24"/>
  <c r="Y16" i="24" l="1"/>
  <c r="AC17" i="24"/>
  <c r="Y17" i="24" l="1"/>
  <c r="AC18" i="24"/>
  <c r="Y18" i="24" l="1"/>
  <c r="AC19" i="24"/>
  <c r="Y19" i="24" l="1"/>
  <c r="AC20" i="24"/>
  <c r="Y20" i="24" l="1"/>
  <c r="AC21" i="24"/>
  <c r="Y21" i="24" l="1"/>
  <c r="AC22" i="24"/>
  <c r="Y22" i="24" l="1"/>
  <c r="AC23" i="24"/>
  <c r="Y23" i="24" l="1"/>
  <c r="AC24" i="24"/>
  <c r="Y24" i="24" l="1"/>
  <c r="AC25" i="24"/>
  <c r="Y25" i="24" l="1"/>
  <c r="AC26" i="24"/>
  <c r="Y26" i="24" l="1"/>
  <c r="AC27" i="24"/>
  <c r="Y27" i="24" l="1"/>
  <c r="AC28" i="24"/>
  <c r="Y28" i="24" l="1"/>
  <c r="AC29" i="24"/>
  <c r="Y29" i="24" l="1"/>
  <c r="AC30" i="24"/>
  <c r="Y30" i="24" l="1"/>
  <c r="AC31" i="24"/>
  <c r="Y31" i="24" l="1"/>
  <c r="AC32" i="24"/>
  <c r="Y32" i="24" l="1"/>
  <c r="AC33" i="24"/>
  <c r="Y33" i="24" l="1"/>
  <c r="AC34" i="24"/>
  <c r="Y34" i="24" l="1"/>
  <c r="AC35" i="24"/>
  <c r="Y35" i="24" l="1"/>
  <c r="AC36" i="24"/>
  <c r="Y36" i="24" l="1"/>
  <c r="AC37" i="24"/>
  <c r="Y37" i="24" l="1"/>
  <c r="AC38" i="24"/>
  <c r="Y38" i="24" l="1"/>
  <c r="AC39" i="24"/>
  <c r="Y39" i="24" l="1"/>
  <c r="AC40" i="24"/>
  <c r="Y40" i="24" l="1"/>
  <c r="AC41" i="24"/>
  <c r="Y41" i="24" l="1"/>
  <c r="AC42" i="24"/>
  <c r="Y42" i="24" l="1"/>
  <c r="AC43" i="24"/>
  <c r="Y43" i="24" l="1"/>
  <c r="AC44" i="24"/>
  <c r="Y44" i="24" l="1"/>
  <c r="AC45" i="24"/>
  <c r="Y45" i="24" l="1"/>
  <c r="AC46" i="24"/>
  <c r="L4" i="23"/>
  <c r="Y46" i="24" l="1"/>
  <c r="B5" i="23"/>
  <c r="K5" i="23"/>
  <c r="L5" i="23" s="1"/>
  <c r="T5" i="23" a="1"/>
  <c r="T5" i="23" s="1"/>
  <c r="B6" i="23"/>
  <c r="O2" i="22"/>
  <c r="B5" i="22"/>
  <c r="C5" i="22"/>
  <c r="D5" i="22"/>
  <c r="N5" i="22"/>
  <c r="W5" i="22" a="1"/>
  <c r="W5" i="22" s="1"/>
  <c r="X5" i="22"/>
  <c r="O4" i="22"/>
  <c r="T6" i="23" l="1"/>
  <c r="E5" i="22"/>
  <c r="S5" i="22"/>
  <c r="B6" i="22"/>
  <c r="C6" i="22"/>
  <c r="D6" i="22"/>
  <c r="N6" i="22"/>
  <c r="W6" i="22"/>
  <c r="X6" i="22"/>
  <c r="D6" i="23"/>
  <c r="D5" i="23"/>
  <c r="E6" i="22" l="1"/>
  <c r="S6" i="22"/>
  <c r="B7" i="22"/>
  <c r="C7" i="22"/>
  <c r="D7" i="22"/>
  <c r="N7" i="22"/>
  <c r="W7" i="22"/>
  <c r="X7" i="22"/>
  <c r="G5" i="22"/>
  <c r="U2" i="23"/>
  <c r="E7" i="22" l="1"/>
  <c r="S7" i="22"/>
  <c r="B8" i="22"/>
  <c r="C8" i="22"/>
  <c r="D8" i="22"/>
  <c r="N8" i="22"/>
  <c r="W8" i="22"/>
  <c r="X8" i="22"/>
  <c r="G6" i="22"/>
  <c r="G7" i="22"/>
  <c r="E8" i="22" l="1"/>
  <c r="S8" i="22"/>
  <c r="B9" i="22"/>
  <c r="C9" i="22"/>
  <c r="D9" i="22"/>
  <c r="N9" i="22"/>
  <c r="W9" i="22"/>
  <c r="X9" i="22"/>
  <c r="G8" i="22"/>
  <c r="E9" i="22" l="1"/>
  <c r="S9" i="22"/>
  <c r="B10" i="22"/>
  <c r="C10" i="22"/>
  <c r="D10" i="22"/>
  <c r="N10" i="22"/>
  <c r="W10" i="22"/>
  <c r="X10" i="22"/>
  <c r="E10" i="22" l="1"/>
  <c r="S10" i="22"/>
  <c r="B11" i="22"/>
  <c r="C11" i="22"/>
  <c r="D11" i="22"/>
  <c r="N11" i="22"/>
  <c r="W11" i="22"/>
  <c r="X11" i="22"/>
  <c r="G9" i="22"/>
  <c r="E11" i="22" l="1"/>
  <c r="S11" i="22"/>
  <c r="B12" i="22"/>
  <c r="C12" i="22"/>
  <c r="D12" i="22"/>
  <c r="N12" i="22"/>
  <c r="W12" i="22"/>
  <c r="X12" i="22"/>
  <c r="G10" i="22"/>
  <c r="E12" i="22" l="1"/>
  <c r="S12" i="22"/>
  <c r="B13" i="22"/>
  <c r="C13" i="22"/>
  <c r="D13" i="22"/>
  <c r="N13" i="22"/>
  <c r="W13" i="22"/>
  <c r="X13" i="22"/>
  <c r="G11" i="22"/>
  <c r="E13" i="22" l="1"/>
  <c r="S13" i="22"/>
  <c r="B14" i="22"/>
  <c r="C14" i="22"/>
  <c r="D14" i="22"/>
  <c r="N14" i="22"/>
  <c r="W14" i="22"/>
  <c r="X14" i="22"/>
  <c r="G12" i="22"/>
  <c r="G13" i="22"/>
  <c r="E14" i="22" l="1"/>
  <c r="S14" i="22"/>
  <c r="B15" i="22"/>
  <c r="C15" i="22"/>
  <c r="D15" i="22"/>
  <c r="N15" i="22"/>
  <c r="W15" i="22"/>
  <c r="X15" i="22"/>
  <c r="E15" i="22" l="1"/>
  <c r="S15" i="22"/>
  <c r="B16" i="22"/>
  <c r="C16" i="22"/>
  <c r="D16" i="22"/>
  <c r="N16" i="22"/>
  <c r="W16" i="22"/>
  <c r="X16" i="22"/>
  <c r="G14" i="22"/>
  <c r="E16" i="22" l="1"/>
  <c r="S16" i="22"/>
  <c r="B17" i="22"/>
  <c r="C17" i="22"/>
  <c r="D17" i="22"/>
  <c r="N17" i="22"/>
  <c r="W17" i="22"/>
  <c r="X17" i="22"/>
  <c r="G15" i="22"/>
  <c r="E17" i="22" l="1"/>
  <c r="S17" i="22"/>
  <c r="B18" i="22"/>
  <c r="C18" i="22"/>
  <c r="D18" i="22"/>
  <c r="N18" i="22"/>
  <c r="W18" i="22"/>
  <c r="X18" i="22"/>
  <c r="G16" i="22"/>
  <c r="E18" i="22" l="1"/>
  <c r="S18" i="22"/>
  <c r="B19" i="22"/>
  <c r="C19" i="22"/>
  <c r="D19" i="22"/>
  <c r="N19" i="22"/>
  <c r="W19" i="22"/>
  <c r="X19" i="22"/>
  <c r="G17" i="22"/>
  <c r="E19" i="22" l="1"/>
  <c r="S19" i="22"/>
  <c r="B20" i="22"/>
  <c r="C20" i="22"/>
  <c r="D20" i="22"/>
  <c r="N20" i="22"/>
  <c r="W20" i="22"/>
  <c r="X20" i="22"/>
  <c r="G18" i="22"/>
  <c r="G19" i="22"/>
  <c r="E20" i="22" l="1"/>
  <c r="S20" i="22"/>
  <c r="B21" i="22"/>
  <c r="C21" i="22"/>
  <c r="D21" i="22"/>
  <c r="N21" i="22"/>
  <c r="W21" i="22"/>
  <c r="X21" i="22"/>
  <c r="G20" i="22"/>
  <c r="E21" i="22" l="1"/>
  <c r="S21" i="22"/>
  <c r="B22" i="22"/>
  <c r="C22" i="22"/>
  <c r="D22" i="22"/>
  <c r="N22" i="22"/>
  <c r="W22" i="22"/>
  <c r="X22" i="22"/>
  <c r="E22" i="22" l="1"/>
  <c r="S22" i="22"/>
  <c r="B23" i="22"/>
  <c r="C23" i="22"/>
  <c r="D23" i="22"/>
  <c r="N23" i="22"/>
  <c r="W23" i="22"/>
  <c r="X23" i="22"/>
  <c r="G21" i="22"/>
  <c r="E23" i="22" l="1"/>
  <c r="S23" i="22"/>
  <c r="B24" i="22"/>
  <c r="C24" i="22"/>
  <c r="D24" i="22"/>
  <c r="N24" i="22"/>
  <c r="W24" i="22"/>
  <c r="X24" i="22"/>
  <c r="G22" i="22"/>
  <c r="G23" i="22"/>
  <c r="E24" i="22" l="1"/>
  <c r="S24" i="22"/>
  <c r="B25" i="22"/>
  <c r="C25" i="22"/>
  <c r="D25" i="22"/>
  <c r="N25" i="22"/>
  <c r="W25" i="22"/>
  <c r="X25" i="22"/>
  <c r="G24" i="22"/>
  <c r="E25" i="22" l="1"/>
  <c r="S25" i="22"/>
  <c r="B26" i="22"/>
  <c r="C26" i="22"/>
  <c r="D26" i="22"/>
  <c r="N26" i="22"/>
  <c r="W26" i="22"/>
  <c r="X26" i="22"/>
  <c r="E26" i="22" l="1"/>
  <c r="S26" i="22"/>
  <c r="B27" i="22"/>
  <c r="C27" i="22"/>
  <c r="D27" i="22"/>
  <c r="N27" i="22"/>
  <c r="W27" i="22"/>
  <c r="X27" i="22"/>
  <c r="G26" i="22"/>
  <c r="G25" i="22"/>
  <c r="E27" i="22" l="1"/>
  <c r="S27" i="22"/>
  <c r="B28" i="22"/>
  <c r="C28" i="22"/>
  <c r="D28" i="22"/>
  <c r="N28" i="22"/>
  <c r="W28" i="22"/>
  <c r="X28" i="22"/>
  <c r="G27" i="22"/>
  <c r="E28" i="22" l="1"/>
  <c r="S28" i="22"/>
  <c r="B29" i="22"/>
  <c r="C29" i="22"/>
  <c r="D29" i="22"/>
  <c r="N29" i="22"/>
  <c r="W29" i="22"/>
  <c r="X29" i="22"/>
  <c r="G28" i="22"/>
  <c r="E29" i="22" l="1"/>
  <c r="S29" i="22"/>
  <c r="B30" i="22"/>
  <c r="C30" i="22"/>
  <c r="D30" i="22"/>
  <c r="N30" i="22"/>
  <c r="W30" i="22"/>
  <c r="X30" i="22"/>
  <c r="G29" i="22"/>
  <c r="E30" i="22" l="1"/>
  <c r="S30" i="22"/>
  <c r="B31" i="22"/>
  <c r="C31" i="22"/>
  <c r="D31" i="22"/>
  <c r="N31" i="22"/>
  <c r="W31" i="22"/>
  <c r="X31" i="22"/>
  <c r="G30" i="22"/>
  <c r="E31" i="22" l="1"/>
  <c r="S31" i="22"/>
  <c r="B32" i="22"/>
  <c r="C32" i="22"/>
  <c r="D32" i="22"/>
  <c r="N32" i="22"/>
  <c r="W32" i="22"/>
  <c r="X32" i="22"/>
  <c r="E32" i="22" l="1"/>
  <c r="S32" i="22"/>
  <c r="B33" i="22"/>
  <c r="C33" i="22"/>
  <c r="D33" i="22"/>
  <c r="N33" i="22"/>
  <c r="W33" i="22"/>
  <c r="X33" i="22"/>
  <c r="G31" i="22"/>
  <c r="E33" i="22" l="1"/>
  <c r="S33" i="22"/>
  <c r="B34" i="22"/>
  <c r="C34" i="22"/>
  <c r="D34" i="22"/>
  <c r="N34" i="22"/>
  <c r="W34" i="22"/>
  <c r="X34" i="22"/>
  <c r="G32" i="22"/>
  <c r="E34" i="22" l="1"/>
  <c r="S34" i="22"/>
  <c r="B35" i="22"/>
  <c r="C35" i="22"/>
  <c r="D35" i="22"/>
  <c r="N35" i="22"/>
  <c r="W35" i="22"/>
  <c r="X35" i="22"/>
  <c r="G33" i="22"/>
  <c r="E35" i="22" l="1"/>
  <c r="S35" i="22"/>
  <c r="B36" i="22"/>
  <c r="C36" i="22"/>
  <c r="D36" i="22"/>
  <c r="N36" i="22"/>
  <c r="W36" i="22"/>
  <c r="X36" i="22"/>
  <c r="G34" i="22"/>
  <c r="E36" i="22" l="1"/>
  <c r="S36" i="22"/>
  <c r="B37" i="22"/>
  <c r="C37" i="22"/>
  <c r="D37" i="22"/>
  <c r="N37" i="22"/>
  <c r="W37" i="22"/>
  <c r="X37" i="22"/>
  <c r="G35" i="22"/>
  <c r="E37" i="22" l="1"/>
  <c r="S37" i="22"/>
  <c r="B38" i="22"/>
  <c r="C38" i="22"/>
  <c r="D38" i="22"/>
  <c r="N38" i="22"/>
  <c r="W38" i="22"/>
  <c r="X38" i="22"/>
  <c r="G36" i="22"/>
  <c r="E38" i="22" l="1"/>
  <c r="S38" i="22"/>
  <c r="B39" i="22"/>
  <c r="C39" i="22"/>
  <c r="D39" i="22"/>
  <c r="N39" i="22"/>
  <c r="W39" i="22"/>
  <c r="X39" i="22"/>
  <c r="G37" i="22"/>
  <c r="E39" i="22" l="1"/>
  <c r="S39" i="22"/>
  <c r="B40" i="22"/>
  <c r="C40" i="22"/>
  <c r="D40" i="22"/>
  <c r="N40" i="22"/>
  <c r="W40" i="22"/>
  <c r="X40" i="22"/>
  <c r="G38" i="22"/>
  <c r="E40" i="22" l="1"/>
  <c r="S40" i="22"/>
  <c r="B41" i="22"/>
  <c r="C41" i="22"/>
  <c r="D41" i="22"/>
  <c r="N41" i="22"/>
  <c r="O5" i="22" s="1" a="1"/>
  <c r="O41" i="22" s="1"/>
  <c r="W41" i="22"/>
  <c r="X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5" i="21"/>
  <c r="O4" i="21"/>
  <c r="G40" i="22"/>
  <c r="E5" i="21" l="1"/>
  <c r="S5" i="21"/>
  <c r="B6" i="21"/>
  <c r="C6" i="21"/>
  <c r="D6" i="21"/>
  <c r="N6" i="21"/>
  <c r="W6" i="21"/>
  <c r="X6" i="21"/>
  <c r="G41" i="22"/>
  <c r="E6" i="21" l="1"/>
  <c r="S6" i="21"/>
  <c r="B7" i="21"/>
  <c r="C7" i="21"/>
  <c r="D7" i="21"/>
  <c r="N7" i="21"/>
  <c r="W7" i="21"/>
  <c r="X7" i="21"/>
  <c r="G5" i="21"/>
  <c r="E7" i="21" l="1"/>
  <c r="S7" i="21"/>
  <c r="B8" i="21"/>
  <c r="C8" i="21"/>
  <c r="D8" i="21"/>
  <c r="N8" i="21"/>
  <c r="W8" i="21"/>
  <c r="X8" i="21"/>
  <c r="G6" i="21"/>
  <c r="E8" i="21" l="1"/>
  <c r="S8" i="21"/>
  <c r="B9" i="21"/>
  <c r="C9" i="21"/>
  <c r="D9" i="21"/>
  <c r="N9" i="21"/>
  <c r="W9" i="21"/>
  <c r="X9" i="21"/>
  <c r="G7" i="21"/>
  <c r="E9" i="21" l="1"/>
  <c r="S9" i="21"/>
  <c r="B10" i="21"/>
  <c r="C10" i="21"/>
  <c r="D10" i="21"/>
  <c r="N10" i="21"/>
  <c r="W10" i="21"/>
  <c r="X10" i="21"/>
  <c r="G8" i="21"/>
  <c r="E10" i="21" l="1"/>
  <c r="S10" i="21"/>
  <c r="B11" i="21"/>
  <c r="C11" i="21"/>
  <c r="D11" i="21"/>
  <c r="N11" i="21"/>
  <c r="W11" i="21"/>
  <c r="X11" i="21"/>
  <c r="G9" i="21"/>
  <c r="E11" i="21" l="1"/>
  <c r="S11" i="21"/>
  <c r="B12" i="21"/>
  <c r="C12" i="21"/>
  <c r="D12" i="21"/>
  <c r="N12" i="21"/>
  <c r="W12" i="21"/>
  <c r="X12" i="21"/>
  <c r="G10" i="21"/>
  <c r="E12" i="21" l="1"/>
  <c r="S12" i="21"/>
  <c r="B13" i="21"/>
  <c r="C13" i="21"/>
  <c r="D13" i="21"/>
  <c r="N13" i="21"/>
  <c r="W13" i="21"/>
  <c r="X13" i="21"/>
  <c r="G11" i="21"/>
  <c r="E13" i="21" l="1"/>
  <c r="S13" i="21"/>
  <c r="B14" i="21"/>
  <c r="C14" i="21"/>
  <c r="D14" i="21"/>
  <c r="N14" i="21"/>
  <c r="W14" i="21"/>
  <c r="X14" i="21"/>
  <c r="G12" i="21"/>
  <c r="E14" i="21" l="1"/>
  <c r="S14" i="21"/>
  <c r="B15" i="21"/>
  <c r="C15" i="21"/>
  <c r="D15" i="21"/>
  <c r="N15" i="21"/>
  <c r="W15" i="21"/>
  <c r="X15" i="21"/>
  <c r="G13" i="21"/>
  <c r="E15" i="21" l="1"/>
  <c r="S15" i="21"/>
  <c r="B16" i="21"/>
  <c r="C16" i="21"/>
  <c r="D16" i="21"/>
  <c r="N16" i="21"/>
  <c r="W16" i="21"/>
  <c r="X16" i="21"/>
  <c r="G14" i="21"/>
  <c r="E16" i="21" l="1"/>
  <c r="S16" i="21"/>
  <c r="B17" i="21"/>
  <c r="C17" i="21"/>
  <c r="D17" i="21"/>
  <c r="N17" i="21"/>
  <c r="W17" i="21"/>
  <c r="X17" i="21"/>
  <c r="G15" i="21"/>
  <c r="E17" i="21" l="1"/>
  <c r="S17" i="21"/>
  <c r="B18" i="21"/>
  <c r="C18" i="21"/>
  <c r="D18" i="21"/>
  <c r="N18" i="21"/>
  <c r="W18" i="21"/>
  <c r="X18" i="21"/>
  <c r="G16" i="21"/>
  <c r="E18" i="21" l="1"/>
  <c r="S18" i="21"/>
  <c r="B19" i="21"/>
  <c r="C19" i="21"/>
  <c r="D19" i="21"/>
  <c r="N19" i="21"/>
  <c r="W19" i="21"/>
  <c r="X19" i="21"/>
  <c r="G17" i="21"/>
  <c r="E19" i="21" l="1"/>
  <c r="S19" i="21"/>
  <c r="B20" i="21"/>
  <c r="C20" i="21"/>
  <c r="D20" i="21"/>
  <c r="N20" i="21"/>
  <c r="W20" i="21"/>
  <c r="X20" i="21"/>
  <c r="G18" i="21"/>
  <c r="E20" i="21" l="1"/>
  <c r="S20" i="21"/>
  <c r="B21" i="21"/>
  <c r="C21" i="21"/>
  <c r="D21" i="21"/>
  <c r="N21" i="21"/>
  <c r="W21" i="21"/>
  <c r="X21" i="21"/>
  <c r="G19" i="21"/>
  <c r="E21" i="21" l="1"/>
  <c r="S21" i="21"/>
  <c r="B22" i="21"/>
  <c r="C22" i="21"/>
  <c r="D22" i="21"/>
  <c r="N22" i="21"/>
  <c r="W22" i="21"/>
  <c r="X22" i="21"/>
  <c r="G20" i="21"/>
  <c r="G21" i="21"/>
  <c r="E22" i="21" l="1"/>
  <c r="S22" i="21"/>
  <c r="B23" i="21"/>
  <c r="C23" i="21"/>
  <c r="D23" i="21"/>
  <c r="N23" i="21"/>
  <c r="W23" i="21"/>
  <c r="X23" i="21"/>
  <c r="G22" i="21"/>
  <c r="E23" i="21" l="1"/>
  <c r="S23" i="21"/>
  <c r="B24" i="21"/>
  <c r="C24" i="21"/>
  <c r="D24" i="21"/>
  <c r="N24" i="21"/>
  <c r="W24" i="21"/>
  <c r="X24" i="21"/>
  <c r="E24" i="21" l="1"/>
  <c r="S24" i="21"/>
  <c r="B25" i="21"/>
  <c r="C25" i="21"/>
  <c r="D25" i="21"/>
  <c r="N25" i="21"/>
  <c r="W25" i="21"/>
  <c r="X25" i="21"/>
  <c r="G23" i="21"/>
  <c r="E25" i="21" l="1"/>
  <c r="S25" i="21"/>
  <c r="B26" i="21"/>
  <c r="C26" i="21"/>
  <c r="D26" i="21"/>
  <c r="N26" i="21"/>
  <c r="W26" i="21"/>
  <c r="X26" i="21"/>
  <c r="G24" i="21"/>
  <c r="E26" i="21" l="1"/>
  <c r="S26" i="21"/>
  <c r="B27" i="21"/>
  <c r="C27" i="21"/>
  <c r="D27" i="21"/>
  <c r="N27" i="21"/>
  <c r="W27" i="21"/>
  <c r="X27" i="21"/>
  <c r="G26" i="21"/>
  <c r="G27" i="21"/>
  <c r="G25" i="21"/>
  <c r="E27" i="21" l="1"/>
  <c r="S27" i="21"/>
  <c r="B28" i="21"/>
  <c r="C28" i="21"/>
  <c r="D28" i="21"/>
  <c r="N28" i="21"/>
  <c r="W28" i="21"/>
  <c r="X28" i="21"/>
  <c r="E28" i="21" l="1"/>
  <c r="S28" i="21"/>
  <c r="B29" i="21"/>
  <c r="C29" i="21"/>
  <c r="D29" i="21"/>
  <c r="N29" i="21"/>
  <c r="W29" i="21"/>
  <c r="X29" i="21"/>
  <c r="E29" i="21" l="1"/>
  <c r="S29" i="21"/>
  <c r="B30" i="21"/>
  <c r="C30" i="21"/>
  <c r="D30" i="21"/>
  <c r="N30" i="21"/>
  <c r="W30" i="21"/>
  <c r="X30" i="21"/>
  <c r="G28" i="21"/>
  <c r="G29" i="21"/>
  <c r="E30" i="21" l="1"/>
  <c r="S30" i="21"/>
  <c r="B31" i="21"/>
  <c r="C31" i="21"/>
  <c r="D31" i="21"/>
  <c r="N31" i="21"/>
  <c r="W31" i="21"/>
  <c r="X31" i="21"/>
  <c r="E31" i="21" l="1"/>
  <c r="S31" i="21"/>
  <c r="B32" i="21"/>
  <c r="C32" i="21"/>
  <c r="D32" i="21"/>
  <c r="N32" i="21"/>
  <c r="W32" i="21"/>
  <c r="X32" i="21"/>
  <c r="G30" i="21"/>
  <c r="G31" i="21"/>
  <c r="E32" i="21" l="1"/>
  <c r="S32" i="21"/>
  <c r="B33" i="21"/>
  <c r="C33" i="21"/>
  <c r="D33" i="21"/>
  <c r="N33" i="21"/>
  <c r="W33" i="21"/>
  <c r="X33" i="21"/>
  <c r="G32" i="21"/>
  <c r="E33" i="21" l="1"/>
  <c r="S33" i="21"/>
  <c r="B34" i="21"/>
  <c r="C34" i="21"/>
  <c r="D34" i="21"/>
  <c r="N34" i="21"/>
  <c r="W34" i="21"/>
  <c r="X34" i="21"/>
  <c r="E34" i="21" l="1"/>
  <c r="S34" i="21"/>
  <c r="B35" i="21"/>
  <c r="C35" i="21"/>
  <c r="D35" i="21"/>
  <c r="N35" i="21"/>
  <c r="W35" i="21"/>
  <c r="X35" i="21"/>
  <c r="G33" i="21"/>
  <c r="E35" i="21" l="1"/>
  <c r="S35" i="21"/>
  <c r="B36" i="21"/>
  <c r="C36" i="21"/>
  <c r="D36" i="21"/>
  <c r="N36" i="21"/>
  <c r="W36" i="21"/>
  <c r="X36" i="21"/>
  <c r="G34" i="21"/>
  <c r="E36" i="21" l="1"/>
  <c r="S36" i="21"/>
  <c r="B37" i="21"/>
  <c r="C37" i="21"/>
  <c r="D37" i="21"/>
  <c r="N37" i="21"/>
  <c r="W37" i="21"/>
  <c r="X37" i="21"/>
  <c r="G35" i="21"/>
  <c r="E37" i="21" l="1"/>
  <c r="S37" i="21"/>
  <c r="B38" i="21"/>
  <c r="C38" i="21"/>
  <c r="D38" i="21"/>
  <c r="N38" i="21"/>
  <c r="W38" i="21"/>
  <c r="X38" i="21"/>
  <c r="G36" i="21"/>
  <c r="E38" i="21" l="1"/>
  <c r="S38" i="21"/>
  <c r="B39" i="21"/>
  <c r="C39" i="21"/>
  <c r="D39" i="21"/>
  <c r="N39" i="21"/>
  <c r="W39" i="21"/>
  <c r="X39" i="21"/>
  <c r="G37" i="21"/>
  <c r="E39" i="21" l="1"/>
  <c r="S39" i="21"/>
  <c r="B40" i="21"/>
  <c r="C40" i="21"/>
  <c r="D40" i="21"/>
  <c r="N40" i="21"/>
  <c r="W40" i="21"/>
  <c r="X40" i="21"/>
  <c r="G38" i="21"/>
  <c r="E40" i="21" l="1"/>
  <c r="S40" i="21"/>
  <c r="B41" i="21"/>
  <c r="C41" i="21"/>
  <c r="D41" i="21"/>
  <c r="N41" i="21"/>
  <c r="O5" i="21" s="1" a="1"/>
  <c r="O41" i="21" s="1"/>
  <c r="W41" i="21"/>
  <c r="X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O4" i="20"/>
  <c r="G40" i="21"/>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1" i="20"/>
  <c r="G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19" i="20"/>
  <c r="G20"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9" i="20"/>
  <c r="G28"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5" i="19"/>
  <c r="X41" i="20"/>
  <c r="O4" i="19"/>
  <c r="G40" i="20"/>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7" i="19"/>
  <c r="G26"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G5" i="18"/>
  <c r="O4" i="18"/>
  <c r="E5" i="18" l="1"/>
  <c r="C6" i="18"/>
  <c r="D6" i="18"/>
  <c r="N6" i="18"/>
  <c r="R6" i="18"/>
  <c r="S6" i="18" s="1"/>
  <c r="W6" i="18"/>
  <c r="X5" i="18"/>
  <c r="G41" i="19"/>
  <c r="E6" i="18" l="1"/>
  <c r="C7" i="18"/>
  <c r="D7" i="18"/>
  <c r="N7" i="18"/>
  <c r="R7" i="18"/>
  <c r="S7" i="18" s="1"/>
  <c r="W7" i="18"/>
  <c r="F6" i="18"/>
  <c r="G6" i="18"/>
  <c r="E7" i="18" l="1"/>
  <c r="C8" i="18"/>
  <c r="D8" i="18"/>
  <c r="N8" i="18"/>
  <c r="R8" i="18"/>
  <c r="S8" i="18" s="1"/>
  <c r="W8" i="18"/>
  <c r="X6" i="18"/>
  <c r="F7" i="18"/>
  <c r="G7" i="18"/>
  <c r="E8" i="18" l="1"/>
  <c r="C9" i="18"/>
  <c r="D9" i="18"/>
  <c r="N9" i="18"/>
  <c r="R9" i="18"/>
  <c r="S9" i="18" s="1"/>
  <c r="W9" i="18"/>
  <c r="F9" i="18"/>
  <c r="F8" i="18"/>
  <c r="X7" i="18"/>
  <c r="G8" i="18"/>
  <c r="E9" i="18" l="1"/>
  <c r="C10" i="18"/>
  <c r="D10" i="18"/>
  <c r="N10" i="18"/>
  <c r="R10" i="18"/>
  <c r="S10" i="18" s="1"/>
  <c r="W10" i="18"/>
  <c r="X9" i="18"/>
  <c r="X8" i="18"/>
  <c r="G9" i="18"/>
  <c r="E10" i="18" l="1"/>
  <c r="C11" i="18"/>
  <c r="D11" i="18"/>
  <c r="N11" i="18"/>
  <c r="R11" i="18"/>
  <c r="S11" i="18" s="1"/>
  <c r="W11" i="18"/>
  <c r="F11" i="18"/>
  <c r="F10" i="18"/>
  <c r="E11" i="18" l="1"/>
  <c r="C12" i="18"/>
  <c r="D12" i="18"/>
  <c r="N12" i="18"/>
  <c r="R12" i="18"/>
  <c r="S12" i="18" s="1"/>
  <c r="W12" i="18"/>
  <c r="X10" i="18"/>
  <c r="X11" i="18"/>
  <c r="G10" i="18"/>
  <c r="G11" i="18"/>
  <c r="E12" i="18" l="1"/>
  <c r="C13" i="18"/>
  <c r="D13" i="18"/>
  <c r="N13" i="18"/>
  <c r="R13" i="18"/>
  <c r="S13" i="18" s="1"/>
  <c r="W13" i="18"/>
  <c r="F12" i="18"/>
  <c r="F13" i="18"/>
  <c r="G12" i="18"/>
  <c r="E13" i="18" l="1"/>
  <c r="C14" i="18"/>
  <c r="D14" i="18"/>
  <c r="N14" i="18"/>
  <c r="R14" i="18"/>
  <c r="S14" i="18" s="1"/>
  <c r="W14" i="18"/>
  <c r="X13" i="18"/>
  <c r="X12" i="18"/>
  <c r="G13" i="18"/>
  <c r="E14" i="18" l="1"/>
  <c r="C15" i="18"/>
  <c r="D15" i="18"/>
  <c r="N15" i="18"/>
  <c r="O5" i="18" s="1" a="1"/>
  <c r="O15" i="18" s="1"/>
  <c r="R15" i="18"/>
  <c r="S15" i="18" s="1"/>
  <c r="W15" i="18"/>
  <c r="F15" i="18"/>
  <c r="F14" i="18"/>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X14" i="18"/>
  <c r="X15" i="18"/>
  <c r="O4" i="17"/>
  <c r="G15" i="18"/>
  <c r="E6" i="17" l="1"/>
  <c r="E5" i="17"/>
  <c r="W6" i="17"/>
  <c r="B7" i="17"/>
  <c r="C7" i="17"/>
  <c r="D7" i="17"/>
  <c r="N7" i="17"/>
  <c r="R7" i="17"/>
  <c r="S7" i="17" s="1"/>
  <c r="W7" i="17"/>
  <c r="F6" i="17"/>
  <c r="F5" i="17"/>
  <c r="X6" i="17"/>
  <c r="G5" i="17"/>
  <c r="E7" i="17" l="1"/>
  <c r="B8" i="17"/>
  <c r="C8" i="17"/>
  <c r="D8" i="17"/>
  <c r="N8" i="17"/>
  <c r="R8" i="17"/>
  <c r="S8" i="17" s="1"/>
  <c r="W8" i="17"/>
  <c r="F7" i="17"/>
  <c r="X5" i="17"/>
  <c r="G6" i="17"/>
  <c r="E8" i="17" l="1"/>
  <c r="B9" i="17"/>
  <c r="C9" i="17"/>
  <c r="D9" i="17"/>
  <c r="N9" i="17"/>
  <c r="R9" i="17"/>
  <c r="S9" i="17" s="1"/>
  <c r="W9" i="17"/>
  <c r="F8" i="17"/>
  <c r="X7" i="17"/>
  <c r="G7" i="17"/>
  <c r="E9" i="17" l="1"/>
  <c r="B10" i="17"/>
  <c r="C10" i="17"/>
  <c r="D10" i="17"/>
  <c r="N10" i="17"/>
  <c r="R10" i="17"/>
  <c r="S10" i="17" s="1"/>
  <c r="W10" i="17"/>
  <c r="F9" i="17"/>
  <c r="X8" i="17"/>
  <c r="G9" i="17"/>
  <c r="G8" i="17"/>
  <c r="E10" i="17" l="1"/>
  <c r="B11" i="17"/>
  <c r="C11" i="17"/>
  <c r="D11" i="17"/>
  <c r="N11" i="17"/>
  <c r="R11" i="17"/>
  <c r="S11" i="17" s="1"/>
  <c r="W11" i="17"/>
  <c r="F10" i="17"/>
  <c r="X9" i="17"/>
  <c r="G10" i="17"/>
  <c r="E11" i="17" l="1"/>
  <c r="B12" i="17"/>
  <c r="C12" i="17"/>
  <c r="D12" i="17"/>
  <c r="N12" i="17"/>
  <c r="R12" i="17"/>
  <c r="S12" i="17" s="1"/>
  <c r="W12" i="17"/>
  <c r="F11" i="17"/>
  <c r="X10" i="17"/>
  <c r="E12" i="17" l="1"/>
  <c r="B13" i="17"/>
  <c r="C13" i="17"/>
  <c r="D13" i="17"/>
  <c r="N13" i="17"/>
  <c r="R13" i="17"/>
  <c r="S13" i="17" s="1"/>
  <c r="W13" i="17"/>
  <c r="F12" i="17"/>
  <c r="X11" i="17"/>
  <c r="G11" i="17"/>
  <c r="G12" i="17"/>
  <c r="E13" i="17" l="1"/>
  <c r="B14" i="17"/>
  <c r="C14" i="17"/>
  <c r="D14" i="17"/>
  <c r="N14" i="17"/>
  <c r="R14" i="17"/>
  <c r="S14" i="17" s="1"/>
  <c r="W14" i="17"/>
  <c r="F14" i="17"/>
  <c r="X12" i="17"/>
  <c r="F13" i="17"/>
  <c r="G13" i="17"/>
  <c r="E14" i="17" l="1"/>
  <c r="B15" i="17"/>
  <c r="C15" i="17"/>
  <c r="D15" i="17"/>
  <c r="N15" i="17"/>
  <c r="R15" i="17"/>
  <c r="S15" i="17" s="1"/>
  <c r="W15" i="17"/>
  <c r="X14" i="17"/>
  <c r="X13" i="17"/>
  <c r="E15" i="17" l="1"/>
  <c r="B16" i="17"/>
  <c r="C16" i="17"/>
  <c r="D16" i="17"/>
  <c r="N16" i="17"/>
  <c r="R16" i="17"/>
  <c r="S16" i="17" s="1"/>
  <c r="W16" i="17"/>
  <c r="F16" i="17"/>
  <c r="F15" i="17"/>
  <c r="G14" i="17"/>
  <c r="E16" i="17" l="1"/>
  <c r="B17" i="17"/>
  <c r="C17" i="17"/>
  <c r="D17" i="17"/>
  <c r="N17" i="17"/>
  <c r="R17" i="17"/>
  <c r="S17" i="17" s="1"/>
  <c r="W17" i="17"/>
  <c r="X16" i="17"/>
  <c r="X15" i="17"/>
  <c r="G16" i="17"/>
  <c r="G15" i="17"/>
  <c r="E17" i="17" l="1"/>
  <c r="B18" i="17"/>
  <c r="C18" i="17"/>
  <c r="D18" i="17"/>
  <c r="N18" i="17"/>
  <c r="R18" i="17"/>
  <c r="S18" i="17" s="1"/>
  <c r="W18" i="17"/>
  <c r="F17" i="17"/>
  <c r="G17" i="17"/>
  <c r="E18" i="17" l="1"/>
  <c r="B19" i="17"/>
  <c r="C19" i="17"/>
  <c r="D19" i="17"/>
  <c r="N19" i="17"/>
  <c r="R19" i="17"/>
  <c r="S19" i="17" s="1"/>
  <c r="W19" i="17"/>
  <c r="F18" i="17"/>
  <c r="X17" i="17"/>
  <c r="E19" i="17" l="1"/>
  <c r="B20" i="17"/>
  <c r="C20" i="17"/>
  <c r="D20" i="17"/>
  <c r="N20" i="17"/>
  <c r="R20" i="17"/>
  <c r="S20" i="17" s="1"/>
  <c r="W20" i="17"/>
  <c r="F19" i="17"/>
  <c r="X18" i="17"/>
  <c r="G19" i="17"/>
  <c r="G18" i="17"/>
  <c r="E20" i="17" l="1"/>
  <c r="B21" i="17"/>
  <c r="C21" i="17"/>
  <c r="D21" i="17"/>
  <c r="N21" i="17"/>
  <c r="R21" i="17"/>
  <c r="S21" i="17" s="1"/>
  <c r="W21" i="17"/>
  <c r="X19" i="17"/>
  <c r="F20" i="17"/>
  <c r="F21" i="17"/>
  <c r="G20" i="17"/>
  <c r="E21" i="17" l="1"/>
  <c r="B22" i="17"/>
  <c r="C22" i="17"/>
  <c r="D22" i="17"/>
  <c r="N22" i="17"/>
  <c r="R22" i="17"/>
  <c r="S22" i="17" s="1"/>
  <c r="W22" i="17"/>
  <c r="F22" i="17"/>
  <c r="X21" i="17"/>
  <c r="X20" i="17"/>
  <c r="G21" i="17"/>
  <c r="E22" i="17" l="1"/>
  <c r="B23" i="17"/>
  <c r="C23" i="17"/>
  <c r="D23" i="17"/>
  <c r="N23" i="17"/>
  <c r="R23" i="17"/>
  <c r="S23" i="17" s="1"/>
  <c r="W23" i="17"/>
  <c r="X22" i="17"/>
  <c r="G22" i="17"/>
  <c r="E23" i="17" l="1"/>
  <c r="B24" i="17"/>
  <c r="C24" i="17"/>
  <c r="D24" i="17"/>
  <c r="N24" i="17"/>
  <c r="R24" i="17"/>
  <c r="S24" i="17" s="1"/>
  <c r="W24" i="17"/>
  <c r="F23" i="17"/>
  <c r="G23" i="17"/>
  <c r="E24" i="17" l="1"/>
  <c r="B25" i="17"/>
  <c r="C25" i="17"/>
  <c r="D25" i="17"/>
  <c r="N25" i="17"/>
  <c r="R25" i="17"/>
  <c r="S25" i="17" s="1"/>
  <c r="W25" i="17"/>
  <c r="F24" i="17"/>
  <c r="X23" i="17"/>
  <c r="G24" i="17"/>
  <c r="E25" i="17" l="1"/>
  <c r="B26" i="17"/>
  <c r="C26" i="17"/>
  <c r="D26" i="17"/>
  <c r="N26" i="17"/>
  <c r="R26" i="17"/>
  <c r="S26" i="17" s="1"/>
  <c r="W26" i="17"/>
  <c r="X24" i="17"/>
  <c r="F26" i="17"/>
  <c r="F25" i="17"/>
  <c r="G25" i="17"/>
  <c r="E26" i="17" l="1"/>
  <c r="B27" i="17"/>
  <c r="C27" i="17"/>
  <c r="D27" i="17"/>
  <c r="N27" i="17"/>
  <c r="R27" i="17"/>
  <c r="S27" i="17" s="1"/>
  <c r="W27" i="17"/>
  <c r="F27" i="17"/>
  <c r="X25" i="17"/>
  <c r="X26" i="17"/>
  <c r="G26" i="17"/>
  <c r="E27" i="17" l="1"/>
  <c r="B28" i="17"/>
  <c r="C28" i="17"/>
  <c r="D28" i="17"/>
  <c r="N28" i="17"/>
  <c r="R28" i="17"/>
  <c r="S28" i="17" s="1"/>
  <c r="W28" i="17"/>
  <c r="X27" i="17"/>
  <c r="G27" i="17"/>
  <c r="E28" i="17" l="1"/>
  <c r="B29" i="17"/>
  <c r="C29" i="17"/>
  <c r="D29" i="17"/>
  <c r="N29" i="17"/>
  <c r="R29" i="17"/>
  <c r="S29" i="17" s="1"/>
  <c r="W29" i="17"/>
  <c r="F28" i="17"/>
  <c r="E29" i="17" l="1"/>
  <c r="B30" i="17"/>
  <c r="C30" i="17"/>
  <c r="D30" i="17"/>
  <c r="N30" i="17"/>
  <c r="R30" i="17"/>
  <c r="S30" i="17" s="1"/>
  <c r="W30" i="17"/>
  <c r="F29" i="17"/>
  <c r="X28" i="17"/>
  <c r="G28" i="17"/>
  <c r="E30" i="17" l="1"/>
  <c r="B31" i="17"/>
  <c r="C31" i="17"/>
  <c r="D31" i="17"/>
  <c r="N31" i="17"/>
  <c r="R31" i="17"/>
  <c r="S31" i="17" s="1"/>
  <c r="W31" i="17"/>
  <c r="F30" i="17"/>
  <c r="X29" i="17"/>
  <c r="G29" i="17"/>
  <c r="G30" i="17"/>
  <c r="E31" i="17" l="1"/>
  <c r="B32" i="17"/>
  <c r="C32" i="17"/>
  <c r="D32" i="17"/>
  <c r="N32" i="17"/>
  <c r="R32" i="17"/>
  <c r="S32" i="17" s="1"/>
  <c r="W32" i="17"/>
  <c r="F31" i="17"/>
  <c r="X30" i="17"/>
  <c r="E32" i="17" l="1"/>
  <c r="B33" i="17"/>
  <c r="C33" i="17"/>
  <c r="D33" i="17"/>
  <c r="N33" i="17"/>
  <c r="R33" i="17"/>
  <c r="S33" i="17" s="1"/>
  <c r="W33" i="17"/>
  <c r="F32" i="17"/>
  <c r="X31" i="17"/>
  <c r="G31" i="17"/>
  <c r="E33" i="17" l="1"/>
  <c r="B34" i="17"/>
  <c r="C34" i="17"/>
  <c r="D34" i="17"/>
  <c r="N34" i="17"/>
  <c r="R34" i="17"/>
  <c r="S34" i="17" s="1"/>
  <c r="W34" i="17"/>
  <c r="F33" i="17"/>
  <c r="X32" i="17"/>
  <c r="G33" i="17"/>
  <c r="G32" i="17"/>
  <c r="E34" i="17" l="1"/>
  <c r="B35" i="17"/>
  <c r="C35" i="17"/>
  <c r="D35" i="17"/>
  <c r="N35" i="17"/>
  <c r="R35" i="17"/>
  <c r="S35" i="17" s="1"/>
  <c r="W35" i="17"/>
  <c r="X33" i="17"/>
  <c r="F34" i="17"/>
  <c r="F35" i="17"/>
  <c r="E35" i="17" l="1"/>
  <c r="B36" i="17"/>
  <c r="C36" i="17"/>
  <c r="D36" i="17"/>
  <c r="N36" i="17"/>
  <c r="R36" i="17"/>
  <c r="S36" i="17" s="1"/>
  <c r="W36" i="17"/>
  <c r="F36" i="17"/>
  <c r="X35" i="17"/>
  <c r="X34" i="17"/>
  <c r="G34" i="17"/>
  <c r="E36" i="17" l="1"/>
  <c r="B37" i="17"/>
  <c r="C37" i="17"/>
  <c r="D37" i="17"/>
  <c r="N37" i="17"/>
  <c r="R37" i="17"/>
  <c r="S37" i="17" s="1"/>
  <c r="W37" i="17"/>
  <c r="X36" i="17"/>
  <c r="G35" i="17"/>
  <c r="G36" i="17"/>
  <c r="E37" i="17" l="1"/>
  <c r="B38" i="17"/>
  <c r="C38" i="17"/>
  <c r="D38" i="17"/>
  <c r="N38" i="17"/>
  <c r="R38" i="17"/>
  <c r="S38" i="17" s="1"/>
  <c r="W38" i="17"/>
  <c r="F37" i="17"/>
  <c r="G37" i="17"/>
  <c r="E38" i="17" l="1"/>
  <c r="B39" i="17"/>
  <c r="C39" i="17"/>
  <c r="D39" i="17"/>
  <c r="N39" i="17"/>
  <c r="R39" i="17"/>
  <c r="S39" i="17" s="1"/>
  <c r="W39" i="17"/>
  <c r="F38" i="17"/>
  <c r="X37" i="17"/>
  <c r="G38" i="17"/>
  <c r="E39" i="17" l="1"/>
  <c r="B40" i="17"/>
  <c r="C40" i="17"/>
  <c r="D40" i="17"/>
  <c r="N40" i="17"/>
  <c r="R40" i="17"/>
  <c r="S40" i="17" s="1"/>
  <c r="W40" i="17"/>
  <c r="F39" i="17"/>
  <c r="X38" i="17"/>
  <c r="G39" i="17"/>
  <c r="E40" i="17" l="1"/>
  <c r="B41" i="17"/>
  <c r="C41" i="17"/>
  <c r="D41" i="17"/>
  <c r="N41" i="17"/>
  <c r="O5" i="17" s="1" a="1"/>
  <c r="O41" i="17" s="1"/>
  <c r="R41" i="17"/>
  <c r="S41" i="17" s="1"/>
  <c r="W41" i="17"/>
  <c r="F40" i="17"/>
  <c r="X39"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5" i="16"/>
  <c r="X40" i="17"/>
  <c r="F6" i="16"/>
  <c r="F41" i="17"/>
  <c r="O4" i="16"/>
  <c r="W6" i="16" l="1"/>
  <c r="E5" i="16"/>
  <c r="E6" i="16"/>
  <c r="B7" i="16"/>
  <c r="C7" i="16"/>
  <c r="D7" i="16"/>
  <c r="N7" i="16"/>
  <c r="R7" i="16"/>
  <c r="S7" i="16" s="1"/>
  <c r="W7" i="16"/>
  <c r="F7" i="16"/>
  <c r="X41" i="17"/>
  <c r="X6" i="16"/>
  <c r="X5" i="16"/>
  <c r="G6" i="16"/>
  <c r="G5" i="16"/>
  <c r="G41" i="17"/>
  <c r="E7" i="16" l="1"/>
  <c r="B8" i="16"/>
  <c r="C8" i="16"/>
  <c r="D8" i="16"/>
  <c r="N8" i="16"/>
  <c r="R8" i="16"/>
  <c r="S8" i="16" s="1"/>
  <c r="W8" i="16"/>
  <c r="F8" i="16"/>
  <c r="X7" i="16"/>
  <c r="G7" i="16"/>
  <c r="E8" i="16" l="1"/>
  <c r="B9" i="16"/>
  <c r="C9" i="16"/>
  <c r="D9" i="16"/>
  <c r="N9" i="16"/>
  <c r="R9" i="16"/>
  <c r="S9" i="16" s="1"/>
  <c r="W9" i="16"/>
  <c r="F9" i="16"/>
  <c r="X8" i="16"/>
  <c r="G9" i="16"/>
  <c r="G8" i="16"/>
  <c r="E9" i="16" l="1"/>
  <c r="B10" i="16"/>
  <c r="C10" i="16"/>
  <c r="D10" i="16"/>
  <c r="N10" i="16"/>
  <c r="R10" i="16"/>
  <c r="S10" i="16" s="1"/>
  <c r="W10" i="16"/>
  <c r="X9" i="16"/>
  <c r="F10" i="16"/>
  <c r="E10" i="16" l="1"/>
  <c r="B11" i="16"/>
  <c r="C11" i="16"/>
  <c r="D11" i="16"/>
  <c r="N11" i="16"/>
  <c r="R11" i="16"/>
  <c r="S11" i="16" s="1"/>
  <c r="W11" i="16"/>
  <c r="X10" i="16"/>
  <c r="F11" i="16"/>
  <c r="G10" i="16"/>
  <c r="E11" i="16" l="1"/>
  <c r="B12" i="16"/>
  <c r="C12" i="16"/>
  <c r="D12" i="16"/>
  <c r="N12" i="16"/>
  <c r="R12" i="16"/>
  <c r="S12" i="16" s="1"/>
  <c r="W12" i="16"/>
  <c r="F12" i="16"/>
  <c r="X11" i="16"/>
  <c r="G11" i="16"/>
  <c r="E12" i="16" l="1"/>
  <c r="B13" i="16"/>
  <c r="C13" i="16"/>
  <c r="D13" i="16"/>
  <c r="N13" i="16"/>
  <c r="R13" i="16"/>
  <c r="S13" i="16" s="1"/>
  <c r="W13" i="16"/>
  <c r="F13" i="16"/>
  <c r="X12" i="16"/>
  <c r="G12" i="16"/>
  <c r="E13" i="16" l="1"/>
  <c r="B14" i="16"/>
  <c r="C14" i="16"/>
  <c r="D14" i="16"/>
  <c r="N14" i="16"/>
  <c r="R14" i="16"/>
  <c r="S14" i="16" s="1"/>
  <c r="W14" i="16"/>
  <c r="F14" i="16"/>
  <c r="X13" i="16"/>
  <c r="G13" i="16"/>
  <c r="G14" i="16"/>
  <c r="E14" i="16" l="1"/>
  <c r="B15" i="16"/>
  <c r="C15" i="16"/>
  <c r="D15" i="16"/>
  <c r="N15" i="16"/>
  <c r="R15" i="16"/>
  <c r="S15" i="16" s="1"/>
  <c r="W15" i="16"/>
  <c r="X14" i="16"/>
  <c r="F15" i="16"/>
  <c r="G15" i="16"/>
  <c r="E15" i="16" l="1"/>
  <c r="B16" i="16"/>
  <c r="C16" i="16"/>
  <c r="D16" i="16"/>
  <c r="N16" i="16"/>
  <c r="R16" i="16"/>
  <c r="S16" i="16" s="1"/>
  <c r="W16" i="16"/>
  <c r="F16" i="16"/>
  <c r="X15" i="16"/>
  <c r="G16" i="16"/>
  <c r="E16" i="16" l="1"/>
  <c r="B17" i="16"/>
  <c r="C17" i="16"/>
  <c r="D17" i="16"/>
  <c r="N17" i="16"/>
  <c r="R17" i="16"/>
  <c r="S17" i="16" s="1"/>
  <c r="W17" i="16"/>
  <c r="F17" i="16"/>
  <c r="X16" i="16"/>
  <c r="E17" i="16" l="1"/>
  <c r="B18" i="16"/>
  <c r="C18" i="16"/>
  <c r="D18" i="16"/>
  <c r="N18" i="16"/>
  <c r="R18" i="16"/>
  <c r="S18" i="16" s="1"/>
  <c r="W18" i="16"/>
  <c r="F18" i="16"/>
  <c r="X17" i="16"/>
  <c r="E18" i="16" l="1"/>
  <c r="B19" i="16"/>
  <c r="C19" i="16"/>
  <c r="D19" i="16"/>
  <c r="N19" i="16"/>
  <c r="R19" i="16"/>
  <c r="S19" i="16" s="1"/>
  <c r="W19" i="16"/>
  <c r="F19" i="16"/>
  <c r="X18" i="16"/>
  <c r="G17" i="16"/>
  <c r="G18" i="16"/>
  <c r="E19" i="16" l="1"/>
  <c r="B20" i="16"/>
  <c r="C20" i="16"/>
  <c r="D20" i="16"/>
  <c r="N20" i="16"/>
  <c r="R20" i="16"/>
  <c r="S20" i="16" s="1"/>
  <c r="W20" i="16"/>
  <c r="X19" i="16"/>
  <c r="F20" i="16"/>
  <c r="E20" i="16" l="1"/>
  <c r="B21" i="16"/>
  <c r="C21" i="16"/>
  <c r="D21" i="16"/>
  <c r="N21" i="16"/>
  <c r="R21" i="16"/>
  <c r="S21" i="16" s="1"/>
  <c r="W21" i="16"/>
  <c r="X20" i="16"/>
  <c r="F21" i="16"/>
  <c r="G21" i="16"/>
  <c r="G20" i="16"/>
  <c r="G19" i="16"/>
  <c r="E21" i="16" l="1"/>
  <c r="B22" i="16"/>
  <c r="C22" i="16"/>
  <c r="D22" i="16"/>
  <c r="N22" i="16"/>
  <c r="R22" i="16"/>
  <c r="S22" i="16" s="1"/>
  <c r="W22" i="16"/>
  <c r="F22" i="16"/>
  <c r="X21" i="16"/>
  <c r="G22" i="16"/>
  <c r="E22" i="16" l="1"/>
  <c r="B23" i="16"/>
  <c r="C23" i="16"/>
  <c r="D23" i="16"/>
  <c r="N23" i="16"/>
  <c r="R23" i="16"/>
  <c r="S23" i="16" s="1"/>
  <c r="W23" i="16"/>
  <c r="F23" i="16"/>
  <c r="X22" i="16"/>
  <c r="G23" i="16"/>
  <c r="E23" i="16" l="1"/>
  <c r="B24" i="16"/>
  <c r="C24" i="16"/>
  <c r="D24" i="16"/>
  <c r="N24" i="16"/>
  <c r="R24" i="16"/>
  <c r="S24" i="16" s="1"/>
  <c r="W24" i="16"/>
  <c r="X23" i="16"/>
  <c r="F24" i="16"/>
  <c r="E24" i="16" l="1"/>
  <c r="B25" i="16"/>
  <c r="C25" i="16"/>
  <c r="D25" i="16"/>
  <c r="N25" i="16"/>
  <c r="R25" i="16"/>
  <c r="S25" i="16" s="1"/>
  <c r="W25" i="16"/>
  <c r="X24" i="16"/>
  <c r="F25" i="16"/>
  <c r="E25" i="16" l="1"/>
  <c r="B26" i="16"/>
  <c r="C26" i="16"/>
  <c r="D26" i="16"/>
  <c r="N26" i="16"/>
  <c r="R26" i="16"/>
  <c r="S26" i="16" s="1"/>
  <c r="W26" i="16"/>
  <c r="X25" i="16"/>
  <c r="F26" i="16"/>
  <c r="G25" i="16"/>
  <c r="G24" i="16"/>
  <c r="E26" i="16" l="1"/>
  <c r="B27" i="16"/>
  <c r="C27" i="16"/>
  <c r="D27" i="16"/>
  <c r="N27" i="16"/>
  <c r="R27" i="16"/>
  <c r="S27" i="16" s="1"/>
  <c r="W27" i="16"/>
  <c r="X26" i="16"/>
  <c r="F27" i="16"/>
  <c r="G26" i="16"/>
  <c r="E27" i="16" l="1"/>
  <c r="B28" i="16"/>
  <c r="C28" i="16"/>
  <c r="D28" i="16"/>
  <c r="N28" i="16"/>
  <c r="R28" i="16"/>
  <c r="S28" i="16" s="1"/>
  <c r="W28" i="16"/>
  <c r="F28" i="16"/>
  <c r="X27" i="16"/>
  <c r="G27" i="16"/>
  <c r="E28" i="16" l="1"/>
  <c r="B29" i="16"/>
  <c r="C29" i="16"/>
  <c r="D29" i="16"/>
  <c r="N29" i="16"/>
  <c r="R29" i="16"/>
  <c r="S29" i="16" s="1"/>
  <c r="W29" i="16"/>
  <c r="F29" i="16"/>
  <c r="X28" i="16"/>
  <c r="E29" i="16" l="1"/>
  <c r="B30" i="16"/>
  <c r="C30" i="16"/>
  <c r="D30" i="16"/>
  <c r="N30" i="16"/>
  <c r="R30" i="16"/>
  <c r="S30" i="16" s="1"/>
  <c r="W30" i="16"/>
  <c r="F30" i="16"/>
  <c r="X29" i="16"/>
  <c r="G28" i="16"/>
  <c r="E30" i="16" l="1"/>
  <c r="B31" i="16"/>
  <c r="C31" i="16"/>
  <c r="D31" i="16"/>
  <c r="N31" i="16"/>
  <c r="R31" i="16"/>
  <c r="S31" i="16" s="1"/>
  <c r="W31" i="16"/>
  <c r="F31" i="16"/>
  <c r="X30" i="16"/>
  <c r="G29" i="16"/>
  <c r="E31" i="16" l="1"/>
  <c r="B32" i="16"/>
  <c r="C32" i="16"/>
  <c r="D32" i="16"/>
  <c r="N32" i="16"/>
  <c r="R32" i="16"/>
  <c r="S32" i="16" s="1"/>
  <c r="W32" i="16"/>
  <c r="F32" i="16"/>
  <c r="X31" i="16"/>
  <c r="G30" i="16"/>
  <c r="G31" i="16"/>
  <c r="E32" i="16" l="1"/>
  <c r="B33" i="16"/>
  <c r="C33" i="16"/>
  <c r="D33" i="16"/>
  <c r="N33" i="16"/>
  <c r="R33" i="16"/>
  <c r="S33" i="16" s="1"/>
  <c r="W33" i="16"/>
  <c r="X32" i="16"/>
  <c r="F33" i="16"/>
  <c r="G32" i="16"/>
  <c r="E33" i="16" l="1"/>
  <c r="B34" i="16"/>
  <c r="C34" i="16"/>
  <c r="D34" i="16"/>
  <c r="N34" i="16"/>
  <c r="R34" i="16"/>
  <c r="S34" i="16" s="1"/>
  <c r="W34" i="16"/>
  <c r="X33" i="16"/>
  <c r="F34" i="16"/>
  <c r="E34" i="16" l="1"/>
  <c r="B35" i="16"/>
  <c r="C35" i="16"/>
  <c r="D35" i="16"/>
  <c r="N35" i="16"/>
  <c r="R35" i="16"/>
  <c r="S35" i="16" s="1"/>
  <c r="W35" i="16"/>
  <c r="F35" i="16"/>
  <c r="X34" i="16"/>
  <c r="G33" i="16"/>
  <c r="G34" i="16"/>
  <c r="E35" i="16" l="1"/>
  <c r="B36" i="16"/>
  <c r="C36" i="16"/>
  <c r="D36" i="16"/>
  <c r="N36" i="16"/>
  <c r="R36" i="16"/>
  <c r="S36" i="16" s="1"/>
  <c r="W36" i="16"/>
  <c r="X35" i="16"/>
  <c r="F36" i="16"/>
  <c r="G35" i="16"/>
  <c r="E36" i="16" l="1"/>
  <c r="B37" i="16"/>
  <c r="C37" i="16"/>
  <c r="D37" i="16"/>
  <c r="N37" i="16"/>
  <c r="R37" i="16"/>
  <c r="S37" i="16" s="1"/>
  <c r="W37" i="16"/>
  <c r="X36" i="16"/>
  <c r="F37" i="16"/>
  <c r="G37" i="16"/>
  <c r="G36" i="16"/>
  <c r="E37" i="16" l="1"/>
  <c r="B38" i="16"/>
  <c r="C38" i="16"/>
  <c r="D38" i="16"/>
  <c r="N38" i="16"/>
  <c r="R38" i="16"/>
  <c r="S38" i="16" s="1"/>
  <c r="W38" i="16"/>
  <c r="X37" i="16"/>
  <c r="F38" i="16"/>
  <c r="E38" i="16" l="1"/>
  <c r="B39" i="16"/>
  <c r="C39" i="16"/>
  <c r="D39" i="16"/>
  <c r="N39" i="16"/>
  <c r="R39" i="16"/>
  <c r="S39" i="16" s="1"/>
  <c r="W39" i="16"/>
  <c r="X38" i="16"/>
  <c r="F39" i="16"/>
  <c r="G38" i="16"/>
  <c r="G39" i="16"/>
  <c r="E39" i="16" l="1"/>
  <c r="B40" i="16"/>
  <c r="C40" i="16"/>
  <c r="D40" i="16"/>
  <c r="N40" i="16"/>
  <c r="R40" i="16"/>
  <c r="S40" i="16" s="1"/>
  <c r="W40" i="16"/>
  <c r="X39" i="16"/>
  <c r="F40" i="16"/>
  <c r="E40" i="16" l="1"/>
  <c r="B41" i="16"/>
  <c r="C41" i="16"/>
  <c r="D41" i="16"/>
  <c r="N41" i="16"/>
  <c r="O5" i="16" s="1" a="1"/>
  <c r="O41" i="16" s="1"/>
  <c r="R41" i="16"/>
  <c r="S41" i="16" s="1"/>
  <c r="W41" i="16"/>
  <c r="F41" i="16"/>
  <c r="X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X41" i="16"/>
  <c r="G40" i="16"/>
  <c r="G41" i="16"/>
  <c r="O4" i="15"/>
  <c r="E5" i="15" l="1"/>
  <c r="E6" i="15"/>
  <c r="W6" i="15"/>
  <c r="B7" i="15"/>
  <c r="C7" i="15"/>
  <c r="D7" i="15"/>
  <c r="N7" i="15"/>
  <c r="R7" i="15"/>
  <c r="S7" i="15" s="1"/>
  <c r="W7" i="15"/>
  <c r="F6" i="15"/>
  <c r="F5" i="15"/>
  <c r="G6" i="15"/>
  <c r="G7" i="15"/>
  <c r="G5" i="15"/>
  <c r="E7" i="15" l="1"/>
  <c r="B8" i="15"/>
  <c r="C8" i="15"/>
  <c r="D8" i="15"/>
  <c r="N8" i="15"/>
  <c r="R8" i="15"/>
  <c r="S8" i="15" s="1"/>
  <c r="W8" i="15"/>
  <c r="X6" i="15"/>
  <c r="F7" i="15"/>
  <c r="X5" i="15"/>
  <c r="E8" i="15" l="1"/>
  <c r="B9" i="15"/>
  <c r="C9" i="15"/>
  <c r="D9" i="15"/>
  <c r="N9" i="15"/>
  <c r="R9" i="15"/>
  <c r="S9" i="15" s="1"/>
  <c r="W9" i="15"/>
  <c r="X7" i="15"/>
  <c r="F8" i="15"/>
  <c r="G8" i="15"/>
  <c r="E9" i="15" l="1"/>
  <c r="B10" i="15"/>
  <c r="C10" i="15"/>
  <c r="D10" i="15"/>
  <c r="N10" i="15"/>
  <c r="R10" i="15"/>
  <c r="S10" i="15" s="1"/>
  <c r="W10" i="15"/>
  <c r="F9" i="15"/>
  <c r="X8" i="15"/>
  <c r="G9" i="15"/>
  <c r="E10" i="15" l="1"/>
  <c r="B11" i="15"/>
  <c r="C11" i="15"/>
  <c r="D11" i="15"/>
  <c r="N11" i="15"/>
  <c r="R11" i="15"/>
  <c r="S11" i="15" s="1"/>
  <c r="W11" i="15"/>
  <c r="X9" i="15"/>
  <c r="F10" i="15"/>
  <c r="P5" i="23" l="1"/>
  <c r="E11" i="15"/>
  <c r="B12" i="15"/>
  <c r="C12" i="15"/>
  <c r="D12" i="15"/>
  <c r="N12" i="15"/>
  <c r="R12" i="15"/>
  <c r="S12" i="15" s="1"/>
  <c r="W12" i="15"/>
  <c r="X10" i="15"/>
  <c r="F12" i="15"/>
  <c r="F11" i="15"/>
  <c r="G10" i="15"/>
  <c r="E12" i="15" l="1"/>
  <c r="B13" i="15"/>
  <c r="C13" i="15"/>
  <c r="D13" i="15"/>
  <c r="N13" i="15"/>
  <c r="R13" i="15"/>
  <c r="S13" i="15" s="1"/>
  <c r="W13" i="15"/>
  <c r="X12" i="15"/>
  <c r="F13" i="15"/>
  <c r="X11"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F15" i="15"/>
  <c r="X14" i="15"/>
  <c r="G15" i="15"/>
  <c r="E16" i="15" l="1"/>
  <c r="B17" i="15"/>
  <c r="C17" i="15"/>
  <c r="D17" i="15"/>
  <c r="N17" i="15"/>
  <c r="R17" i="15"/>
  <c r="S17" i="15" s="1"/>
  <c r="W17" i="15"/>
  <c r="X15" i="15"/>
  <c r="F16" i="15"/>
  <c r="G16" i="15"/>
  <c r="E17" i="15" l="1"/>
  <c r="B18" i="15"/>
  <c r="C18" i="15"/>
  <c r="D18" i="15"/>
  <c r="N18" i="15"/>
  <c r="R18" i="15"/>
  <c r="S18" i="15" s="1"/>
  <c r="W18" i="15"/>
  <c r="X16" i="15"/>
  <c r="F17" i="15"/>
  <c r="G18" i="15"/>
  <c r="G17" i="15"/>
  <c r="E18" i="15" l="1"/>
  <c r="B19" i="15"/>
  <c r="C19" i="15"/>
  <c r="D19" i="15"/>
  <c r="N19" i="15"/>
  <c r="R19" i="15"/>
  <c r="S19" i="15" s="1"/>
  <c r="W19" i="15"/>
  <c r="F18" i="15"/>
  <c r="F19" i="15"/>
  <c r="X17" i="15"/>
  <c r="E19" i="15" l="1"/>
  <c r="B20" i="15"/>
  <c r="C20" i="15"/>
  <c r="D20" i="15"/>
  <c r="N20" i="15"/>
  <c r="R20" i="15"/>
  <c r="S20" i="15" s="1"/>
  <c r="W20" i="15"/>
  <c r="X18" i="15"/>
  <c r="X19"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X21" i="15"/>
  <c r="F22" i="15"/>
  <c r="G22" i="15"/>
  <c r="E23" i="15" l="1"/>
  <c r="B24" i="15"/>
  <c r="C24" i="15"/>
  <c r="D24" i="15"/>
  <c r="N24" i="15"/>
  <c r="R24" i="15"/>
  <c r="S24" i="15" s="1"/>
  <c r="W24" i="15"/>
  <c r="F24" i="15"/>
  <c r="X22" i="15"/>
  <c r="F23" i="15"/>
  <c r="G23" i="15"/>
  <c r="G24" i="15"/>
  <c r="E24" i="15" l="1"/>
  <c r="B25" i="15"/>
  <c r="C25" i="15"/>
  <c r="D25" i="15"/>
  <c r="N25" i="15"/>
  <c r="R25" i="15"/>
  <c r="S25" i="15" s="1"/>
  <c r="W25" i="15"/>
  <c r="X23" i="15"/>
  <c r="F25" i="15"/>
  <c r="X24"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X26" i="15"/>
  <c r="F27" i="15"/>
  <c r="E28" i="15" l="1"/>
  <c r="B29" i="15"/>
  <c r="C29" i="15"/>
  <c r="D29" i="15"/>
  <c r="N29" i="15"/>
  <c r="R29" i="15"/>
  <c r="S29" i="15" s="1"/>
  <c r="W29" i="15"/>
  <c r="X27" i="15"/>
  <c r="F28" i="15"/>
  <c r="G27" i="15"/>
  <c r="E29" i="15" l="1"/>
  <c r="B30" i="15"/>
  <c r="C30" i="15"/>
  <c r="D30" i="15"/>
  <c r="N30" i="15"/>
  <c r="R30" i="15"/>
  <c r="S30" i="15" s="1"/>
  <c r="W30" i="15"/>
  <c r="F29" i="15"/>
  <c r="X28" i="15"/>
  <c r="G28" i="15"/>
  <c r="G29" i="15"/>
  <c r="E30" i="15" l="1"/>
  <c r="B31" i="15"/>
  <c r="C31" i="15"/>
  <c r="D31" i="15"/>
  <c r="N31" i="15"/>
  <c r="R31" i="15"/>
  <c r="S31" i="15" s="1"/>
  <c r="W31" i="15"/>
  <c r="X29" i="15"/>
  <c r="F30" i="15"/>
  <c r="G30" i="15"/>
  <c r="E31" i="15" l="1"/>
  <c r="B32" i="15"/>
  <c r="C32" i="15"/>
  <c r="D32" i="15"/>
  <c r="N32" i="15"/>
  <c r="R32" i="15"/>
  <c r="S32" i="15" s="1"/>
  <c r="W32" i="15"/>
  <c r="X30" i="15"/>
  <c r="F31" i="15"/>
  <c r="G31" i="15"/>
  <c r="E32" i="15" l="1"/>
  <c r="B33" i="15"/>
  <c r="C33" i="15"/>
  <c r="D33" i="15"/>
  <c r="N33" i="15"/>
  <c r="R33" i="15"/>
  <c r="S33" i="15" s="1"/>
  <c r="W33" i="15"/>
  <c r="F32" i="15"/>
  <c r="X31" i="15"/>
  <c r="G32" i="15"/>
  <c r="E33" i="15" l="1"/>
  <c r="B34" i="15"/>
  <c r="C34" i="15"/>
  <c r="D34" i="15"/>
  <c r="N34" i="15"/>
  <c r="R34" i="15"/>
  <c r="S34" i="15" s="1"/>
  <c r="W34" i="15"/>
  <c r="F33" i="15"/>
  <c r="X32" i="15"/>
  <c r="E34" i="15" l="1"/>
  <c r="B35" i="15"/>
  <c r="C35" i="15"/>
  <c r="D35" i="15"/>
  <c r="N35" i="15"/>
  <c r="R35" i="15"/>
  <c r="S35" i="15" s="1"/>
  <c r="W35" i="15"/>
  <c r="X33" i="15"/>
  <c r="F34" i="15"/>
  <c r="G33" i="15"/>
  <c r="E35" i="15" l="1"/>
  <c r="B36" i="15"/>
  <c r="C36" i="15"/>
  <c r="D36" i="15"/>
  <c r="N36" i="15"/>
  <c r="R36" i="15"/>
  <c r="S36" i="15" s="1"/>
  <c r="W36" i="15"/>
  <c r="F35" i="15"/>
  <c r="X34" i="15"/>
  <c r="G34" i="15"/>
  <c r="G35" i="15"/>
  <c r="E36" i="15" l="1"/>
  <c r="B37" i="15"/>
  <c r="C37" i="15"/>
  <c r="D37" i="15"/>
  <c r="N37" i="15"/>
  <c r="R37" i="15"/>
  <c r="S37" i="15" s="1"/>
  <c r="W37" i="15"/>
  <c r="F36" i="15"/>
  <c r="X35" i="15"/>
  <c r="G36" i="15"/>
  <c r="E37" i="15" l="1"/>
  <c r="B38" i="15"/>
  <c r="C38" i="15"/>
  <c r="D38" i="15"/>
  <c r="N38" i="15"/>
  <c r="R38" i="15"/>
  <c r="S38" i="15" s="1"/>
  <c r="W38" i="15"/>
  <c r="F37" i="15"/>
  <c r="X36" i="15"/>
  <c r="G37" i="15"/>
  <c r="E38" i="15" l="1"/>
  <c r="B39" i="15"/>
  <c r="C39" i="15"/>
  <c r="D39" i="15"/>
  <c r="N39" i="15"/>
  <c r="R39" i="15"/>
  <c r="S39" i="15" s="1"/>
  <c r="W39" i="15"/>
  <c r="X37" i="15"/>
  <c r="F38" i="15"/>
  <c r="G38" i="15"/>
  <c r="E39" i="15" l="1"/>
  <c r="B40" i="15"/>
  <c r="C40" i="15"/>
  <c r="D40" i="15"/>
  <c r="N40" i="15"/>
  <c r="R40" i="15"/>
  <c r="S40" i="15" s="1"/>
  <c r="W40" i="15"/>
  <c r="F39" i="15"/>
  <c r="X38" i="15"/>
  <c r="G39" i="15"/>
  <c r="E40" i="15" l="1"/>
  <c r="B41" i="15"/>
  <c r="C41" i="15"/>
  <c r="D41" i="15"/>
  <c r="N41" i="15"/>
  <c r="O5" i="15" s="1" a="1"/>
  <c r="R41" i="15"/>
  <c r="S41" i="15" s="1"/>
  <c r="W41" i="15"/>
  <c r="F40" i="15"/>
  <c r="X39"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F41" i="15"/>
  <c r="X40" i="15"/>
  <c r="S5" i="14"/>
  <c r="G41" i="15"/>
  <c r="M4" i="14"/>
  <c r="G40" i="15"/>
  <c r="D5" i="14" l="1"/>
  <c r="L5" i="14"/>
  <c r="B6" i="14"/>
  <c r="X41" i="15"/>
  <c r="F5" i="14"/>
  <c r="K6" i="14" l="1"/>
  <c r="C6" i="14" s="1"/>
  <c r="D6" i="14" s="1"/>
  <c r="R6" i="14"/>
  <c r="S6" i="14"/>
  <c r="L6" i="14" l="1"/>
  <c r="B7" i="14"/>
  <c r="F6" i="14"/>
  <c r="K7" i="14" l="1"/>
  <c r="C7" i="14" s="1"/>
  <c r="D7" i="14" s="1"/>
  <c r="R7" i="14"/>
  <c r="S7" i="14"/>
  <c r="L7" i="14" l="1"/>
  <c r="B8" i="14"/>
  <c r="F7" i="14"/>
  <c r="K8" i="14" l="1"/>
  <c r="C8" i="14" s="1"/>
  <c r="D8" i="14" s="1"/>
  <c r="R8" i="14"/>
  <c r="S8" i="14"/>
  <c r="L8" i="14" l="1"/>
  <c r="B9" i="14"/>
  <c r="F8" i="14"/>
  <c r="K9" i="14" l="1"/>
  <c r="C9" i="14" s="1"/>
  <c r="D9" i="14" s="1"/>
  <c r="R9" i="14"/>
  <c r="S9" i="14"/>
  <c r="L9" i="14" l="1"/>
  <c r="B10" i="14"/>
  <c r="F9" i="14"/>
  <c r="K10" i="14" l="1"/>
  <c r="C10" i="14" s="1"/>
  <c r="D10" i="14" s="1"/>
  <c r="R10" i="14"/>
  <c r="S10" i="14"/>
  <c r="L10" i="14" l="1"/>
  <c r="B11" i="14"/>
  <c r="F10" i="14"/>
  <c r="K11" i="14" l="1"/>
  <c r="C11" i="14" s="1"/>
  <c r="D11" i="14" s="1"/>
  <c r="R11" i="14"/>
  <c r="S11" i="14"/>
  <c r="L11" i="14" l="1"/>
  <c r="B12" i="14"/>
  <c r="F11" i="14"/>
  <c r="K12" i="14" l="1"/>
  <c r="C12" i="14" s="1"/>
  <c r="D12" i="14" s="1"/>
  <c r="R12" i="14"/>
  <c r="S12" i="14"/>
  <c r="L12" i="14" l="1"/>
  <c r="B13" i="14"/>
  <c r="F12" i="14"/>
  <c r="K13" i="14" l="1"/>
  <c r="C13" i="14" s="1"/>
  <c r="D13" i="14" s="1"/>
  <c r="R13" i="14"/>
  <c r="S13" i="14"/>
  <c r="L13" i="14" l="1"/>
  <c r="B14" i="14"/>
  <c r="K14" i="14"/>
  <c r="C14" i="14" s="1"/>
  <c r="R14" i="14"/>
  <c r="S14" i="14"/>
  <c r="F13" i="14"/>
  <c r="D14" i="14" l="1"/>
  <c r="L14" i="14"/>
  <c r="B15" i="14"/>
  <c r="K15" i="14"/>
  <c r="C15" i="14" s="1"/>
  <c r="R15" i="14"/>
  <c r="S15" i="14"/>
  <c r="F14" i="14"/>
  <c r="D15" i="14" l="1"/>
  <c r="L15" i="14"/>
  <c r="B16" i="14"/>
  <c r="F15" i="14"/>
  <c r="K16" i="14" l="1"/>
  <c r="C16" i="14" s="1"/>
  <c r="D16" i="14" s="1"/>
  <c r="R16" i="14"/>
  <c r="S16" i="14"/>
  <c r="L16" i="14" l="1"/>
  <c r="B17" i="14"/>
  <c r="F16" i="14"/>
  <c r="K17" i="14" l="1"/>
  <c r="C17" i="14" s="1"/>
  <c r="D17" i="14" s="1"/>
  <c r="R17" i="14"/>
  <c r="S17" i="14"/>
  <c r="L17" i="14" l="1"/>
  <c r="B18" i="14"/>
  <c r="F17" i="14"/>
  <c r="K18" i="14" l="1"/>
  <c r="C18" i="14" s="1"/>
  <c r="D18" i="14" s="1"/>
  <c r="R18" i="14"/>
  <c r="S18" i="14"/>
  <c r="L18" i="14" l="1"/>
  <c r="B19" i="14"/>
  <c r="F18" i="14"/>
  <c r="K19" i="14" l="1"/>
  <c r="C19" i="14" s="1"/>
  <c r="D19" i="14" s="1"/>
  <c r="R19" i="14"/>
  <c r="S19" i="14"/>
  <c r="L19" i="14" l="1"/>
  <c r="B20" i="14"/>
  <c r="F19" i="14"/>
  <c r="K20" i="14" l="1"/>
  <c r="C20" i="14" s="1"/>
  <c r="D20" i="14" s="1"/>
  <c r="R20" i="14"/>
  <c r="S20" i="14"/>
  <c r="L20" i="14" l="1"/>
  <c r="B21" i="14"/>
  <c r="F20" i="14"/>
  <c r="K21" i="14" l="1"/>
  <c r="C21" i="14" s="1"/>
  <c r="D21" i="14" s="1"/>
  <c r="R21" i="14"/>
  <c r="S21" i="14"/>
  <c r="L21" i="14" l="1"/>
  <c r="B22" i="14"/>
  <c r="F21" i="14"/>
  <c r="K22" i="14" l="1"/>
  <c r="C22" i="14" s="1"/>
  <c r="D22" i="14" s="1"/>
  <c r="R22" i="14"/>
  <c r="S22" i="14"/>
  <c r="L22" i="14" l="1"/>
  <c r="B23" i="14"/>
  <c r="F22" i="14"/>
  <c r="K23" i="14" l="1"/>
  <c r="C23" i="14" s="1"/>
  <c r="D23" i="14" s="1"/>
  <c r="R23" i="14"/>
  <c r="S23" i="14"/>
  <c r="L23" i="14" l="1"/>
  <c r="B24" i="14"/>
  <c r="F23" i="14"/>
  <c r="K24" i="14" l="1"/>
  <c r="C24" i="14" s="1"/>
  <c r="D24" i="14" s="1"/>
  <c r="R24" i="14"/>
  <c r="S24" i="14"/>
  <c r="L24" i="14" l="1"/>
  <c r="B25" i="14"/>
  <c r="F24" i="14"/>
  <c r="K25" i="14" l="1"/>
  <c r="C25" i="14" s="1"/>
  <c r="D25" i="14" s="1"/>
  <c r="R25" i="14"/>
  <c r="S25" i="14"/>
  <c r="L25" i="14" l="1"/>
  <c r="B26" i="14"/>
  <c r="F25" i="14"/>
  <c r="K26" i="14" l="1"/>
  <c r="C26" i="14" s="1"/>
  <c r="D26" i="14" s="1"/>
  <c r="R26" i="14"/>
  <c r="S26" i="14"/>
  <c r="L26" i="14" l="1"/>
  <c r="B27" i="14"/>
  <c r="F26" i="14"/>
  <c r="K27" i="14" l="1"/>
  <c r="C27" i="14" s="1"/>
  <c r="D27" i="14" s="1"/>
  <c r="R27" i="14"/>
  <c r="S27" i="14"/>
  <c r="L27" i="14" l="1"/>
  <c r="B28" i="14"/>
  <c r="F27" i="14"/>
  <c r="K28" i="14" l="1"/>
  <c r="C28" i="14" s="1"/>
  <c r="D28" i="14" s="1"/>
  <c r="R28" i="14"/>
  <c r="S28" i="14"/>
  <c r="L28" i="14" l="1"/>
  <c r="B29" i="14"/>
  <c r="F28" i="14"/>
  <c r="K29" i="14" l="1"/>
  <c r="C29" i="14" s="1"/>
  <c r="D29" i="14" s="1"/>
  <c r="R29" i="14"/>
  <c r="S29" i="14"/>
  <c r="L29" i="14" l="1"/>
  <c r="B30" i="14"/>
  <c r="F29" i="14"/>
  <c r="K30" i="14" l="1"/>
  <c r="C30" i="14" s="1"/>
  <c r="D30" i="14" s="1"/>
  <c r="R30" i="14"/>
  <c r="S30" i="14"/>
  <c r="L30" i="14" l="1"/>
  <c r="B31" i="14"/>
  <c r="K31" i="14"/>
  <c r="C31" i="14" s="1"/>
  <c r="R31" i="14"/>
  <c r="S31" i="14"/>
  <c r="F30" i="14"/>
  <c r="D31" i="14" l="1"/>
  <c r="L31" i="14"/>
  <c r="B32" i="14"/>
  <c r="K32" i="14"/>
  <c r="C32" i="14" s="1"/>
  <c r="R32" i="14"/>
  <c r="S32" i="14"/>
  <c r="D32" i="14" l="1"/>
  <c r="L32" i="14"/>
  <c r="B33" i="14"/>
  <c r="K33" i="14"/>
  <c r="C33" i="14" s="1"/>
  <c r="R33" i="14"/>
  <c r="S33" i="14"/>
  <c r="F31" i="14"/>
  <c r="D33" i="14" l="1"/>
  <c r="L33" i="14"/>
  <c r="B34" i="14"/>
  <c r="K34" i="14"/>
  <c r="C34" i="14" s="1"/>
  <c r="R34" i="14"/>
  <c r="S34" i="14"/>
  <c r="F32" i="14"/>
  <c r="D34" i="14" l="1"/>
  <c r="L34" i="14"/>
  <c r="B35" i="14"/>
  <c r="K35" i="14"/>
  <c r="C35" i="14" s="1"/>
  <c r="R35" i="14"/>
  <c r="S35" i="14"/>
  <c r="F33" i="14"/>
  <c r="L35" i="14" l="1"/>
  <c r="D35" i="14"/>
  <c r="B36" i="14"/>
  <c r="K36" i="14"/>
  <c r="C36" i="14" s="1"/>
  <c r="R36" i="14"/>
  <c r="S36" i="14"/>
  <c r="F34" i="14"/>
  <c r="F35" i="14"/>
  <c r="D36" i="14" l="1"/>
  <c r="L36" i="14"/>
  <c r="B37" i="14"/>
  <c r="K37" i="14"/>
  <c r="C37" i="14" s="1"/>
  <c r="R37" i="14"/>
  <c r="S37" i="14"/>
  <c r="F36" i="14"/>
  <c r="D37" i="14" l="1"/>
  <c r="L37" i="14"/>
  <c r="B38" i="14"/>
  <c r="K38" i="14"/>
  <c r="C38" i="14" s="1"/>
  <c r="R38" i="14"/>
  <c r="S38" i="14"/>
  <c r="F37" i="14"/>
  <c r="D38" i="14" l="1"/>
  <c r="L38" i="14"/>
  <c r="B39" i="14"/>
  <c r="K39" i="14"/>
  <c r="C39" i="14" s="1"/>
  <c r="R39" i="14"/>
  <c r="S39" i="14"/>
  <c r="D39" i="14" l="1"/>
  <c r="L39" i="14"/>
  <c r="B40" i="14"/>
  <c r="K40" i="14"/>
  <c r="C40" i="14" s="1"/>
  <c r="R40" i="14"/>
  <c r="S40" i="14"/>
  <c r="F38" i="14"/>
  <c r="D40" i="14" l="1"/>
  <c r="L40" i="14"/>
  <c r="B41" i="14"/>
  <c r="F39" i="14"/>
  <c r="K41" i="14" l="1"/>
  <c r="C41" i="14" s="1"/>
  <c r="D41" i="14" s="1"/>
  <c r="R41" i="14"/>
  <c r="S41" i="14"/>
  <c r="F40" i="14"/>
  <c r="L41" i="14" l="1"/>
  <c r="B42" i="14"/>
  <c r="F41" i="14"/>
  <c r="K42" i="14" l="1"/>
  <c r="C42" i="14" s="1"/>
  <c r="D42" i="14" s="1"/>
  <c r="R42" i="14"/>
  <c r="S42" i="14"/>
  <c r="L42" i="14" l="1"/>
  <c r="B43" i="14"/>
  <c r="F42" i="14"/>
  <c r="K43" i="14" l="1"/>
  <c r="C43" i="14" s="1"/>
  <c r="D43" i="14" s="1"/>
  <c r="R43" i="14"/>
  <c r="S43" i="14"/>
  <c r="L43" i="14" l="1"/>
  <c r="B44" i="14"/>
  <c r="F43" i="14"/>
  <c r="K44" i="14" l="1"/>
  <c r="C44" i="14" s="1"/>
  <c r="D44" i="14" s="1"/>
  <c r="R44" i="14"/>
  <c r="S44" i="14"/>
  <c r="L44" i="14" l="1"/>
  <c r="B45" i="14"/>
  <c r="F44" i="14"/>
  <c r="K45" i="14" l="1"/>
  <c r="C45" i="14" s="1"/>
  <c r="D45" i="14" s="1"/>
  <c r="R45" i="14"/>
  <c r="S45" i="14"/>
  <c r="L45" i="14" l="1"/>
  <c r="B46" i="14"/>
  <c r="F45" i="14"/>
  <c r="K46" i="14" l="1"/>
  <c r="C46" i="14" s="1"/>
  <c r="D46" i="14" s="1"/>
  <c r="R46" i="14"/>
  <c r="S46" i="14"/>
  <c r="L46" i="14" l="1"/>
  <c r="B47" i="14"/>
  <c r="F46" i="14"/>
  <c r="K47" i="14" l="1"/>
  <c r="C47" i="14" s="1"/>
  <c r="D47" i="14" s="1"/>
  <c r="R47" i="14"/>
  <c r="S47" i="14"/>
  <c r="L47" i="14" l="1"/>
  <c r="B48" i="14"/>
  <c r="F47" i="14"/>
  <c r="K48" i="14" l="1"/>
  <c r="C48" i="14" s="1"/>
  <c r="D48" i="14" s="1"/>
  <c r="R48" i="14"/>
  <c r="S48" i="14"/>
  <c r="L48" i="14" l="1"/>
  <c r="B49" i="14"/>
  <c r="F48" i="14"/>
  <c r="K49" i="14" l="1"/>
  <c r="C49" i="14" s="1"/>
  <c r="D49" i="14" s="1"/>
  <c r="R49" i="14"/>
  <c r="S49" i="14"/>
  <c r="L49" i="14" l="1"/>
  <c r="B50" i="14"/>
  <c r="F49" i="14"/>
  <c r="K50" i="14" l="1"/>
  <c r="C50" i="14" s="1"/>
  <c r="D50" i="14" s="1"/>
  <c r="R50" i="14"/>
  <c r="S50" i="14"/>
  <c r="L50" i="14" l="1"/>
  <c r="B51" i="14"/>
  <c r="F50" i="14"/>
  <c r="K51" i="14" l="1"/>
  <c r="C51" i="14" s="1"/>
  <c r="D51" i="14" s="1"/>
  <c r="R51" i="14"/>
  <c r="S51" i="14"/>
  <c r="L51" i="14" l="1"/>
  <c r="B52" i="14"/>
  <c r="F51" i="14"/>
  <c r="K52" i="14" l="1"/>
  <c r="C52" i="14" s="1"/>
  <c r="D52" i="14" s="1"/>
  <c r="R52" i="14"/>
  <c r="S52" i="14"/>
  <c r="L52" i="14" l="1"/>
  <c r="B53" i="14"/>
  <c r="F52" i="14"/>
  <c r="K53" i="14" l="1"/>
  <c r="C53" i="14" s="1"/>
  <c r="D53" i="14" s="1"/>
  <c r="R53" i="14"/>
  <c r="S53" i="14"/>
  <c r="L53" i="14" l="1"/>
  <c r="B54" i="14"/>
  <c r="F53" i="14"/>
  <c r="K54" i="14" l="1"/>
  <c r="C54" i="14" s="1"/>
  <c r="D54" i="14" s="1"/>
  <c r="R54" i="14"/>
  <c r="S54" i="14"/>
  <c r="L54" i="14" l="1"/>
  <c r="B55" i="14"/>
  <c r="F54" i="14"/>
  <c r="K55" i="14" l="1"/>
  <c r="C55" i="14" s="1"/>
  <c r="D55" i="14" s="1"/>
  <c r="R55" i="14"/>
  <c r="S55" i="14"/>
  <c r="L55" i="14" l="1"/>
  <c r="B56" i="14"/>
  <c r="F55" i="14"/>
  <c r="K56" i="14" l="1"/>
  <c r="C56" i="14" s="1"/>
  <c r="D56" i="14" s="1"/>
  <c r="R56" i="14"/>
  <c r="S56" i="14"/>
  <c r="L56" i="14" l="1"/>
  <c r="B57" i="14"/>
  <c r="F56" i="14"/>
  <c r="K57" i="14" l="1"/>
  <c r="C57" i="14" s="1"/>
  <c r="D57" i="14" s="1"/>
  <c r="R57" i="14"/>
  <c r="S57" i="14"/>
  <c r="L57" i="14" l="1"/>
  <c r="B58" i="14"/>
  <c r="F57" i="14"/>
  <c r="K58" i="14" l="1"/>
  <c r="C58" i="14" s="1"/>
  <c r="D58" i="14" s="1"/>
  <c r="R58" i="14"/>
  <c r="S58" i="14"/>
  <c r="L58" i="14" l="1"/>
  <c r="B59" i="14"/>
  <c r="F58" i="14"/>
  <c r="K59" i="14" l="1"/>
  <c r="C59" i="14" s="1"/>
  <c r="D59" i="14" s="1"/>
  <c r="R59" i="14"/>
  <c r="S59" i="14"/>
  <c r="L59" i="14" l="1"/>
  <c r="B60" i="14"/>
  <c r="F59" i="14"/>
  <c r="K60" i="14" l="1"/>
  <c r="C60" i="14" s="1"/>
  <c r="D60" i="14" s="1"/>
  <c r="R60" i="14"/>
  <c r="S60" i="14"/>
  <c r="L60" i="14" l="1"/>
  <c r="B61" i="14"/>
  <c r="F60" i="14"/>
  <c r="K61" i="14" l="1"/>
  <c r="C61" i="14" s="1"/>
  <c r="D61" i="14" s="1"/>
  <c r="R61" i="14"/>
  <c r="S61" i="14"/>
  <c r="L61" i="14" l="1"/>
  <c r="B62" i="14"/>
  <c r="F61" i="14"/>
  <c r="K62" i="14" l="1"/>
  <c r="C62" i="14" s="1"/>
  <c r="D62" i="14" s="1"/>
  <c r="R62" i="14"/>
  <c r="S62" i="14"/>
  <c r="L62" i="14" l="1"/>
  <c r="B63" i="14"/>
  <c r="F62" i="14"/>
  <c r="K63" i="14" l="1"/>
  <c r="C63" i="14" s="1"/>
  <c r="D63" i="14" s="1"/>
  <c r="R63" i="14"/>
  <c r="S63" i="14"/>
  <c r="L63" i="14" l="1"/>
  <c r="B64" i="14"/>
  <c r="F63" i="14"/>
  <c r="K64" i="14" l="1"/>
  <c r="C64" i="14" s="1"/>
  <c r="D64" i="14" s="1"/>
  <c r="R64" i="14"/>
  <c r="S64" i="14"/>
  <c r="L64" i="14" l="1"/>
  <c r="B65" i="14"/>
  <c r="F64" i="14"/>
  <c r="K65" i="14" l="1"/>
  <c r="C65" i="14" s="1"/>
  <c r="D65" i="14" s="1"/>
  <c r="R65" i="14"/>
  <c r="S65" i="14"/>
  <c r="L65" i="14" l="1"/>
  <c r="B66" i="14"/>
  <c r="F65" i="14"/>
  <c r="K66" i="14" l="1"/>
  <c r="C66" i="14" s="1"/>
  <c r="D66" i="14" s="1"/>
  <c r="R66" i="14"/>
  <c r="S66" i="14"/>
  <c r="L66" i="14" l="1"/>
  <c r="B67" i="14"/>
  <c r="F66" i="14"/>
  <c r="K67" i="14" l="1"/>
  <c r="C67" i="14" s="1"/>
  <c r="D67" i="14" s="1"/>
  <c r="R67" i="14"/>
  <c r="S67" i="14"/>
  <c r="L67" i="14" l="1"/>
  <c r="B68" i="14"/>
  <c r="F67" i="14"/>
  <c r="K68" i="14" l="1"/>
  <c r="C68" i="14" s="1"/>
  <c r="D68" i="14" s="1"/>
  <c r="R68" i="14"/>
  <c r="S68" i="14"/>
  <c r="L68" i="14" l="1"/>
  <c r="B69" i="14"/>
  <c r="F68" i="14"/>
  <c r="K69" i="14" l="1"/>
  <c r="C69" i="14" s="1"/>
  <c r="D69" i="14" s="1"/>
  <c r="R69" i="14"/>
  <c r="S69" i="14"/>
  <c r="L69" i="14" l="1"/>
  <c r="B70" i="14"/>
  <c r="F69" i="14"/>
  <c r="K70" i="14" l="1"/>
  <c r="C70" i="14" s="1"/>
  <c r="D70" i="14" s="1"/>
  <c r="R70" i="14"/>
  <c r="S70" i="14"/>
  <c r="L70" i="14" l="1"/>
  <c r="B71" i="14"/>
  <c r="F70" i="14"/>
  <c r="K71" i="14" l="1"/>
  <c r="C71" i="14" s="1"/>
  <c r="D71" i="14" s="1"/>
  <c r="R71" i="14"/>
  <c r="S71" i="14"/>
  <c r="L71" i="14" l="1"/>
  <c r="B72" i="14"/>
  <c r="F71" i="14"/>
  <c r="K72" i="14" l="1"/>
  <c r="C72" i="14" s="1"/>
  <c r="D72" i="14" s="1"/>
  <c r="R72" i="14"/>
  <c r="S72" i="14"/>
  <c r="L72" i="14" l="1"/>
  <c r="B73" i="14"/>
  <c r="F72" i="14"/>
  <c r="K73" i="14" l="1"/>
  <c r="C73" i="14" s="1"/>
  <c r="D73" i="14" s="1"/>
  <c r="R73" i="14"/>
  <c r="S73" i="14"/>
  <c r="L73" i="14" l="1"/>
  <c r="B74" i="14"/>
  <c r="F73" i="14"/>
  <c r="K74" i="14" l="1"/>
  <c r="C74" i="14" s="1"/>
  <c r="D74" i="14" s="1"/>
  <c r="R74" i="14"/>
  <c r="S74" i="14"/>
  <c r="L74" i="14" l="1"/>
  <c r="B75" i="14"/>
  <c r="F74" i="14"/>
  <c r="K75" i="14" l="1"/>
  <c r="C75" i="14" s="1"/>
  <c r="D75" i="14" s="1"/>
  <c r="R75" i="14"/>
  <c r="S75" i="14"/>
  <c r="L75" i="14" l="1"/>
  <c r="B76" i="14"/>
  <c r="F75" i="14"/>
  <c r="K76" i="14" l="1"/>
  <c r="C76" i="14" s="1"/>
  <c r="D76" i="14" s="1"/>
  <c r="R76" i="14"/>
  <c r="S76" i="14"/>
  <c r="L76" i="14" l="1"/>
  <c r="B77" i="14"/>
  <c r="F76" i="14"/>
  <c r="K77" i="14" l="1"/>
  <c r="C77" i="14" s="1"/>
  <c r="D77" i="14" s="1"/>
  <c r="R77" i="14"/>
  <c r="S77" i="14"/>
  <c r="L77" i="14" l="1"/>
  <c r="B78" i="14"/>
  <c r="F77" i="14"/>
  <c r="K78" i="14" l="1"/>
  <c r="C78" i="14" s="1"/>
  <c r="D78" i="14" s="1"/>
  <c r="R78" i="14"/>
  <c r="S78" i="14"/>
  <c r="L78" i="14" l="1"/>
  <c r="B79" i="14"/>
  <c r="F78" i="14"/>
  <c r="K79" i="14" l="1"/>
  <c r="C79" i="14" s="1"/>
  <c r="D79" i="14" s="1"/>
  <c r="R79" i="14"/>
  <c r="S79" i="14"/>
  <c r="L79" i="14" l="1"/>
  <c r="B80" i="14"/>
  <c r="F79" i="14"/>
  <c r="K80" i="14" l="1"/>
  <c r="C80" i="14" s="1"/>
  <c r="D80" i="14" s="1"/>
  <c r="R80" i="14"/>
  <c r="S80" i="14"/>
  <c r="L80" i="14" l="1"/>
  <c r="B81" i="14"/>
  <c r="F80" i="14"/>
  <c r="K81" i="14" l="1"/>
  <c r="C81" i="14" s="1"/>
  <c r="D81" i="14" s="1"/>
  <c r="R81" i="14"/>
  <c r="S81" i="14"/>
  <c r="L81" i="14" l="1"/>
  <c r="B82" i="14"/>
  <c r="F81" i="14"/>
  <c r="K82" i="14" l="1"/>
  <c r="C82" i="14" s="1"/>
  <c r="D82" i="14" s="1"/>
  <c r="R82" i="14"/>
  <c r="S82" i="14"/>
  <c r="L82" i="14" l="1"/>
  <c r="B83" i="14"/>
  <c r="F82" i="14"/>
  <c r="K83" i="14" l="1"/>
  <c r="C83" i="14" s="1"/>
  <c r="D83" i="14" s="1"/>
  <c r="R83" i="14"/>
  <c r="S83" i="14"/>
  <c r="L83" i="14" l="1"/>
  <c r="B84" i="14"/>
  <c r="F83" i="14"/>
  <c r="K84" i="14" l="1"/>
  <c r="C84" i="14" s="1"/>
  <c r="D84" i="14" s="1"/>
  <c r="R84" i="14"/>
  <c r="S84" i="14"/>
  <c r="L84" i="14" l="1"/>
  <c r="B85" i="14"/>
  <c r="F84" i="14"/>
  <c r="K85" i="14" l="1"/>
  <c r="C85" i="14" s="1"/>
  <c r="D85" i="14" s="1"/>
  <c r="R85" i="14"/>
  <c r="S85" i="14"/>
  <c r="L85" i="14" l="1"/>
  <c r="B86" i="14"/>
  <c r="F85" i="14"/>
  <c r="K86" i="14" l="1"/>
  <c r="C86" i="14" s="1"/>
  <c r="D86" i="14" s="1"/>
  <c r="R86" i="14"/>
  <c r="S86" i="14"/>
  <c r="L86" i="14" l="1"/>
  <c r="B87" i="14"/>
  <c r="F86" i="14"/>
  <c r="K87" i="14" l="1"/>
  <c r="C87" i="14" s="1"/>
  <c r="D87" i="14" s="1"/>
  <c r="R87" i="14"/>
  <c r="S87" i="14"/>
  <c r="L87" i="14" l="1"/>
  <c r="B88" i="14"/>
  <c r="F87" i="14"/>
  <c r="K88" i="14" l="1"/>
  <c r="C88" i="14" s="1"/>
  <c r="D88" i="14" s="1"/>
  <c r="R88" i="14"/>
  <c r="S88" i="14"/>
  <c r="L88" i="14" l="1"/>
  <c r="B89" i="14"/>
  <c r="F88" i="14"/>
  <c r="K89" i="14" l="1"/>
  <c r="C89" i="14" s="1"/>
  <c r="D89" i="14" s="1"/>
  <c r="R89" i="14"/>
  <c r="S89" i="14"/>
  <c r="L89" i="14" l="1"/>
  <c r="B90" i="14"/>
  <c r="F89" i="14"/>
  <c r="K90" i="14" l="1"/>
  <c r="C90" i="14" s="1"/>
  <c r="D90" i="14" s="1"/>
  <c r="R90" i="14"/>
  <c r="S90" i="14"/>
  <c r="L90" i="14" l="1"/>
  <c r="B91" i="14"/>
  <c r="F90" i="14"/>
  <c r="K91" i="14" l="1"/>
  <c r="C91" i="14" s="1"/>
  <c r="D91" i="14" s="1"/>
  <c r="R91" i="14"/>
  <c r="S91" i="14"/>
  <c r="L91" i="14" l="1"/>
  <c r="B92" i="14"/>
  <c r="K92" i="14"/>
  <c r="C92" i="14" s="1"/>
  <c r="R92" i="14"/>
  <c r="S92" i="14"/>
  <c r="F91" i="14"/>
  <c r="D92" i="14" l="1"/>
  <c r="L92" i="14"/>
  <c r="B93" i="14"/>
  <c r="K93" i="14"/>
  <c r="C93" i="14" s="1"/>
  <c r="R93" i="14"/>
  <c r="S93" i="14"/>
  <c r="D93" i="14" l="1"/>
  <c r="L93" i="14"/>
  <c r="B94" i="14"/>
  <c r="K94" i="14"/>
  <c r="C94" i="14" s="1"/>
  <c r="R94" i="14"/>
  <c r="S94" i="14"/>
  <c r="F92" i="14"/>
  <c r="F93" i="14"/>
  <c r="D94" i="14" l="1"/>
  <c r="L94" i="14"/>
  <c r="B95" i="14"/>
  <c r="K95" i="14"/>
  <c r="C95" i="14" s="1"/>
  <c r="R95" i="14"/>
  <c r="S95" i="14"/>
  <c r="D95" i="14" l="1"/>
  <c r="L95" i="14"/>
  <c r="B96" i="14"/>
  <c r="K96" i="14"/>
  <c r="C96" i="14" s="1"/>
  <c r="R96" i="14"/>
  <c r="S96" i="14"/>
  <c r="F94" i="14"/>
  <c r="F95" i="14"/>
  <c r="D96" i="14" l="1"/>
  <c r="L96" i="14"/>
  <c r="B97" i="14"/>
  <c r="K97" i="14"/>
  <c r="C97" i="14" s="1"/>
  <c r="R97" i="14"/>
  <c r="S97" i="14"/>
  <c r="F96" i="14"/>
  <c r="D97" i="14" l="1"/>
  <c r="L97" i="14"/>
  <c r="B98" i="14"/>
  <c r="K98" i="14"/>
  <c r="C98" i="14" s="1"/>
  <c r="R98" i="14"/>
  <c r="S98" i="14"/>
  <c r="D98" i="14" l="1"/>
  <c r="L98" i="14"/>
  <c r="B99" i="14"/>
  <c r="K99" i="14"/>
  <c r="C99" i="14" s="1"/>
  <c r="R99" i="14"/>
  <c r="S99" i="14"/>
  <c r="F98" i="14"/>
  <c r="F97" i="14"/>
  <c r="D99" i="14" l="1"/>
  <c r="L99" i="14"/>
  <c r="B100" i="14"/>
  <c r="K100" i="14"/>
  <c r="C100" i="14" s="1"/>
  <c r="R100" i="14"/>
  <c r="S100" i="14"/>
  <c r="D100" i="14" l="1"/>
  <c r="L100" i="14"/>
  <c r="B101" i="14"/>
  <c r="K101" i="14"/>
  <c r="C101" i="14" s="1"/>
  <c r="R101" i="14"/>
  <c r="S101" i="14"/>
  <c r="F100" i="14"/>
  <c r="F99" i="14"/>
  <c r="D101" i="14" l="1"/>
  <c r="L101" i="14"/>
  <c r="B102" i="14"/>
  <c r="K102" i="14"/>
  <c r="C102" i="14" s="1"/>
  <c r="R102" i="14"/>
  <c r="S102" i="14"/>
  <c r="F101" i="14"/>
  <c r="D102" i="14" l="1"/>
  <c r="L102" i="14"/>
  <c r="B103" i="14"/>
  <c r="K103" i="14"/>
  <c r="C103" i="14" s="1"/>
  <c r="R103" i="14"/>
  <c r="S103" i="14"/>
  <c r="D103" i="14" l="1"/>
  <c r="L103" i="14"/>
  <c r="B104" i="14"/>
  <c r="F102" i="14"/>
  <c r="F103" i="14"/>
  <c r="K104" i="14" l="1"/>
  <c r="C104" i="14" s="1"/>
  <c r="D104" i="14" s="1"/>
  <c r="R104" i="14"/>
  <c r="S104" i="14"/>
  <c r="L104" i="14" l="1"/>
  <c r="B105" i="14"/>
  <c r="F104" i="14"/>
  <c r="K105" i="14" l="1"/>
  <c r="C105" i="14" s="1"/>
  <c r="D105" i="14" s="1"/>
  <c r="R105" i="14"/>
  <c r="S105" i="14"/>
  <c r="L105" i="14" l="1"/>
  <c r="B106" i="14"/>
  <c r="F105" i="14"/>
  <c r="K106" i="14" l="1"/>
  <c r="C106" i="14" s="1"/>
  <c r="D106" i="14" s="1"/>
  <c r="R106" i="14"/>
  <c r="S106" i="14"/>
  <c r="L106" i="14" l="1"/>
  <c r="B107" i="14"/>
  <c r="K107" i="14"/>
  <c r="C107" i="14" s="1"/>
  <c r="R107" i="14"/>
  <c r="S107" i="14"/>
  <c r="F106" i="14"/>
  <c r="D107" i="14" l="1"/>
  <c r="L107" i="14"/>
  <c r="B108" i="14"/>
  <c r="K108" i="14"/>
  <c r="C108" i="14" s="1"/>
  <c r="R108" i="14"/>
  <c r="S108" i="14"/>
  <c r="F107" i="14"/>
  <c r="D108" i="14" l="1"/>
  <c r="L108" i="14"/>
  <c r="B109" i="14"/>
  <c r="K109" i="14"/>
  <c r="C109" i="14" s="1"/>
  <c r="R109" i="14"/>
  <c r="S109" i="14"/>
  <c r="F108" i="14"/>
  <c r="D109" i="14" l="1"/>
  <c r="L109" i="14"/>
  <c r="B110" i="14"/>
  <c r="K110" i="14"/>
  <c r="C110" i="14" s="1"/>
  <c r="R110" i="14"/>
  <c r="S110" i="14"/>
  <c r="F109" i="14"/>
  <c r="D110" i="14" l="1"/>
  <c r="L110" i="14"/>
  <c r="B111" i="14"/>
  <c r="K111" i="14"/>
  <c r="C111" i="14" s="1"/>
  <c r="D111" i="14" s="1"/>
  <c r="R111" i="14"/>
  <c r="S111" i="14"/>
  <c r="F110" i="14"/>
  <c r="L111" i="14" l="1"/>
  <c r="B112" i="14"/>
  <c r="K112" i="14"/>
  <c r="C112" i="14" s="1"/>
  <c r="R112" i="14"/>
  <c r="S112" i="14"/>
  <c r="F111" i="14"/>
  <c r="D112" i="14" l="1"/>
  <c r="L112" i="14"/>
  <c r="B113" i="14"/>
  <c r="K113" i="14"/>
  <c r="C113" i="14" s="1"/>
  <c r="R113" i="14"/>
  <c r="S113" i="14"/>
  <c r="F112" i="14"/>
  <c r="D113" i="14" l="1"/>
  <c r="L113" i="14"/>
  <c r="B114" i="14"/>
  <c r="K114" i="14"/>
  <c r="C114" i="14" s="1"/>
  <c r="D114" i="14" s="1"/>
  <c r="R114" i="14"/>
  <c r="S114" i="14"/>
  <c r="F113" i="14"/>
  <c r="L114" i="14" l="1"/>
  <c r="B115" i="14"/>
  <c r="K115" i="14"/>
  <c r="C115" i="14" s="1"/>
  <c r="R115" i="14"/>
  <c r="S115" i="14"/>
  <c r="F114" i="14"/>
  <c r="D115" i="14" l="1"/>
  <c r="L115" i="14"/>
  <c r="B116" i="14"/>
  <c r="K116" i="14"/>
  <c r="C116" i="14" s="1"/>
  <c r="R116" i="14"/>
  <c r="S116" i="14"/>
  <c r="F115" i="14"/>
  <c r="D116" i="14" l="1"/>
  <c r="L116" i="14"/>
  <c r="B117" i="14"/>
  <c r="K117" i="14"/>
  <c r="C117" i="14" s="1"/>
  <c r="R117" i="14"/>
  <c r="S117" i="14"/>
  <c r="F116" i="14"/>
  <c r="D117" i="14" l="1"/>
  <c r="L117" i="14"/>
  <c r="B118" i="14"/>
  <c r="K118" i="14"/>
  <c r="C118" i="14" s="1"/>
  <c r="D118" i="14" s="1"/>
  <c r="R118" i="14"/>
  <c r="S118" i="14"/>
  <c r="F117" i="14"/>
  <c r="L118" i="14" l="1"/>
  <c r="B119" i="14"/>
  <c r="K119" i="14"/>
  <c r="C119" i="14" s="1"/>
  <c r="R119" i="14"/>
  <c r="S119" i="14"/>
  <c r="F118" i="14"/>
  <c r="D119" i="14" l="1"/>
  <c r="L119" i="14"/>
  <c r="B120" i="14"/>
  <c r="K120" i="14"/>
  <c r="C120" i="14" s="1"/>
  <c r="R120" i="14"/>
  <c r="S120" i="14"/>
  <c r="D120" i="14" l="1"/>
  <c r="L120" i="14"/>
  <c r="B121" i="14"/>
  <c r="K121" i="14"/>
  <c r="C121" i="14" s="1"/>
  <c r="R121" i="14"/>
  <c r="S121" i="14"/>
  <c r="F119" i="14"/>
  <c r="D121" i="14" l="1"/>
  <c r="L121" i="14"/>
  <c r="B122" i="14"/>
  <c r="K122" i="14"/>
  <c r="C122" i="14" s="1"/>
  <c r="R122" i="14"/>
  <c r="S122" i="14"/>
  <c r="F120" i="14"/>
  <c r="D122" i="14" l="1"/>
  <c r="L122" i="14"/>
  <c r="B123" i="14"/>
  <c r="K123" i="14"/>
  <c r="C123" i="14" s="1"/>
  <c r="R123" i="14"/>
  <c r="S123" i="14"/>
  <c r="F121" i="14"/>
  <c r="D123" i="14" l="1"/>
  <c r="L123" i="14"/>
  <c r="B124" i="14"/>
  <c r="K124" i="14"/>
  <c r="C124" i="14" s="1"/>
  <c r="R124" i="14"/>
  <c r="S124" i="14"/>
  <c r="F122" i="14"/>
  <c r="D124" i="14" l="1"/>
  <c r="L124" i="14"/>
  <c r="B125" i="14"/>
  <c r="K125" i="14"/>
  <c r="C125" i="14" s="1"/>
  <c r="R125" i="14"/>
  <c r="S125" i="14"/>
  <c r="F123" i="14"/>
  <c r="D125" i="14" l="1"/>
  <c r="L125" i="14"/>
  <c r="B126" i="14"/>
  <c r="K126" i="14"/>
  <c r="C126" i="14" s="1"/>
  <c r="R126" i="14"/>
  <c r="S126" i="14"/>
  <c r="F125" i="14"/>
  <c r="F124" i="14"/>
  <c r="D126" i="14" l="1"/>
  <c r="L126" i="14"/>
  <c r="B127" i="14"/>
  <c r="K127" i="14"/>
  <c r="C127" i="14" s="1"/>
  <c r="R127" i="14"/>
  <c r="S127" i="14"/>
  <c r="D127" i="14" l="1"/>
  <c r="L127" i="14"/>
  <c r="B128" i="14"/>
  <c r="K128" i="14"/>
  <c r="C128" i="14" s="1"/>
  <c r="R128" i="14"/>
  <c r="S128" i="14"/>
  <c r="F126" i="14"/>
  <c r="D128" i="14" l="1"/>
  <c r="L128" i="14"/>
  <c r="B129" i="14"/>
  <c r="K129" i="14"/>
  <c r="C129" i="14" s="1"/>
  <c r="R129" i="14"/>
  <c r="S129" i="14"/>
  <c r="F127" i="14"/>
  <c r="F128" i="14"/>
  <c r="D129" i="14" l="1"/>
  <c r="L129" i="14"/>
  <c r="B130" i="14"/>
  <c r="K130" i="14"/>
  <c r="C130" i="14" s="1"/>
  <c r="R130" i="14"/>
  <c r="S130" i="14"/>
  <c r="F129" i="14"/>
  <c r="D130" i="14" l="1"/>
  <c r="L130" i="14"/>
  <c r="B131" i="14"/>
  <c r="K131" i="14"/>
  <c r="C131" i="14" s="1"/>
  <c r="R131" i="14"/>
  <c r="S131" i="14"/>
  <c r="F130" i="14"/>
  <c r="D131" i="14" l="1"/>
  <c r="L131" i="14"/>
  <c r="B132" i="14"/>
  <c r="K132" i="14"/>
  <c r="C132" i="14" s="1"/>
  <c r="R132" i="14"/>
  <c r="S132" i="14"/>
  <c r="D132" i="14" l="1"/>
  <c r="L132" i="14"/>
  <c r="B133" i="14"/>
  <c r="K133" i="14"/>
  <c r="C133" i="14" s="1"/>
  <c r="R133" i="14"/>
  <c r="S133" i="14"/>
  <c r="F132" i="14"/>
  <c r="F131" i="14"/>
  <c r="D133" i="14" l="1"/>
  <c r="L133" i="14"/>
  <c r="B134" i="14"/>
  <c r="K134" i="14"/>
  <c r="C134" i="14" s="1"/>
  <c r="R134" i="14"/>
  <c r="S134" i="14"/>
  <c r="D134" i="14" l="1"/>
  <c r="L134" i="14"/>
  <c r="B135" i="14"/>
  <c r="K135" i="14"/>
  <c r="C135" i="14" s="1"/>
  <c r="R135" i="14"/>
  <c r="S135" i="14"/>
  <c r="F133" i="14"/>
  <c r="D135" i="14" l="1"/>
  <c r="L135" i="14"/>
  <c r="B136" i="14"/>
  <c r="K136" i="14"/>
  <c r="C136" i="14" s="1"/>
  <c r="R136" i="14"/>
  <c r="S136" i="14"/>
  <c r="F134" i="14"/>
  <c r="F135" i="14"/>
  <c r="D136" i="14" l="1"/>
  <c r="L136" i="14"/>
  <c r="B137" i="14"/>
  <c r="K137" i="14"/>
  <c r="C137" i="14" s="1"/>
  <c r="R137" i="14"/>
  <c r="S137" i="14"/>
  <c r="D137" i="14" l="1"/>
  <c r="L137" i="14"/>
  <c r="B138" i="14"/>
  <c r="K138" i="14"/>
  <c r="C138" i="14" s="1"/>
  <c r="R138" i="14"/>
  <c r="S138" i="14"/>
  <c r="F136" i="14"/>
  <c r="D138" i="14" l="1"/>
  <c r="L138" i="14"/>
  <c r="B139" i="14"/>
  <c r="K139" i="14"/>
  <c r="C139" i="14" s="1"/>
  <c r="R139" i="14"/>
  <c r="S139" i="14"/>
  <c r="F138" i="14"/>
  <c r="F137" i="14"/>
  <c r="D139" i="14" l="1"/>
  <c r="L139" i="14"/>
  <c r="B140" i="14"/>
  <c r="K140" i="14"/>
  <c r="C140" i="14" s="1"/>
  <c r="R140" i="14"/>
  <c r="S140" i="14"/>
  <c r="F139" i="14"/>
  <c r="D140" i="14" l="1"/>
  <c r="L140" i="14"/>
  <c r="B141" i="14"/>
  <c r="K141" i="14"/>
  <c r="C141" i="14" s="1"/>
  <c r="R141" i="14"/>
  <c r="S141" i="14"/>
  <c r="F140" i="14"/>
  <c r="D141" i="14" l="1"/>
  <c r="L141" i="14"/>
  <c r="B142" i="14"/>
  <c r="K142" i="14"/>
  <c r="C142" i="14" s="1"/>
  <c r="R142" i="14"/>
  <c r="S142" i="14"/>
  <c r="F141" i="14"/>
  <c r="D142" i="14" l="1"/>
  <c r="L142" i="14"/>
  <c r="B143" i="14"/>
  <c r="K143" i="14"/>
  <c r="C143" i="14" s="1"/>
  <c r="R143" i="14"/>
  <c r="S143" i="14"/>
  <c r="D143" i="14" l="1"/>
  <c r="L143" i="14"/>
  <c r="B144" i="14"/>
  <c r="K144" i="14"/>
  <c r="C144" i="14" s="1"/>
  <c r="R144" i="14"/>
  <c r="S144" i="14"/>
  <c r="F142" i="14"/>
  <c r="D144" i="14" l="1"/>
  <c r="L144" i="14"/>
  <c r="B145" i="14"/>
  <c r="K145" i="14"/>
  <c r="C145" i="14" s="1"/>
  <c r="R145" i="14"/>
  <c r="S145" i="14"/>
  <c r="F143" i="14"/>
  <c r="D145" i="14" l="1"/>
  <c r="L145" i="14"/>
  <c r="B146" i="14"/>
  <c r="K146" i="14"/>
  <c r="C146" i="14" s="1"/>
  <c r="R146" i="14"/>
  <c r="S146" i="14"/>
  <c r="F144" i="14"/>
  <c r="D146" i="14" l="1"/>
  <c r="L146" i="14"/>
  <c r="B147" i="14"/>
  <c r="K147" i="14"/>
  <c r="C147" i="14" s="1"/>
  <c r="R147" i="14"/>
  <c r="S147" i="14"/>
  <c r="F146" i="14"/>
  <c r="F145" i="14"/>
  <c r="D147" i="14" l="1"/>
  <c r="L147" i="14"/>
  <c r="B148" i="14"/>
  <c r="K148" i="14"/>
  <c r="C148" i="14" s="1"/>
  <c r="R148" i="14"/>
  <c r="S148" i="14"/>
  <c r="F147" i="14"/>
  <c r="D148" i="14" l="1"/>
  <c r="L148" i="14"/>
  <c r="B149" i="14"/>
  <c r="K149" i="14"/>
  <c r="C149" i="14" s="1"/>
  <c r="R149" i="14"/>
  <c r="S149" i="14"/>
  <c r="F148" i="14"/>
  <c r="D149" i="14" l="1"/>
  <c r="L149" i="14"/>
  <c r="B150" i="14"/>
  <c r="K150" i="14"/>
  <c r="C150" i="14" s="1"/>
  <c r="R150" i="14"/>
  <c r="S150" i="14"/>
  <c r="D150" i="14" l="1"/>
  <c r="L150" i="14"/>
  <c r="B151" i="14"/>
  <c r="K151" i="14"/>
  <c r="C151" i="14" s="1"/>
  <c r="R151" i="14"/>
  <c r="S151" i="14"/>
  <c r="F149" i="14"/>
  <c r="F150" i="14"/>
  <c r="D151" i="14" l="1"/>
  <c r="L151" i="14"/>
  <c r="B152" i="14"/>
  <c r="K152" i="14"/>
  <c r="C152" i="14" s="1"/>
  <c r="R152" i="14"/>
  <c r="S152" i="14"/>
  <c r="D152" i="14" l="1"/>
  <c r="L152" i="14"/>
  <c r="B153" i="14"/>
  <c r="K153" i="14"/>
  <c r="C153" i="14" s="1"/>
  <c r="R153" i="14"/>
  <c r="S153" i="14"/>
  <c r="F151" i="14"/>
  <c r="F152" i="14"/>
  <c r="D153" i="14" l="1"/>
  <c r="L153" i="14"/>
  <c r="B154" i="14"/>
  <c r="K154" i="14"/>
  <c r="C154" i="14" s="1"/>
  <c r="R154" i="14"/>
  <c r="S154" i="14"/>
  <c r="F153" i="14"/>
  <c r="D154" i="14" l="1"/>
  <c r="L154" i="14"/>
  <c r="B155" i="14"/>
  <c r="K155" i="14"/>
  <c r="C155" i="14" s="1"/>
  <c r="R155" i="14"/>
  <c r="S155" i="14"/>
  <c r="F154" i="14"/>
  <c r="D155" i="14" l="1"/>
  <c r="L155" i="14"/>
  <c r="B156" i="14"/>
  <c r="K156" i="14"/>
  <c r="C156" i="14" s="1"/>
  <c r="R156" i="14"/>
  <c r="S156" i="14"/>
  <c r="D156" i="14" l="1"/>
  <c r="L156" i="14"/>
  <c r="B157" i="14"/>
  <c r="K157" i="14"/>
  <c r="C157" i="14" s="1"/>
  <c r="R157" i="14"/>
  <c r="S157" i="14"/>
  <c r="F155" i="14"/>
  <c r="F156" i="14"/>
  <c r="D157" i="14" l="1"/>
  <c r="L157" i="14"/>
  <c r="B158" i="14"/>
  <c r="K158" i="14"/>
  <c r="C158" i="14" s="1"/>
  <c r="R158" i="14"/>
  <c r="S158" i="14"/>
  <c r="F157" i="14"/>
  <c r="D158" i="14" l="1"/>
  <c r="L158" i="14"/>
  <c r="B159" i="14"/>
  <c r="K159" i="14"/>
  <c r="C159" i="14" s="1"/>
  <c r="R159" i="14"/>
  <c r="S159" i="14"/>
  <c r="F158" i="14"/>
  <c r="D159" i="14" l="1"/>
  <c r="L159" i="14"/>
  <c r="B160" i="14"/>
  <c r="K160" i="14"/>
  <c r="C160" i="14" s="1"/>
  <c r="R160" i="14"/>
  <c r="S160" i="14"/>
  <c r="F159" i="14"/>
  <c r="D160" i="14" l="1"/>
  <c r="L160" i="14"/>
  <c r="B161" i="14"/>
  <c r="K161" i="14"/>
  <c r="C161" i="14" s="1"/>
  <c r="R161" i="14"/>
  <c r="S161" i="14"/>
  <c r="F160" i="14"/>
  <c r="D161" i="14" l="1"/>
  <c r="L161" i="14"/>
  <c r="B162" i="14"/>
  <c r="K162" i="14"/>
  <c r="C162" i="14" s="1"/>
  <c r="R162" i="14"/>
  <c r="S162" i="14"/>
  <c r="F161" i="14"/>
  <c r="D162" i="14" l="1"/>
  <c r="L162" i="14"/>
  <c r="B163" i="14"/>
  <c r="K163" i="14"/>
  <c r="C163" i="14" s="1"/>
  <c r="R163" i="14"/>
  <c r="S163" i="14"/>
  <c r="D163" i="14" l="1"/>
  <c r="L163" i="14"/>
  <c r="B164" i="14"/>
  <c r="K164" i="14"/>
  <c r="C164" i="14" s="1"/>
  <c r="R164" i="14"/>
  <c r="S164" i="14"/>
  <c r="F162" i="14"/>
  <c r="D164" i="14" l="1"/>
  <c r="L164" i="14"/>
  <c r="B165" i="14"/>
  <c r="K165" i="14"/>
  <c r="C165" i="14" s="1"/>
  <c r="R165" i="14"/>
  <c r="S165" i="14"/>
  <c r="F163" i="14"/>
  <c r="F164" i="14"/>
  <c r="D165" i="14" l="1"/>
  <c r="L165" i="14"/>
  <c r="B166" i="14"/>
  <c r="K166" i="14"/>
  <c r="C166" i="14" s="1"/>
  <c r="R166" i="14"/>
  <c r="S166" i="14"/>
  <c r="D166" i="14" l="1"/>
  <c r="L166" i="14"/>
  <c r="B167" i="14"/>
  <c r="K167" i="14"/>
  <c r="C167" i="14" s="1"/>
  <c r="R167" i="14"/>
  <c r="S167" i="14"/>
  <c r="F165" i="14"/>
  <c r="F166" i="14"/>
  <c r="D167" i="14" l="1"/>
  <c r="L167" i="14"/>
  <c r="B168" i="14"/>
  <c r="K168" i="14"/>
  <c r="C168" i="14" s="1"/>
  <c r="R168" i="14"/>
  <c r="S168" i="14"/>
  <c r="F167" i="14"/>
  <c r="D168" i="14" l="1"/>
  <c r="L168" i="14"/>
  <c r="B169" i="14"/>
  <c r="F168" i="14"/>
  <c r="K169" i="14" l="1"/>
  <c r="C169" i="14" s="1"/>
  <c r="D169" i="14" s="1"/>
  <c r="R169" i="14"/>
  <c r="S169" i="14"/>
  <c r="L169" i="14" l="1"/>
  <c r="B170" i="14"/>
  <c r="K170" i="14"/>
  <c r="C170" i="14" s="1"/>
  <c r="R170" i="14"/>
  <c r="S170" i="14"/>
  <c r="F169" i="14"/>
  <c r="D170" i="14" l="1"/>
  <c r="L170" i="14"/>
  <c r="B171" i="14"/>
  <c r="K171" i="14"/>
  <c r="C171" i="14" s="1"/>
  <c r="D171" i="14" s="1"/>
  <c r="R171" i="14"/>
  <c r="S171" i="14"/>
  <c r="F170" i="14"/>
  <c r="L171" i="14" l="1"/>
  <c r="B172" i="14"/>
  <c r="K172" i="14"/>
  <c r="C172" i="14" s="1"/>
  <c r="R172" i="14"/>
  <c r="S172" i="14"/>
  <c r="F171" i="14"/>
  <c r="D172" i="14" l="1"/>
  <c r="L172" i="14"/>
  <c r="B173" i="14"/>
  <c r="K173" i="14"/>
  <c r="C173" i="14" s="1"/>
  <c r="D173" i="14" s="1"/>
  <c r="R173" i="14"/>
  <c r="S173" i="14"/>
  <c r="F172" i="14"/>
  <c r="L173" i="14" l="1"/>
  <c r="B174" i="14"/>
  <c r="K174" i="14"/>
  <c r="C174" i="14" s="1"/>
  <c r="R174" i="14"/>
  <c r="S174" i="14"/>
  <c r="F173" i="14"/>
  <c r="D174" i="14" l="1"/>
  <c r="L174" i="14"/>
  <c r="B175" i="14"/>
  <c r="K175" i="14"/>
  <c r="C175" i="14" s="1"/>
  <c r="R175" i="14"/>
  <c r="S175" i="14"/>
  <c r="F174" i="14"/>
  <c r="D175" i="14" l="1"/>
  <c r="L175" i="14"/>
  <c r="B176" i="14"/>
  <c r="K176" i="14"/>
  <c r="C176" i="14" s="1"/>
  <c r="R176" i="14"/>
  <c r="S176" i="14"/>
  <c r="F175" i="14"/>
  <c r="D176" i="14" l="1"/>
  <c r="L176" i="14"/>
  <c r="B177" i="14"/>
  <c r="K177" i="14"/>
  <c r="C177" i="14" s="1"/>
  <c r="R177" i="14"/>
  <c r="S177" i="14"/>
  <c r="F176" i="14"/>
  <c r="D177" i="14" l="1"/>
  <c r="L177" i="14"/>
  <c r="B178" i="14"/>
  <c r="K178" i="14"/>
  <c r="C178" i="14" s="1"/>
  <c r="R178" i="14"/>
  <c r="S178" i="14"/>
  <c r="F177" i="14"/>
  <c r="D178" i="14" l="1"/>
  <c r="L178" i="14"/>
  <c r="B179" i="14"/>
  <c r="F178" i="14"/>
  <c r="K179" i="14" l="1"/>
  <c r="C179" i="14" s="1"/>
  <c r="D179" i="14" s="1"/>
  <c r="R179" i="14"/>
  <c r="S179" i="14"/>
  <c r="L179" i="14" l="1"/>
  <c r="B180" i="14"/>
  <c r="K180" i="14"/>
  <c r="C180" i="14" s="1"/>
  <c r="R180" i="14"/>
  <c r="S180" i="14"/>
  <c r="F179" i="14"/>
  <c r="D180" i="14" l="1"/>
  <c r="L180" i="14"/>
  <c r="B181" i="14"/>
  <c r="F180" i="14"/>
  <c r="K181" i="14" l="1"/>
  <c r="C181" i="14" s="1"/>
  <c r="D181" i="14" s="1"/>
  <c r="R181" i="14"/>
  <c r="S181" i="14"/>
  <c r="L181" i="14" l="1"/>
  <c r="B182" i="14"/>
  <c r="K182" i="14"/>
  <c r="C182" i="14" s="1"/>
  <c r="R182" i="14"/>
  <c r="S182" i="14"/>
  <c r="F181" i="14"/>
  <c r="D182" i="14" l="1"/>
  <c r="L182" i="14"/>
  <c r="B183" i="14"/>
  <c r="F182" i="14"/>
  <c r="K183" i="14" l="1"/>
  <c r="C183" i="14" s="1"/>
  <c r="D183" i="14" s="1"/>
  <c r="R183" i="14"/>
  <c r="S183" i="14"/>
  <c r="L183" i="14" l="1"/>
  <c r="B184" i="14"/>
  <c r="K184" i="14"/>
  <c r="C184" i="14" s="1"/>
  <c r="R184" i="14"/>
  <c r="S184" i="14"/>
  <c r="F183" i="14"/>
  <c r="D184" i="14" l="1"/>
  <c r="L184" i="14"/>
  <c r="B185" i="14"/>
  <c r="F184" i="14"/>
  <c r="K185" i="14" l="1"/>
  <c r="C185" i="14" s="1"/>
  <c r="D185" i="14" s="1"/>
  <c r="R185" i="14"/>
  <c r="S185" i="14"/>
  <c r="L185" i="14" l="1"/>
  <c r="B186" i="14"/>
  <c r="K186" i="14"/>
  <c r="C186" i="14" s="1"/>
  <c r="R186" i="14"/>
  <c r="S186" i="14"/>
  <c r="F185" i="14"/>
  <c r="D186" i="14" l="1"/>
  <c r="L186" i="14"/>
  <c r="B187" i="14"/>
  <c r="F186" i="14"/>
  <c r="K187" i="14" l="1"/>
  <c r="C187" i="14" s="1"/>
  <c r="D187" i="14" s="1"/>
  <c r="R187" i="14"/>
  <c r="S187" i="14"/>
  <c r="L187" i="14" l="1"/>
  <c r="B188" i="14"/>
  <c r="K188" i="14"/>
  <c r="C188" i="14" s="1"/>
  <c r="R188" i="14"/>
  <c r="S188" i="14"/>
  <c r="F187" i="14"/>
  <c r="D188" i="14" l="1"/>
  <c r="L188" i="14"/>
  <c r="B189" i="14"/>
  <c r="F188" i="14"/>
  <c r="K189" i="14" l="1"/>
  <c r="C189" i="14" s="1"/>
  <c r="D189" i="14" s="1"/>
  <c r="R189" i="14"/>
  <c r="S189" i="14"/>
  <c r="L189" i="14" l="1"/>
  <c r="B190" i="14"/>
  <c r="K190" i="14"/>
  <c r="C190" i="14" s="1"/>
  <c r="R190" i="14"/>
  <c r="S190" i="14"/>
  <c r="F189" i="14"/>
  <c r="D190" i="14" l="1"/>
  <c r="L190" i="14"/>
  <c r="B191" i="14"/>
  <c r="F190" i="14"/>
  <c r="K191" i="14" l="1"/>
  <c r="C191" i="14" s="1"/>
  <c r="D191" i="14" s="1"/>
  <c r="R191" i="14"/>
  <c r="S191" i="14"/>
  <c r="L191" i="14" l="1"/>
  <c r="B192" i="14"/>
  <c r="K192" i="14"/>
  <c r="C192" i="14" s="1"/>
  <c r="R192" i="14"/>
  <c r="S192" i="14"/>
  <c r="F191" i="14"/>
  <c r="D192" i="14" l="1"/>
  <c r="L192" i="14"/>
  <c r="B193" i="14"/>
  <c r="F192" i="14"/>
  <c r="K193" i="14" l="1"/>
  <c r="C193" i="14" s="1"/>
  <c r="D193" i="14" s="1"/>
  <c r="R193" i="14"/>
  <c r="S193" i="14"/>
  <c r="L193" i="14" l="1"/>
  <c r="B194" i="14"/>
  <c r="K194" i="14"/>
  <c r="C194" i="14" s="1"/>
  <c r="R194" i="14"/>
  <c r="S194" i="14"/>
  <c r="F193" i="14"/>
  <c r="D194" i="14" l="1"/>
  <c r="L194" i="14"/>
  <c r="B195" i="14"/>
  <c r="F194" i="14"/>
  <c r="K195" i="14" l="1"/>
  <c r="C195" i="14" s="1"/>
  <c r="D195" i="14" s="1"/>
  <c r="R195" i="14"/>
  <c r="S195" i="14"/>
  <c r="L195" i="14" l="1"/>
  <c r="B196" i="14"/>
  <c r="F195" i="14"/>
  <c r="K196" i="14" l="1"/>
  <c r="C196" i="14" s="1"/>
  <c r="D196" i="14" s="1"/>
  <c r="R196" i="14"/>
  <c r="S196" i="14"/>
  <c r="L196" i="14" l="1"/>
  <c r="B197" i="14"/>
  <c r="F196" i="14"/>
  <c r="K197" i="14" l="1"/>
  <c r="C197" i="14" s="1"/>
  <c r="D197" i="14" s="1"/>
  <c r="R197" i="14"/>
  <c r="S197" i="14"/>
  <c r="L197" i="14" l="1"/>
  <c r="B198" i="14"/>
  <c r="F197" i="14"/>
  <c r="K198" i="14" l="1"/>
  <c r="C198" i="14" s="1"/>
  <c r="D198" i="14" s="1"/>
  <c r="R198" i="14"/>
  <c r="S198" i="14"/>
  <c r="L198" i="14" l="1"/>
  <c r="B199" i="14"/>
  <c r="F198" i="14"/>
  <c r="K199" i="14" l="1"/>
  <c r="C199" i="14" s="1"/>
  <c r="D199" i="14" s="1"/>
  <c r="R199" i="14"/>
  <c r="S199" i="14"/>
  <c r="L199" i="14" l="1"/>
  <c r="B200" i="14"/>
  <c r="F199" i="14"/>
  <c r="K200" i="14" l="1"/>
  <c r="C200" i="14" s="1"/>
  <c r="D200" i="14" s="1"/>
  <c r="R200" i="14"/>
  <c r="S200" i="14"/>
  <c r="L200" i="14" l="1"/>
  <c r="B201" i="14"/>
  <c r="F200" i="14"/>
  <c r="K201" i="14" l="1"/>
  <c r="C201" i="14" s="1"/>
  <c r="D201" i="14" s="1"/>
  <c r="R201" i="14"/>
  <c r="S201" i="14"/>
  <c r="L201" i="14" l="1"/>
  <c r="B202" i="14"/>
  <c r="F201" i="14"/>
  <c r="K202" i="14" l="1"/>
  <c r="C202" i="14" s="1"/>
  <c r="D202" i="14" s="1"/>
  <c r="R202" i="14"/>
  <c r="S202" i="14"/>
  <c r="L202" i="14" l="1"/>
  <c r="B203" i="14"/>
  <c r="F202" i="14"/>
  <c r="K203" i="14" l="1"/>
  <c r="C203" i="14" s="1"/>
  <c r="D203" i="14" s="1"/>
  <c r="R203" i="14"/>
  <c r="S203" i="14"/>
  <c r="L203" i="14" l="1"/>
  <c r="B204" i="14"/>
  <c r="F203" i="14"/>
  <c r="K204" i="14" l="1"/>
  <c r="C204" i="14" s="1"/>
  <c r="D204" i="14" s="1"/>
  <c r="R204" i="14"/>
  <c r="S204" i="14"/>
  <c r="L204" i="14" l="1"/>
  <c r="B205" i="14"/>
  <c r="F204" i="14"/>
  <c r="K205" i="14" l="1"/>
  <c r="C205" i="14" s="1"/>
  <c r="D205" i="14" s="1"/>
  <c r="R205" i="14"/>
  <c r="S205" i="14"/>
  <c r="L205" i="14" l="1"/>
  <c r="B206" i="14"/>
  <c r="F205" i="14"/>
  <c r="K206" i="14" l="1"/>
  <c r="C206" i="14" s="1"/>
  <c r="D206" i="14" s="1"/>
  <c r="R206" i="14"/>
  <c r="S206" i="14"/>
  <c r="L206" i="14" l="1"/>
  <c r="B207" i="14"/>
  <c r="F206" i="14"/>
  <c r="K207" i="14" l="1"/>
  <c r="C207" i="14" s="1"/>
  <c r="D207" i="14" s="1"/>
  <c r="R207" i="14"/>
  <c r="S207" i="14"/>
  <c r="L207" i="14" l="1"/>
  <c r="B208" i="14"/>
  <c r="F207" i="14"/>
  <c r="K208" i="14" l="1"/>
  <c r="C208" i="14" s="1"/>
  <c r="D208" i="14" s="1"/>
  <c r="R208" i="14"/>
  <c r="S208" i="14"/>
  <c r="L208" i="14" l="1"/>
  <c r="B209" i="14"/>
  <c r="F208" i="14"/>
  <c r="K209" i="14" l="1"/>
  <c r="C209" i="14" s="1"/>
  <c r="D209" i="14" s="1"/>
  <c r="R209" i="14"/>
  <c r="S209" i="14"/>
  <c r="L209" i="14" l="1"/>
  <c r="B210" i="14"/>
  <c r="F209" i="14"/>
  <c r="K210" i="14" l="1"/>
  <c r="C210" i="14" s="1"/>
  <c r="D210" i="14" s="1"/>
  <c r="R210" i="14"/>
  <c r="S210" i="14"/>
  <c r="L210" i="14" l="1"/>
  <c r="B211" i="14"/>
  <c r="F210" i="14"/>
  <c r="K211" i="14" l="1"/>
  <c r="C211" i="14" s="1"/>
  <c r="D211" i="14" s="1"/>
  <c r="R211" i="14"/>
  <c r="S211" i="14"/>
  <c r="L211" i="14" l="1"/>
  <c r="B212" i="14"/>
  <c r="F211" i="14"/>
  <c r="K212" i="14" l="1"/>
  <c r="C212" i="14" s="1"/>
  <c r="D212" i="14" s="1"/>
  <c r="R212" i="14"/>
  <c r="S212" i="14"/>
  <c r="L212" i="14" l="1"/>
  <c r="B213" i="14"/>
  <c r="F212" i="14"/>
  <c r="K213" i="14" l="1"/>
  <c r="C213" i="14" s="1"/>
  <c r="D213" i="14" s="1"/>
  <c r="R213" i="14"/>
  <c r="S213" i="14"/>
  <c r="L213" i="14" l="1"/>
  <c r="B214" i="14"/>
  <c r="F213" i="14"/>
  <c r="K214" i="14" l="1"/>
  <c r="C214" i="14" s="1"/>
  <c r="D214" i="14" s="1"/>
  <c r="R214" i="14"/>
  <c r="S214" i="14"/>
  <c r="L214" i="14" l="1"/>
  <c r="B215" i="14"/>
  <c r="F214" i="14"/>
  <c r="K215" i="14" l="1"/>
  <c r="C215" i="14" s="1"/>
  <c r="D215" i="14" s="1"/>
  <c r="R215" i="14"/>
  <c r="S215" i="14"/>
  <c r="L215" i="14" l="1"/>
  <c r="B216" i="14"/>
  <c r="F215" i="14"/>
  <c r="K216" i="14" l="1"/>
  <c r="C216" i="14" s="1"/>
  <c r="D216" i="14" s="1"/>
  <c r="R216" i="14"/>
  <c r="S216" i="14"/>
  <c r="L216" i="14" l="1"/>
  <c r="B217" i="14"/>
  <c r="F216" i="14"/>
  <c r="K217" i="14" l="1"/>
  <c r="C217" i="14" s="1"/>
  <c r="D217" i="14" s="1"/>
  <c r="R217" i="14"/>
  <c r="S217" i="14"/>
  <c r="L217" i="14" l="1"/>
  <c r="B218" i="14"/>
  <c r="F217" i="14"/>
  <c r="K218" i="14" l="1"/>
  <c r="C218" i="14" s="1"/>
  <c r="D218" i="14" s="1"/>
  <c r="R218" i="14"/>
  <c r="S218" i="14"/>
  <c r="L218" i="14" l="1"/>
  <c r="B219" i="14"/>
  <c r="F218" i="14"/>
  <c r="K219" i="14" l="1"/>
  <c r="C219" i="14" s="1"/>
  <c r="D219" i="14" s="1"/>
  <c r="R219" i="14"/>
  <c r="S219" i="14"/>
  <c r="L219" i="14" l="1"/>
  <c r="B220" i="14"/>
  <c r="F219" i="14"/>
  <c r="K220" i="14" l="1"/>
  <c r="C220" i="14" s="1"/>
  <c r="D220" i="14" s="1"/>
  <c r="R220" i="14"/>
  <c r="S220" i="14"/>
  <c r="L220" i="14" l="1"/>
  <c r="B221" i="14"/>
  <c r="F220" i="14"/>
  <c r="K221" i="14" l="1"/>
  <c r="C221" i="14" s="1"/>
  <c r="D221" i="14" s="1"/>
  <c r="R221" i="14"/>
  <c r="S221" i="14"/>
  <c r="L221" i="14" l="1"/>
  <c r="B222" i="14"/>
  <c r="F221" i="14"/>
  <c r="K222" i="14" l="1"/>
  <c r="C222" i="14" s="1"/>
  <c r="D222" i="14" s="1"/>
  <c r="R222" i="14"/>
  <c r="S222" i="14"/>
  <c r="L222" i="14" l="1"/>
  <c r="B223" i="14"/>
  <c r="F222" i="14"/>
  <c r="K223" i="14" l="1"/>
  <c r="C223" i="14" s="1"/>
  <c r="D223" i="14" s="1"/>
  <c r="R223" i="14"/>
  <c r="S223" i="14"/>
  <c r="L223" i="14" l="1"/>
  <c r="B224" i="14"/>
  <c r="F223" i="14"/>
  <c r="K224" i="14" l="1"/>
  <c r="C224" i="14" s="1"/>
  <c r="D224" i="14" s="1"/>
  <c r="R224" i="14"/>
  <c r="S224" i="14"/>
  <c r="L224" i="14" l="1"/>
  <c r="B225" i="14"/>
  <c r="F224" i="14"/>
  <c r="K225" i="14" l="1"/>
  <c r="C225" i="14" s="1"/>
  <c r="D225" i="14" s="1"/>
  <c r="R225" i="14"/>
  <c r="S225" i="14"/>
  <c r="L225" i="14" l="1"/>
  <c r="B226" i="14"/>
  <c r="F225" i="14"/>
  <c r="K226" i="14" l="1"/>
  <c r="C226" i="14" s="1"/>
  <c r="D226" i="14" s="1"/>
  <c r="R226" i="14"/>
  <c r="S226" i="14"/>
  <c r="L226" i="14" l="1"/>
  <c r="B227" i="14"/>
  <c r="F226" i="14"/>
  <c r="K227" i="14" l="1"/>
  <c r="C227" i="14" s="1"/>
  <c r="D227" i="14" s="1"/>
  <c r="R227" i="14"/>
  <c r="S227" i="14"/>
  <c r="L227" i="14" l="1"/>
  <c r="B228" i="14"/>
  <c r="K228" i="14"/>
  <c r="C228" i="14" s="1"/>
  <c r="R228" i="14"/>
  <c r="S228" i="14"/>
  <c r="F227" i="14"/>
  <c r="D228" i="14" l="1"/>
  <c r="L228" i="14"/>
  <c r="B229" i="14"/>
  <c r="F228" i="14"/>
  <c r="K229" i="14" l="1"/>
  <c r="C229" i="14" s="1"/>
  <c r="D229" i="14" s="1"/>
  <c r="R229" i="14"/>
  <c r="S229" i="14"/>
  <c r="L229" i="14" l="1"/>
  <c r="B230" i="14"/>
  <c r="K230" i="14"/>
  <c r="C230" i="14" s="1"/>
  <c r="R230" i="14"/>
  <c r="S230" i="14"/>
  <c r="F229" i="14"/>
  <c r="D230" i="14" l="1"/>
  <c r="L230" i="14"/>
  <c r="B231" i="14"/>
  <c r="F230" i="14"/>
  <c r="K231" i="14" l="1"/>
  <c r="C231" i="14" s="1"/>
  <c r="D231" i="14" s="1"/>
  <c r="R231" i="14"/>
  <c r="S231" i="14"/>
  <c r="L231" i="14" l="1"/>
  <c r="B232" i="14"/>
  <c r="F231" i="14"/>
  <c r="K232" i="14" l="1"/>
  <c r="C232" i="14" s="1"/>
  <c r="D232" i="14" s="1"/>
  <c r="R232" i="14"/>
  <c r="S232" i="14"/>
  <c r="L232" i="14" l="1"/>
  <c r="B233" i="14"/>
  <c r="F232" i="14"/>
  <c r="K233" i="14" l="1"/>
  <c r="C233" i="14" s="1"/>
  <c r="D233" i="14" s="1"/>
  <c r="R233" i="14"/>
  <c r="S233" i="14"/>
  <c r="L233" i="14" l="1"/>
  <c r="B234" i="14"/>
  <c r="F233" i="14"/>
  <c r="K234" i="14" l="1"/>
  <c r="C234" i="14" s="1"/>
  <c r="D234" i="14" s="1"/>
  <c r="R234" i="14"/>
  <c r="S234" i="14"/>
  <c r="L234" i="14" l="1"/>
  <c r="B235" i="14"/>
  <c r="F234" i="14"/>
  <c r="K235" i="14" l="1"/>
  <c r="C235" i="14" s="1"/>
  <c r="D235" i="14" s="1"/>
  <c r="R235" i="14"/>
  <c r="S235" i="14"/>
  <c r="L235" i="14" l="1"/>
  <c r="B236" i="14"/>
  <c r="F235" i="14"/>
  <c r="K236" i="14" l="1"/>
  <c r="C236" i="14" s="1"/>
  <c r="D236" i="14" s="1"/>
  <c r="R236" i="14"/>
  <c r="S236" i="14"/>
  <c r="L236" i="14" l="1"/>
  <c r="B237" i="14"/>
  <c r="F236" i="14"/>
  <c r="K237" i="14" l="1"/>
  <c r="C237" i="14" s="1"/>
  <c r="D237" i="14" s="1"/>
  <c r="R237" i="14"/>
  <c r="S237" i="14"/>
  <c r="L237" i="14" l="1"/>
  <c r="B238" i="14"/>
  <c r="F237" i="14"/>
  <c r="K238" i="14" l="1"/>
  <c r="C238" i="14" s="1"/>
  <c r="D238" i="14" s="1"/>
  <c r="R238" i="14"/>
  <c r="S238" i="14"/>
  <c r="L238" i="14" l="1"/>
  <c r="B239" i="14"/>
  <c r="F238" i="14"/>
  <c r="K239" i="14" l="1"/>
  <c r="C239" i="14" s="1"/>
  <c r="D239" i="14" s="1"/>
  <c r="R239" i="14"/>
  <c r="S239" i="14"/>
  <c r="L239" i="14" l="1"/>
  <c r="B240" i="14"/>
  <c r="F239" i="14"/>
  <c r="K240" i="14" l="1"/>
  <c r="C240" i="14" s="1"/>
  <c r="D240" i="14" s="1"/>
  <c r="R240" i="14"/>
  <c r="S240" i="14"/>
  <c r="L240" i="14" l="1"/>
  <c r="B241" i="14"/>
  <c r="F240" i="14"/>
  <c r="K241" i="14" l="1"/>
  <c r="C241" i="14" s="1"/>
  <c r="D241" i="14" s="1"/>
  <c r="R241" i="14"/>
  <c r="S241" i="14"/>
  <c r="L241" i="14" l="1"/>
  <c r="B242" i="14"/>
  <c r="F241" i="14"/>
  <c r="K242" i="14" l="1"/>
  <c r="C242" i="14" s="1"/>
  <c r="D242" i="14" s="1"/>
  <c r="R242" i="14"/>
  <c r="S242" i="14"/>
  <c r="L242" i="14" l="1"/>
  <c r="B243" i="14"/>
  <c r="F242" i="14"/>
  <c r="K243" i="14" l="1"/>
  <c r="C243" i="14" s="1"/>
  <c r="D243" i="14" s="1"/>
  <c r="R243" i="14"/>
  <c r="S243" i="14"/>
  <c r="L243" i="14" l="1"/>
  <c r="B244" i="14"/>
  <c r="F243" i="14"/>
  <c r="K244" i="14" l="1"/>
  <c r="C244" i="14" s="1"/>
  <c r="D244" i="14" s="1"/>
  <c r="R244" i="14"/>
  <c r="S244" i="14"/>
  <c r="L244" i="14" l="1"/>
  <c r="B245" i="14"/>
  <c r="F244" i="14"/>
  <c r="K245" i="14" l="1"/>
  <c r="C245" i="14" s="1"/>
  <c r="D245" i="14" s="1"/>
  <c r="R245" i="14"/>
  <c r="S245" i="14"/>
  <c r="L245" i="14" l="1"/>
  <c r="B246" i="14"/>
  <c r="F245" i="14"/>
  <c r="K246" i="14" l="1"/>
  <c r="C246" i="14" s="1"/>
  <c r="D246" i="14" s="1"/>
  <c r="R246" i="14"/>
  <c r="S246" i="14"/>
  <c r="L246" i="14" l="1"/>
  <c r="B247" i="14"/>
  <c r="F246" i="14"/>
  <c r="K247" i="14" l="1"/>
  <c r="C247" i="14" s="1"/>
  <c r="D247" i="14" s="1"/>
  <c r="R247" i="14"/>
  <c r="S247" i="14"/>
  <c r="L247" i="14" l="1"/>
  <c r="B248" i="14"/>
  <c r="F247" i="14"/>
  <c r="K248" i="14" l="1"/>
  <c r="C248" i="14" s="1"/>
  <c r="D248" i="14" s="1"/>
  <c r="R248" i="14"/>
  <c r="S248" i="14"/>
  <c r="L248" i="14" l="1"/>
  <c r="B249" i="14"/>
  <c r="F248" i="14"/>
  <c r="K249" i="14" l="1"/>
  <c r="C249" i="14" s="1"/>
  <c r="D249" i="14" s="1"/>
  <c r="R249" i="14"/>
  <c r="S249" i="14"/>
  <c r="L249" i="14" l="1"/>
  <c r="B250" i="14"/>
  <c r="F249" i="14"/>
  <c r="K250" i="14" l="1"/>
  <c r="C250" i="14" s="1"/>
  <c r="D250" i="14" s="1"/>
  <c r="R250" i="14"/>
  <c r="S250" i="14"/>
  <c r="L250" i="14" l="1"/>
  <c r="B251" i="14"/>
  <c r="F250" i="14"/>
  <c r="K251" i="14" l="1"/>
  <c r="C251" i="14" s="1"/>
  <c r="D251" i="14" s="1"/>
  <c r="R251" i="14"/>
  <c r="S251" i="14"/>
  <c r="L251" i="14" l="1"/>
  <c r="B252" i="14"/>
  <c r="F251" i="14"/>
  <c r="K252" i="14" l="1"/>
  <c r="C252" i="14" s="1"/>
  <c r="D252" i="14" s="1"/>
  <c r="R252" i="14"/>
  <c r="S252" i="14"/>
  <c r="L252" i="14" l="1"/>
  <c r="B253" i="14"/>
  <c r="F252" i="14"/>
  <c r="K253" i="14" l="1"/>
  <c r="C253" i="14" s="1"/>
  <c r="D253" i="14" s="1"/>
  <c r="R253" i="14"/>
  <c r="S253" i="14"/>
  <c r="L253" i="14" l="1"/>
  <c r="B254" i="14"/>
  <c r="F253" i="14"/>
  <c r="K254" i="14" l="1"/>
  <c r="C254" i="14" s="1"/>
  <c r="D254" i="14" s="1"/>
  <c r="R254" i="14"/>
  <c r="S254" i="14"/>
  <c r="L254" i="14" l="1"/>
  <c r="B255" i="14"/>
  <c r="F254" i="14"/>
  <c r="K255" i="14" l="1"/>
  <c r="C255" i="14" s="1"/>
  <c r="D255" i="14" s="1"/>
  <c r="R255" i="14"/>
  <c r="S255" i="14"/>
  <c r="L255" i="14" l="1"/>
  <c r="B256" i="14"/>
  <c r="F255" i="14"/>
  <c r="K256" i="14" l="1"/>
  <c r="C256" i="14" s="1"/>
  <c r="D256" i="14" s="1"/>
  <c r="R256" i="14"/>
  <c r="S256" i="14"/>
  <c r="L256" i="14" l="1"/>
  <c r="B257" i="14"/>
  <c r="F256" i="14"/>
  <c r="K257" i="14" l="1"/>
  <c r="C257" i="14" s="1"/>
  <c r="D257" i="14" s="1"/>
  <c r="R257" i="14"/>
  <c r="S257" i="14"/>
  <c r="L257" i="14" l="1"/>
  <c r="B258" i="14"/>
  <c r="F257" i="14"/>
  <c r="K258" i="14" l="1"/>
  <c r="C258" i="14" s="1"/>
  <c r="D258" i="14" s="1"/>
  <c r="R258" i="14"/>
  <c r="S258" i="14"/>
  <c r="L258" i="14" l="1"/>
  <c r="B259" i="14"/>
  <c r="F258" i="14"/>
  <c r="K259" i="14" l="1"/>
  <c r="C259" i="14" s="1"/>
  <c r="D259" i="14" s="1"/>
  <c r="R259" i="14"/>
  <c r="S259" i="14"/>
  <c r="L259" i="14" l="1"/>
  <c r="B260" i="14"/>
  <c r="F259" i="14"/>
  <c r="K260" i="14" l="1"/>
  <c r="C260" i="14" s="1"/>
  <c r="D260" i="14" s="1"/>
  <c r="R260" i="14"/>
  <c r="S260" i="14"/>
  <c r="L260" i="14" l="1"/>
  <c r="B261" i="14"/>
  <c r="F260" i="14"/>
  <c r="K261" i="14" l="1"/>
  <c r="C261" i="14" s="1"/>
  <c r="D261" i="14" s="1"/>
  <c r="R261" i="14"/>
  <c r="S261" i="14"/>
  <c r="L261" i="14" l="1"/>
  <c r="B262" i="14"/>
  <c r="F261" i="14"/>
  <c r="K262" i="14" l="1"/>
  <c r="C262" i="14" s="1"/>
  <c r="D262" i="14" s="1"/>
  <c r="R262" i="14"/>
  <c r="S262" i="14"/>
  <c r="L262" i="14" l="1"/>
  <c r="B263" i="14"/>
  <c r="F262" i="14"/>
  <c r="K263" i="14" l="1"/>
  <c r="C263" i="14" s="1"/>
  <c r="D263" i="14" s="1"/>
  <c r="R263" i="14"/>
  <c r="S263" i="14"/>
  <c r="L263" i="14" l="1"/>
  <c r="B264" i="14"/>
  <c r="F263" i="14"/>
  <c r="K264" i="14" l="1"/>
  <c r="C264" i="14" s="1"/>
  <c r="D264" i="14" s="1"/>
  <c r="R264" i="14"/>
  <c r="S264" i="14"/>
  <c r="L264" i="14" l="1"/>
  <c r="B265" i="14"/>
  <c r="F264" i="14"/>
  <c r="K265" i="14" l="1"/>
  <c r="C265" i="14" s="1"/>
  <c r="D265" i="14" s="1"/>
  <c r="R265" i="14"/>
  <c r="S265" i="14"/>
  <c r="L265" i="14" l="1"/>
  <c r="B266" i="14"/>
  <c r="F265" i="14"/>
  <c r="K266" i="14" l="1"/>
  <c r="C266" i="14" s="1"/>
  <c r="D266" i="14" s="1"/>
  <c r="R266" i="14"/>
  <c r="S266" i="14"/>
  <c r="L266" i="14" l="1"/>
  <c r="B267" i="14"/>
  <c r="F266" i="14"/>
  <c r="K267" i="14" l="1"/>
  <c r="C267" i="14" s="1"/>
  <c r="D267" i="14" s="1"/>
  <c r="R267" i="14"/>
  <c r="S267" i="14"/>
  <c r="L267" i="14" l="1"/>
  <c r="B268" i="14"/>
  <c r="F267" i="14"/>
  <c r="K268" i="14" l="1"/>
  <c r="C268" i="14" s="1"/>
  <c r="D268" i="14" s="1"/>
  <c r="R268" i="14"/>
  <c r="S268" i="14"/>
  <c r="L268" i="14" l="1"/>
  <c r="B269" i="14"/>
  <c r="F268" i="14"/>
  <c r="K269" i="14" l="1"/>
  <c r="C269" i="14" s="1"/>
  <c r="D269" i="14" s="1"/>
  <c r="R269" i="14"/>
  <c r="S269" i="14"/>
  <c r="L269" i="14" l="1"/>
  <c r="B270" i="14"/>
  <c r="F269" i="14"/>
  <c r="K270" i="14" l="1"/>
  <c r="C270" i="14" s="1"/>
  <c r="D270" i="14" s="1"/>
  <c r="R270" i="14"/>
  <c r="S270" i="14"/>
  <c r="L270" i="14" l="1"/>
  <c r="B271" i="14"/>
  <c r="F270" i="14"/>
  <c r="K271" i="14" l="1"/>
  <c r="C271" i="14" s="1"/>
  <c r="D271" i="14" s="1"/>
  <c r="R271" i="14"/>
  <c r="S271" i="14"/>
  <c r="L271" i="14" l="1"/>
  <c r="B272" i="14"/>
  <c r="K272" i="14"/>
  <c r="C272" i="14" s="1"/>
  <c r="R272" i="14"/>
  <c r="S272" i="14"/>
  <c r="F271" i="14"/>
  <c r="D272" i="14" l="1"/>
  <c r="L272" i="14"/>
  <c r="B273" i="14"/>
  <c r="F272" i="14"/>
  <c r="K273" i="14" l="1"/>
  <c r="C273" i="14" s="1"/>
  <c r="D273" i="14" s="1"/>
  <c r="R273" i="14"/>
  <c r="B274" i="14"/>
  <c r="K274" i="14"/>
  <c r="C274" i="14" s="1"/>
  <c r="R274" i="14"/>
  <c r="S273" i="14"/>
  <c r="S274" i="14"/>
  <c r="D274" i="14" l="1"/>
  <c r="L273" i="14"/>
  <c r="L274" i="14"/>
  <c r="B275" i="14"/>
  <c r="F273" i="14"/>
  <c r="K275" i="14" l="1"/>
  <c r="C275" i="14" s="1"/>
  <c r="D275" i="14" s="1"/>
  <c r="R275" i="14"/>
  <c r="B276" i="14"/>
  <c r="K276" i="14"/>
  <c r="C276" i="14" s="1"/>
  <c r="R276" i="14"/>
  <c r="S275" i="14"/>
  <c r="S276" i="14"/>
  <c r="F274" i="14"/>
  <c r="D276" i="14" l="1"/>
  <c r="L275" i="14"/>
  <c r="L276" i="14"/>
  <c r="B277" i="14"/>
  <c r="F275" i="14"/>
  <c r="K277" i="14" l="1"/>
  <c r="C277" i="14" s="1"/>
  <c r="D277" i="14" s="1"/>
  <c r="R277" i="14"/>
  <c r="S277" i="14"/>
  <c r="F276" i="14"/>
  <c r="L277" i="14" l="1"/>
  <c r="B278" i="14"/>
  <c r="K278" i="14"/>
  <c r="C278" i="14" s="1"/>
  <c r="R278" i="14"/>
  <c r="S278" i="14"/>
  <c r="F277" i="14"/>
  <c r="D278" i="14" l="1"/>
  <c r="L278" i="14"/>
  <c r="B279" i="14"/>
  <c r="F278" i="14"/>
  <c r="K279" i="14" l="1"/>
  <c r="C279" i="14" s="1"/>
  <c r="D279" i="14" s="1"/>
  <c r="R279" i="14"/>
  <c r="B280" i="14"/>
  <c r="K280" i="14"/>
  <c r="C280" i="14" s="1"/>
  <c r="R280" i="14"/>
  <c r="S280" i="14"/>
  <c r="S279" i="14"/>
  <c r="D280" i="14" l="1"/>
  <c r="L279" i="14"/>
  <c r="L280" i="14"/>
  <c r="B281" i="14"/>
  <c r="F279" i="14"/>
  <c r="F280" i="14"/>
  <c r="K281" i="14" l="1"/>
  <c r="C281" i="14" s="1"/>
  <c r="D281" i="14" s="1"/>
  <c r="R281" i="14"/>
  <c r="B282" i="14"/>
  <c r="K282" i="14"/>
  <c r="C282" i="14" s="1"/>
  <c r="R282" i="14"/>
  <c r="S281" i="14"/>
  <c r="S282" i="14"/>
  <c r="D282" i="14" l="1"/>
  <c r="L281" i="14"/>
  <c r="L282" i="14"/>
  <c r="B283" i="14"/>
  <c r="F281" i="14"/>
  <c r="F282" i="14"/>
  <c r="K283" i="14" l="1"/>
  <c r="C283" i="14" s="1"/>
  <c r="D283" i="14" s="1"/>
  <c r="R283" i="14"/>
  <c r="B284" i="14"/>
  <c r="K284" i="14"/>
  <c r="C284" i="14" s="1"/>
  <c r="R284" i="14"/>
  <c r="S283" i="14"/>
  <c r="S284" i="14"/>
  <c r="D284" i="14" l="1"/>
  <c r="L283" i="14"/>
  <c r="L284" i="14"/>
  <c r="B285" i="14"/>
  <c r="F283" i="14"/>
  <c r="F284" i="14"/>
  <c r="K285" i="14" l="1"/>
  <c r="C285" i="14" s="1"/>
  <c r="D285" i="14" s="1"/>
  <c r="R285" i="14"/>
  <c r="B286" i="14"/>
  <c r="K286" i="14"/>
  <c r="C286" i="14" s="1"/>
  <c r="R286" i="14"/>
  <c r="S285" i="14"/>
  <c r="S286" i="14"/>
  <c r="D286" i="14" l="1"/>
  <c r="L285" i="14"/>
  <c r="L286" i="14"/>
  <c r="B287" i="14"/>
  <c r="F285" i="14"/>
  <c r="F286" i="14"/>
  <c r="K287" i="14" l="1"/>
  <c r="C287" i="14" s="1"/>
  <c r="D287" i="14" s="1"/>
  <c r="R287" i="14"/>
  <c r="S287" i="14"/>
  <c r="L287" i="14" l="1"/>
  <c r="B288" i="14"/>
  <c r="F287" i="14"/>
  <c r="K288" i="14" l="1"/>
  <c r="C288" i="14" s="1"/>
  <c r="D288" i="14" s="1"/>
  <c r="R288" i="14"/>
  <c r="S288" i="14"/>
  <c r="L288" i="14" l="1"/>
  <c r="B289" i="14"/>
  <c r="F288" i="14"/>
  <c r="K289" i="14" l="1"/>
  <c r="C289" i="14" s="1"/>
  <c r="D289" i="14" s="1"/>
  <c r="R289" i="14"/>
  <c r="S289" i="14"/>
  <c r="L289" i="14" l="1"/>
  <c r="B290" i="14"/>
  <c r="F289" i="14"/>
  <c r="K290" i="14" l="1"/>
  <c r="C290" i="14" s="1"/>
  <c r="D290" i="14" s="1"/>
  <c r="R290" i="14"/>
  <c r="S290" i="14"/>
  <c r="L290" i="14" l="1"/>
  <c r="B291" i="14"/>
  <c r="F290" i="14"/>
  <c r="K291" i="14" l="1"/>
  <c r="C291" i="14" s="1"/>
  <c r="D291" i="14" s="1"/>
  <c r="R291" i="14"/>
  <c r="S291" i="14"/>
  <c r="L291" i="14" l="1"/>
  <c r="B292" i="14"/>
  <c r="F291" i="14"/>
  <c r="K292" i="14" l="1"/>
  <c r="C292" i="14" s="1"/>
  <c r="D292" i="14" s="1"/>
  <c r="R292" i="14"/>
  <c r="S292" i="14"/>
  <c r="L292" i="14" l="1"/>
  <c r="B293" i="14"/>
  <c r="F292" i="14"/>
  <c r="K293" i="14" l="1"/>
  <c r="C293" i="14" s="1"/>
  <c r="D293" i="14" s="1"/>
  <c r="R293" i="14"/>
  <c r="B294" i="14"/>
  <c r="K294" i="14"/>
  <c r="C294" i="14" s="1"/>
  <c r="R294" i="14"/>
  <c r="S293" i="14"/>
  <c r="S294" i="14"/>
  <c r="D294" i="14" l="1"/>
  <c r="L293" i="14"/>
  <c r="L294" i="14"/>
  <c r="B295" i="14"/>
  <c r="F293" i="14"/>
  <c r="F294" i="14"/>
  <c r="K295" i="14" l="1"/>
  <c r="C295" i="14" s="1"/>
  <c r="D295" i="14" s="1"/>
  <c r="R295" i="14"/>
  <c r="B296" i="14"/>
  <c r="K296" i="14"/>
  <c r="C296" i="14" s="1"/>
  <c r="R296" i="14"/>
  <c r="S295" i="14"/>
  <c r="S296" i="14"/>
  <c r="D296" i="14" l="1"/>
  <c r="L295" i="14"/>
  <c r="L296" i="14"/>
  <c r="B297" i="14"/>
  <c r="F295" i="14"/>
  <c r="K297" i="14" l="1"/>
  <c r="C297" i="14" s="1"/>
  <c r="D297" i="14" s="1"/>
  <c r="R297" i="14"/>
  <c r="B298" i="14"/>
  <c r="K298" i="14"/>
  <c r="C298" i="14" s="1"/>
  <c r="R298" i="14"/>
  <c r="S297" i="14"/>
  <c r="S298" i="14"/>
  <c r="F296" i="14"/>
  <c r="D298" i="14" l="1"/>
  <c r="L297" i="14"/>
  <c r="L298" i="14"/>
  <c r="B299" i="14"/>
  <c r="F297" i="14"/>
  <c r="K299" i="14" l="1"/>
  <c r="C299" i="14" s="1"/>
  <c r="D299" i="14" s="1"/>
  <c r="R299" i="14"/>
  <c r="S299" i="14"/>
  <c r="F298" i="14"/>
  <c r="L299" i="14" l="1"/>
  <c r="B300" i="14"/>
  <c r="F299" i="14"/>
  <c r="K300" i="14" l="1"/>
  <c r="C300" i="14" s="1"/>
  <c r="D300" i="14" s="1"/>
  <c r="R300" i="14"/>
  <c r="S300" i="14"/>
  <c r="L300" i="14" l="1"/>
  <c r="B301" i="14"/>
  <c r="F300" i="14"/>
  <c r="K301" i="14" l="1"/>
  <c r="C301" i="14" s="1"/>
  <c r="D301" i="14" s="1"/>
  <c r="R301" i="14"/>
  <c r="B302" i="14"/>
  <c r="K302" i="14"/>
  <c r="C302" i="14" s="1"/>
  <c r="R302" i="14"/>
  <c r="S301" i="14"/>
  <c r="S302" i="14"/>
  <c r="D302" i="14" l="1"/>
  <c r="L301" i="14"/>
  <c r="L302" i="14"/>
  <c r="B303" i="14"/>
  <c r="F301" i="14"/>
  <c r="K303" i="14" l="1"/>
  <c r="C303" i="14" s="1"/>
  <c r="D303" i="14" s="1"/>
  <c r="R303" i="14"/>
  <c r="B304" i="14"/>
  <c r="K304" i="14"/>
  <c r="C304" i="14" s="1"/>
  <c r="R304" i="14"/>
  <c r="S303" i="14"/>
  <c r="S304" i="14"/>
  <c r="F302" i="14"/>
  <c r="D304" i="14" l="1"/>
  <c r="L303" i="14"/>
  <c r="L304" i="14"/>
  <c r="B305" i="14"/>
  <c r="F303" i="14"/>
  <c r="K305" i="14" l="1"/>
  <c r="C305" i="14" s="1"/>
  <c r="D305" i="14" s="1"/>
  <c r="R305" i="14"/>
  <c r="S305" i="14"/>
  <c r="F304" i="14"/>
  <c r="L305" i="14" l="1"/>
  <c r="B306" i="14"/>
  <c r="F305" i="14"/>
  <c r="K306" i="14" l="1"/>
  <c r="C306" i="14" s="1"/>
  <c r="D306" i="14" s="1"/>
  <c r="R306" i="14"/>
  <c r="B307" i="14"/>
  <c r="K307" i="14"/>
  <c r="C307" i="14" s="1"/>
  <c r="R307" i="14"/>
  <c r="S306" i="14"/>
  <c r="S307" i="14"/>
  <c r="D307" i="14" l="1"/>
  <c r="L306" i="14"/>
  <c r="L307" i="14"/>
  <c r="B308" i="14"/>
  <c r="F306" i="14"/>
  <c r="K308" i="14" l="1"/>
  <c r="C308" i="14" s="1"/>
  <c r="D308" i="14" s="1"/>
  <c r="R308" i="14"/>
  <c r="B309" i="14"/>
  <c r="K309" i="14"/>
  <c r="C309" i="14" s="1"/>
  <c r="R309" i="14"/>
  <c r="S308" i="14"/>
  <c r="S309" i="14"/>
  <c r="F307" i="14"/>
  <c r="D309" i="14" l="1"/>
  <c r="L308" i="14"/>
  <c r="L309" i="14"/>
  <c r="B310" i="14"/>
  <c r="F308" i="14"/>
  <c r="F309" i="14"/>
  <c r="K310" i="14" l="1"/>
  <c r="C310" i="14" s="1"/>
  <c r="D310" i="14" s="1"/>
  <c r="R310" i="14"/>
  <c r="B311" i="14"/>
  <c r="K311" i="14"/>
  <c r="C311" i="14" s="1"/>
  <c r="R311" i="14"/>
  <c r="S310" i="14"/>
  <c r="S311" i="14"/>
  <c r="D311" i="14" l="1"/>
  <c r="L310" i="14"/>
  <c r="L311" i="14"/>
  <c r="B312" i="14"/>
  <c r="F311" i="14"/>
  <c r="F310" i="14"/>
  <c r="K312" i="14" l="1"/>
  <c r="C312" i="14" s="1"/>
  <c r="D312" i="14" s="1"/>
  <c r="R312" i="14"/>
  <c r="B313" i="14"/>
  <c r="K313" i="14"/>
  <c r="C313" i="14" s="1"/>
  <c r="R313" i="14"/>
  <c r="S312" i="14"/>
  <c r="S313" i="14"/>
  <c r="D313" i="14" l="1"/>
  <c r="L312" i="14"/>
  <c r="L313" i="14"/>
  <c r="B314" i="14"/>
  <c r="F312" i="14"/>
  <c r="F313" i="14"/>
  <c r="K314" i="14" l="1"/>
  <c r="C314" i="14" s="1"/>
  <c r="D314" i="14" s="1"/>
  <c r="R314" i="14"/>
  <c r="S314" i="14"/>
  <c r="L314" i="14" l="1"/>
  <c r="B315" i="14"/>
  <c r="F314" i="14"/>
  <c r="K315" i="14" l="1"/>
  <c r="C315" i="14" s="1"/>
  <c r="D315" i="14" s="1"/>
  <c r="R315" i="14"/>
  <c r="B316" i="14"/>
  <c r="K316" i="14"/>
  <c r="C316" i="14" s="1"/>
  <c r="R316" i="14"/>
  <c r="S315" i="14"/>
  <c r="S316" i="14"/>
  <c r="D316" i="14" l="1"/>
  <c r="L315" i="14"/>
  <c r="L316" i="14"/>
  <c r="B317" i="14"/>
  <c r="F316" i="14"/>
  <c r="F315" i="14"/>
  <c r="K317" i="14" l="1"/>
  <c r="C317" i="14" s="1"/>
  <c r="D317" i="14" s="1"/>
  <c r="R317" i="14"/>
  <c r="S317" i="14"/>
  <c r="L317" i="14" l="1"/>
  <c r="B318" i="14"/>
  <c r="F317" i="14"/>
  <c r="K318" i="14" l="1"/>
  <c r="C318" i="14" s="1"/>
  <c r="D318" i="14" s="1"/>
  <c r="R318" i="14"/>
  <c r="B319" i="14"/>
  <c r="K319" i="14"/>
  <c r="C319" i="14" s="1"/>
  <c r="R319" i="14"/>
  <c r="S319" i="14"/>
  <c r="S318" i="14"/>
  <c r="D319" i="14" l="1"/>
  <c r="L318" i="14"/>
  <c r="L319" i="14"/>
  <c r="B320" i="14"/>
  <c r="F318" i="14"/>
  <c r="F319" i="14"/>
  <c r="K320" i="14" l="1"/>
  <c r="C320" i="14" s="1"/>
  <c r="D320" i="14" s="1"/>
  <c r="R320" i="14"/>
  <c r="B321" i="14"/>
  <c r="K321" i="14"/>
  <c r="C321" i="14" s="1"/>
  <c r="R321" i="14"/>
  <c r="S320" i="14"/>
  <c r="S321" i="14"/>
  <c r="D321" i="14" l="1"/>
  <c r="L320" i="14"/>
  <c r="L321" i="14"/>
  <c r="B322" i="14"/>
  <c r="F321" i="14"/>
  <c r="F320" i="14"/>
  <c r="K322" i="14" l="1"/>
  <c r="C322" i="14" s="1"/>
  <c r="D322" i="14" s="1"/>
  <c r="R322" i="14"/>
  <c r="S322" i="14"/>
  <c r="L322" i="14" l="1"/>
  <c r="B323" i="14"/>
  <c r="F322" i="14"/>
  <c r="K323" i="14" l="1"/>
  <c r="C323" i="14" s="1"/>
  <c r="D323" i="14" s="1"/>
  <c r="R323" i="14"/>
  <c r="B324" i="14"/>
  <c r="K324" i="14"/>
  <c r="C324" i="14" s="1"/>
  <c r="R324" i="14"/>
  <c r="S323" i="14"/>
  <c r="S324" i="14"/>
  <c r="D324" i="14" l="1"/>
  <c r="L323" i="14"/>
  <c r="L324" i="14"/>
  <c r="B325" i="14"/>
  <c r="F323" i="14"/>
  <c r="F324" i="14"/>
  <c r="K325" i="14" l="1"/>
  <c r="C325" i="14" s="1"/>
  <c r="D325" i="14" s="1"/>
  <c r="R325" i="14"/>
  <c r="B326" i="14"/>
  <c r="K326" i="14"/>
  <c r="C326" i="14" s="1"/>
  <c r="R326" i="14"/>
  <c r="S325" i="14"/>
  <c r="S326" i="14"/>
  <c r="D326" i="14" l="1"/>
  <c r="L325" i="14"/>
  <c r="L326" i="14"/>
  <c r="B327" i="14"/>
  <c r="F325" i="14"/>
  <c r="K327" i="14" l="1"/>
  <c r="C327" i="14" s="1"/>
  <c r="D327" i="14" s="1"/>
  <c r="R327" i="14"/>
  <c r="B328" i="14"/>
  <c r="K328" i="14"/>
  <c r="C328" i="14" s="1"/>
  <c r="R328" i="14"/>
  <c r="S327" i="14"/>
  <c r="S328" i="14"/>
  <c r="F326" i="14"/>
  <c r="D328" i="14" l="1"/>
  <c r="L327" i="14"/>
  <c r="L328" i="14"/>
  <c r="M5" i="14" s="1" a="1"/>
  <c r="O2" i="13"/>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X5" i="13"/>
  <c r="F328" i="14"/>
  <c r="E6" i="13" l="1"/>
  <c r="N6" i="13"/>
  <c r="R6" i="13"/>
  <c r="S6" i="13" s="1"/>
  <c r="W6" i="13"/>
  <c r="X6" i="13"/>
  <c r="G5" i="13"/>
  <c r="E7" i="13" l="1"/>
  <c r="N7" i="13"/>
  <c r="R7" i="13"/>
  <c r="S7" i="13" s="1"/>
  <c r="W7" i="13"/>
  <c r="X7" i="13"/>
  <c r="G6" i="13"/>
  <c r="E8" i="13" l="1"/>
  <c r="N8" i="13"/>
  <c r="R8" i="13"/>
  <c r="S8" i="13" s="1"/>
  <c r="W8" i="13"/>
  <c r="X8" i="13"/>
  <c r="G7" i="13"/>
  <c r="E9" i="13" l="1"/>
  <c r="N9" i="13"/>
  <c r="R9" i="13"/>
  <c r="S9" i="13" s="1"/>
  <c r="W9" i="13"/>
  <c r="X9" i="13"/>
  <c r="G8" i="13"/>
  <c r="E10" i="13" l="1"/>
  <c r="N10" i="13"/>
  <c r="R10" i="13"/>
  <c r="S10" i="13" s="1"/>
  <c r="W10" i="13"/>
  <c r="X10" i="13"/>
  <c r="G9" i="13"/>
  <c r="E11" i="13" l="1"/>
  <c r="N11" i="13"/>
  <c r="O5" i="13" s="1" a="1"/>
  <c r="O11" i="13" s="1"/>
  <c r="R11" i="13"/>
  <c r="S11" i="13" s="1"/>
  <c r="W11" i="13"/>
  <c r="X11" i="13"/>
  <c r="G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9" i="10"/>
  <c r="I4" i="9"/>
  <c r="I32" i="8"/>
  <c r="I7" i="8"/>
  <c r="I20" i="8"/>
  <c r="I16" i="8"/>
  <c r="I21" i="7"/>
  <c r="I16" i="9"/>
  <c r="I35" i="10"/>
  <c r="I20" i="10"/>
  <c r="I21" i="9"/>
  <c r="I36" i="10"/>
  <c r="I23" i="10"/>
  <c r="I19" i="10"/>
  <c r="I32" i="9"/>
  <c r="I33" i="10"/>
  <c r="I13" i="9"/>
  <c r="I10" i="9"/>
  <c r="I5" i="10"/>
  <c r="I26" i="7"/>
  <c r="I24" i="7"/>
  <c r="I37" i="8"/>
  <c r="I31" i="9"/>
  <c r="I20" i="9"/>
  <c r="I31" i="7"/>
  <c r="I11" i="7"/>
  <c r="I13" i="11"/>
  <c r="I31" i="11"/>
  <c r="I17" i="7"/>
  <c r="I22" i="10"/>
  <c r="I4" i="8"/>
  <c r="I3" i="10"/>
  <c r="I14" i="8"/>
  <c r="I30" i="7"/>
  <c r="I23" i="8"/>
  <c r="I12" i="8"/>
  <c r="I14" i="9"/>
  <c r="I21" i="8"/>
  <c r="I3" i="9"/>
  <c r="I30" i="8"/>
  <c r="I3" i="8"/>
  <c r="I3" i="7"/>
  <c r="I15" i="11"/>
  <c r="I16" i="10"/>
  <c r="I3" i="11"/>
  <c r="I27" i="10"/>
  <c r="I18" i="11"/>
  <c r="I12" i="7"/>
  <c r="I4" i="11"/>
  <c r="I28" i="9"/>
  <c r="I5" i="8"/>
  <c r="I8" i="11"/>
  <c r="I17" i="10"/>
  <c r="I36" i="11"/>
  <c r="I19" i="11"/>
  <c r="I22" i="9"/>
  <c r="I39" i="11"/>
  <c r="I7" i="9"/>
  <c r="I38" i="11"/>
  <c r="I20" i="7"/>
  <c r="I33" i="11"/>
  <c r="I22" i="11"/>
  <c r="I28" i="10"/>
  <c r="I6" i="8"/>
  <c r="I29" i="7"/>
  <c r="I34" i="7"/>
  <c r="I25" i="7"/>
  <c r="I4" i="7"/>
  <c r="I37" i="9"/>
  <c r="I9" i="7"/>
  <c r="I19" i="7"/>
  <c r="I18" i="10"/>
  <c r="I17" i="11"/>
  <c r="I38" i="9"/>
  <c r="I7" i="7"/>
  <c r="I26" i="11"/>
  <c r="I12" i="9"/>
  <c r="I29" i="9"/>
  <c r="I16" i="11"/>
  <c r="I17" i="8"/>
  <c r="I7" i="11"/>
  <c r="I28" i="8"/>
  <c r="I6" i="9"/>
  <c r="I27" i="7"/>
  <c r="I18" i="9"/>
  <c r="I29" i="11"/>
  <c r="I11" i="11"/>
  <c r="I28" i="11"/>
  <c r="I36" i="7"/>
  <c r="I37" i="7"/>
  <c r="I11" i="10"/>
  <c r="I19" i="9"/>
  <c r="I6" i="10"/>
  <c r="I31" i="8"/>
  <c r="I35" i="8"/>
  <c r="I27" i="9"/>
  <c r="I25" i="10"/>
  <c r="I24" i="9"/>
  <c r="I15" i="8"/>
  <c r="I32" i="10"/>
  <c r="I5" i="9"/>
  <c r="I15" i="10"/>
  <c r="I25" i="11"/>
  <c r="I26" i="8"/>
  <c r="I11" i="9"/>
  <c r="I24" i="10"/>
  <c r="I34" i="10"/>
  <c r="I22" i="8"/>
  <c r="I21" i="11"/>
  <c r="I10" i="11"/>
  <c r="I13" i="10"/>
  <c r="I10" i="7"/>
  <c r="I32" i="7"/>
  <c r="I5" i="7"/>
  <c r="I18" i="8"/>
  <c r="I13" i="7"/>
  <c r="I35" i="11"/>
  <c r="I12" i="10"/>
  <c r="I11" i="8"/>
  <c r="I9" i="8"/>
  <c r="I18" i="7"/>
  <c r="I8" i="7"/>
  <c r="I27" i="8"/>
  <c r="I22" i="7"/>
  <c r="I15" i="9"/>
  <c r="I25" i="8"/>
  <c r="I39" i="8"/>
  <c r="I13" i="8"/>
  <c r="I39" i="7"/>
  <c r="I9" i="9"/>
  <c r="I12" i="11"/>
  <c r="I32" i="11"/>
  <c r="I10" i="10"/>
  <c r="I26" i="9"/>
  <c r="I23" i="11"/>
  <c r="I36" i="9"/>
  <c r="I30" i="9"/>
  <c r="I4" i="10"/>
  <c r="I21" i="10"/>
  <c r="I28" i="7"/>
  <c r="I6" i="7"/>
  <c r="I33" i="8"/>
  <c r="I8" i="10"/>
  <c r="I6" i="11"/>
  <c r="I14" i="10"/>
  <c r="I14" i="7"/>
  <c r="I29" i="10"/>
  <c r="I29" i="8"/>
  <c r="I31" i="10"/>
  <c r="I8" i="9"/>
  <c r="I9" i="11"/>
  <c r="I38" i="10"/>
  <c r="I19" i="8"/>
  <c r="I39" i="9"/>
  <c r="I33" i="9"/>
  <c r="I7" i="10"/>
  <c r="I14" i="11"/>
  <c r="I37" i="11"/>
  <c r="I33" i="7"/>
  <c r="I24" i="11"/>
  <c r="I20" i="11"/>
  <c r="I36" i="8"/>
  <c r="I23" i="9"/>
  <c r="I34" i="8"/>
  <c r="I10" i="8"/>
  <c r="I30" i="10"/>
  <c r="I17" i="9"/>
  <c r="I15" i="7"/>
  <c r="I30" i="11"/>
  <c r="I35" i="9"/>
  <c r="I9" i="10"/>
  <c r="I16" i="7"/>
  <c r="I23" i="7"/>
  <c r="I34" i="9"/>
  <c r="I38" i="8"/>
  <c r="I37" i="10"/>
  <c r="I34" i="11"/>
  <c r="I26" i="10"/>
  <c r="I24" i="8"/>
  <c r="I38" i="7"/>
  <c r="I27" i="11"/>
  <c r="I8" i="8"/>
  <c r="I25" i="9"/>
  <c r="I35" i="7"/>
  <c r="I5" i="11"/>
  <c r="G11" i="13"/>
  <c r="Z7" i="12" l="1"/>
  <c r="Z8" i="12"/>
  <c r="O8" i="12"/>
  <c r="Z6" i="12"/>
  <c r="O7" i="12"/>
  <c r="O6" i="12"/>
  <c r="E8" i="12" l="1"/>
  <c r="E5" i="12"/>
  <c r="E6" i="12"/>
  <c r="E7" i="12"/>
  <c r="B2" i="6"/>
  <c r="F8" i="12"/>
  <c r="F6" i="12"/>
  <c r="F5" i="12"/>
  <c r="I3" i="5"/>
  <c r="L4" i="30"/>
  <c r="F7" i="12"/>
  <c r="B2" i="5"/>
  <c r="B4" i="6" l="1"/>
  <c r="B4" i="5"/>
  <c r="AA5" i="12"/>
  <c r="AA8" i="12"/>
  <c r="I2" i="4"/>
  <c r="F57" i="4"/>
  <c r="F46" i="4"/>
  <c r="F9" i="4"/>
  <c r="F156" i="4"/>
  <c r="F192" i="4"/>
  <c r="F86" i="4"/>
  <c r="F154" i="4"/>
  <c r="F194" i="4"/>
  <c r="F213" i="4"/>
  <c r="F123" i="4"/>
  <c r="F214" i="4"/>
  <c r="F83" i="4"/>
  <c r="F91" i="4"/>
  <c r="F94" i="4"/>
  <c r="F190" i="4"/>
  <c r="F27" i="4"/>
  <c r="F48" i="4"/>
  <c r="F208" i="4"/>
  <c r="F19" i="4"/>
  <c r="F177" i="4"/>
  <c r="F170" i="4"/>
  <c r="F252" i="4"/>
  <c r="F74" i="4"/>
  <c r="F172" i="4"/>
  <c r="F244" i="4"/>
  <c r="F15" i="4"/>
  <c r="F274" i="4"/>
  <c r="F176" i="4"/>
  <c r="F141" i="4"/>
  <c r="F185" i="4"/>
  <c r="F93" i="4"/>
  <c r="F33" i="4"/>
  <c r="F12" i="4"/>
  <c r="F11" i="4"/>
  <c r="F78" i="4"/>
  <c r="F127" i="4"/>
  <c r="F189" i="4"/>
  <c r="F250" i="4"/>
  <c r="F258" i="4"/>
  <c r="F248" i="4"/>
  <c r="F42" i="4"/>
  <c r="F136" i="4"/>
  <c r="F180" i="4"/>
  <c r="F246" i="4"/>
  <c r="F278" i="4"/>
  <c r="F193" i="4"/>
  <c r="F68" i="4"/>
  <c r="F36" i="4"/>
  <c r="F223" i="4"/>
  <c r="F115" i="4"/>
  <c r="F255" i="4"/>
  <c r="F126" i="4"/>
  <c r="F111" i="4"/>
  <c r="F275" i="4"/>
  <c r="F131" i="4"/>
  <c r="F265" i="4"/>
  <c r="F54" i="4"/>
  <c r="F261" i="4"/>
  <c r="F118" i="4"/>
  <c r="F38" i="4"/>
  <c r="F29" i="4"/>
  <c r="F270" i="4"/>
  <c r="F77" i="4"/>
  <c r="F182" i="4"/>
  <c r="F215" i="4"/>
  <c r="F157" i="4"/>
  <c r="F119" i="4"/>
  <c r="F272" i="4"/>
  <c r="F239" i="4"/>
  <c r="F75" i="4"/>
  <c r="F211" i="4"/>
  <c r="F100" i="4"/>
  <c r="F150" i="4"/>
  <c r="F143" i="4"/>
  <c r="F135" i="4"/>
  <c r="F55" i="4"/>
  <c r="F171" i="4"/>
  <c r="F66" i="4"/>
  <c r="F212" i="4"/>
  <c r="F277" i="4"/>
  <c r="F263" i="4"/>
  <c r="AA7" i="12"/>
  <c r="F159" i="4"/>
  <c r="F227" i="4"/>
  <c r="F222" i="4"/>
  <c r="F73" i="4"/>
  <c r="F245" i="4"/>
  <c r="F196" i="4"/>
  <c r="F80" i="4"/>
  <c r="F58" i="4"/>
  <c r="F79" i="4"/>
  <c r="F53" i="4"/>
  <c r="F125" i="4"/>
  <c r="F120" i="4"/>
  <c r="F84" i="4"/>
  <c r="F140" i="4"/>
  <c r="F10" i="4"/>
  <c r="F202" i="4"/>
  <c r="F110" i="4"/>
  <c r="F24" i="4"/>
  <c r="F34" i="4"/>
  <c r="F17" i="4"/>
  <c r="F30" i="4"/>
  <c r="F72" i="4"/>
  <c r="F112" i="4"/>
  <c r="F200" i="4"/>
  <c r="F14" i="4"/>
  <c r="F161" i="4"/>
  <c r="F90" i="4"/>
  <c r="F195" i="4"/>
  <c r="F224" i="4"/>
  <c r="F198" i="4"/>
  <c r="F183" i="4"/>
  <c r="F81" i="4"/>
  <c r="F52" i="4"/>
  <c r="F16" i="4"/>
  <c r="F247" i="4"/>
  <c r="F103" i="4"/>
  <c r="F234" i="4"/>
  <c r="F47" i="4"/>
  <c r="F40" i="4"/>
  <c r="F117" i="4"/>
  <c r="F220" i="4"/>
  <c r="F134" i="4"/>
  <c r="F207" i="4"/>
  <c r="F256" i="4"/>
  <c r="F276" i="4"/>
  <c r="F35" i="4"/>
  <c r="F133" i="4"/>
  <c r="F139" i="4"/>
  <c r="F279" i="4"/>
  <c r="F231" i="4"/>
  <c r="F70" i="4"/>
  <c r="F187" i="4"/>
  <c r="F199" i="4"/>
  <c r="F65" i="4"/>
  <c r="F97" i="4"/>
  <c r="F243" i="4"/>
  <c r="F158" i="4"/>
  <c r="F210" i="4"/>
  <c r="F229" i="4"/>
  <c r="F22" i="4"/>
  <c r="F26" i="4"/>
  <c r="F45" i="4"/>
  <c r="F121" i="4"/>
  <c r="F217" i="4"/>
  <c r="F44" i="4"/>
  <c r="F218" i="4"/>
  <c r="F273" i="4"/>
  <c r="F96" i="4"/>
  <c r="F146" i="4"/>
  <c r="F197" i="4"/>
  <c r="F155" i="4"/>
  <c r="F87" i="4"/>
  <c r="F268" i="4"/>
  <c r="F236" i="4"/>
  <c r="F67" i="4"/>
  <c r="F88" i="4"/>
  <c r="F201" i="4"/>
  <c r="F169" i="4"/>
  <c r="F232" i="4"/>
  <c r="F257" i="4"/>
  <c r="F160" i="4"/>
  <c r="F260" i="4"/>
  <c r="F167" i="4"/>
  <c r="F206" i="4"/>
  <c r="F249" i="4"/>
  <c r="F60" i="4"/>
  <c r="F18" i="4"/>
  <c r="F162" i="4"/>
  <c r="F228" i="4"/>
  <c r="F56" i="4"/>
  <c r="F128" i="4"/>
  <c r="F105" i="4"/>
  <c r="F85" i="4"/>
  <c r="F142" i="4"/>
  <c r="F82" i="4"/>
  <c r="F204" i="4"/>
  <c r="F269" i="4"/>
  <c r="F151" i="4"/>
  <c r="F238" i="4"/>
  <c r="F43" i="4"/>
  <c r="AA6" i="12"/>
  <c r="F271" i="4"/>
  <c r="F41" i="4"/>
  <c r="F21" i="4"/>
  <c r="F138" i="4"/>
  <c r="F181" i="4"/>
  <c r="F280" i="4"/>
  <c r="F50" i="4"/>
  <c r="F242" i="4"/>
  <c r="F63" i="4"/>
  <c r="F108" i="4"/>
  <c r="F191" i="4"/>
  <c r="F264" i="4"/>
  <c r="F51" i="4"/>
  <c r="F164" i="4"/>
  <c r="F116" i="4"/>
  <c r="F253" i="4"/>
  <c r="F76" i="4"/>
  <c r="F203" i="4"/>
  <c r="F209" i="4"/>
  <c r="F109" i="4"/>
  <c r="F137" i="4"/>
  <c r="F165" i="4"/>
  <c r="F259" i="4"/>
  <c r="F99" i="4"/>
  <c r="F37" i="4"/>
  <c r="F145" i="4"/>
  <c r="F25" i="4"/>
  <c r="F186" i="4"/>
  <c r="F7" i="4"/>
  <c r="F174" i="4"/>
  <c r="B3" i="4"/>
  <c r="F221" i="4"/>
  <c r="F39" i="4"/>
  <c r="F130" i="4"/>
  <c r="F107" i="4"/>
  <c r="F233" i="4"/>
  <c r="F62" i="4"/>
  <c r="F205" i="4"/>
  <c r="F6" i="4"/>
  <c r="F101" i="4"/>
  <c r="F240" i="4"/>
  <c r="F147" i="4"/>
  <c r="F219" i="4"/>
  <c r="F225" i="4"/>
  <c r="F69" i="4"/>
  <c r="F144" i="4"/>
  <c r="F92" i="4"/>
  <c r="F254" i="4"/>
  <c r="F266" i="4"/>
  <c r="F49" i="4"/>
  <c r="F235" i="4"/>
  <c r="F152" i="4"/>
  <c r="F179" i="4"/>
  <c r="F104" i="4"/>
  <c r="F129" i="4"/>
  <c r="F95" i="4"/>
  <c r="F168" i="4"/>
  <c r="F113" i="4"/>
  <c r="F71" i="4"/>
  <c r="F98" i="4"/>
  <c r="F149" i="4"/>
  <c r="F106" i="4"/>
  <c r="F163" i="4"/>
  <c r="F20" i="4"/>
  <c r="F32" i="4"/>
  <c r="F8" i="4"/>
  <c r="F122" i="4"/>
  <c r="O78" i="48"/>
  <c r="T45" i="49"/>
  <c r="A12" i="35"/>
  <c r="R181" i="37"/>
  <c r="R25" i="51"/>
  <c r="S167" i="39"/>
  <c r="N72" i="50"/>
  <c r="Q175" i="33"/>
  <c r="T294" i="49"/>
  <c r="AB273" i="49"/>
  <c r="AH18" i="48"/>
  <c r="AN3" i="50"/>
  <c r="R138" i="39"/>
  <c r="S141" i="37"/>
  <c r="X177" i="49"/>
  <c r="AG66" i="43"/>
  <c r="R49" i="39"/>
  <c r="V46" i="51"/>
  <c r="J18" i="7"/>
  <c r="N379" i="49"/>
  <c r="Z59" i="48"/>
  <c r="AF158" i="42"/>
  <c r="C47" i="34"/>
  <c r="C12" i="51"/>
  <c r="AG108" i="43"/>
  <c r="K16" i="44"/>
  <c r="B63" i="34"/>
  <c r="AF17" i="43"/>
  <c r="O16" i="49"/>
  <c r="AF16" i="51"/>
  <c r="R271" i="33"/>
  <c r="J23" i="42"/>
  <c r="AG216" i="42"/>
  <c r="Y332" i="49"/>
  <c r="Q10" i="51"/>
  <c r="R212" i="38"/>
  <c r="T252" i="49"/>
  <c r="B21" i="34"/>
  <c r="T279" i="49"/>
  <c r="S155" i="39"/>
  <c r="T96" i="49"/>
  <c r="AF91" i="43"/>
  <c r="AF58" i="43"/>
  <c r="R226" i="37"/>
  <c r="S9" i="47"/>
  <c r="N16" i="38"/>
  <c r="AB20" i="47"/>
  <c r="T45" i="50"/>
  <c r="AB3" i="53"/>
  <c r="F16" i="39"/>
  <c r="AB291" i="49"/>
  <c r="Z217" i="49"/>
  <c r="R182" i="37"/>
  <c r="S360" i="49"/>
  <c r="R169" i="38"/>
  <c r="S154" i="49"/>
  <c r="Z54" i="49"/>
  <c r="H3" i="45"/>
  <c r="R171" i="33"/>
  <c r="AF199" i="42"/>
  <c r="S78" i="39"/>
  <c r="Y41" i="49"/>
  <c r="S72" i="37"/>
  <c r="AB69" i="47"/>
  <c r="D12" i="51"/>
  <c r="AA60" i="48"/>
  <c r="N152" i="49"/>
  <c r="R142" i="39"/>
  <c r="AF241" i="42"/>
  <c r="AG57" i="43"/>
  <c r="N34" i="49"/>
  <c r="T116" i="49"/>
  <c r="AF6" i="44"/>
  <c r="T65" i="48"/>
  <c r="S34" i="38"/>
  <c r="F4" i="39"/>
  <c r="R313" i="33"/>
  <c r="AB26" i="45"/>
  <c r="K22" i="42"/>
  <c r="Y4" i="48"/>
  <c r="Q409" i="33"/>
  <c r="Z228" i="49"/>
  <c r="N17" i="38"/>
  <c r="G7" i="43"/>
  <c r="J12" i="39"/>
  <c r="N62" i="49"/>
  <c r="X98" i="50"/>
  <c r="S45" i="39"/>
  <c r="N31" i="49"/>
  <c r="Q292" i="33"/>
  <c r="AF225" i="42"/>
  <c r="R204" i="39"/>
  <c r="O71" i="50"/>
  <c r="Y39" i="49"/>
  <c r="AA173" i="49"/>
  <c r="R267" i="33"/>
  <c r="AG170" i="42"/>
  <c r="T92" i="48"/>
  <c r="Y52" i="51"/>
  <c r="Z39" i="51"/>
  <c r="S126" i="38"/>
  <c r="O385" i="49"/>
  <c r="J4" i="38"/>
  <c r="B16" i="51"/>
  <c r="AA85" i="50"/>
  <c r="X37" i="50"/>
  <c r="T49" i="47"/>
  <c r="M3" i="41"/>
  <c r="Z10" i="48"/>
  <c r="R27" i="33"/>
  <c r="R27" i="40"/>
  <c r="S157" i="39"/>
  <c r="AA80" i="53"/>
  <c r="N41" i="49"/>
  <c r="B118" i="34"/>
  <c r="S111" i="49"/>
  <c r="T333" i="49"/>
  <c r="O88" i="49"/>
  <c r="R42" i="33"/>
  <c r="R244" i="33"/>
  <c r="Y118" i="50"/>
  <c r="R252" i="38"/>
  <c r="Z360" i="49"/>
  <c r="R211" i="37"/>
  <c r="R58" i="37"/>
  <c r="Z71" i="48"/>
  <c r="N8" i="38"/>
  <c r="C74" i="34"/>
  <c r="S245" i="37"/>
  <c r="W20" i="51"/>
  <c r="N351" i="49"/>
  <c r="R369" i="33"/>
  <c r="AG52" i="43"/>
  <c r="X252" i="49"/>
  <c r="S93" i="49"/>
  <c r="Z120" i="49"/>
  <c r="N263" i="49"/>
  <c r="AF121" i="42"/>
  <c r="T75" i="48"/>
  <c r="Y331" i="49"/>
  <c r="J24" i="10"/>
  <c r="T71" i="49"/>
  <c r="AB182" i="49"/>
  <c r="Y76" i="47"/>
  <c r="AG179" i="42"/>
  <c r="Q350" i="33"/>
  <c r="E4" i="44"/>
  <c r="R260" i="33"/>
  <c r="AF5" i="43"/>
  <c r="S231" i="37"/>
  <c r="AA52" i="50"/>
  <c r="Y7" i="53"/>
  <c r="S102" i="50"/>
  <c r="S4" i="49"/>
  <c r="AB264" i="49"/>
  <c r="T71" i="47"/>
  <c r="N11" i="53"/>
  <c r="R133" i="38"/>
  <c r="AG101" i="43"/>
  <c r="D49" i="34"/>
  <c r="R140" i="38"/>
  <c r="T10" i="48"/>
  <c r="AA19" i="50"/>
  <c r="N122" i="49"/>
  <c r="AF171" i="42"/>
  <c r="AB13" i="49"/>
  <c r="AA214" i="49"/>
  <c r="R245" i="39"/>
  <c r="AF17" i="50"/>
  <c r="O209" i="49"/>
  <c r="R173" i="37"/>
  <c r="BG2" i="34"/>
  <c r="J8" i="38"/>
  <c r="Z312" i="49"/>
  <c r="S256" i="38"/>
  <c r="AB162" i="49"/>
  <c r="S339" i="49"/>
  <c r="N370" i="49"/>
  <c r="S230" i="49"/>
  <c r="X37" i="48"/>
  <c r="T11" i="49"/>
  <c r="AB31" i="53"/>
  <c r="R51" i="38"/>
  <c r="R136" i="39"/>
  <c r="J31" i="24"/>
  <c r="AA44" i="53"/>
  <c r="R102" i="37"/>
  <c r="AG210" i="42"/>
  <c r="T85" i="48"/>
  <c r="S219" i="38"/>
  <c r="X17" i="50"/>
  <c r="X143" i="49"/>
  <c r="X302" i="49"/>
  <c r="Z3" i="53"/>
  <c r="Y8" i="53"/>
  <c r="M22" i="41"/>
  <c r="I19" i="38"/>
  <c r="J6" i="35"/>
  <c r="N25" i="50"/>
  <c r="R4" i="33"/>
  <c r="W3" i="49" a="1"/>
  <c r="R246" i="39"/>
  <c r="AB290" i="49"/>
  <c r="N81" i="49"/>
  <c r="R95" i="39"/>
  <c r="AF106" i="42"/>
  <c r="R218" i="38"/>
  <c r="O23" i="48"/>
  <c r="AF57" i="44"/>
  <c r="O47" i="49"/>
  <c r="Y39" i="51"/>
  <c r="Q342" i="33"/>
  <c r="AA168" i="49"/>
  <c r="J15" i="39"/>
  <c r="X42" i="48"/>
  <c r="AF38" i="44"/>
  <c r="Q117" i="33"/>
  <c r="G5" i="39"/>
  <c r="J15" i="47"/>
  <c r="S168" i="37"/>
  <c r="F8" i="39"/>
  <c r="AF174" i="42"/>
  <c r="Q461" i="33"/>
  <c r="AG21" i="43"/>
  <c r="R166" i="38"/>
  <c r="Z82" i="53"/>
  <c r="R147" i="37"/>
  <c r="Q332" i="33"/>
  <c r="F18" i="39"/>
  <c r="D129" i="34"/>
  <c r="N325" i="49"/>
  <c r="F36" i="35"/>
  <c r="Q431" i="33"/>
  <c r="N104" i="49"/>
  <c r="J12" i="9"/>
  <c r="J12" i="37"/>
  <c r="S74" i="37"/>
  <c r="N53" i="50"/>
  <c r="AA379" i="49"/>
  <c r="AG243" i="42"/>
  <c r="S42" i="49"/>
  <c r="R155" i="33"/>
  <c r="D8" i="35"/>
  <c r="X109" i="50"/>
  <c r="AG70" i="43"/>
  <c r="I5" i="38"/>
  <c r="J19" i="42"/>
  <c r="Z45" i="47"/>
  <c r="AG109" i="42"/>
  <c r="N21" i="39"/>
  <c r="Q502" i="33"/>
  <c r="AB54" i="48"/>
  <c r="T269" i="49"/>
  <c r="J10" i="11"/>
  <c r="Z43" i="51"/>
  <c r="T306" i="49"/>
  <c r="S118" i="50"/>
  <c r="J32" i="8"/>
  <c r="T128" i="49"/>
  <c r="AB31" i="48"/>
  <c r="J5" i="7"/>
  <c r="AF81" i="43"/>
  <c r="Q443" i="33"/>
  <c r="Q267" i="33"/>
  <c r="S45" i="53"/>
  <c r="S100" i="38"/>
  <c r="R131" i="33"/>
  <c r="X34" i="53"/>
  <c r="Y58" i="48"/>
  <c r="S214" i="38"/>
  <c r="R12" i="38"/>
  <c r="R235" i="38"/>
  <c r="J36" i="24"/>
  <c r="J29" i="11"/>
  <c r="R450" i="33"/>
  <c r="S39" i="37"/>
  <c r="O21" i="47"/>
  <c r="T101" i="50"/>
  <c r="R239" i="39"/>
  <c r="R5" i="38"/>
  <c r="J12" i="38"/>
  <c r="R197" i="33"/>
  <c r="Y136" i="49"/>
  <c r="Q75" i="33"/>
  <c r="D11" i="34"/>
  <c r="K4" i="43"/>
  <c r="N189" i="49"/>
  <c r="D95" i="34"/>
  <c r="V3" i="38"/>
  <c r="R4" i="39"/>
  <c r="Y9" i="49"/>
  <c r="S126" i="37"/>
  <c r="J21" i="8"/>
  <c r="J27" i="9"/>
  <c r="T87" i="49"/>
  <c r="T6" i="47"/>
  <c r="J16" i="9"/>
  <c r="AB159" i="49"/>
  <c r="I8" i="25"/>
  <c r="E10" i="37"/>
  <c r="AA188" i="49"/>
  <c r="AG39" i="42"/>
  <c r="AG16" i="42"/>
  <c r="Q118" i="33"/>
  <c r="G39" i="34"/>
  <c r="N4" i="59"/>
  <c r="R50" i="39"/>
  <c r="Q453" i="33"/>
  <c r="Y151" i="49"/>
  <c r="S144" i="39"/>
  <c r="Z68" i="49"/>
  <c r="N75" i="47"/>
  <c r="AA122" i="49"/>
  <c r="N72" i="47"/>
  <c r="O298" i="49"/>
  <c r="O383" i="49"/>
  <c r="T64" i="50"/>
  <c r="J6" i="7"/>
  <c r="Z202" i="49"/>
  <c r="J7" i="10"/>
  <c r="AD18" i="51"/>
  <c r="Q254" i="33"/>
  <c r="M11" i="41"/>
  <c r="R96" i="37"/>
  <c r="Z78" i="50"/>
  <c r="G12" i="34"/>
  <c r="R67" i="37"/>
  <c r="AB336" i="49"/>
  <c r="C14" i="34"/>
  <c r="Z34" i="50"/>
  <c r="C53" i="53"/>
  <c r="U7" i="40"/>
  <c r="S64" i="39"/>
  <c r="O142" i="49"/>
  <c r="O42" i="53"/>
  <c r="AA25" i="47"/>
  <c r="AF176" i="42"/>
  <c r="N331" i="49"/>
  <c r="S175" i="39"/>
  <c r="AG142" i="42"/>
  <c r="Q38" i="33"/>
  <c r="O20" i="49"/>
  <c r="O81" i="53"/>
  <c r="T7" i="48"/>
  <c r="AA356" i="49"/>
  <c r="AB85" i="49"/>
  <c r="B11" i="34"/>
  <c r="O12" i="48"/>
  <c r="N26" i="59"/>
  <c r="S137" i="38"/>
  <c r="R173" i="33"/>
  <c r="O149" i="49"/>
  <c r="C16" i="39"/>
  <c r="N97" i="50"/>
  <c r="Z51" i="50"/>
  <c r="Q307" i="33"/>
  <c r="AF74" i="43"/>
  <c r="R209" i="37"/>
  <c r="AF6" i="43"/>
  <c r="O54" i="50"/>
  <c r="S156" i="39"/>
  <c r="Z316" i="49"/>
  <c r="D9" i="34"/>
  <c r="R20" i="38"/>
  <c r="H11" i="39"/>
  <c r="Y18" i="53"/>
  <c r="S151" i="39"/>
  <c r="S211" i="39"/>
  <c r="S247" i="39"/>
  <c r="T116" i="50"/>
  <c r="R512" i="33"/>
  <c r="R385" i="33"/>
  <c r="X53" i="47"/>
  <c r="J29" i="49"/>
  <c r="R107" i="33"/>
  <c r="T196" i="49"/>
  <c r="Z58" i="48"/>
  <c r="Y289" i="49"/>
  <c r="X85" i="48"/>
  <c r="R161" i="33"/>
  <c r="Q112" i="33"/>
  <c r="R328" i="33"/>
  <c r="N59" i="48"/>
  <c r="S29" i="37"/>
  <c r="M12" i="41"/>
  <c r="G117" i="34"/>
  <c r="Q13" i="45" a="1"/>
  <c r="M36" i="41"/>
  <c r="AA73" i="53"/>
  <c r="N114" i="49"/>
  <c r="R96" i="38"/>
  <c r="V4" i="39"/>
  <c r="AF97" i="42"/>
  <c r="AF234" i="42"/>
  <c r="R23" i="37"/>
  <c r="Y19" i="48"/>
  <c r="R8" i="39"/>
  <c r="C71" i="34"/>
  <c r="S155" i="37"/>
  <c r="D35" i="34"/>
  <c r="J29" i="42"/>
  <c r="Z3" i="40"/>
  <c r="AA16" i="49"/>
  <c r="X163" i="49"/>
  <c r="R48" i="37"/>
  <c r="AF105" i="42"/>
  <c r="Y357" i="49"/>
  <c r="Q114" i="33"/>
  <c r="AA45" i="48"/>
  <c r="D126" i="34"/>
  <c r="K25" i="42"/>
  <c r="R108" i="37"/>
  <c r="R127" i="37"/>
  <c r="S192" i="38"/>
  <c r="AA79" i="50"/>
  <c r="N366" i="49"/>
  <c r="AB106" i="49"/>
  <c r="AA14" i="47"/>
  <c r="S138" i="49"/>
  <c r="AB48" i="50"/>
  <c r="R103" i="39"/>
  <c r="Y242" i="49"/>
  <c r="AF159" i="42"/>
  <c r="AF118" i="43"/>
  <c r="Y189" i="49"/>
  <c r="M6" i="33"/>
  <c r="AG25" i="43"/>
  <c r="Z40" i="53"/>
  <c r="J24" i="39"/>
  <c r="R165" i="38"/>
  <c r="X205" i="49"/>
  <c r="S76" i="50"/>
  <c r="AB6" i="49"/>
  <c r="AF98" i="43"/>
  <c r="G6" i="47"/>
  <c r="Q3" i="41"/>
  <c r="D118" i="34"/>
  <c r="Z220" i="49"/>
  <c r="K3" i="33"/>
  <c r="AF117" i="43"/>
  <c r="AF66" i="42"/>
  <c r="T64" i="47"/>
  <c r="Y356" i="49"/>
  <c r="S120" i="38"/>
  <c r="C49" i="53"/>
  <c r="J17" i="9"/>
  <c r="R259" i="38"/>
  <c r="AF219" i="42"/>
  <c r="N72" i="53"/>
  <c r="S51" i="37"/>
  <c r="R205" i="33"/>
  <c r="J31" i="10"/>
  <c r="Y105" i="50"/>
  <c r="S14" i="50"/>
  <c r="R66" i="39"/>
  <c r="AA2" i="25"/>
  <c r="D107" i="34"/>
  <c r="R153" i="33"/>
  <c r="AG247" i="42"/>
  <c r="X87" i="50"/>
  <c r="N346" i="49"/>
  <c r="Z130" i="49"/>
  <c r="Y197" i="49"/>
  <c r="AF42" i="42"/>
  <c r="S11" i="53"/>
  <c r="AA374" i="49"/>
  <c r="J30" i="48"/>
  <c r="Q217" i="33"/>
  <c r="AG25" i="42"/>
  <c r="R115" i="37"/>
  <c r="R256" i="38"/>
  <c r="S176" i="37"/>
  <c r="R167" i="37"/>
  <c r="K17" i="44"/>
  <c r="AG40" i="43"/>
  <c r="R4" i="40"/>
  <c r="N7" i="50"/>
  <c r="N199" i="49"/>
  <c r="Z65" i="48"/>
  <c r="M20" i="51"/>
  <c r="S185" i="37"/>
  <c r="X116" i="49"/>
  <c r="J14" i="24"/>
  <c r="Q2" i="41"/>
  <c r="O211" i="49"/>
  <c r="Q271" i="33"/>
  <c r="T282" i="49"/>
  <c r="Y82" i="50"/>
  <c r="S55" i="38"/>
  <c r="H43" i="51"/>
  <c r="V29" i="51"/>
  <c r="N286" i="49"/>
  <c r="AG89" i="43"/>
  <c r="S193" i="37"/>
  <c r="X353" i="49"/>
  <c r="R21" i="39"/>
  <c r="AB259" i="49"/>
  <c r="AB19" i="47"/>
  <c r="O122" i="50"/>
  <c r="AA23" i="47"/>
  <c r="R430" i="33"/>
  <c r="AG76" i="42"/>
  <c r="AG69" i="43"/>
  <c r="R417" i="33"/>
  <c r="R184" i="39"/>
  <c r="Q50" i="33"/>
  <c r="L28" i="42"/>
  <c r="AB214" i="49"/>
  <c r="Q485" i="33"/>
  <c r="AG32" i="43"/>
  <c r="S214" i="49"/>
  <c r="T74" i="53"/>
  <c r="Z291" i="49"/>
  <c r="T315" i="49"/>
  <c r="Z72" i="53"/>
  <c r="O44" i="48"/>
  <c r="AF12" i="42"/>
  <c r="Y14" i="48"/>
  <c r="C109" i="34"/>
  <c r="G12" i="39"/>
  <c r="T221" i="49"/>
  <c r="Q449" i="33"/>
  <c r="AF80" i="42"/>
  <c r="R129" i="39"/>
  <c r="E4" i="38"/>
  <c r="R254" i="38"/>
  <c r="Z229" i="49"/>
  <c r="AF139" i="42"/>
  <c r="J5" i="35"/>
  <c r="AA166" i="49"/>
  <c r="N7" i="49"/>
  <c r="Q255" i="33"/>
  <c r="X22" i="51"/>
  <c r="R401" i="33"/>
  <c r="AF4" i="42"/>
  <c r="AF32" i="42"/>
  <c r="D9" i="35"/>
  <c r="AG217" i="42"/>
  <c r="F3" i="38"/>
  <c r="R210" i="33"/>
  <c r="T52" i="49"/>
  <c r="AF113" i="42"/>
  <c r="G37" i="34"/>
  <c r="B9" i="34"/>
  <c r="Z317" i="49"/>
  <c r="AF69" i="42"/>
  <c r="Q147" i="33"/>
  <c r="AG23" i="43"/>
  <c r="AG44" i="44"/>
  <c r="AB53" i="49"/>
  <c r="J15" i="24"/>
  <c r="AA12" i="50"/>
  <c r="R272" i="33"/>
  <c r="C8" i="51"/>
  <c r="AB181" i="49"/>
  <c r="Z375" i="49"/>
  <c r="R227" i="39"/>
  <c r="S52" i="37"/>
  <c r="R40" i="38"/>
  <c r="R207" i="38"/>
  <c r="S143" i="39"/>
  <c r="T383" i="49"/>
  <c r="O146" i="49"/>
  <c r="AF44" i="44"/>
  <c r="W28" i="40"/>
  <c r="O15" i="49"/>
  <c r="N361" i="49"/>
  <c r="X6" i="47"/>
  <c r="T245" i="49"/>
  <c r="T20" i="49"/>
  <c r="Y173" i="49"/>
  <c r="AG125" i="42"/>
  <c r="AB71" i="50"/>
  <c r="G104" i="34"/>
  <c r="R213" i="33"/>
  <c r="X36" i="51"/>
  <c r="S204" i="49"/>
  <c r="J87" i="53"/>
  <c r="X78" i="49"/>
  <c r="S26" i="49"/>
  <c r="Q135" i="33"/>
  <c r="R164" i="37"/>
  <c r="L4" i="44"/>
  <c r="AG113" i="42"/>
  <c r="R130" i="37"/>
  <c r="N368" i="49"/>
  <c r="R5" i="39"/>
  <c r="O79" i="47"/>
  <c r="N21" i="50"/>
  <c r="S70" i="38"/>
  <c r="S49" i="39"/>
  <c r="O267" i="49"/>
  <c r="R140" i="37"/>
  <c r="C15" i="34"/>
  <c r="AG85" i="43"/>
  <c r="V16" i="51"/>
  <c r="D38" i="34"/>
  <c r="AF127" i="42"/>
  <c r="Q83" i="33"/>
  <c r="C82" i="34"/>
  <c r="H7" i="42"/>
  <c r="Y368" i="49"/>
  <c r="H19" i="45"/>
  <c r="E27" i="41"/>
  <c r="Q505" i="33"/>
  <c r="AF88" i="43"/>
  <c r="Z54" i="47"/>
  <c r="R258" i="38"/>
  <c r="Z57" i="47"/>
  <c r="AF101" i="43"/>
  <c r="AG77" i="42"/>
  <c r="R106" i="33"/>
  <c r="O277" i="49"/>
  <c r="B54" i="34"/>
  <c r="X10" i="51"/>
  <c r="R422" i="33"/>
  <c r="AF37" i="42"/>
  <c r="S173" i="38"/>
  <c r="D20" i="41"/>
  <c r="AF36" i="44"/>
  <c r="Z42" i="48"/>
  <c r="AB99" i="49"/>
  <c r="Q193" i="33"/>
  <c r="R95" i="38"/>
  <c r="N27" i="49"/>
  <c r="AG155" i="42"/>
  <c r="M13" i="61"/>
  <c r="X118" i="50"/>
  <c r="R56" i="33"/>
  <c r="AD21" i="51"/>
  <c r="D54" i="34"/>
  <c r="S210" i="38"/>
  <c r="AB21" i="47"/>
  <c r="R113" i="33"/>
  <c r="T346" i="49"/>
  <c r="Q224" i="33"/>
  <c r="D6" i="44"/>
  <c r="Q9" i="40"/>
  <c r="AF114" i="42"/>
  <c r="S224" i="39"/>
  <c r="N293" i="49"/>
  <c r="R85" i="38"/>
  <c r="AC7" i="45"/>
  <c r="J25" i="35"/>
  <c r="Y255" i="49"/>
  <c r="Y26" i="48"/>
  <c r="S206" i="37"/>
  <c r="Z151" i="49"/>
  <c r="G19" i="45"/>
  <c r="F34" i="35"/>
  <c r="R25" i="38"/>
  <c r="G92" i="34"/>
  <c r="Q387" i="33"/>
  <c r="R154" i="37"/>
  <c r="Q381" i="33"/>
  <c r="G54" i="34"/>
  <c r="AB9" i="49"/>
  <c r="R380" i="33"/>
  <c r="AA16" i="53"/>
  <c r="B70" i="34"/>
  <c r="C18" i="34"/>
  <c r="AG45" i="43"/>
  <c r="X23" i="51"/>
  <c r="X92" i="50"/>
  <c r="S203" i="49"/>
  <c r="AB66" i="49"/>
  <c r="AA88" i="48"/>
  <c r="AG14" i="42"/>
  <c r="T91" i="49"/>
  <c r="AG36" i="43"/>
  <c r="S53" i="48"/>
  <c r="Z26" i="51"/>
  <c r="S242" i="49"/>
  <c r="AB32" i="49"/>
  <c r="AF62" i="44"/>
  <c r="AA99" i="49"/>
  <c r="S196" i="38"/>
  <c r="AG26" i="43"/>
  <c r="G15" i="38"/>
  <c r="U3" i="33"/>
  <c r="N137" i="49"/>
  <c r="Y284" i="49"/>
  <c r="J15" i="44"/>
  <c r="AA77" i="47"/>
  <c r="X327" i="49"/>
  <c r="R241" i="38"/>
  <c r="D29" i="41"/>
  <c r="O94" i="49"/>
  <c r="O124" i="49"/>
  <c r="R175" i="39"/>
  <c r="N85" i="48"/>
  <c r="AF142" i="42"/>
  <c r="AA77" i="50"/>
  <c r="X359" i="49"/>
  <c r="D7" i="34"/>
  <c r="M4" i="41"/>
  <c r="N3" i="47"/>
  <c r="X102" i="49"/>
  <c r="S142" i="39"/>
  <c r="G10" i="37"/>
  <c r="Y369" i="49"/>
  <c r="AA16" i="50"/>
  <c r="R92" i="38"/>
  <c r="T9" i="43" a="1"/>
  <c r="O22" i="49"/>
  <c r="X326" i="49"/>
  <c r="J20" i="24"/>
  <c r="D6" i="41"/>
  <c r="Q87" i="33"/>
  <c r="N277" i="49"/>
  <c r="S58" i="47"/>
  <c r="Q46" i="33"/>
  <c r="L22" i="42"/>
  <c r="B61" i="34"/>
  <c r="O30" i="48"/>
  <c r="S75" i="37"/>
  <c r="R130" i="39"/>
  <c r="Y237" i="49"/>
  <c r="T104" i="50"/>
  <c r="B34" i="34"/>
  <c r="O7" i="47"/>
  <c r="C35" i="50"/>
  <c r="N77" i="50"/>
  <c r="X34" i="48"/>
  <c r="S186" i="38"/>
  <c r="Q116" i="33"/>
  <c r="X8" i="53"/>
  <c r="R167" i="38"/>
  <c r="T107" i="50"/>
  <c r="R159" i="33"/>
  <c r="Z199" i="49"/>
  <c r="T16" i="47"/>
  <c r="Z72" i="49"/>
  <c r="Q429" i="33"/>
  <c r="Z22" i="49"/>
  <c r="R120" i="39"/>
  <c r="S353" i="49"/>
  <c r="AB69" i="50"/>
  <c r="R15" i="37"/>
  <c r="Y69" i="47"/>
  <c r="AF110" i="42"/>
  <c r="AG57" i="42"/>
  <c r="AA19" i="49"/>
  <c r="Y24" i="48"/>
  <c r="T244" i="49"/>
  <c r="K19" i="43"/>
  <c r="G124" i="34"/>
  <c r="N16" i="49"/>
  <c r="AB72" i="50"/>
  <c r="V27" i="51"/>
  <c r="S73" i="48"/>
  <c r="S114" i="39"/>
  <c r="AG46" i="43"/>
  <c r="F14" i="37"/>
  <c r="N3" i="49"/>
  <c r="AG12" i="43"/>
  <c r="N69" i="48"/>
  <c r="S92" i="50"/>
  <c r="S169" i="37"/>
  <c r="R24" i="33"/>
  <c r="R68" i="39"/>
  <c r="X50" i="51"/>
  <c r="R318" i="33"/>
  <c r="S84" i="38"/>
  <c r="N69" i="49"/>
  <c r="S117" i="38"/>
  <c r="C6" i="34"/>
  <c r="X366" i="49"/>
  <c r="T69" i="50"/>
  <c r="AA57" i="48"/>
  <c r="S385" i="49"/>
  <c r="G5" i="24"/>
  <c r="N108" i="49"/>
  <c r="AA186" i="49"/>
  <c r="E21" i="41"/>
  <c r="AB22" i="50"/>
  <c r="AG5" i="42"/>
  <c r="F3" i="37"/>
  <c r="E6" i="38"/>
  <c r="R54" i="39"/>
  <c r="N280" i="49"/>
  <c r="R13" i="38"/>
  <c r="N41" i="53"/>
  <c r="AA317" i="49"/>
  <c r="Y79" i="53"/>
  <c r="Z22" i="50"/>
  <c r="L23" i="42"/>
  <c r="Q125" i="33"/>
  <c r="Q240" i="33"/>
  <c r="O8" i="49"/>
  <c r="R25" i="39"/>
  <c r="Z65" i="53"/>
  <c r="Q29" i="33"/>
  <c r="T273" i="49"/>
  <c r="AA82" i="50"/>
  <c r="AB42" i="53"/>
  <c r="Q16" i="33"/>
  <c r="Q264" i="33"/>
  <c r="D65" i="34"/>
  <c r="AG45" i="44"/>
  <c r="O229" i="49"/>
  <c r="N2" i="35"/>
  <c r="Q403" i="33"/>
  <c r="Y112" i="49"/>
  <c r="AA250" i="49"/>
  <c r="Q373" i="33"/>
  <c r="R254" i="39"/>
  <c r="Y219" i="49"/>
  <c r="AA322" i="49"/>
  <c r="T304" i="49"/>
  <c r="O118" i="49"/>
  <c r="Q139" i="33"/>
  <c r="AB84" i="53"/>
  <c r="AB58" i="50"/>
  <c r="Q434" i="33"/>
  <c r="M26" i="51"/>
  <c r="N67" i="48"/>
  <c r="AH21" i="48"/>
  <c r="J6" i="11"/>
  <c r="Z355" i="49"/>
  <c r="X66" i="53"/>
  <c r="Q395" i="33"/>
  <c r="S374" i="49"/>
  <c r="M23" i="41"/>
  <c r="AF15" i="44"/>
  <c r="Q28" i="51"/>
  <c r="R218" i="37"/>
  <c r="R239" i="37"/>
  <c r="Y3" i="51"/>
  <c r="S63" i="37"/>
  <c r="T209" i="49"/>
  <c r="O82" i="48"/>
  <c r="AF82" i="43"/>
  <c r="R279" i="33"/>
  <c r="AG63" i="43"/>
  <c r="M4" i="33"/>
  <c r="O275" i="49"/>
  <c r="AF67" i="42"/>
  <c r="J23" i="8"/>
  <c r="S59" i="50"/>
  <c r="D19" i="54"/>
  <c r="G10" i="34"/>
  <c r="AA121" i="49"/>
  <c r="J27" i="24"/>
  <c r="AG114" i="43"/>
  <c r="AA11" i="48"/>
  <c r="J28" i="9"/>
  <c r="AA33" i="53"/>
  <c r="S132" i="37"/>
  <c r="AG48" i="43"/>
  <c r="Z348" i="49"/>
  <c r="X89" i="49"/>
  <c r="Q159" i="33"/>
  <c r="AC25" i="45"/>
  <c r="X52" i="51"/>
  <c r="S65" i="37"/>
  <c r="S5" i="39"/>
  <c r="G5" i="42"/>
  <c r="Y56" i="53"/>
  <c r="D99" i="34"/>
  <c r="R230" i="37"/>
  <c r="T57" i="50"/>
  <c r="S37" i="37"/>
  <c r="T22" i="53"/>
  <c r="R217" i="38"/>
  <c r="S205" i="38"/>
  <c r="R141" i="39"/>
  <c r="AB65" i="50"/>
  <c r="Y28" i="47"/>
  <c r="AB25" i="49"/>
  <c r="J39" i="11"/>
  <c r="Q180" i="33"/>
  <c r="X13" i="51"/>
  <c r="Y333" i="49"/>
  <c r="O112" i="50"/>
  <c r="J15" i="9"/>
  <c r="Z74" i="53"/>
  <c r="J18" i="8"/>
  <c r="AB14" i="47"/>
  <c r="S29" i="49"/>
  <c r="R205" i="37"/>
  <c r="AG46" i="44"/>
  <c r="R214" i="37"/>
  <c r="X7" i="48"/>
  <c r="AA59" i="48"/>
  <c r="Y25" i="47"/>
  <c r="R86" i="38"/>
  <c r="S347" i="49"/>
  <c r="Y14" i="49"/>
  <c r="AA264" i="49"/>
  <c r="AB52" i="48"/>
  <c r="M37" i="41"/>
  <c r="J15" i="38"/>
  <c r="M3" i="33"/>
  <c r="J7" i="7"/>
  <c r="Y342" i="49"/>
  <c r="AF20" i="43"/>
  <c r="R226" i="38"/>
  <c r="L25" i="51"/>
  <c r="AA267" i="49"/>
  <c r="N113" i="50"/>
  <c r="S3" i="42" a="1"/>
  <c r="AB17" i="47"/>
  <c r="Q450" i="33"/>
  <c r="S21" i="37"/>
  <c r="R311" i="33"/>
  <c r="R366" i="33"/>
  <c r="AF210" i="42"/>
  <c r="S109" i="38"/>
  <c r="N87" i="50"/>
  <c r="AB71" i="49"/>
  <c r="J65" i="53"/>
  <c r="E18" i="38"/>
  <c r="AG60" i="42"/>
  <c r="Z329" i="49"/>
  <c r="AG207" i="42"/>
  <c r="AF59" i="43"/>
  <c r="S143" i="37"/>
  <c r="N17" i="50"/>
  <c r="N16" i="50"/>
  <c r="O85" i="53"/>
  <c r="J49" i="49"/>
  <c r="R199" i="39"/>
  <c r="O324" i="49"/>
  <c r="Y109" i="50"/>
  <c r="S177" i="39"/>
  <c r="S253" i="38"/>
  <c r="R215" i="38"/>
  <c r="AA148" i="49"/>
  <c r="N60" i="50"/>
  <c r="S132" i="39"/>
  <c r="S262" i="38"/>
  <c r="S260" i="38"/>
  <c r="C39" i="34"/>
  <c r="S150" i="38"/>
  <c r="H15" i="38"/>
  <c r="B125" i="34"/>
  <c r="AF42" i="43"/>
  <c r="C120" i="34"/>
  <c r="T183" i="49"/>
  <c r="R13" i="51"/>
  <c r="AA71" i="48"/>
  <c r="Q210" i="33"/>
  <c r="O4" i="50"/>
  <c r="R157" i="33"/>
  <c r="O3" i="50"/>
  <c r="R331" i="33"/>
  <c r="AA84" i="53"/>
  <c r="Q10" i="33"/>
  <c r="AA66" i="47"/>
  <c r="X49" i="49"/>
  <c r="N321" i="49"/>
  <c r="S182" i="49"/>
  <c r="AB296" i="49"/>
  <c r="N83" i="53"/>
  <c r="N338" i="49"/>
  <c r="T22" i="49"/>
  <c r="R153" i="39"/>
  <c r="D19" i="36"/>
  <c r="D86" i="34"/>
  <c r="I13" i="39"/>
  <c r="AF61" i="44"/>
  <c r="X92" i="48"/>
  <c r="R234" i="38"/>
  <c r="R45" i="38"/>
  <c r="AF32" i="44"/>
  <c r="Q364" i="33"/>
  <c r="AF53" i="43"/>
  <c r="R153" i="38"/>
  <c r="D15" i="34"/>
  <c r="L6" i="40"/>
  <c r="R228" i="39"/>
  <c r="R55" i="38"/>
  <c r="Z111" i="49"/>
  <c r="R94" i="33"/>
  <c r="Q423" i="33"/>
  <c r="D84" i="34"/>
  <c r="R24" i="37"/>
  <c r="X9" i="53"/>
  <c r="AG4" i="42"/>
  <c r="J12" i="10"/>
  <c r="AF192" i="42"/>
  <c r="R189" i="39"/>
  <c r="T250" i="49"/>
  <c r="T13" i="48"/>
  <c r="S60" i="38"/>
  <c r="L29" i="42"/>
  <c r="AA29" i="53"/>
  <c r="Q246" i="33"/>
  <c r="L25" i="42"/>
  <c r="Y23" i="51"/>
  <c r="X51" i="47"/>
  <c r="E4" i="43"/>
  <c r="Z247" i="49"/>
  <c r="I7" i="25"/>
  <c r="AB100" i="49"/>
  <c r="Q101" i="33"/>
  <c r="M9" i="41"/>
  <c r="AF136" i="42"/>
  <c r="AG253" i="42"/>
  <c r="O25" i="48"/>
  <c r="S36" i="48"/>
  <c r="AA253" i="49"/>
  <c r="S254" i="37"/>
  <c r="T58" i="47"/>
  <c r="W7" i="51"/>
  <c r="H28" i="59"/>
  <c r="J10" i="49"/>
  <c r="M8" i="51"/>
  <c r="X53" i="53"/>
  <c r="S49" i="49"/>
  <c r="O366" i="49"/>
  <c r="AB74" i="50"/>
  <c r="F18" i="38"/>
  <c r="Z223" i="49"/>
  <c r="AB7" i="48"/>
  <c r="X354" i="49"/>
  <c r="J4" i="35"/>
  <c r="Q13" i="33"/>
  <c r="AB266" i="49"/>
  <c r="S160" i="39"/>
  <c r="R334" i="33"/>
  <c r="B100" i="34"/>
  <c r="S260" i="49"/>
  <c r="S384" i="49"/>
  <c r="Y32" i="49"/>
  <c r="X67" i="48"/>
  <c r="S161" i="39"/>
  <c r="M14" i="41"/>
  <c r="Z31" i="49"/>
  <c r="R384" i="33"/>
  <c r="C128" i="34"/>
  <c r="C27" i="54"/>
  <c r="J30" i="11"/>
  <c r="R40" i="37"/>
  <c r="G6" i="39"/>
  <c r="R106" i="37"/>
  <c r="T155" i="49"/>
  <c r="Q61" i="33"/>
  <c r="N49" i="48"/>
  <c r="R195" i="38"/>
  <c r="AF259" i="42"/>
  <c r="R76" i="38"/>
  <c r="J34" i="48"/>
  <c r="L20" i="42"/>
  <c r="AB307" i="49"/>
  <c r="T64" i="49"/>
  <c r="C129" i="34"/>
  <c r="J15" i="11"/>
  <c r="R209" i="39"/>
  <c r="Z146" i="49"/>
  <c r="S124" i="37"/>
  <c r="Q30" i="33"/>
  <c r="X241" i="49"/>
  <c r="J7" i="53"/>
  <c r="D12" i="35"/>
  <c r="AG208" i="42"/>
  <c r="S137" i="39"/>
  <c r="S113" i="39"/>
  <c r="S169" i="39"/>
  <c r="X59" i="48"/>
  <c r="R251" i="33"/>
  <c r="AI20" i="48"/>
  <c r="J4" i="34" a="1"/>
  <c r="Q152" i="33"/>
  <c r="AF23" i="44"/>
  <c r="Q508" i="33"/>
  <c r="S68" i="50"/>
  <c r="N183" i="49"/>
  <c r="S54" i="48"/>
  <c r="O328" i="49"/>
  <c r="M7" i="33"/>
  <c r="S358" i="49"/>
  <c r="BA2" i="34"/>
  <c r="R253" i="38"/>
  <c r="Q510" i="33"/>
  <c r="R45" i="33"/>
  <c r="J58" i="47"/>
  <c r="K13" i="33"/>
  <c r="T268" i="49"/>
  <c r="AG20" i="44"/>
  <c r="N22" i="49"/>
  <c r="S189" i="39"/>
  <c r="N348" i="49"/>
  <c r="J21" i="44"/>
  <c r="Q20" i="51"/>
  <c r="M13" i="33"/>
  <c r="O6" i="49"/>
  <c r="D44" i="34"/>
  <c r="Q113" i="33"/>
  <c r="AF236" i="42"/>
  <c r="AU2" i="34"/>
  <c r="S120" i="37"/>
  <c r="Y243" i="49"/>
  <c r="G51" i="34"/>
  <c r="T45" i="47"/>
  <c r="C68" i="34"/>
  <c r="J23" i="49"/>
  <c r="D13" i="51"/>
  <c r="R205" i="38"/>
  <c r="J35" i="10"/>
  <c r="H18" i="36"/>
  <c r="R246" i="38"/>
  <c r="AG12" i="44"/>
  <c r="AB100" i="50"/>
  <c r="S103" i="39"/>
  <c r="S22" i="38"/>
  <c r="Q57" i="33"/>
  <c r="Y50" i="49"/>
  <c r="C122" i="34"/>
  <c r="AF107" i="42"/>
  <c r="X50" i="50"/>
  <c r="O9" i="49"/>
  <c r="AW3" i="34"/>
  <c r="R257" i="39"/>
  <c r="S252" i="37"/>
  <c r="Z32" i="47"/>
  <c r="U13" i="44" a="1"/>
  <c r="J67" i="53"/>
  <c r="Q344" i="33"/>
  <c r="AA64" i="47"/>
  <c r="AG159" i="42"/>
  <c r="S107" i="39"/>
  <c r="R262" i="33"/>
  <c r="S240" i="39"/>
  <c r="R176" i="33"/>
  <c r="AA174" i="49"/>
  <c r="AF165" i="42"/>
  <c r="T25" i="47"/>
  <c r="D42" i="34"/>
  <c r="R33" i="33"/>
  <c r="AB255" i="49"/>
  <c r="J25" i="11"/>
  <c r="S216" i="49"/>
  <c r="N67" i="49"/>
  <c r="R42" i="39"/>
  <c r="U3" i="34"/>
  <c r="S31" i="53"/>
  <c r="R261" i="38"/>
  <c r="AB90" i="49"/>
  <c r="AB319" i="49"/>
  <c r="B91" i="34"/>
  <c r="S56" i="50"/>
  <c r="Q184" i="33"/>
  <c r="Y47" i="47"/>
  <c r="N52" i="48"/>
  <c r="C9" i="34"/>
  <c r="X344" i="49"/>
  <c r="Y27" i="50"/>
  <c r="R178" i="39"/>
  <c r="E21" i="42"/>
  <c r="T286" i="49"/>
  <c r="G35" i="34"/>
  <c r="R88" i="39"/>
  <c r="Z85" i="53"/>
  <c r="AA242" i="49"/>
  <c r="S99" i="38"/>
  <c r="AB299" i="49"/>
  <c r="Z49" i="51"/>
  <c r="X36" i="50"/>
  <c r="R24" i="38"/>
  <c r="Q111" i="33"/>
  <c r="C34" i="34"/>
  <c r="AF43" i="43"/>
  <c r="S46" i="38"/>
  <c r="AG129" i="43"/>
  <c r="N33" i="48"/>
  <c r="Z5" i="50"/>
  <c r="T50" i="48"/>
  <c r="S40" i="38"/>
  <c r="AG95" i="42"/>
  <c r="S122" i="38"/>
  <c r="X285" i="49"/>
  <c r="AI12" i="49"/>
  <c r="AA315" i="49"/>
  <c r="R441" i="33"/>
  <c r="Z32" i="49"/>
  <c r="Y66" i="48"/>
  <c r="AG43" i="44"/>
  <c r="D5" i="45"/>
  <c r="AG43" i="42"/>
  <c r="T330" i="49"/>
  <c r="E6" i="42"/>
  <c r="O6" i="47"/>
  <c r="AI15" i="48"/>
  <c r="AF213" i="42"/>
  <c r="S87" i="49"/>
  <c r="C10" i="51"/>
  <c r="Q284" i="33"/>
  <c r="S180" i="37"/>
  <c r="K7" i="42"/>
  <c r="R86" i="33"/>
  <c r="T46" i="47"/>
  <c r="R171" i="37"/>
  <c r="K4" i="44"/>
  <c r="Y52" i="49"/>
  <c r="Y165" i="49"/>
  <c r="AG13" i="42"/>
  <c r="S47" i="48"/>
  <c r="Z59" i="49"/>
  <c r="J4" i="7"/>
  <c r="N86" i="48"/>
  <c r="S155" i="38"/>
  <c r="S46" i="47"/>
  <c r="R59" i="37"/>
  <c r="AA76" i="48"/>
  <c r="S173" i="37"/>
  <c r="N37" i="49"/>
  <c r="N377" i="49"/>
  <c r="J23" i="11"/>
  <c r="O339" i="49"/>
  <c r="AA72" i="49"/>
  <c r="Z4" i="40"/>
  <c r="J16" i="10"/>
  <c r="X58" i="53"/>
  <c r="G95" i="34"/>
  <c r="S23" i="48"/>
  <c r="AF111" i="42"/>
  <c r="H12" i="38"/>
  <c r="AG182" i="42"/>
  <c r="S140" i="39"/>
  <c r="O76" i="48"/>
  <c r="K8" i="33"/>
  <c r="Z35" i="48"/>
  <c r="C99" i="34"/>
  <c r="Y262" i="49"/>
  <c r="J27" i="42"/>
  <c r="F4" i="44"/>
  <c r="AA273" i="49"/>
  <c r="AF23" i="43"/>
  <c r="O123" i="49"/>
  <c r="R39" i="39"/>
  <c r="AA271" i="49"/>
  <c r="G42" i="24"/>
  <c r="Y188" i="49"/>
  <c r="R171" i="39"/>
  <c r="AB15" i="47"/>
  <c r="C61" i="34"/>
  <c r="Z282" i="49"/>
  <c r="R150" i="38"/>
  <c r="T20" i="50"/>
  <c r="D24" i="34"/>
  <c r="T68" i="53"/>
  <c r="R394" i="33"/>
  <c r="D123" i="34"/>
  <c r="AA54" i="53"/>
  <c r="X52" i="53"/>
  <c r="F11" i="38"/>
  <c r="N253" i="49"/>
  <c r="H50" i="51"/>
  <c r="R346" i="33"/>
  <c r="O55" i="47"/>
  <c r="T79" i="50"/>
  <c r="Z285" i="49"/>
  <c r="S121" i="37"/>
  <c r="S22" i="47"/>
  <c r="P8" i="40"/>
  <c r="E23" i="39"/>
  <c r="AA65" i="47"/>
  <c r="AB68" i="50"/>
  <c r="S249" i="39"/>
  <c r="N30" i="47"/>
  <c r="Z173" i="49"/>
  <c r="M16" i="51"/>
  <c r="AG116" i="42"/>
  <c r="AB123" i="49"/>
  <c r="R190" i="38"/>
  <c r="Y139" i="49"/>
  <c r="AA169" i="49"/>
  <c r="AB5" i="48"/>
  <c r="S47" i="38"/>
  <c r="S70" i="39"/>
  <c r="S82" i="50"/>
  <c r="X17" i="47"/>
  <c r="X123" i="49"/>
  <c r="AF52" i="44"/>
  <c r="Z65" i="50"/>
  <c r="D117" i="34"/>
  <c r="Y129" i="49"/>
  <c r="G4" i="39"/>
  <c r="F25" i="35"/>
  <c r="T160" i="49"/>
  <c r="E16" i="39"/>
  <c r="Q382" i="33"/>
  <c r="L26" i="51"/>
  <c r="AG67" i="43"/>
  <c r="N5" i="59"/>
  <c r="S115" i="49"/>
  <c r="R206" i="38"/>
  <c r="O234" i="49"/>
  <c r="AB171" i="49"/>
  <c r="Q428" i="33"/>
  <c r="R124" i="37"/>
  <c r="S75" i="49"/>
  <c r="Q279" i="33"/>
  <c r="AG15" i="51"/>
  <c r="X377" i="49"/>
  <c r="X247" i="49"/>
  <c r="Q363" i="33"/>
  <c r="N9" i="50"/>
  <c r="E34" i="41"/>
  <c r="J13" i="9"/>
  <c r="D6" i="45"/>
  <c r="N291" i="49"/>
  <c r="R241" i="39"/>
  <c r="R36" i="37"/>
  <c r="G48" i="34"/>
  <c r="AC2" i="34"/>
  <c r="E6" i="45"/>
  <c r="Y12" i="48"/>
  <c r="G38" i="34"/>
  <c r="S86" i="37"/>
  <c r="AG228" i="42"/>
  <c r="Q80" i="33"/>
  <c r="AA35" i="53"/>
  <c r="AA385" i="49"/>
  <c r="R322" i="33"/>
  <c r="AA34" i="49"/>
  <c r="R20" i="39"/>
  <c r="AB222" i="49"/>
  <c r="S23" i="38"/>
  <c r="R293" i="33"/>
  <c r="R130" i="38"/>
  <c r="AF41" i="44"/>
  <c r="R137" i="37"/>
  <c r="O78" i="47"/>
  <c r="N228" i="49"/>
  <c r="R163" i="37"/>
  <c r="Y16" i="47"/>
  <c r="Z152" i="49"/>
  <c r="S84" i="37"/>
  <c r="X86" i="49"/>
  <c r="AG102" i="43"/>
  <c r="T33" i="47"/>
  <c r="S36" i="37"/>
  <c r="Q198" i="33"/>
  <c r="N374" i="49"/>
  <c r="Z6" i="50"/>
  <c r="S4" i="38"/>
  <c r="AA306" i="49"/>
  <c r="AI3" i="45"/>
  <c r="R161" i="38"/>
  <c r="S74" i="38"/>
  <c r="Y8" i="49"/>
  <c r="Y213" i="49"/>
  <c r="Q479" i="33"/>
  <c r="O23" i="50"/>
  <c r="AA54" i="49"/>
  <c r="S17" i="37"/>
  <c r="Q50" i="51"/>
  <c r="S311" i="49"/>
  <c r="I17" i="39"/>
  <c r="I7" i="37"/>
  <c r="R9" i="39"/>
  <c r="J11" i="35"/>
  <c r="Z58" i="53"/>
  <c r="W48" i="51"/>
  <c r="N40" i="47"/>
  <c r="R158" i="39"/>
  <c r="S221" i="37"/>
  <c r="O376" i="49"/>
  <c r="S59" i="53"/>
  <c r="M10" i="33"/>
  <c r="Z236" i="49"/>
  <c r="AA256" i="49"/>
  <c r="N11" i="38"/>
  <c r="R460" i="33"/>
  <c r="Z93" i="49"/>
  <c r="S200" i="38"/>
  <c r="Y12" i="47"/>
  <c r="H12" i="37"/>
  <c r="R34" i="51"/>
  <c r="Z82" i="50"/>
  <c r="J26" i="9"/>
  <c r="O73" i="47"/>
  <c r="N177" i="49"/>
  <c r="N93" i="50"/>
  <c r="X58" i="49"/>
  <c r="T12" i="53"/>
  <c r="S187" i="37"/>
  <c r="R111" i="37"/>
  <c r="AA32" i="53"/>
  <c r="S74" i="47"/>
  <c r="B104" i="34"/>
  <c r="Q256" i="33"/>
  <c r="O227" i="49"/>
  <c r="X175" i="49"/>
  <c r="AA28" i="49"/>
  <c r="S168" i="38"/>
  <c r="R191" i="38"/>
  <c r="S205" i="37"/>
  <c r="L16" i="43"/>
  <c r="AB105" i="49"/>
  <c r="C40" i="50"/>
  <c r="Q9" i="51"/>
  <c r="S19" i="37"/>
  <c r="Q328" i="33"/>
  <c r="O49" i="47"/>
  <c r="R190" i="33"/>
  <c r="Y13" i="43" a="1"/>
  <c r="R183" i="38"/>
  <c r="B111" i="34"/>
  <c r="R134" i="39"/>
  <c r="Y90" i="49"/>
  <c r="L7" i="40"/>
  <c r="AG74" i="42"/>
  <c r="Y37" i="53"/>
  <c r="R41" i="39"/>
  <c r="H16" i="51"/>
  <c r="X107" i="49"/>
  <c r="Z76" i="53"/>
  <c r="G63" i="34"/>
  <c r="AB82" i="50"/>
  <c r="R125" i="33"/>
  <c r="X307" i="49"/>
  <c r="Q222" i="33"/>
  <c r="S178" i="39"/>
  <c r="D72" i="34"/>
  <c r="E19" i="42"/>
  <c r="AA46" i="53"/>
  <c r="J15" i="35"/>
  <c r="AF20" i="42"/>
  <c r="K16" i="42"/>
  <c r="Y70" i="49"/>
  <c r="R77" i="39"/>
  <c r="R63" i="38"/>
  <c r="N244" i="49"/>
  <c r="J26" i="50"/>
  <c r="R150" i="33"/>
  <c r="AA34" i="47"/>
  <c r="J17" i="43"/>
  <c r="C39" i="53"/>
  <c r="F22" i="35"/>
  <c r="T84" i="53"/>
  <c r="AB34" i="47"/>
  <c r="T43" i="50"/>
  <c r="R52" i="38"/>
  <c r="S177" i="49"/>
  <c r="D56" i="34"/>
  <c r="G13" i="34"/>
  <c r="R239" i="38"/>
  <c r="R83" i="33"/>
  <c r="R13" i="33"/>
  <c r="R110" i="37"/>
  <c r="C51" i="52"/>
  <c r="R290" i="33"/>
  <c r="Y358" i="49"/>
  <c r="T6" i="40"/>
  <c r="AG63" i="42"/>
  <c r="O45" i="53"/>
  <c r="AF56" i="42"/>
  <c r="S5" i="47"/>
  <c r="Q253" i="33"/>
  <c r="O204" i="49"/>
  <c r="AB320" i="49"/>
  <c r="AB3" i="50"/>
  <c r="T217" i="49"/>
  <c r="Q385" i="33"/>
  <c r="J23" i="35"/>
  <c r="AF111" i="43"/>
  <c r="AB250" i="49"/>
  <c r="AG11" i="42"/>
  <c r="O91" i="48"/>
  <c r="D78" i="34"/>
  <c r="R174" i="39"/>
  <c r="O13" i="53"/>
  <c r="N141" i="49"/>
  <c r="S259" i="49"/>
  <c r="AF191" i="42"/>
  <c r="K18" i="44"/>
  <c r="J18" i="9"/>
  <c r="R27" i="38"/>
  <c r="O51" i="50"/>
  <c r="B119" i="34"/>
  <c r="D106" i="34"/>
  <c r="Y36" i="53"/>
  <c r="R221" i="33"/>
  <c r="N284" i="49"/>
  <c r="U3" i="43" a="1"/>
  <c r="Y79" i="48"/>
  <c r="AB132" i="49"/>
  <c r="J11" i="49"/>
  <c r="S258" i="39"/>
  <c r="AA297" i="49"/>
  <c r="J20" i="7"/>
  <c r="S161" i="37"/>
  <c r="Q221" i="33"/>
  <c r="I6" i="38"/>
  <c r="AG231" i="42"/>
  <c r="T223" i="49"/>
  <c r="AA218" i="49"/>
  <c r="T73" i="48"/>
  <c r="AC11" i="45"/>
  <c r="N143" i="49"/>
  <c r="X5" i="51"/>
  <c r="R249" i="33"/>
  <c r="G8" i="37"/>
  <c r="S163" i="39"/>
  <c r="J7" i="9"/>
  <c r="AD14" i="51"/>
  <c r="B102" i="34"/>
  <c r="Y214" i="49"/>
  <c r="Q188" i="33"/>
  <c r="R225" i="39"/>
  <c r="O360" i="49"/>
  <c r="T53" i="48"/>
  <c r="S163" i="37"/>
  <c r="R477" i="33"/>
  <c r="X336" i="49"/>
  <c r="AA29" i="47"/>
  <c r="AG171" i="42"/>
  <c r="R144" i="38"/>
  <c r="L10" i="51"/>
  <c r="X260" i="49"/>
  <c r="Z73" i="53"/>
  <c r="R256" i="39"/>
  <c r="K6" i="33"/>
  <c r="AA52" i="48"/>
  <c r="G47" i="34"/>
  <c r="T72" i="47"/>
  <c r="AB390" i="49"/>
  <c r="Q212" i="33"/>
  <c r="S5" i="38"/>
  <c r="AA62" i="50"/>
  <c r="Q333" i="33"/>
  <c r="AA362" i="49"/>
  <c r="C27" i="50"/>
  <c r="N108" i="50"/>
  <c r="O75" i="48"/>
  <c r="AA58" i="49"/>
  <c r="M4" i="40"/>
  <c r="AG248" i="42"/>
  <c r="R195" i="37"/>
  <c r="Q273" i="33"/>
  <c r="I18" i="39"/>
  <c r="D6" i="43"/>
  <c r="F11" i="37"/>
  <c r="X251" i="49"/>
  <c r="T35" i="50"/>
  <c r="R358" i="33"/>
  <c r="S68" i="38"/>
  <c r="Q336" i="33"/>
  <c r="J18" i="48"/>
  <c r="Q23" i="33"/>
  <c r="S125" i="39"/>
  <c r="S230" i="37"/>
  <c r="Q252" i="33"/>
  <c r="AF244" i="42"/>
  <c r="S85" i="50"/>
  <c r="X108" i="49"/>
  <c r="AB153" i="49"/>
  <c r="R145" i="39"/>
  <c r="Z9" i="51"/>
  <c r="AB26" i="53"/>
  <c r="R255" i="39"/>
  <c r="Z77" i="49"/>
  <c r="R226" i="33"/>
  <c r="X2" i="22"/>
  <c r="L9" i="40"/>
  <c r="M15" i="41"/>
  <c r="R454" i="33"/>
  <c r="AB376" i="49"/>
  <c r="I3" i="39"/>
  <c r="R213" i="39"/>
  <c r="R131" i="37"/>
  <c r="O19" i="48"/>
  <c r="Z332" i="49"/>
  <c r="N50" i="50"/>
  <c r="Q389" i="33"/>
  <c r="N142" i="49"/>
  <c r="R17" i="38"/>
  <c r="R37" i="38"/>
  <c r="AG139" i="42"/>
  <c r="J16" i="38"/>
  <c r="R50" i="33"/>
  <c r="S50" i="50"/>
  <c r="AA2" i="34"/>
  <c r="N17" i="47"/>
  <c r="R184" i="37"/>
  <c r="G114" i="34"/>
  <c r="AA233" i="49"/>
  <c r="Q305" i="33"/>
  <c r="AB56" i="49"/>
  <c r="AA106" i="50"/>
  <c r="Q412" i="33"/>
  <c r="X233" i="49"/>
  <c r="T239" i="49"/>
  <c r="R238" i="38"/>
  <c r="Z82" i="49"/>
  <c r="O74" i="48"/>
  <c r="Y335" i="49"/>
  <c r="X105" i="49"/>
  <c r="S44" i="50"/>
  <c r="I9" i="36"/>
  <c r="C34" i="50"/>
  <c r="Q353" i="33"/>
  <c r="Z8" i="47"/>
  <c r="AF243" i="42"/>
  <c r="H10" i="39"/>
  <c r="Y58" i="50"/>
  <c r="Q422" i="33"/>
  <c r="Z179" i="49"/>
  <c r="M45" i="51"/>
  <c r="J71" i="49"/>
  <c r="R117" i="38"/>
  <c r="AG35" i="42"/>
  <c r="G8" i="24"/>
  <c r="Q143" i="33"/>
  <c r="C56" i="34"/>
  <c r="Z14" i="51"/>
  <c r="S243" i="39"/>
  <c r="O40" i="50"/>
  <c r="Y56" i="48"/>
  <c r="O22" i="53"/>
  <c r="S291" i="49"/>
  <c r="AA286" i="49"/>
  <c r="X38" i="51"/>
  <c r="G32" i="24"/>
  <c r="R45" i="51"/>
  <c r="N380" i="49"/>
  <c r="J22" i="35"/>
  <c r="R201" i="37"/>
  <c r="S138" i="37"/>
  <c r="J33" i="35"/>
  <c r="AA372" i="49"/>
  <c r="R198" i="39"/>
  <c r="AH13" i="48"/>
  <c r="AB194" i="49"/>
  <c r="S327" i="49"/>
  <c r="T57" i="53"/>
  <c r="O25" i="49"/>
  <c r="Y63" i="48"/>
  <c r="E31" i="41"/>
  <c r="J79" i="53"/>
  <c r="X24" i="48"/>
  <c r="O221" i="49"/>
  <c r="R208" i="37"/>
  <c r="X9" i="51"/>
  <c r="N79" i="47"/>
  <c r="AG101" i="42"/>
  <c r="E28" i="41"/>
  <c r="C113" i="34"/>
  <c r="AB75" i="48"/>
  <c r="AF37" i="44"/>
  <c r="N14" i="49"/>
  <c r="AA116" i="49"/>
  <c r="T81" i="48"/>
  <c r="S42" i="38"/>
  <c r="J4" i="39"/>
  <c r="AA56" i="48"/>
  <c r="AB93" i="50"/>
  <c r="C104" i="34"/>
  <c r="S255" i="39"/>
  <c r="Z72" i="48"/>
  <c r="Q361" i="33"/>
  <c r="E30" i="41"/>
  <c r="S61" i="53"/>
  <c r="Q129" i="33"/>
  <c r="AB193" i="49"/>
  <c r="T49" i="50"/>
  <c r="C14" i="61" a="1"/>
  <c r="C94" i="34"/>
  <c r="Q250" i="33"/>
  <c r="S160" i="38"/>
  <c r="T68" i="50"/>
  <c r="R13" i="39"/>
  <c r="Y9" i="48"/>
  <c r="AG55" i="44"/>
  <c r="R98" i="38"/>
  <c r="Y171" i="49"/>
  <c r="AF83" i="43"/>
  <c r="AA93" i="49"/>
  <c r="O173" i="49"/>
  <c r="AB4" i="50"/>
  <c r="R51" i="33"/>
  <c r="T134" i="49"/>
  <c r="R68" i="38"/>
  <c r="Z227" i="49"/>
  <c r="AA24" i="48"/>
  <c r="O19" i="53"/>
  <c r="S248" i="37"/>
  <c r="R186" i="38"/>
  <c r="S45" i="50"/>
  <c r="X44" i="47"/>
  <c r="N328" i="49"/>
  <c r="G9" i="37"/>
  <c r="R211" i="38"/>
  <c r="D10" i="34"/>
  <c r="I9" i="25"/>
  <c r="S59" i="47"/>
  <c r="R11" i="33"/>
  <c r="Q151" i="33"/>
  <c r="Y46" i="53"/>
  <c r="I9" i="37"/>
  <c r="R172" i="37"/>
  <c r="S18" i="49"/>
  <c r="E3" i="59"/>
  <c r="S54" i="47"/>
  <c r="J3" i="8"/>
  <c r="B15" i="34"/>
  <c r="S167" i="49"/>
  <c r="F3" i="42"/>
  <c r="AA252" i="49"/>
  <c r="S71" i="48"/>
  <c r="L21" i="44"/>
  <c r="T26" i="53"/>
  <c r="R72" i="39"/>
  <c r="R207" i="37"/>
  <c r="Z44" i="48"/>
  <c r="L6" i="43"/>
  <c r="AG184" i="42"/>
  <c r="C78" i="34"/>
  <c r="I14" i="39"/>
  <c r="AG22" i="43"/>
  <c r="Q179" i="33"/>
  <c r="I6" i="37"/>
  <c r="U2" i="34"/>
  <c r="AA33" i="47"/>
  <c r="D30" i="34"/>
  <c r="M40" i="51"/>
  <c r="S240" i="38"/>
  <c r="Y22" i="51"/>
  <c r="N303" i="49"/>
  <c r="S192" i="49"/>
  <c r="S257" i="38"/>
  <c r="D80" i="34"/>
  <c r="R31" i="37"/>
  <c r="G46" i="24"/>
  <c r="R216" i="33"/>
  <c r="AA68" i="47"/>
  <c r="S85" i="38"/>
  <c r="Y31" i="48"/>
  <c r="S136" i="37"/>
  <c r="O104" i="49"/>
  <c r="B74" i="34"/>
  <c r="AA35" i="49"/>
  <c r="V20" i="51"/>
  <c r="Z55" i="51"/>
  <c r="Z33" i="47"/>
  <c r="S244" i="37"/>
  <c r="S233" i="37"/>
  <c r="Z48" i="47"/>
  <c r="AF203" i="42"/>
  <c r="AA272" i="49"/>
  <c r="Y64" i="49"/>
  <c r="R350" i="33"/>
  <c r="V19" i="51"/>
  <c r="N13" i="39"/>
  <c r="X201" i="49"/>
  <c r="AF64" i="42"/>
  <c r="R200" i="37"/>
  <c r="S345" i="49"/>
  <c r="T336" i="49"/>
  <c r="G78" i="34"/>
  <c r="G14" i="47"/>
  <c r="V5" i="51"/>
  <c r="M14" i="61"/>
  <c r="S36" i="50"/>
  <c r="X27" i="48"/>
  <c r="B18" i="34"/>
  <c r="T58" i="50"/>
  <c r="T34" i="47"/>
  <c r="D19" i="34"/>
  <c r="X306" i="49"/>
  <c r="AG83" i="43"/>
  <c r="Q512" i="33"/>
  <c r="S18" i="53"/>
  <c r="J45" i="50"/>
  <c r="N34" i="47"/>
  <c r="R93" i="33"/>
  <c r="R17" i="33"/>
  <c r="O52" i="49"/>
  <c r="O115" i="49"/>
  <c r="AG16" i="43"/>
  <c r="AF232" i="42"/>
  <c r="T100" i="49"/>
  <c r="Q46" i="51"/>
  <c r="Z123" i="49"/>
  <c r="X29" i="49"/>
  <c r="Z88" i="53"/>
  <c r="AA382" i="49"/>
  <c r="Q66" i="33"/>
  <c r="T61" i="53"/>
  <c r="J33" i="8"/>
  <c r="AA62" i="49"/>
  <c r="E6" i="39"/>
  <c r="O153" i="49"/>
  <c r="T41" i="47"/>
  <c r="J11" i="9"/>
  <c r="Z162" i="49"/>
  <c r="O172" i="49"/>
  <c r="S45" i="38"/>
  <c r="Q218" i="33"/>
  <c r="Y115" i="50"/>
  <c r="J22" i="10"/>
  <c r="AF105" i="43"/>
  <c r="N63" i="49"/>
  <c r="S20" i="38"/>
  <c r="I4" i="38"/>
  <c r="AA27" i="49"/>
  <c r="R35" i="39"/>
  <c r="Z85" i="48"/>
  <c r="R126" i="38"/>
  <c r="Q30" i="51"/>
  <c r="E18" i="45"/>
  <c r="AF11" i="43"/>
  <c r="R264" i="33"/>
  <c r="AC4" i="45"/>
  <c r="AB63" i="53"/>
  <c r="S34" i="48"/>
  <c r="X107" i="50"/>
  <c r="AB331" i="49"/>
  <c r="S113" i="49"/>
  <c r="Y25" i="51"/>
  <c r="O84" i="50"/>
  <c r="S133" i="38"/>
  <c r="S73" i="39"/>
  <c r="O315" i="49"/>
  <c r="U13" i="42" a="1"/>
  <c r="S64" i="48"/>
  <c r="T90" i="48"/>
  <c r="T15" i="50"/>
  <c r="J22" i="39"/>
  <c r="N46" i="50"/>
  <c r="N87" i="49"/>
  <c r="O316" i="49"/>
  <c r="J11" i="7"/>
  <c r="Z269" i="49"/>
  <c r="S42" i="47"/>
  <c r="S124" i="39"/>
  <c r="R185" i="38"/>
  <c r="S123" i="39"/>
  <c r="N285" i="49"/>
  <c r="R212" i="39"/>
  <c r="S163" i="38"/>
  <c r="S4" i="47"/>
  <c r="D87" i="34"/>
  <c r="E31" i="59"/>
  <c r="N58" i="48"/>
  <c r="X283" i="49"/>
  <c r="AG32" i="42"/>
  <c r="C17" i="51"/>
  <c r="D32" i="34"/>
  <c r="R442" i="33"/>
  <c r="Z363" i="49"/>
  <c r="D57" i="34"/>
  <c r="AF45" i="44"/>
  <c r="AF28" i="43"/>
  <c r="G6" i="49"/>
  <c r="S175" i="38"/>
  <c r="R102" i="39"/>
  <c r="AB187" i="49"/>
  <c r="N93" i="49"/>
  <c r="E12" i="39"/>
  <c r="AB352" i="49"/>
  <c r="AF43" i="42"/>
  <c r="T154" i="49"/>
  <c r="G16" i="24"/>
  <c r="Y186" i="49"/>
  <c r="S164" i="37"/>
  <c r="X12" i="53"/>
  <c r="AG47" i="43"/>
  <c r="R183" i="33"/>
  <c r="Q274" i="33"/>
  <c r="C100" i="34"/>
  <c r="Y382" i="49"/>
  <c r="AB40" i="50"/>
  <c r="G27" i="24"/>
  <c r="J39" i="10"/>
  <c r="T97" i="50"/>
  <c r="Z63" i="47"/>
  <c r="W10" i="51"/>
  <c r="S127" i="37"/>
  <c r="Q25" i="51"/>
  <c r="Z27" i="49"/>
  <c r="AA79" i="47"/>
  <c r="Q492" i="33"/>
  <c r="B86" i="34"/>
  <c r="R191" i="33"/>
  <c r="X76" i="49"/>
  <c r="AB23" i="47"/>
  <c r="E4" i="59"/>
  <c r="I16" i="36"/>
  <c r="O83" i="53"/>
  <c r="J77" i="53"/>
  <c r="D30" i="41"/>
  <c r="Z12" i="51"/>
  <c r="X33" i="51"/>
  <c r="Y265" i="49"/>
  <c r="Z23" i="51"/>
  <c r="X362" i="49"/>
  <c r="N29" i="53"/>
  <c r="AC12" i="45"/>
  <c r="R301" i="33"/>
  <c r="S49" i="50"/>
  <c r="X237" i="49"/>
  <c r="V52" i="51"/>
  <c r="B33" i="34"/>
  <c r="Q72" i="33"/>
  <c r="S198" i="38"/>
  <c r="R207" i="33"/>
  <c r="AB11" i="48"/>
  <c r="S21" i="53"/>
  <c r="Y272" i="49"/>
  <c r="N8" i="59"/>
  <c r="D103" i="34"/>
  <c r="S8" i="39"/>
  <c r="T325" i="49"/>
  <c r="O355" i="49"/>
  <c r="X62" i="50"/>
  <c r="AA129" i="49"/>
  <c r="F5" i="38"/>
  <c r="Y54" i="49"/>
  <c r="O113" i="49"/>
  <c r="F14" i="39"/>
  <c r="R114" i="37"/>
  <c r="AA254" i="49"/>
  <c r="AB243" i="49"/>
  <c r="G24" i="34"/>
  <c r="J38" i="7"/>
  <c r="R464" i="33"/>
  <c r="G21" i="34"/>
  <c r="S78" i="37"/>
  <c r="AF46" i="42"/>
  <c r="AB81" i="50"/>
  <c r="T360" i="49"/>
  <c r="J36" i="11"/>
  <c r="S319" i="49"/>
  <c r="Y10" i="50"/>
  <c r="AA112" i="50"/>
  <c r="S273" i="49"/>
  <c r="O342" i="49"/>
  <c r="Z31" i="48"/>
  <c r="R490" i="33"/>
  <c r="Z135" i="49"/>
  <c r="J23" i="43"/>
  <c r="O190" i="49"/>
  <c r="Q64" i="33"/>
  <c r="R292" i="33"/>
  <c r="R101" i="37"/>
  <c r="Q345" i="33"/>
  <c r="S97" i="38"/>
  <c r="S71" i="49"/>
  <c r="S152" i="49"/>
  <c r="N8" i="37"/>
  <c r="AF49" i="42"/>
  <c r="T144" i="49"/>
  <c r="AA10" i="50"/>
  <c r="R113" i="37"/>
  <c r="Q276" i="33"/>
  <c r="J10" i="38"/>
  <c r="N332" i="49"/>
  <c r="B109" i="34"/>
  <c r="R438" i="33"/>
  <c r="B59" i="34"/>
  <c r="L9" i="51"/>
  <c r="Q482" i="33"/>
  <c r="Q18" i="51"/>
  <c r="T305" i="49"/>
  <c r="R36" i="33"/>
  <c r="T81" i="53"/>
  <c r="AH23" i="50"/>
  <c r="D37" i="52"/>
  <c r="R221" i="38"/>
  <c r="AB318" i="49"/>
  <c r="G43" i="34"/>
  <c r="K18" i="43"/>
  <c r="Q200" i="33"/>
  <c r="O141" i="49"/>
  <c r="AA92" i="50"/>
  <c r="Q62" i="33"/>
  <c r="AB89" i="53"/>
  <c r="T343" i="49"/>
  <c r="J19" i="39"/>
  <c r="Z45" i="50"/>
  <c r="Z352" i="49"/>
  <c r="J14" i="48"/>
  <c r="N67" i="50"/>
  <c r="B6" i="34"/>
  <c r="S61" i="47"/>
  <c r="N27" i="48"/>
  <c r="AF19" i="43"/>
  <c r="X2" i="28"/>
  <c r="Z168" i="49"/>
  <c r="AF53" i="44"/>
  <c r="N94" i="50"/>
  <c r="AA378" i="49"/>
  <c r="Y53" i="50"/>
  <c r="N78" i="48"/>
  <c r="S115" i="38"/>
  <c r="S105" i="49"/>
  <c r="Q7" i="33"/>
  <c r="T54" i="49"/>
  <c r="AF50" i="42"/>
  <c r="R448" i="33"/>
  <c r="R129" i="37"/>
  <c r="T73" i="50"/>
  <c r="S6" i="38"/>
  <c r="R68" i="37"/>
  <c r="S250" i="39"/>
  <c r="S115" i="37"/>
  <c r="Q441" i="33"/>
  <c r="N77" i="47"/>
  <c r="S79" i="53"/>
  <c r="T4" i="40"/>
  <c r="Q430" i="33"/>
  <c r="S101" i="39"/>
  <c r="M3" i="51"/>
  <c r="Z107" i="50"/>
  <c r="S53" i="37"/>
  <c r="E19" i="41"/>
  <c r="AB23" i="50"/>
  <c r="AB25" i="45"/>
  <c r="T11" i="53"/>
  <c r="N230" i="49"/>
  <c r="O17" i="50"/>
  <c r="R414" i="33"/>
  <c r="T371" i="49"/>
  <c r="N52" i="49"/>
  <c r="X24" i="49"/>
  <c r="AF62" i="43"/>
  <c r="J4" i="48"/>
  <c r="AB111" i="50"/>
  <c r="O35" i="48"/>
  <c r="AC13" i="45"/>
  <c r="O114" i="50"/>
  <c r="Y27" i="51"/>
  <c r="R243" i="37"/>
  <c r="Y73" i="50"/>
  <c r="T56" i="48"/>
  <c r="S15" i="50"/>
  <c r="T271" i="49"/>
  <c r="S13" i="38"/>
  <c r="AG77" i="43"/>
  <c r="AF20" i="51"/>
  <c r="E29" i="41"/>
  <c r="S159" i="39"/>
  <c r="AG224" i="42"/>
  <c r="Q406" i="33"/>
  <c r="R219" i="39"/>
  <c r="N14" i="38"/>
  <c r="AA114" i="49"/>
  <c r="M13" i="40" a="1"/>
  <c r="O368" i="49"/>
  <c r="T68" i="47"/>
  <c r="H20" i="38"/>
  <c r="AA305" i="49"/>
  <c r="AG99" i="43"/>
  <c r="J26" i="35"/>
  <c r="O78" i="50"/>
  <c r="AB50" i="47"/>
  <c r="R162" i="37"/>
  <c r="F3" i="39"/>
  <c r="H38" i="35"/>
  <c r="Y86" i="53"/>
  <c r="J12" i="8"/>
  <c r="T22" i="48"/>
  <c r="R127" i="33"/>
  <c r="R95" i="37"/>
  <c r="AB347" i="49"/>
  <c r="S336" i="49"/>
  <c r="B29" i="34"/>
  <c r="B60" i="34"/>
  <c r="Y26" i="47"/>
  <c r="AB293" i="49"/>
  <c r="O12" i="50"/>
  <c r="O72" i="53"/>
  <c r="T148" i="49"/>
  <c r="Z20" i="50"/>
  <c r="AG120" i="42"/>
  <c r="S224" i="49"/>
  <c r="N71" i="47"/>
  <c r="AB335" i="49"/>
  <c r="Q8" i="51"/>
  <c r="T14" i="53"/>
  <c r="Y195" i="49"/>
  <c r="T374" i="49"/>
  <c r="Q321" i="33"/>
  <c r="AA70" i="48"/>
  <c r="Q481" i="33"/>
  <c r="J28" i="10"/>
  <c r="AB49" i="47"/>
  <c r="J24" i="35"/>
  <c r="R22" i="38"/>
  <c r="I38" i="52"/>
  <c r="C90" i="34"/>
  <c r="Z191" i="49"/>
  <c r="S235" i="38"/>
  <c r="R261" i="33"/>
  <c r="Z69" i="48"/>
  <c r="R99" i="33"/>
  <c r="I21" i="38"/>
  <c r="E17" i="45"/>
  <c r="AB86" i="49"/>
  <c r="Z90" i="50"/>
  <c r="AG195" i="42"/>
  <c r="Z116" i="49"/>
  <c r="L15" i="42"/>
  <c r="AB87" i="49"/>
  <c r="O179" i="49"/>
  <c r="Y153" i="49"/>
  <c r="M10" i="51"/>
  <c r="J21" i="39"/>
  <c r="T226" i="49"/>
  <c r="J10" i="10"/>
  <c r="X36" i="47"/>
  <c r="AG38" i="43"/>
  <c r="AG16" i="44"/>
  <c r="AB51" i="49"/>
  <c r="I4" i="59"/>
  <c r="X81" i="53"/>
  <c r="Y343" i="49"/>
  <c r="S94" i="50"/>
  <c r="Y33" i="48"/>
  <c r="AF52" i="42"/>
  <c r="X11" i="51"/>
  <c r="S366" i="49"/>
  <c r="O65" i="49"/>
  <c r="R244" i="37"/>
  <c r="AB83" i="53"/>
  <c r="Q182" i="33"/>
  <c r="AF193" i="42"/>
  <c r="S117" i="37"/>
  <c r="N28" i="48"/>
  <c r="Q91" i="33"/>
  <c r="J69" i="47"/>
  <c r="X73" i="47"/>
  <c r="AA67" i="53"/>
  <c r="AA221" i="49"/>
  <c r="AA192" i="49"/>
  <c r="R352" i="33"/>
  <c r="J17" i="8"/>
  <c r="S178" i="38"/>
  <c r="N25" i="41"/>
  <c r="R82" i="37"/>
  <c r="B94" i="34"/>
  <c r="S258" i="38"/>
  <c r="AF15" i="50"/>
  <c r="X331" i="49"/>
  <c r="X63" i="49"/>
  <c r="N33" i="49"/>
  <c r="G67" i="34"/>
  <c r="AF18" i="50"/>
  <c r="Y288" i="49"/>
  <c r="O361" i="49"/>
  <c r="H40" i="51"/>
  <c r="T12" i="49"/>
  <c r="AG75" i="43"/>
  <c r="R14" i="38"/>
  <c r="S15" i="53"/>
  <c r="AG162" i="42"/>
  <c r="AA19" i="47"/>
  <c r="Y92" i="49"/>
  <c r="R449" i="33"/>
  <c r="O158" i="49"/>
  <c r="S183" i="38"/>
  <c r="Q194" i="33"/>
  <c r="B116" i="34"/>
  <c r="J64" i="53"/>
  <c r="G28" i="24"/>
  <c r="AG8" i="44"/>
  <c r="S40" i="53"/>
  <c r="N75" i="53"/>
  <c r="R7" i="37"/>
  <c r="AA307" i="49"/>
  <c r="X83" i="49"/>
  <c r="T391" i="49"/>
  <c r="AB64" i="53"/>
  <c r="Z32" i="48"/>
  <c r="J13" i="39"/>
  <c r="AG61" i="42"/>
  <c r="AA62" i="48"/>
  <c r="Y52" i="48"/>
  <c r="S7" i="53"/>
  <c r="T63" i="49"/>
  <c r="S102" i="38"/>
  <c r="X21" i="53"/>
  <c r="Q299" i="33"/>
  <c r="R260" i="38"/>
  <c r="AB261" i="49"/>
  <c r="G11" i="49"/>
  <c r="G33" i="34"/>
  <c r="O6" i="48"/>
  <c r="J16" i="43"/>
  <c r="S189" i="49"/>
  <c r="AB248" i="49"/>
  <c r="AF79" i="43"/>
  <c r="M3" i="34"/>
  <c r="AB288" i="49"/>
  <c r="C29" i="59"/>
  <c r="AA63" i="47"/>
  <c r="Y391" i="49"/>
  <c r="AA117" i="49"/>
  <c r="I5" i="39"/>
  <c r="S70" i="50"/>
  <c r="Q174" i="33"/>
  <c r="AB20" i="53"/>
  <c r="X147" i="49"/>
  <c r="N6" i="39"/>
  <c r="Q199" i="33"/>
  <c r="D47" i="34"/>
  <c r="AA110" i="49"/>
  <c r="AA34" i="53"/>
  <c r="Q474" i="33"/>
  <c r="T212" i="49"/>
  <c r="Q58" i="33"/>
  <c r="Y73" i="47"/>
  <c r="Y3" i="49"/>
  <c r="S236" i="38"/>
  <c r="G17" i="45"/>
  <c r="R90" i="33"/>
  <c r="Q341" i="33"/>
  <c r="H16" i="38"/>
  <c r="AF30" i="43"/>
  <c r="AB227" i="49"/>
  <c r="Q413" i="33"/>
  <c r="G5" i="12"/>
  <c r="N378" i="49"/>
  <c r="Q249" i="33"/>
  <c r="Y81" i="53"/>
  <c r="Y22" i="49"/>
  <c r="N29" i="50"/>
  <c r="AA68" i="50"/>
  <c r="J16" i="7"/>
  <c r="C110" i="34"/>
  <c r="Z73" i="47"/>
  <c r="AF34" i="42"/>
  <c r="Y176" i="49"/>
  <c r="D37" i="41"/>
  <c r="X284" i="49"/>
  <c r="R91" i="33"/>
  <c r="G44" i="34"/>
  <c r="R44" i="39"/>
  <c r="B99" i="34"/>
  <c r="G49" i="34"/>
  <c r="AF177" i="42"/>
  <c r="S235" i="37"/>
  <c r="Y118" i="49"/>
  <c r="T6" i="50"/>
  <c r="Z222" i="49"/>
  <c r="AF253" i="42"/>
  <c r="Y85" i="48"/>
  <c r="J24" i="8"/>
  <c r="L42" i="51"/>
  <c r="Z37" i="53"/>
  <c r="Y9" i="50"/>
  <c r="X35" i="47"/>
  <c r="AA132" i="49"/>
  <c r="T43" i="48"/>
  <c r="S243" i="49"/>
  <c r="T110" i="50"/>
  <c r="Y161" i="49"/>
  <c r="AY2" i="34"/>
  <c r="F24" i="39"/>
  <c r="S259" i="38"/>
  <c r="O76" i="53"/>
  <c r="Y15" i="51"/>
  <c r="AF55" i="42"/>
  <c r="R41" i="33"/>
  <c r="K5" i="43"/>
  <c r="G6" i="42"/>
  <c r="AG19" i="42"/>
  <c r="T369" i="49"/>
  <c r="R165" i="39"/>
  <c r="J8" i="53"/>
  <c r="Y58" i="47"/>
  <c r="AF19" i="51"/>
  <c r="Y29" i="50"/>
  <c r="R26" i="51"/>
  <c r="Y124" i="49"/>
  <c r="J20" i="43"/>
  <c r="T309" i="49"/>
  <c r="AB268" i="49"/>
  <c r="J28" i="53"/>
  <c r="AA14" i="53"/>
  <c r="S172" i="49"/>
  <c r="R178" i="37"/>
  <c r="X246" i="49"/>
  <c r="Y351" i="49"/>
  <c r="R386" i="33"/>
  <c r="F26" i="35"/>
  <c r="R98" i="33"/>
  <c r="O14" i="50"/>
  <c r="G4" i="44"/>
  <c r="AA11" i="49"/>
  <c r="Q123" i="33"/>
  <c r="R260" i="37"/>
  <c r="F12" i="37"/>
  <c r="X65" i="50"/>
  <c r="AA270" i="49"/>
  <c r="X35" i="49"/>
  <c r="AB8" i="45"/>
  <c r="Y271" i="49"/>
  <c r="AF222" i="42"/>
  <c r="O88" i="50"/>
  <c r="AA377" i="49"/>
  <c r="AB294" i="49"/>
  <c r="Y85" i="53"/>
  <c r="I38" i="35"/>
  <c r="AB375" i="49"/>
  <c r="O25" i="47"/>
  <c r="Q248" i="33"/>
  <c r="R220" i="33"/>
  <c r="AA62" i="47"/>
  <c r="T15" i="53"/>
  <c r="AB33" i="53"/>
  <c r="J19" i="49"/>
  <c r="Q134" i="33"/>
  <c r="R480" i="33"/>
  <c r="B117" i="34"/>
  <c r="S12" i="47"/>
  <c r="R37" i="39"/>
  <c r="AF125" i="43"/>
  <c r="C50" i="34"/>
  <c r="T368" i="49"/>
  <c r="R356" i="33"/>
  <c r="P9" i="45" a="1"/>
  <c r="Q56" i="33"/>
  <c r="Y50" i="50"/>
  <c r="R462" i="33"/>
  <c r="Q24" i="33"/>
  <c r="AF143" i="42"/>
  <c r="G27" i="34"/>
  <c r="Y13" i="53"/>
  <c r="S120" i="49"/>
  <c r="Q192" i="33"/>
  <c r="J13" i="10"/>
  <c r="J3" i="38"/>
  <c r="J14" i="37"/>
  <c r="AB120" i="49"/>
  <c r="AF31" i="43"/>
  <c r="C84" i="34"/>
  <c r="Y31" i="47"/>
  <c r="N63" i="53"/>
  <c r="R120" i="33"/>
  <c r="G84" i="34"/>
  <c r="G11" i="37"/>
  <c r="E4" i="42"/>
  <c r="O327" i="49"/>
  <c r="G7" i="39"/>
  <c r="AG41" i="44"/>
  <c r="G3" i="42"/>
  <c r="O47" i="48"/>
  <c r="R175" i="33"/>
  <c r="AA2" i="51" a="1"/>
  <c r="R145" i="37"/>
  <c r="O97" i="50"/>
  <c r="F5" i="42"/>
  <c r="F19" i="35"/>
  <c r="AF160" i="42"/>
  <c r="O301" i="49"/>
  <c r="AF252" i="42"/>
  <c r="S176" i="38"/>
  <c r="S8" i="37"/>
  <c r="R185" i="33"/>
  <c r="N173" i="49"/>
  <c r="R123" i="39"/>
  <c r="Z308" i="49"/>
  <c r="Y220" i="49"/>
  <c r="R219" i="37"/>
  <c r="S186" i="37"/>
  <c r="X40" i="51"/>
  <c r="S30" i="49"/>
  <c r="N55" i="53"/>
  <c r="D124" i="34"/>
  <c r="R10" i="51"/>
  <c r="S159" i="49"/>
  <c r="AB35" i="53"/>
  <c r="D60" i="34"/>
  <c r="AB134" i="49"/>
  <c r="O37" i="47"/>
  <c r="R112" i="33"/>
  <c r="Q352" i="33"/>
  <c r="O61" i="49"/>
  <c r="O93" i="49"/>
  <c r="Q420" i="33"/>
  <c r="AB263" i="49"/>
  <c r="S65" i="53"/>
  <c r="AF182" i="42"/>
  <c r="R286" i="33"/>
  <c r="AG187" i="42"/>
  <c r="Y57" i="51"/>
  <c r="T11" i="50"/>
  <c r="J10" i="7"/>
  <c r="Z203" i="49"/>
  <c r="H17" i="45"/>
  <c r="N49" i="49"/>
  <c r="Z140" i="49"/>
  <c r="X76" i="48"/>
  <c r="G25" i="24"/>
  <c r="J7" i="11"/>
  <c r="E20" i="43"/>
  <c r="J8" i="8"/>
  <c r="Y61" i="47"/>
  <c r="L21" i="43"/>
  <c r="Q229" i="33"/>
  <c r="J4" i="37"/>
  <c r="Z64" i="48"/>
  <c r="L14" i="61"/>
  <c r="Y352" i="49"/>
  <c r="R47" i="39"/>
  <c r="W26" i="51"/>
  <c r="N114" i="50"/>
  <c r="O32" i="53"/>
  <c r="Z19" i="48"/>
  <c r="Y278" i="49"/>
  <c r="X214" i="49"/>
  <c r="T33" i="50"/>
  <c r="AM3" i="44"/>
  <c r="S250" i="38"/>
  <c r="S389" i="49"/>
  <c r="R123" i="33"/>
  <c r="O247" i="49"/>
  <c r="D10" i="51"/>
  <c r="E12" i="37"/>
  <c r="R165" i="37"/>
  <c r="I11" i="37"/>
  <c r="R214" i="33"/>
  <c r="N21" i="53"/>
  <c r="Z123" i="50"/>
  <c r="Y49" i="49"/>
  <c r="AA201" i="49"/>
  <c r="R152" i="33"/>
  <c r="AB215" i="49"/>
  <c r="Q241" i="33"/>
  <c r="R213" i="38"/>
  <c r="S320" i="49"/>
  <c r="C63" i="34"/>
  <c r="AG156" i="42"/>
  <c r="R11" i="37"/>
  <c r="AB361" i="49"/>
  <c r="N386" i="49"/>
  <c r="R58" i="38"/>
  <c r="B45" i="34"/>
  <c r="S191" i="37"/>
  <c r="Z38" i="53"/>
  <c r="O8" i="48"/>
  <c r="N69" i="47"/>
  <c r="R426" i="33"/>
  <c r="S6" i="49"/>
  <c r="C42" i="34"/>
  <c r="AA30" i="47"/>
  <c r="AA55" i="53"/>
  <c r="AB246" i="49"/>
  <c r="Q22" i="33"/>
  <c r="G14" i="24"/>
  <c r="S209" i="49"/>
  <c r="J9" i="10"/>
  <c r="R65" i="39"/>
  <c r="J81" i="53"/>
  <c r="AF19" i="50"/>
  <c r="Z54" i="48"/>
  <c r="AF164" i="42"/>
  <c r="Y37" i="48"/>
  <c r="Y19" i="53"/>
  <c r="R406" i="33"/>
  <c r="AF72" i="43"/>
  <c r="D25" i="34"/>
  <c r="AA375" i="49"/>
  <c r="Q127" i="33"/>
  <c r="Y260" i="49"/>
  <c r="X4" i="51"/>
  <c r="R287" i="33"/>
  <c r="Z170" i="49"/>
  <c r="S167" i="38"/>
  <c r="AB124" i="49"/>
  <c r="J34" i="8"/>
  <c r="O88" i="53"/>
  <c r="AB98" i="49"/>
  <c r="Y34" i="53"/>
  <c r="T167" i="49"/>
  <c r="AG69" i="42"/>
  <c r="AB23" i="49"/>
  <c r="J10" i="37"/>
  <c r="Q464" i="33"/>
  <c r="AF38" i="42"/>
  <c r="R9" i="33"/>
  <c r="AF70" i="43"/>
  <c r="Y47" i="50"/>
  <c r="R69" i="37"/>
  <c r="J13" i="37"/>
  <c r="AG49" i="44"/>
  <c r="N1" i="37"/>
  <c r="R173" i="39"/>
  <c r="B30" i="34"/>
  <c r="N41" i="50"/>
  <c r="B110" i="34"/>
  <c r="N48" i="49"/>
  <c r="Y43" i="49"/>
  <c r="S127" i="39"/>
  <c r="AG246" i="42"/>
  <c r="T82" i="50"/>
  <c r="S117" i="39"/>
  <c r="AB30" i="50"/>
  <c r="AG3" i="42"/>
  <c r="AA75" i="50"/>
  <c r="Q315" i="33"/>
  <c r="O65" i="53"/>
  <c r="T4" i="49"/>
  <c r="Z339" i="49"/>
  <c r="AB169" i="49"/>
  <c r="J10" i="9"/>
  <c r="F13" i="37"/>
  <c r="R185" i="39"/>
  <c r="R112" i="37"/>
  <c r="S213" i="38"/>
  <c r="Y114" i="49"/>
  <c r="R219" i="33"/>
  <c r="AG78" i="42"/>
  <c r="S218" i="49"/>
  <c r="Z78" i="48"/>
  <c r="N44" i="53"/>
  <c r="O176" i="49"/>
  <c r="W30" i="51"/>
  <c r="Z64" i="53"/>
  <c r="D114" i="34"/>
  <c r="W16" i="51"/>
  <c r="Z48" i="53"/>
  <c r="X124" i="50"/>
  <c r="AA318" i="49"/>
  <c r="J71" i="53"/>
  <c r="L4" i="40"/>
  <c r="R210" i="39"/>
  <c r="T387" i="49"/>
  <c r="AA63" i="53"/>
  <c r="Y5" i="53"/>
  <c r="O30" i="50"/>
  <c r="D22" i="34"/>
  <c r="O374" i="49"/>
  <c r="AG151" i="42"/>
  <c r="Y80" i="49"/>
  <c r="M18" i="41"/>
  <c r="AG147" i="42"/>
  <c r="O195" i="49"/>
  <c r="AF12" i="51"/>
  <c r="G16" i="34"/>
  <c r="Z89" i="49"/>
  <c r="R191" i="39"/>
  <c r="J4" i="9"/>
  <c r="R78" i="39"/>
  <c r="V45" i="51"/>
  <c r="AA79" i="49"/>
  <c r="Z333" i="49"/>
  <c r="X255" i="49"/>
  <c r="T238" i="49"/>
  <c r="N261" i="49"/>
  <c r="AA13" i="50"/>
  <c r="S216" i="37"/>
  <c r="N24" i="53"/>
  <c r="R140" i="39"/>
  <c r="AA20" i="47"/>
  <c r="R183" i="37"/>
  <c r="A7" i="35"/>
  <c r="X198" i="49"/>
  <c r="T4" i="48"/>
  <c r="R157" i="38"/>
  <c r="J18" i="49"/>
  <c r="D67" i="34"/>
  <c r="AA41" i="50"/>
  <c r="J8" i="24"/>
  <c r="R190" i="39"/>
  <c r="Z159" i="49"/>
  <c r="AB140" i="49"/>
  <c r="T79" i="47"/>
  <c r="X66" i="47"/>
  <c r="AE2" i="34"/>
  <c r="X51" i="48"/>
  <c r="Y296" i="49"/>
  <c r="AB24" i="45"/>
  <c r="Q109" i="33"/>
  <c r="C119" i="34"/>
  <c r="R22" i="39"/>
  <c r="O283" i="49"/>
  <c r="X202" i="49"/>
  <c r="X38" i="49"/>
  <c r="R81" i="37"/>
  <c r="N9" i="39"/>
  <c r="AG140" i="42"/>
  <c r="T43" i="47"/>
  <c r="Q36" i="51"/>
  <c r="O47" i="47"/>
  <c r="Q472" i="33"/>
  <c r="O81" i="49"/>
  <c r="Z73" i="48"/>
  <c r="C108" i="34"/>
  <c r="S195" i="37"/>
  <c r="O216" i="49"/>
  <c r="AF258" i="42"/>
  <c r="X2" i="19"/>
  <c r="N290" i="49"/>
  <c r="AB39" i="50"/>
  <c r="I8" i="59"/>
  <c r="Q397" i="33"/>
  <c r="J35" i="9"/>
  <c r="Z139" i="49"/>
  <c r="Z8" i="49"/>
  <c r="T114" i="49"/>
  <c r="Z117" i="49"/>
  <c r="Z338" i="49"/>
  <c r="R93" i="38"/>
  <c r="AG89" i="42"/>
  <c r="AB324" i="49"/>
  <c r="S28" i="37"/>
  <c r="S211" i="37"/>
  <c r="Y305" i="49"/>
  <c r="O53" i="50"/>
  <c r="G108" i="34"/>
  <c r="M37" i="51"/>
  <c r="T57" i="47"/>
  <c r="J5" i="9"/>
  <c r="Z118" i="50"/>
  <c r="Y321" i="49"/>
  <c r="AA4" i="49"/>
  <c r="Z48" i="48"/>
  <c r="S111" i="39"/>
  <c r="S5" i="50"/>
  <c r="X52" i="50"/>
  <c r="Z23" i="53"/>
  <c r="S62" i="53"/>
  <c r="Q45" i="33"/>
  <c r="D3" i="4"/>
  <c r="AA42" i="48"/>
  <c r="AA48" i="48"/>
  <c r="N190" i="49"/>
  <c r="AA29" i="50"/>
  <c r="AG14" i="51"/>
  <c r="N241" i="49"/>
  <c r="N7" i="53"/>
  <c r="N169" i="49"/>
  <c r="AF90" i="42"/>
  <c r="N80" i="48"/>
  <c r="Z260" i="49"/>
  <c r="X54" i="48"/>
  <c r="S184" i="49"/>
  <c r="D21" i="52"/>
  <c r="B98" i="34"/>
  <c r="R258" i="39"/>
  <c r="S17" i="39"/>
  <c r="R227" i="38"/>
  <c r="Q115" i="33"/>
  <c r="W37" i="51"/>
  <c r="W3" i="51"/>
  <c r="Q183" i="33"/>
  <c r="E20" i="38"/>
  <c r="AA33" i="48"/>
  <c r="X167" i="49"/>
  <c r="AB9" i="50"/>
  <c r="Q280" i="33"/>
  <c r="O30" i="47"/>
  <c r="R121" i="39"/>
  <c r="AB28" i="48"/>
  <c r="S45" i="37"/>
  <c r="N390" i="49"/>
  <c r="R483" i="33"/>
  <c r="N16" i="39"/>
  <c r="R307" i="33"/>
  <c r="X121" i="50"/>
  <c r="Q494" i="33"/>
  <c r="Q357" i="33"/>
  <c r="R428" i="33"/>
  <c r="G31" i="34"/>
  <c r="Y304" i="49"/>
  <c r="R26" i="33"/>
  <c r="R86" i="37"/>
  <c r="AF41" i="43"/>
  <c r="S102" i="39"/>
  <c r="T28" i="40"/>
  <c r="H2" i="60"/>
  <c r="AB99" i="50"/>
  <c r="AG5" i="44"/>
  <c r="N17" i="49"/>
  <c r="S100" i="49"/>
  <c r="S110" i="50"/>
  <c r="O85" i="50"/>
  <c r="S50" i="47"/>
  <c r="S126" i="39"/>
  <c r="S27" i="53"/>
  <c r="R10" i="39"/>
  <c r="N99" i="49"/>
  <c r="T261" i="49"/>
  <c r="Z204" i="49"/>
  <c r="R142" i="38"/>
  <c r="A11" i="35"/>
  <c r="R395" i="33"/>
  <c r="C69" i="34"/>
  <c r="G121" i="34"/>
  <c r="G81" i="34"/>
  <c r="AB302" i="49"/>
  <c r="S35" i="38"/>
  <c r="S161" i="38"/>
  <c r="Y11" i="50"/>
  <c r="AB369" i="49"/>
  <c r="L21" i="42"/>
  <c r="R218" i="33"/>
  <c r="S101" i="50"/>
  <c r="AB63" i="47"/>
  <c r="Z270" i="49"/>
  <c r="AG42" i="43"/>
  <c r="N12" i="47"/>
  <c r="R20" i="37"/>
  <c r="J54" i="47"/>
  <c r="C18" i="36"/>
  <c r="X314" i="49"/>
  <c r="AA13" i="53"/>
  <c r="O34" i="47"/>
  <c r="X169" i="49"/>
  <c r="G19" i="34"/>
  <c r="I9" i="39"/>
  <c r="K5" i="44"/>
  <c r="J47" i="49"/>
  <c r="AB19" i="48"/>
  <c r="AG148" i="42"/>
  <c r="J5" i="8"/>
  <c r="AA64" i="48"/>
  <c r="Y47" i="51"/>
  <c r="AA26" i="53"/>
  <c r="R87" i="33"/>
  <c r="AH22" i="48"/>
  <c r="F21" i="38"/>
  <c r="J25" i="42"/>
  <c r="AF48" i="44"/>
  <c r="AF141" i="42"/>
  <c r="Q258" i="33"/>
  <c r="B68" i="34"/>
  <c r="D40" i="41"/>
  <c r="AF109" i="43"/>
  <c r="O45" i="49"/>
  <c r="J83" i="53"/>
  <c r="N43" i="53"/>
  <c r="AA41" i="53"/>
  <c r="D79" i="34"/>
  <c r="Z56" i="51"/>
  <c r="R79" i="38"/>
  <c r="D31" i="41"/>
  <c r="AA50" i="48"/>
  <c r="T27" i="40"/>
  <c r="W27" i="40"/>
  <c r="R159" i="39"/>
  <c r="AA57" i="47"/>
  <c r="D112" i="34"/>
  <c r="N105" i="50"/>
  <c r="AB53" i="53"/>
  <c r="Z137" i="49"/>
  <c r="I13" i="52"/>
  <c r="X67" i="49"/>
  <c r="X250" i="49"/>
  <c r="AB19" i="49"/>
  <c r="S58" i="50"/>
  <c r="T25" i="48"/>
  <c r="F30" i="35"/>
  <c r="S98" i="49"/>
  <c r="F7" i="39"/>
  <c r="S8" i="38"/>
  <c r="T354" i="49"/>
  <c r="G16" i="38"/>
  <c r="X76" i="50"/>
  <c r="X72" i="53"/>
  <c r="V26" i="40"/>
  <c r="B9" i="51"/>
  <c r="O12" i="53"/>
  <c r="R204" i="37"/>
  <c r="AH15" i="48"/>
  <c r="N22" i="53"/>
  <c r="L7" i="44"/>
  <c r="AI13" i="48"/>
  <c r="AF25" i="43"/>
  <c r="S190" i="38"/>
  <c r="R222" i="38"/>
  <c r="J3" i="35"/>
  <c r="N79" i="53"/>
  <c r="S32" i="37"/>
  <c r="R199" i="33"/>
  <c r="J9" i="9"/>
  <c r="AB16" i="50"/>
  <c r="AA123" i="49"/>
  <c r="T307" i="49"/>
  <c r="S188" i="39"/>
  <c r="R192" i="39"/>
  <c r="Y77" i="48"/>
  <c r="Z25" i="51"/>
  <c r="AA190" i="49"/>
  <c r="R53" i="39"/>
  <c r="Y130" i="49"/>
  <c r="S61" i="37"/>
  <c r="S67" i="38"/>
  <c r="R339" i="33"/>
  <c r="O74" i="47"/>
  <c r="AB137" i="49"/>
  <c r="AB29" i="50"/>
  <c r="AG119" i="43"/>
  <c r="J20" i="39"/>
  <c r="G62" i="34"/>
  <c r="Z149" i="49"/>
  <c r="N46" i="53"/>
  <c r="R423" i="33"/>
  <c r="AH15" i="49"/>
  <c r="Y124" i="50"/>
  <c r="Z72" i="50"/>
  <c r="Z157" i="49"/>
  <c r="T69" i="53"/>
  <c r="AF13" i="42"/>
  <c r="S377" i="49"/>
  <c r="C19" i="34"/>
  <c r="S33" i="49"/>
  <c r="Y264" i="49"/>
  <c r="S250" i="37"/>
  <c r="X34" i="49"/>
  <c r="AF12" i="43"/>
  <c r="Q272" i="33"/>
  <c r="O11" i="50"/>
  <c r="Y227" i="49"/>
  <c r="AG33" i="43"/>
  <c r="S12" i="53"/>
  <c r="X273" i="49"/>
  <c r="AB6" i="53"/>
  <c r="S248" i="38"/>
  <c r="W19" i="51"/>
  <c r="Y40" i="53"/>
  <c r="R169" i="37"/>
  <c r="R91" i="39"/>
  <c r="X55" i="48"/>
  <c r="T87" i="53"/>
  <c r="N350" i="49"/>
  <c r="AF52" i="43"/>
  <c r="Z205" i="49"/>
  <c r="Z40" i="48"/>
  <c r="S226" i="39"/>
  <c r="S34" i="47"/>
  <c r="J30" i="50"/>
  <c r="O79" i="49"/>
  <c r="AA27" i="53"/>
  <c r="X11" i="47"/>
  <c r="R212" i="33"/>
  <c r="AB190" i="49"/>
  <c r="Z15" i="47"/>
  <c r="R124" i="39"/>
  <c r="Y37" i="51"/>
  <c r="Y7" i="48"/>
  <c r="O145" i="49"/>
  <c r="E25" i="42"/>
  <c r="AF119" i="42"/>
  <c r="N3" i="48"/>
  <c r="S237" i="49"/>
  <c r="Y122" i="50"/>
  <c r="X32" i="47"/>
  <c r="S48" i="38"/>
  <c r="X258" i="49"/>
  <c r="S36" i="39"/>
  <c r="Z35" i="47"/>
  <c r="S86" i="38"/>
  <c r="X60" i="49"/>
  <c r="N224" i="49"/>
  <c r="N25" i="53"/>
  <c r="Q247" i="33"/>
  <c r="C115" i="34"/>
  <c r="D36" i="41"/>
  <c r="O51" i="53"/>
  <c r="D127" i="34"/>
  <c r="Q288" i="33"/>
  <c r="AB3" i="48"/>
  <c r="R388" i="33"/>
  <c r="R3" i="51"/>
  <c r="Y183" i="49"/>
  <c r="O270" i="49"/>
  <c r="Y2" i="34"/>
  <c r="N14" i="39"/>
  <c r="S83" i="49"/>
  <c r="N216" i="49"/>
  <c r="K3" i="43"/>
  <c r="Q34" i="33"/>
  <c r="AF64" i="44"/>
  <c r="R107" i="37"/>
  <c r="T390" i="49"/>
  <c r="T40" i="47"/>
  <c r="K19" i="44"/>
  <c r="Z46" i="51"/>
  <c r="Z121" i="50"/>
  <c r="S25" i="37"/>
  <c r="Q245" i="33"/>
  <c r="N257" i="49"/>
  <c r="S123" i="50"/>
  <c r="S58" i="37"/>
  <c r="AF196" i="42"/>
  <c r="I5" i="25"/>
  <c r="U3" i="42" a="1"/>
  <c r="AB59" i="53"/>
  <c r="Z21" i="51"/>
  <c r="N4" i="49"/>
  <c r="S98" i="39"/>
  <c r="Q155" i="33"/>
  <c r="S96" i="50"/>
  <c r="E15" i="37"/>
  <c r="X249" i="49"/>
  <c r="AF22" i="50"/>
  <c r="X234" i="49"/>
  <c r="R221" i="39"/>
  <c r="X18" i="47"/>
  <c r="R12" i="39"/>
  <c r="X25" i="50"/>
  <c r="X29" i="53"/>
  <c r="J21" i="9"/>
  <c r="J14" i="11"/>
  <c r="AA69" i="49"/>
  <c r="S129" i="38"/>
  <c r="AB5" i="49"/>
  <c r="J15" i="48"/>
  <c r="G90" i="34"/>
  <c r="AF251" i="42"/>
  <c r="X385" i="49"/>
  <c r="R30" i="51"/>
  <c r="B81" i="34"/>
  <c r="S31" i="37"/>
  <c r="X67" i="47"/>
  <c r="O282" i="49"/>
  <c r="AA28" i="47"/>
  <c r="R30" i="38"/>
  <c r="S252" i="39"/>
  <c r="N6" i="59"/>
  <c r="O188" i="49"/>
  <c r="S241" i="49"/>
  <c r="J22" i="9"/>
  <c r="AF24" i="44"/>
  <c r="Y46" i="48"/>
  <c r="Y329" i="49"/>
  <c r="R231" i="39"/>
  <c r="S108" i="37"/>
  <c r="AB329" i="49"/>
  <c r="Y230" i="49"/>
  <c r="T137" i="49"/>
  <c r="L24" i="42"/>
  <c r="O63" i="47"/>
  <c r="N14" i="48"/>
  <c r="S74" i="39"/>
  <c r="G14" i="38"/>
  <c r="N25" i="49"/>
  <c r="AA314" i="49"/>
  <c r="S41" i="47"/>
  <c r="D121" i="34"/>
  <c r="T283" i="49"/>
  <c r="AB43" i="47"/>
  <c r="S25" i="39"/>
  <c r="R215" i="39"/>
  <c r="F6" i="44"/>
  <c r="H4" i="38"/>
  <c r="Z369" i="49"/>
  <c r="R45" i="37"/>
  <c r="AF73" i="42"/>
  <c r="Y56" i="47"/>
  <c r="AB43" i="48"/>
  <c r="AG115" i="43"/>
  <c r="Z54" i="50"/>
  <c r="AF129" i="43"/>
  <c r="G34" i="24"/>
  <c r="Y46" i="51"/>
  <c r="Z331" i="49"/>
  <c r="AA69" i="53"/>
  <c r="N352" i="49"/>
  <c r="Y169" i="49"/>
  <c r="H18" i="38"/>
  <c r="Y36" i="48"/>
  <c r="T105" i="49"/>
  <c r="X50" i="49"/>
  <c r="AB10" i="53"/>
  <c r="S92" i="37"/>
  <c r="J16" i="48"/>
  <c r="S227" i="39"/>
  <c r="Y68" i="49"/>
  <c r="N145" i="49"/>
  <c r="L5" i="40"/>
  <c r="S68" i="48"/>
  <c r="N28" i="53"/>
  <c r="R404" i="33"/>
  <c r="S122" i="50"/>
  <c r="K38" i="35"/>
  <c r="X10" i="53"/>
  <c r="X24" i="53"/>
  <c r="O20" i="47"/>
  <c r="R308" i="33"/>
  <c r="N362" i="49"/>
  <c r="D6" i="42"/>
  <c r="AB245" i="49"/>
  <c r="Q458" i="33"/>
  <c r="AB89" i="48"/>
  <c r="D5" i="35"/>
  <c r="C127" i="34"/>
  <c r="AM3" i="43"/>
  <c r="O63" i="49"/>
  <c r="D51" i="34"/>
  <c r="AF117" i="42"/>
  <c r="D111" i="34"/>
  <c r="T70" i="49"/>
  <c r="Z138" i="49"/>
  <c r="J66" i="53"/>
  <c r="R78" i="33"/>
  <c r="T190" i="49"/>
  <c r="X30" i="49"/>
  <c r="AG256" i="42"/>
  <c r="AF18" i="49"/>
  <c r="AB7" i="50"/>
  <c r="AA383" i="49"/>
  <c r="X358" i="49"/>
  <c r="N33" i="50"/>
  <c r="AB353" i="49"/>
  <c r="T218" i="49"/>
  <c r="H13" i="51"/>
  <c r="R124" i="38"/>
  <c r="L4" i="42"/>
  <c r="AB323" i="49"/>
  <c r="T375" i="49"/>
  <c r="R13" i="40" a="1"/>
  <c r="S10" i="47"/>
  <c r="J86" i="50"/>
  <c r="S173" i="49"/>
  <c r="Z66" i="53"/>
  <c r="J18" i="38"/>
  <c r="X270" i="49"/>
  <c r="R237" i="37"/>
  <c r="Z180" i="49"/>
  <c r="AF27" i="42"/>
  <c r="AF214" i="42"/>
  <c r="R34" i="39"/>
  <c r="J4" i="53"/>
  <c r="Y40" i="51"/>
  <c r="X29" i="51"/>
  <c r="R245" i="33"/>
  <c r="AF113" i="43"/>
  <c r="Y108" i="50"/>
  <c r="O128" i="49"/>
  <c r="S39" i="39"/>
  <c r="N19" i="53"/>
  <c r="C21" i="39"/>
  <c r="Y6" i="48"/>
  <c r="I15" i="36"/>
  <c r="T52" i="50"/>
  <c r="O300" i="49"/>
  <c r="S102" i="49"/>
  <c r="Q49" i="33"/>
  <c r="AG90" i="43"/>
  <c r="AF122" i="43"/>
  <c r="S156" i="49"/>
  <c r="I6" i="39"/>
  <c r="AA38" i="53"/>
  <c r="O278" i="49"/>
  <c r="S48" i="49"/>
  <c r="Z153" i="49"/>
  <c r="R97" i="39"/>
  <c r="AA108" i="49"/>
  <c r="S168" i="49"/>
  <c r="K9" i="33"/>
  <c r="Z33" i="49"/>
  <c r="S132" i="38"/>
  <c r="AF168" i="42"/>
  <c r="Q14" i="51"/>
  <c r="X180" i="49"/>
  <c r="D13" i="35" a="1"/>
  <c r="G19" i="39"/>
  <c r="AB6" i="45"/>
  <c r="S112" i="49"/>
  <c r="R320" i="33"/>
  <c r="AF175" i="42"/>
  <c r="X148" i="49"/>
  <c r="Q379" i="33"/>
  <c r="N32" i="53"/>
  <c r="S226" i="37"/>
  <c r="R128" i="39"/>
  <c r="Y28" i="51"/>
  <c r="Q234" i="33"/>
  <c r="AG79" i="43"/>
  <c r="AA346" i="49"/>
  <c r="N4" i="36"/>
  <c r="L17" i="51"/>
  <c r="O239" i="49"/>
  <c r="T254" i="49"/>
  <c r="AG41" i="42"/>
  <c r="R244" i="38"/>
  <c r="S284" i="49"/>
  <c r="Y52" i="50"/>
  <c r="D50" i="34"/>
  <c r="Q506" i="33"/>
  <c r="AG104" i="42"/>
  <c r="R211" i="39"/>
  <c r="S17" i="48"/>
  <c r="AB26" i="47"/>
  <c r="X27" i="50"/>
  <c r="N274" i="49"/>
  <c r="R97" i="33"/>
  <c r="AB26" i="49"/>
  <c r="R179" i="39"/>
  <c r="S7" i="38"/>
  <c r="AA226" i="49"/>
  <c r="Z257" i="49"/>
  <c r="AF132" i="43"/>
  <c r="Q60" i="33"/>
  <c r="AB122" i="50"/>
  <c r="AB131" i="49"/>
  <c r="H33" i="59"/>
  <c r="AA31" i="49"/>
  <c r="X8" i="47"/>
  <c r="J6" i="8"/>
  <c r="AA99" i="50"/>
  <c r="AF20" i="48"/>
  <c r="V39" i="51"/>
  <c r="T108" i="50"/>
  <c r="V9" i="51"/>
  <c r="AF16" i="48"/>
  <c r="X104" i="50"/>
  <c r="B1" i="36"/>
  <c r="J19" i="7"/>
  <c r="O117" i="49"/>
  <c r="T14" i="47"/>
  <c r="R85" i="33"/>
  <c r="T262" i="49"/>
  <c r="C13" i="34"/>
  <c r="O269" i="49"/>
  <c r="S352" i="49"/>
  <c r="M9" i="40"/>
  <c r="AF17" i="42"/>
  <c r="N30" i="50"/>
  <c r="O379" i="49"/>
  <c r="Y89" i="50"/>
  <c r="O208" i="49"/>
  <c r="S200" i="39"/>
  <c r="Q370" i="33"/>
  <c r="N295" i="49"/>
  <c r="O329" i="49"/>
  <c r="O40" i="53"/>
  <c r="AA225" i="49"/>
  <c r="AB45" i="50"/>
  <c r="Q269" i="33"/>
  <c r="X18" i="49"/>
  <c r="Q358" i="33"/>
  <c r="S219" i="37"/>
  <c r="T164" i="49"/>
  <c r="AB23" i="48"/>
  <c r="AA40" i="49"/>
  <c r="N115" i="49"/>
  <c r="I14" i="38"/>
  <c r="J9" i="11"/>
  <c r="X53" i="49"/>
  <c r="S148" i="37"/>
  <c r="AB277" i="49"/>
  <c r="AA31" i="50"/>
  <c r="P6" i="40"/>
  <c r="S127" i="49"/>
  <c r="X9" i="49"/>
  <c r="Y41" i="53"/>
  <c r="J17" i="35"/>
  <c r="R225" i="38"/>
  <c r="S23" i="50"/>
  <c r="AF108" i="43"/>
  <c r="H9" i="39"/>
  <c r="O306" i="49"/>
  <c r="D13" i="34"/>
  <c r="O43" i="53"/>
  <c r="S8" i="49"/>
  <c r="D52" i="52"/>
  <c r="AA135" i="49"/>
  <c r="M57" i="51"/>
  <c r="AG180" i="42"/>
  <c r="S207" i="39"/>
  <c r="X22" i="49"/>
  <c r="N42" i="49"/>
  <c r="AF179" i="42"/>
  <c r="Z49" i="47"/>
  <c r="AF169" i="42"/>
  <c r="C45" i="34"/>
  <c r="Q209" i="33"/>
  <c r="R46" i="39"/>
  <c r="Q418" i="33"/>
  <c r="B82" i="34"/>
  <c r="G80" i="34"/>
  <c r="X68" i="47"/>
  <c r="T329" i="49"/>
  <c r="T59" i="50"/>
  <c r="R444" i="33"/>
  <c r="R73" i="37"/>
  <c r="S101" i="38"/>
  <c r="T158" i="49"/>
  <c r="Z59" i="50"/>
  <c r="AB66" i="47"/>
  <c r="AB58" i="49"/>
  <c r="S179" i="37"/>
  <c r="AF157" i="42"/>
  <c r="AB88" i="49"/>
  <c r="AF58" i="44"/>
  <c r="O351" i="49"/>
  <c r="Z215" i="49"/>
  <c r="AB350" i="49"/>
  <c r="T38" i="49"/>
  <c r="AB8" i="48"/>
  <c r="S246" i="39"/>
  <c r="AA95" i="49"/>
  <c r="Z20" i="47"/>
  <c r="G42" i="34"/>
  <c r="AF178" i="42"/>
  <c r="X32" i="48"/>
  <c r="T106" i="50"/>
  <c r="Q304" i="33"/>
  <c r="G11" i="34"/>
  <c r="Q386" i="33"/>
  <c r="J14" i="7"/>
  <c r="D59" i="34"/>
  <c r="Y46" i="47"/>
  <c r="R114" i="39"/>
  <c r="AH16" i="50"/>
  <c r="AB239" i="49"/>
  <c r="R161" i="39"/>
  <c r="S104" i="38"/>
  <c r="N64" i="53"/>
  <c r="K20" i="43"/>
  <c r="R97" i="38"/>
  <c r="R155" i="37"/>
  <c r="X39" i="50"/>
  <c r="X265" i="49"/>
  <c r="Q55" i="33"/>
  <c r="AA80" i="49"/>
  <c r="Y72" i="47"/>
  <c r="N58" i="53"/>
  <c r="B8" i="34"/>
  <c r="X40" i="48"/>
  <c r="Z182" i="49"/>
  <c r="I4" i="52"/>
  <c r="K24" i="42"/>
  <c r="N258" i="49"/>
  <c r="Q160" i="33"/>
  <c r="T118" i="50"/>
  <c r="S48" i="48"/>
  <c r="T80" i="50"/>
  <c r="AF24" i="43"/>
  <c r="R46" i="33"/>
  <c r="T3" i="50"/>
  <c r="S225" i="39"/>
  <c r="J39" i="8"/>
  <c r="S9" i="53"/>
  <c r="AF89" i="42"/>
  <c r="Z276" i="49"/>
  <c r="H10" i="38"/>
  <c r="S89" i="50"/>
  <c r="AB308" i="49"/>
  <c r="AF35" i="42"/>
  <c r="Q131" i="33"/>
  <c r="R93" i="39"/>
  <c r="S242" i="37"/>
  <c r="R109" i="37"/>
  <c r="X204" i="49"/>
  <c r="J29" i="9"/>
  <c r="D15" i="41"/>
  <c r="E7" i="44"/>
  <c r="AA57" i="50"/>
  <c r="AF138" i="42"/>
  <c r="S62" i="49"/>
  <c r="X40" i="50"/>
  <c r="G11" i="47"/>
  <c r="R195" i="33"/>
  <c r="D7" i="44"/>
  <c r="B47" i="34"/>
  <c r="J20" i="11"/>
  <c r="H37" i="51"/>
  <c r="S239" i="49"/>
  <c r="S32" i="38"/>
  <c r="S225" i="37"/>
  <c r="K15" i="42"/>
  <c r="L13" i="61"/>
  <c r="C26" i="34"/>
  <c r="S257" i="39"/>
  <c r="X85" i="53"/>
  <c r="O110" i="49"/>
  <c r="X192" i="49"/>
  <c r="S267" i="49"/>
  <c r="S28" i="48"/>
  <c r="AB49" i="49"/>
  <c r="S183" i="39"/>
  <c r="N128" i="49"/>
  <c r="AF19" i="49"/>
  <c r="AB55" i="53"/>
  <c r="S67" i="53"/>
  <c r="O13" i="48"/>
  <c r="Y345" i="49"/>
  <c r="S233" i="49"/>
  <c r="AB312" i="49"/>
  <c r="AG10" i="42"/>
  <c r="Q5" i="40"/>
  <c r="X48" i="47"/>
  <c r="E17" i="44"/>
  <c r="W29" i="40"/>
  <c r="U9" i="40"/>
  <c r="Z110" i="49"/>
  <c r="R156" i="37"/>
  <c r="T56" i="49"/>
  <c r="N16" i="48"/>
  <c r="X41" i="53"/>
  <c r="Q204" i="33"/>
  <c r="D16" i="34"/>
  <c r="Q137" i="33"/>
  <c r="S86" i="48"/>
  <c r="Q266" i="33"/>
  <c r="N72" i="49"/>
  <c r="AF137" i="42"/>
  <c r="S81" i="37"/>
  <c r="S17" i="49"/>
  <c r="AG17" i="42"/>
  <c r="R255" i="33"/>
  <c r="Z167" i="49"/>
  <c r="Y51" i="47"/>
  <c r="AA9" i="47"/>
  <c r="S149" i="38"/>
  <c r="R117" i="37"/>
  <c r="K17" i="43"/>
  <c r="N107" i="50"/>
  <c r="R291" i="33"/>
  <c r="R177" i="38"/>
  <c r="X16" i="53"/>
  <c r="B35" i="34"/>
  <c r="Q36" i="33"/>
  <c r="R33" i="51"/>
  <c r="S341" i="49"/>
  <c r="R50" i="38"/>
  <c r="N147" i="49"/>
  <c r="Q150" i="33"/>
  <c r="AF62" i="42"/>
  <c r="G50" i="34"/>
  <c r="Y33" i="50"/>
  <c r="X62" i="47"/>
  <c r="X216" i="49"/>
  <c r="R46" i="37"/>
  <c r="R139" i="33"/>
  <c r="N70" i="47"/>
  <c r="N3" i="39"/>
  <c r="I21" i="59"/>
  <c r="N38" i="53"/>
  <c r="G22" i="24"/>
  <c r="S98" i="37"/>
  <c r="H28" i="51"/>
  <c r="X79" i="49"/>
  <c r="R71" i="33"/>
  <c r="S53" i="49"/>
  <c r="AF152" i="42"/>
  <c r="Z38" i="47"/>
  <c r="I12" i="37"/>
  <c r="R108" i="33"/>
  <c r="AF223" i="42"/>
  <c r="Y55" i="50"/>
  <c r="T23" i="48"/>
  <c r="R228" i="37"/>
  <c r="D18" i="51"/>
  <c r="AG112" i="42"/>
  <c r="Z7" i="47"/>
  <c r="T74" i="48"/>
  <c r="O27" i="49"/>
  <c r="T60" i="47"/>
  <c r="R47" i="51"/>
  <c r="C28" i="50"/>
  <c r="Q493" i="33"/>
  <c r="S189" i="38"/>
  <c r="E14" i="38"/>
  <c r="Y53" i="48"/>
  <c r="V44" i="51"/>
  <c r="N158" i="49"/>
  <c r="T85" i="50"/>
  <c r="D21" i="41"/>
  <c r="N238" i="49"/>
  <c r="AG6" i="43"/>
  <c r="R363" i="33"/>
  <c r="Q486" i="33"/>
  <c r="S156" i="38"/>
  <c r="R193" i="39"/>
  <c r="R180" i="38"/>
  <c r="Y146" i="49"/>
  <c r="O345" i="49"/>
  <c r="O33" i="47"/>
  <c r="AA7" i="47"/>
  <c r="N139" i="49"/>
  <c r="E7" i="42"/>
  <c r="R231" i="37"/>
  <c r="R228" i="38"/>
  <c r="E5" i="41"/>
  <c r="T292" i="49"/>
  <c r="N10" i="53"/>
  <c r="O113" i="50"/>
  <c r="S71" i="37"/>
  <c r="Y316" i="49"/>
  <c r="S28" i="39"/>
  <c r="B2" i="57" a="1"/>
  <c r="Y51" i="49"/>
  <c r="AA109" i="50"/>
  <c r="Q504" i="33"/>
  <c r="O122" i="49"/>
  <c r="X61" i="49"/>
  <c r="R49" i="38"/>
  <c r="D26" i="41"/>
  <c r="AG96" i="42"/>
  <c r="E28" i="42"/>
  <c r="S161" i="49"/>
  <c r="B67" i="34"/>
  <c r="N17" i="59"/>
  <c r="T319" i="49"/>
  <c r="S246" i="37"/>
  <c r="AA21" i="50"/>
  <c r="AA229" i="49"/>
  <c r="AG47" i="42"/>
  <c r="J30" i="47"/>
  <c r="H21" i="38"/>
  <c r="AA195" i="49"/>
  <c r="B55" i="34"/>
  <c r="AB157" i="49"/>
  <c r="N95" i="49"/>
  <c r="J19" i="10"/>
  <c r="AB91" i="49"/>
  <c r="Q27" i="33"/>
  <c r="Q360" i="33"/>
  <c r="AA283" i="49"/>
  <c r="S99" i="39"/>
  <c r="O40" i="48"/>
  <c r="X57" i="51"/>
  <c r="Z83" i="49"/>
  <c r="N66" i="47"/>
  <c r="AB313" i="49"/>
  <c r="S333" i="49"/>
  <c r="S274" i="49"/>
  <c r="T180" i="49"/>
  <c r="N48" i="50"/>
  <c r="O348" i="49"/>
  <c r="B112" i="34"/>
  <c r="Z238" i="49"/>
  <c r="S54" i="53"/>
  <c r="J6" i="48"/>
  <c r="AA220" i="49"/>
  <c r="AA98" i="50"/>
  <c r="AB151" i="49"/>
  <c r="AG57" i="44"/>
  <c r="S215" i="37"/>
  <c r="R189" i="38"/>
  <c r="Z3" i="50"/>
  <c r="G65" i="34"/>
  <c r="AB34" i="53"/>
  <c r="AA91" i="48"/>
  <c r="X263" i="49"/>
  <c r="T51" i="50"/>
  <c r="AG35" i="43"/>
  <c r="AF100" i="43"/>
  <c r="Q97" i="33"/>
  <c r="X97" i="49"/>
  <c r="G14" i="37"/>
  <c r="Z189" i="49"/>
  <c r="P13" i="40" a="1"/>
  <c r="D27" i="54"/>
  <c r="AH23" i="49"/>
  <c r="R199" i="38"/>
  <c r="X141" i="49"/>
  <c r="S211" i="38"/>
  <c r="N354" i="49"/>
  <c r="T63" i="47"/>
  <c r="Z21" i="47"/>
  <c r="S194" i="39"/>
  <c r="C65" i="34"/>
  <c r="Y69" i="53"/>
  <c r="S229" i="38"/>
  <c r="R244" i="39"/>
  <c r="S322" i="49"/>
  <c r="O116" i="49"/>
  <c r="M1" i="33"/>
  <c r="X10" i="50"/>
  <c r="G9" i="39"/>
  <c r="R223" i="33"/>
  <c r="D34" i="41"/>
  <c r="S255" i="37"/>
  <c r="Z10" i="47"/>
  <c r="Z52" i="48"/>
  <c r="S135" i="37"/>
  <c r="O96" i="50"/>
  <c r="Z35" i="51"/>
  <c r="Z353" i="49"/>
  <c r="S121" i="39"/>
  <c r="G6" i="37"/>
  <c r="AB337" i="49"/>
  <c r="O310" i="49"/>
  <c r="S19" i="39"/>
  <c r="X84" i="53"/>
  <c r="Q33" i="33"/>
  <c r="AC15" i="45"/>
  <c r="N201" i="49"/>
  <c r="R236" i="38"/>
  <c r="F28" i="35"/>
  <c r="R220" i="38"/>
  <c r="AG27" i="44"/>
  <c r="S74" i="53"/>
  <c r="Q488" i="33"/>
  <c r="Z24" i="47"/>
  <c r="AF240" i="42"/>
  <c r="R140" i="33"/>
  <c r="D66" i="34"/>
  <c r="T81" i="49"/>
  <c r="Q384" i="33"/>
  <c r="O104" i="50"/>
  <c r="Z77" i="48"/>
  <c r="S147" i="38"/>
  <c r="AA316" i="49"/>
  <c r="S166" i="37"/>
  <c r="X115" i="49"/>
  <c r="S193" i="49"/>
  <c r="X14" i="48"/>
  <c r="Z389" i="49"/>
  <c r="Z206" i="49"/>
  <c r="D10" i="36"/>
  <c r="Q122" i="33"/>
  <c r="N56" i="50"/>
  <c r="T94" i="49"/>
  <c r="E7" i="37"/>
  <c r="C98" i="34"/>
  <c r="S107" i="37"/>
  <c r="AA245" i="49"/>
  <c r="Q76" i="33"/>
  <c r="I18" i="36"/>
  <c r="X85" i="50"/>
  <c r="S194" i="49"/>
  <c r="T80" i="48"/>
  <c r="S244" i="39"/>
  <c r="AB16" i="45"/>
  <c r="AA60" i="53"/>
  <c r="X318" i="49"/>
  <c r="Z75" i="48"/>
  <c r="N195" i="49"/>
  <c r="Z98" i="49"/>
  <c r="V8" i="51"/>
  <c r="AB61" i="49"/>
  <c r="R349" i="33"/>
  <c r="F35" i="35"/>
  <c r="J34" i="7"/>
  <c r="F31" i="35"/>
  <c r="J35" i="35"/>
  <c r="X53" i="50"/>
  <c r="J10" i="39"/>
  <c r="AB118" i="49"/>
  <c r="E26" i="42"/>
  <c r="R103" i="37"/>
  <c r="Y226" i="49"/>
  <c r="Q45" i="51"/>
  <c r="X51" i="51"/>
  <c r="T332" i="49"/>
  <c r="Q49" i="51"/>
  <c r="AB38" i="47"/>
  <c r="O30" i="53"/>
  <c r="V30" i="51"/>
  <c r="R45" i="39"/>
  <c r="Z70" i="48"/>
  <c r="R55" i="39"/>
  <c r="F18" i="35"/>
  <c r="F8" i="38"/>
  <c r="X89" i="50"/>
  <c r="D29" i="52"/>
  <c r="R66" i="38"/>
  <c r="S241" i="39"/>
  <c r="O340" i="49"/>
  <c r="M5" i="33"/>
  <c r="S383" i="49"/>
  <c r="Y39" i="50"/>
  <c r="N267" i="49"/>
  <c r="AA18" i="48"/>
  <c r="Z48" i="50"/>
  <c r="J34" i="24"/>
  <c r="AB357" i="49"/>
  <c r="G6" i="48"/>
  <c r="Q349" i="33"/>
  <c r="AA176" i="49"/>
  <c r="R391" i="33"/>
  <c r="T9" i="53"/>
  <c r="N18" i="53"/>
  <c r="Z126" i="49"/>
  <c r="X75" i="48"/>
  <c r="S211" i="49"/>
  <c r="Z26" i="49"/>
  <c r="AA24" i="47"/>
  <c r="G30" i="34"/>
  <c r="T5" i="49"/>
  <c r="R235" i="33"/>
  <c r="Y42" i="53"/>
  <c r="N90" i="50"/>
  <c r="O276" i="49"/>
  <c r="R151" i="38"/>
  <c r="R110" i="39"/>
  <c r="X315" i="49"/>
  <c r="Q347" i="33"/>
  <c r="AA87" i="50"/>
  <c r="Y76" i="50"/>
  <c r="X76" i="53"/>
  <c r="S3" i="44" a="1"/>
  <c r="S245" i="39"/>
  <c r="Z18" i="50"/>
  <c r="R8" i="40"/>
  <c r="J6" i="39"/>
  <c r="Z88" i="49"/>
  <c r="AB116" i="49"/>
  <c r="S145" i="37"/>
  <c r="O48" i="50"/>
  <c r="O29" i="53"/>
  <c r="AF115" i="43"/>
  <c r="Y56" i="49"/>
  <c r="AB59" i="47"/>
  <c r="X125" i="49"/>
  <c r="AB93" i="49"/>
  <c r="R50" i="51"/>
  <c r="B83" i="34"/>
  <c r="S155" i="49"/>
  <c r="N91" i="50"/>
  <c r="O23" i="47"/>
  <c r="S221" i="39"/>
  <c r="Y57" i="48"/>
  <c r="H31" i="51"/>
  <c r="Z4" i="50"/>
  <c r="Q22" i="51"/>
  <c r="T4" i="50"/>
  <c r="AG53" i="42"/>
  <c r="N37" i="50"/>
  <c r="S252" i="38"/>
  <c r="X134" i="49"/>
  <c r="X5" i="48"/>
  <c r="AA69" i="48"/>
  <c r="R511" i="33"/>
  <c r="AB46" i="50"/>
  <c r="R223" i="38"/>
  <c r="AB160" i="49"/>
  <c r="AA280" i="49"/>
  <c r="C40" i="34"/>
  <c r="C24" i="34"/>
  <c r="B77" i="34"/>
  <c r="R37" i="37"/>
  <c r="R310" i="33"/>
  <c r="S82" i="53"/>
  <c r="AB11" i="53"/>
  <c r="R194" i="37"/>
  <c r="Z16" i="48"/>
  <c r="R205" i="39"/>
  <c r="G22" i="39"/>
  <c r="Z23" i="47"/>
  <c r="AA49" i="49"/>
  <c r="AG215" i="42"/>
  <c r="AA31" i="47"/>
  <c r="R253" i="37"/>
  <c r="H15" i="45"/>
  <c r="T35" i="53"/>
  <c r="R87" i="38"/>
  <c r="R236" i="39"/>
  <c r="S99" i="50"/>
  <c r="AA65" i="48"/>
  <c r="S208" i="38"/>
  <c r="S44" i="39"/>
  <c r="AG213" i="42"/>
  <c r="X28" i="53"/>
  <c r="T113" i="49"/>
  <c r="R459" i="33"/>
  <c r="R214" i="39"/>
  <c r="Z34" i="47"/>
  <c r="T187" i="49"/>
  <c r="O54" i="48"/>
  <c r="X113" i="49"/>
  <c r="S80" i="38"/>
  <c r="AG50" i="43"/>
  <c r="R149" i="33"/>
  <c r="N166" i="49"/>
  <c r="S44" i="37"/>
  <c r="S91" i="37"/>
  <c r="AB314" i="49"/>
  <c r="J23" i="9"/>
  <c r="S104" i="39"/>
  <c r="S255" i="38"/>
  <c r="S98" i="50"/>
  <c r="AB163" i="49"/>
  <c r="AF77" i="43"/>
  <c r="O34" i="49"/>
  <c r="B43" i="34"/>
  <c r="S245" i="38"/>
  <c r="R85" i="39"/>
  <c r="Q433" i="33"/>
  <c r="R15" i="38"/>
  <c r="G100" i="34"/>
  <c r="R73" i="38"/>
  <c r="R377" i="33"/>
  <c r="X174" i="49"/>
  <c r="Y87" i="53"/>
  <c r="N131" i="49"/>
  <c r="S146" i="38"/>
  <c r="Y96" i="49"/>
  <c r="R195" i="39"/>
  <c r="T95" i="50"/>
  <c r="Y258" i="49"/>
  <c r="R33" i="39"/>
  <c r="Z112" i="49"/>
  <c r="S331" i="49"/>
  <c r="X324" i="49"/>
  <c r="N235" i="49"/>
  <c r="Y7" i="49"/>
  <c r="I15" i="38"/>
  <c r="M4" i="46"/>
  <c r="Z23" i="48"/>
  <c r="S80" i="37"/>
  <c r="S49" i="47"/>
  <c r="X116" i="50"/>
  <c r="Q378" i="33"/>
  <c r="X90" i="48"/>
  <c r="C116" i="34"/>
  <c r="R219" i="38"/>
  <c r="O48" i="48"/>
  <c r="G4" i="43"/>
  <c r="AG233" i="42"/>
  <c r="AA108" i="50"/>
  <c r="AA21" i="48"/>
  <c r="AF69" i="43"/>
  <c r="S73" i="50"/>
  <c r="J25" i="49"/>
  <c r="Y34" i="48"/>
  <c r="C37" i="53"/>
  <c r="F1" i="56"/>
  <c r="B50" i="34"/>
  <c r="AB26" i="48"/>
  <c r="T173" i="49"/>
  <c r="AG236" i="42"/>
  <c r="J28" i="35"/>
  <c r="C8" i="34"/>
  <c r="AB62" i="47"/>
  <c r="O86" i="50"/>
  <c r="Z345" i="49"/>
  <c r="N178" i="49"/>
  <c r="AG121" i="42"/>
  <c r="J26" i="42"/>
  <c r="S7" i="47"/>
  <c r="J31" i="11"/>
  <c r="G3" i="39"/>
  <c r="R148" i="33"/>
  <c r="J18" i="24"/>
  <c r="R360" i="33"/>
  <c r="R497" i="33"/>
  <c r="Z115" i="50"/>
  <c r="D18" i="41"/>
  <c r="AG81" i="43"/>
  <c r="R119" i="38"/>
  <c r="G19" i="24"/>
  <c r="M4" i="51"/>
  <c r="Y389" i="49"/>
  <c r="R222" i="33"/>
  <c r="X87" i="48"/>
  <c r="AA64" i="49"/>
  <c r="Y5" i="50"/>
  <c r="Y41" i="48"/>
  <c r="Q294" i="33"/>
  <c r="S51" i="53"/>
  <c r="AG252" i="42"/>
  <c r="S239" i="37"/>
  <c r="R116" i="39"/>
  <c r="B115" i="34"/>
  <c r="T62" i="53"/>
  <c r="X35" i="48"/>
  <c r="N334" i="49"/>
  <c r="X86" i="50"/>
  <c r="AB388" i="49"/>
  <c r="R421" i="33"/>
  <c r="Y23" i="50"/>
  <c r="O20" i="53"/>
  <c r="AG116" i="43"/>
  <c r="O69" i="49"/>
  <c r="X28" i="49"/>
  <c r="K24" i="43"/>
  <c r="R325" i="33"/>
  <c r="T171" i="49"/>
  <c r="Q322" i="33"/>
  <c r="S112" i="37"/>
  <c r="X65" i="47"/>
  <c r="AH22" i="49"/>
  <c r="B44" i="34"/>
  <c r="N385" i="49"/>
  <c r="N297" i="49"/>
  <c r="R424" i="33"/>
  <c r="AA52" i="53"/>
  <c r="S228" i="38"/>
  <c r="T88" i="53"/>
  <c r="AG174" i="42"/>
  <c r="X64" i="48"/>
  <c r="S51" i="39"/>
  <c r="X83" i="53"/>
  <c r="Q324" i="33"/>
  <c r="R180" i="33"/>
  <c r="Z73" i="50"/>
  <c r="AF188" i="42"/>
  <c r="N355" i="49"/>
  <c r="S93" i="37"/>
  <c r="J29" i="48"/>
  <c r="AB341" i="49"/>
  <c r="Y45" i="49"/>
  <c r="AB53" i="47"/>
  <c r="S119" i="49"/>
  <c r="AB342" i="49"/>
  <c r="R91" i="38"/>
  <c r="X42" i="47"/>
  <c r="S369" i="49"/>
  <c r="H34" i="59"/>
  <c r="F21" i="39"/>
  <c r="AB44" i="53"/>
  <c r="AB9" i="48"/>
  <c r="T61" i="47"/>
  <c r="I16" i="39"/>
  <c r="G12" i="38"/>
  <c r="AB253" i="49"/>
  <c r="T3" i="40"/>
  <c r="AA92" i="49"/>
  <c r="G18" i="45"/>
  <c r="O132" i="49"/>
  <c r="R472" i="33"/>
  <c r="B113" i="34"/>
  <c r="T74" i="50"/>
  <c r="AB37" i="49"/>
  <c r="Y338" i="49"/>
  <c r="AA56" i="53"/>
  <c r="Q285" i="33"/>
  <c r="X9" i="48"/>
  <c r="R150" i="39"/>
  <c r="N15" i="39"/>
  <c r="O67" i="53"/>
  <c r="O66" i="50"/>
  <c r="S56" i="37"/>
  <c r="O10" i="50"/>
  <c r="R250" i="37"/>
  <c r="AA312" i="49"/>
  <c r="Q106" i="33"/>
  <c r="Z150" i="49"/>
  <c r="R273" i="33"/>
  <c r="Q96" i="33"/>
  <c r="Z275" i="49"/>
  <c r="S5" i="37"/>
  <c r="T89" i="50"/>
  <c r="R91" i="37"/>
  <c r="Y240" i="49"/>
  <c r="S10" i="49"/>
  <c r="Y60" i="47"/>
  <c r="Z41" i="47"/>
  <c r="R434" i="33"/>
  <c r="R505" i="33"/>
  <c r="J37" i="11"/>
  <c r="R27" i="39"/>
  <c r="S216" i="39"/>
  <c r="T100" i="50"/>
  <c r="X61" i="47"/>
  <c r="X343" i="49"/>
  <c r="S16" i="39"/>
  <c r="O18" i="47"/>
  <c r="Z62" i="47"/>
  <c r="T125" i="49"/>
  <c r="R123" i="38"/>
  <c r="O5" i="53"/>
  <c r="L16" i="51"/>
  <c r="S23" i="47"/>
  <c r="N306" i="49"/>
  <c r="Q142" i="33"/>
  <c r="T22" i="47"/>
  <c r="AF94" i="43"/>
  <c r="N84" i="53"/>
  <c r="T73" i="49"/>
  <c r="C21" i="34"/>
  <c r="R165" i="33"/>
  <c r="R83" i="37"/>
  <c r="J39" i="24"/>
  <c r="AF88" i="42"/>
  <c r="O287" i="49"/>
  <c r="N85" i="49"/>
  <c r="J30" i="10"/>
  <c r="AB216" i="49"/>
  <c r="Z100" i="49"/>
  <c r="X299" i="49"/>
  <c r="Y116" i="50"/>
  <c r="V15" i="51"/>
  <c r="Z55" i="49"/>
  <c r="T362" i="49"/>
  <c r="J75" i="53"/>
  <c r="Q81" i="33"/>
  <c r="T24" i="47"/>
  <c r="AB149" i="49"/>
  <c r="O29" i="47"/>
  <c r="Z76" i="48"/>
  <c r="T21" i="50"/>
  <c r="Q451" i="33"/>
  <c r="N81" i="50"/>
  <c r="Y78" i="49"/>
  <c r="Y103" i="50"/>
  <c r="AG118" i="42"/>
  <c r="M6" i="51"/>
  <c r="Z80" i="53"/>
  <c r="Q356" i="33"/>
  <c r="O212" i="49"/>
  <c r="S174" i="37"/>
  <c r="S77" i="47"/>
  <c r="S63" i="53"/>
  <c r="Z295" i="49"/>
  <c r="AF45" i="42"/>
  <c r="J3" i="37"/>
  <c r="Z197" i="49"/>
  <c r="N24" i="49"/>
  <c r="Z391" i="49"/>
  <c r="AB77" i="53"/>
  <c r="Z89" i="48"/>
  <c r="Z187" i="49"/>
  <c r="AC19" i="45"/>
  <c r="T278" i="49"/>
  <c r="R27" i="37"/>
  <c r="J24" i="42"/>
  <c r="X33" i="50"/>
  <c r="AB368" i="49"/>
  <c r="D128" i="34"/>
  <c r="R28" i="39"/>
  <c r="R170" i="39"/>
  <c r="S62" i="48"/>
  <c r="R77" i="33"/>
  <c r="X165" i="49"/>
  <c r="J38" i="8"/>
  <c r="AA72" i="48"/>
  <c r="S37" i="49"/>
  <c r="X2" i="27"/>
  <c r="S220" i="49"/>
  <c r="C37" i="52"/>
  <c r="O89" i="53"/>
  <c r="Z38" i="51"/>
  <c r="E6" i="37"/>
  <c r="I10" i="38"/>
  <c r="J33" i="9"/>
  <c r="O251" i="49"/>
  <c r="B7" i="34"/>
  <c r="R481" i="33"/>
  <c r="M27" i="51"/>
  <c r="AB332" i="49"/>
  <c r="R304" i="33"/>
  <c r="R28" i="51"/>
  <c r="AB86" i="53"/>
  <c r="Z382" i="49"/>
  <c r="AA133" i="49"/>
  <c r="AI11" i="50"/>
  <c r="R135" i="33"/>
  <c r="AG62" i="42"/>
  <c r="S28" i="47"/>
  <c r="J4" i="10"/>
  <c r="N144" i="49"/>
  <c r="J34" i="10"/>
  <c r="O123" i="50"/>
  <c r="N1" i="38"/>
  <c r="F21" i="35"/>
  <c r="D11" i="51"/>
  <c r="O387" i="49"/>
  <c r="I16" i="38"/>
  <c r="L12" i="61"/>
  <c r="H7" i="37"/>
  <c r="H17" i="38"/>
  <c r="O99" i="50"/>
  <c r="S187" i="39"/>
  <c r="AB75" i="50"/>
  <c r="N11" i="48"/>
  <c r="AB271" i="49"/>
  <c r="AG115" i="42"/>
  <c r="R312" i="33"/>
  <c r="Y27" i="49"/>
  <c r="S330" i="49"/>
  <c r="R17" i="51"/>
  <c r="AA42" i="50"/>
  <c r="AB31" i="47"/>
  <c r="Y11" i="53"/>
  <c r="E6" i="41"/>
  <c r="Q330" i="33"/>
  <c r="Z108" i="50"/>
  <c r="X383" i="49"/>
  <c r="C54" i="34"/>
  <c r="X126" i="49"/>
  <c r="AF84" i="42"/>
  <c r="S25" i="53"/>
  <c r="R143" i="38"/>
  <c r="R456" i="33"/>
  <c r="B12" i="34"/>
  <c r="N27" i="53"/>
  <c r="AA54" i="48"/>
  <c r="S23" i="37"/>
  <c r="O26" i="47"/>
  <c r="Q35" i="33"/>
  <c r="Z29" i="50"/>
  <c r="Q105" i="33"/>
  <c r="T38" i="50"/>
  <c r="Y60" i="50"/>
  <c r="Z55" i="47"/>
  <c r="T89" i="49"/>
  <c r="X65" i="53"/>
  <c r="J34" i="9"/>
  <c r="B48" i="34"/>
  <c r="AB208" i="49"/>
  <c r="T163" i="49"/>
  <c r="J22" i="11"/>
  <c r="Y68" i="47"/>
  <c r="B52" i="34"/>
  <c r="AD19" i="51"/>
  <c r="AF17" i="48"/>
  <c r="AF14" i="48"/>
  <c r="AA11" i="47"/>
  <c r="AF99" i="43"/>
  <c r="AA15" i="48"/>
  <c r="Y211" i="49"/>
  <c r="Y45" i="48"/>
  <c r="N80" i="50"/>
  <c r="S85" i="37"/>
  <c r="X188" i="49"/>
  <c r="Y28" i="53"/>
  <c r="Q100" i="33"/>
  <c r="C13" i="51"/>
  <c r="D77" i="34"/>
  <c r="O34" i="53"/>
  <c r="S64" i="47"/>
  <c r="S179" i="38"/>
  <c r="Y17" i="50"/>
  <c r="M31" i="51"/>
  <c r="J55" i="50"/>
  <c r="R409" i="33"/>
  <c r="AF87" i="42"/>
  <c r="K15" i="33"/>
  <c r="B28" i="34"/>
  <c r="N237" i="49"/>
  <c r="AF44" i="42"/>
  <c r="J56" i="47"/>
  <c r="X160" i="49"/>
  <c r="J19" i="24"/>
  <c r="AB34" i="48"/>
  <c r="T339" i="49"/>
  <c r="T47" i="50"/>
  <c r="AF25" i="44"/>
  <c r="T15" i="49"/>
  <c r="AG80" i="43"/>
  <c r="C5" i="34"/>
  <c r="O290" i="49"/>
  <c r="J21" i="10"/>
  <c r="AG257" i="42"/>
  <c r="AF14" i="51"/>
  <c r="X78" i="50"/>
  <c r="J92" i="53"/>
  <c r="R351" i="33"/>
  <c r="O186" i="49"/>
  <c r="X130" i="49"/>
  <c r="R248" i="33"/>
  <c r="AG123" i="43"/>
  <c r="Q343" i="33"/>
  <c r="O87" i="50"/>
  <c r="T124" i="49"/>
  <c r="O71" i="49"/>
  <c r="Z49" i="49"/>
  <c r="AF94" i="42"/>
  <c r="X12" i="51"/>
  <c r="N18" i="59"/>
  <c r="X15" i="48"/>
  <c r="Y73" i="48"/>
  <c r="R156" i="39"/>
  <c r="AF29" i="43"/>
  <c r="X78" i="53"/>
  <c r="O91" i="50"/>
  <c r="N120" i="49"/>
  <c r="T188" i="49"/>
  <c r="G31" i="24"/>
  <c r="B120" i="34"/>
  <c r="Q503" i="33"/>
  <c r="G55" i="34"/>
  <c r="O67" i="49"/>
  <c r="S35" i="47"/>
  <c r="N15" i="49"/>
  <c r="M7" i="40"/>
  <c r="Z103" i="50"/>
  <c r="AA88" i="49"/>
  <c r="Z43" i="50"/>
  <c r="AA32" i="50"/>
  <c r="R240" i="37"/>
  <c r="N83" i="50"/>
  <c r="AB50" i="53"/>
  <c r="S16" i="48"/>
  <c r="AB108" i="49"/>
  <c r="R237" i="38"/>
  <c r="S56" i="39"/>
  <c r="AF205" i="42"/>
  <c r="Q132" i="33"/>
  <c r="Y249" i="49"/>
  <c r="W34" i="51"/>
  <c r="T384" i="49"/>
  <c r="T3" i="43" a="1"/>
  <c r="AB64" i="48"/>
  <c r="L6" i="59"/>
  <c r="V23" i="51"/>
  <c r="Y386" i="49"/>
  <c r="T97" i="49"/>
  <c r="N94" i="49"/>
  <c r="S222" i="38"/>
  <c r="S162" i="49"/>
  <c r="AB289" i="49"/>
  <c r="N4" i="53"/>
  <c r="Y350" i="49"/>
  <c r="N262" i="49"/>
  <c r="AB122" i="49"/>
  <c r="O29" i="49"/>
  <c r="S13" i="40" a="1"/>
  <c r="S118" i="37"/>
  <c r="AF24" i="42"/>
  <c r="AA183" i="49"/>
  <c r="Y74" i="47"/>
  <c r="Y44" i="53"/>
  <c r="O135" i="49"/>
  <c r="X12" i="47"/>
  <c r="AG52" i="44"/>
  <c r="X112" i="49"/>
  <c r="R515" i="33"/>
  <c r="Y65" i="48"/>
  <c r="R353" i="33"/>
  <c r="S3" i="38"/>
  <c r="Q456" i="33"/>
  <c r="AA282" i="49"/>
  <c r="M15" i="61"/>
  <c r="S2" i="34"/>
  <c r="X4" i="49"/>
  <c r="Z129" i="49"/>
  <c r="Q6" i="33"/>
  <c r="Y80" i="50"/>
  <c r="O130" i="49"/>
  <c r="R148" i="39"/>
  <c r="N58" i="47"/>
  <c r="AA338" i="49"/>
  <c r="AF131" i="42"/>
  <c r="Q436" i="33"/>
  <c r="Q377" i="33"/>
  <c r="AF95" i="42"/>
  <c r="O46" i="48"/>
  <c r="S12" i="50"/>
  <c r="R85" i="37"/>
  <c r="S188" i="49"/>
  <c r="AG17" i="44"/>
  <c r="Y206" i="49"/>
  <c r="R29" i="33"/>
  <c r="N315" i="49"/>
  <c r="AA86" i="49"/>
  <c r="J22" i="42"/>
  <c r="O259" i="49"/>
  <c r="N51" i="47"/>
  <c r="AA37" i="53"/>
  <c r="AA324" i="49"/>
  <c r="R17" i="39"/>
  <c r="AB136" i="49"/>
  <c r="G94" i="34"/>
  <c r="R190" i="37"/>
  <c r="N179" i="49"/>
  <c r="AG9" i="42"/>
  <c r="AA361" i="49"/>
  <c r="Z132" i="49"/>
  <c r="D28" i="54"/>
  <c r="Q3" i="34"/>
  <c r="S140" i="37"/>
  <c r="Q327" i="33"/>
  <c r="R38" i="38"/>
  <c r="S31" i="47"/>
  <c r="S154" i="38"/>
  <c r="Y362" i="49"/>
  <c r="M24" i="41"/>
  <c r="Q515" i="33"/>
  <c r="N29" i="49"/>
  <c r="T11" i="48"/>
  <c r="Z8" i="53"/>
  <c r="N7" i="47"/>
  <c r="K4" i="42"/>
  <c r="Y117" i="49"/>
  <c r="AG100" i="43"/>
  <c r="Q376" i="33"/>
  <c r="R232" i="33"/>
  <c r="O21" i="49"/>
  <c r="AF202" i="42"/>
  <c r="T31" i="47"/>
  <c r="Q404" i="33"/>
  <c r="AA83" i="50"/>
  <c r="X37" i="53"/>
  <c r="Y174" i="49"/>
  <c r="Y87" i="48"/>
  <c r="AF106" i="43"/>
  <c r="N5" i="47"/>
  <c r="O305" i="49"/>
  <c r="E35" i="41"/>
  <c r="N245" i="49"/>
  <c r="R126" i="39"/>
  <c r="S165" i="37"/>
  <c r="J23" i="47"/>
  <c r="AA86" i="50"/>
  <c r="AG106" i="43"/>
  <c r="AB61" i="53"/>
  <c r="R73" i="39"/>
  <c r="X132" i="49"/>
  <c r="AB244" i="49"/>
  <c r="M11" i="33"/>
  <c r="AA74" i="49"/>
  <c r="AF42" i="44"/>
  <c r="D24" i="41"/>
  <c r="AF51" i="43"/>
  <c r="C33" i="34"/>
  <c r="R199" i="37"/>
  <c r="X87" i="49"/>
  <c r="Z64" i="49"/>
  <c r="T355" i="49"/>
  <c r="Z32" i="51"/>
  <c r="Q98" i="33"/>
  <c r="AA27" i="50"/>
  <c r="O49" i="49"/>
  <c r="AB94" i="50"/>
  <c r="B23" i="34"/>
  <c r="X51" i="50"/>
  <c r="AG121" i="43"/>
  <c r="E9" i="39"/>
  <c r="T26" i="50"/>
  <c r="N206" i="49"/>
  <c r="R188" i="39"/>
  <c r="R132" i="39"/>
  <c r="O5" i="47"/>
  <c r="Q28" i="33"/>
  <c r="S15" i="37"/>
  <c r="X21" i="49"/>
  <c r="N63" i="50"/>
  <c r="J29" i="35"/>
  <c r="Z209" i="49"/>
  <c r="Z101" i="49"/>
  <c r="D35" i="41"/>
  <c r="O43" i="49"/>
  <c r="D22" i="41"/>
  <c r="D100" i="34"/>
  <c r="AA114" i="50"/>
  <c r="M5" i="40"/>
  <c r="Q416" i="33"/>
  <c r="AG197" i="42"/>
  <c r="AB109" i="50"/>
  <c r="AA88" i="50"/>
  <c r="H15" i="37"/>
  <c r="E5" i="45"/>
  <c r="J26" i="7"/>
  <c r="N122" i="50"/>
  <c r="S361" i="49"/>
  <c r="Y113" i="50"/>
  <c r="AF220" i="42"/>
  <c r="AF46" i="44"/>
  <c r="M40" i="41"/>
  <c r="T117" i="49"/>
  <c r="AA27" i="47"/>
  <c r="X334" i="49"/>
  <c r="AJ4" i="47"/>
  <c r="S77" i="53"/>
  <c r="Z53" i="53"/>
  <c r="AF247" i="42"/>
  <c r="T86" i="49"/>
  <c r="Y281" i="49"/>
  <c r="AB65" i="53"/>
  <c r="AB106" i="50"/>
  <c r="Z76" i="49"/>
  <c r="N157" i="49"/>
  <c r="AF187" i="42"/>
  <c r="O162" i="49"/>
  <c r="Z39" i="50"/>
  <c r="G43" i="24"/>
  <c r="J20" i="9"/>
  <c r="AG93" i="42"/>
  <c r="Y88" i="49"/>
  <c r="S7" i="39"/>
  <c r="Z303" i="49"/>
  <c r="AA222" i="49"/>
  <c r="AG37" i="43"/>
  <c r="S39" i="48"/>
  <c r="J29" i="47"/>
  <c r="O90" i="48"/>
  <c r="T23" i="53"/>
  <c r="S75" i="50"/>
  <c r="S61" i="50"/>
  <c r="L10" i="61"/>
  <c r="AA52" i="49"/>
  <c r="R167" i="39"/>
  <c r="AB278" i="49"/>
  <c r="Y16" i="49"/>
  <c r="Z128" i="49"/>
  <c r="AB72" i="53"/>
  <c r="S233" i="39"/>
  <c r="S119" i="38"/>
  <c r="X28" i="51"/>
  <c r="H5" i="42"/>
  <c r="G13" i="38"/>
  <c r="H33" i="51"/>
  <c r="K5" i="33"/>
  <c r="N70" i="53"/>
  <c r="R239" i="33"/>
  <c r="R437" i="33"/>
  <c r="T9" i="50"/>
  <c r="Z47" i="53"/>
  <c r="O75" i="49"/>
  <c r="I5" i="36"/>
  <c r="J5" i="24"/>
  <c r="R71" i="39"/>
  <c r="AF123" i="43"/>
  <c r="R202" i="37"/>
  <c r="R172" i="39"/>
  <c r="S220" i="37"/>
  <c r="AF13" i="49"/>
  <c r="J15" i="42"/>
  <c r="Q149" i="33"/>
  <c r="R177" i="37"/>
  <c r="O191" i="49"/>
  <c r="O170" i="49"/>
  <c r="Q465" i="33"/>
  <c r="J3" i="9"/>
  <c r="S64" i="49"/>
  <c r="S193" i="39"/>
  <c r="AC2" i="48" a="1"/>
  <c r="G127" i="34"/>
  <c r="AB45" i="49"/>
  <c r="X73" i="49"/>
  <c r="T5" i="50"/>
  <c r="AA66" i="49"/>
  <c r="AB188" i="49"/>
  <c r="X206" i="49"/>
  <c r="AF28" i="42"/>
  <c r="Z59" i="53"/>
  <c r="Z156" i="49"/>
  <c r="S137" i="49"/>
  <c r="AA68" i="48"/>
  <c r="J5" i="38"/>
  <c r="Z89" i="50"/>
  <c r="X136" i="49"/>
  <c r="X357" i="49"/>
  <c r="R147" i="39"/>
  <c r="Q371" i="33"/>
  <c r="Q93" i="33"/>
  <c r="N193" i="49"/>
  <c r="R222" i="37"/>
  <c r="T32" i="48"/>
  <c r="R225" i="37"/>
  <c r="Y109" i="49"/>
  <c r="X199" i="49"/>
  <c r="S109" i="49"/>
  <c r="Z50" i="47"/>
  <c r="AB27" i="47"/>
  <c r="AF70" i="42"/>
  <c r="AG19" i="44"/>
  <c r="S166" i="39"/>
  <c r="Z327" i="49"/>
  <c r="N57" i="50"/>
  <c r="AA67" i="49"/>
  <c r="Z40" i="47"/>
  <c r="D12" i="41"/>
  <c r="Q511" i="33"/>
  <c r="O39" i="49"/>
  <c r="S174" i="39"/>
  <c r="Y123" i="49"/>
  <c r="L40" i="51"/>
  <c r="O58" i="48"/>
  <c r="G35" i="24"/>
  <c r="E20" i="44"/>
  <c r="R200" i="38"/>
  <c r="T132" i="49"/>
  <c r="AA33" i="50"/>
  <c r="T48" i="50"/>
  <c r="R135" i="38"/>
  <c r="AB18" i="49"/>
  <c r="O33" i="49"/>
  <c r="O292" i="49"/>
  <c r="Y25" i="49"/>
  <c r="H4" i="39"/>
  <c r="Y196" i="49"/>
  <c r="T78" i="50"/>
  <c r="S108" i="50"/>
  <c r="L19" i="51"/>
  <c r="I13" i="37"/>
  <c r="AI16" i="50"/>
  <c r="Q165" i="33"/>
  <c r="Q293" i="33"/>
  <c r="T340" i="49"/>
  <c r="AI19" i="50"/>
  <c r="X159" i="49"/>
  <c r="R75" i="39"/>
  <c r="Z28" i="50"/>
  <c r="AA323" i="49"/>
  <c r="T43" i="53"/>
  <c r="S215" i="38"/>
  <c r="S182" i="37"/>
  <c r="R177" i="33"/>
  <c r="R109" i="39"/>
  <c r="R253" i="33"/>
  <c r="AB207" i="49"/>
  <c r="R56" i="37"/>
  <c r="T20" i="47"/>
  <c r="S115" i="39"/>
  <c r="W17" i="51"/>
  <c r="S66" i="49"/>
  <c r="R250" i="38"/>
  <c r="AA228" i="49"/>
  <c r="S310" i="49"/>
  <c r="X73" i="48"/>
  <c r="N20" i="47"/>
  <c r="AG7" i="43"/>
  <c r="J91" i="53"/>
  <c r="Q71" i="33"/>
  <c r="D63" i="34"/>
  <c r="AF22" i="44"/>
  <c r="S37" i="53"/>
  <c r="Q59" i="33"/>
  <c r="AB10" i="45"/>
  <c r="Q206" i="33"/>
  <c r="R170" i="33"/>
  <c r="Q190" i="33"/>
  <c r="AC20" i="45"/>
  <c r="Z309" i="49"/>
  <c r="S234" i="38"/>
  <c r="B14" i="34"/>
  <c r="B10" i="34"/>
  <c r="X2" i="15"/>
  <c r="D8" i="32"/>
  <c r="Z341" i="49"/>
  <c r="H13" i="39"/>
  <c r="AA58" i="50"/>
  <c r="N10" i="39"/>
  <c r="J60" i="50"/>
  <c r="AB30" i="49"/>
  <c r="X14" i="49"/>
  <c r="Z80" i="49"/>
  <c r="AF246" i="42"/>
  <c r="Y107" i="49"/>
  <c r="S313" i="49"/>
  <c r="AG188" i="42"/>
  <c r="X105" i="50"/>
  <c r="G14" i="34"/>
  <c r="S6" i="53"/>
  <c r="X219" i="49"/>
  <c r="T54" i="50"/>
  <c r="AA211" i="49"/>
  <c r="AB29" i="49"/>
  <c r="R88" i="38"/>
  <c r="Y14" i="50"/>
  <c r="N8" i="53"/>
  <c r="G76" i="34"/>
  <c r="S287" i="49"/>
  <c r="X328" i="49"/>
  <c r="AA363" i="49"/>
  <c r="Q17" i="51"/>
  <c r="S191" i="49"/>
  <c r="O151" i="49"/>
  <c r="T389" i="49"/>
  <c r="B123" i="34"/>
  <c r="AA10" i="49"/>
  <c r="M8" i="33"/>
  <c r="X360" i="49"/>
  <c r="X52" i="49"/>
  <c r="R95" i="33"/>
  <c r="J27" i="47"/>
  <c r="O68" i="53"/>
  <c r="Q166" i="33"/>
  <c r="T275" i="49"/>
  <c r="N9" i="53"/>
  <c r="G61" i="34"/>
  <c r="Q408" i="33"/>
  <c r="O25" i="53"/>
  <c r="AG90" i="42"/>
  <c r="AA240" i="49"/>
  <c r="T366" i="49"/>
  <c r="V54" i="51"/>
  <c r="Z79" i="47"/>
  <c r="S62" i="50"/>
  <c r="AF249" i="42"/>
  <c r="X375" i="49"/>
  <c r="T11" i="47"/>
  <c r="Y208" i="49"/>
  <c r="C77" i="34"/>
  <c r="Z4" i="53"/>
  <c r="AG250" i="42"/>
  <c r="K10" i="33"/>
  <c r="Y32" i="51"/>
  <c r="AA45" i="47"/>
  <c r="O54" i="49"/>
  <c r="AA105" i="50"/>
  <c r="J6" i="38"/>
  <c r="G125" i="34"/>
  <c r="G74" i="34"/>
  <c r="AF17" i="44"/>
  <c r="C40" i="53"/>
  <c r="S257" i="49"/>
  <c r="Y310" i="49"/>
  <c r="O293" i="49"/>
  <c r="S19" i="49"/>
  <c r="Q8" i="40"/>
  <c r="Z26" i="48"/>
  <c r="O87" i="48"/>
  <c r="G11" i="39"/>
  <c r="X364" i="49"/>
  <c r="S49" i="48"/>
  <c r="AA119" i="50"/>
  <c r="N51" i="48"/>
  <c r="S124" i="50"/>
  <c r="T253" i="49"/>
  <c r="X118" i="49"/>
  <c r="C64" i="34"/>
  <c r="Z46" i="53"/>
  <c r="AG102" i="42"/>
  <c r="AB89" i="49"/>
  <c r="X43" i="49"/>
  <c r="T76" i="47"/>
  <c r="AA113" i="49"/>
  <c r="N3" i="50"/>
  <c r="T54" i="47"/>
  <c r="R217" i="33"/>
  <c r="Y241" i="49"/>
  <c r="X82" i="53"/>
  <c r="X91" i="48"/>
  <c r="N200" i="49"/>
  <c r="O73" i="48"/>
  <c r="J9" i="38"/>
  <c r="AA41" i="49"/>
  <c r="S86" i="39"/>
  <c r="S8" i="50"/>
  <c r="Z109" i="49"/>
  <c r="W26" i="40"/>
  <c r="Q425" i="33"/>
  <c r="D14" i="51"/>
  <c r="S47" i="50"/>
  <c r="L50" i="51"/>
  <c r="Q251" i="33"/>
  <c r="X349" i="49"/>
  <c r="AB5" i="53"/>
  <c r="Y66" i="49"/>
  <c r="Q32" i="51"/>
  <c r="T291" i="49"/>
  <c r="N272" i="49"/>
  <c r="G5" i="34"/>
  <c r="S34" i="49"/>
  <c r="Z86" i="53"/>
  <c r="Z336" i="49"/>
  <c r="T26" i="49"/>
  <c r="Q4" i="40"/>
  <c r="Y67" i="47"/>
  <c r="Y97" i="49"/>
  <c r="Y236" i="49"/>
  <c r="X25" i="47"/>
  <c r="U13" i="43" a="1"/>
  <c r="X94" i="49"/>
  <c r="Z114" i="49"/>
  <c r="Q54" i="33"/>
  <c r="R192" i="37"/>
  <c r="X72" i="50"/>
  <c r="AG29" i="44"/>
  <c r="AF16" i="43"/>
  <c r="AB82" i="53"/>
  <c r="T59" i="47"/>
  <c r="X38" i="50"/>
  <c r="Q220" i="33"/>
  <c r="T85" i="53"/>
  <c r="N63" i="48"/>
  <c r="AB7" i="49"/>
  <c r="X103" i="49"/>
  <c r="AA87" i="48"/>
  <c r="Y42" i="48"/>
  <c r="M7" i="51"/>
  <c r="X41" i="49"/>
  <c r="Z175" i="49"/>
  <c r="AA344" i="49"/>
  <c r="X33" i="48"/>
  <c r="S390" i="49"/>
  <c r="AB179" i="49"/>
  <c r="W12" i="51"/>
  <c r="R111" i="39"/>
  <c r="S104" i="49"/>
  <c r="AB7" i="53"/>
  <c r="E27" i="42"/>
  <c r="S95" i="37"/>
  <c r="T72" i="48"/>
  <c r="Y162" i="49"/>
  <c r="AA138" i="49"/>
  <c r="E19" i="39"/>
  <c r="C36" i="34"/>
  <c r="X46" i="51"/>
  <c r="S66" i="48"/>
  <c r="Z322" i="49"/>
  <c r="N11" i="37"/>
  <c r="Z362" i="49"/>
  <c r="AA13" i="49"/>
  <c r="O249" i="49"/>
  <c r="N209" i="49"/>
  <c r="T13" i="49"/>
  <c r="R105" i="39"/>
  <c r="T78" i="53"/>
  <c r="AA41" i="48"/>
  <c r="AI12" i="50"/>
  <c r="AG122" i="42"/>
  <c r="R225" i="33"/>
  <c r="J46" i="49"/>
  <c r="F10" i="39"/>
  <c r="S40" i="48"/>
  <c r="AB196" i="49"/>
  <c r="AB97" i="49"/>
  <c r="O3" i="48"/>
  <c r="Q7" i="40"/>
  <c r="L23" i="43"/>
  <c r="X10" i="47"/>
  <c r="Q23" i="51"/>
  <c r="E17" i="41"/>
  <c r="X42" i="53"/>
  <c r="AB36" i="53"/>
  <c r="S372" i="49"/>
  <c r="O75" i="53"/>
  <c r="N81" i="53"/>
  <c r="T33" i="53"/>
  <c r="S151" i="38"/>
  <c r="J61" i="50"/>
  <c r="D53" i="52"/>
  <c r="AA274" i="49"/>
  <c r="S139" i="49"/>
  <c r="D120" i="34"/>
  <c r="N223" i="49"/>
  <c r="H13" i="37"/>
  <c r="S166" i="38"/>
  <c r="J37" i="24"/>
  <c r="AB17" i="53"/>
  <c r="AA120" i="50"/>
  <c r="Y67" i="48"/>
  <c r="J7" i="37"/>
  <c r="C107" i="34"/>
  <c r="S141" i="49"/>
  <c r="O89" i="49"/>
  <c r="T204" i="49"/>
  <c r="S67" i="50"/>
  <c r="AB54" i="53"/>
  <c r="T82" i="49"/>
  <c r="Z92" i="49"/>
  <c r="Z67" i="47"/>
  <c r="AA59" i="53"/>
  <c r="M39" i="41"/>
  <c r="T312" i="49"/>
  <c r="Q402" i="33"/>
  <c r="Y7" i="51"/>
  <c r="X268" i="49"/>
  <c r="X294" i="49"/>
  <c r="S12" i="38"/>
  <c r="T6" i="53"/>
  <c r="R371" i="33"/>
  <c r="Q232" i="33"/>
  <c r="AA335" i="49"/>
  <c r="D29" i="34"/>
  <c r="AA326" i="49"/>
  <c r="M12" i="33"/>
  <c r="AI22" i="50"/>
  <c r="Z307" i="49"/>
  <c r="S104" i="37"/>
  <c r="H55" i="51"/>
  <c r="T119" i="50"/>
  <c r="AF120" i="43"/>
  <c r="N3" i="37"/>
  <c r="R510" i="33"/>
  <c r="H5" i="39"/>
  <c r="R116" i="37"/>
  <c r="N12" i="39"/>
  <c r="R217" i="37"/>
  <c r="M9" i="33"/>
  <c r="Q37" i="33"/>
  <c r="E15" i="43"/>
  <c r="S28" i="40"/>
  <c r="AB72" i="48"/>
  <c r="R60" i="38"/>
  <c r="Q414" i="33"/>
  <c r="E7" i="41"/>
  <c r="S270" i="49"/>
  <c r="AA45" i="49"/>
  <c r="S47" i="47"/>
  <c r="Y7" i="47"/>
  <c r="Z5" i="53"/>
  <c r="Q235" i="33"/>
  <c r="J10" i="35"/>
  <c r="Q244" i="33"/>
  <c r="AA189" i="49"/>
  <c r="J46" i="50"/>
  <c r="Y326" i="49"/>
  <c r="I1" i="56"/>
  <c r="AA44" i="50"/>
  <c r="X301" i="49"/>
  <c r="S188" i="38"/>
  <c r="X209" i="49"/>
  <c r="AB13" i="48"/>
  <c r="J52" i="49"/>
  <c r="Z44" i="49"/>
  <c r="J32" i="11"/>
  <c r="R82" i="38"/>
  <c r="O73" i="53"/>
  <c r="Q338" i="33"/>
  <c r="AA184" i="49"/>
  <c r="S120" i="50"/>
  <c r="AA30" i="50"/>
  <c r="R248" i="37"/>
  <c r="X386" i="49"/>
  <c r="H4" i="42"/>
  <c r="AA43" i="53"/>
  <c r="E7" i="43"/>
  <c r="J35" i="24"/>
  <c r="G112" i="34"/>
  <c r="X23" i="48"/>
  <c r="AG60" i="44"/>
  <c r="S183" i="37"/>
  <c r="AB25" i="50"/>
  <c r="AA331" i="49"/>
  <c r="Z13" i="48"/>
  <c r="AB373" i="49"/>
  <c r="X129" i="49"/>
  <c r="AA6" i="50"/>
  <c r="T16" i="49"/>
  <c r="AA83" i="53"/>
  <c r="G21" i="39"/>
  <c r="L2" i="58"/>
  <c r="O36" i="47"/>
  <c r="AB66" i="48"/>
  <c r="S19" i="47"/>
  <c r="B126" i="34"/>
  <c r="R509" i="33"/>
  <c r="Y79" i="49"/>
  <c r="O382" i="49"/>
  <c r="R72" i="33"/>
  <c r="M44" i="51"/>
  <c r="D64" i="34"/>
  <c r="S83" i="50"/>
  <c r="AF194" i="42"/>
  <c r="Y7" i="50"/>
  <c r="S77" i="37"/>
  <c r="Z63" i="49"/>
  <c r="AB287" i="49"/>
  <c r="J21" i="38"/>
  <c r="D58" i="34"/>
  <c r="Z53" i="48"/>
  <c r="S215" i="49"/>
  <c r="AA81" i="50"/>
  <c r="N74" i="50"/>
  <c r="R229" i="33"/>
  <c r="E20" i="41"/>
  <c r="C58" i="34"/>
  <c r="Y198" i="49"/>
  <c r="D76" i="34"/>
  <c r="S90" i="39"/>
  <c r="AB79" i="49"/>
  <c r="L6" i="42"/>
  <c r="N302" i="49"/>
  <c r="S216" i="38"/>
  <c r="AB65" i="48"/>
  <c r="G29" i="34"/>
  <c r="AB103" i="50"/>
  <c r="M49" i="51"/>
  <c r="S57" i="49"/>
  <c r="G32" i="34"/>
  <c r="AG58" i="42"/>
  <c r="S146" i="49"/>
  <c r="Y15" i="49"/>
  <c r="S46" i="37"/>
  <c r="T50" i="47"/>
  <c r="N15" i="47"/>
  <c r="R97" i="37"/>
  <c r="O31" i="50"/>
  <c r="S290" i="49"/>
  <c r="G75" i="34"/>
  <c r="R43" i="39"/>
  <c r="D6" i="34"/>
  <c r="Z6" i="47"/>
  <c r="I19" i="59"/>
  <c r="AF30" i="42"/>
  <c r="T263" i="49"/>
  <c r="AA36" i="47"/>
  <c r="O17" i="47"/>
  <c r="H44" i="51"/>
  <c r="N37" i="48"/>
  <c r="Q484" i="33"/>
  <c r="N103" i="50"/>
  <c r="Z66" i="49"/>
  <c r="Z41" i="53"/>
  <c r="S359" i="49"/>
  <c r="AA265" i="49"/>
  <c r="X4" i="55"/>
  <c r="AB69" i="48"/>
  <c r="T6" i="49"/>
  <c r="R200" i="33"/>
  <c r="S146" i="37"/>
  <c r="R59" i="39"/>
  <c r="Z326" i="49"/>
  <c r="O82" i="50"/>
  <c r="AF116" i="42"/>
  <c r="AB6" i="48"/>
  <c r="E7" i="45"/>
  <c r="Z96" i="50"/>
  <c r="AF153" i="42"/>
  <c r="Q383" i="33"/>
  <c r="N250" i="49"/>
  <c r="E6" i="43"/>
  <c r="AB10" i="47"/>
  <c r="O33" i="53"/>
  <c r="L30" i="51"/>
  <c r="N260" i="49"/>
  <c r="N23" i="48"/>
  <c r="AB114" i="49"/>
  <c r="N180" i="49"/>
  <c r="AF29" i="44"/>
  <c r="AG13" i="44"/>
  <c r="E4" i="41"/>
  <c r="O235" i="49"/>
  <c r="AG40" i="44"/>
  <c r="R142" i="37"/>
  <c r="Z50" i="50"/>
  <c r="O53" i="49"/>
  <c r="S88" i="37"/>
  <c r="AA78" i="50"/>
  <c r="O62" i="49"/>
  <c r="X75" i="47"/>
  <c r="T42" i="48"/>
  <c r="N116" i="49"/>
  <c r="AB81" i="48"/>
  <c r="C20" i="39"/>
  <c r="S37" i="38"/>
  <c r="T259" i="49"/>
  <c r="S334" i="49"/>
  <c r="C46" i="34"/>
  <c r="AI21" i="48"/>
  <c r="O152" i="49"/>
  <c r="R12" i="33"/>
  <c r="W56" i="51"/>
  <c r="Z33" i="48"/>
  <c r="R306" i="33"/>
  <c r="AG163" i="42"/>
  <c r="Y5" i="49"/>
  <c r="V50" i="51"/>
  <c r="D38" i="52"/>
  <c r="V24" i="51"/>
  <c r="N242" i="49"/>
  <c r="Y45" i="47"/>
  <c r="X253" i="49"/>
  <c r="Y6" i="51"/>
  <c r="AB82" i="49"/>
  <c r="Z245" i="49"/>
  <c r="Z69" i="49"/>
  <c r="R144" i="39"/>
  <c r="N27" i="47"/>
  <c r="AA243" i="49"/>
  <c r="O160" i="49"/>
  <c r="AA81" i="48"/>
  <c r="AC18" i="45"/>
  <c r="N289" i="49"/>
  <c r="AF26" i="42"/>
  <c r="S212" i="49"/>
  <c r="S261" i="37"/>
  <c r="Y191" i="49"/>
  <c r="S49" i="38"/>
  <c r="Y70" i="50"/>
  <c r="AG15" i="44"/>
  <c r="S78" i="49"/>
  <c r="S36" i="53"/>
  <c r="O86" i="49"/>
  <c r="S203" i="37"/>
  <c r="R160" i="38"/>
  <c r="AF226" i="42"/>
  <c r="R5" i="33"/>
  <c r="X311" i="49"/>
  <c r="Z318" i="49"/>
  <c r="T45" i="48"/>
  <c r="S54" i="37"/>
  <c r="Q34" i="51"/>
  <c r="O240" i="49"/>
  <c r="AF17" i="49"/>
  <c r="S44" i="48"/>
  <c r="R63" i="33"/>
  <c r="Q103" i="33"/>
  <c r="AF68" i="43"/>
  <c r="R198" i="37"/>
  <c r="AF90" i="43"/>
  <c r="AB355" i="49"/>
  <c r="AF130" i="43"/>
  <c r="R8" i="33"/>
  <c r="AB191" i="49"/>
  <c r="R143" i="39"/>
  <c r="C48" i="53"/>
  <c r="S147" i="39"/>
  <c r="Z66" i="50"/>
  <c r="D13" i="41"/>
  <c r="R373" i="33"/>
  <c r="O320" i="49"/>
  <c r="R319" i="33"/>
  <c r="AA115" i="50"/>
  <c r="N96" i="49"/>
  <c r="N227" i="49"/>
  <c r="E5" i="43"/>
  <c r="N87" i="48"/>
  <c r="AG234" i="42"/>
  <c r="S43" i="53"/>
  <c r="AB164" i="49"/>
  <c r="T359" i="49"/>
  <c r="Y38" i="50"/>
  <c r="J16" i="39"/>
  <c r="Y55" i="49"/>
  <c r="Y89" i="53"/>
  <c r="Z246" i="49"/>
  <c r="T320" i="49"/>
  <c r="S190" i="39"/>
  <c r="E37" i="41"/>
  <c r="S50" i="49"/>
  <c r="S231" i="38"/>
  <c r="AB37" i="47"/>
  <c r="AF151" i="42"/>
  <c r="P7" i="40"/>
  <c r="J30" i="24"/>
  <c r="Z9" i="49"/>
  <c r="R143" i="33"/>
  <c r="J25" i="9"/>
  <c r="B58" i="34"/>
  <c r="R209" i="38"/>
  <c r="AG112" i="43"/>
  <c r="N62" i="53"/>
  <c r="R66" i="37"/>
  <c r="AG59" i="44"/>
  <c r="O78" i="53"/>
  <c r="V11" i="51"/>
  <c r="N53" i="47"/>
  <c r="AA327" i="49"/>
  <c r="J33" i="7"/>
  <c r="O24" i="47"/>
  <c r="O65" i="48"/>
  <c r="G16" i="39"/>
  <c r="AA41" i="47"/>
  <c r="R305" i="33"/>
  <c r="X26" i="48"/>
  <c r="AA7" i="48"/>
  <c r="X264" i="49"/>
  <c r="Z36" i="48"/>
  <c r="Q133" i="33"/>
  <c r="AG244" i="42"/>
  <c r="O52" i="50"/>
  <c r="R21" i="38"/>
  <c r="N71" i="53"/>
  <c r="H18" i="51"/>
  <c r="X27" i="51"/>
  <c r="Y29" i="51"/>
  <c r="AA325" i="49"/>
  <c r="R236" i="37"/>
  <c r="Z136" i="49"/>
  <c r="G34" i="34"/>
  <c r="R26" i="39"/>
  <c r="T36" i="50"/>
  <c r="Y59" i="49"/>
  <c r="N53" i="53"/>
  <c r="AA4" i="48"/>
  <c r="F5" i="43"/>
  <c r="Q438" i="33"/>
  <c r="A9" i="35"/>
  <c r="Z53" i="49"/>
  <c r="N43" i="47"/>
  <c r="J21" i="42"/>
  <c r="Y24" i="47"/>
  <c r="R128" i="33"/>
  <c r="AF128" i="42"/>
  <c r="R62" i="39"/>
  <c r="AF108" i="42"/>
  <c r="S63" i="49"/>
  <c r="T44" i="47"/>
  <c r="AF93" i="42"/>
  <c r="S41" i="53"/>
  <c r="Q375" i="33"/>
  <c r="Q167" i="33"/>
  <c r="N278" i="49"/>
  <c r="Y20" i="51"/>
  <c r="I22" i="39"/>
  <c r="AB24" i="48"/>
  <c r="AF54" i="44"/>
  <c r="R20" i="51"/>
  <c r="R20" i="33"/>
  <c r="R362" i="33"/>
  <c r="X90" i="50"/>
  <c r="AC22" i="45"/>
  <c r="AF101" i="42"/>
  <c r="R4" i="51"/>
  <c r="AB37" i="53"/>
  <c r="Z9" i="50"/>
  <c r="Z195" i="49"/>
  <c r="Q444" i="33"/>
  <c r="S136" i="38"/>
  <c r="AA70" i="53"/>
  <c r="AB303" i="49"/>
  <c r="Y317" i="49"/>
  <c r="AB59" i="50"/>
  <c r="J38" i="9"/>
  <c r="G119" i="34"/>
  <c r="J70" i="53"/>
  <c r="R220" i="37"/>
  <c r="G12" i="37"/>
  <c r="N12" i="37"/>
  <c r="Y21" i="48"/>
  <c r="Y25" i="53"/>
  <c r="C60" i="34"/>
  <c r="W8" i="51"/>
  <c r="X58" i="47"/>
  <c r="N44" i="49"/>
  <c r="L27" i="42"/>
  <c r="AD20" i="51"/>
  <c r="X123" i="50"/>
  <c r="AC2" i="50" a="1"/>
  <c r="N16" i="47"/>
  <c r="T14" i="50"/>
  <c r="S141" i="38"/>
  <c r="O98" i="50"/>
  <c r="AA343" i="49"/>
  <c r="G44" i="24"/>
  <c r="G20" i="24"/>
  <c r="R327" i="33"/>
  <c r="D2" i="6"/>
  <c r="T44" i="53"/>
  <c r="S62" i="47"/>
  <c r="H6" i="43"/>
  <c r="R261" i="39"/>
  <c r="D32" i="41"/>
  <c r="X36" i="49"/>
  <c r="AG79" i="42"/>
  <c r="J13" i="8"/>
  <c r="T29" i="49"/>
  <c r="L15" i="61"/>
  <c r="J46" i="24"/>
  <c r="Y298" i="49"/>
  <c r="J6" i="10"/>
  <c r="O2" i="34"/>
  <c r="Z6" i="51"/>
  <c r="T334" i="49"/>
  <c r="N24" i="50"/>
  <c r="S65" i="38"/>
  <c r="AG10" i="43"/>
  <c r="Y31" i="50"/>
  <c r="O84" i="49"/>
  <c r="Z52" i="51"/>
  <c r="J41" i="24"/>
  <c r="Z194" i="49"/>
  <c r="S199" i="49"/>
  <c r="R153" i="37"/>
  <c r="AB92" i="48"/>
  <c r="S50" i="53"/>
  <c r="O80" i="53"/>
  <c r="X70" i="48"/>
  <c r="AA81" i="53"/>
  <c r="Y57" i="50"/>
  <c r="T41" i="50"/>
  <c r="T130" i="49"/>
  <c r="Y58" i="53"/>
  <c r="T79" i="48"/>
  <c r="O3" i="45" a="1"/>
  <c r="X15" i="47"/>
  <c r="R257" i="33"/>
  <c r="Z281" i="49"/>
  <c r="T59" i="49"/>
  <c r="AG108" i="42"/>
  <c r="T104" i="49"/>
  <c r="Y297" i="49"/>
  <c r="C49" i="34"/>
  <c r="S249" i="37"/>
  <c r="T61" i="49"/>
  <c r="S125" i="38"/>
  <c r="Y33" i="47"/>
  <c r="R103" i="38"/>
  <c r="T82" i="53"/>
  <c r="AG63" i="44"/>
  <c r="Y65" i="49"/>
  <c r="Y372" i="49"/>
  <c r="AB27" i="53"/>
  <c r="G128" i="34"/>
  <c r="Z14" i="53"/>
  <c r="S24" i="53"/>
  <c r="Q161" i="33"/>
  <c r="S307" i="49"/>
  <c r="S81" i="39"/>
  <c r="R233" i="39"/>
  <c r="Z5" i="47"/>
  <c r="R361" i="33"/>
  <c r="N97" i="49"/>
  <c r="N65" i="48"/>
  <c r="R126" i="33"/>
  <c r="W46" i="51"/>
  <c r="AA29" i="48"/>
  <c r="Z77" i="50"/>
  <c r="AA87" i="53"/>
  <c r="Q490" i="33"/>
  <c r="X91" i="49"/>
  <c r="J38" i="10"/>
  <c r="X79" i="50"/>
  <c r="R11" i="51"/>
  <c r="D38" i="35"/>
  <c r="AB4" i="47"/>
  <c r="Y64" i="47"/>
  <c r="J25" i="53"/>
  <c r="S25" i="49"/>
  <c r="T230" i="49"/>
  <c r="T68" i="49"/>
  <c r="C30" i="50"/>
  <c r="Q227" i="33"/>
  <c r="T140" i="49"/>
  <c r="AB226" i="49"/>
  <c r="O68" i="47"/>
  <c r="S217" i="39"/>
  <c r="T195" i="49"/>
  <c r="R445" i="33"/>
  <c r="S224" i="37"/>
  <c r="AB84" i="49"/>
  <c r="Y359" i="49"/>
  <c r="J15" i="43"/>
  <c r="Z90" i="48"/>
  <c r="O4" i="47"/>
  <c r="AB12" i="53"/>
  <c r="Q63" i="33"/>
  <c r="R7" i="39"/>
  <c r="Y13" i="44" a="1"/>
  <c r="N68" i="48"/>
  <c r="O87" i="53"/>
  <c r="S119" i="39"/>
  <c r="AB384" i="49"/>
  <c r="R302" i="33"/>
  <c r="R440" i="33"/>
  <c r="AB77" i="50"/>
  <c r="R177" i="39"/>
  <c r="Z72" i="47"/>
  <c r="N38" i="47"/>
  <c r="D48" i="34"/>
  <c r="Q141" i="33"/>
  <c r="Y30" i="49"/>
  <c r="J68" i="53"/>
  <c r="V35" i="51"/>
  <c r="L19" i="42"/>
  <c r="R214" i="38"/>
  <c r="Z36" i="51"/>
  <c r="X33" i="49"/>
  <c r="Q27" i="51"/>
  <c r="R138" i="38"/>
  <c r="Q359" i="33"/>
  <c r="T37" i="53"/>
  <c r="Z57" i="53"/>
  <c r="Y88" i="53"/>
  <c r="AA40" i="48"/>
  <c r="D23" i="52"/>
  <c r="X240" i="49"/>
  <c r="J34" i="35"/>
  <c r="AN4" i="49"/>
  <c r="O388" i="49"/>
  <c r="N381" i="49"/>
  <c r="AA66" i="48"/>
  <c r="N35" i="49"/>
  <c r="AF78" i="43"/>
  <c r="S152" i="38"/>
  <c r="U3" i="45" a="1"/>
  <c r="O87" i="49"/>
  <c r="D10" i="35"/>
  <c r="J19" i="35"/>
  <c r="AG232" i="42"/>
  <c r="H10" i="51"/>
  <c r="T45" i="53"/>
  <c r="S136" i="49"/>
  <c r="AF99" i="42"/>
  <c r="S164" i="38"/>
  <c r="Q467" i="33"/>
  <c r="G46" i="34"/>
  <c r="T8" i="47"/>
  <c r="AF148" i="42"/>
  <c r="Q121" i="33"/>
  <c r="R126" i="37"/>
  <c r="R8" i="37"/>
  <c r="N84" i="50"/>
  <c r="AA12" i="48"/>
  <c r="S40" i="47"/>
  <c r="Y55" i="47"/>
  <c r="Z66" i="47"/>
  <c r="T99" i="50"/>
  <c r="J12" i="11"/>
  <c r="F9" i="38"/>
  <c r="Y98" i="49"/>
  <c r="S232" i="38"/>
  <c r="AA71" i="50"/>
  <c r="R241" i="33"/>
  <c r="S208" i="49"/>
  <c r="B42" i="34"/>
  <c r="N89" i="48"/>
  <c r="Q9" i="45" a="1"/>
  <c r="M48" i="51"/>
  <c r="T80" i="49"/>
  <c r="Y293" i="49"/>
  <c r="S92" i="48"/>
  <c r="G5" i="38"/>
  <c r="I14" i="37"/>
  <c r="J11" i="11"/>
  <c r="AG26" i="42"/>
  <c r="L38" i="51"/>
  <c r="D28" i="41"/>
  <c r="X32" i="53"/>
  <c r="O46" i="49"/>
  <c r="T356" i="49"/>
  <c r="J4" i="8"/>
  <c r="X82" i="48"/>
  <c r="Y82" i="49"/>
  <c r="AG92" i="42"/>
  <c r="N53" i="49"/>
  <c r="AA131" i="49"/>
  <c r="N62" i="47"/>
  <c r="AA223" i="49"/>
  <c r="R332" i="33"/>
  <c r="Z24" i="48"/>
  <c r="J10" i="48"/>
  <c r="C19" i="39"/>
  <c r="S75" i="47"/>
  <c r="J59" i="50"/>
  <c r="O296" i="49"/>
  <c r="Z65" i="49"/>
  <c r="Z171" i="49"/>
  <c r="X8" i="49"/>
  <c r="O71" i="47"/>
  <c r="Z164" i="49"/>
  <c r="Z321" i="49"/>
  <c r="S147" i="49"/>
  <c r="Y140" i="49"/>
  <c r="AF96" i="43"/>
  <c r="S69" i="37"/>
  <c r="H3" i="42"/>
  <c r="J22" i="7"/>
  <c r="AH16" i="49"/>
  <c r="T200" i="49"/>
  <c r="N9" i="48"/>
  <c r="Z178" i="49"/>
  <c r="Q446" i="33"/>
  <c r="S12" i="48"/>
  <c r="AA17" i="53"/>
  <c r="S21" i="38"/>
  <c r="J37" i="10"/>
  <c r="AG110" i="42"/>
  <c r="AI21" i="49"/>
  <c r="AB232" i="49"/>
  <c r="T388" i="49"/>
  <c r="T208" i="49"/>
  <c r="AB67" i="47"/>
  <c r="H22" i="52"/>
  <c r="X22" i="48"/>
  <c r="AG54" i="42"/>
  <c r="S32" i="47"/>
  <c r="Z67" i="48"/>
  <c r="M30" i="41"/>
  <c r="Y178" i="49"/>
  <c r="V26" i="51"/>
  <c r="N17" i="39"/>
  <c r="AA340" i="49"/>
  <c r="AA128" i="49"/>
  <c r="Y163" i="49"/>
  <c r="AG67" i="42"/>
  <c r="B27" i="34"/>
  <c r="N6" i="50"/>
  <c r="R52" i="33"/>
  <c r="S348" i="49"/>
  <c r="S50" i="38"/>
  <c r="Y320" i="49"/>
  <c r="R81" i="39"/>
  <c r="Z64" i="47"/>
  <c r="AA36" i="48"/>
  <c r="AB65" i="47"/>
  <c r="Y87" i="50"/>
  <c r="Y54" i="51"/>
  <c r="R419" i="33"/>
  <c r="E4" i="39"/>
  <c r="N18" i="47"/>
  <c r="T63" i="48"/>
  <c r="E16" i="38"/>
  <c r="Z386" i="49"/>
  <c r="J18" i="39"/>
  <c r="Z83" i="48"/>
  <c r="Z55" i="48"/>
  <c r="H19" i="38"/>
  <c r="AB235" i="49"/>
  <c r="R249" i="39"/>
  <c r="O38" i="49"/>
  <c r="O69" i="53"/>
  <c r="AG8" i="43"/>
  <c r="Y168" i="49"/>
  <c r="T10" i="53"/>
  <c r="G26" i="24"/>
  <c r="D7" i="43"/>
  <c r="Y154" i="49"/>
  <c r="AA371" i="49"/>
  <c r="R147" i="38"/>
  <c r="T35" i="47"/>
  <c r="T62" i="47"/>
  <c r="G4" i="37"/>
  <c r="J62" i="49"/>
  <c r="Y13" i="49"/>
  <c r="N168" i="49"/>
  <c r="Y39" i="53"/>
  <c r="R23" i="39"/>
  <c r="O14" i="53"/>
  <c r="J29" i="7"/>
  <c r="Z190" i="49"/>
  <c r="S92" i="49"/>
  <c r="X352" i="49"/>
  <c r="S89" i="53"/>
  <c r="I29" i="52"/>
  <c r="R321" i="33"/>
  <c r="AA288" i="49"/>
  <c r="J59" i="47"/>
  <c r="AB223" i="49"/>
  <c r="W22" i="51"/>
  <c r="G24" i="39"/>
  <c r="C22" i="39"/>
  <c r="X6" i="49"/>
  <c r="R202" i="33"/>
  <c r="O77" i="48"/>
  <c r="J28" i="7"/>
  <c r="S131" i="38"/>
  <c r="Q163" i="33"/>
  <c r="O55" i="49"/>
  <c r="H42" i="51"/>
  <c r="AA117" i="50"/>
  <c r="AG158" i="42"/>
  <c r="N19" i="49"/>
  <c r="R207" i="39"/>
  <c r="S3" i="37"/>
  <c r="L24" i="43"/>
  <c r="G17" i="38"/>
  <c r="AA111" i="49"/>
  <c r="Y60" i="48"/>
  <c r="R347" i="33"/>
  <c r="R80" i="39"/>
  <c r="X60" i="48"/>
  <c r="S142" i="38"/>
  <c r="R30" i="39"/>
  <c r="S298" i="49"/>
  <c r="S82" i="48"/>
  <c r="S9" i="39"/>
  <c r="B65" i="34"/>
  <c r="Z5" i="51"/>
  <c r="Y72" i="48"/>
  <c r="AG58" i="43"/>
  <c r="R14" i="33"/>
  <c r="W3" i="47" a="1"/>
  <c r="Z165" i="49"/>
  <c r="Z29" i="49"/>
  <c r="B103" i="34"/>
  <c r="S81" i="38"/>
  <c r="AH11" i="49"/>
  <c r="R3" i="33"/>
  <c r="Z33" i="51"/>
  <c r="M38" i="41"/>
  <c r="I4" i="37"/>
  <c r="R451" i="33"/>
  <c r="AF9" i="44"/>
  <c r="AB228" i="49"/>
  <c r="R130" i="33"/>
  <c r="S92" i="38"/>
  <c r="Z49" i="48"/>
  <c r="X68" i="50"/>
  <c r="R100" i="38"/>
  <c r="W31" i="51"/>
  <c r="S169" i="49"/>
  <c r="S168" i="39"/>
  <c r="X3" i="47"/>
  <c r="AG32" i="44"/>
  <c r="T7" i="47"/>
  <c r="N275" i="49"/>
  <c r="Y57" i="47"/>
  <c r="R14" i="51"/>
  <c r="S71" i="38"/>
  <c r="J84" i="53"/>
  <c r="R44" i="38"/>
  <c r="R222" i="39"/>
  <c r="Z68" i="50"/>
  <c r="N184" i="49"/>
  <c r="X342" i="49"/>
  <c r="H11" i="51"/>
  <c r="Y64" i="50"/>
  <c r="J70" i="49"/>
  <c r="AG132" i="42"/>
  <c r="B39" i="34"/>
  <c r="X16" i="48"/>
  <c r="S74" i="49"/>
  <c r="AA100" i="49"/>
  <c r="V12" i="51"/>
  <c r="J24" i="7"/>
  <c r="O57" i="47"/>
  <c r="R136" i="38"/>
  <c r="T17" i="47"/>
  <c r="E16" i="44"/>
  <c r="Q43" i="33"/>
  <c r="Y29" i="49"/>
  <c r="AH23" i="48"/>
  <c r="G13" i="39"/>
  <c r="AF126" i="43"/>
  <c r="AH19" i="48"/>
  <c r="S80" i="48"/>
  <c r="AA341" i="49"/>
  <c r="AF75" i="42"/>
  <c r="X94" i="50"/>
  <c r="S94" i="49"/>
  <c r="AB78" i="50"/>
  <c r="S68" i="49"/>
  <c r="O108" i="50"/>
  <c r="T5" i="40"/>
  <c r="Y10" i="49"/>
  <c r="X42" i="51"/>
  <c r="AB50" i="48"/>
  <c r="O48" i="47"/>
  <c r="Z297" i="49"/>
  <c r="R475" i="33"/>
  <c r="N9" i="37"/>
  <c r="AG94" i="42"/>
  <c r="Q226" i="33"/>
  <c r="X30" i="48"/>
  <c r="S14" i="53"/>
  <c r="Y20" i="48"/>
  <c r="N281" i="49"/>
  <c r="R232" i="37"/>
  <c r="S240" i="37"/>
  <c r="AA43" i="50"/>
  <c r="J26" i="10"/>
  <c r="N112" i="49"/>
  <c r="S51" i="47"/>
  <c r="T146" i="49"/>
  <c r="X49" i="50"/>
  <c r="I8" i="39"/>
  <c r="R89" i="37"/>
  <c r="S260" i="39"/>
  <c r="S11" i="39"/>
  <c r="Z315" i="49"/>
  <c r="T182" i="49"/>
  <c r="S134" i="39"/>
  <c r="AG39" i="43"/>
  <c r="T323" i="49"/>
  <c r="Z290" i="49"/>
  <c r="S135" i="39"/>
  <c r="N318" i="49"/>
  <c r="AG201" i="42"/>
  <c r="Q13" i="40" a="1"/>
  <c r="R289" i="33"/>
  <c r="AB20" i="48"/>
  <c r="AA109" i="49"/>
  <c r="K21" i="42"/>
  <c r="R141" i="37"/>
  <c r="Z144" i="49"/>
  <c r="X235" i="49"/>
  <c r="T49" i="49"/>
  <c r="J28" i="24"/>
  <c r="Z46" i="47"/>
  <c r="R25" i="37"/>
  <c r="T40" i="50"/>
  <c r="Q207" i="33"/>
  <c r="AG150" i="42"/>
  <c r="T41" i="48"/>
  <c r="M51" i="51"/>
  <c r="AG157" i="42"/>
  <c r="O42" i="49"/>
  <c r="R110" i="38"/>
  <c r="O200" i="49"/>
  <c r="J27" i="8"/>
  <c r="X226" i="49"/>
  <c r="AA358" i="49"/>
  <c r="V3" i="51"/>
  <c r="AB84" i="50"/>
  <c r="E21" i="44"/>
  <c r="O89" i="50"/>
  <c r="N41" i="47"/>
  <c r="O92" i="49"/>
  <c r="S31" i="39"/>
  <c r="J22" i="24"/>
  <c r="N74" i="49"/>
  <c r="G5" i="45"/>
  <c r="S160" i="49"/>
  <c r="N369" i="49"/>
  <c r="X12" i="49"/>
  <c r="AG75" i="42"/>
  <c r="X54" i="53"/>
  <c r="J19" i="11"/>
  <c r="T50" i="50"/>
  <c r="Y175" i="49"/>
  <c r="S198" i="39"/>
  <c r="L32" i="51"/>
  <c r="O71" i="48"/>
  <c r="Q291" i="33"/>
  <c r="G15" i="34"/>
  <c r="O110" i="50"/>
  <c r="Y270" i="49"/>
  <c r="Y12" i="53"/>
  <c r="AB113" i="50"/>
  <c r="Y56" i="50"/>
  <c r="Y61" i="50"/>
  <c r="Z274" i="49"/>
  <c r="S256" i="39"/>
  <c r="AB78" i="47"/>
  <c r="N19" i="38"/>
  <c r="N44" i="47"/>
  <c r="O159" i="49"/>
  <c r="F15" i="45"/>
  <c r="R453" i="33"/>
  <c r="R224" i="37"/>
  <c r="C18" i="39"/>
  <c r="Y157" i="49"/>
  <c r="G59" i="34"/>
  <c r="AF67" i="43"/>
  <c r="AG64" i="44"/>
  <c r="R367" i="33"/>
  <c r="J7" i="24"/>
  <c r="Z248" i="49"/>
  <c r="AF166" i="42"/>
  <c r="X79" i="47"/>
  <c r="X323" i="49"/>
  <c r="AG18" i="44"/>
  <c r="AB48" i="47"/>
  <c r="AF9" i="42"/>
  <c r="AB74" i="47"/>
  <c r="N113" i="49"/>
  <c r="W27" i="51"/>
  <c r="R341" i="33"/>
  <c r="X59" i="53"/>
  <c r="Q367" i="33"/>
  <c r="Q231" i="33"/>
  <c r="S114" i="50"/>
  <c r="N50" i="47"/>
  <c r="I8" i="38"/>
  <c r="J72" i="53"/>
  <c r="S142" i="49"/>
  <c r="Y40" i="50"/>
  <c r="N18" i="50"/>
  <c r="AA47" i="49"/>
  <c r="H60" i="51"/>
  <c r="Y4" i="51"/>
  <c r="AG2" i="34"/>
  <c r="H3" i="44"/>
  <c r="E17" i="43"/>
  <c r="Y254" i="49"/>
  <c r="H39" i="51"/>
  <c r="B13" i="34"/>
  <c r="T169" i="49"/>
  <c r="AF14" i="49"/>
  <c r="F6" i="38"/>
  <c r="O79" i="53"/>
  <c r="Z9" i="47"/>
  <c r="T118" i="49"/>
  <c r="AA91" i="50"/>
  <c r="C7" i="34"/>
  <c r="R368" i="33"/>
  <c r="C37" i="34"/>
  <c r="R461" i="33"/>
  <c r="R344" i="33"/>
  <c r="Y36" i="47"/>
  <c r="K5" i="42"/>
  <c r="Z15" i="49"/>
  <c r="AB12" i="45"/>
  <c r="J17" i="44"/>
  <c r="O80" i="48"/>
  <c r="N31" i="53"/>
  <c r="G14" i="39"/>
  <c r="B71" i="34"/>
  <c r="J19" i="44"/>
  <c r="T9" i="44" a="1"/>
  <c r="N74" i="47"/>
  <c r="J20" i="48"/>
  <c r="T98" i="50"/>
  <c r="AF13" i="50"/>
  <c r="D39" i="34"/>
  <c r="O8" i="47"/>
  <c r="AS2" i="34"/>
  <c r="T15" i="47"/>
  <c r="AG13" i="51"/>
  <c r="AB167" i="49"/>
  <c r="J41" i="50"/>
  <c r="Y44" i="48"/>
  <c r="Y21" i="47"/>
  <c r="AA278" i="49"/>
  <c r="AA13" i="48"/>
  <c r="X289" i="49"/>
  <c r="S42" i="37"/>
  <c r="Y141" i="49"/>
  <c r="Z323" i="49"/>
  <c r="R11" i="38"/>
  <c r="R6" i="37"/>
  <c r="L14" i="51"/>
  <c r="Y9" i="42" a="1"/>
  <c r="S254" i="49"/>
  <c r="S201" i="38"/>
  <c r="T331" i="49"/>
  <c r="S92" i="39"/>
  <c r="D26" i="34"/>
  <c r="Y18" i="50"/>
  <c r="G56" i="34"/>
  <c r="AA266" i="49"/>
  <c r="X390" i="49"/>
  <c r="V29" i="40"/>
  <c r="X28" i="50"/>
  <c r="I17" i="38"/>
  <c r="S11" i="50"/>
  <c r="O86" i="53"/>
  <c r="O73" i="49"/>
  <c r="X77" i="50"/>
  <c r="O119" i="49"/>
  <c r="T201" i="49"/>
  <c r="AB85" i="53"/>
  <c r="R34" i="37"/>
  <c r="N308" i="49"/>
  <c r="N40" i="48"/>
  <c r="AF54" i="43"/>
  <c r="S172" i="39"/>
  <c r="O61" i="50"/>
  <c r="C38" i="53"/>
  <c r="S14" i="48"/>
  <c r="X52" i="47"/>
  <c r="S179" i="49"/>
  <c r="R55" i="33"/>
  <c r="AA13" i="47"/>
  <c r="M35" i="51"/>
  <c r="N342" i="49"/>
  <c r="G6" i="12"/>
  <c r="X190" i="49"/>
  <c r="S62" i="37"/>
  <c r="Q52" i="33"/>
  <c r="Y25" i="50"/>
  <c r="T33" i="48"/>
  <c r="R333" i="33"/>
  <c r="AA9" i="53"/>
  <c r="J57" i="50"/>
  <c r="Z8" i="50"/>
  <c r="O51" i="49"/>
  <c r="N255" i="49"/>
  <c r="AB328" i="49"/>
  <c r="S103" i="50"/>
  <c r="O105" i="50"/>
  <c r="Y46" i="49"/>
  <c r="AB80" i="48"/>
  <c r="R152" i="39"/>
  <c r="O29" i="50"/>
  <c r="AA101" i="49"/>
  <c r="O74" i="49"/>
  <c r="S176" i="49"/>
  <c r="AK3" i="34"/>
  <c r="N8" i="49"/>
  <c r="AB37" i="48"/>
  <c r="N125" i="49"/>
  <c r="AA104" i="49"/>
  <c r="R134" i="37"/>
  <c r="T19" i="50"/>
  <c r="W11" i="51"/>
  <c r="R242" i="39"/>
  <c r="N24" i="59"/>
  <c r="S309" i="49"/>
  <c r="T3" i="47"/>
  <c r="D11" i="35"/>
  <c r="AA31" i="48"/>
  <c r="T73" i="47"/>
  <c r="AB76" i="47"/>
  <c r="AA92" i="48"/>
  <c r="T39" i="50"/>
  <c r="C51" i="59"/>
  <c r="M51" i="59"/>
  <c r="J31" i="50"/>
  <c r="Z71" i="53"/>
  <c r="AB67" i="53"/>
  <c r="AA12" i="53"/>
  <c r="S213" i="49"/>
  <c r="N140" i="49"/>
  <c r="AF25" i="42"/>
  <c r="N174" i="49"/>
  <c r="X114" i="50"/>
  <c r="Y366" i="49"/>
  <c r="C25" i="34"/>
  <c r="M26" i="41"/>
  <c r="J79" i="47"/>
  <c r="Y23" i="53"/>
  <c r="E16" i="42"/>
  <c r="C112" i="34"/>
  <c r="AG219" i="42"/>
  <c r="R183" i="39"/>
  <c r="E19" i="43"/>
  <c r="Z57" i="51"/>
  <c r="X16" i="47"/>
  <c r="X76" i="47"/>
  <c r="Z231" i="49"/>
  <c r="AA53" i="50"/>
  <c r="B24" i="51"/>
  <c r="S116" i="39"/>
  <c r="Z286" i="49"/>
  <c r="J31" i="8"/>
  <c r="AF39" i="43"/>
  <c r="E15" i="38"/>
  <c r="T65" i="47"/>
  <c r="X161" i="49"/>
  <c r="H8" i="51"/>
  <c r="N49" i="50"/>
  <c r="AF59" i="44"/>
  <c r="R89" i="38"/>
  <c r="Z43" i="47"/>
  <c r="AA21" i="47"/>
  <c r="X95" i="49"/>
  <c r="S251" i="39"/>
  <c r="G4" i="45"/>
  <c r="AG164" i="42"/>
  <c r="AF12" i="50"/>
  <c r="N292" i="49"/>
  <c r="D4" i="41"/>
  <c r="T22" i="50"/>
  <c r="R43" i="37"/>
  <c r="Y121" i="49"/>
  <c r="D38" i="41"/>
  <c r="U9" i="43" a="1"/>
  <c r="J31" i="9"/>
  <c r="S48" i="53"/>
  <c r="AI3" i="53"/>
  <c r="X69" i="50"/>
  <c r="AA180" i="49"/>
  <c r="Z3" i="51"/>
  <c r="H57" i="51"/>
  <c r="AG130" i="43"/>
  <c r="Q463" i="33"/>
  <c r="AF237" i="42"/>
  <c r="Z43" i="48"/>
  <c r="R18" i="39"/>
  <c r="S6" i="37"/>
  <c r="S94" i="39"/>
  <c r="X2" i="17"/>
  <c r="R220" i="39"/>
  <c r="X84" i="50"/>
  <c r="AB70" i="48"/>
  <c r="L13" i="51"/>
  <c r="R432" i="33"/>
  <c r="R15" i="51"/>
  <c r="AB41" i="53"/>
  <c r="AA40" i="47"/>
  <c r="S207" i="49"/>
  <c r="AF215" i="42"/>
  <c r="X378" i="49"/>
  <c r="Y72" i="50"/>
  <c r="Q287" i="33"/>
  <c r="O279" i="49"/>
  <c r="J30" i="7"/>
  <c r="S87" i="38"/>
  <c r="Y292" i="49"/>
  <c r="S39" i="53"/>
  <c r="B107" i="34"/>
  <c r="N14" i="53"/>
  <c r="AA28" i="48"/>
  <c r="Y110" i="49"/>
  <c r="G5" i="44"/>
  <c r="O70" i="50"/>
  <c r="N121" i="49"/>
  <c r="N87" i="53"/>
  <c r="AA33" i="49"/>
  <c r="X28" i="48"/>
  <c r="O68" i="49"/>
  <c r="AB363" i="49"/>
  <c r="Z33" i="50"/>
  <c r="S27" i="48"/>
  <c r="R196" i="39"/>
  <c r="AG110" i="43"/>
  <c r="X26" i="50"/>
  <c r="AA234" i="49"/>
  <c r="T12" i="48"/>
  <c r="S158" i="37"/>
  <c r="Z324" i="49"/>
  <c r="AA147" i="49"/>
  <c r="N79" i="48"/>
  <c r="F6" i="39"/>
  <c r="O343" i="49"/>
  <c r="Y209" i="49"/>
  <c r="Z356" i="49"/>
  <c r="W3" i="53" a="1"/>
  <c r="AB38" i="50"/>
  <c r="G28" i="34"/>
  <c r="T8" i="48"/>
  <c r="AB46" i="49"/>
  <c r="O105" i="49"/>
  <c r="Y179" i="49"/>
  <c r="AA61" i="47"/>
  <c r="AF98" i="42"/>
  <c r="AG255" i="42"/>
  <c r="Z387" i="49"/>
  <c r="S43" i="37"/>
  <c r="AK2" i="34"/>
  <c r="N219" i="49"/>
  <c r="T257" i="49"/>
  <c r="F7" i="44"/>
  <c r="O168" i="49"/>
  <c r="Y22" i="48"/>
  <c r="F7" i="37"/>
  <c r="O164" i="49"/>
  <c r="O291" i="49"/>
  <c r="L23" i="51"/>
  <c r="S131" i="39"/>
  <c r="N30" i="53"/>
  <c r="AB199" i="49"/>
  <c r="T88" i="48"/>
  <c r="X131" i="49"/>
  <c r="AA239" i="49"/>
  <c r="O264" i="49"/>
  <c r="N82" i="48"/>
  <c r="AI23" i="49"/>
  <c r="R478" i="33"/>
  <c r="AG106" i="42"/>
  <c r="Q42" i="51"/>
  <c r="D14" i="61" a="1"/>
  <c r="X99" i="50"/>
  <c r="N294" i="49"/>
  <c r="L18" i="43"/>
  <c r="X14" i="53"/>
  <c r="J86" i="53"/>
  <c r="C41" i="53"/>
  <c r="C80" i="34"/>
  <c r="R465" i="33"/>
  <c r="AB116" i="50"/>
  <c r="N288" i="49"/>
  <c r="X31" i="51"/>
  <c r="T51" i="48"/>
  <c r="Q445" i="33"/>
  <c r="R37" i="33"/>
  <c r="R54" i="51"/>
  <c r="Y63" i="47"/>
  <c r="E4" i="45"/>
  <c r="R288" i="33"/>
  <c r="R61" i="37"/>
  <c r="N26" i="48"/>
  <c r="R164" i="33"/>
  <c r="O103" i="49"/>
  <c r="H38" i="51"/>
  <c r="S165" i="39"/>
  <c r="Q483" i="33"/>
  <c r="J30" i="9"/>
  <c r="K23" i="43"/>
  <c r="AB76" i="53"/>
  <c r="J7" i="48"/>
  <c r="AG218" i="42"/>
  <c r="Y11" i="47"/>
  <c r="N326" i="49"/>
  <c r="F7" i="42"/>
  <c r="R215" i="33"/>
  <c r="O175" i="49"/>
  <c r="S97" i="49"/>
  <c r="Z264" i="49"/>
  <c r="T8" i="50"/>
  <c r="X120" i="50"/>
  <c r="N149" i="49"/>
  <c r="AA15" i="53"/>
  <c r="J4" i="11"/>
  <c r="Y279" i="49"/>
  <c r="S85" i="49"/>
  <c r="Q8" i="33"/>
  <c r="X42" i="49"/>
  <c r="AB90" i="50"/>
  <c r="AB109" i="49"/>
  <c r="J8" i="49"/>
  <c r="T34" i="48"/>
  <c r="I1" i="58"/>
  <c r="AA23" i="53"/>
  <c r="S247" i="37"/>
  <c r="X223" i="49"/>
  <c r="Y210" i="49"/>
  <c r="N50" i="53"/>
  <c r="N52" i="50"/>
  <c r="D110" i="34"/>
  <c r="O101" i="50"/>
  <c r="R17" i="37"/>
  <c r="S210" i="39"/>
  <c r="N84" i="49"/>
  <c r="X20" i="51"/>
  <c r="E23" i="43"/>
  <c r="Q21" i="33"/>
  <c r="AF130" i="42"/>
  <c r="Y21" i="53"/>
  <c r="N58" i="49"/>
  <c r="Z383" i="49"/>
  <c r="N62" i="48"/>
  <c r="O78" i="49"/>
  <c r="N92" i="48"/>
  <c r="S26" i="50"/>
  <c r="T55" i="48"/>
  <c r="S259" i="37"/>
  <c r="T66" i="50"/>
  <c r="AB205" i="49"/>
  <c r="S82" i="37"/>
  <c r="Z87" i="48"/>
  <c r="O357" i="49"/>
  <c r="J19" i="48"/>
  <c r="W5" i="51"/>
  <c r="S50" i="39"/>
  <c r="S27" i="47"/>
  <c r="J90" i="53"/>
  <c r="N256" i="49"/>
  <c r="X39" i="51"/>
  <c r="R435" i="33"/>
  <c r="N6" i="53"/>
  <c r="AC16" i="45"/>
  <c r="AB276" i="49"/>
  <c r="X17" i="53"/>
  <c r="N363" i="49"/>
  <c r="AB47" i="48"/>
  <c r="Y10" i="48"/>
  <c r="AA164" i="49"/>
  <c r="S80" i="50"/>
  <c r="Z64" i="50"/>
  <c r="R348" i="33"/>
  <c r="J55" i="47"/>
  <c r="R418" i="33"/>
  <c r="T84" i="49"/>
  <c r="C91" i="34"/>
  <c r="R33" i="37"/>
  <c r="X32" i="51"/>
  <c r="Z113" i="49"/>
  <c r="Z84" i="50"/>
  <c r="S171" i="37"/>
  <c r="Y67" i="50"/>
  <c r="N248" i="49"/>
  <c r="Z244" i="49"/>
  <c r="Z13" i="47"/>
  <c r="N110" i="49"/>
  <c r="AF9" i="43"/>
  <c r="S180" i="38"/>
  <c r="T34" i="49"/>
  <c r="J17" i="10"/>
  <c r="Y29" i="53"/>
  <c r="N79" i="49"/>
  <c r="G3" i="50"/>
  <c r="S131" i="37"/>
  <c r="T31" i="48"/>
  <c r="R5" i="51"/>
  <c r="S247" i="38"/>
  <c r="R466" i="33"/>
  <c r="AF250" i="42"/>
  <c r="J20" i="44"/>
  <c r="S381" i="49"/>
  <c r="Q432" i="33"/>
  <c r="J9" i="39"/>
  <c r="B64" i="34"/>
  <c r="R154" i="38"/>
  <c r="Q513" i="33"/>
  <c r="R162" i="33"/>
  <c r="S38" i="47"/>
  <c r="O64" i="47"/>
  <c r="AG86" i="43"/>
  <c r="X44" i="53"/>
  <c r="AF23" i="51"/>
  <c r="R175" i="37"/>
  <c r="S18" i="39"/>
  <c r="AF21" i="43"/>
  <c r="Z2" i="26"/>
  <c r="T83" i="50"/>
  <c r="S59" i="38"/>
  <c r="X68" i="49"/>
  <c r="AG4" i="44"/>
  <c r="AA96" i="49"/>
  <c r="O206" i="49"/>
  <c r="R188" i="37"/>
  <c r="Y74" i="49"/>
  <c r="AF235" i="42"/>
  <c r="AG167" i="42"/>
  <c r="S153" i="38"/>
  <c r="F7" i="38"/>
  <c r="N75" i="48"/>
  <c r="E9" i="37"/>
  <c r="N120" i="50"/>
  <c r="N221" i="49"/>
  <c r="F9" i="37"/>
  <c r="O45" i="50"/>
  <c r="C28" i="34"/>
  <c r="S4" i="37"/>
  <c r="R185" i="37"/>
  <c r="Y46" i="50"/>
  <c r="D32" i="46"/>
  <c r="T367" i="49"/>
  <c r="Z6" i="49"/>
  <c r="R132" i="38"/>
  <c r="S86" i="50"/>
  <c r="N11" i="49"/>
  <c r="R259" i="37"/>
  <c r="J3" i="11"/>
  <c r="H15" i="51"/>
  <c r="AA224" i="49"/>
  <c r="R297" i="33"/>
  <c r="S116" i="37"/>
  <c r="AF129" i="42"/>
  <c r="X55" i="47"/>
  <c r="S13" i="50"/>
  <c r="Y12" i="50"/>
  <c r="S375" i="49"/>
  <c r="J34" i="11"/>
  <c r="Y111" i="49"/>
  <c r="F10" i="38"/>
  <c r="O171" i="49"/>
  <c r="AB60" i="47"/>
  <c r="Z370" i="49"/>
  <c r="X179" i="49"/>
  <c r="N1" i="39"/>
  <c r="AA106" i="49"/>
  <c r="S217" i="37"/>
  <c r="Y374" i="49"/>
  <c r="R51" i="51"/>
  <c r="O25" i="50"/>
  <c r="L22" i="51"/>
  <c r="AB12" i="49"/>
  <c r="S209" i="38"/>
  <c r="Y67" i="53"/>
  <c r="J28" i="47"/>
  <c r="N7" i="38"/>
  <c r="O7" i="49"/>
  <c r="G12" i="24"/>
  <c r="T108" i="49"/>
  <c r="T50" i="53"/>
  <c r="R53" i="51"/>
  <c r="Z272" i="49"/>
  <c r="H59" i="51"/>
  <c r="S58" i="49"/>
  <c r="F17" i="38"/>
  <c r="AA82" i="53"/>
  <c r="AG220" i="42"/>
  <c r="O184" i="49"/>
  <c r="O115" i="50"/>
  <c r="AA7" i="53"/>
  <c r="AA370" i="49"/>
  <c r="AF255" i="42"/>
  <c r="V6" i="51"/>
  <c r="O116" i="50"/>
  <c r="M47" i="51"/>
  <c r="M8" i="40"/>
  <c r="D17" i="34"/>
  <c r="W23" i="51"/>
  <c r="Q148" i="33"/>
  <c r="AG133" i="42"/>
  <c r="R139" i="39"/>
  <c r="G7" i="42"/>
  <c r="T62" i="49"/>
  <c r="T166" i="49"/>
  <c r="S81" i="48"/>
  <c r="L34" i="51"/>
  <c r="N19" i="59"/>
  <c r="Z7" i="53"/>
  <c r="Z7" i="49"/>
  <c r="J12" i="47"/>
  <c r="S175" i="37"/>
  <c r="E22" i="42"/>
  <c r="S25" i="50"/>
  <c r="T124" i="50"/>
  <c r="AB297" i="49"/>
  <c r="J32" i="7"/>
  <c r="Y325" i="49"/>
  <c r="T243" i="49"/>
  <c r="U4" i="33"/>
  <c r="R503" i="33"/>
  <c r="AA91" i="49"/>
  <c r="X41" i="48"/>
  <c r="AB50" i="50"/>
  <c r="AA260" i="49"/>
  <c r="Z17" i="49"/>
  <c r="O109" i="49"/>
  <c r="F4" i="43"/>
  <c r="AA36" i="53"/>
  <c r="AF12" i="49"/>
  <c r="AF20" i="44"/>
  <c r="R172" i="33"/>
  <c r="J343" i="49"/>
  <c r="J12" i="35"/>
  <c r="O62" i="48"/>
  <c r="S48" i="47"/>
  <c r="C57" i="34"/>
  <c r="AA380" i="49"/>
  <c r="C79" i="34"/>
  <c r="R60" i="33"/>
  <c r="Z110" i="50"/>
  <c r="AC6" i="45"/>
  <c r="S342" i="49"/>
  <c r="W39" i="51"/>
  <c r="N171" i="49"/>
  <c r="AB265" i="49"/>
  <c r="AF112" i="42"/>
  <c r="Q325" i="33"/>
  <c r="N220" i="49"/>
  <c r="AB46" i="48"/>
  <c r="Q79" i="33"/>
  <c r="S186" i="49"/>
  <c r="AA199" i="49"/>
  <c r="T67" i="47"/>
  <c r="Z250" i="49"/>
  <c r="K17" i="42"/>
  <c r="N134" i="49"/>
  <c r="R74" i="39"/>
  <c r="AB115" i="49"/>
  <c r="J3" i="10"/>
  <c r="Y18" i="49"/>
  <c r="R49" i="51"/>
  <c r="AF28" i="44"/>
  <c r="Q196" i="33"/>
  <c r="L16" i="42"/>
  <c r="X11" i="48"/>
  <c r="AA35" i="47"/>
  <c r="X121" i="49"/>
  <c r="S57" i="47"/>
  <c r="U9" i="44" a="1"/>
  <c r="AI23" i="50"/>
  <c r="S90" i="37"/>
  <c r="AF47" i="44"/>
  <c r="Z47" i="49"/>
  <c r="M34" i="41"/>
  <c r="H47" i="51"/>
  <c r="S148" i="39"/>
  <c r="Y62" i="47"/>
  <c r="T203" i="49"/>
  <c r="O86" i="48"/>
  <c r="O150" i="49"/>
  <c r="J69" i="53"/>
  <c r="E20" i="39"/>
  <c r="N70" i="49"/>
  <c r="Y84" i="50"/>
  <c r="AB13" i="45"/>
  <c r="AA52" i="47"/>
  <c r="X153" i="49"/>
  <c r="S84" i="53"/>
  <c r="R79" i="33"/>
  <c r="T363" i="49"/>
  <c r="S203" i="39"/>
  <c r="AG144" i="42"/>
  <c r="N307" i="49"/>
  <c r="S71" i="47"/>
  <c r="BE3" i="34"/>
  <c r="X43" i="51"/>
  <c r="C23" i="39"/>
  <c r="H14" i="59"/>
  <c r="R70" i="33"/>
  <c r="Z186" i="49"/>
  <c r="Y22" i="50"/>
  <c r="H61" i="51"/>
  <c r="O214" i="49"/>
  <c r="AA40" i="50"/>
  <c r="X236" i="49"/>
  <c r="T385" i="49"/>
  <c r="L5" i="44"/>
  <c r="M28" i="41"/>
  <c r="S32" i="39"/>
  <c r="AB62" i="49"/>
  <c r="Q487" i="33"/>
  <c r="R109" i="38"/>
  <c r="G13" i="47"/>
  <c r="R128" i="38"/>
  <c r="J16" i="8"/>
  <c r="AB72" i="49"/>
  <c r="J28" i="48"/>
  <c r="S89" i="37"/>
  <c r="R44" i="51"/>
  <c r="V42" i="51"/>
  <c r="S223" i="37"/>
  <c r="Q417" i="33"/>
  <c r="O44" i="50"/>
  <c r="S241" i="37"/>
  <c r="R24" i="39"/>
  <c r="R238" i="37"/>
  <c r="E22" i="43"/>
  <c r="N336" i="49"/>
  <c r="S59" i="49"/>
  <c r="J82" i="50"/>
  <c r="AG15" i="42"/>
  <c r="S33" i="53"/>
  <c r="X361" i="49"/>
  <c r="S256" i="37"/>
  <c r="E25" i="41"/>
  <c r="R217" i="39"/>
  <c r="J36" i="7"/>
  <c r="O3" i="53"/>
  <c r="S43" i="47"/>
  <c r="S51" i="38"/>
  <c r="T37" i="47"/>
  <c r="AH13" i="50"/>
  <c r="O7" i="53"/>
  <c r="AB19" i="53"/>
  <c r="Z354" i="49"/>
  <c r="C47" i="59"/>
  <c r="AG23" i="42"/>
  <c r="AA210" i="49"/>
  <c r="Z19" i="50"/>
  <c r="Z169" i="49"/>
  <c r="T197" i="49"/>
  <c r="AG136" i="42"/>
  <c r="R40" i="39"/>
  <c r="Y33" i="49"/>
  <c r="T29" i="40"/>
  <c r="Q300" i="33"/>
  <c r="O55" i="53"/>
  <c r="M10" i="41"/>
  <c r="O28" i="49"/>
  <c r="R82" i="33"/>
  <c r="T52" i="53"/>
  <c r="R223" i="39"/>
  <c r="AB201" i="49"/>
  <c r="AI11" i="48"/>
  <c r="L16" i="61"/>
  <c r="Z16" i="49"/>
  <c r="Z11" i="48"/>
  <c r="R68" i="33"/>
  <c r="R100" i="33"/>
  <c r="S19" i="50"/>
  <c r="L11" i="61"/>
  <c r="C44" i="34"/>
  <c r="T14" i="49"/>
  <c r="G71" i="34"/>
  <c r="Z80" i="48"/>
  <c r="AA65" i="53"/>
  <c r="N66" i="53"/>
  <c r="AA79" i="53"/>
  <c r="T205" i="49"/>
  <c r="AA8" i="49"/>
  <c r="T60" i="50"/>
  <c r="R150" i="37"/>
  <c r="Z13" i="51"/>
  <c r="R162" i="38"/>
  <c r="AA53" i="47"/>
  <c r="X286" i="49"/>
  <c r="D8" i="51"/>
  <c r="AN4" i="48"/>
  <c r="S41" i="49"/>
  <c r="AA337" i="49"/>
  <c r="I11" i="59"/>
  <c r="AA152" i="49"/>
  <c r="B114" i="34"/>
  <c r="AA301" i="49"/>
  <c r="N26" i="47"/>
  <c r="Z262" i="49"/>
  <c r="O353" i="49"/>
  <c r="Y103" i="49"/>
  <c r="W49" i="51"/>
  <c r="W13" i="51"/>
  <c r="Z230" i="49"/>
  <c r="S146" i="39"/>
  <c r="R248" i="38"/>
  <c r="AB78" i="49"/>
  <c r="O322" i="49"/>
  <c r="AI13" i="50"/>
  <c r="N197" i="49"/>
  <c r="B88" i="34"/>
  <c r="Y75" i="53"/>
  <c r="O77" i="50"/>
  <c r="T178" i="49"/>
  <c r="O51" i="47"/>
  <c r="Z19" i="47"/>
  <c r="X11" i="49"/>
  <c r="S232" i="39"/>
  <c r="O111" i="49"/>
  <c r="J21" i="24"/>
  <c r="AA30" i="53"/>
  <c r="T75" i="50"/>
  <c r="X11" i="50"/>
  <c r="AA49" i="53"/>
  <c r="AG191" i="42"/>
  <c r="AA62" i="53"/>
  <c r="G51" i="59"/>
  <c r="O81" i="50"/>
  <c r="S18" i="50"/>
  <c r="R485" i="33"/>
  <c r="Y193" i="49"/>
  <c r="S87" i="39"/>
  <c r="R216" i="38"/>
  <c r="AA156" i="49"/>
  <c r="G23" i="34"/>
  <c r="T46" i="53"/>
  <c r="E8" i="59"/>
  <c r="AF21" i="51"/>
  <c r="X75" i="50"/>
  <c r="AF58" i="42"/>
  <c r="S97" i="39"/>
  <c r="R48" i="39"/>
  <c r="J69" i="49"/>
  <c r="O6" i="50"/>
  <c r="C70" i="34"/>
  <c r="AB4" i="48"/>
  <c r="Y83" i="49"/>
  <c r="S70" i="49"/>
  <c r="AB9" i="45"/>
  <c r="V38" i="51"/>
  <c r="M16" i="61"/>
  <c r="Z127" i="49"/>
  <c r="J45" i="48"/>
  <c r="O69" i="48"/>
  <c r="X74" i="47"/>
  <c r="R56" i="38"/>
  <c r="X71" i="48"/>
  <c r="Z14" i="50"/>
  <c r="S300" i="49"/>
  <c r="Q478" i="33"/>
  <c r="R25" i="33"/>
  <c r="R48" i="33"/>
  <c r="G35" i="59"/>
  <c r="G70" i="34"/>
  <c r="T65" i="53"/>
  <c r="R7" i="51"/>
  <c r="AB9" i="47"/>
  <c r="T38" i="48"/>
  <c r="AB24" i="53"/>
  <c r="Z177" i="49"/>
  <c r="S112" i="38"/>
  <c r="S260" i="37"/>
  <c r="AG212" i="42"/>
  <c r="R48" i="51"/>
  <c r="AB154" i="49"/>
  <c r="R161" i="37"/>
  <c r="S138" i="38"/>
  <c r="E17" i="39"/>
  <c r="Q44" i="51"/>
  <c r="T82" i="48"/>
  <c r="X80" i="53"/>
  <c r="V32" i="51"/>
  <c r="AB113" i="49"/>
  <c r="AB8" i="53"/>
  <c r="O83" i="49"/>
  <c r="N33" i="53"/>
  <c r="N268" i="49"/>
  <c r="Q277" i="33"/>
  <c r="AI11" i="49"/>
  <c r="X59" i="47"/>
  <c r="X102" i="50"/>
  <c r="AA330" i="49"/>
  <c r="S165" i="38"/>
  <c r="AF4" i="43"/>
  <c r="L46" i="51"/>
  <c r="AA137" i="49"/>
  <c r="AB229" i="49"/>
  <c r="S40" i="50"/>
  <c r="AA81" i="49"/>
  <c r="O4" i="53"/>
  <c r="N66" i="48"/>
  <c r="R74" i="37"/>
  <c r="Q86" i="33"/>
  <c r="S34" i="53"/>
  <c r="AA89" i="50"/>
  <c r="N198" i="49"/>
  <c r="O12" i="49"/>
  <c r="S134" i="38"/>
  <c r="R157" i="39"/>
  <c r="N3" i="59"/>
  <c r="AB202" i="49"/>
  <c r="N5" i="53"/>
  <c r="F23" i="35"/>
  <c r="X7" i="49"/>
  <c r="Y29" i="47"/>
  <c r="Y13" i="47"/>
  <c r="AG18" i="42"/>
  <c r="O261" i="49"/>
  <c r="AM3" i="42"/>
  <c r="AG42" i="44"/>
  <c r="AG23" i="44"/>
  <c r="R48" i="38"/>
  <c r="J77" i="50"/>
  <c r="R118" i="37"/>
  <c r="X193" i="49"/>
  <c r="U13" i="45" a="1"/>
  <c r="Z11" i="53"/>
  <c r="AF227" i="42"/>
  <c r="Z84" i="49"/>
  <c r="W53" i="51"/>
  <c r="S60" i="50"/>
  <c r="T67" i="49"/>
  <c r="S61" i="49"/>
  <c r="AB4" i="45"/>
  <c r="O367" i="49"/>
  <c r="X90" i="49"/>
  <c r="AB80" i="53"/>
  <c r="AA85" i="49"/>
  <c r="J43" i="50"/>
  <c r="AA56" i="47"/>
  <c r="R281" i="33"/>
  <c r="AA84" i="50"/>
  <c r="AB118" i="50"/>
  <c r="S184" i="38"/>
  <c r="O112" i="49"/>
  <c r="J19" i="53"/>
  <c r="AB127" i="49"/>
  <c r="Z330" i="49"/>
  <c r="R70" i="37"/>
  <c r="Y85" i="49"/>
  <c r="R96" i="39"/>
  <c r="U6" i="61"/>
  <c r="AB28" i="47"/>
  <c r="R280" i="33"/>
  <c r="C22" i="34"/>
  <c r="T270" i="49"/>
  <c r="X7" i="47"/>
  <c r="Q302" i="33"/>
  <c r="J44" i="24"/>
  <c r="S48" i="39"/>
  <c r="AF118" i="42"/>
  <c r="R54" i="38"/>
  <c r="K7" i="33"/>
  <c r="X368" i="49"/>
  <c r="B17" i="51"/>
  <c r="D23" i="34"/>
  <c r="AB21" i="49"/>
  <c r="O46" i="50"/>
  <c r="T21" i="48"/>
  <c r="AA32" i="48"/>
  <c r="J21" i="35"/>
  <c r="R390" i="33"/>
  <c r="S52" i="47"/>
  <c r="R215" i="37"/>
  <c r="N32" i="47"/>
  <c r="Z174" i="49"/>
  <c r="Z87" i="49"/>
  <c r="J35" i="7"/>
  <c r="S15" i="39"/>
  <c r="AB204" i="49"/>
  <c r="N205" i="49"/>
  <c r="T30" i="53"/>
  <c r="R29" i="40"/>
  <c r="Y33" i="53"/>
  <c r="S91" i="50"/>
  <c r="S81" i="53"/>
  <c r="Y294" i="49"/>
  <c r="Z280" i="49"/>
  <c r="Z133" i="49"/>
  <c r="T342" i="49"/>
  <c r="S153" i="49"/>
  <c r="Q19" i="51"/>
  <c r="AA269" i="49"/>
  <c r="J7" i="38"/>
  <c r="I24" i="39"/>
  <c r="X207" i="49"/>
  <c r="S151" i="37"/>
  <c r="O203" i="49"/>
  <c r="T23" i="49"/>
  <c r="G79" i="34"/>
  <c r="R31" i="51"/>
  <c r="G4" i="38"/>
  <c r="Q70" i="33"/>
  <c r="Y142" i="49"/>
  <c r="N18" i="49"/>
  <c r="S218" i="37"/>
  <c r="Z40" i="49"/>
  <c r="AA76" i="47"/>
  <c r="Z201" i="49"/>
  <c r="AA38" i="48"/>
  <c r="X36" i="53"/>
  <c r="F2" i="35"/>
  <c r="J26" i="8"/>
  <c r="AB40" i="49"/>
  <c r="Q259" i="33"/>
  <c r="X13" i="53"/>
  <c r="N73" i="50"/>
  <c r="S201" i="49"/>
  <c r="O67" i="47"/>
  <c r="T281" i="49"/>
  <c r="Y273" i="49"/>
  <c r="N367" i="49"/>
  <c r="Y17" i="48"/>
  <c r="Q501" i="33"/>
  <c r="J32" i="35"/>
  <c r="X312" i="49"/>
  <c r="O64" i="49"/>
  <c r="N4" i="38"/>
  <c r="S21" i="49"/>
  <c r="AF103" i="43"/>
  <c r="Z51" i="51"/>
  <c r="AF33" i="44"/>
  <c r="AA115" i="49"/>
  <c r="N31" i="50"/>
  <c r="X303" i="49"/>
  <c r="X187" i="49"/>
  <c r="Q331" i="33"/>
  <c r="AF104" i="43"/>
  <c r="X309" i="49"/>
  <c r="AA24" i="49"/>
  <c r="T272" i="49"/>
  <c r="R224" i="38"/>
  <c r="S24" i="37"/>
  <c r="S10" i="50"/>
  <c r="R26" i="38"/>
  <c r="L54" i="51"/>
  <c r="AA98" i="49"/>
  <c r="Y51" i="51"/>
  <c r="O56" i="50"/>
  <c r="T60" i="49"/>
  <c r="Z70" i="47"/>
  <c r="X3" i="49"/>
  <c r="N59" i="53"/>
  <c r="R197" i="38"/>
  <c r="G38" i="24"/>
  <c r="AF103" i="42"/>
  <c r="S130" i="39"/>
  <c r="R133" i="37"/>
  <c r="AG24" i="44"/>
  <c r="N92" i="49"/>
  <c r="T192" i="49"/>
  <c r="Q388" i="33"/>
  <c r="Z77" i="47"/>
  <c r="AG203" i="42"/>
  <c r="S46" i="48"/>
  <c r="N337" i="49"/>
  <c r="N320" i="49"/>
  <c r="AB126" i="49"/>
  <c r="W32" i="51"/>
  <c r="J9" i="37"/>
  <c r="S77" i="50"/>
  <c r="S28" i="49"/>
  <c r="R276" i="33"/>
  <c r="L7" i="42"/>
  <c r="G17" i="39"/>
  <c r="T9" i="47"/>
  <c r="AC8" i="45"/>
  <c r="Q48" i="51"/>
  <c r="X39" i="49"/>
  <c r="AG7" i="42"/>
  <c r="S83" i="53"/>
  <c r="R64" i="38"/>
  <c r="R138" i="33"/>
  <c r="Y67" i="49"/>
  <c r="T40" i="48"/>
  <c r="AF149" i="42"/>
  <c r="T73" i="53"/>
  <c r="M41" i="51"/>
  <c r="Q238" i="33"/>
  <c r="S143" i="38"/>
  <c r="AC2" i="53" a="1"/>
  <c r="S285" i="49"/>
  <c r="R78" i="38"/>
  <c r="O16" i="50"/>
  <c r="I10" i="59"/>
  <c r="Y385" i="49"/>
  <c r="Z289" i="49"/>
  <c r="N124" i="50"/>
  <c r="D8" i="41"/>
  <c r="Q340" i="33"/>
  <c r="Y121" i="50"/>
  <c r="J12" i="24"/>
  <c r="T30" i="50"/>
  <c r="O11" i="48"/>
  <c r="Y37" i="49"/>
  <c r="C17" i="39"/>
  <c r="J36" i="10"/>
  <c r="N101" i="50"/>
  <c r="Y119" i="50"/>
  <c r="Q4" i="33"/>
  <c r="Z176" i="49"/>
  <c r="AF21" i="49"/>
  <c r="J25" i="24"/>
  <c r="AB58" i="47"/>
  <c r="X384" i="49"/>
  <c r="AB80" i="50"/>
  <c r="T381" i="49"/>
  <c r="H51" i="51"/>
  <c r="Y78" i="50"/>
  <c r="D109" i="34"/>
  <c r="R53" i="38"/>
  <c r="AB234" i="49"/>
  <c r="Y155" i="49"/>
  <c r="S94" i="37"/>
  <c r="S326" i="49"/>
  <c r="S241" i="38"/>
  <c r="R412" i="33"/>
  <c r="S174" i="38"/>
  <c r="Y137" i="49"/>
  <c r="AF256" i="42"/>
  <c r="Z25" i="50"/>
  <c r="AB46" i="53"/>
  <c r="AF172" i="42"/>
  <c r="Y65" i="50"/>
  <c r="AA259" i="49"/>
  <c r="T176" i="49"/>
  <c r="N111" i="50"/>
  <c r="Z75" i="47"/>
  <c r="O41" i="48"/>
  <c r="AB45" i="48"/>
  <c r="Y40" i="49"/>
  <c r="S38" i="38"/>
  <c r="Z15" i="53"/>
  <c r="AB32" i="48"/>
  <c r="S24" i="50"/>
  <c r="X10" i="48"/>
  <c r="S376" i="49"/>
  <c r="Y28" i="49"/>
  <c r="AB203" i="49"/>
  <c r="Z18" i="51"/>
  <c r="AA200" i="49"/>
  <c r="D3" i="35"/>
  <c r="R135" i="39"/>
  <c r="X55" i="50"/>
  <c r="S57" i="38"/>
  <c r="X288" i="49"/>
  <c r="AG154" i="42"/>
  <c r="S34" i="37"/>
  <c r="S6" i="39"/>
  <c r="Q185" i="33"/>
  <c r="AF198" i="42"/>
  <c r="S42" i="50"/>
  <c r="N165" i="49"/>
  <c r="Q40" i="33"/>
  <c r="AB49" i="48"/>
  <c r="R203" i="33"/>
  <c r="Q186" i="33"/>
  <c r="T18" i="50"/>
  <c r="AB64" i="49"/>
  <c r="X19" i="47"/>
  <c r="R296" i="33"/>
  <c r="Q211" i="33"/>
  <c r="K23" i="42"/>
  <c r="AA75" i="49"/>
  <c r="S28" i="38"/>
  <c r="S79" i="39"/>
  <c r="S10" i="53"/>
  <c r="C123" i="34"/>
  <c r="R100" i="39"/>
  <c r="Q31" i="51"/>
  <c r="Z78" i="49"/>
  <c r="Q35" i="51"/>
  <c r="N78" i="53"/>
  <c r="AF46" i="43"/>
  <c r="T353" i="49"/>
  <c r="J37" i="50"/>
  <c r="Y371" i="49"/>
  <c r="Y11" i="51"/>
  <c r="S79" i="49"/>
  <c r="R201" i="39"/>
  <c r="Z320" i="49"/>
  <c r="AA111" i="50"/>
  <c r="T81" i="50"/>
  <c r="Q26" i="33"/>
  <c r="R157" i="37"/>
  <c r="O31" i="48"/>
  <c r="S247" i="49"/>
  <c r="S142" i="37"/>
  <c r="X168" i="49"/>
  <c r="AA303" i="49"/>
  <c r="S55" i="37"/>
  <c r="S196" i="49"/>
  <c r="AB317" i="49"/>
  <c r="N21" i="47"/>
  <c r="R188" i="38"/>
  <c r="AG225" i="42"/>
  <c r="T14" i="48"/>
  <c r="N43" i="49"/>
  <c r="J23" i="24"/>
  <c r="X41" i="51"/>
  <c r="R92" i="39"/>
  <c r="S209" i="39"/>
  <c r="Y205" i="49"/>
  <c r="K22" i="43"/>
  <c r="O250" i="49"/>
  <c r="AA39" i="50"/>
  <c r="AF109" i="42"/>
  <c r="Q476" i="33"/>
  <c r="T142" i="49"/>
  <c r="AG165" i="42"/>
  <c r="AB31" i="50"/>
  <c r="Z74" i="50"/>
  <c r="AG117" i="43"/>
  <c r="G6" i="44"/>
  <c r="AA154" i="49"/>
  <c r="Z85" i="49"/>
  <c r="Z18" i="48"/>
  <c r="T76" i="50"/>
  <c r="J31" i="48"/>
  <c r="S315" i="49"/>
  <c r="M46" i="51"/>
  <c r="Y365" i="49"/>
  <c r="R105" i="38"/>
  <c r="R181" i="39"/>
  <c r="O180" i="49"/>
  <c r="S18" i="48"/>
  <c r="AB52" i="49"/>
  <c r="S253" i="49"/>
  <c r="R69" i="33"/>
  <c r="R55" i="37"/>
  <c r="S47" i="49"/>
  <c r="S329" i="49"/>
  <c r="O174" i="49"/>
  <c r="Q480" i="33"/>
  <c r="O43" i="48"/>
  <c r="S75" i="38"/>
  <c r="F8" i="37"/>
  <c r="Q497" i="33"/>
  <c r="S281" i="49"/>
  <c r="S62" i="39"/>
  <c r="I14" i="36"/>
  <c r="O59" i="53"/>
  <c r="Y11" i="49"/>
  <c r="AB145" i="49"/>
  <c r="AA35" i="50"/>
  <c r="AA74" i="53"/>
  <c r="Z235" i="49"/>
  <c r="AA63" i="49"/>
  <c r="AA258" i="49"/>
  <c r="D14" i="59"/>
  <c r="B92" i="34"/>
  <c r="T93" i="49"/>
  <c r="G58" i="34"/>
  <c r="S171" i="38"/>
  <c r="AG9" i="44"/>
  <c r="K28" i="42"/>
  <c r="X40" i="49"/>
  <c r="R246" i="37"/>
  <c r="S86" i="53"/>
  <c r="AB306" i="49"/>
  <c r="W24" i="51"/>
  <c r="J42" i="50"/>
  <c r="R87" i="37"/>
  <c r="R507" i="33"/>
  <c r="AF22" i="42"/>
  <c r="Y25" i="48"/>
  <c r="S111" i="38"/>
  <c r="T75" i="47"/>
  <c r="S42" i="53"/>
  <c r="S52" i="38"/>
  <c r="S278" i="49"/>
  <c r="S246" i="49"/>
  <c r="AM2" i="34"/>
  <c r="V55" i="51"/>
  <c r="AG132" i="43"/>
  <c r="AA94" i="50"/>
  <c r="S191" i="39"/>
  <c r="X20" i="53"/>
  <c r="L47" i="51"/>
  <c r="K7" i="44"/>
  <c r="R138" i="37"/>
  <c r="Z112" i="50"/>
  <c r="G10" i="47"/>
  <c r="AG54" i="44"/>
  <c r="J14" i="39"/>
  <c r="R52" i="39"/>
  <c r="R122" i="38"/>
  <c r="CE5" i="34"/>
  <c r="Y85" i="50"/>
  <c r="AA66" i="50"/>
  <c r="AB391" i="49"/>
  <c r="AA248" i="49"/>
  <c r="Z105" i="50"/>
  <c r="AB81" i="53"/>
  <c r="O303" i="49"/>
  <c r="O37" i="48"/>
  <c r="C85" i="34"/>
  <c r="Y54" i="50"/>
  <c r="Z44" i="51"/>
  <c r="X108" i="50"/>
  <c r="AF11" i="49"/>
  <c r="AW2" i="34"/>
  <c r="O15" i="53"/>
  <c r="T19" i="47"/>
  <c r="N117" i="49"/>
  <c r="R191" i="37"/>
  <c r="AF224" i="42"/>
  <c r="Z46" i="50"/>
  <c r="N47" i="47"/>
  <c r="Z125" i="49"/>
  <c r="AF22" i="48"/>
  <c r="AF89" i="43"/>
  <c r="J27" i="10"/>
  <c r="T30" i="49"/>
  <c r="Y302" i="49"/>
  <c r="X117" i="50"/>
  <c r="AB152" i="49"/>
  <c r="X7" i="51"/>
  <c r="J74" i="53"/>
  <c r="AA159" i="49"/>
  <c r="R137" i="33"/>
  <c r="Y81" i="50"/>
  <c r="AA60" i="47"/>
  <c r="N65" i="50"/>
  <c r="S63" i="39"/>
  <c r="T235" i="49"/>
  <c r="X4" i="47"/>
  <c r="J42" i="49"/>
  <c r="AB36" i="48"/>
  <c r="N388" i="49"/>
  <c r="Z361" i="49"/>
  <c r="AA179" i="49"/>
  <c r="R49" i="37"/>
  <c r="O280" i="49"/>
  <c r="S73" i="49"/>
  <c r="N232" i="49"/>
  <c r="R12" i="37"/>
  <c r="Q459" i="33"/>
  <c r="S237" i="39"/>
  <c r="R364" i="33"/>
  <c r="AF47" i="42"/>
  <c r="V31" i="51"/>
  <c r="AB351" i="49"/>
  <c r="Q201" i="33"/>
  <c r="S78" i="38"/>
  <c r="T35" i="49"/>
  <c r="C106" i="34"/>
  <c r="O109" i="50"/>
  <c r="M17" i="61"/>
  <c r="AB230" i="49"/>
  <c r="AB18" i="45"/>
  <c r="X220" i="49"/>
  <c r="D33" i="41"/>
  <c r="Y348" i="49"/>
  <c r="R447" i="33"/>
  <c r="S196" i="39"/>
  <c r="AA149" i="49"/>
  <c r="Q399" i="33"/>
  <c r="AB367" i="49"/>
  <c r="C47" i="53"/>
  <c r="N25" i="47"/>
  <c r="D33" i="34"/>
  <c r="Q239" i="33"/>
  <c r="D35" i="46"/>
  <c r="AG134" i="42"/>
  <c r="Z94" i="50"/>
  <c r="AB14" i="45"/>
  <c r="R121" i="37"/>
  <c r="Z88" i="50"/>
  <c r="N12" i="50"/>
  <c r="S43" i="48"/>
  <c r="G102" i="34"/>
  <c r="Z251" i="49"/>
  <c r="AB47" i="50"/>
  <c r="N58" i="50"/>
  <c r="B16" i="34"/>
  <c r="O24" i="53"/>
  <c r="R87" i="39"/>
  <c r="T25" i="53"/>
  <c r="N207" i="49"/>
  <c r="AD16" i="51"/>
  <c r="S364" i="49"/>
  <c r="Z263" i="49"/>
  <c r="S238" i="37"/>
  <c r="T126" i="49"/>
  <c r="R35" i="51"/>
  <c r="S6" i="47"/>
  <c r="S62" i="38"/>
  <c r="C42" i="53"/>
  <c r="AA146" i="49"/>
  <c r="AA84" i="49"/>
  <c r="Y15" i="47"/>
  <c r="S71" i="53"/>
  <c r="AB17" i="45"/>
  <c r="S181" i="37"/>
  <c r="T348" i="49"/>
  <c r="R112" i="38"/>
  <c r="Q309" i="33"/>
  <c r="X45" i="48"/>
  <c r="J9" i="49"/>
  <c r="AB346" i="49"/>
  <c r="S250" i="49"/>
  <c r="H10" i="37"/>
  <c r="S199" i="39"/>
  <c r="Y212" i="49"/>
  <c r="Y330" i="49"/>
  <c r="N29" i="48"/>
  <c r="S60" i="47"/>
  <c r="S84" i="48"/>
  <c r="AB86" i="48"/>
  <c r="T240" i="49"/>
  <c r="S159" i="38"/>
  <c r="N75" i="50"/>
  <c r="AF65" i="44"/>
  <c r="S31" i="38"/>
  <c r="T77" i="53"/>
  <c r="AF13" i="51"/>
  <c r="AA25" i="49"/>
  <c r="O26" i="48"/>
  <c r="Y62" i="49"/>
  <c r="D22" i="52"/>
  <c r="O274" i="49"/>
  <c r="AA49" i="47"/>
  <c r="AG4" i="43"/>
  <c r="AF95" i="43"/>
  <c r="O68" i="48"/>
  <c r="T62" i="50"/>
  <c r="K18" i="42"/>
  <c r="J39" i="7"/>
  <c r="Z35" i="50"/>
  <c r="R38" i="37"/>
  <c r="R255" i="37"/>
  <c r="N243" i="49"/>
  <c r="X68" i="48"/>
  <c r="T32" i="50"/>
  <c r="R262" i="37"/>
  <c r="S133" i="37"/>
  <c r="Y37" i="50"/>
  <c r="AN3" i="49"/>
  <c r="M2" i="34"/>
  <c r="R378" i="33"/>
  <c r="AF23" i="42"/>
  <c r="Z252" i="49"/>
  <c r="A5" i="35"/>
  <c r="Z79" i="49"/>
  <c r="O102" i="50"/>
  <c r="S140" i="38"/>
  <c r="AH18" i="50"/>
  <c r="S306" i="49"/>
  <c r="S283" i="49"/>
  <c r="T127" i="49"/>
  <c r="H4" i="54"/>
  <c r="T258" i="49"/>
  <c r="S370" i="49"/>
  <c r="N164" i="49"/>
  <c r="Z58" i="49"/>
  <c r="X372" i="49"/>
  <c r="Y275" i="49"/>
  <c r="AA6" i="48"/>
  <c r="R15" i="39"/>
  <c r="S264" i="49"/>
  <c r="T58" i="48"/>
  <c r="X44" i="51"/>
  <c r="AB60" i="50"/>
  <c r="J29" i="50"/>
  <c r="O41" i="47"/>
  <c r="Z34" i="49"/>
  <c r="O196" i="49"/>
  <c r="S88" i="50"/>
  <c r="X371" i="49"/>
  <c r="Z103" i="49"/>
  <c r="Q5" i="51"/>
  <c r="Z53" i="50"/>
  <c r="AB44" i="49"/>
  <c r="Z283" i="49"/>
  <c r="Z3" i="48"/>
  <c r="E15" i="44"/>
  <c r="T237" i="49"/>
  <c r="Z39" i="53"/>
  <c r="AB33" i="47"/>
  <c r="X29" i="48"/>
  <c r="R38" i="33"/>
  <c r="K12" i="33"/>
  <c r="Z193" i="49"/>
  <c r="N11" i="51"/>
  <c r="E18" i="44"/>
  <c r="X382" i="49"/>
  <c r="L3" i="44"/>
  <c r="B25" i="51"/>
  <c r="J38" i="35"/>
  <c r="Z56" i="50"/>
  <c r="X103" i="50"/>
  <c r="Z160" i="49"/>
  <c r="Z28" i="49"/>
  <c r="S162" i="39"/>
  <c r="AA39" i="49"/>
  <c r="Z379" i="49"/>
  <c r="AG24" i="43"/>
  <c r="T57" i="49"/>
  <c r="O72" i="49"/>
  <c r="G18" i="34"/>
  <c r="O155" i="49"/>
  <c r="S52" i="53"/>
  <c r="O242" i="49"/>
  <c r="S218" i="39"/>
  <c r="O70" i="49"/>
  <c r="AF114" i="43"/>
  <c r="S8" i="53"/>
  <c r="AB14" i="50"/>
  <c r="Z79" i="53"/>
  <c r="N123" i="49"/>
  <c r="AF51" i="42"/>
  <c r="AB75" i="49"/>
  <c r="X195" i="49"/>
  <c r="G33" i="24"/>
  <c r="Z181" i="49"/>
  <c r="T297" i="49"/>
  <c r="Y252" i="49"/>
  <c r="S153" i="37"/>
  <c r="AF96" i="42"/>
  <c r="H18" i="45"/>
  <c r="S90" i="38"/>
  <c r="AB102" i="50"/>
  <c r="J18" i="35"/>
  <c r="Y17" i="49"/>
  <c r="S60" i="53"/>
  <c r="Y86" i="48"/>
  <c r="S166" i="49"/>
  <c r="Q326" i="33"/>
  <c r="AB60" i="53"/>
  <c r="Z350" i="49"/>
  <c r="Y207" i="49"/>
  <c r="AG160" i="42"/>
  <c r="AA4" i="53"/>
  <c r="R75" i="33"/>
  <c r="H6" i="39"/>
  <c r="C83" i="34"/>
  <c r="S181" i="39"/>
  <c r="Q214" i="33"/>
  <c r="T350" i="49"/>
  <c r="AF26" i="44"/>
  <c r="X157" i="49"/>
  <c r="O48" i="53"/>
  <c r="AA187" i="49"/>
  <c r="J17" i="24"/>
  <c r="S154" i="39"/>
  <c r="X321" i="49"/>
  <c r="R357" i="33"/>
  <c r="S27" i="37"/>
  <c r="S271" i="49"/>
  <c r="R160" i="39"/>
  <c r="N41" i="48"/>
  <c r="B75" i="34"/>
  <c r="R41" i="51"/>
  <c r="V4" i="38"/>
  <c r="R31" i="39"/>
  <c r="Z30" i="50"/>
  <c r="G40" i="34"/>
  <c r="R326" i="33"/>
  <c r="O106" i="49"/>
  <c r="Z60" i="48"/>
  <c r="O27" i="47"/>
  <c r="N23" i="59"/>
  <c r="S137" i="37"/>
  <c r="Z7" i="48"/>
  <c r="AB274" i="49"/>
  <c r="S4" i="50"/>
  <c r="AG28" i="42"/>
  <c r="R22" i="33"/>
  <c r="Z219" i="49"/>
  <c r="S151" i="49"/>
  <c r="Y47" i="48"/>
  <c r="Z20" i="49"/>
  <c r="N55" i="48"/>
  <c r="R8" i="38"/>
  <c r="AI18" i="49"/>
  <c r="Z32" i="50"/>
  <c r="O103" i="50"/>
  <c r="X46" i="49"/>
  <c r="S197" i="37"/>
  <c r="R187" i="38"/>
  <c r="Z278" i="49"/>
  <c r="S27" i="38"/>
  <c r="T194" i="49"/>
  <c r="G18" i="39"/>
  <c r="AB381" i="49"/>
  <c r="S108" i="39"/>
  <c r="AB283" i="49"/>
  <c r="Q108" i="33"/>
  <c r="T138" i="49"/>
  <c r="S208" i="39"/>
  <c r="G105" i="34"/>
  <c r="J89" i="53"/>
  <c r="E22" i="41"/>
  <c r="G99" i="34"/>
  <c r="J74" i="47"/>
  <c r="G50" i="59"/>
  <c r="F24" i="35"/>
  <c r="AB17" i="50"/>
  <c r="Y87" i="49"/>
  <c r="Z37" i="47"/>
  <c r="X279" i="49"/>
  <c r="N96" i="50"/>
  <c r="R411" i="33"/>
  <c r="AH17" i="48"/>
  <c r="D7" i="42"/>
  <c r="AF170" i="42"/>
  <c r="H36" i="51"/>
  <c r="S153" i="39"/>
  <c r="J72" i="50"/>
  <c r="X155" i="49"/>
  <c r="AF65" i="42"/>
  <c r="L56" i="51"/>
  <c r="AF100" i="42"/>
  <c r="X57" i="53"/>
  <c r="AA103" i="49"/>
  <c r="AB168" i="49"/>
  <c r="AA387" i="49"/>
  <c r="C16" i="51"/>
  <c r="J73" i="53"/>
  <c r="N163" i="49"/>
  <c r="AG149" i="42"/>
  <c r="AA373" i="49"/>
  <c r="Y18" i="47"/>
  <c r="Z102" i="50"/>
  <c r="AG93" i="43"/>
  <c r="F4" i="42"/>
  <c r="Z313" i="49"/>
  <c r="S318" i="49"/>
  <c r="O140" i="49"/>
  <c r="X32" i="49"/>
  <c r="X63" i="53"/>
  <c r="B11" i="51"/>
  <c r="N18" i="48"/>
  <c r="Y261" i="49"/>
  <c r="AA48" i="50"/>
  <c r="F27" i="35"/>
  <c r="O11" i="47"/>
  <c r="T7" i="40"/>
  <c r="Y383" i="49"/>
  <c r="AG125" i="43"/>
  <c r="Q168" i="33"/>
  <c r="S130" i="37"/>
  <c r="Z42" i="53"/>
  <c r="H7" i="38"/>
  <c r="W36" i="51"/>
  <c r="AH14" i="50"/>
  <c r="AB24" i="47"/>
  <c r="G10" i="38"/>
  <c r="R54" i="33"/>
  <c r="Q197" i="33"/>
  <c r="D102" i="34"/>
  <c r="R278" i="33"/>
  <c r="N64" i="50"/>
  <c r="Z88" i="48"/>
  <c r="R149" i="38"/>
  <c r="X380" i="49"/>
  <c r="N47" i="49"/>
  <c r="T168" i="49"/>
  <c r="AF61" i="42"/>
  <c r="Y17" i="47"/>
  <c r="Z198" i="49"/>
  <c r="E21" i="43"/>
  <c r="Z43" i="49"/>
  <c r="O92" i="48"/>
  <c r="D25" i="46"/>
  <c r="B72" i="34"/>
  <c r="T17" i="48"/>
  <c r="Z16" i="50"/>
  <c r="Y92" i="50"/>
  <c r="AG51" i="44"/>
  <c r="Y4" i="47"/>
  <c r="I5" i="46"/>
  <c r="Y122" i="49"/>
  <c r="N102" i="50"/>
  <c r="AG87" i="42"/>
  <c r="R342" i="33"/>
  <c r="R488" i="33"/>
  <c r="AB117" i="50"/>
  <c r="H4" i="37"/>
  <c r="AG193" i="42"/>
  <c r="S121" i="49"/>
  <c r="J38" i="50"/>
  <c r="S38" i="53"/>
  <c r="S128" i="39"/>
  <c r="S261" i="49"/>
  <c r="R436" i="33"/>
  <c r="Y98" i="50"/>
  <c r="N17" i="53"/>
  <c r="S4" i="53"/>
  <c r="J17" i="39"/>
  <c r="X52" i="48"/>
  <c r="O294" i="49"/>
  <c r="AA217" i="49"/>
  <c r="V41" i="51"/>
  <c r="AI4" i="53"/>
  <c r="Z225" i="49"/>
  <c r="O245" i="49"/>
  <c r="S19" i="53"/>
  <c r="N264" i="49"/>
  <c r="N20" i="59"/>
  <c r="S6" i="50"/>
  <c r="J19" i="43"/>
  <c r="N82" i="53"/>
  <c r="AA43" i="47"/>
  <c r="O17" i="49"/>
  <c r="Y363" i="49"/>
  <c r="O183" i="49"/>
  <c r="AB70" i="50"/>
  <c r="Z18" i="49"/>
  <c r="AB267" i="49"/>
  <c r="N45" i="50"/>
  <c r="J11" i="10"/>
  <c r="AA167" i="49"/>
  <c r="T103" i="50"/>
  <c r="AF68" i="42"/>
  <c r="D12" i="54"/>
  <c r="AG152" i="42"/>
  <c r="AA365" i="49"/>
  <c r="S125" i="37"/>
  <c r="Q407" i="33"/>
  <c r="AG28" i="44"/>
  <c r="W6" i="51"/>
  <c r="R200" i="39"/>
  <c r="AA80" i="50"/>
  <c r="X44" i="48"/>
  <c r="R232" i="38"/>
  <c r="Q178" i="33"/>
  <c r="X36" i="48"/>
  <c r="R104" i="39"/>
  <c r="J57" i="47"/>
  <c r="R59" i="38"/>
  <c r="AH15" i="50"/>
  <c r="Q52" i="51"/>
  <c r="X23" i="50"/>
  <c r="S38" i="37"/>
  <c r="J8" i="7"/>
  <c r="S25" i="38"/>
  <c r="S99" i="49"/>
  <c r="T54" i="48"/>
  <c r="Y268" i="49"/>
  <c r="R15" i="33"/>
  <c r="R209" i="33"/>
  <c r="AA49" i="50"/>
  <c r="Y35" i="50"/>
  <c r="O66" i="48"/>
  <c r="R74" i="33"/>
  <c r="AB165" i="49"/>
  <c r="AA113" i="50"/>
  <c r="H7" i="44"/>
  <c r="S7" i="50"/>
  <c r="T211" i="49"/>
  <c r="AB41" i="50"/>
  <c r="B37" i="34"/>
  <c r="AB57" i="50"/>
  <c r="T9" i="40"/>
  <c r="T206" i="49"/>
  <c r="AB27" i="49"/>
  <c r="Y327" i="49"/>
  <c r="AF167" i="42"/>
  <c r="W3" i="48" a="1"/>
  <c r="X66" i="49"/>
  <c r="R258" i="33"/>
  <c r="Z37" i="48"/>
  <c r="S116" i="38"/>
  <c r="AF16" i="50"/>
  <c r="AG84" i="42"/>
  <c r="X213" i="49"/>
  <c r="S119" i="37"/>
  <c r="S70" i="37"/>
  <c r="M33" i="51"/>
  <c r="S225" i="49"/>
  <c r="AA6" i="49"/>
  <c r="E39" i="41"/>
  <c r="S91" i="39"/>
  <c r="T63" i="50"/>
  <c r="T133" i="49"/>
  <c r="N23" i="50"/>
  <c r="Y10" i="47"/>
  <c r="N61" i="47"/>
  <c r="H34" i="51"/>
  <c r="Y280" i="49"/>
  <c r="R21" i="37"/>
  <c r="AA85" i="48"/>
  <c r="J45" i="49"/>
  <c r="T87" i="50"/>
  <c r="Z99" i="50"/>
  <c r="R90" i="37"/>
  <c r="T51" i="53"/>
  <c r="D122" i="34"/>
  <c r="R71" i="37"/>
  <c r="X100" i="49"/>
  <c r="AI17" i="50"/>
  <c r="N22" i="48"/>
  <c r="R243" i="38"/>
  <c r="R398" i="33"/>
  <c r="G17" i="24"/>
  <c r="Z16" i="47"/>
  <c r="X42" i="50"/>
  <c r="Y47" i="49"/>
  <c r="AA48" i="47"/>
  <c r="O331" i="49"/>
  <c r="R192" i="33"/>
  <c r="T122" i="50"/>
  <c r="M11" i="61"/>
  <c r="H14" i="37"/>
  <c r="Q312" i="33"/>
  <c r="Z31" i="51"/>
  <c r="A6" i="35"/>
  <c r="AF63" i="42"/>
  <c r="X31" i="53"/>
  <c r="Y41" i="50"/>
  <c r="H6" i="37"/>
  <c r="O4" i="49"/>
  <c r="T67" i="48"/>
  <c r="H19" i="36"/>
  <c r="T40" i="49"/>
  <c r="Z92" i="48"/>
  <c r="Z85" i="50"/>
  <c r="R259" i="33"/>
  <c r="O217" i="49"/>
  <c r="S59" i="48"/>
  <c r="S101" i="49"/>
  <c r="AA89" i="53"/>
  <c r="Q47" i="33"/>
  <c r="G6" i="38"/>
  <c r="T95" i="49"/>
  <c r="E19" i="59"/>
  <c r="AG55" i="43"/>
  <c r="T110" i="49"/>
  <c r="R206" i="37"/>
  <c r="R163" i="33"/>
  <c r="AF63" i="43"/>
  <c r="AA391" i="49"/>
  <c r="X25" i="51"/>
  <c r="O18" i="50"/>
  <c r="R204" i="38"/>
  <c r="AF55" i="44"/>
  <c r="O94" i="50"/>
  <c r="Y181" i="49"/>
  <c r="J8" i="50"/>
  <c r="L8" i="40"/>
  <c r="V7" i="51"/>
  <c r="Z71" i="49"/>
  <c r="AA126" i="49"/>
  <c r="AA296" i="49"/>
  <c r="Z19" i="53"/>
  <c r="R9" i="40"/>
  <c r="O344" i="49"/>
  <c r="S328" i="49"/>
  <c r="L51" i="51"/>
  <c r="Y30" i="47"/>
  <c r="X133" i="49"/>
  <c r="AB63" i="49"/>
  <c r="Z192" i="49"/>
  <c r="R30" i="37"/>
  <c r="S4" i="39"/>
  <c r="Y79" i="50"/>
  <c r="Y263" i="49"/>
  <c r="R303" i="33"/>
  <c r="O72" i="48"/>
  <c r="J33" i="48"/>
  <c r="J53" i="47"/>
  <c r="AG173" i="42"/>
  <c r="S27" i="49"/>
  <c r="S269" i="49"/>
  <c r="AF97" i="43"/>
  <c r="R295" i="33"/>
  <c r="Z24" i="53"/>
  <c r="S5" i="49"/>
  <c r="E8" i="39"/>
  <c r="AG123" i="42"/>
  <c r="Q261" i="33"/>
  <c r="R119" i="39"/>
  <c r="N154" i="49"/>
  <c r="Y55" i="48"/>
  <c r="AG16" i="51"/>
  <c r="I20" i="38"/>
  <c r="O58" i="53"/>
  <c r="D70" i="34"/>
  <c r="S150" i="49"/>
  <c r="O27" i="50"/>
  <c r="L3" i="40"/>
  <c r="R79" i="37"/>
  <c r="AF18" i="48"/>
  <c r="S56" i="38"/>
  <c r="S159" i="37"/>
  <c r="V48" i="51"/>
  <c r="L2" i="56"/>
  <c r="AA134" i="49"/>
  <c r="AA279" i="49"/>
  <c r="O85" i="49"/>
  <c r="S52" i="49"/>
  <c r="M38" i="51"/>
  <c r="Z335" i="49"/>
  <c r="Q82" i="33"/>
  <c r="AG249" i="42"/>
  <c r="R232" i="39"/>
  <c r="X44" i="49"/>
  <c r="D7" i="41"/>
  <c r="T80" i="53"/>
  <c r="AA328" i="49"/>
  <c r="B13" i="51"/>
  <c r="D98" i="34"/>
  <c r="R64" i="37"/>
  <c r="C73" i="34"/>
  <c r="S183" i="49"/>
  <c r="N50" i="48"/>
  <c r="AA368" i="49"/>
  <c r="AG9" i="43"/>
  <c r="O28" i="48"/>
  <c r="Z122" i="49"/>
  <c r="AB286" i="49"/>
  <c r="X47" i="51"/>
  <c r="R80" i="38"/>
  <c r="B95" i="34"/>
  <c r="N387" i="49"/>
  <c r="Y83" i="48"/>
  <c r="Z34" i="48"/>
  <c r="N340" i="49"/>
  <c r="Z36" i="47"/>
  <c r="T53" i="50"/>
  <c r="R7" i="38"/>
  <c r="AA86" i="48"/>
  <c r="H63" i="51"/>
  <c r="Z20" i="48"/>
  <c r="W51" i="51"/>
  <c r="S189" i="37"/>
  <c r="AB11" i="50"/>
  <c r="Y123" i="50"/>
  <c r="Z200" i="49"/>
  <c r="AA37" i="47"/>
  <c r="R19" i="33"/>
  <c r="G116" i="34"/>
  <c r="S244" i="38"/>
  <c r="Z226" i="49"/>
  <c r="C9" i="51"/>
  <c r="Z24" i="50"/>
  <c r="J35" i="48"/>
  <c r="Z89" i="53"/>
  <c r="G5" i="43"/>
  <c r="N68" i="53"/>
  <c r="T36" i="49"/>
  <c r="T47" i="49"/>
  <c r="V40" i="51"/>
  <c r="N76" i="50"/>
  <c r="C51" i="53"/>
  <c r="D97" i="34"/>
  <c r="X88" i="53"/>
  <c r="AA208" i="49"/>
  <c r="Z40" i="51"/>
  <c r="Z44" i="53"/>
  <c r="N5" i="48"/>
  <c r="O28" i="47"/>
  <c r="S349" i="49"/>
  <c r="S77" i="38"/>
  <c r="Z18" i="53"/>
  <c r="N31" i="48"/>
  <c r="AI17" i="49"/>
  <c r="T90" i="49"/>
  <c r="G21" i="24"/>
  <c r="S180" i="49"/>
  <c r="Y77" i="53"/>
  <c r="S206" i="38"/>
  <c r="O228" i="49"/>
  <c r="D39" i="41"/>
  <c r="Y282" i="49"/>
  <c r="B20" i="34"/>
  <c r="T39" i="53"/>
  <c r="X341" i="49"/>
  <c r="D17" i="41"/>
  <c r="R249" i="38"/>
  <c r="T91" i="48"/>
  <c r="S57" i="50"/>
  <c r="X54" i="47"/>
  <c r="X60" i="50"/>
  <c r="Q411" i="33"/>
  <c r="AC10" i="45"/>
  <c r="S279" i="49"/>
  <c r="O120" i="49"/>
  <c r="Z154" i="49"/>
  <c r="AG51" i="42"/>
  <c r="N15" i="51"/>
  <c r="AF180" i="42"/>
  <c r="Z365" i="49"/>
  <c r="Z267" i="49"/>
  <c r="Y223" i="49"/>
  <c r="T189" i="49"/>
  <c r="S131" i="49"/>
  <c r="Z52" i="50"/>
  <c r="S144" i="49"/>
  <c r="X64" i="49"/>
  <c r="T70" i="50"/>
  <c r="AB249" i="49"/>
  <c r="AF116" i="43"/>
  <c r="R208" i="39"/>
  <c r="N57" i="49"/>
  <c r="AF221" i="42"/>
  <c r="AA367" i="49"/>
  <c r="AH11" i="50"/>
  <c r="AA334" i="49"/>
  <c r="G38" i="35"/>
  <c r="S230" i="39"/>
  <c r="Y145" i="49"/>
  <c r="J24" i="47"/>
  <c r="Y120" i="49"/>
  <c r="Z70" i="50"/>
  <c r="AF217" i="42"/>
  <c r="D51" i="52"/>
  <c r="Z271" i="49"/>
  <c r="S206" i="49"/>
  <c r="R51" i="37"/>
  <c r="S11" i="49"/>
  <c r="S388" i="49"/>
  <c r="O334" i="49"/>
  <c r="D91" i="34"/>
  <c r="T29" i="47"/>
  <c r="J7" i="50"/>
  <c r="Z334" i="49"/>
  <c r="N65" i="53"/>
  <c r="O40" i="49"/>
  <c r="Q507" i="33"/>
  <c r="R182" i="33"/>
  <c r="I28" i="52"/>
  <c r="Q99" i="33"/>
  <c r="X31" i="49"/>
  <c r="AA95" i="50"/>
  <c r="Y110" i="50"/>
  <c r="I3" i="38"/>
  <c r="J17" i="48"/>
  <c r="R32" i="38"/>
  <c r="G5" i="37"/>
  <c r="R67" i="39"/>
  <c r="O56" i="48"/>
  <c r="O89" i="48"/>
  <c r="R253" i="39"/>
  <c r="B84" i="34"/>
  <c r="R234" i="39"/>
  <c r="S89" i="38"/>
  <c r="X363" i="49"/>
  <c r="G3" i="47"/>
  <c r="N9" i="49"/>
  <c r="S20" i="49"/>
  <c r="S236" i="49"/>
  <c r="N78" i="50"/>
  <c r="AA14" i="50"/>
  <c r="Z14" i="49"/>
  <c r="AA294" i="49"/>
  <c r="O9" i="53"/>
  <c r="R259" i="39"/>
  <c r="N40" i="49"/>
  <c r="D18" i="34"/>
  <c r="X65" i="48"/>
  <c r="AB62" i="50"/>
  <c r="C33" i="50"/>
  <c r="Z131" i="49"/>
  <c r="Z94" i="49"/>
  <c r="N91" i="49"/>
  <c r="K30" i="42"/>
  <c r="Z16" i="51"/>
  <c r="L21" i="51"/>
  <c r="S15" i="48"/>
  <c r="J25" i="10"/>
  <c r="X35" i="51"/>
  <c r="AA291" i="49"/>
  <c r="R443" i="33"/>
  <c r="J43" i="49"/>
  <c r="S50" i="48"/>
  <c r="AF40" i="42"/>
  <c r="R83" i="39"/>
  <c r="O224" i="49"/>
  <c r="AB161" i="49"/>
  <c r="J11" i="38"/>
  <c r="O266" i="49"/>
  <c r="R283" i="33"/>
  <c r="AB275" i="49"/>
  <c r="S335" i="49"/>
  <c r="S178" i="49"/>
  <c r="Y107" i="50"/>
  <c r="T41" i="49"/>
  <c r="Y159" i="49"/>
  <c r="S8" i="48"/>
  <c r="AA155" i="49"/>
  <c r="W9" i="51"/>
  <c r="S323" i="49"/>
  <c r="R238" i="39"/>
  <c r="O10" i="48"/>
  <c r="Z46" i="48"/>
  <c r="T380" i="49"/>
  <c r="S76" i="49"/>
  <c r="N55" i="49"/>
  <c r="R127" i="39"/>
  <c r="R242" i="38"/>
  <c r="O219" i="49"/>
  <c r="S39" i="50"/>
  <c r="S201" i="39"/>
  <c r="O67" i="50"/>
  <c r="AI2" i="34"/>
  <c r="I4" i="39"/>
  <c r="G129" i="34"/>
  <c r="O332" i="49"/>
  <c r="N10" i="48"/>
  <c r="R193" i="33"/>
  <c r="S38" i="50"/>
  <c r="T172" i="49"/>
  <c r="AG200" i="42"/>
  <c r="S120" i="39"/>
  <c r="X111" i="50"/>
  <c r="R4" i="37"/>
  <c r="G6" i="50"/>
  <c r="S259" i="39"/>
  <c r="T92" i="50"/>
  <c r="AG42" i="42"/>
  <c r="AF91" i="42"/>
  <c r="Y70" i="47"/>
  <c r="Z373" i="49"/>
  <c r="Z166" i="49"/>
  <c r="T379" i="49"/>
  <c r="F20" i="38"/>
  <c r="T7" i="50"/>
  <c r="AA23" i="49"/>
  <c r="R16" i="37"/>
  <c r="N312" i="49"/>
  <c r="AB13" i="47"/>
  <c r="Y6" i="49"/>
  <c r="R213" i="37"/>
  <c r="S76" i="48"/>
  <c r="S11" i="38"/>
  <c r="Z66" i="48"/>
  <c r="L3" i="51"/>
  <c r="X139" i="49"/>
  <c r="S65" i="47"/>
  <c r="AB12" i="48"/>
  <c r="B121" i="34"/>
  <c r="AB54" i="49"/>
  <c r="C125" i="34"/>
  <c r="AB178" i="49"/>
  <c r="T28" i="49"/>
  <c r="X55" i="49"/>
  <c r="Q392" i="33"/>
  <c r="T67" i="50"/>
  <c r="S99" i="37"/>
  <c r="O63" i="53"/>
  <c r="O333" i="49"/>
  <c r="N14" i="59"/>
  <c r="X72" i="48"/>
  <c r="G88" i="34"/>
  <c r="X19" i="49"/>
  <c r="X20" i="50"/>
  <c r="Q471" i="33"/>
  <c r="R247" i="39"/>
  <c r="O59" i="50"/>
  <c r="R300" i="33"/>
  <c r="R170" i="37"/>
  <c r="AB60" i="48"/>
  <c r="R8" i="51"/>
  <c r="T222" i="49"/>
  <c r="R174" i="38"/>
  <c r="Z45" i="48"/>
  <c r="M55" i="51"/>
  <c r="AF133" i="42"/>
  <c r="U9" i="42" a="1"/>
  <c r="AB86" i="50"/>
  <c r="R53" i="37"/>
  <c r="Y114" i="50"/>
  <c r="N119" i="50"/>
  <c r="J31" i="35"/>
  <c r="X355" i="49"/>
  <c r="O4" i="12"/>
  <c r="T290" i="49"/>
  <c r="D96" i="34"/>
  <c r="X38" i="47"/>
  <c r="AM4" i="42"/>
  <c r="X83" i="48"/>
  <c r="O35" i="53"/>
  <c r="R175" i="38"/>
  <c r="R42" i="51"/>
  <c r="R141" i="33"/>
  <c r="N8" i="50"/>
  <c r="B41" i="34"/>
  <c r="AA43" i="48"/>
  <c r="S47" i="39"/>
  <c r="AB62" i="48"/>
  <c r="R452" i="33"/>
  <c r="N60" i="53"/>
  <c r="R32" i="33"/>
  <c r="Q94" i="33"/>
  <c r="D55" i="34"/>
  <c r="R18" i="37"/>
  <c r="O215" i="49"/>
  <c r="R61" i="38"/>
  <c r="N43" i="50"/>
  <c r="Q329" i="33"/>
  <c r="O11" i="53"/>
  <c r="J17" i="11"/>
  <c r="N86" i="49"/>
  <c r="R137" i="39"/>
  <c r="Y32" i="48"/>
  <c r="N70" i="50"/>
  <c r="I10" i="37"/>
  <c r="N82" i="50"/>
  <c r="Z14" i="48"/>
  <c r="N73" i="48"/>
  <c r="E5" i="44"/>
  <c r="AA25" i="50"/>
  <c r="AA275" i="49"/>
  <c r="Y48" i="49"/>
  <c r="Q500" i="33"/>
  <c r="Q69" i="33"/>
  <c r="Z233" i="49"/>
  <c r="T141" i="49"/>
  <c r="Y5" i="51"/>
  <c r="T156" i="49"/>
  <c r="R389" i="33"/>
  <c r="N329" i="49"/>
  <c r="S84" i="49"/>
  <c r="R309" i="33"/>
  <c r="AB105" i="50"/>
  <c r="AA49" i="48"/>
  <c r="E10" i="39"/>
  <c r="R294" i="33"/>
  <c r="Y69" i="50"/>
  <c r="AB96" i="49"/>
  <c r="R10" i="33"/>
  <c r="Z83" i="53"/>
  <c r="AG239" i="42"/>
  <c r="AF14" i="50"/>
  <c r="R427" i="33"/>
  <c r="AA276" i="49"/>
  <c r="X196" i="49"/>
  <c r="Y16" i="50"/>
  <c r="AB59" i="49"/>
  <c r="O363" i="49"/>
  <c r="D94" i="34"/>
  <c r="R64" i="33"/>
  <c r="O24" i="50"/>
  <c r="N25" i="59"/>
  <c r="S354" i="49"/>
  <c r="Q317" i="33"/>
  <c r="O96" i="49"/>
  <c r="S7" i="48"/>
  <c r="S386" i="49"/>
  <c r="Y48" i="51"/>
  <c r="G13" i="24"/>
  <c r="S266" i="49"/>
  <c r="T87" i="48"/>
  <c r="AA42" i="49"/>
  <c r="N82" i="49"/>
  <c r="AB81" i="49"/>
  <c r="W50" i="51"/>
  <c r="S235" i="49"/>
  <c r="X57" i="49"/>
  <c r="S93" i="39"/>
  <c r="S240" i="49"/>
  <c r="Y286" i="49"/>
  <c r="S214" i="37"/>
  <c r="N187" i="49"/>
  <c r="R211" i="33"/>
  <c r="S225" i="38"/>
  <c r="Z97" i="50"/>
  <c r="T78" i="49"/>
  <c r="R43" i="38"/>
  <c r="S133" i="39"/>
  <c r="Z87" i="50"/>
  <c r="Z12" i="53"/>
  <c r="O144" i="49"/>
  <c r="N323" i="49"/>
  <c r="J23" i="7"/>
  <c r="N317" i="49"/>
  <c r="Q191" i="33"/>
  <c r="AG96" i="43"/>
  <c r="H14" i="38"/>
  <c r="AG117" i="42"/>
  <c r="AB360" i="49"/>
  <c r="AB42" i="49"/>
  <c r="X280" i="49"/>
  <c r="Y74" i="53"/>
  <c r="AB33" i="50"/>
  <c r="M25" i="51"/>
  <c r="Q426" i="33"/>
  <c r="J61" i="47"/>
  <c r="Y9" i="51"/>
  <c r="AF71" i="42"/>
  <c r="X72" i="49"/>
  <c r="AF102" i="42"/>
  <c r="O77" i="47"/>
  <c r="J15" i="37"/>
  <c r="O304" i="49"/>
  <c r="L5" i="43"/>
  <c r="R230" i="38"/>
  <c r="R176" i="37"/>
  <c r="Z75" i="53"/>
  <c r="N102" i="49"/>
  <c r="N64" i="48"/>
  <c r="J27" i="49"/>
  <c r="J63" i="53"/>
  <c r="Y106" i="49"/>
  <c r="J84" i="50"/>
  <c r="Y217" i="49"/>
  <c r="J43" i="24"/>
  <c r="R88" i="33"/>
  <c r="K29" i="42"/>
  <c r="O167" i="49"/>
  <c r="J5" i="53"/>
  <c r="AF59" i="42"/>
  <c r="Y100" i="50"/>
  <c r="G53" i="34"/>
  <c r="Y5" i="47"/>
  <c r="S52" i="50"/>
  <c r="X14" i="51"/>
  <c r="AF254" i="42"/>
  <c r="S29" i="50"/>
  <c r="AA37" i="49"/>
  <c r="AA47" i="48"/>
  <c r="AA5" i="49"/>
  <c r="AA61" i="48"/>
  <c r="J35" i="50"/>
  <c r="AF239" i="42"/>
  <c r="T285" i="49"/>
  <c r="M19" i="51"/>
  <c r="Y253" i="49"/>
  <c r="S226" i="38"/>
  <c r="O163" i="49"/>
  <c r="N13" i="37"/>
  <c r="O198" i="49"/>
  <c r="S83" i="48"/>
  <c r="Q225" i="33"/>
  <c r="G11" i="24"/>
  <c r="T111" i="50"/>
  <c r="Z33" i="53"/>
  <c r="R116" i="38"/>
  <c r="J57" i="48"/>
  <c r="V3" i="37"/>
  <c r="R230" i="33"/>
  <c r="AB209" i="49"/>
  <c r="O99" i="49"/>
  <c r="O35" i="50"/>
  <c r="X374" i="49"/>
  <c r="AB73" i="48"/>
  <c r="Z32" i="53"/>
  <c r="N88" i="49"/>
  <c r="F9" i="39"/>
  <c r="T18" i="53"/>
  <c r="AB257" i="49"/>
  <c r="AB42" i="47"/>
  <c r="T18" i="47"/>
  <c r="T34" i="50"/>
  <c r="J8" i="9"/>
  <c r="S301" i="49"/>
  <c r="J19" i="9"/>
  <c r="AB51" i="48"/>
  <c r="R26" i="37"/>
  <c r="S194" i="38"/>
  <c r="AB70" i="53"/>
  <c r="S41" i="39"/>
  <c r="X181" i="49"/>
  <c r="O4" i="48"/>
  <c r="N73" i="53"/>
  <c r="AF34" i="44"/>
  <c r="N32" i="49"/>
  <c r="S344" i="49"/>
  <c r="Z29" i="53"/>
  <c r="R4" i="38"/>
  <c r="B36" i="34"/>
  <c r="Z73" i="49"/>
  <c r="X297" i="49"/>
  <c r="Q313" i="33"/>
  <c r="O312" i="49"/>
  <c r="Y132" i="49"/>
  <c r="N13" i="49"/>
  <c r="X78" i="48"/>
  <c r="T288" i="49"/>
  <c r="AB20" i="45"/>
  <c r="C31" i="50"/>
  <c r="Z68" i="53"/>
  <c r="AB221" i="49"/>
  <c r="L49" i="51"/>
  <c r="AB298" i="49"/>
  <c r="AB301" i="49"/>
  <c r="Y45" i="50"/>
  <c r="T28" i="50"/>
  <c r="AF128" i="43"/>
  <c r="O23" i="53"/>
  <c r="AG3" i="43"/>
  <c r="C10" i="34"/>
  <c r="Q84" i="33"/>
  <c r="L7" i="43"/>
  <c r="AF77" i="42"/>
  <c r="R235" i="37"/>
  <c r="S89" i="48"/>
  <c r="K14" i="33"/>
  <c r="E4" i="37"/>
  <c r="AB143" i="49"/>
  <c r="R92" i="33"/>
  <c r="S58" i="53"/>
  <c r="Z95" i="50"/>
  <c r="R132" i="33"/>
  <c r="AB102" i="49"/>
  <c r="G15" i="39"/>
  <c r="F15" i="39"/>
  <c r="S101" i="37"/>
  <c r="T215" i="49"/>
  <c r="T68" i="48"/>
  <c r="AA38" i="49"/>
  <c r="T40" i="53"/>
  <c r="S210" i="37"/>
  <c r="R36" i="39"/>
  <c r="Y22" i="53"/>
  <c r="T83" i="49"/>
  <c r="AA136" i="49"/>
  <c r="U8" i="40"/>
  <c r="AA60" i="49"/>
  <c r="T42" i="53"/>
  <c r="D74" i="34"/>
  <c r="AB55" i="48"/>
  <c r="V27" i="40"/>
  <c r="S35" i="39"/>
  <c r="R56" i="39"/>
  <c r="R484" i="33"/>
  <c r="O381" i="49"/>
  <c r="Z77" i="53"/>
  <c r="AA26" i="49"/>
  <c r="T165" i="49"/>
  <c r="S56" i="49"/>
  <c r="E13" i="39"/>
  <c r="S65" i="49"/>
  <c r="AG62" i="43"/>
  <c r="Q415" i="33"/>
  <c r="T236" i="49"/>
  <c r="T36" i="48"/>
  <c r="D21" i="34"/>
  <c r="AA157" i="49"/>
  <c r="Y323" i="49"/>
  <c r="R257" i="38"/>
  <c r="O69" i="50"/>
  <c r="Z86" i="49"/>
  <c r="AD2" i="24"/>
  <c r="Y35" i="49"/>
  <c r="X100" i="50"/>
  <c r="S9" i="50"/>
  <c r="S163" i="49"/>
  <c r="R457" i="33"/>
  <c r="X119" i="50"/>
  <c r="AB198" i="49"/>
  <c r="Z155" i="49"/>
  <c r="AG72" i="43"/>
  <c r="S232" i="49"/>
  <c r="AB72" i="47"/>
  <c r="R235" i="39"/>
  <c r="R38" i="51"/>
  <c r="N5" i="38"/>
  <c r="L19" i="43"/>
  <c r="X282" i="49"/>
  <c r="AB10" i="48"/>
  <c r="X277" i="49"/>
  <c r="Z6" i="53"/>
  <c r="G6" i="43"/>
  <c r="O62" i="50"/>
  <c r="S112" i="50"/>
  <c r="G11" i="38"/>
  <c r="X320" i="49"/>
  <c r="Q514" i="33"/>
  <c r="F14" i="38"/>
  <c r="AG111" i="43"/>
  <c r="R14" i="37"/>
  <c r="Q11" i="33"/>
  <c r="Q3" i="40"/>
  <c r="X4" i="50"/>
  <c r="AA165" i="49"/>
  <c r="AG64" i="43"/>
  <c r="Y324" i="49"/>
  <c r="R171" i="38"/>
  <c r="S78" i="48"/>
  <c r="T27" i="50"/>
  <c r="R237" i="39"/>
  <c r="E18" i="43"/>
  <c r="AA185" i="49"/>
  <c r="B15" i="51"/>
  <c r="R62" i="33"/>
  <c r="AG14" i="44"/>
  <c r="Y99" i="49"/>
  <c r="Y71" i="49"/>
  <c r="R224" i="39"/>
  <c r="R39" i="38"/>
  <c r="S29" i="53"/>
  <c r="T19" i="48"/>
  <c r="G110" i="34"/>
  <c r="R92" i="37"/>
  <c r="AA216" i="49"/>
  <c r="E9" i="38"/>
  <c r="S214" i="39"/>
  <c r="N85" i="53"/>
  <c r="L27" i="51"/>
  <c r="I31" i="59"/>
  <c r="AB57" i="49"/>
  <c r="AA130" i="49"/>
  <c r="O359" i="49"/>
  <c r="X74" i="48"/>
  <c r="S338" i="49"/>
  <c r="X229" i="49"/>
  <c r="Q47" i="51"/>
  <c r="J23" i="53"/>
  <c r="X21" i="50"/>
  <c r="N194" i="49"/>
  <c r="AF248" i="42"/>
  <c r="S29" i="47"/>
  <c r="R164" i="39"/>
  <c r="F5" i="44"/>
  <c r="S109" i="50"/>
  <c r="K7" i="43"/>
  <c r="S185" i="38"/>
  <c r="S239" i="39"/>
  <c r="Y353" i="49"/>
  <c r="R252" i="37"/>
  <c r="Z349" i="49"/>
  <c r="AB45" i="53"/>
  <c r="N218" i="49"/>
  <c r="Q223" i="33"/>
  <c r="O213" i="49"/>
  <c r="G23" i="39"/>
  <c r="AA55" i="49"/>
  <c r="L41" i="51"/>
  <c r="AA139" i="49"/>
  <c r="AA143" i="49"/>
  <c r="Z256" i="49"/>
  <c r="AB34" i="49"/>
  <c r="Y384" i="49"/>
  <c r="AA262" i="49"/>
  <c r="H21" i="52"/>
  <c r="Q368" i="33"/>
  <c r="AF80" i="43"/>
  <c r="T174" i="49"/>
  <c r="X215" i="49"/>
  <c r="X85" i="49"/>
  <c r="Y35" i="51"/>
  <c r="T13" i="47"/>
  <c r="T248" i="49"/>
  <c r="M23" i="51"/>
  <c r="R23" i="33"/>
  <c r="M20" i="41"/>
  <c r="I10" i="39"/>
  <c r="Y170" i="49"/>
  <c r="E38" i="41"/>
  <c r="J14" i="10"/>
  <c r="X91" i="50"/>
  <c r="S54" i="38"/>
  <c r="R160" i="33"/>
  <c r="L1" i="40"/>
  <c r="T277" i="49"/>
  <c r="R236" i="33"/>
  <c r="O39" i="47"/>
  <c r="AB66" i="50"/>
  <c r="AC26" i="45"/>
  <c r="C43" i="53"/>
  <c r="AB92" i="50"/>
  <c r="Y53" i="51"/>
  <c r="R156" i="38"/>
  <c r="N214" i="49"/>
  <c r="R10" i="38"/>
  <c r="Z97" i="49"/>
  <c r="M31" i="41"/>
  <c r="Z27" i="53"/>
  <c r="S180" i="39"/>
  <c r="Z266" i="49"/>
  <c r="X21" i="47"/>
  <c r="X69" i="49"/>
  <c r="Z102" i="49"/>
  <c r="R212" i="37"/>
  <c r="T139" i="49"/>
  <c r="AF21" i="44"/>
  <c r="S246" i="38"/>
  <c r="N11" i="50"/>
  <c r="AG103" i="42"/>
  <c r="X13" i="50"/>
  <c r="N73" i="47"/>
  <c r="Z62" i="49"/>
  <c r="X356" i="49"/>
  <c r="Q401" i="33"/>
  <c r="Y127" i="49"/>
  <c r="N9" i="38"/>
  <c r="O15" i="48"/>
  <c r="G52" i="34"/>
  <c r="AA71" i="47"/>
  <c r="S5" i="48"/>
  <c r="AA24" i="53"/>
  <c r="G8" i="12"/>
  <c r="X313" i="49"/>
  <c r="G15" i="24"/>
  <c r="S256" i="49"/>
  <c r="AL4" i="51"/>
  <c r="AB59" i="48"/>
  <c r="Y43" i="51"/>
  <c r="R473" i="33"/>
  <c r="M10" i="61"/>
  <c r="X142" i="49"/>
  <c r="AI16" i="49"/>
  <c r="T184" i="49"/>
  <c r="AG81" i="42"/>
  <c r="O41" i="49"/>
  <c r="R6" i="38"/>
  <c r="Q475" i="33"/>
  <c r="AB35" i="48"/>
  <c r="Q195" i="33"/>
  <c r="G60" i="34"/>
  <c r="T251" i="49"/>
  <c r="N382" i="49"/>
  <c r="D2" i="5"/>
  <c r="J14" i="9"/>
  <c r="S229" i="49"/>
  <c r="Q146" i="33"/>
  <c r="AG88" i="43"/>
  <c r="AB156" i="49"/>
  <c r="Y44" i="49"/>
  <c r="AG21" i="42"/>
  <c r="S63" i="48"/>
  <c r="S210" i="49"/>
  <c r="F6" i="43"/>
  <c r="AB147" i="49"/>
  <c r="N4" i="48"/>
  <c r="Y76" i="53"/>
  <c r="R245" i="37"/>
  <c r="T72" i="53"/>
  <c r="N8" i="39"/>
  <c r="Y337" i="49"/>
  <c r="N89" i="50"/>
  <c r="S48" i="50"/>
  <c r="AG61" i="44"/>
  <c r="X274" i="49"/>
  <c r="AA77" i="48"/>
  <c r="Y23" i="49"/>
  <c r="N246" i="49"/>
  <c r="X37" i="49"/>
  <c r="N42" i="50"/>
  <c r="N52" i="47"/>
  <c r="X4" i="53"/>
  <c r="AF57" i="42"/>
  <c r="AA251" i="49"/>
  <c r="O373" i="49"/>
  <c r="N7" i="51"/>
  <c r="R204" i="33"/>
  <c r="AB79" i="47"/>
  <c r="E11" i="37"/>
  <c r="S162" i="38"/>
  <c r="R223" i="37"/>
  <c r="T193" i="49"/>
  <c r="AB80" i="49"/>
  <c r="J39" i="9"/>
  <c r="D19" i="41"/>
  <c r="AB64" i="47"/>
  <c r="O32" i="49"/>
  <c r="Y9" i="47"/>
  <c r="O32" i="47"/>
  <c r="AB242" i="49"/>
  <c r="S203" i="38"/>
  <c r="S79" i="48"/>
  <c r="S88" i="49"/>
  <c r="F32" i="35"/>
  <c r="N266" i="49"/>
  <c r="X109" i="49"/>
  <c r="V17" i="51"/>
  <c r="J82" i="53"/>
  <c r="AB57" i="48"/>
  <c r="O64" i="53"/>
  <c r="Z17" i="48"/>
  <c r="O95" i="50"/>
  <c r="S90" i="48"/>
  <c r="L15" i="51"/>
  <c r="N85" i="50"/>
  <c r="S382" i="49"/>
  <c r="O67" i="48"/>
  <c r="AA50" i="50"/>
  <c r="AA227" i="49"/>
  <c r="J21" i="53"/>
  <c r="AB343" i="49"/>
  <c r="AG127" i="43"/>
  <c r="G7" i="44"/>
  <c r="AB130" i="49"/>
  <c r="Z22" i="51"/>
  <c r="X243" i="49"/>
  <c r="R124" i="33"/>
  <c r="X281" i="49"/>
  <c r="AG62" i="44"/>
  <c r="AB18" i="50"/>
  <c r="S254" i="39"/>
  <c r="AG100" i="42"/>
  <c r="X30" i="47"/>
  <c r="X370" i="49"/>
  <c r="S195" i="38"/>
  <c r="Q499" i="33"/>
  <c r="X257" i="49"/>
  <c r="O201" i="49"/>
  <c r="C27" i="34"/>
  <c r="Y234" i="49"/>
  <c r="S170" i="38"/>
  <c r="N23" i="47"/>
  <c r="X13" i="48"/>
  <c r="X338" i="49"/>
  <c r="O98" i="49"/>
  <c r="L15" i="44"/>
  <c r="Q54" i="51"/>
  <c r="X16" i="49"/>
  <c r="Q53" i="33"/>
  <c r="Q318" i="33"/>
  <c r="Q319" i="33"/>
  <c r="Q466" i="33"/>
  <c r="AB3" i="49"/>
  <c r="N74" i="53"/>
  <c r="K4" i="33"/>
  <c r="S182" i="38"/>
  <c r="S95" i="38"/>
  <c r="Y82" i="48"/>
  <c r="S18" i="47"/>
  <c r="Q477" i="33"/>
  <c r="T91" i="50"/>
  <c r="J20" i="35"/>
  <c r="AG39" i="44"/>
  <c r="S187" i="38"/>
  <c r="Q301" i="33"/>
  <c r="O131" i="49"/>
  <c r="AA75" i="47"/>
  <c r="D15" i="51"/>
  <c r="N353" i="49"/>
  <c r="AA75" i="48"/>
  <c r="AA310" i="49"/>
  <c r="R35" i="33"/>
  <c r="AA17" i="50"/>
  <c r="M3" i="46"/>
  <c r="R203" i="37"/>
  <c r="S114" i="38"/>
  <c r="AG251" i="42"/>
  <c r="O256" i="49"/>
  <c r="AA284" i="49"/>
  <c r="D5" i="43"/>
  <c r="AA15" i="50"/>
  <c r="Y30" i="51"/>
  <c r="S154" i="37"/>
  <c r="AA58" i="48"/>
  <c r="AA244" i="49"/>
  <c r="AG186" i="42"/>
  <c r="F15" i="38"/>
  <c r="X115" i="50"/>
  <c r="X5" i="50"/>
  <c r="R186" i="33"/>
  <c r="D105" i="34"/>
  <c r="R176" i="38"/>
  <c r="N339" i="49"/>
  <c r="D89" i="34"/>
  <c r="AB280" i="49"/>
  <c r="S107" i="50"/>
  <c r="T186" i="49"/>
  <c r="R44" i="33"/>
  <c r="N12" i="38"/>
  <c r="R285" i="33"/>
  <c r="O134" i="49"/>
  <c r="X287" i="49"/>
  <c r="AB358" i="49"/>
  <c r="R46" i="38"/>
  <c r="J8" i="37"/>
  <c r="Y257" i="49"/>
  <c r="AA26" i="50"/>
  <c r="T37" i="48"/>
  <c r="Y201" i="49"/>
  <c r="S95" i="49"/>
  <c r="X231" i="49"/>
  <c r="O350" i="49"/>
  <c r="AG138" i="42"/>
  <c r="N89" i="53"/>
  <c r="AA263" i="49"/>
  <c r="AM4" i="43"/>
  <c r="Y48" i="50"/>
  <c r="AF18" i="51"/>
  <c r="AA386" i="49"/>
  <c r="G120" i="34"/>
  <c r="O232" i="49"/>
  <c r="R102" i="38"/>
  <c r="X51" i="49"/>
  <c r="Y187" i="49"/>
  <c r="S106" i="49"/>
  <c r="L3" i="43"/>
  <c r="J12" i="49"/>
  <c r="O148" i="49"/>
  <c r="AB258" i="49"/>
  <c r="R420" i="33"/>
  <c r="AB55" i="49"/>
  <c r="K20" i="44"/>
  <c r="AA45" i="50"/>
  <c r="O10" i="49"/>
  <c r="G17" i="47"/>
  <c r="X58" i="50"/>
  <c r="AG53" i="44"/>
  <c r="AA35" i="48"/>
  <c r="AF76" i="43"/>
  <c r="S74" i="48"/>
  <c r="G7" i="24"/>
  <c r="Y32" i="53"/>
  <c r="X66" i="50"/>
  <c r="S102" i="37"/>
  <c r="R5" i="37"/>
  <c r="AA3" i="53"/>
  <c r="S188" i="37"/>
  <c r="S16" i="38"/>
  <c r="J33" i="11"/>
  <c r="X18" i="51"/>
  <c r="O61" i="48"/>
  <c r="X47" i="50"/>
  <c r="AA12" i="47"/>
  <c r="AB17" i="48"/>
  <c r="R178" i="33"/>
  <c r="N36" i="49"/>
  <c r="N21" i="38"/>
  <c r="T26" i="47"/>
  <c r="J8" i="11"/>
  <c r="T177" i="49"/>
  <c r="L28" i="51"/>
  <c r="N105" i="49"/>
  <c r="N252" i="49"/>
  <c r="R374" i="33"/>
  <c r="N39" i="53"/>
  <c r="J56" i="50"/>
  <c r="N300" i="49"/>
  <c r="T106" i="49"/>
  <c r="Z122" i="50"/>
  <c r="R35" i="37"/>
  <c r="Z314" i="49"/>
  <c r="T90" i="50"/>
  <c r="AB90" i="48"/>
  <c r="Q104" i="33"/>
  <c r="R248" i="39"/>
  <c r="AA22" i="47"/>
  <c r="N101" i="49"/>
  <c r="L43" i="51"/>
  <c r="N51" i="50"/>
  <c r="C53" i="34"/>
  <c r="Q17" i="33"/>
  <c r="T99" i="49"/>
  <c r="Y50" i="47"/>
  <c r="AA46" i="47"/>
  <c r="M9" i="51"/>
  <c r="O18" i="49"/>
  <c r="AB386" i="49"/>
  <c r="AA107" i="50"/>
  <c r="N90" i="49"/>
  <c r="AC3" i="45"/>
  <c r="S11" i="47"/>
  <c r="J11" i="24"/>
  <c r="Q337" i="33"/>
  <c r="J28" i="49"/>
  <c r="S110" i="39"/>
  <c r="X12" i="48"/>
  <c r="X128" i="49"/>
  <c r="AF218" i="42"/>
  <c r="O58" i="47"/>
  <c r="K15" i="43"/>
  <c r="AI17" i="48"/>
  <c r="E17" i="38"/>
  <c r="J23" i="39"/>
  <c r="AA55" i="48"/>
  <c r="S13" i="47"/>
  <c r="AF207" i="42"/>
  <c r="Z292" i="49"/>
  <c r="Z42" i="49"/>
  <c r="Y113" i="49"/>
  <c r="AB279" i="49"/>
  <c r="Z104" i="49"/>
  <c r="AF19" i="42"/>
  <c r="X340" i="49"/>
  <c r="AF110" i="43"/>
  <c r="AB9" i="53"/>
  <c r="AB34" i="50"/>
  <c r="R439" i="33"/>
  <c r="X7" i="50"/>
  <c r="Y62" i="53"/>
  <c r="S87" i="37"/>
  <c r="N5" i="49"/>
  <c r="T44" i="50"/>
  <c r="R491" i="33"/>
  <c r="R316" i="33"/>
  <c r="Y41" i="47"/>
  <c r="R198" i="38"/>
  <c r="S76" i="37"/>
  <c r="N356" i="49"/>
  <c r="O121" i="50"/>
  <c r="AG14" i="43"/>
  <c r="Q32" i="33"/>
  <c r="S84" i="50"/>
  <c r="O19" i="50"/>
  <c r="T302" i="49"/>
  <c r="T242" i="49"/>
  <c r="Y80" i="48"/>
  <c r="X15" i="49"/>
  <c r="AG59" i="43"/>
  <c r="AB185" i="49"/>
  <c r="S76" i="38"/>
  <c r="R65" i="37"/>
  <c r="Z163" i="49"/>
  <c r="S293" i="49"/>
  <c r="X298" i="49"/>
  <c r="L11" i="51"/>
  <c r="AA48" i="53"/>
  <c r="AA110" i="50"/>
  <c r="O17" i="48"/>
  <c r="R299" i="33"/>
  <c r="Y26" i="51"/>
  <c r="AA19" i="48"/>
  <c r="S222" i="37"/>
  <c r="AG111" i="42"/>
  <c r="X200" i="49"/>
  <c r="R36" i="51"/>
  <c r="R256" i="37"/>
  <c r="S75" i="39"/>
  <c r="S197" i="39"/>
  <c r="S52" i="39"/>
  <c r="R77" i="38"/>
  <c r="R129" i="33"/>
  <c r="AG103" i="43"/>
  <c r="C14" i="51"/>
  <c r="Y177" i="49"/>
  <c r="Y88" i="48"/>
  <c r="R21" i="51"/>
  <c r="F7" i="43"/>
  <c r="N61" i="53"/>
  <c r="H37" i="52"/>
  <c r="AA70" i="50"/>
  <c r="O70" i="53"/>
  <c r="T43" i="49"/>
  <c r="S44" i="47"/>
  <c r="R345" i="33"/>
  <c r="AF132" i="42"/>
  <c r="AB333" i="49"/>
  <c r="I4" i="36"/>
  <c r="N358" i="49"/>
  <c r="R168" i="38"/>
  <c r="S83" i="38"/>
  <c r="S72" i="53"/>
  <c r="C89" i="34"/>
  <c r="AF30" i="44"/>
  <c r="X276" i="49"/>
  <c r="Y61" i="48"/>
  <c r="B12" i="51"/>
  <c r="Y315" i="49"/>
  <c r="AG259" i="42"/>
  <c r="AG28" i="43"/>
  <c r="AB44" i="48"/>
  <c r="T34" i="53"/>
  <c r="S29" i="38"/>
  <c r="Z52" i="49"/>
  <c r="G86" i="34"/>
  <c r="T276" i="49"/>
  <c r="R152" i="37"/>
  <c r="X138" i="49"/>
  <c r="D13" i="54"/>
  <c r="O27" i="48"/>
  <c r="AB192" i="49"/>
  <c r="S122" i="39"/>
  <c r="S38" i="49"/>
  <c r="J29" i="24"/>
  <c r="N21" i="48"/>
  <c r="Z51" i="49"/>
  <c r="D14" i="34"/>
  <c r="AI19" i="49"/>
  <c r="P3" i="45" a="1"/>
  <c r="T3" i="53"/>
  <c r="R106" i="38"/>
  <c r="M21" i="51"/>
  <c r="AB48" i="53"/>
  <c r="AF10" i="43"/>
  <c r="S103" i="38"/>
  <c r="B90" i="34"/>
  <c r="AG128" i="43"/>
  <c r="X22" i="50"/>
  <c r="J3" i="53"/>
  <c r="X140" i="49"/>
  <c r="J6" i="37"/>
  <c r="AG18" i="43"/>
  <c r="X16" i="51"/>
  <c r="Y32" i="47"/>
  <c r="AF79" i="42"/>
  <c r="AB6" i="47"/>
  <c r="S263" i="49"/>
  <c r="J21" i="11"/>
  <c r="C52" i="34"/>
  <c r="S68" i="47"/>
  <c r="J27" i="48"/>
  <c r="AB97" i="50"/>
  <c r="Q55" i="51"/>
  <c r="C52" i="52"/>
  <c r="AF7" i="44"/>
  <c r="T31" i="53"/>
  <c r="S61" i="38"/>
  <c r="AF124" i="43"/>
  <c r="AA46" i="50"/>
  <c r="J7" i="49"/>
  <c r="X3" i="50"/>
  <c r="L4" i="43"/>
  <c r="AA339" i="49"/>
  <c r="S172" i="37"/>
  <c r="R242" i="33"/>
  <c r="F19" i="45"/>
  <c r="L57" i="51"/>
  <c r="Z5" i="49"/>
  <c r="N78" i="49"/>
  <c r="Y52" i="53"/>
  <c r="AA83" i="49"/>
  <c r="N167" i="49"/>
  <c r="AB189" i="49"/>
  <c r="X379" i="49"/>
  <c r="J16" i="42"/>
  <c r="J11" i="8"/>
  <c r="O272" i="49"/>
  <c r="O36" i="49"/>
  <c r="C101" i="34"/>
  <c r="G57" i="34"/>
  <c r="R117" i="39"/>
  <c r="AG98" i="43"/>
  <c r="Y56" i="51"/>
  <c r="AB281" i="49"/>
  <c r="M39" i="51"/>
  <c r="Y19" i="50"/>
  <c r="AF31" i="44"/>
  <c r="D36" i="34"/>
  <c r="Z249" i="49"/>
  <c r="C103" i="34"/>
  <c r="S220" i="38"/>
  <c r="R19" i="37"/>
  <c r="AB30" i="47"/>
  <c r="Z213" i="49"/>
  <c r="R109" i="33"/>
  <c r="T260" i="49"/>
  <c r="I12" i="39"/>
  <c r="R128" i="37"/>
  <c r="E13" i="37"/>
  <c r="Z188" i="49"/>
  <c r="F5" i="37"/>
  <c r="R458" i="33"/>
  <c r="J40" i="48"/>
  <c r="O5" i="48"/>
  <c r="S12" i="37"/>
  <c r="AB51" i="53"/>
  <c r="Z84" i="48"/>
  <c r="F4" i="38"/>
  <c r="J31" i="7"/>
  <c r="N5" i="39"/>
  <c r="R323" i="33"/>
  <c r="S184" i="39"/>
  <c r="AA160" i="49"/>
  <c r="AB54" i="50"/>
  <c r="J32" i="24"/>
  <c r="N36" i="48"/>
  <c r="R28" i="40"/>
  <c r="Q339" i="33"/>
  <c r="N64" i="47"/>
  <c r="Q489" i="33"/>
  <c r="Z61" i="48"/>
  <c r="R164" i="38"/>
  <c r="AI14" i="49"/>
  <c r="X86" i="53"/>
  <c r="Q187" i="33"/>
  <c r="R131" i="38"/>
  <c r="Y13" i="51"/>
  <c r="S104" i="50"/>
  <c r="AA70" i="47"/>
  <c r="R63" i="37"/>
  <c r="S36" i="47"/>
  <c r="S129" i="39"/>
  <c r="R479" i="33"/>
  <c r="X48" i="49"/>
  <c r="Z58" i="47"/>
  <c r="AF20" i="50"/>
  <c r="X46" i="50"/>
  <c r="G96" i="34"/>
  <c r="J5" i="10"/>
  <c r="Z8" i="51"/>
  <c r="R32" i="51"/>
  <c r="Y3" i="42" a="1"/>
  <c r="Y96" i="50"/>
  <c r="AF6" i="42"/>
  <c r="AG199" i="42"/>
  <c r="Q215" i="33"/>
  <c r="S200" i="49"/>
  <c r="AB79" i="53"/>
  <c r="AF56" i="44"/>
  <c r="Z17" i="50"/>
  <c r="X49" i="48"/>
  <c r="R75" i="38"/>
  <c r="R249" i="37"/>
  <c r="Q405" i="33"/>
  <c r="AA37" i="48"/>
  <c r="AB84" i="48"/>
  <c r="AG54" i="43"/>
  <c r="Q314" i="33"/>
  <c r="AG178" i="42"/>
  <c r="R463" i="33"/>
  <c r="X183" i="49"/>
  <c r="S42" i="39"/>
  <c r="O230" i="49"/>
  <c r="X127" i="49"/>
  <c r="T13" i="50"/>
  <c r="S150" i="37"/>
  <c r="V36" i="51"/>
  <c r="X389" i="49"/>
  <c r="R372" i="33"/>
  <c r="B53" i="34"/>
  <c r="O222" i="49"/>
  <c r="AA55" i="50"/>
  <c r="AI4" i="45"/>
  <c r="T12" i="50"/>
  <c r="Q348" i="33"/>
  <c r="S82" i="39"/>
  <c r="N135" i="49"/>
  <c r="S22" i="49"/>
  <c r="AA359" i="49"/>
  <c r="Y49" i="53"/>
  <c r="AA59" i="50"/>
  <c r="H11" i="38"/>
  <c r="T93" i="50"/>
  <c r="D12" i="34"/>
  <c r="AB237" i="49"/>
  <c r="X43" i="48"/>
  <c r="W28" i="51"/>
  <c r="N7" i="59"/>
  <c r="E23" i="42"/>
  <c r="W52" i="51"/>
  <c r="N23" i="39"/>
  <c r="R266" i="33"/>
  <c r="J15" i="7"/>
  <c r="N66" i="49"/>
  <c r="S40" i="49"/>
  <c r="S160" i="37"/>
  <c r="X15" i="50"/>
  <c r="AG18" i="51"/>
  <c r="R29" i="38"/>
  <c r="Z214" i="49"/>
  <c r="X20" i="47"/>
  <c r="J24" i="11"/>
  <c r="O390" i="49"/>
  <c r="AB254" i="49"/>
  <c r="J25" i="8"/>
  <c r="AO3" i="34"/>
  <c r="AB23" i="45"/>
  <c r="N212" i="49"/>
  <c r="S262" i="37"/>
  <c r="T19" i="49"/>
  <c r="R27" i="51"/>
  <c r="N213" i="49"/>
  <c r="Y51" i="48"/>
  <c r="N276" i="49"/>
  <c r="C62" i="34"/>
  <c r="AG40" i="42"/>
  <c r="T3" i="42" a="1"/>
  <c r="BA3" i="34"/>
  <c r="S118" i="38"/>
  <c r="D75" i="34"/>
  <c r="AB262" i="49"/>
  <c r="T58" i="53"/>
  <c r="T280" i="49"/>
  <c r="R182" i="39"/>
  <c r="S7" i="49"/>
  <c r="Z81" i="49"/>
  <c r="Y68" i="48"/>
  <c r="J36" i="50"/>
  <c r="S149" i="49"/>
  <c r="S254" i="38"/>
  <c r="AA295" i="49"/>
  <c r="N129" i="49"/>
  <c r="Q473" i="33"/>
  <c r="S105" i="39"/>
  <c r="S248" i="39"/>
  <c r="X122" i="50"/>
  <c r="O50" i="50"/>
  <c r="AB146" i="49"/>
  <c r="AA69" i="50"/>
  <c r="R169" i="39"/>
  <c r="S72" i="50"/>
  <c r="O42" i="47"/>
  <c r="AA27" i="48"/>
  <c r="T157" i="49"/>
  <c r="T75" i="49"/>
  <c r="R34" i="33"/>
  <c r="R206" i="33"/>
  <c r="S4" i="48"/>
  <c r="Y90" i="48"/>
  <c r="Z287" i="49"/>
  <c r="R168" i="37"/>
  <c r="O76" i="50"/>
  <c r="AB56" i="50"/>
  <c r="AG73" i="43"/>
  <c r="Z74" i="48"/>
  <c r="S90" i="50"/>
  <c r="N103" i="49"/>
  <c r="Z4" i="48"/>
  <c r="R57" i="38"/>
  <c r="Z47" i="48"/>
  <c r="Q12" i="33"/>
  <c r="K6" i="42"/>
  <c r="X54" i="49"/>
  <c r="O185" i="49"/>
  <c r="N22" i="50"/>
  <c r="O197" i="49"/>
  <c r="C86" i="34"/>
  <c r="N162" i="49"/>
  <c r="X27" i="49"/>
  <c r="S39" i="38"/>
  <c r="J85" i="53"/>
  <c r="Z261" i="49"/>
  <c r="R227" i="37"/>
  <c r="Y28" i="48"/>
  <c r="M25" i="41"/>
  <c r="N83" i="49"/>
  <c r="N80" i="49"/>
  <c r="S121" i="38"/>
  <c r="S73" i="47"/>
  <c r="X5" i="47"/>
  <c r="S80" i="39"/>
  <c r="T92" i="49"/>
  <c r="S243" i="37"/>
  <c r="Y92" i="48"/>
  <c r="Y307" i="49"/>
  <c r="Q289" i="33"/>
  <c r="X65" i="49"/>
  <c r="N21" i="49"/>
  <c r="J29" i="10"/>
  <c r="G3" i="38"/>
  <c r="AA22" i="50"/>
  <c r="S171" i="49"/>
  <c r="Q90" i="33"/>
  <c r="O107" i="50"/>
  <c r="O21" i="53"/>
  <c r="Z4" i="49"/>
  <c r="Z4" i="51"/>
  <c r="T361" i="49"/>
  <c r="AG176" i="42"/>
  <c r="Z143" i="49"/>
  <c r="Y84" i="48"/>
  <c r="N38" i="49"/>
  <c r="R265" i="33"/>
  <c r="T316" i="49"/>
  <c r="AH19" i="50"/>
  <c r="AA17" i="47"/>
  <c r="J13" i="24"/>
  <c r="S380" i="49"/>
  <c r="J17" i="42"/>
  <c r="O100" i="50"/>
  <c r="O84" i="53"/>
  <c r="R80" i="37"/>
  <c r="S239" i="38"/>
  <c r="Y143" i="49"/>
  <c r="R501" i="33"/>
  <c r="O49" i="53"/>
  <c r="C88" i="34"/>
  <c r="S223" i="38"/>
  <c r="Y232" i="49"/>
  <c r="AA96" i="50"/>
  <c r="Z277" i="49"/>
  <c r="Z113" i="50"/>
  <c r="T231" i="49"/>
  <c r="AG190" i="42"/>
  <c r="X24" i="50"/>
  <c r="Z34" i="53"/>
  <c r="AB139" i="49"/>
  <c r="Y4" i="50"/>
  <c r="O349" i="49"/>
  <c r="B25" i="34"/>
  <c r="R52" i="51"/>
  <c r="L45" i="51"/>
  <c r="Y36" i="50"/>
  <c r="R257" i="37"/>
  <c r="D25" i="41"/>
  <c r="S340" i="49"/>
  <c r="AB88" i="53"/>
  <c r="AA59" i="47"/>
  <c r="S235" i="39"/>
  <c r="O102" i="49"/>
  <c r="AB241" i="49"/>
  <c r="C46" i="50"/>
  <c r="D10" i="41"/>
  <c r="T255" i="49"/>
  <c r="AB85" i="50"/>
  <c r="Y57" i="49"/>
  <c r="N116" i="50"/>
  <c r="S132" i="49"/>
  <c r="AG126" i="42"/>
  <c r="AC5" i="45"/>
  <c r="AF120" i="42"/>
  <c r="S77" i="49"/>
  <c r="S95" i="50"/>
  <c r="N10" i="59"/>
  <c r="F3" i="44"/>
  <c r="AG38" i="42"/>
  <c r="E12" i="38"/>
  <c r="U5" i="40"/>
  <c r="Y283" i="49"/>
  <c r="AA163" i="49"/>
  <c r="S200" i="37"/>
  <c r="AF93" i="43"/>
  <c r="AB344" i="49"/>
  <c r="T153" i="49"/>
  <c r="Q366" i="33"/>
  <c r="X23" i="49"/>
  <c r="AB21" i="53"/>
  <c r="R513" i="33"/>
  <c r="AA8" i="50"/>
  <c r="O372" i="49"/>
  <c r="R455" i="33"/>
  <c r="S123" i="38"/>
  <c r="X325" i="49"/>
  <c r="AA51" i="49"/>
  <c r="Z91" i="50"/>
  <c r="AG204" i="42"/>
  <c r="R403" i="33"/>
  <c r="N360" i="49"/>
  <c r="R57" i="37"/>
  <c r="S3" i="50"/>
  <c r="M32" i="51"/>
  <c r="J11" i="39"/>
  <c r="N126" i="49"/>
  <c r="O318" i="49"/>
  <c r="H32" i="51"/>
  <c r="X38" i="53"/>
  <c r="Y111" i="50"/>
  <c r="T162" i="49"/>
  <c r="S3" i="39"/>
  <c r="R405" i="33"/>
  <c r="AA80" i="48"/>
  <c r="AB8" i="50"/>
  <c r="J58" i="48"/>
  <c r="O354" i="49"/>
  <c r="N156" i="49"/>
  <c r="A3" i="35"/>
  <c r="K6" i="43"/>
  <c r="AB41" i="49"/>
  <c r="N60" i="47"/>
  <c r="AA89" i="49"/>
  <c r="AF39" i="42"/>
  <c r="Z221" i="49"/>
  <c r="Z42" i="51"/>
  <c r="AG22" i="42"/>
  <c r="Y30" i="53"/>
  <c r="Q38" i="51"/>
  <c r="B87" i="34"/>
  <c r="AG130" i="42"/>
  <c r="R379" i="33"/>
  <c r="Z41" i="51"/>
  <c r="J20" i="49"/>
  <c r="Y150" i="49"/>
  <c r="AA72" i="47"/>
  <c r="AA46" i="48"/>
  <c r="AG177" i="42"/>
  <c r="S249" i="38"/>
  <c r="AF156" i="42"/>
  <c r="N39" i="48"/>
  <c r="AG214" i="42"/>
  <c r="AB52" i="50"/>
  <c r="AA182" i="49"/>
  <c r="X50" i="48"/>
  <c r="R43" i="33"/>
  <c r="T26" i="48"/>
  <c r="AF22" i="51"/>
  <c r="S90" i="49"/>
  <c r="X99" i="49"/>
  <c r="J52" i="47"/>
  <c r="Q2" i="34"/>
  <c r="X113" i="50"/>
  <c r="S24" i="48"/>
  <c r="AF50" i="43"/>
  <c r="AB52" i="47"/>
  <c r="O154" i="49"/>
  <c r="AB364" i="49"/>
  <c r="Z3" i="49"/>
  <c r="N14" i="37"/>
  <c r="Y52" i="47"/>
  <c r="S50" i="37"/>
  <c r="R198" i="33"/>
  <c r="H6" i="45"/>
  <c r="S109" i="37"/>
  <c r="T66" i="48"/>
  <c r="W44" i="51"/>
  <c r="I3" i="59"/>
  <c r="E32" i="41"/>
  <c r="M52" i="51"/>
  <c r="R179" i="38"/>
  <c r="N112" i="50"/>
  <c r="R6" i="39"/>
  <c r="O38" i="47"/>
  <c r="AF186" i="42"/>
  <c r="T267" i="49"/>
  <c r="T207" i="49"/>
  <c r="AF35" i="44"/>
  <c r="AA204" i="49"/>
  <c r="Q260" i="33"/>
  <c r="M12" i="51"/>
  <c r="S78" i="53"/>
  <c r="N43" i="48"/>
  <c r="S112" i="39"/>
  <c r="AA51" i="47"/>
  <c r="N45" i="48"/>
  <c r="Q297" i="33"/>
  <c r="T86" i="53"/>
  <c r="O31" i="47"/>
  <c r="R115" i="38"/>
  <c r="R173" i="38"/>
  <c r="R408" i="33"/>
  <c r="Z234" i="49"/>
  <c r="Y70" i="48"/>
  <c r="S7" i="37"/>
  <c r="AA122" i="50"/>
  <c r="AF134" i="42"/>
  <c r="B32" i="34"/>
  <c r="AG128" i="42"/>
  <c r="X248" i="49"/>
  <c r="AG181" i="42"/>
  <c r="H7" i="43"/>
  <c r="Y50" i="48"/>
  <c r="F20" i="39"/>
  <c r="N45" i="49"/>
  <c r="R136" i="33"/>
  <c r="Z118" i="49"/>
  <c r="G16" i="47"/>
  <c r="S70" i="47"/>
  <c r="O74" i="50"/>
  <c r="Y116" i="49"/>
  <c r="AF31" i="42"/>
  <c r="Z196" i="49"/>
  <c r="Q243" i="33"/>
  <c r="B79" i="34"/>
  <c r="N357" i="49"/>
  <c r="S61" i="39"/>
  <c r="AA388" i="49"/>
  <c r="Q380" i="33"/>
  <c r="X225" i="49"/>
  <c r="AA5" i="50"/>
  <c r="Y44" i="50"/>
  <c r="T191" i="49"/>
  <c r="S208" i="37"/>
  <c r="Y3" i="43" a="1"/>
  <c r="F11" i="39"/>
  <c r="Y340" i="49"/>
  <c r="X101" i="50"/>
  <c r="D69" i="34"/>
  <c r="Z47" i="50"/>
  <c r="L7" i="51"/>
  <c r="Z50" i="49"/>
  <c r="D17" i="51"/>
  <c r="N185" i="49"/>
  <c r="AG222" i="42"/>
  <c r="AG27" i="43"/>
  <c r="T113" i="50"/>
  <c r="O223" i="49"/>
  <c r="S367" i="49"/>
  <c r="O284" i="49"/>
  <c r="S49" i="37"/>
  <c r="AA20" i="49"/>
  <c r="H5" i="37"/>
  <c r="L39" i="51"/>
  <c r="X31" i="50"/>
  <c r="N24" i="47"/>
  <c r="X70" i="47"/>
  <c r="B17" i="34"/>
  <c r="X112" i="50"/>
  <c r="AA357" i="49"/>
  <c r="AG68" i="43"/>
  <c r="S362" i="49"/>
  <c r="D18" i="36"/>
  <c r="O389" i="49"/>
  <c r="AF8" i="43"/>
  <c r="J6" i="53"/>
  <c r="Z106" i="49"/>
  <c r="AF60" i="44"/>
  <c r="AG6" i="42"/>
  <c r="S113" i="37"/>
  <c r="AB13" i="50"/>
  <c r="R255" i="38"/>
  <c r="E15" i="39"/>
  <c r="R122" i="39"/>
  <c r="N6" i="49"/>
  <c r="S303" i="49"/>
  <c r="M7" i="41"/>
  <c r="X122" i="49"/>
  <c r="O255" i="49"/>
  <c r="N161" i="49"/>
  <c r="H56" i="51"/>
  <c r="M13" i="51"/>
  <c r="Y38" i="49"/>
  <c r="Z241" i="49"/>
  <c r="N155" i="49"/>
  <c r="AB322" i="49"/>
  <c r="T59" i="53"/>
  <c r="T9" i="42" a="1"/>
  <c r="G10" i="39"/>
  <c r="X149" i="49"/>
  <c r="R314" i="33"/>
  <c r="J19" i="38"/>
  <c r="Y9" i="43" a="1"/>
  <c r="O325" i="49"/>
  <c r="S27" i="50"/>
  <c r="O371" i="49"/>
  <c r="AB11" i="45"/>
  <c r="O97" i="49"/>
  <c r="T185" i="49"/>
  <c r="AB7" i="45"/>
  <c r="T65" i="50"/>
  <c r="J35" i="11"/>
  <c r="A4" i="44"/>
  <c r="X20" i="48"/>
  <c r="C26" i="54"/>
  <c r="S295" i="49"/>
  <c r="AB197" i="49"/>
  <c r="AF15" i="49"/>
  <c r="O81" i="48"/>
  <c r="Y17" i="51"/>
  <c r="V49" i="51"/>
  <c r="S36" i="38"/>
  <c r="R38" i="39"/>
  <c r="Y4" i="53"/>
  <c r="O384" i="49"/>
  <c r="X58" i="48"/>
  <c r="AA102" i="49"/>
  <c r="X184" i="49"/>
  <c r="H9" i="51"/>
  <c r="X54" i="51"/>
  <c r="AD15" i="51"/>
  <c r="B66" i="34"/>
  <c r="R229" i="37"/>
  <c r="S53" i="38"/>
  <c r="R131" i="39"/>
  <c r="Y21" i="50"/>
  <c r="R40" i="51"/>
  <c r="Q15" i="51"/>
  <c r="R23" i="51"/>
  <c r="E40" i="41"/>
  <c r="O182" i="49"/>
  <c r="S54" i="49"/>
  <c r="Q102" i="33"/>
  <c r="C44" i="50"/>
  <c r="G40" i="24"/>
  <c r="Z90" i="49"/>
  <c r="W41" i="51"/>
  <c r="AA202" i="49"/>
  <c r="Z109" i="50"/>
  <c r="R224" i="33"/>
  <c r="S158" i="49"/>
  <c r="AA38" i="50"/>
  <c r="AG161" i="42"/>
  <c r="S46" i="39"/>
  <c r="X46" i="53"/>
  <c r="AG71" i="43"/>
  <c r="AG30" i="43"/>
  <c r="N76" i="48"/>
  <c r="N56" i="47"/>
  <c r="X81" i="49"/>
  <c r="AG48" i="42"/>
  <c r="AA101" i="50"/>
  <c r="Y23" i="48"/>
  <c r="X38" i="48"/>
  <c r="Y23" i="47"/>
  <c r="B108" i="34"/>
  <c r="C35" i="53"/>
  <c r="N13" i="51"/>
  <c r="Q278" i="33"/>
  <c r="R392" i="33"/>
  <c r="AI12" i="48"/>
  <c r="S38" i="48"/>
  <c r="Z26" i="47"/>
  <c r="G7" i="45"/>
  <c r="D45" i="34"/>
  <c r="H5" i="43"/>
  <c r="Q154" i="33"/>
  <c r="AA68" i="49"/>
  <c r="Q400" i="33"/>
  <c r="T202" i="49"/>
  <c r="Z120" i="50"/>
  <c r="O49" i="48"/>
  <c r="AB172" i="49"/>
  <c r="G16" i="45"/>
  <c r="AB14" i="48"/>
  <c r="N106" i="50"/>
  <c r="R194" i="33"/>
  <c r="AB321" i="49"/>
  <c r="S305" i="49"/>
  <c r="R201" i="33"/>
  <c r="E5" i="42"/>
  <c r="X111" i="49"/>
  <c r="H12" i="39"/>
  <c r="N6" i="37"/>
  <c r="AA369" i="49"/>
  <c r="R495" i="33"/>
  <c r="AB21" i="48"/>
  <c r="N49" i="47"/>
  <c r="N222" i="49"/>
  <c r="O63" i="48"/>
  <c r="AF47" i="43"/>
  <c r="O194" i="49"/>
  <c r="R104" i="33"/>
  <c r="AB40" i="53"/>
  <c r="AF78" i="42"/>
  <c r="B4" i="56" a="1"/>
  <c r="S232" i="37"/>
  <c r="R166" i="39"/>
  <c r="AA203" i="49"/>
  <c r="AA29" i="49"/>
  <c r="AA238" i="49"/>
  <c r="Z148" i="49"/>
  <c r="N51" i="49"/>
  <c r="G123" i="34"/>
  <c r="O233" i="49"/>
  <c r="X322" i="49"/>
  <c r="G39" i="24"/>
  <c r="N182" i="49"/>
  <c r="Z210" i="49"/>
  <c r="Z358" i="49"/>
  <c r="S72" i="47"/>
  <c r="AA94" i="49"/>
  <c r="N28" i="47"/>
  <c r="B8" i="51"/>
  <c r="C38" i="50"/>
  <c r="R181" i="38"/>
  <c r="S3" i="53"/>
  <c r="N4" i="47"/>
  <c r="N95" i="50"/>
  <c r="J15" i="10"/>
  <c r="L18" i="61"/>
  <c r="Y69" i="48"/>
  <c r="T308" i="49"/>
  <c r="R101" i="33"/>
  <c r="N46" i="49"/>
  <c r="S9" i="48"/>
  <c r="E11" i="59"/>
  <c r="J2" i="35"/>
  <c r="R176" i="39"/>
  <c r="Q6" i="51"/>
  <c r="R53" i="33"/>
  <c r="AB68" i="47"/>
  <c r="J37" i="9"/>
  <c r="R147" i="33"/>
  <c r="AG241" i="42"/>
  <c r="R16" i="39"/>
  <c r="Y78" i="48"/>
  <c r="Q372" i="33"/>
  <c r="Y364" i="49"/>
  <c r="O352" i="49"/>
  <c r="T53" i="47"/>
  <c r="T227" i="49"/>
  <c r="Y66" i="53"/>
  <c r="Y88" i="50"/>
  <c r="Y66" i="50"/>
  <c r="S67" i="39"/>
  <c r="S227" i="38"/>
  <c r="O231" i="49"/>
  <c r="J26" i="24"/>
  <c r="AF14" i="44"/>
  <c r="D26" i="54"/>
  <c r="S56" i="48"/>
  <c r="N45" i="47"/>
  <c r="J5" i="11"/>
  <c r="Q78" i="33"/>
  <c r="V14" i="51"/>
  <c r="Y6" i="50"/>
  <c r="Z11" i="49"/>
  <c r="S19" i="48"/>
  <c r="Q270" i="33"/>
  <c r="Y313" i="49"/>
  <c r="AF147" i="42"/>
  <c r="O54" i="53"/>
  <c r="S69" i="50"/>
  <c r="N37" i="47"/>
  <c r="N9" i="59"/>
  <c r="R254" i="37"/>
  <c r="AB43" i="50"/>
  <c r="S56" i="47"/>
  <c r="S158" i="38"/>
  <c r="X292" i="49"/>
  <c r="AA10" i="48"/>
  <c r="AB46" i="47"/>
  <c r="AG50" i="42"/>
  <c r="S223" i="49"/>
  <c r="S22" i="39"/>
  <c r="T120" i="50"/>
  <c r="AA85" i="53"/>
  <c r="S158" i="39"/>
  <c r="R120" i="37"/>
  <c r="O45" i="48"/>
  <c r="R182" i="38"/>
  <c r="AB83" i="50"/>
  <c r="S106" i="50"/>
  <c r="AA74" i="48"/>
  <c r="D16" i="41"/>
  <c r="S123" i="49"/>
  <c r="J7" i="35"/>
  <c r="O100" i="49"/>
  <c r="O13" i="49"/>
  <c r="Z54" i="53"/>
  <c r="R168" i="39"/>
  <c r="X8" i="51"/>
  <c r="D28" i="34"/>
  <c r="N13" i="59"/>
  <c r="O52" i="48"/>
  <c r="J13" i="48"/>
  <c r="Y81" i="49"/>
  <c r="R108" i="38"/>
  <c r="AA47" i="47"/>
  <c r="Z218" i="49"/>
  <c r="T4" i="47"/>
  <c r="AG122" i="43"/>
  <c r="AA384" i="49"/>
  <c r="Z37" i="51"/>
  <c r="AB327" i="49"/>
  <c r="K20" i="42"/>
  <c r="M19" i="41"/>
  <c r="O321" i="49"/>
  <c r="Q53" i="51"/>
  <c r="AA329" i="49"/>
  <c r="N26" i="49"/>
  <c r="Q181" i="33"/>
  <c r="AA71" i="53"/>
  <c r="T123" i="49"/>
  <c r="AA60" i="50"/>
  <c r="S116" i="49"/>
  <c r="O58" i="49"/>
  <c r="AB74" i="48"/>
  <c r="AG71" i="42"/>
  <c r="Y27" i="48"/>
  <c r="Y3" i="50"/>
  <c r="R514" i="33"/>
  <c r="S33" i="48"/>
  <c r="Q419" i="33"/>
  <c r="Z75" i="49"/>
  <c r="J11" i="48"/>
  <c r="D23" i="41"/>
  <c r="AF201" i="42"/>
  <c r="Y355" i="49"/>
  <c r="Y32" i="50"/>
  <c r="Z237" i="49"/>
  <c r="C11" i="34"/>
  <c r="Z91" i="48"/>
  <c r="C114" i="34"/>
  <c r="I3" i="37"/>
  <c r="N12" i="59"/>
  <c r="O56" i="49"/>
  <c r="X51" i="53"/>
  <c r="W54" i="51"/>
  <c r="S72" i="38"/>
  <c r="Y75" i="47"/>
  <c r="AA349" i="49"/>
  <c r="S147" i="37"/>
  <c r="R335" i="33"/>
  <c r="S65" i="48"/>
  <c r="AA9" i="48"/>
  <c r="AA47" i="53"/>
  <c r="R104" i="38"/>
  <c r="S59" i="39"/>
  <c r="AA56" i="49"/>
  <c r="S152" i="37"/>
  <c r="V33" i="51"/>
  <c r="R506" i="33"/>
  <c r="AB107" i="50"/>
  <c r="B19" i="34"/>
  <c r="T84" i="48"/>
  <c r="O49" i="50"/>
  <c r="Z6" i="48"/>
  <c r="S32" i="53"/>
  <c r="Y158" i="49"/>
  <c r="N88" i="53"/>
  <c r="AA181" i="49"/>
  <c r="T26" i="40"/>
  <c r="Y381" i="49"/>
  <c r="R240" i="38"/>
  <c r="M42" i="51"/>
  <c r="X269" i="49"/>
  <c r="O299" i="49"/>
  <c r="AG131" i="42"/>
  <c r="S103" i="49"/>
  <c r="S229" i="39"/>
  <c r="X256" i="49"/>
  <c r="X3" i="53"/>
  <c r="AA354" i="49"/>
  <c r="Q421" i="33"/>
  <c r="AB73" i="49"/>
  <c r="AB252" i="49"/>
  <c r="Q19" i="33"/>
  <c r="O31" i="53"/>
  <c r="X242" i="49"/>
  <c r="S24" i="39"/>
  <c r="B96" i="34"/>
  <c r="X27" i="53"/>
  <c r="Z56" i="49"/>
  <c r="Y63" i="53"/>
  <c r="AG87" i="43"/>
  <c r="D9" i="41"/>
  <c r="S23" i="53"/>
  <c r="C12" i="34"/>
  <c r="Q320" i="33"/>
  <c r="X68" i="53"/>
  <c r="AF121" i="43"/>
  <c r="AH12" i="49"/>
  <c r="O31" i="49"/>
  <c r="S74" i="50"/>
  <c r="L8" i="51"/>
  <c r="S233" i="38"/>
  <c r="R32" i="39"/>
  <c r="AG113" i="43"/>
  <c r="R169" i="33"/>
  <c r="AB67" i="50"/>
  <c r="N273" i="49"/>
  <c r="D6" i="35"/>
  <c r="D92" i="34"/>
  <c r="N35" i="50"/>
  <c r="AB270" i="49"/>
  <c r="R240" i="39"/>
  <c r="S2" i="29"/>
  <c r="Q365" i="33"/>
  <c r="Q85" i="33"/>
  <c r="AG45" i="42"/>
  <c r="G41" i="34"/>
  <c r="S46" i="53"/>
  <c r="T8" i="53"/>
  <c r="AB121" i="50"/>
  <c r="B56" i="34"/>
  <c r="T19" i="53"/>
  <c r="AB22" i="53"/>
  <c r="G20" i="34"/>
  <c r="AB11" i="47"/>
  <c r="Z27" i="51"/>
  <c r="R84" i="33"/>
  <c r="AB128" i="49"/>
  <c r="N110" i="50"/>
  <c r="X114" i="49"/>
  <c r="Q369" i="33"/>
  <c r="R67" i="38"/>
  <c r="J22" i="49"/>
  <c r="N35" i="53"/>
  <c r="AA16" i="48"/>
  <c r="E17" i="42"/>
  <c r="T60" i="53"/>
  <c r="L26" i="42"/>
  <c r="R18" i="51"/>
  <c r="AH21" i="49"/>
  <c r="T145" i="49"/>
  <c r="F16" i="38"/>
  <c r="AB15" i="45"/>
  <c r="N210" i="49"/>
  <c r="N98" i="50"/>
  <c r="J17" i="7"/>
  <c r="C81" i="34"/>
  <c r="X217" i="49"/>
  <c r="N153" i="49"/>
  <c r="Z10" i="53"/>
  <c r="R135" i="37"/>
  <c r="G9" i="24"/>
  <c r="AA28" i="53"/>
  <c r="F12" i="39"/>
  <c r="J16" i="24"/>
  <c r="H17" i="51"/>
  <c r="AG33" i="44"/>
  <c r="X348" i="49"/>
  <c r="AB158" i="49"/>
  <c r="N10" i="47"/>
  <c r="N111" i="49"/>
  <c r="AG238" i="42"/>
  <c r="N26" i="53"/>
  <c r="Y360" i="49"/>
  <c r="L19" i="61"/>
  <c r="Z74" i="47"/>
  <c r="AB285" i="49"/>
  <c r="G77" i="34"/>
  <c r="Z5" i="48"/>
  <c r="AB85" i="48"/>
  <c r="X210" i="49"/>
  <c r="Z27" i="48"/>
  <c r="J21" i="49"/>
  <c r="AA82" i="48"/>
  <c r="D83" i="34"/>
  <c r="AF107" i="43"/>
  <c r="X381" i="49"/>
  <c r="AB15" i="49"/>
  <c r="AF40" i="43"/>
  <c r="J38" i="24"/>
  <c r="T51" i="47"/>
  <c r="Q374" i="33"/>
  <c r="T24" i="49"/>
  <c r="AA73" i="49"/>
  <c r="N59" i="49"/>
  <c r="R494" i="33"/>
  <c r="J13" i="11"/>
  <c r="N55" i="50"/>
  <c r="Z115" i="49"/>
  <c r="X83" i="50"/>
  <c r="O120" i="50"/>
  <c r="Y10" i="51"/>
  <c r="G97" i="34"/>
  <c r="J32" i="49"/>
  <c r="Y247" i="49"/>
  <c r="AB89" i="50"/>
  <c r="S65" i="50"/>
  <c r="Z388" i="49"/>
  <c r="N20" i="53"/>
  <c r="Y12" i="49"/>
  <c r="S222" i="49"/>
  <c r="O166" i="49"/>
  <c r="O59" i="48"/>
  <c r="C32" i="50"/>
  <c r="AB206" i="49"/>
  <c r="S193" i="38"/>
  <c r="AB10" i="49"/>
  <c r="Z28" i="48"/>
  <c r="S117" i="49"/>
  <c r="S86" i="49"/>
  <c r="Y40" i="48"/>
  <c r="O35" i="47"/>
  <c r="T44" i="49"/>
  <c r="Z47" i="51"/>
  <c r="Y91" i="49"/>
  <c r="AA9" i="49"/>
  <c r="O386" i="49"/>
  <c r="AB310" i="49"/>
  <c r="D11" i="41"/>
  <c r="AB20" i="49"/>
  <c r="AG92" i="43"/>
  <c r="AA43" i="49"/>
  <c r="O57" i="48"/>
  <c r="AB15" i="53"/>
  <c r="AF54" i="42"/>
  <c r="C36" i="53"/>
  <c r="AF37" i="43"/>
  <c r="N59" i="50"/>
  <c r="AG135" i="42"/>
  <c r="R196" i="37"/>
  <c r="S114" i="37"/>
  <c r="S21" i="48"/>
  <c r="N124" i="49"/>
  <c r="S207" i="38"/>
  <c r="J17" i="38"/>
  <c r="AB53" i="50"/>
  <c r="R19" i="39"/>
  <c r="N89" i="49"/>
  <c r="Q51" i="33"/>
  <c r="T77" i="49"/>
  <c r="Q233" i="33"/>
  <c r="C59" i="34"/>
  <c r="Y57" i="53"/>
  <c r="AB22" i="47"/>
  <c r="AA54" i="50"/>
  <c r="N239" i="49"/>
  <c r="T52" i="48"/>
  <c r="Y228" i="49"/>
  <c r="AB225" i="49"/>
  <c r="C95" i="34"/>
  <c r="S236" i="37"/>
  <c r="X62" i="48"/>
  <c r="R69" i="38"/>
  <c r="T301" i="49"/>
  <c r="L20" i="44"/>
  <c r="F33" i="35"/>
  <c r="X57" i="47"/>
  <c r="N384" i="49"/>
  <c r="Y44" i="51"/>
  <c r="AA219" i="49"/>
  <c r="I20" i="39"/>
  <c r="S60" i="37"/>
  <c r="AG37" i="44"/>
  <c r="AG120" i="43"/>
  <c r="Z368" i="49"/>
  <c r="E16" i="41"/>
  <c r="Z38" i="48"/>
  <c r="T214" i="49"/>
  <c r="Z4" i="47"/>
  <c r="S12" i="39"/>
  <c r="N28" i="59"/>
  <c r="AH14" i="49"/>
  <c r="G115" i="34"/>
  <c r="N133" i="49"/>
  <c r="W35" i="51"/>
  <c r="T74" i="47"/>
  <c r="AA44" i="47"/>
  <c r="O192" i="49"/>
  <c r="C105" i="34"/>
  <c r="O330" i="49"/>
  <c r="G13" i="37"/>
  <c r="S145" i="49"/>
  <c r="AM4" i="44"/>
  <c r="Y8" i="50"/>
  <c r="AA191" i="49"/>
  <c r="AB44" i="50"/>
  <c r="N12" i="51"/>
  <c r="Y49" i="51"/>
  <c r="AB8" i="49"/>
  <c r="S325" i="49"/>
  <c r="T39" i="49"/>
  <c r="S103" i="37"/>
  <c r="Z29" i="48"/>
  <c r="B14" i="51"/>
  <c r="S26" i="37"/>
  <c r="Y83" i="53"/>
  <c r="R42" i="38"/>
  <c r="Y8" i="51"/>
  <c r="AB49" i="53"/>
  <c r="S20" i="53"/>
  <c r="O65" i="47"/>
  <c r="V21" i="51"/>
  <c r="S63" i="50"/>
  <c r="AF135" i="42"/>
  <c r="AF12" i="48"/>
  <c r="S238" i="39"/>
  <c r="S91" i="38"/>
  <c r="AF45" i="43"/>
  <c r="AA32" i="49"/>
  <c r="AA241" i="49"/>
  <c r="Q89" i="33"/>
  <c r="Z67" i="50"/>
  <c r="AB31" i="49"/>
  <c r="X47" i="49"/>
  <c r="N67" i="47"/>
  <c r="O347" i="49"/>
  <c r="T58" i="49"/>
  <c r="X61" i="48"/>
  <c r="T123" i="50"/>
  <c r="D9" i="51"/>
  <c r="O39" i="53"/>
  <c r="AA5" i="48"/>
  <c r="J6" i="24"/>
  <c r="C72" i="34"/>
  <c r="C37" i="50"/>
  <c r="R197" i="37"/>
  <c r="Y370" i="49"/>
  <c r="T59" i="48"/>
  <c r="O341" i="49"/>
  <c r="S2" i="14"/>
  <c r="AF184" i="42"/>
  <c r="Y55" i="53"/>
  <c r="Q205" i="33"/>
  <c r="Z22" i="48"/>
  <c r="T51" i="49"/>
  <c r="X29" i="50"/>
  <c r="X304" i="49"/>
  <c r="X295" i="49"/>
  <c r="AF21" i="42"/>
  <c r="T229" i="49"/>
  <c r="R9" i="37"/>
  <c r="Z21" i="53"/>
  <c r="R470" i="33"/>
  <c r="AA56" i="50"/>
  <c r="Z279" i="49"/>
  <c r="T29" i="48"/>
  <c r="R5" i="40"/>
  <c r="AG29" i="42"/>
  <c r="D43" i="52"/>
  <c r="N17" i="48"/>
  <c r="J31" i="47"/>
  <c r="T341" i="49"/>
  <c r="D41" i="34"/>
  <c r="Z284" i="49"/>
  <c r="T365" i="49"/>
  <c r="AG95" i="43"/>
  <c r="Y80" i="53"/>
  <c r="X2" i="16"/>
  <c r="B49" i="34"/>
  <c r="R82" i="39"/>
  <c r="N4" i="50"/>
  <c r="O80" i="49"/>
  <c r="S365" i="49"/>
  <c r="J28" i="8"/>
  <c r="AB36" i="50"/>
  <c r="N176" i="49"/>
  <c r="E20" i="42"/>
  <c r="Q42" i="33"/>
  <c r="U12" i="40" a="1"/>
  <c r="T10" i="47"/>
  <c r="S251" i="49"/>
  <c r="J32" i="10"/>
  <c r="S20" i="39"/>
  <c r="R154" i="33"/>
  <c r="AF48" i="43"/>
  <c r="G9" i="34"/>
  <c r="Y48" i="48"/>
  <c r="X164" i="49"/>
  <c r="S41" i="50"/>
  <c r="R208" i="33"/>
  <c r="AB71" i="47"/>
  <c r="H13" i="38"/>
  <c r="S73" i="53"/>
  <c r="G3" i="49"/>
  <c r="X330" i="49"/>
  <c r="Y18" i="48"/>
  <c r="AB75" i="47"/>
  <c r="J40" i="50"/>
  <c r="B93" i="34"/>
  <c r="AG127" i="42"/>
  <c r="T71" i="53"/>
  <c r="J19" i="8"/>
  <c r="S9" i="37"/>
  <c r="R31" i="38"/>
  <c r="S272" i="49"/>
  <c r="Y74" i="50"/>
  <c r="H4" i="44"/>
  <c r="R12" i="51"/>
  <c r="Z301" i="49"/>
  <c r="Y204" i="49"/>
  <c r="Q391" i="33"/>
  <c r="Z51" i="53"/>
  <c r="AA73" i="50"/>
  <c r="S110" i="37"/>
  <c r="AA300" i="49"/>
  <c r="X224" i="49"/>
  <c r="AG194" i="42"/>
  <c r="AG65" i="42"/>
  <c r="N372" i="49"/>
  <c r="N61" i="49"/>
  <c r="S64" i="37"/>
  <c r="D7" i="35"/>
  <c r="R242" i="37"/>
  <c r="AF35" i="43"/>
  <c r="T289" i="49"/>
  <c r="AB16" i="47"/>
  <c r="T161" i="49"/>
  <c r="F23" i="39"/>
  <c r="Z62" i="50"/>
  <c r="AG56" i="42"/>
  <c r="S64" i="38"/>
  <c r="S3" i="47"/>
  <c r="T84" i="50"/>
  <c r="AF43" i="44"/>
  <c r="N7" i="39"/>
  <c r="E38" i="35"/>
  <c r="X194" i="49"/>
  <c r="R189" i="33"/>
  <c r="X117" i="49"/>
  <c r="N202" i="49"/>
  <c r="AG82" i="43"/>
  <c r="E33" i="41"/>
  <c r="T32" i="53"/>
  <c r="O26" i="49"/>
  <c r="X74" i="53"/>
  <c r="J16" i="49"/>
  <c r="R359" i="33"/>
  <c r="J30" i="35"/>
  <c r="R132" i="37"/>
  <c r="Q311" i="33"/>
  <c r="T83" i="48"/>
  <c r="E36" i="41"/>
  <c r="Z38" i="49"/>
  <c r="G3" i="43"/>
  <c r="J30" i="8"/>
  <c r="V51" i="51"/>
  <c r="A3" i="55" a="1"/>
  <c r="X212" i="49"/>
  <c r="AB35" i="47"/>
  <c r="L6" i="44"/>
  <c r="AB238" i="49"/>
  <c r="N107" i="49"/>
  <c r="T74" i="49"/>
  <c r="X26" i="47"/>
  <c r="Q172" i="33"/>
  <c r="L48" i="51"/>
  <c r="Y59" i="53"/>
  <c r="R252" i="39"/>
  <c r="M3" i="52"/>
  <c r="O295" i="49"/>
  <c r="Y6" i="47"/>
  <c r="AA285" i="49"/>
  <c r="T17" i="53"/>
  <c r="AA53" i="48"/>
  <c r="R113" i="38"/>
  <c r="AG80" i="42"/>
  <c r="S109" i="39"/>
  <c r="AH20" i="50"/>
  <c r="Y215" i="49"/>
  <c r="R354" i="33"/>
  <c r="N203" i="49"/>
  <c r="L55" i="51"/>
  <c r="G8" i="34"/>
  <c r="Q462" i="33"/>
  <c r="AB35" i="50"/>
  <c r="Q128" i="33"/>
  <c r="S29" i="48"/>
  <c r="AA77" i="49"/>
  <c r="R71" i="38"/>
  <c r="X300" i="49"/>
  <c r="L17" i="44"/>
  <c r="X69" i="47"/>
  <c r="R43" i="51"/>
  <c r="N52" i="53"/>
  <c r="O7" i="50"/>
  <c r="D68" i="34"/>
  <c r="S139" i="37"/>
  <c r="AB370" i="49"/>
  <c r="AG20" i="42"/>
  <c r="AF11" i="51"/>
  <c r="AB150" i="49"/>
  <c r="AB211" i="49"/>
  <c r="O40" i="47"/>
  <c r="G15" i="45"/>
  <c r="Z141" i="49"/>
  <c r="N30" i="49"/>
  <c r="X77" i="53"/>
  <c r="O14" i="48"/>
  <c r="R84" i="39"/>
  <c r="Y9" i="44" a="1"/>
  <c r="N39" i="49"/>
  <c r="AG3" i="44"/>
  <c r="Z19" i="49"/>
  <c r="X48" i="53"/>
  <c r="B105" i="34"/>
  <c r="J10" i="24"/>
  <c r="R476" i="33"/>
  <c r="E6" i="44"/>
  <c r="R181" i="33"/>
  <c r="H46" i="51"/>
  <c r="E18" i="42"/>
  <c r="AF122" i="42"/>
  <c r="Q13" i="51"/>
  <c r="AG105" i="43"/>
  <c r="F3" i="43"/>
  <c r="R498" i="33"/>
  <c r="AB56" i="48"/>
  <c r="E19" i="44"/>
  <c r="S16" i="53"/>
  <c r="AB12" i="50"/>
  <c r="Z298" i="49"/>
  <c r="X59" i="49"/>
  <c r="O23" i="49"/>
  <c r="Z25" i="49"/>
  <c r="H16" i="45"/>
  <c r="Y156" i="49"/>
  <c r="AF228" i="42"/>
  <c r="L35" i="51"/>
  <c r="AB371" i="49"/>
  <c r="AB8" i="47"/>
  <c r="X191" i="49"/>
  <c r="AA281" i="49"/>
  <c r="R36" i="38"/>
  <c r="S343" i="49"/>
  <c r="AB42" i="48"/>
  <c r="O243" i="49"/>
  <c r="O252" i="49"/>
  <c r="AG7" i="44"/>
  <c r="Q228" i="33"/>
  <c r="T25" i="49"/>
  <c r="R146" i="33"/>
  <c r="AA3" i="48"/>
  <c r="Q354" i="33"/>
  <c r="Y347" i="49"/>
  <c r="G17" i="34"/>
  <c r="Y203" i="49"/>
  <c r="T27" i="47"/>
  <c r="Y63" i="49"/>
  <c r="AA39" i="47"/>
  <c r="Z377" i="49"/>
  <c r="R410" i="33"/>
  <c r="C11" i="51"/>
  <c r="R375" i="33"/>
  <c r="S26" i="48"/>
  <c r="X74" i="50"/>
  <c r="AB58" i="48"/>
  <c r="AI20" i="49"/>
  <c r="Q11" i="51"/>
  <c r="AA347" i="49"/>
  <c r="Y35" i="48"/>
  <c r="C50" i="59"/>
  <c r="O263" i="49"/>
  <c r="Z96" i="49"/>
  <c r="AA309" i="49"/>
  <c r="E10" i="38"/>
  <c r="S60" i="49"/>
  <c r="N50" i="49"/>
  <c r="H30" i="51"/>
  <c r="R180" i="37"/>
  <c r="E5" i="38"/>
  <c r="AA237" i="49"/>
  <c r="N36" i="50"/>
  <c r="S40" i="39"/>
  <c r="S53" i="53"/>
  <c r="N10" i="37"/>
  <c r="Y54" i="48"/>
  <c r="O9" i="50"/>
  <c r="O63" i="50"/>
  <c r="Y167" i="49"/>
  <c r="S145" i="38"/>
  <c r="AB5" i="47"/>
  <c r="S98" i="38"/>
  <c r="O21" i="50"/>
  <c r="AA311" i="49"/>
  <c r="AA22" i="49"/>
  <c r="N10" i="49"/>
  <c r="T35" i="48"/>
  <c r="S64" i="50"/>
  <c r="AB21" i="50"/>
  <c r="Q310" i="33"/>
  <c r="AF20" i="49"/>
  <c r="T48" i="48"/>
  <c r="N49" i="53"/>
  <c r="Z104" i="50"/>
  <c r="N73" i="49"/>
  <c r="AA215" i="49"/>
  <c r="Y200" i="49"/>
  <c r="J22" i="8"/>
  <c r="N34" i="50"/>
  <c r="K15" i="44"/>
  <c r="D73" i="34"/>
  <c r="Z158" i="49"/>
  <c r="AB104" i="50"/>
  <c r="Y26" i="50"/>
  <c r="S228" i="37"/>
  <c r="S26" i="39"/>
  <c r="AG245" i="42"/>
  <c r="Z62" i="48"/>
  <c r="J17" i="49"/>
  <c r="J5" i="37"/>
  <c r="L37" i="51"/>
  <c r="S169" i="38"/>
  <c r="R79" i="39"/>
  <c r="T79" i="53"/>
  <c r="O101" i="49"/>
  <c r="S186" i="39"/>
  <c r="X43" i="50"/>
  <c r="X88" i="48"/>
  <c r="R151" i="33"/>
  <c r="AF53" i="42"/>
  <c r="X9" i="47"/>
  <c r="Y75" i="48"/>
  <c r="O36" i="48"/>
  <c r="S58" i="38"/>
  <c r="Y14" i="53"/>
  <c r="J27" i="11"/>
  <c r="R237" i="33"/>
  <c r="C19" i="36"/>
  <c r="V28" i="40"/>
  <c r="AF200" i="42"/>
  <c r="Y224" i="49"/>
  <c r="O156" i="49"/>
  <c r="AA21" i="53"/>
  <c r="N231" i="49"/>
  <c r="R52" i="37"/>
  <c r="AF33" i="42"/>
  <c r="AF10" i="42"/>
  <c r="AB104" i="49"/>
  <c r="X189" i="49"/>
  <c r="M1" i="40"/>
  <c r="C43" i="34"/>
  <c r="Z374" i="49"/>
  <c r="Y30" i="48"/>
  <c r="N84" i="48"/>
  <c r="H45" i="51"/>
  <c r="Q110" i="33"/>
  <c r="AF44" i="43"/>
  <c r="Z61" i="49"/>
  <c r="N80" i="53"/>
  <c r="X18" i="48"/>
  <c r="R231" i="33"/>
  <c r="X80" i="49"/>
  <c r="AA57" i="49"/>
  <c r="Z10" i="50"/>
  <c r="U3" i="51" a="1"/>
  <c r="G3" i="37"/>
  <c r="R216" i="39"/>
  <c r="R179" i="33"/>
  <c r="X8" i="50"/>
  <c r="T147" i="49"/>
  <c r="AA125" i="49"/>
  <c r="H8" i="38"/>
  <c r="J32" i="50"/>
  <c r="Z325" i="49"/>
  <c r="S145" i="39"/>
  <c r="X17" i="48"/>
  <c r="R21" i="33"/>
  <c r="Y125" i="49"/>
  <c r="X178" i="49"/>
  <c r="M19" i="61"/>
  <c r="N44" i="50"/>
  <c r="R407" i="33"/>
  <c r="G8" i="39"/>
  <c r="Y34" i="50"/>
  <c r="N10" i="38"/>
  <c r="S195" i="39"/>
  <c r="AB183" i="49"/>
  <c r="AG124" i="43"/>
  <c r="AA8" i="48"/>
  <c r="AA308" i="49"/>
  <c r="O64" i="50"/>
  <c r="AB73" i="47"/>
  <c r="O118" i="50"/>
  <c r="Y16" i="53"/>
  <c r="AA50" i="53"/>
  <c r="T219" i="49"/>
  <c r="N8" i="48"/>
  <c r="J29" i="8"/>
  <c r="E11" i="39"/>
  <c r="R77" i="37"/>
  <c r="Z57" i="49"/>
  <c r="Q156" i="33"/>
  <c r="Y71" i="47"/>
  <c r="N283" i="49"/>
  <c r="AB74" i="53"/>
  <c r="W3" i="50" a="1"/>
  <c r="R22" i="37"/>
  <c r="AF126" i="42"/>
  <c r="N217" i="49"/>
  <c r="J68" i="49"/>
  <c r="R60" i="39"/>
  <c r="R298" i="33"/>
  <c r="Y72" i="53"/>
  <c r="Z25" i="47"/>
  <c r="J81" i="47"/>
  <c r="O19" i="47"/>
  <c r="S37" i="39"/>
  <c r="T349" i="49"/>
  <c r="AC21" i="45"/>
  <c r="R118" i="38"/>
  <c r="O377" i="49"/>
  <c r="Q126" i="33"/>
  <c r="Z51" i="47"/>
  <c r="Q455" i="33"/>
  <c r="O16" i="53"/>
  <c r="R111" i="33"/>
  <c r="S292" i="49"/>
  <c r="AB365" i="49"/>
  <c r="BI3" i="34"/>
  <c r="X64" i="53"/>
  <c r="O92" i="50"/>
  <c r="C51" i="34"/>
  <c r="S164" i="49"/>
  <c r="N109" i="50"/>
  <c r="Y60" i="49"/>
  <c r="R178" i="38"/>
  <c r="M18" i="51"/>
  <c r="L5" i="42"/>
  <c r="AA7" i="49"/>
  <c r="A10" i="35"/>
  <c r="AG94" i="43"/>
  <c r="F13" i="38"/>
  <c r="B18" i="51"/>
  <c r="X96" i="50"/>
  <c r="AC23" i="45"/>
  <c r="Z346" i="49"/>
  <c r="S179" i="39"/>
  <c r="S190" i="37"/>
  <c r="AB22" i="49"/>
  <c r="AB32" i="53"/>
  <c r="AA161" i="49"/>
  <c r="S185" i="49"/>
  <c r="S106" i="39"/>
  <c r="N40" i="50"/>
  <c r="Y6" i="53"/>
  <c r="Q410" i="33"/>
  <c r="Z347" i="49"/>
  <c r="S18" i="38"/>
  <c r="R168" i="33"/>
  <c r="AB251" i="49"/>
  <c r="J9" i="8"/>
  <c r="AD17" i="51"/>
  <c r="AG12" i="42"/>
  <c r="Z46" i="49"/>
  <c r="T86" i="48"/>
  <c r="AA342" i="49"/>
  <c r="S40" i="37"/>
  <c r="AA304" i="49"/>
  <c r="AF60" i="42"/>
  <c r="L20" i="43"/>
  <c r="AB108" i="50"/>
  <c r="AA105" i="49"/>
  <c r="R487" i="33"/>
  <c r="J30" i="42"/>
  <c r="Y373" i="49"/>
  <c r="AA21" i="49"/>
  <c r="F5" i="39"/>
  <c r="O50" i="48"/>
  <c r="T224" i="49"/>
  <c r="T66" i="47"/>
  <c r="E15" i="41"/>
  <c r="S262" i="49"/>
  <c r="T57" i="48"/>
  <c r="R489" i="33"/>
  <c r="G3" i="44"/>
  <c r="X6" i="48"/>
  <c r="O95" i="49"/>
  <c r="N376" i="49"/>
  <c r="K16" i="43"/>
  <c r="M8" i="41"/>
  <c r="R433" i="33"/>
  <c r="Y256" i="49"/>
  <c r="Z45" i="53"/>
  <c r="R186" i="37"/>
  <c r="N34" i="53"/>
  <c r="T29" i="50"/>
  <c r="AG229" i="42"/>
  <c r="Z52" i="47"/>
  <c r="T69" i="48"/>
  <c r="AF5" i="42"/>
  <c r="J9" i="47"/>
  <c r="S221" i="38"/>
  <c r="E21" i="38"/>
  <c r="R467" i="33"/>
  <c r="AA194" i="49"/>
  <c r="AH18" i="49"/>
  <c r="O370" i="49"/>
  <c r="R370" i="33"/>
  <c r="Y101" i="49"/>
  <c r="R210" i="38"/>
  <c r="O83" i="48"/>
  <c r="Q263" i="33"/>
  <c r="M5" i="41"/>
  <c r="S121" i="50"/>
  <c r="Z12" i="47"/>
  <c r="R184" i="33"/>
  <c r="X254" i="49"/>
  <c r="Y306" i="49"/>
  <c r="J5" i="39"/>
  <c r="S337" i="49"/>
  <c r="X2" i="20"/>
  <c r="J67" i="50"/>
  <c r="AA319" i="49"/>
  <c r="AA73" i="48"/>
  <c r="AG211" i="42"/>
  <c r="AA120" i="49"/>
  <c r="S45" i="48"/>
  <c r="Y8" i="47"/>
  <c r="AG44" i="42"/>
  <c r="J31" i="49"/>
  <c r="I21" i="39"/>
  <c r="N118" i="49"/>
  <c r="N19" i="50"/>
  <c r="M35" i="41"/>
  <c r="AF73" i="43"/>
  <c r="AG97" i="43"/>
  <c r="AB377" i="49"/>
  <c r="O271" i="49"/>
  <c r="T102" i="50"/>
  <c r="Z372" i="49"/>
  <c r="B122" i="34"/>
  <c r="Z12" i="49"/>
  <c r="S65" i="39"/>
  <c r="Y194" i="49"/>
  <c r="AF15" i="51"/>
  <c r="T3" i="49"/>
  <c r="O119" i="50"/>
  <c r="S94" i="38"/>
  <c r="J10" i="8"/>
  <c r="S218" i="38"/>
  <c r="J7" i="8"/>
  <c r="X53" i="51"/>
  <c r="S82" i="49"/>
  <c r="T347" i="49"/>
  <c r="O254" i="49"/>
  <c r="S41" i="37"/>
  <c r="C45" i="53"/>
  <c r="T298" i="49"/>
  <c r="AF197" i="42"/>
  <c r="H6" i="44"/>
  <c r="AF92" i="42"/>
  <c r="N13" i="47"/>
  <c r="T351" i="49"/>
  <c r="N215" i="49"/>
  <c r="S43" i="49"/>
  <c r="R19" i="51"/>
  <c r="AB282" i="49"/>
  <c r="AA232" i="49"/>
  <c r="X275" i="49"/>
  <c r="S228" i="39"/>
  <c r="AG118" i="43"/>
  <c r="Z25" i="48"/>
  <c r="T16" i="48"/>
  <c r="AB44" i="47"/>
  <c r="R240" i="33"/>
  <c r="X63" i="50"/>
  <c r="S66" i="37"/>
  <c r="H3" i="51"/>
  <c r="X11" i="53"/>
  <c r="R10" i="37"/>
  <c r="N389" i="49"/>
  <c r="X106" i="50"/>
  <c r="O44" i="47"/>
  <c r="S286" i="49"/>
  <c r="Y53" i="47"/>
  <c r="X197" i="49"/>
  <c r="AA360" i="49"/>
  <c r="N196" i="49"/>
  <c r="X79" i="48"/>
  <c r="Y322" i="49"/>
  <c r="C43" i="50"/>
  <c r="Z20" i="53"/>
  <c r="Y13" i="50"/>
  <c r="T65" i="49"/>
  <c r="AA71" i="49"/>
  <c r="AB88" i="48"/>
  <c r="C67" i="34"/>
  <c r="AA381" i="49"/>
  <c r="N208" i="49"/>
  <c r="S206" i="39"/>
  <c r="AG26" i="44"/>
  <c r="Y16" i="51"/>
  <c r="Y245" i="49"/>
  <c r="S33" i="47"/>
  <c r="S32" i="48"/>
  <c r="AA18" i="53"/>
  <c r="N106" i="49"/>
  <c r="N18" i="39"/>
  <c r="X84" i="49"/>
  <c r="S72" i="49"/>
  <c r="AG17" i="51"/>
  <c r="D28" i="52"/>
  <c r="AF22" i="43"/>
  <c r="X172" i="49"/>
  <c r="S202" i="37"/>
  <c r="Y86" i="49"/>
  <c r="AG97" i="42"/>
  <c r="Y248" i="49"/>
  <c r="S10" i="48"/>
  <c r="Q43" i="51"/>
  <c r="Y95" i="50"/>
  <c r="AA36" i="50"/>
  <c r="T101" i="49"/>
  <c r="S215" i="39"/>
  <c r="L4" i="59"/>
  <c r="O365" i="49"/>
  <c r="Z49" i="53"/>
  <c r="AA58" i="47"/>
  <c r="O76" i="47"/>
  <c r="Y112" i="50"/>
  <c r="R90" i="38"/>
  <c r="AF64" i="43"/>
  <c r="AB27" i="48"/>
  <c r="S205" i="49"/>
  <c r="Z243" i="49"/>
  <c r="R277" i="33"/>
  <c r="G7" i="37"/>
  <c r="L19" i="44"/>
  <c r="AF16" i="42"/>
  <c r="N322" i="49"/>
  <c r="Y93" i="50"/>
  <c r="N14" i="47"/>
  <c r="R99" i="39"/>
  <c r="AB103" i="49"/>
  <c r="Q65" i="33"/>
  <c r="AB29" i="48"/>
  <c r="O317" i="49"/>
  <c r="AB94" i="49"/>
  <c r="X5" i="53"/>
  <c r="Q48" i="33"/>
  <c r="AB184" i="49"/>
  <c r="O22" i="50"/>
  <c r="T52" i="47"/>
  <c r="S148" i="49"/>
  <c r="AA18" i="49"/>
  <c r="AF51" i="44"/>
  <c r="Z259" i="49"/>
  <c r="T27" i="53"/>
  <c r="AF161" i="42"/>
  <c r="X50" i="47"/>
  <c r="Z185" i="49"/>
  <c r="X25" i="49"/>
  <c r="Z44" i="50"/>
  <c r="AF131" i="43"/>
  <c r="Q468" i="33"/>
  <c r="AF204" i="42"/>
  <c r="X19" i="48"/>
  <c r="N151" i="49"/>
  <c r="Y73" i="53"/>
  <c r="J40" i="49"/>
  <c r="Z51" i="48"/>
  <c r="AA313" i="49"/>
  <c r="AA42" i="47"/>
  <c r="R263" i="33"/>
  <c r="Q177" i="33"/>
  <c r="O26" i="50"/>
  <c r="AG11" i="51"/>
  <c r="AG168" i="42"/>
  <c r="I21" i="52"/>
  <c r="S26" i="53"/>
  <c r="N5" i="37"/>
  <c r="AA65" i="50"/>
  <c r="S28" i="53"/>
  <c r="R116" i="33"/>
  <c r="R499" i="33"/>
  <c r="AG36" i="44"/>
  <c r="E7" i="39"/>
  <c r="X22" i="47"/>
  <c r="N61" i="50"/>
  <c r="R62" i="37"/>
  <c r="X45" i="53"/>
  <c r="S138" i="39"/>
  <c r="Z36" i="50"/>
  <c r="C111" i="34"/>
  <c r="AF86" i="43"/>
  <c r="T232" i="49"/>
  <c r="AB22" i="45"/>
  <c r="Y16" i="48"/>
  <c r="X80" i="50"/>
  <c r="AG20" i="43"/>
  <c r="AH13" i="49"/>
  <c r="AG44" i="43"/>
  <c r="N319" i="49"/>
  <c r="AG13" i="43"/>
  <c r="Y78" i="53"/>
  <c r="Q323" i="33"/>
  <c r="Y53" i="49"/>
  <c r="B10" i="51"/>
  <c r="AA25" i="53"/>
  <c r="T322" i="49"/>
  <c r="Z68" i="47"/>
  <c r="AB75" i="53"/>
  <c r="AA332" i="49"/>
  <c r="O77" i="53"/>
  <c r="Q440" i="33"/>
  <c r="Z91" i="49"/>
  <c r="Z78" i="47"/>
  <c r="J34" i="50"/>
  <c r="R70" i="38"/>
  <c r="N11" i="47"/>
  <c r="Z116" i="50"/>
  <c r="AF40" i="44"/>
  <c r="AB372" i="49"/>
  <c r="B129" i="34"/>
  <c r="Q362" i="33"/>
  <c r="O337" i="49"/>
  <c r="Z119" i="50"/>
  <c r="T179" i="49"/>
  <c r="X26" i="51"/>
  <c r="T117" i="50"/>
  <c r="O124" i="50"/>
  <c r="X337" i="49"/>
  <c r="Q460" i="33"/>
  <c r="N19" i="47"/>
  <c r="Y319" i="49"/>
  <c r="R218" i="39"/>
  <c r="X67" i="50"/>
  <c r="Y126" i="49"/>
  <c r="J20" i="8"/>
  <c r="O18" i="48"/>
  <c r="R393" i="33"/>
  <c r="X24" i="47"/>
  <c r="R108" i="39"/>
  <c r="Z351" i="49"/>
  <c r="Z7" i="51"/>
  <c r="X56" i="51"/>
  <c r="N226" i="49"/>
  <c r="S125" i="49"/>
  <c r="R144" i="33"/>
  <c r="H62" i="51"/>
  <c r="AB63" i="50"/>
  <c r="T42" i="49"/>
  <c r="X31" i="48"/>
  <c r="T150" i="49"/>
  <c r="Z40" i="50"/>
  <c r="AA47" i="50"/>
  <c r="AB36" i="47"/>
  <c r="R125" i="37"/>
  <c r="S261" i="39"/>
  <c r="Y277" i="49"/>
  <c r="N349" i="49"/>
  <c r="O72" i="50"/>
  <c r="AB272" i="49"/>
  <c r="S229" i="37"/>
  <c r="AF13" i="43"/>
  <c r="H48" i="51"/>
  <c r="AB63" i="48"/>
  <c r="O193" i="49"/>
  <c r="Q202" i="33"/>
  <c r="T61" i="48"/>
  <c r="E30" i="42"/>
  <c r="A3" i="57" a="1"/>
  <c r="G91" i="34"/>
  <c r="AI19" i="48"/>
  <c r="O362" i="49"/>
  <c r="R64" i="39"/>
  <c r="AB11" i="49"/>
  <c r="S100" i="37"/>
  <c r="AA298" i="49"/>
  <c r="AA50" i="47"/>
  <c r="AA73" i="47"/>
  <c r="AF119" i="43"/>
  <c r="N6" i="38"/>
  <c r="T293" i="49"/>
  <c r="Q25" i="33"/>
  <c r="B5" i="34"/>
  <c r="AA18" i="47"/>
  <c r="J15" i="8"/>
  <c r="C45" i="50"/>
  <c r="AB382" i="49"/>
  <c r="AB339" i="49"/>
  <c r="S66" i="53"/>
  <c r="S244" i="49"/>
  <c r="N68" i="47"/>
  <c r="AA58" i="53"/>
  <c r="O218" i="49"/>
  <c r="N299" i="49"/>
  <c r="B127" i="34"/>
  <c r="X272" i="49"/>
  <c r="S134" i="49"/>
  <c r="X18" i="53"/>
  <c r="Y251" i="49"/>
  <c r="N8" i="51"/>
  <c r="AB107" i="49"/>
  <c r="O210" i="49"/>
  <c r="Q95" i="33"/>
  <c r="D13" i="52"/>
  <c r="X71" i="53"/>
  <c r="J13" i="7"/>
  <c r="N345" i="49"/>
  <c r="Y218" i="49"/>
  <c r="AG235" i="42"/>
  <c r="Z87" i="53"/>
  <c r="S192" i="39"/>
  <c r="AF115" i="42"/>
  <c r="Q14" i="33"/>
  <c r="J28" i="42"/>
  <c r="Q130" i="33"/>
  <c r="Q92" i="33"/>
  <c r="S238" i="38"/>
  <c r="O157" i="49"/>
  <c r="X290" i="49"/>
  <c r="Z61" i="50"/>
  <c r="S33" i="50"/>
  <c r="N19" i="48"/>
  <c r="S251" i="38"/>
  <c r="AA61" i="49"/>
  <c r="X110" i="50"/>
  <c r="N72" i="48"/>
  <c r="H58" i="51"/>
  <c r="Y291" i="49"/>
  <c r="Y81" i="48"/>
  <c r="Y199" i="49"/>
  <c r="AB148" i="49"/>
  <c r="B78" i="34"/>
  <c r="Y180" i="49"/>
  <c r="S78" i="47"/>
  <c r="J5" i="48"/>
  <c r="Y314" i="49"/>
  <c r="Y40" i="47"/>
  <c r="L3" i="42"/>
  <c r="N68" i="49"/>
  <c r="S276" i="49"/>
  <c r="AA77" i="53"/>
  <c r="O297" i="49"/>
  <c r="T72" i="49"/>
  <c r="S96" i="38"/>
  <c r="O60" i="49"/>
  <c r="N186" i="49"/>
  <c r="R9" i="51"/>
  <c r="T36" i="47"/>
  <c r="T55" i="47"/>
  <c r="O27" i="53"/>
  <c r="Z83" i="50"/>
  <c r="AA100" i="50"/>
  <c r="Y336" i="49"/>
  <c r="X146" i="49"/>
  <c r="AG109" i="43"/>
  <c r="AG230" i="42"/>
  <c r="W4" i="51"/>
  <c r="Y82" i="53"/>
  <c r="T70" i="48"/>
  <c r="AB17" i="49"/>
  <c r="O14" i="47"/>
  <c r="M30" i="51"/>
  <c r="Y222" i="49"/>
  <c r="D34" i="46"/>
  <c r="X63" i="47"/>
  <c r="Y24" i="53"/>
  <c r="AB39" i="49"/>
  <c r="X15" i="53"/>
  <c r="AA121" i="50"/>
  <c r="R158" i="38"/>
  <c r="N118" i="50"/>
  <c r="B62" i="34"/>
  <c r="E22" i="39"/>
  <c r="R142" i="33"/>
  <c r="U9" i="45" a="1"/>
  <c r="Z293" i="49"/>
  <c r="S355" i="49"/>
  <c r="Z17" i="47"/>
  <c r="E8" i="37"/>
  <c r="AA390" i="49"/>
  <c r="R62" i="38"/>
  <c r="AG51" i="43"/>
  <c r="T29" i="53"/>
  <c r="AB42" i="50"/>
  <c r="S68" i="37"/>
  <c r="R47" i="37"/>
  <c r="Y76" i="48"/>
  <c r="S9" i="38"/>
  <c r="R41" i="38"/>
  <c r="S21" i="39"/>
  <c r="N15" i="48"/>
  <c r="N188" i="49"/>
  <c r="Z300" i="49"/>
  <c r="B80" i="34"/>
  <c r="O226" i="49"/>
  <c r="Q452" i="33"/>
  <c r="N42" i="48"/>
  <c r="S75" i="48"/>
  <c r="Z35" i="53"/>
  <c r="N10" i="51"/>
  <c r="Y62" i="48"/>
  <c r="X158" i="49"/>
  <c r="N4" i="39"/>
  <c r="Y11" i="48"/>
  <c r="T69" i="49"/>
  <c r="G10" i="24"/>
  <c r="O10" i="53"/>
  <c r="R44" i="37"/>
  <c r="V43" i="51"/>
  <c r="D93" i="34"/>
  <c r="X144" i="49"/>
  <c r="T17" i="49"/>
  <c r="R101" i="39"/>
  <c r="R88" i="37"/>
  <c r="S128" i="49"/>
  <c r="Q435" i="33"/>
  <c r="S14" i="47"/>
  <c r="S165" i="49"/>
  <c r="O18" i="53"/>
  <c r="G103" i="34"/>
  <c r="N13" i="48"/>
  <c r="X182" i="49"/>
  <c r="N60" i="49"/>
  <c r="O57" i="49"/>
  <c r="X351" i="49"/>
  <c r="Z45" i="49"/>
  <c r="AG202" i="42"/>
  <c r="N8" i="47"/>
  <c r="S10" i="39"/>
  <c r="Z359" i="49"/>
  <c r="U3" i="40"/>
  <c r="R148" i="38"/>
  <c r="Y31" i="49"/>
  <c r="AB340" i="49"/>
  <c r="G66" i="34"/>
  <c r="R174" i="37"/>
  <c r="S88" i="39"/>
  <c r="Z378" i="49"/>
  <c r="AB284" i="49"/>
  <c r="O12" i="47"/>
  <c r="Z119" i="49"/>
  <c r="AA321" i="49"/>
  <c r="N86" i="50"/>
  <c r="N27" i="59"/>
  <c r="S57" i="37"/>
  <c r="T373" i="49"/>
  <c r="X124" i="49"/>
  <c r="S16" i="49"/>
  <c r="J28" i="50"/>
  <c r="AI16" i="48"/>
  <c r="X86" i="48"/>
  <c r="S231" i="49"/>
  <c r="H14" i="39"/>
  <c r="S227" i="37"/>
  <c r="S58" i="39"/>
  <c r="W21" i="51"/>
  <c r="O26" i="53"/>
  <c r="T151" i="49"/>
  <c r="Y361" i="49"/>
  <c r="Z12" i="50"/>
  <c r="Y36" i="49"/>
  <c r="Z288" i="49"/>
  <c r="D14" i="41"/>
  <c r="G82" i="34"/>
  <c r="Y160" i="49"/>
  <c r="R58" i="39"/>
  <c r="O335" i="49"/>
  <c r="AB30" i="53"/>
  <c r="R57" i="33"/>
  <c r="AA353" i="49"/>
  <c r="O108" i="49"/>
  <c r="S13" i="37"/>
  <c r="Z60" i="50"/>
  <c r="Q219" i="33"/>
  <c r="AQ2" i="34"/>
  <c r="AF12" i="44"/>
  <c r="S49" i="53"/>
  <c r="R210" i="37"/>
  <c r="R61" i="39"/>
  <c r="S69" i="49"/>
  <c r="Y66" i="47"/>
  <c r="S39" i="47"/>
  <c r="X101" i="49"/>
  <c r="T23" i="47"/>
  <c r="AF5" i="44"/>
  <c r="AB385" i="49"/>
  <c r="S60" i="39"/>
  <c r="S224" i="38"/>
  <c r="Q208" i="33"/>
  <c r="S69" i="39"/>
  <c r="O237" i="49"/>
  <c r="AA51" i="53"/>
  <c r="AB32" i="47"/>
  <c r="S19" i="38"/>
  <c r="S171" i="39"/>
  <c r="S289" i="49"/>
  <c r="X137" i="49"/>
  <c r="T16" i="53"/>
  <c r="AG254" i="42"/>
  <c r="N45" i="53"/>
  <c r="R31" i="33"/>
  <c r="AF48" i="42"/>
  <c r="S212" i="37"/>
  <c r="AF206" i="42"/>
  <c r="T13" i="53"/>
  <c r="S69" i="48"/>
  <c r="S70" i="53"/>
  <c r="D33" i="59"/>
  <c r="Q216" i="33"/>
  <c r="G6" i="45"/>
  <c r="Y90" i="50"/>
  <c r="Z56" i="47"/>
  <c r="O55" i="50"/>
  <c r="AG61" i="43"/>
  <c r="S16" i="50"/>
  <c r="X47" i="48"/>
  <c r="T338" i="49"/>
  <c r="Z381" i="49"/>
  <c r="S105" i="37"/>
  <c r="T20" i="48"/>
  <c r="Y266" i="49"/>
  <c r="E14" i="39"/>
  <c r="AA255" i="49"/>
  <c r="AA5" i="47"/>
  <c r="R41" i="37"/>
  <c r="R376" i="33"/>
  <c r="X222" i="49"/>
  <c r="Y59" i="47"/>
  <c r="E29" i="42"/>
  <c r="S149" i="37"/>
  <c r="N2" i="41"/>
  <c r="AB87" i="50"/>
  <c r="R262" i="38"/>
  <c r="S100" i="50"/>
  <c r="AH19" i="49"/>
  <c r="AB36" i="49"/>
  <c r="AB41" i="47"/>
  <c r="Y182" i="49"/>
  <c r="R42" i="37"/>
  <c r="AB71" i="53"/>
  <c r="AA287" i="49"/>
  <c r="R493" i="33"/>
  <c r="X18" i="50"/>
  <c r="S113" i="38"/>
  <c r="AG131" i="43"/>
  <c r="AA90" i="48"/>
  <c r="O60" i="53"/>
  <c r="G26" i="34"/>
  <c r="O181" i="49"/>
  <c r="K21" i="44"/>
  <c r="T318" i="49"/>
  <c r="Y20" i="50"/>
  <c r="R60" i="37"/>
  <c r="T131" i="49"/>
  <c r="G69" i="34"/>
  <c r="M50" i="51"/>
  <c r="D119" i="34"/>
  <c r="AA97" i="49"/>
  <c r="Z81" i="53"/>
  <c r="S69" i="53"/>
  <c r="J44" i="50"/>
  <c r="AF233" i="42"/>
  <c r="R187" i="33"/>
  <c r="AA175" i="49"/>
  <c r="AA39" i="53"/>
  <c r="R69" i="39"/>
  <c r="AA352" i="49"/>
  <c r="AB349" i="49"/>
  <c r="AA59" i="49"/>
  <c r="N54" i="50"/>
  <c r="R193" i="38"/>
  <c r="AA32" i="47"/>
  <c r="AF173" i="42"/>
  <c r="S220" i="39"/>
  <c r="S118" i="49"/>
  <c r="O28" i="53"/>
  <c r="Z70" i="53"/>
  <c r="S71" i="50"/>
  <c r="AG84" i="43"/>
  <c r="AB25" i="48"/>
  <c r="S316" i="49"/>
  <c r="W18" i="51"/>
  <c r="N81" i="48"/>
  <c r="AA268" i="49"/>
  <c r="R100" i="37"/>
  <c r="AA65" i="49"/>
  <c r="AG72" i="42"/>
  <c r="X367" i="49"/>
  <c r="X6" i="53"/>
  <c r="AA22" i="53"/>
  <c r="AA333" i="49"/>
  <c r="R72" i="37"/>
  <c r="N14" i="51"/>
  <c r="X218" i="49"/>
  <c r="AF13" i="44"/>
  <c r="T28" i="53"/>
  <c r="F17" i="45"/>
  <c r="S277" i="49"/>
  <c r="AF26" i="43"/>
  <c r="E24" i="39"/>
  <c r="W29" i="51"/>
  <c r="AA142" i="49"/>
  <c r="M17" i="51"/>
  <c r="G45" i="24"/>
  <c r="AG169" i="42"/>
  <c r="T49" i="48"/>
  <c r="Z19" i="51"/>
  <c r="F19" i="38"/>
  <c r="D7" i="45"/>
  <c r="N26" i="50"/>
  <c r="S23" i="49"/>
  <c r="A5" i="34" a="1"/>
  <c r="CE4" i="34"/>
  <c r="AG11" i="43"/>
  <c r="Y133" i="49"/>
  <c r="AB115" i="50"/>
  <c r="AG59" i="42"/>
  <c r="N77" i="48"/>
  <c r="R84" i="37"/>
  <c r="T115" i="50"/>
  <c r="S84" i="39"/>
  <c r="AB326" i="49"/>
  <c r="O356" i="49"/>
  <c r="AI18" i="50"/>
  <c r="N20" i="39"/>
  <c r="AB180" i="49"/>
  <c r="X211" i="49"/>
  <c r="AB74" i="49"/>
  <c r="AF8" i="42"/>
  <c r="AF229" i="42"/>
  <c r="T48" i="47"/>
  <c r="S69" i="47"/>
  <c r="AB77" i="48"/>
  <c r="Y78" i="47"/>
  <c r="T53" i="49"/>
  <c r="AF75" i="43"/>
  <c r="J20" i="53"/>
  <c r="T60" i="48"/>
  <c r="C46" i="53"/>
  <c r="X27" i="47"/>
  <c r="J20" i="38"/>
  <c r="S57" i="53"/>
  <c r="T72" i="50"/>
  <c r="S37" i="47"/>
  <c r="X31" i="47"/>
  <c r="F12" i="38"/>
  <c r="T111" i="49"/>
  <c r="AF22" i="49"/>
  <c r="AG55" i="42"/>
  <c r="P9" i="40"/>
  <c r="Q20" i="33"/>
  <c r="AB15" i="48"/>
  <c r="O9" i="48"/>
  <c r="N5" i="50"/>
  <c r="R252" i="33"/>
  <c r="T24" i="53"/>
  <c r="G20" i="38"/>
  <c r="S68" i="53"/>
  <c r="X37" i="47"/>
  <c r="Z59" i="47"/>
  <c r="I14" i="52"/>
  <c r="AF211" i="42"/>
  <c r="Y65" i="47"/>
  <c r="AB28" i="53"/>
  <c r="Z30" i="48"/>
  <c r="T327" i="49"/>
  <c r="AG10" i="44"/>
  <c r="Y77" i="49"/>
  <c r="X9" i="50"/>
  <c r="N37" i="53"/>
  <c r="O5" i="50"/>
  <c r="R134" i="38"/>
  <c r="O220" i="49"/>
  <c r="S80" i="49"/>
  <c r="S204" i="37"/>
  <c r="AF29" i="42"/>
  <c r="Y72" i="49"/>
  <c r="D42" i="59"/>
  <c r="Z37" i="49"/>
  <c r="S77" i="48"/>
  <c r="S217" i="38"/>
  <c r="Z106" i="50"/>
  <c r="Z254" i="49"/>
  <c r="O59" i="47"/>
  <c r="E7" i="38"/>
  <c r="E5" i="37"/>
  <c r="AF49" i="44"/>
  <c r="AA79" i="48"/>
  <c r="Q213" i="33"/>
  <c r="C118" i="34"/>
  <c r="N23" i="53"/>
  <c r="S34" i="39"/>
  <c r="Y376" i="49"/>
  <c r="AB19" i="45"/>
  <c r="H53" i="51"/>
  <c r="AG86" i="42"/>
  <c r="S157" i="37"/>
  <c r="Y86" i="50"/>
  <c r="T27" i="49"/>
  <c r="R446" i="33"/>
  <c r="R145" i="38"/>
  <c r="F20" i="35"/>
  <c r="AG240" i="42"/>
  <c r="H4" i="43"/>
  <c r="Y24" i="49"/>
  <c r="Y354" i="49"/>
  <c r="Q296" i="33"/>
  <c r="AF162" i="42"/>
  <c r="J35" i="8"/>
  <c r="AB47" i="47"/>
  <c r="L18" i="42"/>
  <c r="O56" i="47"/>
  <c r="Q51" i="51"/>
  <c r="R216" i="37"/>
  <c r="R40" i="33"/>
  <c r="R107" i="39"/>
  <c r="T37" i="49"/>
  <c r="H41" i="51"/>
  <c r="Q393" i="33"/>
  <c r="AB330" i="49"/>
  <c r="H3" i="43"/>
  <c r="E18" i="41"/>
  <c r="X54" i="50"/>
  <c r="Z105" i="49"/>
  <c r="X81" i="50"/>
  <c r="AG107" i="43"/>
  <c r="N62" i="50"/>
  <c r="Z54" i="51"/>
  <c r="Z27" i="47"/>
  <c r="AA46" i="49"/>
  <c r="T5" i="47"/>
  <c r="O308" i="49"/>
  <c r="T386" i="49"/>
  <c r="X17" i="51"/>
  <c r="Q107" i="33"/>
  <c r="Q31" i="33"/>
  <c r="O82" i="49"/>
  <c r="N305" i="49"/>
  <c r="AB233" i="49"/>
  <c r="T47" i="48"/>
  <c r="S34" i="50"/>
  <c r="J39" i="50"/>
  <c r="C21" i="52"/>
  <c r="AG74" i="43"/>
  <c r="X82" i="50"/>
  <c r="S174" i="49"/>
  <c r="S24" i="38"/>
  <c r="O54" i="47"/>
  <c r="T337" i="49"/>
  <c r="AI15" i="50"/>
  <c r="Y95" i="49"/>
  <c r="Z101" i="50"/>
  <c r="Y341" i="49"/>
  <c r="N54" i="53"/>
  <c r="Y24" i="51"/>
  <c r="Z385" i="49"/>
  <c r="AB33" i="48"/>
  <c r="AB52" i="53"/>
  <c r="S346" i="49"/>
  <c r="AB218" i="49"/>
  <c r="Y39" i="47"/>
  <c r="AA22" i="48"/>
  <c r="Z15" i="51"/>
  <c r="X74" i="49"/>
  <c r="Q37" i="51"/>
  <c r="R158" i="33"/>
  <c r="S127" i="38"/>
  <c r="S87" i="48"/>
  <c r="T326" i="49"/>
  <c r="Y301" i="49"/>
  <c r="O61" i="53"/>
  <c r="K3" i="42"/>
  <c r="S128" i="38"/>
  <c r="S78" i="50"/>
  <c r="J22" i="53"/>
  <c r="O21" i="48"/>
  <c r="X2" i="18"/>
  <c r="Q158" i="33"/>
  <c r="T114" i="50"/>
  <c r="X62" i="49"/>
  <c r="N330" i="49"/>
  <c r="O19" i="49"/>
  <c r="X78" i="47"/>
  <c r="Z23" i="50"/>
  <c r="R260" i="39"/>
  <c r="R123" i="37"/>
  <c r="R83" i="38"/>
  <c r="J18" i="43"/>
  <c r="X14" i="50"/>
  <c r="Y276" i="49"/>
  <c r="T335" i="49"/>
  <c r="T18" i="49"/>
  <c r="AF185" i="42"/>
  <c r="Z212" i="49"/>
  <c r="AA61" i="53"/>
  <c r="X95" i="50"/>
  <c r="S72" i="48"/>
  <c r="L20" i="51"/>
  <c r="T13" i="40" a="1"/>
  <c r="T4" i="53"/>
  <c r="L27" i="59"/>
  <c r="Z99" i="49"/>
  <c r="T56" i="50"/>
  <c r="Z305" i="49"/>
  <c r="AG226" i="42"/>
  <c r="S44" i="53"/>
  <c r="S85" i="53"/>
  <c r="I22" i="52"/>
  <c r="O59" i="49"/>
  <c r="S11" i="37"/>
  <c r="R166" i="37"/>
  <c r="Q447" i="33"/>
  <c r="Y202" i="49"/>
  <c r="AH21" i="50"/>
  <c r="R19" i="38"/>
  <c r="N211" i="49"/>
  <c r="G37" i="24"/>
  <c r="X2" i="21"/>
  <c r="F6" i="42"/>
  <c r="AF216" i="42"/>
  <c r="R117" i="33"/>
  <c r="AG38" i="44"/>
  <c r="AB73" i="53"/>
  <c r="AD22" i="51"/>
  <c r="N24" i="39"/>
  <c r="O44" i="53"/>
  <c r="AB101" i="49"/>
  <c r="AF27" i="43"/>
  <c r="N136" i="49"/>
  <c r="Z242" i="49"/>
  <c r="X176" i="49"/>
  <c r="S32" i="50"/>
  <c r="AA345" i="49"/>
  <c r="AA78" i="53"/>
  <c r="J7" i="39"/>
  <c r="AA70" i="49"/>
  <c r="W2" i="34"/>
  <c r="G7" i="12"/>
  <c r="Q498" i="33"/>
  <c r="N48" i="48"/>
  <c r="G10" i="49"/>
  <c r="Y185" i="49"/>
  <c r="G83" i="34"/>
  <c r="S9" i="49"/>
  <c r="S35" i="37"/>
  <c r="O107" i="49"/>
  <c r="N32" i="48"/>
  <c r="J16" i="11"/>
  <c r="S96" i="39"/>
  <c r="V47" i="51"/>
  <c r="N35" i="48"/>
  <c r="X49" i="53"/>
  <c r="S39" i="49"/>
  <c r="AF60" i="43"/>
  <c r="O391" i="49"/>
  <c r="N38" i="48"/>
  <c r="X21" i="51"/>
  <c r="S173" i="39"/>
  <c r="AG196" i="42"/>
  <c r="F29" i="35"/>
  <c r="Z42" i="50"/>
  <c r="D37" i="34"/>
  <c r="X30" i="51"/>
  <c r="O93" i="50"/>
  <c r="O43" i="50"/>
  <c r="S66" i="50"/>
  <c r="O38" i="48"/>
  <c r="Z56" i="53"/>
  <c r="Y38" i="53"/>
  <c r="O313" i="49"/>
  <c r="G9" i="38"/>
  <c r="R118" i="39"/>
  <c r="J33" i="50"/>
  <c r="E14" i="37"/>
  <c r="J18" i="42"/>
  <c r="N335" i="49"/>
  <c r="AB76" i="50"/>
  <c r="O85" i="48"/>
  <c r="AA17" i="48"/>
  <c r="N98" i="49"/>
  <c r="S14" i="49"/>
  <c r="S33" i="38"/>
  <c r="J64" i="50"/>
  <c r="R221" i="37"/>
  <c r="X97" i="50"/>
  <c r="R104" i="37"/>
  <c r="X56" i="47"/>
  <c r="X278" i="49"/>
  <c r="N39" i="47"/>
  <c r="Z60" i="49"/>
  <c r="AA51" i="48"/>
  <c r="T44" i="48"/>
  <c r="R16" i="38"/>
  <c r="Q230" i="33"/>
  <c r="Q15" i="33"/>
  <c r="H35" i="51"/>
  <c r="R28" i="38"/>
  <c r="O225" i="49"/>
  <c r="O288" i="49"/>
  <c r="J12" i="48"/>
  <c r="AB173" i="49"/>
  <c r="AF19" i="44"/>
  <c r="Y216" i="49"/>
  <c r="S243" i="38"/>
  <c r="Q265" i="33"/>
  <c r="Z366" i="49"/>
  <c r="C23" i="34"/>
  <c r="O11" i="49"/>
  <c r="X5" i="49"/>
  <c r="AA141" i="49"/>
  <c r="N15" i="41"/>
  <c r="Q242" i="33"/>
  <c r="O207" i="49"/>
  <c r="O75" i="50"/>
  <c r="Z9" i="53"/>
  <c r="Y344" i="49"/>
  <c r="S22" i="53"/>
  <c r="T66" i="49"/>
  <c r="AI15" i="49"/>
  <c r="X186" i="49"/>
  <c r="S56" i="53"/>
  <c r="AB10" i="50"/>
  <c r="N254" i="49"/>
  <c r="AA61" i="50"/>
  <c r="T256" i="49"/>
  <c r="Z55" i="50"/>
  <c r="AB57" i="47"/>
  <c r="T5" i="53"/>
  <c r="R159" i="37"/>
  <c r="S124" i="38"/>
  <c r="D5" i="34"/>
  <c r="N76" i="49"/>
  <c r="R7" i="33"/>
  <c r="X45" i="51"/>
  <c r="AF163" i="42"/>
  <c r="O14" i="49"/>
  <c r="AB82" i="48"/>
  <c r="Z258" i="49"/>
  <c r="S82" i="38"/>
  <c r="AG20" i="51"/>
  <c r="AF102" i="43"/>
  <c r="S55" i="47"/>
  <c r="X373" i="49"/>
  <c r="T364" i="49"/>
  <c r="Z49" i="50"/>
  <c r="R163" i="38"/>
  <c r="N170" i="49"/>
  <c r="Q427" i="33"/>
  <c r="R400" i="33"/>
  <c r="Y34" i="51"/>
  <c r="R251" i="38"/>
  <c r="AG141" i="42"/>
  <c r="O41" i="50"/>
  <c r="D18" i="54"/>
  <c r="AB3" i="28"/>
  <c r="M5" i="32" s="1"/>
  <c r="T120" i="49"/>
  <c r="X26" i="53"/>
  <c r="AB70" i="47"/>
  <c r="S280" i="49"/>
  <c r="T69" i="47"/>
  <c r="Z30" i="53"/>
  <c r="AG99" i="42"/>
  <c r="Y349" i="49"/>
  <c r="H4" i="45"/>
  <c r="AA290" i="49"/>
  <c r="O33" i="48"/>
  <c r="X55" i="51"/>
  <c r="Y27" i="47"/>
  <c r="S57" i="39"/>
  <c r="Y47" i="53"/>
  <c r="T47" i="53"/>
  <c r="R246" i="33"/>
  <c r="O47" i="50"/>
  <c r="T42" i="50"/>
  <c r="T24" i="48"/>
  <c r="Y33" i="51"/>
  <c r="I37" i="52"/>
  <c r="V4" i="51"/>
  <c r="N54" i="47"/>
  <c r="Q16" i="51"/>
  <c r="S35" i="50"/>
  <c r="AA30" i="49"/>
  <c r="L18" i="51"/>
  <c r="S43" i="38"/>
  <c r="Z39" i="48"/>
  <c r="AB47" i="53"/>
  <c r="D113" i="34"/>
  <c r="N20" i="49"/>
  <c r="T85" i="49"/>
  <c r="S35" i="48"/>
  <c r="O84" i="48"/>
  <c r="X6" i="50"/>
  <c r="Y10" i="53"/>
  <c r="Z53" i="47"/>
  <c r="E10" i="59"/>
  <c r="S61" i="48"/>
  <c r="L16" i="44"/>
  <c r="R340" i="33"/>
  <c r="S363" i="49"/>
  <c r="N119" i="49"/>
  <c r="R32" i="37"/>
  <c r="R37" i="51"/>
  <c r="O258" i="49"/>
  <c r="R76" i="37"/>
  <c r="AF112" i="43"/>
  <c r="N15" i="38"/>
  <c r="S3" i="48"/>
  <c r="X63" i="48"/>
  <c r="X387" i="49"/>
  <c r="O61" i="47"/>
  <c r="S204" i="38"/>
  <c r="AB135" i="49"/>
  <c r="O169" i="49"/>
  <c r="R29" i="37"/>
  <c r="O53" i="47"/>
  <c r="Z25" i="53"/>
  <c r="BC2" i="34"/>
  <c r="X53" i="48"/>
  <c r="Z23" i="49"/>
  <c r="AB40" i="48"/>
  <c r="T71" i="50"/>
  <c r="Q335" i="33"/>
  <c r="Z294" i="49"/>
  <c r="X40" i="47"/>
  <c r="N88" i="48"/>
  <c r="S136" i="39"/>
  <c r="Z38" i="50"/>
  <c r="C32" i="34"/>
  <c r="AB96" i="50"/>
  <c r="AA42" i="53"/>
  <c r="AG205" i="42"/>
  <c r="O68" i="50"/>
  <c r="N150" i="49"/>
  <c r="R139" i="38"/>
  <c r="T75" i="53"/>
  <c r="Y53" i="53"/>
  <c r="X262" i="49"/>
  <c r="AF124" i="42"/>
  <c r="Y97" i="50"/>
  <c r="AA11" i="50"/>
  <c r="O38" i="53"/>
  <c r="S217" i="49"/>
  <c r="Q24" i="51"/>
  <c r="E19" i="38"/>
  <c r="T159" i="49"/>
  <c r="R102" i="33"/>
  <c r="AI18" i="48"/>
  <c r="G18" i="24"/>
  <c r="R18" i="38"/>
  <c r="R247" i="37"/>
  <c r="AB22" i="48"/>
  <c r="S371" i="49"/>
  <c r="S88" i="38"/>
  <c r="N14" i="50"/>
  <c r="S35" i="49"/>
  <c r="R151" i="37"/>
  <c r="C16" i="34"/>
  <c r="E3" i="41"/>
  <c r="S29" i="39"/>
  <c r="Y346" i="49"/>
  <c r="Q316" i="33"/>
  <c r="O10" i="47"/>
  <c r="Z340" i="49"/>
  <c r="G45" i="34"/>
  <c r="X70" i="50"/>
  <c r="AB40" i="47"/>
  <c r="T105" i="50"/>
  <c r="X310" i="49"/>
  <c r="M14" i="33"/>
  <c r="Q262" i="33"/>
  <c r="AF8" i="44"/>
  <c r="O257" i="49"/>
  <c r="S52" i="48"/>
  <c r="AB41" i="48"/>
  <c r="O6" i="53"/>
  <c r="AG25" i="44"/>
  <c r="AB24" i="50"/>
  <c r="X308" i="49"/>
  <c r="J32" i="47"/>
  <c r="Y311" i="49"/>
  <c r="AA6" i="47"/>
  <c r="AG237" i="42"/>
  <c r="AB68" i="53"/>
  <c r="S45" i="49"/>
  <c r="AG126" i="43"/>
  <c r="O9" i="47"/>
  <c r="AB300" i="49"/>
  <c r="AA14" i="48"/>
  <c r="G29" i="24"/>
  <c r="N265" i="49"/>
  <c r="T56" i="53"/>
  <c r="J21" i="43"/>
  <c r="M54" i="51"/>
  <c r="J13" i="35"/>
  <c r="X61" i="50"/>
  <c r="E18" i="39"/>
  <c r="S227" i="49"/>
  <c r="AF21" i="48"/>
  <c r="Z142" i="49"/>
  <c r="O34" i="48"/>
  <c r="O50" i="49"/>
  <c r="R23" i="38"/>
  <c r="S242" i="38"/>
  <c r="R166" i="33"/>
  <c r="T88" i="49"/>
  <c r="G3" i="48"/>
  <c r="W47" i="51"/>
  <c r="X259" i="49"/>
  <c r="T357" i="49"/>
  <c r="AA231" i="49"/>
  <c r="AA90" i="50"/>
  <c r="S324" i="49"/>
  <c r="S100" i="39"/>
  <c r="AA67" i="50"/>
  <c r="Z306" i="49"/>
  <c r="AA63" i="50"/>
  <c r="R58" i="33"/>
  <c r="Z44" i="47"/>
  <c r="J37" i="7"/>
  <c r="J18" i="44"/>
  <c r="S219" i="39"/>
  <c r="R172" i="38"/>
  <c r="Y300" i="49"/>
  <c r="Z108" i="49"/>
  <c r="J20" i="42"/>
  <c r="I19" i="39"/>
  <c r="X96" i="49"/>
  <c r="I9" i="59"/>
  <c r="Z53" i="51"/>
  <c r="Z111" i="50"/>
  <c r="Z390" i="49"/>
  <c r="S37" i="48"/>
  <c r="X49" i="47"/>
  <c r="AG31" i="43"/>
  <c r="L17" i="43"/>
  <c r="S46" i="49"/>
  <c r="N78" i="47"/>
  <c r="G101" i="34"/>
  <c r="T48" i="53"/>
  <c r="S356" i="49"/>
  <c r="AB383" i="49"/>
  <c r="R154" i="39"/>
  <c r="R206" i="39"/>
  <c r="R121" i="33"/>
  <c r="AB117" i="49"/>
  <c r="R75" i="37"/>
  <c r="AB4" i="53"/>
  <c r="X44" i="50"/>
  <c r="X345" i="49"/>
  <c r="N15" i="37"/>
  <c r="O69" i="47"/>
  <c r="AB78" i="48"/>
  <c r="O65" i="50"/>
  <c r="Q44" i="33"/>
  <c r="M21" i="41"/>
  <c r="Y259" i="49"/>
  <c r="AA293" i="49"/>
  <c r="Y50" i="53"/>
  <c r="Z81" i="48"/>
  <c r="O91" i="49"/>
  <c r="R76" i="33"/>
  <c r="X45" i="50"/>
  <c r="Z147" i="49"/>
  <c r="S24" i="47"/>
  <c r="R146" i="38"/>
  <c r="S134" i="37"/>
  <c r="AF81" i="42"/>
  <c r="O42" i="50"/>
  <c r="J13" i="38"/>
  <c r="R203" i="38"/>
  <c r="H3" i="54"/>
  <c r="J9" i="35"/>
  <c r="N57" i="47"/>
  <c r="AB210" i="49"/>
  <c r="S17" i="50"/>
  <c r="R146" i="37"/>
  <c r="S237" i="38"/>
  <c r="T46" i="50"/>
  <c r="X26" i="49"/>
  <c r="Z12" i="48"/>
  <c r="O114" i="49"/>
  <c r="Z57" i="50"/>
  <c r="Y309" i="49"/>
  <c r="C35" i="46"/>
  <c r="B101" i="34"/>
  <c r="AF18" i="42"/>
  <c r="N375" i="49"/>
  <c r="AF123" i="42"/>
  <c r="X41" i="50"/>
  <c r="S76" i="39"/>
  <c r="R399" i="33"/>
  <c r="F1" i="58"/>
  <c r="Y303" i="49"/>
  <c r="T170" i="49"/>
  <c r="AB53" i="48"/>
  <c r="T317" i="49"/>
  <c r="N123" i="50"/>
  <c r="Q257" i="33"/>
  <c r="C41" i="50"/>
  <c r="R251" i="37"/>
  <c r="J32" i="48"/>
  <c r="S67" i="47"/>
  <c r="B85" i="34"/>
  <c r="R158" i="37"/>
  <c r="F19" i="39"/>
  <c r="O326" i="49"/>
  <c r="Z48" i="51"/>
  <c r="T47" i="47"/>
  <c r="AH14" i="48"/>
  <c r="AB3" i="47"/>
  <c r="Y120" i="50"/>
  <c r="R241" i="37"/>
  <c r="AS3" i="34"/>
  <c r="AB64" i="50"/>
  <c r="O15" i="47"/>
  <c r="Z114" i="50"/>
  <c r="J36" i="35"/>
  <c r="T264" i="49"/>
  <c r="AN3" i="48"/>
  <c r="Q396" i="33"/>
  <c r="N34" i="48"/>
  <c r="Y229" i="49"/>
  <c r="J22" i="47"/>
  <c r="AA212" i="49"/>
  <c r="I13" i="38"/>
  <c r="T28" i="47"/>
  <c r="N301" i="49"/>
  <c r="O8" i="53"/>
  <c r="D31" i="46"/>
  <c r="Z17" i="51"/>
  <c r="Z299" i="49"/>
  <c r="R486" i="33"/>
  <c r="R383" i="33"/>
  <c r="AB12" i="47"/>
  <c r="AA30" i="48"/>
  <c r="L31" i="51"/>
  <c r="AA8" i="47"/>
  <c r="H8" i="37"/>
  <c r="X296" i="49"/>
  <c r="AG258" i="42"/>
  <c r="O77" i="49"/>
  <c r="T46" i="49"/>
  <c r="T10" i="50"/>
  <c r="X267" i="49"/>
  <c r="AA75" i="53"/>
  <c r="O16" i="48"/>
  <c r="S55" i="39"/>
  <c r="H7" i="39"/>
  <c r="G19" i="38"/>
  <c r="AB61" i="47"/>
  <c r="J15" i="49"/>
  <c r="AF63" i="44"/>
  <c r="G118" i="34"/>
  <c r="R196" i="38"/>
  <c r="N138" i="49"/>
  <c r="C92" i="34"/>
  <c r="X55" i="53"/>
  <c r="I23" i="52"/>
  <c r="Y225" i="49"/>
  <c r="O36" i="50"/>
  <c r="R28" i="33"/>
  <c r="Z45" i="51"/>
  <c r="Z10" i="49"/>
  <c r="Z117" i="50"/>
  <c r="S242" i="39"/>
  <c r="G7" i="34"/>
  <c r="S312" i="49"/>
  <c r="AB62" i="53"/>
  <c r="AH11" i="48"/>
  <c r="Z216" i="49"/>
  <c r="X45" i="47"/>
  <c r="Q41" i="33"/>
  <c r="AB166" i="49"/>
  <c r="Z211" i="49"/>
  <c r="O52" i="53"/>
  <c r="AB14" i="53"/>
  <c r="Z80" i="50"/>
  <c r="AB55" i="47"/>
  <c r="G122" i="34"/>
  <c r="Z371" i="49"/>
  <c r="R317" i="33"/>
  <c r="Z26" i="50"/>
  <c r="S108" i="49"/>
  <c r="S43" i="39"/>
  <c r="C31" i="34"/>
  <c r="S296" i="49"/>
  <c r="Q120" i="33"/>
  <c r="Q176" i="33"/>
  <c r="Q9" i="33"/>
  <c r="AA366" i="49"/>
  <c r="S191" i="38"/>
  <c r="AF18" i="44"/>
  <c r="J33" i="24"/>
  <c r="X15" i="51"/>
  <c r="Y15" i="53"/>
  <c r="D3" i="41"/>
  <c r="R337" i="33"/>
  <c r="C93" i="34"/>
  <c r="AB79" i="48"/>
  <c r="Q5" i="33"/>
  <c r="AG242" i="42"/>
  <c r="R275" i="33"/>
  <c r="S253" i="39"/>
  <c r="X40" i="53"/>
  <c r="A8" i="35"/>
  <c r="Y94" i="50"/>
  <c r="N92" i="50"/>
  <c r="R471" i="33"/>
  <c r="S202" i="38"/>
  <c r="R250" i="39"/>
  <c r="C43" i="59"/>
  <c r="Y128" i="49"/>
  <c r="X41" i="47"/>
  <c r="Y42" i="47"/>
  <c r="AB174" i="49"/>
  <c r="S30" i="38"/>
  <c r="K6" i="44"/>
  <c r="O314" i="49"/>
  <c r="N20" i="48"/>
  <c r="Z239" i="49"/>
  <c r="S42" i="48"/>
  <c r="AA376" i="49"/>
  <c r="S36" i="49"/>
  <c r="R247" i="33"/>
  <c r="X48" i="51"/>
  <c r="C102" i="34"/>
  <c r="AA124" i="49"/>
  <c r="AB33" i="49"/>
  <c r="N55" i="47"/>
  <c r="Z75" i="50"/>
  <c r="X291" i="49"/>
  <c r="AG33" i="42"/>
  <c r="I3" i="52"/>
  <c r="S13" i="39"/>
  <c r="N19" i="39"/>
  <c r="O30" i="49"/>
  <c r="Y84" i="49"/>
  <c r="AB200" i="49"/>
  <c r="M50" i="59"/>
  <c r="O177" i="49"/>
  <c r="N100" i="49"/>
  <c r="N117" i="50"/>
  <c r="Y54" i="47"/>
  <c r="Y15" i="50"/>
  <c r="Y135" i="49"/>
  <c r="T70" i="53"/>
  <c r="N191" i="49"/>
  <c r="AG166" i="42"/>
  <c r="Y152" i="49"/>
  <c r="E11" i="38"/>
  <c r="T33" i="49"/>
  <c r="G126" i="34"/>
  <c r="O75" i="47"/>
  <c r="Y20" i="47"/>
  <c r="R234" i="37"/>
  <c r="Z124" i="50"/>
  <c r="G18" i="38"/>
  <c r="S12" i="49"/>
  <c r="AB378" i="49"/>
  <c r="Y37" i="47"/>
  <c r="R230" i="39"/>
  <c r="C29" i="50"/>
  <c r="S55" i="48"/>
  <c r="X19" i="50"/>
  <c r="AG146" i="42"/>
  <c r="Y38" i="47"/>
  <c r="Z39" i="49"/>
  <c r="C121" i="34"/>
  <c r="R81" i="38"/>
  <c r="S110" i="49"/>
  <c r="N71" i="48"/>
  <c r="S63" i="47"/>
  <c r="J64" i="47"/>
  <c r="R474" i="33"/>
  <c r="S81" i="49"/>
  <c r="Q281" i="33"/>
  <c r="AG104" i="43"/>
  <c r="AG56" i="44"/>
  <c r="R502" i="33"/>
  <c r="S80" i="53"/>
  <c r="AA209" i="49"/>
  <c r="N15" i="59"/>
  <c r="J85" i="50"/>
  <c r="S373" i="49"/>
  <c r="E16" i="45"/>
  <c r="I18" i="38"/>
  <c r="R227" i="33"/>
  <c r="S115" i="50"/>
  <c r="R39" i="33"/>
  <c r="Y59" i="50"/>
  <c r="C36" i="52"/>
  <c r="AB76" i="49"/>
  <c r="AA9" i="50"/>
  <c r="R284" i="33"/>
  <c r="AD12" i="51"/>
  <c r="T7" i="49"/>
  <c r="AA246" i="49"/>
  <c r="X3" i="61"/>
  <c r="T77" i="47"/>
  <c r="T303" i="49"/>
  <c r="Q203" i="33"/>
  <c r="C36" i="50"/>
  <c r="W45" i="51"/>
  <c r="V34" i="51"/>
  <c r="B26" i="34"/>
  <c r="AA104" i="50"/>
  <c r="Y59" i="48"/>
  <c r="D82" i="34"/>
  <c r="T345" i="49"/>
  <c r="T103" i="49"/>
  <c r="S268" i="49"/>
  <c r="AB21" i="45"/>
  <c r="AB30" i="48"/>
  <c r="S72" i="39"/>
  <c r="O57" i="53"/>
  <c r="Y104" i="50"/>
  <c r="Y31" i="51"/>
  <c r="AG58" i="44"/>
  <c r="O323" i="49"/>
  <c r="S126" i="49"/>
  <c r="S245" i="49"/>
  <c r="T376" i="49"/>
  <c r="E21" i="39"/>
  <c r="AA54" i="47"/>
  <c r="T313" i="49"/>
  <c r="R192" i="38"/>
  <c r="S22" i="37"/>
  <c r="N71" i="49"/>
  <c r="R46" i="51"/>
  <c r="F15" i="37"/>
  <c r="E15" i="45"/>
  <c r="S141" i="39"/>
  <c r="G30" i="24"/>
  <c r="AB334" i="49"/>
  <c r="AA76" i="53"/>
  <c r="Z13" i="49"/>
  <c r="S51" i="49"/>
  <c r="Q437" i="33"/>
  <c r="R118" i="33"/>
  <c r="AH16" i="48"/>
  <c r="AF146" i="42"/>
  <c r="AB380" i="49"/>
  <c r="Q12" i="51"/>
  <c r="S107" i="49"/>
  <c r="S117" i="50"/>
  <c r="AG21" i="44"/>
  <c r="J94" i="53"/>
  <c r="AA3" i="49"/>
  <c r="G4" i="42"/>
  <c r="AJ3" i="47"/>
  <c r="X77" i="48"/>
  <c r="N47" i="53"/>
  <c r="D27" i="34"/>
  <c r="J25" i="7"/>
  <c r="N44" i="48"/>
  <c r="S25" i="48"/>
  <c r="AF10" i="44"/>
  <c r="M29" i="51"/>
  <c r="J38" i="11"/>
  <c r="Y58" i="49"/>
  <c r="Z20" i="51"/>
  <c r="X10" i="49"/>
  <c r="L52" i="51"/>
  <c r="Y244" i="49"/>
  <c r="Y13" i="48"/>
  <c r="AB87" i="53"/>
  <c r="S20" i="50"/>
  <c r="O48" i="49"/>
  <c r="J55" i="48"/>
  <c r="T30" i="47"/>
  <c r="N12" i="48"/>
  <c r="R162" i="39"/>
  <c r="O375" i="49"/>
  <c r="AG83" i="42"/>
  <c r="N310" i="49"/>
  <c r="X185" i="49"/>
  <c r="R76" i="39"/>
  <c r="X170" i="49"/>
  <c r="Q457" i="33"/>
  <c r="T216" i="49"/>
  <c r="Y164" i="49"/>
  <c r="AB56" i="53"/>
  <c r="S51" i="48"/>
  <c r="AF230" i="42"/>
  <c r="Z29" i="51"/>
  <c r="Z76" i="50"/>
  <c r="AB155" i="49"/>
  <c r="X47" i="47"/>
  <c r="R54" i="37"/>
  <c r="J62" i="53"/>
  <c r="Y246" i="49"/>
  <c r="T102" i="49"/>
  <c r="J9" i="7"/>
  <c r="R254" i="33"/>
  <c r="O53" i="53"/>
  <c r="S122" i="49"/>
  <c r="S45" i="47"/>
  <c r="AB348" i="49"/>
  <c r="AF32" i="43"/>
  <c r="Z81" i="50"/>
  <c r="T228" i="49"/>
  <c r="J12" i="7"/>
  <c r="S252" i="49"/>
  <c r="AA107" i="49"/>
  <c r="M53" i="51"/>
  <c r="Y42" i="49"/>
  <c r="Q57" i="51"/>
  <c r="L4" i="51"/>
  <c r="K11" i="33"/>
  <c r="AF11" i="42"/>
  <c r="X110" i="49"/>
  <c r="T76" i="49"/>
  <c r="S30" i="50"/>
  <c r="AH20" i="48"/>
  <c r="AA15" i="49"/>
  <c r="T8" i="49"/>
  <c r="O88" i="48"/>
  <c r="N56" i="53"/>
  <c r="S182" i="39"/>
  <c r="AA67" i="48"/>
  <c r="AG5" i="43"/>
  <c r="S17" i="53"/>
  <c r="Y106" i="50"/>
  <c r="N32" i="50"/>
  <c r="O73" i="50"/>
  <c r="AA64" i="53"/>
  <c r="N181" i="49"/>
  <c r="R129" i="38"/>
  <c r="O137" i="49"/>
  <c r="X4" i="48"/>
  <c r="N236" i="49"/>
  <c r="N74" i="48"/>
  <c r="AA76" i="50"/>
  <c r="Y30" i="50"/>
  <c r="R188" i="33"/>
  <c r="R233" i="37"/>
  <c r="AA78" i="47"/>
  <c r="Q295" i="33"/>
  <c r="C35" i="34"/>
  <c r="AG52" i="42"/>
  <c r="N12" i="53"/>
  <c r="S170" i="49"/>
  <c r="Y378" i="49"/>
  <c r="R57" i="39"/>
  <c r="T143" i="49"/>
  <c r="AA198" i="49"/>
  <c r="T38" i="47"/>
  <c r="Z21" i="49"/>
  <c r="S105" i="50"/>
  <c r="AA364" i="49"/>
  <c r="AF7" i="43"/>
  <c r="T25" i="50"/>
  <c r="B89" i="34"/>
  <c r="T31" i="50"/>
  <c r="H12" i="51"/>
  <c r="N127" i="49"/>
  <c r="O238" i="49"/>
  <c r="M15" i="51"/>
  <c r="R184" i="38"/>
  <c r="T274" i="49"/>
  <c r="J6" i="9"/>
  <c r="Y312" i="49"/>
  <c r="S66" i="47"/>
  <c r="S350" i="49"/>
  <c r="N6" i="47"/>
  <c r="N282" i="49"/>
  <c r="Z16" i="53"/>
  <c r="R180" i="39"/>
  <c r="S294" i="49"/>
  <c r="X98" i="49"/>
  <c r="AA247" i="49"/>
  <c r="B40" i="34"/>
  <c r="T149" i="49"/>
  <c r="Y8" i="48"/>
  <c r="Z62" i="53"/>
  <c r="T8" i="40"/>
  <c r="AA34" i="48"/>
  <c r="AL3" i="51"/>
  <c r="V13" i="51"/>
  <c r="Y184" i="49"/>
  <c r="R119" i="33"/>
  <c r="Y20" i="49"/>
  <c r="AB49" i="50"/>
  <c r="Z36" i="53"/>
  <c r="I36" i="52"/>
  <c r="S96" i="37"/>
  <c r="E13" i="38"/>
  <c r="S46" i="50"/>
  <c r="S97" i="50"/>
  <c r="Y5" i="48"/>
  <c r="AA69" i="47"/>
  <c r="S164" i="39"/>
  <c r="AA124" i="50"/>
  <c r="AG56" i="43"/>
  <c r="S157" i="38"/>
  <c r="BK2" i="34"/>
  <c r="O126" i="49"/>
  <c r="Z28" i="53"/>
  <c r="Y76" i="49"/>
  <c r="O32" i="48"/>
  <c r="BE2" i="34"/>
  <c r="J23" i="10"/>
  <c r="Z52" i="53"/>
  <c r="D5" i="42"/>
  <c r="AB389" i="49"/>
  <c r="N115" i="50"/>
  <c r="X46" i="47"/>
  <c r="S249" i="49"/>
  <c r="S234" i="39"/>
  <c r="D62" i="34"/>
  <c r="B1" i="46"/>
  <c r="S38" i="39"/>
  <c r="J36" i="9"/>
  <c r="I11" i="39"/>
  <c r="Z342" i="49"/>
  <c r="AF92" i="43"/>
  <c r="Z319" i="49"/>
  <c r="D44" i="52"/>
  <c r="Y45" i="51"/>
  <c r="S32" i="49"/>
  <c r="O79" i="50"/>
  <c r="N46" i="48"/>
  <c r="B124" i="34"/>
  <c r="S288" i="49"/>
  <c r="S387" i="49"/>
  <c r="AB61" i="48"/>
  <c r="AA170" i="49"/>
  <c r="N7" i="37"/>
  <c r="AF27" i="44"/>
  <c r="X70" i="53"/>
  <c r="R256" i="33"/>
  <c r="Z35" i="49"/>
  <c r="Z15" i="48"/>
  <c r="AB315" i="49"/>
  <c r="AA90" i="49"/>
  <c r="T129" i="49"/>
  <c r="X37" i="51"/>
  <c r="S20" i="47"/>
  <c r="N9" i="47"/>
  <c r="X60" i="47"/>
  <c r="AG43" i="43"/>
  <c r="R133" i="33"/>
  <c r="AG82" i="42"/>
  <c r="T21" i="53"/>
  <c r="Z21" i="48"/>
  <c r="N22" i="47"/>
  <c r="Y74" i="48"/>
  <c r="R416" i="33"/>
  <c r="J33" i="10"/>
  <c r="R65" i="33"/>
  <c r="C117" i="34"/>
  <c r="AF66" i="43"/>
  <c r="AG6" i="44"/>
  <c r="X73" i="50"/>
  <c r="R382" i="33"/>
  <c r="S13" i="48"/>
  <c r="Z30" i="47"/>
  <c r="N279" i="49"/>
  <c r="AF38" i="43"/>
  <c r="AA67" i="47"/>
  <c r="S212" i="39"/>
  <c r="O37" i="53"/>
  <c r="Z60" i="53"/>
  <c r="R67" i="33"/>
  <c r="R250" i="33"/>
  <c r="X34" i="47"/>
  <c r="Z29" i="47"/>
  <c r="T311" i="49"/>
  <c r="AG53" i="43"/>
  <c r="X2" i="61"/>
  <c r="N47" i="50"/>
  <c r="R94" i="38"/>
  <c r="T112" i="49"/>
  <c r="X104" i="49"/>
  <c r="I15" i="39"/>
  <c r="Y61" i="49"/>
  <c r="M4" i="52"/>
  <c r="O22" i="48"/>
  <c r="T122" i="49"/>
  <c r="Y144" i="49"/>
  <c r="AG209" i="42"/>
  <c r="G98" i="34"/>
  <c r="S197" i="49"/>
  <c r="J30" i="49"/>
  <c r="Y43" i="48"/>
  <c r="O66" i="47"/>
  <c r="N76" i="53"/>
  <c r="Y102" i="49"/>
  <c r="O70" i="48"/>
  <c r="Z124" i="49"/>
  <c r="AG227" i="42"/>
  <c r="T295" i="49"/>
  <c r="O165" i="49"/>
  <c r="X71" i="50"/>
  <c r="Z57" i="48"/>
  <c r="S33" i="39"/>
  <c r="T152" i="49"/>
  <c r="AG31" i="42"/>
  <c r="X21" i="48"/>
  <c r="Z31" i="47"/>
  <c r="J37" i="8"/>
  <c r="T48" i="49"/>
  <c r="AF41" i="42"/>
  <c r="I11" i="38"/>
  <c r="Z69" i="53"/>
  <c r="S33" i="37"/>
  <c r="Z296" i="49"/>
  <c r="F10" i="37"/>
  <c r="C39" i="50"/>
  <c r="T62" i="48"/>
  <c r="R70" i="39"/>
  <c r="Y101" i="50"/>
  <c r="Q303" i="33"/>
  <c r="R66" i="33"/>
  <c r="D116" i="34"/>
  <c r="R49" i="33"/>
  <c r="D125" i="34"/>
  <c r="AB76" i="48"/>
  <c r="AB77" i="47"/>
  <c r="D36" i="52"/>
  <c r="X47" i="53"/>
  <c r="A4" i="35"/>
  <c r="Q162" i="33"/>
  <c r="Y44" i="47"/>
  <c r="O127" i="49"/>
  <c r="S3" i="49"/>
  <c r="R6" i="33"/>
  <c r="AF61" i="43"/>
  <c r="S368" i="49"/>
  <c r="S44" i="38"/>
  <c r="AB27" i="50"/>
  <c r="G73" i="34"/>
  <c r="R35" i="38"/>
  <c r="AB4" i="49"/>
  <c r="Z172" i="49"/>
  <c r="T109" i="49"/>
  <c r="H36" i="52"/>
  <c r="AC17" i="45"/>
  <c r="Q33" i="51"/>
  <c r="AB51" i="50"/>
  <c r="Y117" i="50"/>
  <c r="R315" i="33"/>
  <c r="J9" i="53"/>
  <c r="S205" i="39"/>
  <c r="Y69" i="49"/>
  <c r="J83" i="47"/>
  <c r="S10" i="38"/>
  <c r="X61" i="53"/>
  <c r="S89" i="39"/>
  <c r="Q56" i="51"/>
  <c r="Y138" i="49"/>
  <c r="S177" i="38"/>
  <c r="S202" i="49"/>
  <c r="N15" i="50"/>
  <c r="R105" i="33"/>
  <c r="T181" i="49"/>
  <c r="AA48" i="49"/>
  <c r="AB87" i="48"/>
  <c r="AF56" i="43"/>
  <c r="X3" i="51"/>
  <c r="J42" i="24"/>
  <c r="T54" i="53"/>
  <c r="T310" i="49"/>
  <c r="F6" i="37"/>
  <c r="R74" i="38"/>
  <c r="S139" i="39"/>
  <c r="T31" i="49"/>
  <c r="S223" i="39"/>
  <c r="AA249" i="49"/>
  <c r="AA20" i="50"/>
  <c r="G7" i="38"/>
  <c r="AA78" i="49"/>
  <c r="R159" i="38"/>
  <c r="T39" i="48"/>
  <c r="P3" i="40"/>
  <c r="O46" i="53"/>
  <c r="AF83" i="42"/>
  <c r="Y49" i="47"/>
  <c r="Z22" i="47"/>
  <c r="T220" i="49"/>
  <c r="R330" i="33"/>
  <c r="Y48" i="53"/>
  <c r="R90" i="39"/>
  <c r="M28" i="51"/>
  <c r="T63" i="53"/>
  <c r="O39" i="48"/>
  <c r="S391" i="49"/>
  <c r="N16" i="51"/>
  <c r="X271" i="49"/>
  <c r="AA177" i="49"/>
  <c r="Z31" i="50"/>
  <c r="G109" i="34"/>
  <c r="S156" i="37"/>
  <c r="H5" i="38"/>
  <c r="S204" i="39"/>
  <c r="Y83" i="50"/>
  <c r="F16" i="45"/>
  <c r="O17" i="53"/>
  <c r="N327" i="49"/>
  <c r="N22" i="59"/>
  <c r="Y64" i="53"/>
  <c r="Z34" i="51"/>
  <c r="R387" i="33"/>
  <c r="AG31" i="44"/>
  <c r="AA299" i="49"/>
  <c r="Z11" i="51"/>
  <c r="T78" i="47"/>
  <c r="Z71" i="47"/>
  <c r="O47" i="53"/>
  <c r="Y71" i="53"/>
  <c r="AF11" i="50"/>
  <c r="AA158" i="49"/>
  <c r="Q298" i="33"/>
  <c r="L6" i="51"/>
  <c r="Y63" i="50"/>
  <c r="S14" i="39"/>
  <c r="R269" i="33"/>
  <c r="O53" i="48"/>
  <c r="AB18" i="47"/>
  <c r="AG107" i="42"/>
  <c r="N40" i="53"/>
  <c r="S20" i="48"/>
  <c r="S76" i="53"/>
  <c r="W40" i="51"/>
  <c r="M56" i="51"/>
  <c r="Q77" i="33"/>
  <c r="J78" i="53"/>
  <c r="O147" i="49"/>
  <c r="V4" i="37"/>
  <c r="AG49" i="42"/>
  <c r="Y71" i="48"/>
  <c r="S85" i="39"/>
  <c r="AB7" i="47"/>
  <c r="B22" i="51"/>
  <c r="AB95" i="49"/>
  <c r="AA103" i="50"/>
  <c r="Q73" i="33"/>
  <c r="R114" i="38"/>
  <c r="D10" i="46"/>
  <c r="AB120" i="50"/>
  <c r="AB39" i="53"/>
  <c r="N109" i="49"/>
  <c r="Y14" i="47"/>
  <c r="AB69" i="49"/>
  <c r="Y91" i="50"/>
  <c r="AB125" i="49"/>
  <c r="O202" i="49"/>
  <c r="AF231" i="42"/>
  <c r="J28" i="11"/>
  <c r="AA31" i="53"/>
  <c r="O187" i="49"/>
  <c r="O136" i="49"/>
  <c r="R145" i="33"/>
  <c r="AH22" i="50"/>
  <c r="H52" i="51"/>
  <c r="Q454" i="33"/>
  <c r="N75" i="49"/>
  <c r="J80" i="53"/>
  <c r="S255" i="49"/>
  <c r="S198" i="37"/>
  <c r="N3" i="38"/>
  <c r="T12" i="47"/>
  <c r="R155" i="39"/>
  <c r="AA112" i="49"/>
  <c r="X3" i="48"/>
  <c r="J9" i="50"/>
  <c r="N13" i="50"/>
  <c r="R29" i="51"/>
  <c r="AB338" i="49"/>
  <c r="X6" i="51"/>
  <c r="S106" i="37"/>
  <c r="W43" i="51"/>
  <c r="M27" i="41"/>
  <c r="D31" i="34"/>
  <c r="L5" i="51"/>
  <c r="T377" i="49"/>
  <c r="Z27" i="50"/>
  <c r="L15" i="43"/>
  <c r="O358" i="49"/>
  <c r="O90" i="50"/>
  <c r="S29" i="40"/>
  <c r="L44" i="51"/>
  <c r="S10" i="37"/>
  <c r="W38" i="51"/>
  <c r="M33" i="41"/>
  <c r="R243" i="39"/>
  <c r="N160" i="49"/>
  <c r="H9" i="38"/>
  <c r="AB176" i="49"/>
  <c r="O111" i="50"/>
  <c r="Z86" i="48"/>
  <c r="M29" i="41"/>
  <c r="S79" i="38"/>
  <c r="N249" i="49"/>
  <c r="Y68" i="53"/>
  <c r="R144" i="37"/>
  <c r="S258" i="49"/>
  <c r="X92" i="49"/>
  <c r="Q144" i="33"/>
  <c r="AA144" i="49"/>
  <c r="AB19" i="50"/>
  <c r="T89" i="48"/>
  <c r="J41" i="49"/>
  <c r="Y235" i="49"/>
  <c r="AA205" i="49"/>
  <c r="AG8" i="42"/>
  <c r="Y36" i="51"/>
  <c r="X13" i="49"/>
  <c r="O51" i="48"/>
  <c r="Z43" i="53"/>
  <c r="O60" i="50"/>
  <c r="S93" i="50"/>
  <c r="X346" i="49"/>
  <c r="S79" i="37"/>
  <c r="Z79" i="48"/>
  <c r="X33" i="47"/>
  <c r="O13" i="47"/>
  <c r="N3" i="35"/>
  <c r="O28" i="50"/>
  <c r="S66" i="39"/>
  <c r="AA93" i="50"/>
  <c r="R6" i="40"/>
  <c r="S130" i="49"/>
  <c r="S199" i="38"/>
  <c r="AA82" i="49"/>
  <c r="C52" i="53"/>
  <c r="S177" i="37"/>
  <c r="Z24" i="49"/>
  <c r="AF155" i="42"/>
  <c r="N159" i="49"/>
  <c r="J8" i="39"/>
  <c r="X365" i="49"/>
  <c r="O262" i="49"/>
  <c r="S282" i="49"/>
  <c r="Z65" i="47"/>
  <c r="Y102" i="50"/>
  <c r="AA45" i="53"/>
  <c r="R500" i="33"/>
  <c r="T16" i="50"/>
  <c r="S237" i="37"/>
  <c r="N9" i="51"/>
  <c r="S57" i="48"/>
  <c r="T284" i="49"/>
  <c r="N11" i="39"/>
  <c r="AB38" i="48"/>
  <c r="AA74" i="50"/>
  <c r="AG21" i="51"/>
  <c r="AA74" i="47"/>
  <c r="Z60" i="47"/>
  <c r="S37" i="50"/>
  <c r="T107" i="49"/>
  <c r="N229" i="49"/>
  <c r="Q290" i="33"/>
  <c r="AF16" i="44"/>
  <c r="AB138" i="49"/>
  <c r="C41" i="34"/>
  <c r="R247" i="38"/>
  <c r="N36" i="53"/>
  <c r="S236" i="39"/>
  <c r="X33" i="53"/>
  <c r="J3" i="7"/>
  <c r="N63" i="47"/>
  <c r="AG36" i="42"/>
  <c r="S302" i="49"/>
  <c r="Y70" i="53"/>
  <c r="J95" i="53"/>
  <c r="R329" i="33"/>
  <c r="R338" i="33"/>
  <c r="Q21" i="51"/>
  <c r="Y13" i="42" a="1"/>
  <c r="X266" i="49"/>
  <c r="O71" i="53"/>
  <c r="O129" i="49"/>
  <c r="T210" i="49"/>
  <c r="Z69" i="50"/>
  <c r="T49" i="53"/>
  <c r="L24" i="51"/>
  <c r="X245" i="49"/>
  <c r="Q3" i="45" a="1"/>
  <c r="R233" i="38"/>
  <c r="J379" i="49"/>
  <c r="R110" i="33"/>
  <c r="R365" i="33"/>
  <c r="T76" i="53"/>
  <c r="O117" i="50"/>
  <c r="R59" i="33"/>
  <c r="S135" i="38"/>
  <c r="S190" i="49"/>
  <c r="N333" i="49"/>
  <c r="R238" i="33"/>
  <c r="O80" i="50"/>
  <c r="B46" i="34"/>
  <c r="D108" i="34"/>
  <c r="O62" i="47"/>
  <c r="Y3" i="47"/>
  <c r="AI14" i="48"/>
  <c r="R115" i="39"/>
  <c r="S89" i="49"/>
  <c r="Z61" i="47"/>
  <c r="S96" i="49"/>
  <c r="N11" i="59"/>
  <c r="S178" i="37"/>
  <c r="S43" i="50"/>
  <c r="AA20" i="48"/>
  <c r="R163" i="39"/>
  <c r="E24" i="42"/>
  <c r="Z7" i="50"/>
  <c r="O178" i="49"/>
  <c r="AA4" i="47"/>
  <c r="S105" i="38"/>
  <c r="Y31" i="53"/>
  <c r="Y239" i="49"/>
  <c r="Y290" i="49"/>
  <c r="S17" i="47"/>
  <c r="S91" i="49"/>
  <c r="C35" i="59"/>
  <c r="M34" i="51"/>
  <c r="Z28" i="51"/>
  <c r="T83" i="53"/>
  <c r="AG35" i="44"/>
  <c r="X391" i="49"/>
  <c r="F38" i="35"/>
  <c r="R149" i="37"/>
  <c r="G22" i="34"/>
  <c r="AA10" i="53"/>
  <c r="R189" i="37"/>
  <c r="Z255" i="49"/>
  <c r="N148" i="49"/>
  <c r="I9" i="38"/>
  <c r="N61" i="48"/>
  <c r="S297" i="49"/>
  <c r="T55" i="49"/>
  <c r="Z364" i="49"/>
  <c r="AA25" i="48"/>
  <c r="X69" i="53"/>
  <c r="N296" i="49"/>
  <c r="Q88" i="33"/>
  <c r="AF19" i="48"/>
  <c r="N77" i="53"/>
  <c r="Q439" i="33"/>
  <c r="S135" i="49"/>
  <c r="Q39" i="51"/>
  <c r="M15" i="33"/>
  <c r="AB32" i="50"/>
  <c r="N64" i="49"/>
  <c r="Z268" i="49"/>
  <c r="C75" i="34"/>
  <c r="N66" i="50"/>
  <c r="Q4" i="51"/>
  <c r="S97" i="37"/>
  <c r="Z36" i="49"/>
  <c r="T5" i="48"/>
  <c r="AB231" i="49"/>
  <c r="S226" i="49"/>
  <c r="S55" i="50"/>
  <c r="S17" i="38"/>
  <c r="O34" i="50"/>
  <c r="N38" i="50"/>
  <c r="AG12" i="51"/>
  <c r="N304" i="49"/>
  <c r="M6" i="40"/>
  <c r="AA151" i="49"/>
  <c r="R29" i="39"/>
  <c r="C38" i="34"/>
  <c r="O20" i="50"/>
  <c r="Z107" i="49"/>
  <c r="N46" i="47"/>
  <c r="AG48" i="44"/>
  <c r="AI20" i="50"/>
  <c r="AG91" i="42"/>
  <c r="R396" i="33"/>
  <c r="T198" i="49"/>
  <c r="N175" i="49"/>
  <c r="O369" i="49"/>
  <c r="Y172" i="49"/>
  <c r="X261" i="49"/>
  <c r="AB123" i="50"/>
  <c r="AA23" i="50"/>
  <c r="J8" i="35"/>
  <c r="AB66" i="53"/>
  <c r="AB54" i="47"/>
  <c r="H29" i="51"/>
  <c r="Q3" i="51"/>
  <c r="N91" i="48"/>
  <c r="N3" i="53"/>
  <c r="S195" i="49"/>
  <c r="J11" i="37"/>
  <c r="Q7" i="51"/>
  <c r="X62" i="53"/>
  <c r="D88" i="34"/>
  <c r="X135" i="49"/>
  <c r="S170" i="37"/>
  <c r="O55" i="48"/>
  <c r="R202" i="39"/>
  <c r="N76" i="47"/>
  <c r="N48" i="47"/>
  <c r="X19" i="51"/>
  <c r="AB219" i="49"/>
  <c r="Y45" i="53"/>
  <c r="X145" i="49"/>
  <c r="R96" i="33"/>
  <c r="Z48" i="49"/>
  <c r="S22" i="48"/>
  <c r="C29" i="34"/>
  <c r="Z21" i="50"/>
  <c r="R229" i="39"/>
  <c r="N234" i="49"/>
  <c r="AB65" i="49"/>
  <c r="R16" i="51"/>
  <c r="AB112" i="50"/>
  <c r="S128" i="37"/>
  <c r="S119" i="50"/>
  <c r="Z232" i="49"/>
  <c r="R134" i="33"/>
  <c r="AA162" i="49"/>
  <c r="Z26" i="53"/>
  <c r="AG68" i="42"/>
  <c r="Z63" i="48"/>
  <c r="S30" i="47"/>
  <c r="T96" i="50"/>
  <c r="R106" i="39"/>
  <c r="AA350" i="49"/>
  <c r="AA206" i="49"/>
  <c r="T246" i="49"/>
  <c r="X48" i="50"/>
  <c r="S231" i="39"/>
  <c r="Y238" i="49"/>
  <c r="G111" i="34"/>
  <c r="O83" i="50"/>
  <c r="AA11" i="53"/>
  <c r="AF87" i="43"/>
  <c r="X319" i="49"/>
  <c r="Y274" i="49"/>
  <c r="J50" i="48"/>
  <c r="R469" i="33"/>
  <c r="R55" i="51"/>
  <c r="Q169" i="33"/>
  <c r="O50" i="47"/>
  <c r="AG11" i="44"/>
  <c r="R115" i="33"/>
  <c r="Z3" i="47"/>
  <c r="AA153" i="49"/>
  <c r="C76" i="34"/>
  <c r="N311" i="49"/>
  <c r="X30" i="53"/>
  <c r="G3" i="45"/>
  <c r="R11" i="39"/>
  <c r="N233" i="49"/>
  <c r="X7" i="53"/>
  <c r="R228" i="33"/>
  <c r="S53" i="50"/>
  <c r="X73" i="53"/>
  <c r="T98" i="49"/>
  <c r="J27" i="7"/>
  <c r="AB39" i="47"/>
  <c r="S26" i="38"/>
  <c r="R99" i="38"/>
  <c r="N146" i="49"/>
  <c r="W55" i="51"/>
  <c r="X239" i="49"/>
  <c r="S110" i="38"/>
  <c r="R86" i="39"/>
  <c r="O106" i="50"/>
  <c r="AB88" i="50"/>
  <c r="O56" i="53"/>
  <c r="C66" i="34"/>
  <c r="O236" i="49"/>
  <c r="S63" i="38"/>
  <c r="O33" i="50"/>
  <c r="Q124" i="33"/>
  <c r="AB124" i="50"/>
  <c r="Q74" i="33"/>
  <c r="M16" i="41"/>
  <c r="Y42" i="51"/>
  <c r="Z41" i="48"/>
  <c r="Y42" i="50"/>
  <c r="O311" i="49"/>
  <c r="N25" i="48"/>
  <c r="T287" i="49"/>
  <c r="N204" i="49"/>
  <c r="AF104" i="42"/>
  <c r="AA14" i="49"/>
  <c r="S124" i="49"/>
  <c r="Z39" i="47"/>
  <c r="X43" i="53"/>
  <c r="Y34" i="49"/>
  <c r="S197" i="38"/>
  <c r="Z344" i="49"/>
  <c r="Z42" i="47"/>
  <c r="B51" i="34"/>
  <c r="N347" i="49"/>
  <c r="X93" i="50"/>
  <c r="R160" i="37"/>
  <c r="Q41" i="51"/>
  <c r="Y334" i="49"/>
  <c r="J8" i="10"/>
  <c r="AB51" i="47"/>
  <c r="Y192" i="49"/>
  <c r="X79" i="53"/>
  <c r="S64" i="53"/>
  <c r="T119" i="49"/>
  <c r="Y100" i="49"/>
  <c r="AB69" i="53"/>
  <c r="AG143" i="42"/>
  <c r="R94" i="39"/>
  <c r="O380" i="49"/>
  <c r="AG64" i="42"/>
  <c r="AB374" i="49"/>
  <c r="Z31" i="53"/>
  <c r="D14" i="52"/>
  <c r="D52" i="34"/>
  <c r="R226" i="39"/>
  <c r="O302" i="49"/>
  <c r="Y79" i="47"/>
  <c r="R113" i="39"/>
  <c r="Y104" i="49"/>
  <c r="Y21" i="51"/>
  <c r="O44" i="49"/>
  <c r="X376" i="49"/>
  <c r="AB13" i="53"/>
  <c r="R125" i="38"/>
  <c r="AB25" i="53"/>
  <c r="N30" i="48"/>
  <c r="Z24" i="51"/>
  <c r="C30" i="34"/>
  <c r="O60" i="47"/>
  <c r="AB144" i="49"/>
  <c r="F13" i="39"/>
  <c r="J16" i="44"/>
  <c r="Z28" i="47"/>
  <c r="AA389" i="49"/>
  <c r="R186" i="39"/>
  <c r="K26" i="42"/>
  <c r="H5" i="45"/>
  <c r="AB48" i="48"/>
  <c r="R80" i="33"/>
  <c r="D4" i="60"/>
  <c r="X56" i="53"/>
  <c r="J47" i="50"/>
  <c r="X221" i="49"/>
  <c r="AA40" i="53"/>
  <c r="X89" i="48"/>
  <c r="N42" i="53"/>
  <c r="S162" i="37"/>
  <c r="H9" i="37"/>
  <c r="AB18" i="48"/>
  <c r="AB16" i="48"/>
  <c r="L29" i="51"/>
  <c r="Z74" i="49"/>
  <c r="S16" i="47"/>
  <c r="D7" i="32"/>
  <c r="Y328" i="49"/>
  <c r="R251" i="39"/>
  <c r="N18" i="38"/>
  <c r="M6" i="41"/>
  <c r="AB23" i="53"/>
  <c r="Z328" i="49"/>
  <c r="S219" i="49"/>
  <c r="S185" i="39"/>
  <c r="O246" i="49"/>
  <c r="AB6" i="50"/>
  <c r="X369" i="49"/>
  <c r="Y51" i="50"/>
  <c r="AB213" i="49"/>
  <c r="Y99" i="50"/>
  <c r="O241" i="49"/>
  <c r="O72" i="47"/>
  <c r="AB110" i="49"/>
  <c r="AA3" i="47"/>
  <c r="R7" i="40"/>
  <c r="S378" i="49"/>
  <c r="X332" i="49"/>
  <c r="O39" i="50"/>
  <c r="Z58" i="50"/>
  <c r="AA66" i="53"/>
  <c r="C24" i="39"/>
  <c r="AG73" i="42"/>
  <c r="Y43" i="50"/>
  <c r="S129" i="37"/>
  <c r="Y49" i="48"/>
  <c r="AB316" i="49"/>
  <c r="R336" i="33"/>
  <c r="Y91" i="48"/>
  <c r="R94" i="37"/>
  <c r="N100" i="50"/>
  <c r="X166" i="49"/>
  <c r="D34" i="59"/>
  <c r="X208" i="49"/>
  <c r="X8" i="48"/>
  <c r="J67" i="49"/>
  <c r="T89" i="53"/>
  <c r="R187" i="39"/>
  <c r="Y387" i="49"/>
  <c r="X32" i="50"/>
  <c r="R107" i="38"/>
  <c r="J21" i="47"/>
  <c r="AA53" i="53"/>
  <c r="AF238" i="42"/>
  <c r="M11" i="51"/>
  <c r="AA213" i="49"/>
  <c r="X67" i="53"/>
  <c r="O199" i="49"/>
  <c r="Z10" i="51"/>
  <c r="X39" i="53"/>
  <c r="AN4" i="50"/>
  <c r="D46" i="34"/>
  <c r="N8" i="41"/>
  <c r="J58" i="50"/>
  <c r="G24" i="24"/>
  <c r="Y3" i="34"/>
  <c r="T20" i="53"/>
  <c r="Z183" i="49"/>
  <c r="S107" i="38"/>
  <c r="T32" i="49"/>
  <c r="S16" i="37"/>
  <c r="AF16" i="49"/>
  <c r="S69" i="38"/>
  <c r="L5" i="59"/>
  <c r="S79" i="50"/>
  <c r="AG206" i="42"/>
  <c r="R194" i="39"/>
  <c r="X34" i="50"/>
  <c r="O20" i="48"/>
  <c r="AA55" i="47"/>
  <c r="R229" i="38"/>
  <c r="Y50" i="51"/>
  <c r="AF85" i="43"/>
  <c r="S209" i="37"/>
  <c r="N83" i="48"/>
  <c r="N192" i="49"/>
  <c r="AB70" i="49"/>
  <c r="S116" i="50"/>
  <c r="O273" i="49"/>
  <c r="X66" i="48"/>
  <c r="AI22" i="49"/>
  <c r="C15" i="51"/>
  <c r="J25" i="47"/>
  <c r="Y54" i="53"/>
  <c r="S54" i="39"/>
  <c r="T88" i="50"/>
  <c r="Y28" i="50"/>
  <c r="N132" i="49"/>
  <c r="AA118" i="50"/>
  <c r="R167" i="33"/>
  <c r="AB68" i="49"/>
  <c r="R170" i="38"/>
  <c r="AB269" i="49"/>
  <c r="AF36" i="43"/>
  <c r="AG70" i="42"/>
  <c r="AB83" i="48"/>
  <c r="T199" i="49"/>
  <c r="S47" i="37"/>
  <c r="AI22" i="48"/>
  <c r="AB38" i="53"/>
  <c r="R415" i="33"/>
  <c r="R112" i="39"/>
  <c r="Z50" i="51"/>
  <c r="AC9" i="45"/>
  <c r="AG46" i="42"/>
  <c r="R81" i="33"/>
  <c r="Z55" i="53"/>
  <c r="AB256" i="49"/>
  <c r="Y287" i="49"/>
  <c r="S30" i="53"/>
  <c r="Y299" i="49"/>
  <c r="AA10" i="47"/>
  <c r="O66" i="49"/>
  <c r="T372" i="49"/>
  <c r="R99" i="37"/>
  <c r="N172" i="49"/>
  <c r="M13" i="41"/>
  <c r="T55" i="50"/>
  <c r="AB98" i="50"/>
  <c r="Y148" i="49"/>
  <c r="AG129" i="42"/>
  <c r="AF17" i="51"/>
  <c r="S15" i="38"/>
  <c r="N271" i="49"/>
  <c r="O60" i="48"/>
  <c r="AH12" i="50"/>
  <c r="H7" i="45"/>
  <c r="Y17" i="53"/>
  <c r="AA28" i="50"/>
  <c r="Z100" i="50"/>
  <c r="AC14" i="45"/>
  <c r="Z208" i="49"/>
  <c r="R61" i="33"/>
  <c r="X238" i="49"/>
  <c r="AB73" i="50"/>
  <c r="T53" i="53"/>
  <c r="S85" i="48"/>
  <c r="X106" i="49"/>
  <c r="E24" i="41"/>
  <c r="S114" i="49"/>
  <c r="X230" i="49"/>
  <c r="AA196" i="49"/>
  <c r="Q355" i="33"/>
  <c r="Y22" i="47"/>
  <c r="Y89" i="48"/>
  <c r="Q509" i="33"/>
  <c r="Z22" i="53"/>
  <c r="AG175" i="42"/>
  <c r="N65" i="49"/>
  <c r="AA102" i="50"/>
  <c r="O82" i="53"/>
  <c r="AB387" i="49"/>
  <c r="S144" i="38"/>
  <c r="S351" i="49"/>
  <c r="F18" i="45"/>
  <c r="AA171" i="49"/>
  <c r="J24" i="53"/>
  <c r="X29" i="47"/>
  <c r="S332" i="49"/>
  <c r="E24" i="43"/>
  <c r="S27" i="40"/>
  <c r="S30" i="48"/>
  <c r="S234" i="37"/>
  <c r="J26" i="47"/>
  <c r="S2" i="59"/>
  <c r="Z253" i="49"/>
  <c r="X305" i="49"/>
  <c r="O62" i="53"/>
  <c r="T9" i="48"/>
  <c r="Z18" i="47"/>
  <c r="X45" i="49"/>
  <c r="AF257" i="42"/>
  <c r="S22" i="50"/>
  <c r="C22" i="52"/>
  <c r="T115" i="49"/>
  <c r="AA19" i="53"/>
  <c r="X335" i="49"/>
  <c r="Y119" i="49"/>
  <c r="G36" i="34"/>
  <c r="W42" i="51"/>
  <c r="I6" i="25"/>
  <c r="J14" i="35"/>
  <c r="AC3" i="34"/>
  <c r="G36" i="24"/>
  <c r="AG145" i="42"/>
  <c r="N225" i="49"/>
  <c r="R111" i="38"/>
  <c r="AF154" i="42"/>
  <c r="S299" i="49"/>
  <c r="Z9" i="48"/>
  <c r="D28" i="59"/>
  <c r="Y77" i="50"/>
  <c r="O38" i="50"/>
  <c r="Q495" i="33"/>
  <c r="M14" i="51"/>
  <c r="D115" i="34"/>
  <c r="R24" i="51"/>
  <c r="S308" i="49"/>
  <c r="N20" i="50"/>
  <c r="L18" i="44"/>
  <c r="T18" i="48"/>
  <c r="Q138" i="33"/>
  <c r="I12" i="38"/>
  <c r="AA236" i="49"/>
  <c r="V3" i="39"/>
  <c r="AH12" i="48"/>
  <c r="T265" i="49"/>
  <c r="Y318" i="49"/>
  <c r="R33" i="38"/>
  <c r="Q170" i="33"/>
  <c r="Y166" i="49"/>
  <c r="R9" i="38"/>
  <c r="O281" i="49"/>
  <c r="AG30" i="44"/>
  <c r="D85" i="34"/>
  <c r="Q140" i="33"/>
  <c r="N71" i="50"/>
  <c r="Y379" i="49"/>
  <c r="R47" i="38"/>
  <c r="R143" i="37"/>
  <c r="C34" i="46"/>
  <c r="Z61" i="53"/>
  <c r="AA16" i="47"/>
  <c r="R179" i="37"/>
  <c r="T27" i="48"/>
  <c r="O125" i="49"/>
  <c r="AB311" i="49"/>
  <c r="Z86" i="50"/>
  <c r="R274" i="33"/>
  <c r="X23" i="47"/>
  <c r="Y48" i="47"/>
  <c r="AF13" i="48"/>
  <c r="S213" i="39"/>
  <c r="AG66" i="42"/>
  <c r="O265" i="49"/>
  <c r="R425" i="33"/>
  <c r="Y221" i="49"/>
  <c r="AF33" i="43"/>
  <c r="X64" i="47"/>
  <c r="Y115" i="49"/>
  <c r="AB24" i="49"/>
  <c r="B38" i="34"/>
  <c r="N22" i="39"/>
  <c r="J24" i="9"/>
  <c r="N54" i="48"/>
  <c r="N7" i="48"/>
  <c r="R234" i="33"/>
  <c r="AA78" i="48"/>
  <c r="AA72" i="50"/>
  <c r="X232" i="49"/>
  <c r="X2" i="13"/>
  <c r="AG15" i="43"/>
  <c r="D90" i="34"/>
  <c r="N316" i="49"/>
  <c r="L22" i="43"/>
  <c r="Y75" i="50"/>
  <c r="AA24" i="50"/>
  <c r="O253" i="49"/>
  <c r="AA63" i="48"/>
  <c r="W57" i="51"/>
  <c r="AG185" i="42"/>
  <c r="S47" i="53"/>
  <c r="S30" i="39"/>
  <c r="R18" i="33"/>
  <c r="Y84" i="53"/>
  <c r="X84" i="48"/>
  <c r="S77" i="39"/>
  <c r="N391" i="49"/>
  <c r="AA116" i="50"/>
  <c r="N68" i="50"/>
  <c r="AF57" i="43"/>
  <c r="AB83" i="49"/>
  <c r="Z71" i="50"/>
  <c r="T241" i="49"/>
  <c r="F4" i="37"/>
  <c r="O189" i="49"/>
  <c r="Y4" i="49"/>
  <c r="S184" i="37"/>
  <c r="Z367" i="49"/>
  <c r="T23" i="50"/>
  <c r="AB39" i="48"/>
  <c r="S170" i="39"/>
  <c r="R47" i="33"/>
  <c r="AB304" i="49"/>
  <c r="I5" i="37"/>
  <c r="O121" i="49"/>
  <c r="G20" i="39"/>
  <c r="J40" i="24"/>
  <c r="T328" i="49"/>
  <c r="S73" i="37"/>
  <c r="L36" i="51"/>
  <c r="H8" i="39"/>
  <c r="AG223" i="42"/>
  <c r="S181" i="49"/>
  <c r="T300" i="49"/>
  <c r="N57" i="53"/>
  <c r="D27" i="41"/>
  <c r="Z79" i="50"/>
  <c r="AA336" i="49"/>
  <c r="T94" i="50"/>
  <c r="Z311" i="49"/>
  <c r="AB91" i="48"/>
  <c r="N42" i="47"/>
  <c r="S83" i="37"/>
  <c r="T6" i="48"/>
  <c r="X12" i="50"/>
  <c r="Y61" i="53"/>
  <c r="O35" i="49"/>
  <c r="S150" i="39"/>
  <c r="W14" i="51"/>
  <c r="Q496" i="33"/>
  <c r="S21" i="47"/>
  <c r="AB14" i="49"/>
  <c r="AG41" i="43"/>
  <c r="S26" i="47"/>
  <c r="Z50" i="48"/>
  <c r="S113" i="50"/>
  <c r="T3" i="48"/>
  <c r="T321" i="49"/>
  <c r="X80" i="48"/>
  <c r="AG17" i="43"/>
  <c r="AB20" i="50"/>
  <c r="AB133" i="49"/>
  <c r="B24" i="34"/>
  <c r="C96" i="34"/>
  <c r="AA230" i="49"/>
  <c r="Y93" i="49"/>
  <c r="X156" i="49"/>
  <c r="AG78" i="43"/>
  <c r="O29" i="48"/>
  <c r="AA12" i="49"/>
  <c r="S25" i="47"/>
  <c r="T21" i="49"/>
  <c r="AF209" i="42"/>
  <c r="T37" i="50"/>
  <c r="AB35" i="49"/>
  <c r="AD13" i="51"/>
  <c r="S172" i="38"/>
  <c r="R268" i="33"/>
  <c r="J16" i="35"/>
  <c r="AB56" i="47"/>
  <c r="S202" i="39"/>
  <c r="Y390" i="49"/>
  <c r="S275" i="49"/>
  <c r="T7" i="53"/>
  <c r="R13" i="37"/>
  <c r="AG65" i="44"/>
  <c r="G107" i="34"/>
  <c r="AF34" i="43"/>
  <c r="X88" i="49"/>
  <c r="Q119" i="33"/>
  <c r="AF189" i="42"/>
  <c r="N39" i="50"/>
  <c r="AF85" i="42"/>
  <c r="S31" i="50"/>
  <c r="R105" i="37"/>
  <c r="C126" i="34"/>
  <c r="Y388" i="49"/>
  <c r="U4" i="40"/>
  <c r="Q306" i="33"/>
  <c r="S198" i="49"/>
  <c r="AF4" i="44"/>
  <c r="S187" i="49"/>
  <c r="Q442" i="33"/>
  <c r="AA34" i="50"/>
  <c r="X60" i="53"/>
  <c r="AG37" i="42"/>
  <c r="Y75" i="49"/>
  <c r="R14" i="39"/>
  <c r="N99" i="50"/>
  <c r="D40" i="34"/>
  <c r="X49" i="51"/>
  <c r="B23" i="51"/>
  <c r="S24" i="49"/>
  <c r="D20" i="34"/>
  <c r="O3" i="49"/>
  <c r="R381" i="33"/>
  <c r="O79" i="48"/>
  <c r="E19" i="45"/>
  <c r="T46" i="48"/>
  <c r="T70" i="47"/>
  <c r="AB356" i="49"/>
  <c r="H21" i="51"/>
  <c r="Y71" i="50"/>
  <c r="Q334" i="33"/>
  <c r="N313" i="49"/>
  <c r="AB325" i="49"/>
  <c r="Q283" i="33"/>
  <c r="T24" i="50"/>
  <c r="AA3" i="50"/>
  <c r="O24" i="49"/>
  <c r="Z273" i="49"/>
  <c r="Y26" i="49"/>
  <c r="D61" i="34"/>
  <c r="AA123" i="50"/>
  <c r="D5" i="41"/>
  <c r="X93" i="49"/>
  <c r="AA355" i="49"/>
  <c r="Q469" i="33"/>
  <c r="J36" i="8"/>
  <c r="D34" i="34"/>
  <c r="Y14" i="51"/>
  <c r="Z70" i="49"/>
  <c r="AG30" i="42"/>
  <c r="AA257" i="49"/>
  <c r="G85" i="34"/>
  <c r="AA44" i="48"/>
  <c r="AF76" i="42"/>
  <c r="X152" i="49"/>
  <c r="R355" i="33"/>
  <c r="AB112" i="49"/>
  <c r="AA51" i="50"/>
  <c r="Y147" i="49"/>
  <c r="S5" i="53"/>
  <c r="O15" i="50"/>
  <c r="Q275" i="33"/>
  <c r="N23" i="49"/>
  <c r="Q136" i="33"/>
  <c r="U6" i="40"/>
  <c r="AB92" i="49"/>
  <c r="AF50" i="44"/>
  <c r="AG183" i="42"/>
  <c r="X329" i="49"/>
  <c r="O41" i="53"/>
  <c r="R202" i="38"/>
  <c r="R203" i="39"/>
  <c r="AA145" i="49"/>
  <c r="AG19" i="43"/>
  <c r="Z11" i="50"/>
  <c r="AF36" i="42"/>
  <c r="O70" i="47"/>
  <c r="AB77" i="49"/>
  <c r="O7" i="48"/>
  <c r="X173" i="49"/>
  <c r="T41" i="53"/>
  <c r="R243" i="33"/>
  <c r="Q398" i="33"/>
  <c r="O5" i="49"/>
  <c r="N15" i="53"/>
  <c r="AA292" i="49"/>
  <c r="Y41" i="51"/>
  <c r="O42" i="48"/>
  <c r="S379" i="49"/>
  <c r="X57" i="48"/>
  <c r="O133" i="49"/>
  <c r="T67" i="53"/>
  <c r="AB50" i="49"/>
  <c r="N130" i="49"/>
  <c r="AA289" i="49"/>
  <c r="R261" i="37"/>
  <c r="AH20" i="49"/>
  <c r="Q394" i="33"/>
  <c r="M5" i="51"/>
  <c r="S59" i="37"/>
  <c r="AB362" i="49"/>
  <c r="O338" i="49"/>
  <c r="AA72" i="53"/>
  <c r="T234" i="49"/>
  <c r="T55" i="53"/>
  <c r="N364" i="49"/>
  <c r="X14" i="47"/>
  <c r="Y367" i="49"/>
  <c r="R201" i="38"/>
  <c r="Z224" i="49"/>
  <c r="R139" i="37"/>
  <c r="Z95" i="49"/>
  <c r="Q286" i="33"/>
  <c r="AF195" i="42"/>
  <c r="N35" i="47"/>
  <c r="R133" i="39"/>
  <c r="T86" i="50"/>
  <c r="AF15" i="42"/>
  <c r="V25" i="51"/>
  <c r="J82" i="47"/>
  <c r="AB142" i="49"/>
  <c r="S70" i="48"/>
  <c r="S91" i="48"/>
  <c r="Y9" i="53"/>
  <c r="R146" i="39"/>
  <c r="S14" i="37"/>
  <c r="G41" i="24"/>
  <c r="Z67" i="49"/>
  <c r="X59" i="50"/>
  <c r="R51" i="39"/>
  <c r="O364" i="49"/>
  <c r="X69" i="48"/>
  <c r="N60" i="48"/>
  <c r="R141" i="38"/>
  <c r="S44" i="49"/>
  <c r="AB217" i="49"/>
  <c r="R468" i="33"/>
  <c r="N365" i="49"/>
  <c r="Y269" i="49"/>
  <c r="B73" i="34"/>
  <c r="AA193" i="49"/>
  <c r="J27" i="50"/>
  <c r="T233" i="49"/>
  <c r="S321" i="49"/>
  <c r="S88" i="53"/>
  <c r="S28" i="50"/>
  <c r="AF39" i="44"/>
  <c r="N16" i="53"/>
  <c r="AF245" i="42"/>
  <c r="O260" i="49"/>
  <c r="S13" i="53"/>
  <c r="T324" i="49"/>
  <c r="AB60" i="49"/>
  <c r="Q164" i="33"/>
  <c r="S95" i="39"/>
  <c r="AA89" i="48"/>
  <c r="T314" i="49"/>
  <c r="R245" i="38"/>
  <c r="O43" i="47"/>
  <c r="AB16" i="49"/>
  <c r="AG34" i="42"/>
  <c r="Y24" i="50"/>
  <c r="AF49" i="43"/>
  <c r="Q236" i="33"/>
  <c r="AF127" i="43"/>
  <c r="C44" i="53"/>
  <c r="X56" i="50"/>
  <c r="R136" i="37"/>
  <c r="Y60" i="53"/>
  <c r="N10" i="50"/>
  <c r="Y233" i="49"/>
  <c r="Z134" i="49"/>
  <c r="R39" i="37"/>
  <c r="AA97" i="50"/>
  <c r="E23" i="41"/>
  <c r="X339" i="49"/>
  <c r="Y149" i="49"/>
  <c r="X77" i="49"/>
  <c r="R151" i="39"/>
  <c r="X70" i="49"/>
  <c r="J88" i="53"/>
  <c r="AA20" i="53"/>
  <c r="R39" i="51"/>
  <c r="S144" i="37"/>
  <c r="R270" i="33"/>
  <c r="X25" i="48"/>
  <c r="AB28" i="49"/>
  <c r="X317" i="49"/>
  <c r="T299" i="49"/>
  <c r="Y89" i="49"/>
  <c r="Q173" i="33"/>
  <c r="Z184" i="49"/>
  <c r="N4" i="37"/>
  <c r="H54" i="51"/>
  <c r="X154" i="49"/>
  <c r="Y55" i="51"/>
  <c r="S157" i="49"/>
  <c r="I19" i="36"/>
  <c r="AA4" i="50"/>
  <c r="AB186" i="49"/>
  <c r="AG172" i="42"/>
  <c r="AG98" i="42"/>
  <c r="AA15" i="47"/>
  <c r="C18" i="51"/>
  <c r="R194" i="38"/>
  <c r="V53" i="51"/>
  <c r="AB18" i="53"/>
  <c r="T66" i="53"/>
  <c r="J14" i="38"/>
  <c r="AB260" i="49"/>
  <c r="N88" i="50"/>
  <c r="O336" i="49"/>
  <c r="D71" i="34"/>
  <c r="N12" i="49"/>
  <c r="R84" i="38"/>
  <c r="I7" i="39"/>
  <c r="W25" i="51"/>
  <c r="Z56" i="48"/>
  <c r="Z68" i="48"/>
  <c r="R98" i="37"/>
  <c r="O64" i="48"/>
  <c r="Z240" i="49"/>
  <c r="T135" i="49"/>
  <c r="X34" i="51"/>
  <c r="X28" i="47"/>
  <c r="S196" i="37"/>
  <c r="S31" i="49"/>
  <c r="S53" i="47"/>
  <c r="X35" i="50"/>
  <c r="W33" i="51"/>
  <c r="X244" i="49"/>
  <c r="AA150" i="49"/>
  <c r="AG19" i="51"/>
  <c r="X19" i="53"/>
  <c r="C54" i="53"/>
  <c r="Y39" i="48"/>
  <c r="O268" i="49"/>
  <c r="AA84" i="48"/>
  <c r="AF144" i="42"/>
  <c r="N314" i="49"/>
  <c r="AG22" i="44"/>
  <c r="C124" i="34"/>
  <c r="AA37" i="50"/>
  <c r="S192" i="37"/>
  <c r="J24" i="49"/>
  <c r="Z76" i="47"/>
  <c r="S230" i="38"/>
  <c r="Z92" i="50"/>
  <c r="N69" i="53"/>
  <c r="AB141" i="49"/>
  <c r="X23" i="53"/>
  <c r="T32" i="47"/>
  <c r="AF65" i="43"/>
  <c r="Z13" i="53"/>
  <c r="AB195" i="49"/>
  <c r="G89" i="34"/>
  <c r="N371" i="49"/>
  <c r="AB292" i="49"/>
  <c r="AF190" i="42"/>
  <c r="N56" i="48"/>
  <c r="AB175" i="49"/>
  <c r="X22" i="53"/>
  <c r="T109" i="50"/>
  <c r="O37" i="50"/>
  <c r="C97" i="34"/>
  <c r="AB345" i="49"/>
  <c r="C17" i="34"/>
  <c r="M24" i="51"/>
  <c r="AG76" i="43"/>
  <c r="S251" i="37"/>
  <c r="AB101" i="50"/>
  <c r="H49" i="51"/>
  <c r="O307" i="49"/>
  <c r="AF242" i="42"/>
  <c r="X13" i="47"/>
  <c r="AB111" i="49"/>
  <c r="S258" i="37"/>
  <c r="X46" i="48"/>
  <c r="X4" i="57"/>
  <c r="X316" i="49"/>
  <c r="X171" i="49"/>
  <c r="V18" i="51"/>
  <c r="S139" i="38"/>
  <c r="S6" i="48"/>
  <c r="AC2" i="49" a="1"/>
  <c r="Y18" i="51"/>
  <c r="Q26" i="51"/>
  <c r="AB359" i="49"/>
  <c r="I8" i="37"/>
  <c r="T136" i="49"/>
  <c r="S93" i="38"/>
  <c r="Y131" i="49"/>
  <c r="E26" i="41"/>
  <c r="X16" i="50"/>
  <c r="T28" i="48"/>
  <c r="J22" i="43"/>
  <c r="J37" i="48"/>
  <c r="Y3" i="44" a="1"/>
  <c r="S213" i="37"/>
  <c r="J18" i="11"/>
  <c r="G106" i="34"/>
  <c r="Y295" i="49"/>
  <c r="AA302" i="49"/>
  <c r="AB5" i="45"/>
  <c r="R482" i="33"/>
  <c r="Q18" i="33"/>
  <c r="O161" i="49"/>
  <c r="H11" i="37"/>
  <c r="L53" i="51"/>
  <c r="X151" i="49"/>
  <c r="S304" i="49"/>
  <c r="C55" i="34"/>
  <c r="T78" i="48"/>
  <c r="AA118" i="49"/>
  <c r="N69" i="50"/>
  <c r="AF55" i="43"/>
  <c r="AG49" i="43"/>
  <c r="Z14" i="47"/>
  <c r="AB25" i="47"/>
  <c r="X350" i="49"/>
  <c r="O36" i="53"/>
  <c r="R397" i="33"/>
  <c r="S71" i="39"/>
  <c r="N341" i="49"/>
  <c r="S60" i="48"/>
  <c r="AB240" i="49"/>
  <c r="Y51" i="53"/>
  <c r="AB110" i="50"/>
  <c r="S83" i="39"/>
  <c r="B2" i="55" a="1"/>
  <c r="AB26" i="50"/>
  <c r="AA5" i="53"/>
  <c r="C47" i="50"/>
  <c r="N373" i="49"/>
  <c r="N33" i="47"/>
  <c r="S201" i="37"/>
  <c r="AF125" i="42"/>
  <c r="N79" i="50"/>
  <c r="T382" i="49"/>
  <c r="T213" i="49"/>
  <c r="AF183" i="42"/>
  <c r="Y49" i="50"/>
  <c r="S199" i="37"/>
  <c r="S15" i="49"/>
  <c r="X293" i="49"/>
  <c r="AB68" i="48"/>
  <c r="X43" i="47"/>
  <c r="T378" i="49"/>
  <c r="AB29" i="47"/>
  <c r="S129" i="49"/>
  <c r="V28" i="51"/>
  <c r="R208" i="38"/>
  <c r="J24" i="24"/>
  <c r="N90" i="48"/>
  <c r="S111" i="37"/>
  <c r="J18" i="47"/>
  <c r="N298" i="49"/>
  <c r="R56" i="51"/>
  <c r="J45" i="24"/>
  <c r="N259" i="49"/>
  <c r="AB170" i="49"/>
  <c r="Z41" i="49"/>
  <c r="S58" i="48"/>
  <c r="AA140" i="49"/>
  <c r="R149" i="39"/>
  <c r="O45" i="47"/>
  <c r="AA178" i="49"/>
  <c r="X50" i="53"/>
  <c r="AI21" i="50"/>
  <c r="AF15" i="43"/>
  <c r="S51" i="50"/>
  <c r="AA172" i="49"/>
  <c r="S118" i="39"/>
  <c r="AF18" i="43"/>
  <c r="X388" i="49"/>
  <c r="R28" i="37"/>
  <c r="S3" i="43" a="1"/>
  <c r="X48" i="48"/>
  <c r="X20" i="49"/>
  <c r="S53" i="39"/>
  <c r="Q145" i="33"/>
  <c r="C42" i="50"/>
  <c r="C50" i="53"/>
  <c r="T358" i="49"/>
  <c r="AB295" i="49"/>
  <c r="R137" i="38"/>
  <c r="AB45" i="47"/>
  <c r="Y105" i="49"/>
  <c r="AB38" i="49"/>
  <c r="T112" i="50"/>
  <c r="AG27" i="42"/>
  <c r="AA87" i="49"/>
  <c r="L33" i="51"/>
  <c r="Z265" i="49"/>
  <c r="T21" i="47"/>
  <c r="S167" i="37"/>
  <c r="O346" i="49"/>
  <c r="AC24" i="45"/>
  <c r="T77" i="48"/>
  <c r="AG189" i="42"/>
  <c r="C87" i="34"/>
  <c r="H6" i="42"/>
  <c r="S265" i="49"/>
  <c r="Y108" i="49"/>
  <c r="I23" i="39"/>
  <c r="S55" i="53"/>
  <c r="Z63" i="53"/>
  <c r="Z145" i="49"/>
  <c r="B69" i="34"/>
  <c r="H4" i="51"/>
  <c r="AA351" i="49"/>
  <c r="S79" i="47"/>
  <c r="AF74" i="42"/>
  <c r="AG29" i="43"/>
  <c r="T61" i="50"/>
  <c r="G72" i="34"/>
  <c r="R156" i="33"/>
  <c r="Z207" i="49"/>
  <c r="T10" i="49"/>
  <c r="J32" i="9"/>
  <c r="R413" i="33"/>
  <c r="L17" i="42"/>
  <c r="R155" i="38"/>
  <c r="S48" i="37"/>
  <c r="T42" i="47"/>
  <c r="O32" i="50"/>
  <c r="B128" i="34"/>
  <c r="X56" i="48"/>
  <c r="N270" i="49"/>
  <c r="AF150" i="42"/>
  <c r="Y308" i="49"/>
  <c r="AG114" i="42"/>
  <c r="G15" i="37"/>
  <c r="S108" i="38"/>
  <c r="AA320" i="49"/>
  <c r="Y29" i="48"/>
  <c r="X87" i="53"/>
  <c r="X25" i="53"/>
  <c r="Y285" i="49"/>
  <c r="AF14" i="43"/>
  <c r="AF181" i="42"/>
  <c r="AF7" i="42"/>
  <c r="Z384" i="49"/>
  <c r="Y27" i="53"/>
  <c r="AB224" i="49"/>
  <c r="S68" i="39"/>
  <c r="S149" i="39"/>
  <c r="AB55" i="50"/>
  <c r="R120" i="38"/>
  <c r="Y250" i="49"/>
  <c r="Z343" i="49"/>
  <c r="R6" i="51"/>
  <c r="N343" i="49"/>
  <c r="AB119" i="49"/>
  <c r="AG3" i="34"/>
  <c r="S212" i="38"/>
  <c r="R89" i="39"/>
  <c r="Q424" i="33"/>
  <c r="S207" i="37"/>
  <c r="AG85" i="42"/>
  <c r="R233" i="33"/>
  <c r="Y19" i="49"/>
  <c r="AI23" i="48"/>
  <c r="Y35" i="47"/>
  <c r="Z380" i="49"/>
  <c r="R101" i="38"/>
  <c r="AA348" i="49"/>
  <c r="AA119" i="49"/>
  <c r="AB43" i="49"/>
  <c r="S228" i="49"/>
  <c r="Y190" i="49"/>
  <c r="L30" i="42"/>
  <c r="S18" i="37"/>
  <c r="AF86" i="42"/>
  <c r="O58" i="50"/>
  <c r="Q346" i="33"/>
  <c r="G93" i="34"/>
  <c r="AD11" i="51"/>
  <c r="B4" i="58" a="1"/>
  <c r="X81" i="48"/>
  <c r="X228" i="49"/>
  <c r="Z84" i="53"/>
  <c r="R78" i="37"/>
  <c r="Z63" i="50"/>
  <c r="Z337" i="49"/>
  <c r="H14" i="51"/>
  <c r="N51" i="53"/>
  <c r="O138" i="49"/>
  <c r="R282" i="33"/>
  <c r="J26" i="49"/>
  <c r="X333" i="49"/>
  <c r="AB236" i="49"/>
  <c r="Z30" i="49"/>
  <c r="X39" i="47"/>
  <c r="AI13" i="49"/>
  <c r="AB28" i="50"/>
  <c r="X119" i="49"/>
  <c r="AB177" i="49"/>
  <c r="E15" i="42"/>
  <c r="J27" i="35"/>
  <c r="X72" i="47"/>
  <c r="S314" i="49"/>
  <c r="Y20" i="53"/>
  <c r="S122" i="37"/>
  <c r="Y68" i="50"/>
  <c r="R429" i="33"/>
  <c r="Z78" i="53"/>
  <c r="O57" i="50"/>
  <c r="R193" i="37"/>
  <c r="AA2" i="12"/>
  <c r="AA26" i="48"/>
  <c r="S123" i="37"/>
  <c r="N247" i="49"/>
  <c r="AF11" i="44"/>
  <c r="T370" i="49"/>
  <c r="B31" i="34"/>
  <c r="D43" i="34"/>
  <c r="AA86" i="53"/>
  <c r="Y43" i="53"/>
  <c r="G25" i="34"/>
  <c r="O244" i="49"/>
  <c r="Z47" i="47"/>
  <c r="J3" i="39"/>
  <c r="AG65" i="43"/>
  <c r="AB57" i="53"/>
  <c r="AB79" i="50"/>
  <c r="AA64" i="50"/>
  <c r="R114" i="33"/>
  <c r="R72" i="38"/>
  <c r="S152" i="39"/>
  <c r="AB58" i="53"/>
  <c r="N28" i="50"/>
  <c r="Q153" i="33"/>
  <c r="R231" i="38"/>
  <c r="AH17" i="50"/>
  <c r="T121" i="49"/>
  <c r="AB220" i="49"/>
  <c r="U5" i="61"/>
  <c r="N104" i="50"/>
  <c r="T296" i="49"/>
  <c r="J62" i="50"/>
  <c r="S133" i="49"/>
  <c r="Z93" i="50"/>
  <c r="F17" i="39"/>
  <c r="AG119" i="42"/>
  <c r="AF11" i="48"/>
  <c r="N27" i="50"/>
  <c r="J18" i="10"/>
  <c r="X30" i="50"/>
  <c r="AG22" i="51"/>
  <c r="Q268" i="33"/>
  <c r="X203" i="49"/>
  <c r="B57" i="34"/>
  <c r="AB247" i="49"/>
  <c r="K19" i="42"/>
  <c r="AA6" i="53"/>
  <c r="AB43" i="53"/>
  <c r="AB61" i="50"/>
  <c r="M32" i="41"/>
  <c r="O378" i="49"/>
  <c r="S41" i="48"/>
  <c r="O66" i="53"/>
  <c r="R103" i="33"/>
  <c r="AA18" i="50"/>
  <c r="Z17" i="53"/>
  <c r="AF140" i="42"/>
  <c r="S67" i="49"/>
  <c r="AB15" i="50"/>
  <c r="S21" i="50"/>
  <c r="Y34" i="47"/>
  <c r="B106" i="34"/>
  <c r="AG153" i="42"/>
  <c r="O8" i="50"/>
  <c r="M12" i="61"/>
  <c r="Z357" i="49"/>
  <c r="AB354" i="49"/>
  <c r="O286" i="49"/>
  <c r="D8" i="34"/>
  <c r="X227" i="49"/>
  <c r="D81" i="34"/>
  <c r="Y3" i="48"/>
  <c r="X35" i="53"/>
  <c r="AA26" i="47"/>
  <c r="N77" i="49"/>
  <c r="E8" i="38"/>
  <c r="S175" i="49"/>
  <c r="AB37" i="50"/>
  <c r="AB67" i="49"/>
  <c r="D53" i="34"/>
  <c r="S14" i="38"/>
  <c r="J57" i="49"/>
  <c r="X71" i="49"/>
  <c r="Y62" i="50"/>
  <c r="Z310" i="49"/>
  <c r="S23" i="39"/>
  <c r="N3" i="36"/>
  <c r="N21" i="59"/>
  <c r="Z376" i="49"/>
  <c r="X150" i="49"/>
  <c r="N28" i="49"/>
  <c r="AA8" i="53"/>
  <c r="E16" i="43"/>
  <c r="N121" i="50"/>
  <c r="O139" i="49"/>
  <c r="AG91" i="43"/>
  <c r="AG221" i="42"/>
  <c r="S76" i="47"/>
  <c r="R16" i="33"/>
  <c r="S234" i="49"/>
  <c r="R174" i="33"/>
  <c r="R196" i="33"/>
  <c r="H6" i="38"/>
  <c r="Y134" i="49"/>
  <c r="AA7" i="50"/>
  <c r="V57" i="51"/>
  <c r="Z8" i="48"/>
  <c r="R343" i="33"/>
  <c r="Y267" i="49"/>
  <c r="P4" i="40"/>
  <c r="AA83" i="48"/>
  <c r="M22" i="51"/>
  <c r="R496" i="33"/>
  <c r="T15" i="48"/>
  <c r="Y38" i="51"/>
  <c r="X71" i="47"/>
  <c r="X17" i="49"/>
  <c r="R63" i="39"/>
  <c r="R402" i="33"/>
  <c r="Q68" i="33"/>
  <c r="E5" i="39"/>
  <c r="N240" i="49"/>
  <c r="T9" i="49"/>
  <c r="Q157" i="33"/>
  <c r="AG24" i="42"/>
  <c r="Q40" i="51"/>
  <c r="L12" i="51"/>
  <c r="S41" i="38"/>
  <c r="Y19" i="47"/>
  <c r="AB95" i="50"/>
  <c r="AG23" i="51"/>
  <c r="N53" i="48"/>
  <c r="T39" i="47"/>
  <c r="N67" i="53"/>
  <c r="T121" i="50"/>
  <c r="N36" i="47"/>
  <c r="T38" i="53"/>
  <c r="R119" i="37"/>
  <c r="Y339" i="49"/>
  <c r="Q171" i="33"/>
  <c r="S66" i="38"/>
  <c r="W15" i="51"/>
  <c r="R26" i="40"/>
  <c r="AC2" i="47" a="1"/>
  <c r="Z11" i="47"/>
  <c r="R125" i="39"/>
  <c r="AA207" i="49"/>
  <c r="T64" i="48"/>
  <c r="X162" i="49"/>
  <c r="Q282" i="33"/>
  <c r="J9" i="24"/>
  <c r="AB366" i="49"/>
  <c r="K21" i="43"/>
  <c r="AF145" i="42"/>
  <c r="R30" i="33"/>
  <c r="S20" i="37"/>
  <c r="AG105" i="42"/>
  <c r="AB16" i="53"/>
  <c r="H15" i="39"/>
  <c r="Q67" i="33"/>
  <c r="AA50" i="49"/>
  <c r="Q29" i="51"/>
  <c r="S140" i="49"/>
  <c r="N269" i="49"/>
  <c r="T3" i="44" a="1"/>
  <c r="R504" i="33"/>
  <c r="AB305" i="49"/>
  <c r="N86" i="53"/>
  <c r="M43" i="51"/>
  <c r="V56" i="51"/>
  <c r="M36" i="51"/>
  <c r="J76" i="53"/>
  <c r="O3" i="47"/>
  <c r="AB29" i="53"/>
  <c r="S248" i="49"/>
  <c r="AB47" i="49"/>
  <c r="AG47" i="44"/>
  <c r="S221" i="49"/>
  <c r="S35" i="53"/>
  <c r="N54" i="49"/>
  <c r="Y35" i="53"/>
  <c r="S181" i="38"/>
  <c r="N359" i="49"/>
  <c r="N383" i="49"/>
  <c r="Y21" i="49"/>
  <c r="R148" i="37"/>
  <c r="R57" i="51"/>
  <c r="S26" i="40"/>
  <c r="AA44" i="49"/>
  <c r="S73" i="38"/>
  <c r="AB129" i="49"/>
  <c r="R431" i="33"/>
  <c r="Y65" i="53"/>
  <c r="Z82" i="48"/>
  <c r="C55" i="53"/>
  <c r="AB5" i="50"/>
  <c r="Q448" i="33"/>
  <c r="S87" i="53"/>
  <c r="AA39" i="48"/>
  <c r="O50" i="53"/>
  <c r="R492" i="33"/>
  <c r="R152" i="38"/>
  <c r="R22" i="51"/>
  <c r="Q39" i="33"/>
  <c r="Y43" i="47"/>
  <c r="AF84" i="43"/>
  <c r="S143" i="49"/>
  <c r="O13" i="50"/>
  <c r="O248" i="49"/>
  <c r="K27" i="42"/>
  <c r="K3" i="44"/>
  <c r="AA38" i="47"/>
  <c r="I7" i="38"/>
  <c r="N251" i="49"/>
  <c r="R187" i="37"/>
  <c r="D5" i="44"/>
  <c r="Q491" i="33"/>
  <c r="Z50" i="53"/>
  <c r="S106" i="38"/>
  <c r="O309" i="49"/>
  <c r="AG34" i="43"/>
  <c r="T77" i="50"/>
  <c r="R127" i="38"/>
  <c r="G68" i="34"/>
  <c r="Z37" i="50"/>
  <c r="Q308" i="33"/>
  <c r="X88" i="50"/>
  <c r="X57" i="50"/>
  <c r="Y15" i="48"/>
  <c r="G6" i="24"/>
  <c r="S222" i="39"/>
  <c r="S148" i="38"/>
  <c r="S27" i="39"/>
  <c r="AA127" i="49"/>
  <c r="AH17" i="49"/>
  <c r="N59" i="47"/>
  <c r="N13" i="38"/>
  <c r="G64" i="34"/>
  <c r="Z121" i="49"/>
  <c r="T56" i="47"/>
  <c r="J21" i="7"/>
  <c r="P5" i="40"/>
  <c r="V22" i="51"/>
  <c r="AF72" i="42"/>
  <c r="S30" i="37"/>
  <c r="T175" i="49"/>
  <c r="X82" i="49"/>
  <c r="S88" i="48"/>
  <c r="AA261" i="49"/>
  <c r="AA68" i="53"/>
  <c r="V10" i="51"/>
  <c r="Y64" i="48"/>
  <c r="S11" i="48"/>
  <c r="S31" i="48"/>
  <c r="S75" i="53"/>
  <c r="O24" i="48"/>
  <c r="N324" i="49"/>
  <c r="X39" i="48"/>
  <c r="D101" i="34"/>
  <c r="O90" i="49"/>
  <c r="N29" i="47"/>
  <c r="O285" i="49"/>
  <c r="D16" i="51"/>
  <c r="N20" i="38"/>
  <c r="R121" i="38"/>
  <c r="T17" i="50"/>
  <c r="AF82" i="42"/>
  <c r="AB212" i="49"/>
  <c r="S238" i="49"/>
  <c r="Z13" i="50"/>
  <c r="T76" i="48"/>
  <c r="J14" i="8"/>
  <c r="AA88" i="53"/>
  <c r="S261" i="38"/>
  <c r="R50" i="37"/>
  <c r="R197" i="39"/>
  <c r="AG88" i="42"/>
  <c r="S253" i="37"/>
  <c r="C48" i="34"/>
  <c r="AI14" i="50"/>
  <c r="G23" i="24"/>
  <c r="J10" i="53"/>
  <c r="N24" i="48"/>
  <c r="Y375" i="49"/>
  <c r="Y12" i="51"/>
  <c r="Q6" i="40"/>
  <c r="AB91" i="50"/>
  <c r="N16" i="59"/>
  <c r="T79" i="49"/>
  <c r="N344" i="49"/>
  <c r="AA17" i="49"/>
  <c r="G113" i="34"/>
  <c r="X120" i="49"/>
  <c r="J24" i="43"/>
  <c r="O74" i="53"/>
  <c r="AG192" i="42"/>
  <c r="O46" i="47"/>
  <c r="S81" i="50"/>
  <c r="N47" i="48"/>
  <c r="AF14" i="42"/>
  <c r="Y3" i="53"/>
  <c r="X89" i="53"/>
  <c r="R258" i="37"/>
  <c r="X77" i="47"/>
  <c r="AA277" i="49"/>
  <c r="M17" i="41"/>
  <c r="AB119" i="50"/>
  <c r="I15" i="37"/>
  <c r="AO2" i="34"/>
  <c r="G21" i="38"/>
  <c r="R122" i="37"/>
  <c r="B22" i="34"/>
  <c r="N65" i="47"/>
  <c r="AG198" i="42"/>
  <c r="T50" i="49"/>
  <c r="N70" i="48"/>
  <c r="S257" i="37"/>
  <c r="Q189" i="33"/>
  <c r="O205" i="49"/>
  <c r="R73" i="33"/>
  <c r="S13" i="49"/>
  <c r="S8" i="47"/>
  <c r="J59" i="48"/>
  <c r="Z98" i="50"/>
  <c r="Y19" i="51"/>
  <c r="T71" i="48"/>
  <c r="Q470" i="33"/>
  <c r="AF208" i="42"/>
  <c r="S194" i="37"/>
  <c r="AG50" i="44"/>
  <c r="AG137" i="42"/>
  <c r="Y26" i="53"/>
  <c r="T352" i="49"/>
  <c r="G87" i="34"/>
  <c r="O143" i="49"/>
  <c r="Y94" i="49"/>
  <c r="Z161" i="49"/>
  <c r="Y380" i="49"/>
  <c r="Z30" i="51"/>
  <c r="Y38" i="48"/>
  <c r="Z67" i="53"/>
  <c r="AF71" i="43"/>
  <c r="S130" i="38"/>
  <c r="J26" i="11"/>
  <c r="AB121" i="49"/>
  <c r="O22" i="47"/>
  <c r="D104" i="34"/>
  <c r="O37" i="49"/>
  <c r="N48" i="53"/>
  <c r="D4" i="35"/>
  <c r="X64" i="50"/>
  <c r="T266" i="49"/>
  <c r="Q237" i="33"/>
  <c r="AG60" i="43"/>
  <c r="AA23" i="48"/>
  <c r="Y231" i="49"/>
  <c r="N287" i="49"/>
  <c r="R324" i="33"/>
  <c r="N13" i="53"/>
  <c r="AA235" i="49"/>
  <c r="O76" i="49"/>
  <c r="X75" i="49"/>
  <c r="N56" i="49"/>
  <c r="G6" i="34"/>
  <c r="T225" i="49"/>
  <c r="R98" i="39"/>
  <c r="S54" i="50"/>
  <c r="AG34" i="44"/>
  <c r="R89" i="33"/>
  <c r="G8" i="38"/>
  <c r="Z41" i="50"/>
  <c r="T247" i="49"/>
  <c r="AA197" i="49"/>
  <c r="O319" i="49"/>
  <c r="T36" i="53"/>
  <c r="R65" i="38"/>
  <c r="AA57" i="53"/>
  <c r="AB309" i="49"/>
  <c r="S111" i="50"/>
  <c r="S176" i="39"/>
  <c r="X56" i="49"/>
  <c r="M3" i="40"/>
  <c r="N309" i="49"/>
  <c r="N31" i="47"/>
  <c r="D9" i="36"/>
  <c r="AB78" i="53"/>
  <c r="S357" i="49"/>
  <c r="AA36" i="49"/>
  <c r="S67" i="48"/>
  <c r="AB379" i="49"/>
  <c r="S87" i="50"/>
  <c r="AF212" i="42"/>
  <c r="Z302" i="49"/>
  <c r="X347" i="49"/>
  <c r="O16" i="47"/>
  <c r="M18" i="61"/>
  <c r="T64" i="53"/>
  <c r="Q390" i="33"/>
  <c r="R93" i="37"/>
  <c r="N6" i="51"/>
  <c r="L17" i="61"/>
  <c r="S55" i="49"/>
  <c r="X24" i="51"/>
  <c r="AB114" i="50"/>
  <c r="B97" i="34"/>
  <c r="AF21" i="50"/>
  <c r="Z304" i="49"/>
  <c r="AA53" i="49"/>
  <c r="Z15" i="50"/>
  <c r="C20" i="34"/>
  <c r="N57" i="48"/>
  <c r="R34" i="38"/>
  <c r="T344" i="49"/>
  <c r="AA76" i="49"/>
  <c r="AB71" i="48"/>
  <c r="R508" i="33"/>
  <c r="U3" i="44" a="1"/>
  <c r="O52" i="47"/>
  <c r="Y377" i="49"/>
  <c r="J44" i="49"/>
  <c r="T249" i="49"/>
  <c r="T30" i="48"/>
  <c r="AG124" i="42"/>
  <c r="B76" i="34"/>
  <c r="Z69" i="47"/>
  <c r="R122" i="33"/>
  <c r="S15" i="47"/>
  <c r="X75" i="53"/>
  <c r="Y73" i="49"/>
  <c r="AB67" i="48"/>
  <c r="AB48" i="49"/>
  <c r="J20" i="10"/>
  <c r="AF15" i="48"/>
  <c r="N6" i="48"/>
  <c r="H5" i="44"/>
  <c r="S317" i="49"/>
  <c r="S67" i="37"/>
  <c r="V37" i="51"/>
  <c r="F22" i="39"/>
  <c r="Y77" i="47"/>
  <c r="Q351" i="33"/>
  <c r="O289" i="49"/>
  <c r="F31" i="4"/>
  <c r="F241" i="4"/>
  <c r="F13" i="4"/>
  <c r="F178" i="4"/>
  <c r="F175" i="4"/>
  <c r="F216" i="4"/>
  <c r="F102" i="4"/>
  <c r="F226" i="4"/>
  <c r="F230" i="4"/>
  <c r="F89" i="4"/>
  <c r="F59" i="4"/>
  <c r="F262" i="4"/>
  <c r="F148" i="4"/>
  <c r="F64" i="4"/>
  <c r="F184" i="4"/>
  <c r="F23" i="4"/>
  <c r="F114" i="4"/>
  <c r="F132" i="4"/>
  <c r="F166" i="4"/>
  <c r="F28" i="4"/>
  <c r="F153" i="4"/>
  <c r="F61" i="4"/>
  <c r="F188" i="4"/>
  <c r="F267" i="4"/>
  <c r="F173" i="4"/>
  <c r="F124" i="4"/>
  <c r="F251" i="4"/>
  <c r="F237" i="4"/>
  <c r="T19" i="40" l="1"/>
  <c r="T21" i="40"/>
  <c r="T13" i="40"/>
  <c r="T17" i="40"/>
  <c r="T14" i="40"/>
  <c r="T15" i="40"/>
  <c r="T20" i="40"/>
  <c r="T18" i="40"/>
  <c r="T16" i="40"/>
  <c r="V170" i="49"/>
  <c r="Y9" i="44"/>
  <c r="Y10" i="44"/>
  <c r="AJ17" i="49"/>
  <c r="AL16" i="48"/>
  <c r="V135" i="49"/>
  <c r="M35" i="50"/>
  <c r="V48" i="50"/>
  <c r="V112" i="50"/>
  <c r="C34" i="59"/>
  <c r="V114" i="49"/>
  <c r="V34" i="47"/>
  <c r="V191" i="49"/>
  <c r="V30" i="53"/>
  <c r="V87" i="53"/>
  <c r="V146" i="49"/>
  <c r="M20" i="49"/>
  <c r="V298" i="49"/>
  <c r="V15" i="49"/>
  <c r="F52" i="34"/>
  <c r="K52" i="34"/>
  <c r="I52" i="34" s="1"/>
  <c r="V152" i="49"/>
  <c r="V305" i="49"/>
  <c r="V367" i="49"/>
  <c r="AJ21" i="50"/>
  <c r="V100" i="50"/>
  <c r="K42" i="51"/>
  <c r="V40" i="47"/>
  <c r="V276" i="49"/>
  <c r="Y5" i="44"/>
  <c r="Y4" i="44"/>
  <c r="Y3" i="44"/>
  <c r="V248" i="49"/>
  <c r="F105" i="34"/>
  <c r="K105" i="34"/>
  <c r="I105" i="34" s="1"/>
  <c r="V231" i="49"/>
  <c r="M14" i="49"/>
  <c r="V351" i="49"/>
  <c r="V13" i="48"/>
  <c r="V173" i="49"/>
  <c r="V48" i="53"/>
  <c r="T4" i="44"/>
  <c r="T5" i="44"/>
  <c r="T3" i="44"/>
  <c r="AH11" i="51"/>
  <c r="V172" i="49"/>
  <c r="AC198" i="49"/>
  <c r="AC69" i="49"/>
  <c r="AC203" i="49"/>
  <c r="AC263" i="49"/>
  <c r="AC254" i="49"/>
  <c r="AC179" i="49"/>
  <c r="AC56" i="49"/>
  <c r="AC162" i="49"/>
  <c r="AC22" i="49"/>
  <c r="AC26" i="49"/>
  <c r="AC378" i="49"/>
  <c r="AC30" i="49"/>
  <c r="AC9" i="49"/>
  <c r="AC99" i="49"/>
  <c r="AC210" i="49"/>
  <c r="AC5" i="49"/>
  <c r="AC160" i="49"/>
  <c r="AC354" i="49"/>
  <c r="AC183" i="49"/>
  <c r="AC325" i="49"/>
  <c r="AC86" i="49"/>
  <c r="AC98" i="49"/>
  <c r="AC273" i="49"/>
  <c r="AC190" i="49"/>
  <c r="AC274" i="49"/>
  <c r="AC341" i="49"/>
  <c r="AC229" i="49"/>
  <c r="AC113" i="49"/>
  <c r="AC223" i="49"/>
  <c r="AC329" i="49"/>
  <c r="AC45" i="49"/>
  <c r="AC377" i="49"/>
  <c r="AC255" i="49"/>
  <c r="AC251" i="49"/>
  <c r="AC281" i="49"/>
  <c r="AC245" i="49"/>
  <c r="AC290" i="49"/>
  <c r="AC50" i="49"/>
  <c r="AC360" i="49"/>
  <c r="AC157" i="49"/>
  <c r="AC196" i="49"/>
  <c r="AC304" i="49"/>
  <c r="AC391" i="49"/>
  <c r="AC28" i="49"/>
  <c r="AC225" i="49"/>
  <c r="AC293" i="49"/>
  <c r="AC373" i="49"/>
  <c r="AC356" i="49"/>
  <c r="AC41" i="49"/>
  <c r="AC340" i="49"/>
  <c r="AC350" i="49"/>
  <c r="AC389" i="49"/>
  <c r="AC40" i="49"/>
  <c r="AC267" i="49"/>
  <c r="AC287" i="49"/>
  <c r="AC11" i="49"/>
  <c r="AC197" i="49"/>
  <c r="AC384" i="49"/>
  <c r="AC214" i="49"/>
  <c r="AC299" i="49"/>
  <c r="AC43" i="49"/>
  <c r="AC151" i="49"/>
  <c r="AC8" i="49"/>
  <c r="AC178" i="49"/>
  <c r="AC349" i="49"/>
  <c r="AC93" i="49"/>
  <c r="AC367" i="49"/>
  <c r="AC209" i="49"/>
  <c r="AC122" i="49"/>
  <c r="AC302" i="49"/>
  <c r="AC238" i="49"/>
  <c r="AC90" i="49"/>
  <c r="AC289" i="49"/>
  <c r="AC312" i="49"/>
  <c r="AC310" i="49"/>
  <c r="AC65" i="49"/>
  <c r="AC270" i="49"/>
  <c r="AC305" i="49"/>
  <c r="AC260" i="49"/>
  <c r="AC319" i="49"/>
  <c r="AC49" i="49"/>
  <c r="AC92" i="49"/>
  <c r="AC96" i="49"/>
  <c r="AC352" i="49"/>
  <c r="AC235" i="49"/>
  <c r="AC29" i="49"/>
  <c r="AC175" i="49"/>
  <c r="AC237" i="49"/>
  <c r="AC88" i="49"/>
  <c r="AC239" i="49"/>
  <c r="AC12" i="49"/>
  <c r="AC280" i="49"/>
  <c r="AC328" i="49"/>
  <c r="AC317" i="49"/>
  <c r="AC44" i="49"/>
  <c r="AC100" i="49"/>
  <c r="AC146" i="49"/>
  <c r="AC128" i="49"/>
  <c r="AC7" i="49"/>
  <c r="AC294" i="49"/>
  <c r="AC114" i="49"/>
  <c r="AC20" i="49"/>
  <c r="AC390" i="49"/>
  <c r="AC221" i="49"/>
  <c r="AC327" i="49"/>
  <c r="AC275" i="49"/>
  <c r="AC359" i="49"/>
  <c r="AC75" i="49"/>
  <c r="AC366" i="49"/>
  <c r="AC362" i="49"/>
  <c r="AC24" i="49"/>
  <c r="AC137" i="49"/>
  <c r="AC318" i="49"/>
  <c r="AC120" i="49"/>
  <c r="AC322" i="49"/>
  <c r="AC248" i="49"/>
  <c r="AC18" i="49"/>
  <c r="AC66" i="49"/>
  <c r="AC379" i="49"/>
  <c r="AC361" i="49"/>
  <c r="AC259" i="49"/>
  <c r="AC252" i="49"/>
  <c r="AC119" i="49"/>
  <c r="AC282" i="49"/>
  <c r="AC187" i="49"/>
  <c r="AC55" i="49"/>
  <c r="AC94" i="49"/>
  <c r="AC57" i="49"/>
  <c r="AC387" i="49"/>
  <c r="AC108" i="49"/>
  <c r="AC107" i="49"/>
  <c r="AC298" i="49"/>
  <c r="AC103" i="49"/>
  <c r="AC313" i="49"/>
  <c r="AC300" i="49"/>
  <c r="AC46" i="49"/>
  <c r="AC283" i="49"/>
  <c r="AC326" i="49"/>
  <c r="AC386" i="49"/>
  <c r="AC320" i="49"/>
  <c r="AC21" i="49"/>
  <c r="AC380" i="49"/>
  <c r="AC152" i="49"/>
  <c r="AC116" i="49"/>
  <c r="AC218" i="49"/>
  <c r="AC84" i="49"/>
  <c r="AC166" i="49"/>
  <c r="AC208" i="49"/>
  <c r="AC385" i="49"/>
  <c r="AC200" i="49"/>
  <c r="AC173" i="49"/>
  <c r="AC36" i="49"/>
  <c r="AC307" i="49"/>
  <c r="AC135" i="49"/>
  <c r="AC246" i="49"/>
  <c r="AC374" i="49"/>
  <c r="AC81" i="49"/>
  <c r="AC315" i="49"/>
  <c r="AC358" i="49"/>
  <c r="AC16" i="49"/>
  <c r="AC376" i="49"/>
  <c r="AC212" i="49"/>
  <c r="AC342" i="49"/>
  <c r="AC89" i="49"/>
  <c r="AC335" i="49"/>
  <c r="AC250" i="49"/>
  <c r="AC336" i="49"/>
  <c r="AC370" i="49"/>
  <c r="AC369" i="49"/>
  <c r="AC132" i="49"/>
  <c r="AC180" i="49"/>
  <c r="AC53" i="49"/>
  <c r="AC286" i="49"/>
  <c r="AC87" i="49"/>
  <c r="AC74" i="49"/>
  <c r="AC201" i="49"/>
  <c r="AC13" i="49"/>
  <c r="AC264" i="49"/>
  <c r="AC169" i="49"/>
  <c r="AC126" i="49"/>
  <c r="AC231" i="49"/>
  <c r="AC127" i="49"/>
  <c r="AC110" i="49"/>
  <c r="AC147" i="49"/>
  <c r="AC330" i="49"/>
  <c r="AC172" i="49"/>
  <c r="AC284" i="49"/>
  <c r="AC4" i="49"/>
  <c r="AC241" i="49"/>
  <c r="AC85" i="49"/>
  <c r="AC253" i="49"/>
  <c r="AC67" i="49"/>
  <c r="AC316" i="49"/>
  <c r="AC164" i="49"/>
  <c r="AC230" i="49"/>
  <c r="AC323" i="49"/>
  <c r="AC60" i="49"/>
  <c r="AC279" i="49"/>
  <c r="AC191" i="49"/>
  <c r="AC347" i="49"/>
  <c r="AC139" i="49"/>
  <c r="AC303" i="49"/>
  <c r="AC48" i="49"/>
  <c r="AC76" i="49"/>
  <c r="AC194" i="49"/>
  <c r="AC243" i="49"/>
  <c r="AC77" i="49"/>
  <c r="AC145" i="49"/>
  <c r="AC155" i="49"/>
  <c r="AC297" i="49"/>
  <c r="AC144" i="49"/>
  <c r="AC156" i="49"/>
  <c r="AC332" i="49"/>
  <c r="AC2" i="49"/>
  <c r="AC355" i="49"/>
  <c r="AC27" i="49"/>
  <c r="AC206" i="49"/>
  <c r="AC296" i="49"/>
  <c r="AC58" i="49"/>
  <c r="AC314" i="49"/>
  <c r="AC149" i="49"/>
  <c r="AC78" i="49"/>
  <c r="AC375" i="49"/>
  <c r="AC31" i="49"/>
  <c r="AC368" i="49"/>
  <c r="AC176" i="49"/>
  <c r="AC185" i="49"/>
  <c r="AC204" i="49"/>
  <c r="AC62" i="49"/>
  <c r="AC363" i="49"/>
  <c r="AC161" i="49"/>
  <c r="AC170" i="49"/>
  <c r="AC285" i="49"/>
  <c r="AC153" i="49"/>
  <c r="AC220" i="49"/>
  <c r="AC271" i="49"/>
  <c r="AC357" i="49"/>
  <c r="AC216" i="49"/>
  <c r="AC205" i="49"/>
  <c r="AC351" i="49"/>
  <c r="AC343" i="49"/>
  <c r="AC192" i="49"/>
  <c r="AC276" i="49"/>
  <c r="AC15" i="49"/>
  <c r="AC73" i="49"/>
  <c r="AC193" i="49"/>
  <c r="AC47" i="49"/>
  <c r="AC97" i="49"/>
  <c r="AC288" i="49"/>
  <c r="AC228" i="49"/>
  <c r="AC91" i="49"/>
  <c r="AC365" i="49"/>
  <c r="AC134" i="49"/>
  <c r="AC222" i="49"/>
  <c r="AC240" i="49"/>
  <c r="AC123" i="49"/>
  <c r="AC388" i="49"/>
  <c r="AC52" i="49"/>
  <c r="AC266" i="49"/>
  <c r="AC308" i="49"/>
  <c r="AC171" i="49"/>
  <c r="AC244" i="49"/>
  <c r="AC32" i="49"/>
  <c r="AC79" i="49"/>
  <c r="AC131" i="49"/>
  <c r="AC227" i="49"/>
  <c r="AC184" i="49"/>
  <c r="AC301" i="49"/>
  <c r="AC102" i="49"/>
  <c r="AC278" i="49"/>
  <c r="AC19" i="49"/>
  <c r="AC381" i="49"/>
  <c r="AC101" i="49"/>
  <c r="AC331" i="49"/>
  <c r="AC383" i="49"/>
  <c r="AC219" i="49"/>
  <c r="AC215" i="49"/>
  <c r="AC272" i="49"/>
  <c r="AC165" i="49"/>
  <c r="AC181" i="49"/>
  <c r="AC163" i="49"/>
  <c r="AC195" i="49"/>
  <c r="AC42" i="49"/>
  <c r="AC95" i="49"/>
  <c r="AC61" i="49"/>
  <c r="AC112" i="49"/>
  <c r="AC337" i="49"/>
  <c r="AC372" i="49"/>
  <c r="AC324" i="49"/>
  <c r="AC258" i="49"/>
  <c r="AC71" i="49"/>
  <c r="AC125" i="49"/>
  <c r="AC82" i="49"/>
  <c r="AC211" i="49"/>
  <c r="AC150" i="49"/>
  <c r="AC80" i="49"/>
  <c r="AC104" i="49"/>
  <c r="AC199" i="49"/>
  <c r="AC311" i="49"/>
  <c r="AC345" i="49"/>
  <c r="AC217" i="49"/>
  <c r="AC136" i="49"/>
  <c r="AC346" i="49"/>
  <c r="AC51" i="49"/>
  <c r="AC117" i="49"/>
  <c r="AC168" i="49"/>
  <c r="AC121" i="49"/>
  <c r="AC34" i="49"/>
  <c r="AC159" i="49"/>
  <c r="AC154" i="49"/>
  <c r="AC277" i="49"/>
  <c r="AC141" i="49"/>
  <c r="AC364" i="49"/>
  <c r="AC35" i="49"/>
  <c r="AC292" i="49"/>
  <c r="AC306" i="49"/>
  <c r="AC309" i="49"/>
  <c r="AC188" i="49"/>
  <c r="AC291" i="49"/>
  <c r="AC143" i="49"/>
  <c r="AC182" i="49"/>
  <c r="AC174" i="49"/>
  <c r="AC167" i="49"/>
  <c r="AC118" i="49"/>
  <c r="AC10" i="49"/>
  <c r="AC261" i="49"/>
  <c r="AC70" i="49"/>
  <c r="AC6" i="49"/>
  <c r="AC59" i="49"/>
  <c r="AC333" i="49"/>
  <c r="AC130" i="49"/>
  <c r="AC234" i="49"/>
  <c r="AC64" i="49"/>
  <c r="AC158" i="49"/>
  <c r="AC257" i="49"/>
  <c r="AC33" i="49"/>
  <c r="AC17" i="49"/>
  <c r="AC226" i="49"/>
  <c r="AC111" i="49"/>
  <c r="AC109" i="49"/>
  <c r="AC202" i="49"/>
  <c r="AC106" i="49"/>
  <c r="AC72" i="49"/>
  <c r="AC177" i="49"/>
  <c r="AC371" i="49"/>
  <c r="AC344" i="49"/>
  <c r="AC189" i="49"/>
  <c r="AC124" i="49"/>
  <c r="AC269" i="49"/>
  <c r="AC207" i="49"/>
  <c r="AC68" i="49"/>
  <c r="AC233" i="49"/>
  <c r="AC321" i="49"/>
  <c r="AC37" i="49"/>
  <c r="AC83" i="49"/>
  <c r="AC265" i="49"/>
  <c r="AC3" i="49"/>
  <c r="AC334" i="49"/>
  <c r="AC382" i="49"/>
  <c r="AC232" i="49"/>
  <c r="AC142" i="49"/>
  <c r="AC140" i="49"/>
  <c r="AC148" i="49"/>
  <c r="AC105" i="49"/>
  <c r="AC339" i="49"/>
  <c r="AC14" i="49"/>
  <c r="AC38" i="49"/>
  <c r="AC268" i="49"/>
  <c r="AC133" i="49"/>
  <c r="AC138" i="49"/>
  <c r="AC242" i="49"/>
  <c r="AC247" i="49"/>
  <c r="AC25" i="49"/>
  <c r="AC186" i="49"/>
  <c r="AC338" i="49"/>
  <c r="AC262" i="49"/>
  <c r="AC129" i="49"/>
  <c r="AC295" i="49"/>
  <c r="AC348" i="49"/>
  <c r="AC63" i="49"/>
  <c r="AC224" i="49"/>
  <c r="AC54" i="49"/>
  <c r="AC213" i="49"/>
  <c r="AC249" i="49"/>
  <c r="AC23" i="49"/>
  <c r="AC353" i="49"/>
  <c r="AC115" i="49"/>
  <c r="AC39" i="49"/>
  <c r="AC256" i="49"/>
  <c r="AC236" i="49"/>
  <c r="V62" i="49"/>
  <c r="K98" i="34"/>
  <c r="I98" i="34" s="1"/>
  <c r="F98" i="34"/>
  <c r="V150" i="49"/>
  <c r="V77" i="48"/>
  <c r="AJ14" i="48"/>
  <c r="T25" i="51"/>
  <c r="V64" i="53"/>
  <c r="V81" i="50"/>
  <c r="V387" i="49"/>
  <c r="V84" i="48"/>
  <c r="Y10" i="43"/>
  <c r="Y9" i="43"/>
  <c r="K112" i="55"/>
  <c r="H98" i="55"/>
  <c r="M73" i="55"/>
  <c r="H8" i="55"/>
  <c r="T70" i="55"/>
  <c r="L4" i="55"/>
  <c r="P116" i="55"/>
  <c r="P91" i="55"/>
  <c r="R20" i="55"/>
  <c r="D8" i="55"/>
  <c r="S2" i="55"/>
  <c r="O82" i="55"/>
  <c r="F100" i="55"/>
  <c r="F62" i="55"/>
  <c r="O117" i="55"/>
  <c r="P73" i="55"/>
  <c r="T41" i="55"/>
  <c r="P28" i="55"/>
  <c r="L118" i="55"/>
  <c r="J56" i="55"/>
  <c r="Q77" i="55"/>
  <c r="D12" i="55"/>
  <c r="I110" i="55"/>
  <c r="L81" i="55"/>
  <c r="C9" i="55"/>
  <c r="O98" i="55"/>
  <c r="U2" i="55"/>
  <c r="P85" i="55"/>
  <c r="B117" i="55"/>
  <c r="E65" i="55"/>
  <c r="N76" i="55"/>
  <c r="U31" i="55"/>
  <c r="H72" i="55"/>
  <c r="N120" i="55"/>
  <c r="Q85" i="55"/>
  <c r="U99" i="55"/>
  <c r="U12" i="55"/>
  <c r="B39" i="55"/>
  <c r="B91" i="55"/>
  <c r="O86" i="55"/>
  <c r="Q73" i="55"/>
  <c r="P79" i="55"/>
  <c r="E29" i="55"/>
  <c r="N96" i="55"/>
  <c r="J48" i="55"/>
  <c r="P96" i="55"/>
  <c r="D64" i="55"/>
  <c r="R56" i="55"/>
  <c r="F22" i="55"/>
  <c r="T78" i="55"/>
  <c r="P19" i="55"/>
  <c r="E5" i="55"/>
  <c r="T97" i="55"/>
  <c r="U100" i="55"/>
  <c r="E67" i="55"/>
  <c r="Q32" i="55"/>
  <c r="I49" i="55"/>
  <c r="T15" i="55"/>
  <c r="M112" i="55"/>
  <c r="Q57" i="55"/>
  <c r="O87" i="55"/>
  <c r="O90" i="55"/>
  <c r="D99" i="55"/>
  <c r="J7" i="55"/>
  <c r="H115" i="55"/>
  <c r="H7" i="55"/>
  <c r="H92" i="55"/>
  <c r="O59" i="55"/>
  <c r="N8" i="55"/>
  <c r="K10" i="55"/>
  <c r="F40" i="55"/>
  <c r="B54" i="55"/>
  <c r="C121" i="55"/>
  <c r="B68" i="55"/>
  <c r="E54" i="55"/>
  <c r="E47" i="55"/>
  <c r="H17" i="55"/>
  <c r="E40" i="55"/>
  <c r="D113" i="55"/>
  <c r="L55" i="55"/>
  <c r="B72" i="55"/>
  <c r="S10" i="55"/>
  <c r="G105" i="55"/>
  <c r="D65" i="55"/>
  <c r="B32" i="55"/>
  <c r="F65" i="55"/>
  <c r="O54" i="55"/>
  <c r="M103" i="55"/>
  <c r="L28" i="55"/>
  <c r="K38" i="55"/>
  <c r="U19" i="55"/>
  <c r="I113" i="55"/>
  <c r="I23" i="55"/>
  <c r="E78" i="55"/>
  <c r="C90" i="55"/>
  <c r="I112" i="55"/>
  <c r="U50" i="55"/>
  <c r="F39" i="55"/>
  <c r="L49" i="55"/>
  <c r="J77" i="55"/>
  <c r="K60" i="55"/>
  <c r="Q39" i="55"/>
  <c r="M116" i="55"/>
  <c r="T58" i="55"/>
  <c r="O100" i="55"/>
  <c r="E6" i="55"/>
  <c r="M115" i="55"/>
  <c r="I14" i="55"/>
  <c r="P20" i="55"/>
  <c r="H13" i="55"/>
  <c r="E74" i="55"/>
  <c r="P93" i="55"/>
  <c r="S32" i="55"/>
  <c r="Q29" i="55"/>
  <c r="H95" i="55"/>
  <c r="G104" i="55"/>
  <c r="I31" i="55"/>
  <c r="L26" i="55"/>
  <c r="F7" i="55"/>
  <c r="P72" i="55"/>
  <c r="M54" i="55"/>
  <c r="R79" i="55"/>
  <c r="R108" i="55"/>
  <c r="R74" i="55"/>
  <c r="B30" i="55"/>
  <c r="H96" i="55"/>
  <c r="J114" i="55"/>
  <c r="J19" i="55"/>
  <c r="S15" i="55"/>
  <c r="T32" i="55"/>
  <c r="B88" i="55"/>
  <c r="R99" i="55"/>
  <c r="U40" i="55"/>
  <c r="Q122" i="55"/>
  <c r="U53" i="55"/>
  <c r="U109" i="55"/>
  <c r="I121" i="55"/>
  <c r="B31" i="55"/>
  <c r="H11" i="55"/>
  <c r="T106" i="55"/>
  <c r="R101" i="55"/>
  <c r="D6" i="55"/>
  <c r="B40" i="55"/>
  <c r="P70" i="55"/>
  <c r="O45" i="55"/>
  <c r="J23" i="55"/>
  <c r="D35" i="55"/>
  <c r="D109" i="55"/>
  <c r="I7" i="55"/>
  <c r="I6" i="55"/>
  <c r="K88" i="55"/>
  <c r="E119" i="55"/>
  <c r="Q63" i="55"/>
  <c r="F45" i="55"/>
  <c r="P92" i="55"/>
  <c r="H54" i="55"/>
  <c r="R80" i="55"/>
  <c r="N78" i="55"/>
  <c r="D25" i="55"/>
  <c r="J31" i="55"/>
  <c r="D104" i="55"/>
  <c r="P53" i="55"/>
  <c r="L22" i="55"/>
  <c r="M89" i="55"/>
  <c r="K68" i="55"/>
  <c r="E80" i="55"/>
  <c r="I102" i="55"/>
  <c r="E95" i="55"/>
  <c r="S80" i="55"/>
  <c r="R10" i="55"/>
  <c r="T102" i="55"/>
  <c r="L78" i="55"/>
  <c r="T101" i="55"/>
  <c r="M82" i="55"/>
  <c r="P42" i="55"/>
  <c r="O42" i="55"/>
  <c r="O11" i="55"/>
  <c r="Q104" i="55"/>
  <c r="L96" i="55"/>
  <c r="J41" i="55"/>
  <c r="H104" i="55"/>
  <c r="I36" i="55"/>
  <c r="R60" i="55"/>
  <c r="Q118" i="55"/>
  <c r="M72" i="55"/>
  <c r="T77" i="55"/>
  <c r="H60" i="55"/>
  <c r="F85" i="55"/>
  <c r="L105" i="55"/>
  <c r="B36" i="55"/>
  <c r="I82" i="55"/>
  <c r="K83" i="55"/>
  <c r="L57" i="55"/>
  <c r="N28" i="55"/>
  <c r="U97" i="55"/>
  <c r="R22" i="55"/>
  <c r="R97" i="55"/>
  <c r="E21" i="55"/>
  <c r="G56" i="55"/>
  <c r="D97" i="55"/>
  <c r="H14" i="55"/>
  <c r="B18" i="55"/>
  <c r="E84" i="55"/>
  <c r="K16" i="55"/>
  <c r="C18" i="55"/>
  <c r="K55" i="55"/>
  <c r="M80" i="55"/>
  <c r="P17" i="55"/>
  <c r="L5" i="55"/>
  <c r="G5" i="55"/>
  <c r="C59" i="55"/>
  <c r="C7" i="55"/>
  <c r="N3" i="55"/>
  <c r="K77" i="55"/>
  <c r="G118" i="55"/>
  <c r="N66" i="55"/>
  <c r="B9" i="55"/>
  <c r="C69" i="55"/>
  <c r="S97" i="55"/>
  <c r="U51" i="55"/>
  <c r="M86" i="55"/>
  <c r="N38" i="55"/>
  <c r="P87" i="55"/>
  <c r="U48" i="55"/>
  <c r="B104" i="55"/>
  <c r="N52" i="55"/>
  <c r="H86" i="55"/>
  <c r="P45" i="55"/>
  <c r="H46" i="55"/>
  <c r="N82" i="55"/>
  <c r="J94" i="55"/>
  <c r="S9" i="55"/>
  <c r="O88" i="55"/>
  <c r="J25" i="55"/>
  <c r="Q99" i="55"/>
  <c r="O75" i="55"/>
  <c r="F54" i="55"/>
  <c r="N46" i="55"/>
  <c r="L116" i="55"/>
  <c r="I64" i="55"/>
  <c r="R69" i="55"/>
  <c r="P18" i="55"/>
  <c r="F112" i="55"/>
  <c r="L10" i="55"/>
  <c r="N99" i="55"/>
  <c r="M79" i="55"/>
  <c r="T66" i="55"/>
  <c r="O107" i="55"/>
  <c r="R116" i="55"/>
  <c r="E117" i="55"/>
  <c r="L75" i="55"/>
  <c r="P61" i="55"/>
  <c r="C4" i="55"/>
  <c r="S107" i="55"/>
  <c r="U104" i="55"/>
  <c r="L58" i="55"/>
  <c r="O106" i="55"/>
  <c r="Q76" i="55"/>
  <c r="O119" i="55"/>
  <c r="E49" i="55"/>
  <c r="I41" i="55"/>
  <c r="C54" i="55"/>
  <c r="Q121" i="55"/>
  <c r="O17" i="55"/>
  <c r="K40" i="55"/>
  <c r="R18" i="55"/>
  <c r="L47" i="55"/>
  <c r="G121" i="55"/>
  <c r="F47" i="55"/>
  <c r="N37" i="55"/>
  <c r="C109" i="55"/>
  <c r="C57" i="55"/>
  <c r="U113" i="55"/>
  <c r="O12" i="55"/>
  <c r="F109" i="55"/>
  <c r="D46" i="55"/>
  <c r="I105" i="55"/>
  <c r="F55" i="55"/>
  <c r="D72" i="55"/>
  <c r="O69" i="55"/>
  <c r="N97" i="55"/>
  <c r="R70" i="55"/>
  <c r="D69" i="55"/>
  <c r="P76" i="55"/>
  <c r="J86" i="55"/>
  <c r="E32" i="55"/>
  <c r="U39" i="55"/>
  <c r="D61" i="55"/>
  <c r="G9" i="55"/>
  <c r="U25" i="55"/>
  <c r="B74" i="55"/>
  <c r="G83" i="55"/>
  <c r="O94" i="55"/>
  <c r="L18" i="55"/>
  <c r="K33" i="55"/>
  <c r="T29" i="55"/>
  <c r="M93" i="55"/>
  <c r="S52" i="55"/>
  <c r="R6" i="55"/>
  <c r="L23" i="55"/>
  <c r="S118" i="55"/>
  <c r="C99" i="55"/>
  <c r="N65" i="55"/>
  <c r="L43" i="55"/>
  <c r="B2" i="55"/>
  <c r="J39" i="55"/>
  <c r="D73" i="55"/>
  <c r="P113" i="55"/>
  <c r="I10" i="55"/>
  <c r="S7" i="55"/>
  <c r="G73" i="55"/>
  <c r="D100" i="55"/>
  <c r="U36" i="55"/>
  <c r="L63" i="55"/>
  <c r="M58" i="55"/>
  <c r="O83" i="55"/>
  <c r="H51" i="55"/>
  <c r="U20" i="55"/>
  <c r="T21" i="55"/>
  <c r="F25" i="55"/>
  <c r="C33" i="55"/>
  <c r="U68" i="55"/>
  <c r="M75" i="55"/>
  <c r="O2" i="55"/>
  <c r="L74" i="55"/>
  <c r="R110" i="55"/>
  <c r="L79" i="55"/>
  <c r="N48" i="55"/>
  <c r="E61" i="55"/>
  <c r="T2" i="55"/>
  <c r="H64" i="55"/>
  <c r="P109" i="55"/>
  <c r="P44" i="55"/>
  <c r="E106" i="55"/>
  <c r="I86" i="55"/>
  <c r="K109" i="55"/>
  <c r="G92" i="55"/>
  <c r="C32" i="55"/>
  <c r="B21" i="55"/>
  <c r="G10" i="55"/>
  <c r="M22" i="55"/>
  <c r="P25" i="55"/>
  <c r="L31" i="55"/>
  <c r="S5" i="55"/>
  <c r="R53" i="55"/>
  <c r="O48" i="55"/>
  <c r="S120" i="55"/>
  <c r="F21" i="55"/>
  <c r="O76" i="55"/>
  <c r="P7" i="55"/>
  <c r="M78" i="55"/>
  <c r="M34" i="55"/>
  <c r="N89" i="55"/>
  <c r="U120" i="55"/>
  <c r="F98" i="55"/>
  <c r="S30" i="55"/>
  <c r="P52" i="55"/>
  <c r="H24" i="55"/>
  <c r="D92" i="55"/>
  <c r="U116" i="55"/>
  <c r="K102" i="55"/>
  <c r="K120" i="55"/>
  <c r="C110" i="55"/>
  <c r="C96" i="55"/>
  <c r="O19" i="55"/>
  <c r="B41" i="55"/>
  <c r="U65" i="55"/>
  <c r="J100" i="55"/>
  <c r="T12" i="55"/>
  <c r="N68" i="55"/>
  <c r="O104" i="55"/>
  <c r="E122" i="55"/>
  <c r="D98" i="55"/>
  <c r="D120" i="55"/>
  <c r="G45" i="55"/>
  <c r="N79" i="55"/>
  <c r="B101" i="55"/>
  <c r="L68" i="55"/>
  <c r="C56" i="55"/>
  <c r="G35" i="55"/>
  <c r="B66" i="55"/>
  <c r="R36" i="55"/>
  <c r="U24" i="55"/>
  <c r="K23" i="55"/>
  <c r="T72" i="55"/>
  <c r="S93" i="55"/>
  <c r="M118" i="55"/>
  <c r="F115" i="55"/>
  <c r="E86" i="55"/>
  <c r="H79" i="55"/>
  <c r="N51" i="55"/>
  <c r="U15" i="55"/>
  <c r="N83" i="55"/>
  <c r="T13" i="55"/>
  <c r="U4" i="55"/>
  <c r="F91" i="55"/>
  <c r="I35" i="55"/>
  <c r="I37" i="55"/>
  <c r="J59" i="55"/>
  <c r="L24" i="55"/>
  <c r="S95" i="55"/>
  <c r="J16" i="55"/>
  <c r="P21" i="55"/>
  <c r="J58" i="55"/>
  <c r="K17" i="55"/>
  <c r="M59" i="55"/>
  <c r="Q50" i="55"/>
  <c r="P58" i="55"/>
  <c r="F113" i="55"/>
  <c r="O81" i="55"/>
  <c r="F69" i="55"/>
  <c r="R85" i="55"/>
  <c r="K116" i="55"/>
  <c r="E107" i="55"/>
  <c r="N60" i="55"/>
  <c r="N67" i="55"/>
  <c r="L84" i="55"/>
  <c r="L52" i="55"/>
  <c r="H26" i="55"/>
  <c r="H31" i="55"/>
  <c r="C51" i="55"/>
  <c r="K106" i="55"/>
  <c r="O34" i="55"/>
  <c r="L40" i="55"/>
  <c r="T31" i="55"/>
  <c r="J44" i="55"/>
  <c r="D28" i="55"/>
  <c r="M18" i="55"/>
  <c r="D84" i="55"/>
  <c r="T113" i="55"/>
  <c r="C17" i="55"/>
  <c r="G53" i="55"/>
  <c r="G15" i="55"/>
  <c r="H99" i="55"/>
  <c r="S22" i="55"/>
  <c r="E39" i="55"/>
  <c r="K36" i="55"/>
  <c r="R29" i="55"/>
  <c r="R40" i="55"/>
  <c r="T94" i="55"/>
  <c r="P90" i="55"/>
  <c r="S87" i="55"/>
  <c r="O67" i="55"/>
  <c r="M63" i="55"/>
  <c r="N15" i="55"/>
  <c r="P23" i="55"/>
  <c r="N23" i="55"/>
  <c r="P64" i="55"/>
  <c r="D68" i="55"/>
  <c r="D106" i="55"/>
  <c r="E24" i="55"/>
  <c r="M2" i="55"/>
  <c r="I50" i="55"/>
  <c r="Q3" i="55"/>
  <c r="C94" i="55"/>
  <c r="O108" i="55"/>
  <c r="R71" i="55"/>
  <c r="C19" i="55"/>
  <c r="R96" i="55"/>
  <c r="L42" i="55"/>
  <c r="M77" i="55"/>
  <c r="H47" i="55"/>
  <c r="C101" i="55"/>
  <c r="S16" i="55"/>
  <c r="Q15" i="55"/>
  <c r="N103" i="55"/>
  <c r="T39" i="55"/>
  <c r="B15" i="55"/>
  <c r="N43" i="55"/>
  <c r="D33" i="55"/>
  <c r="B84" i="55"/>
  <c r="G91" i="55"/>
  <c r="M100" i="55"/>
  <c r="D108" i="55"/>
  <c r="K7" i="55"/>
  <c r="L87" i="55"/>
  <c r="O32" i="55"/>
  <c r="O27" i="55"/>
  <c r="H15" i="55"/>
  <c r="T61" i="55"/>
  <c r="Q70" i="55"/>
  <c r="U38" i="55"/>
  <c r="D67" i="55"/>
  <c r="N21" i="55"/>
  <c r="S90" i="55"/>
  <c r="I61" i="55"/>
  <c r="O18" i="55"/>
  <c r="R109" i="55"/>
  <c r="E8" i="55"/>
  <c r="P36" i="55"/>
  <c r="I3" i="55"/>
  <c r="O101" i="55"/>
  <c r="U66" i="55"/>
  <c r="C8" i="55"/>
  <c r="M64" i="55"/>
  <c r="L60" i="55"/>
  <c r="B80" i="55"/>
  <c r="Q81" i="55"/>
  <c r="P81" i="55"/>
  <c r="P94" i="55"/>
  <c r="N4" i="55"/>
  <c r="C97" i="55"/>
  <c r="B14" i="55"/>
  <c r="C13" i="55"/>
  <c r="O55" i="55"/>
  <c r="G79" i="55"/>
  <c r="P55" i="55"/>
  <c r="F31" i="55"/>
  <c r="E9" i="55"/>
  <c r="D76" i="55"/>
  <c r="P107" i="55"/>
  <c r="J111" i="55"/>
  <c r="T88" i="55"/>
  <c r="S54" i="55"/>
  <c r="R88" i="55"/>
  <c r="G3" i="55"/>
  <c r="O52" i="55"/>
  <c r="Q68" i="55"/>
  <c r="P108" i="55"/>
  <c r="N92" i="55"/>
  <c r="I109" i="55"/>
  <c r="U102" i="55"/>
  <c r="Q56" i="55"/>
  <c r="G113" i="55"/>
  <c r="H102" i="55"/>
  <c r="D81" i="55"/>
  <c r="H68" i="55"/>
  <c r="I94" i="55"/>
  <c r="T43" i="55"/>
  <c r="M45" i="55"/>
  <c r="M74" i="55"/>
  <c r="B65" i="55"/>
  <c r="E115" i="55"/>
  <c r="Q48" i="55"/>
  <c r="U94" i="55"/>
  <c r="G31" i="55"/>
  <c r="E92" i="55"/>
  <c r="Q105" i="55"/>
  <c r="L11" i="55"/>
  <c r="L109" i="55"/>
  <c r="G106" i="55"/>
  <c r="E3" i="55"/>
  <c r="S92" i="55"/>
  <c r="L112" i="55"/>
  <c r="E90" i="55"/>
  <c r="F4" i="55"/>
  <c r="J88" i="55"/>
  <c r="M95" i="55"/>
  <c r="K52" i="55"/>
  <c r="N40" i="55"/>
  <c r="S53" i="55"/>
  <c r="P63" i="55"/>
  <c r="N18" i="55"/>
  <c r="B6" i="55"/>
  <c r="L12" i="55"/>
  <c r="Q75" i="55"/>
  <c r="D111" i="55"/>
  <c r="B38" i="55"/>
  <c r="G87" i="55"/>
  <c r="E45" i="55"/>
  <c r="B33" i="55"/>
  <c r="R45" i="55"/>
  <c r="H16" i="55"/>
  <c r="Q58" i="55"/>
  <c r="U7" i="55"/>
  <c r="Q78" i="55"/>
  <c r="C41" i="55"/>
  <c r="O26" i="55"/>
  <c r="S69" i="55"/>
  <c r="G33" i="55"/>
  <c r="H75" i="55"/>
  <c r="K19" i="55"/>
  <c r="C85" i="55"/>
  <c r="H81" i="55"/>
  <c r="L115" i="55"/>
  <c r="T6" i="55"/>
  <c r="Q52" i="55"/>
  <c r="E99" i="55"/>
  <c r="I12" i="55"/>
  <c r="J80" i="55"/>
  <c r="T112" i="55"/>
  <c r="P3" i="55"/>
  <c r="N93" i="55"/>
  <c r="K98" i="55"/>
  <c r="S79" i="55"/>
  <c r="C31" i="55"/>
  <c r="P24" i="55"/>
  <c r="D77" i="55"/>
  <c r="I67" i="55"/>
  <c r="Q84" i="55"/>
  <c r="O41" i="55"/>
  <c r="E53" i="55"/>
  <c r="Q69" i="55"/>
  <c r="P67" i="55"/>
  <c r="D107" i="55"/>
  <c r="D91" i="55"/>
  <c r="U95" i="55"/>
  <c r="P12" i="55"/>
  <c r="H50" i="55"/>
  <c r="F76" i="55"/>
  <c r="K99" i="55"/>
  <c r="D59" i="55"/>
  <c r="S86" i="55"/>
  <c r="C113" i="55"/>
  <c r="G39" i="55"/>
  <c r="P112" i="55"/>
  <c r="Q83" i="55"/>
  <c r="U59" i="55"/>
  <c r="J11" i="55"/>
  <c r="G119" i="55"/>
  <c r="J53" i="55"/>
  <c r="O95" i="55"/>
  <c r="O36" i="55"/>
  <c r="E34" i="55"/>
  <c r="C73" i="55"/>
  <c r="J57" i="55"/>
  <c r="O120" i="55"/>
  <c r="B8" i="55"/>
  <c r="U108" i="55"/>
  <c r="D62" i="55"/>
  <c r="O56" i="55"/>
  <c r="G42" i="55"/>
  <c r="T54" i="55"/>
  <c r="J119" i="55"/>
  <c r="R75" i="55"/>
  <c r="Q110" i="55"/>
  <c r="Q41" i="55"/>
  <c r="J95" i="55"/>
  <c r="N106" i="55"/>
  <c r="J118" i="55"/>
  <c r="P103" i="55"/>
  <c r="C29" i="55"/>
  <c r="R81" i="55"/>
  <c r="U46" i="55"/>
  <c r="M39" i="55"/>
  <c r="I58" i="55"/>
  <c r="L113" i="55"/>
  <c r="H57" i="55"/>
  <c r="I13" i="55"/>
  <c r="Q31" i="55"/>
  <c r="D26" i="55"/>
  <c r="M121" i="55"/>
  <c r="G12" i="55"/>
  <c r="L17" i="55"/>
  <c r="R49" i="55"/>
  <c r="R42" i="55"/>
  <c r="K67" i="55"/>
  <c r="S44" i="55"/>
  <c r="K114" i="55"/>
  <c r="U79" i="55"/>
  <c r="P39" i="55"/>
  <c r="F107" i="55"/>
  <c r="I65" i="55"/>
  <c r="O21" i="55"/>
  <c r="J33" i="55"/>
  <c r="M96" i="55"/>
  <c r="R43" i="55"/>
  <c r="Q9" i="55"/>
  <c r="G34" i="55"/>
  <c r="I46" i="55"/>
  <c r="D112" i="55"/>
  <c r="P46" i="55"/>
  <c r="S62" i="55"/>
  <c r="Q113" i="55"/>
  <c r="N121" i="55"/>
  <c r="Q4" i="55"/>
  <c r="S84" i="55"/>
  <c r="G49" i="55"/>
  <c r="B76" i="55"/>
  <c r="Q92" i="55"/>
  <c r="K103" i="55"/>
  <c r="S77" i="55"/>
  <c r="M94" i="55"/>
  <c r="C68" i="55"/>
  <c r="M17" i="55"/>
  <c r="F105" i="55"/>
  <c r="F75" i="55"/>
  <c r="R61" i="55"/>
  <c r="O23" i="55"/>
  <c r="T100" i="55"/>
  <c r="T117" i="55"/>
  <c r="H38" i="55"/>
  <c r="U21" i="55"/>
  <c r="M114" i="55"/>
  <c r="L36" i="55"/>
  <c r="S64" i="55"/>
  <c r="O44" i="55"/>
  <c r="U13" i="55"/>
  <c r="S102" i="55"/>
  <c r="G38" i="55"/>
  <c r="J66" i="55"/>
  <c r="C104" i="55"/>
  <c r="M50" i="55"/>
  <c r="U119" i="55"/>
  <c r="H69" i="55"/>
  <c r="H78" i="55"/>
  <c r="T108" i="55"/>
  <c r="H106" i="55"/>
  <c r="U29" i="55"/>
  <c r="B62" i="55"/>
  <c r="I76" i="55"/>
  <c r="H118" i="55"/>
  <c r="K20" i="55"/>
  <c r="I53" i="55"/>
  <c r="P115" i="55"/>
  <c r="F35" i="55"/>
  <c r="R39" i="55"/>
  <c r="B34" i="55"/>
  <c r="C26" i="55"/>
  <c r="L90" i="55"/>
  <c r="L107" i="55"/>
  <c r="J37" i="55"/>
  <c r="U9" i="55"/>
  <c r="C93" i="55"/>
  <c r="N71" i="55"/>
  <c r="J79" i="55"/>
  <c r="O61" i="55"/>
  <c r="R104" i="55"/>
  <c r="N55" i="55"/>
  <c r="L51" i="55"/>
  <c r="B46" i="55"/>
  <c r="L110" i="55"/>
  <c r="Q33" i="55"/>
  <c r="L83" i="55"/>
  <c r="R92" i="55"/>
  <c r="K5" i="55"/>
  <c r="I93" i="55"/>
  <c r="Q88" i="55"/>
  <c r="F101" i="55"/>
  <c r="R73" i="55"/>
  <c r="R25" i="55"/>
  <c r="O113" i="55"/>
  <c r="U121" i="55"/>
  <c r="H89" i="55"/>
  <c r="F29" i="55"/>
  <c r="L99" i="55"/>
  <c r="I114" i="55"/>
  <c r="N75" i="55"/>
  <c r="U80" i="55"/>
  <c r="T60" i="55"/>
  <c r="T30" i="55"/>
  <c r="B114" i="55"/>
  <c r="S11" i="55"/>
  <c r="K87" i="55"/>
  <c r="D31" i="55"/>
  <c r="M46" i="55"/>
  <c r="Q90" i="55"/>
  <c r="I51" i="55"/>
  <c r="J87" i="55"/>
  <c r="P75" i="55"/>
  <c r="U41" i="55"/>
  <c r="T28" i="55"/>
  <c r="M4" i="55"/>
  <c r="C30" i="55"/>
  <c r="B120" i="55"/>
  <c r="O46" i="55"/>
  <c r="O122" i="55"/>
  <c r="T42" i="55"/>
  <c r="F88" i="55"/>
  <c r="K62" i="55"/>
  <c r="S57" i="55"/>
  <c r="E23" i="55"/>
  <c r="L27" i="55"/>
  <c r="J18" i="55"/>
  <c r="E71" i="55"/>
  <c r="G107" i="55"/>
  <c r="H71" i="55"/>
  <c r="F33" i="55"/>
  <c r="P51" i="55"/>
  <c r="U47" i="55"/>
  <c r="G115" i="55"/>
  <c r="F73" i="55"/>
  <c r="K111" i="55"/>
  <c r="I27" i="55"/>
  <c r="M30" i="55"/>
  <c r="S37" i="55"/>
  <c r="N33" i="55"/>
  <c r="D3" i="55"/>
  <c r="N69" i="55"/>
  <c r="M36" i="55"/>
  <c r="T91" i="55"/>
  <c r="E88" i="55"/>
  <c r="J15" i="55"/>
  <c r="B105" i="55"/>
  <c r="D48" i="55"/>
  <c r="I9" i="55"/>
  <c r="F11" i="55"/>
  <c r="M66" i="55"/>
  <c r="J108" i="55"/>
  <c r="G82" i="55"/>
  <c r="M108" i="55"/>
  <c r="N101" i="55"/>
  <c r="Q67" i="55"/>
  <c r="T122" i="55"/>
  <c r="P78" i="55"/>
  <c r="E83" i="55"/>
  <c r="S106" i="55"/>
  <c r="G68" i="55"/>
  <c r="O33" i="55"/>
  <c r="E22" i="55"/>
  <c r="T36" i="55"/>
  <c r="K95" i="55"/>
  <c r="R46" i="55"/>
  <c r="S113" i="55"/>
  <c r="K61" i="55"/>
  <c r="R27" i="55"/>
  <c r="G90" i="55"/>
  <c r="Q42" i="55"/>
  <c r="L108" i="55"/>
  <c r="C10" i="55"/>
  <c r="L25" i="55"/>
  <c r="T48" i="55"/>
  <c r="S50" i="55"/>
  <c r="J45" i="55"/>
  <c r="T16" i="55"/>
  <c r="S58" i="55"/>
  <c r="T105" i="55"/>
  <c r="N45" i="55"/>
  <c r="N42" i="55"/>
  <c r="N104" i="55"/>
  <c r="O63" i="55"/>
  <c r="I4" i="55"/>
  <c r="Q51" i="55"/>
  <c r="R2" i="55"/>
  <c r="U122" i="55"/>
  <c r="E56" i="55"/>
  <c r="B97" i="55"/>
  <c r="C5" i="55"/>
  <c r="H12" i="55"/>
  <c r="B106" i="55"/>
  <c r="R86" i="55"/>
  <c r="H61" i="55"/>
  <c r="D78" i="55"/>
  <c r="T19" i="55"/>
  <c r="J81" i="55"/>
  <c r="D87" i="55"/>
  <c r="L15" i="55"/>
  <c r="R59" i="55"/>
  <c r="J21" i="55"/>
  <c r="S83" i="55"/>
  <c r="O49" i="55"/>
  <c r="R24" i="55"/>
  <c r="J84" i="55"/>
  <c r="O50" i="55"/>
  <c r="U60" i="55"/>
  <c r="J72" i="55"/>
  <c r="F51" i="55"/>
  <c r="Q47" i="55"/>
  <c r="G19" i="55"/>
  <c r="H117" i="55"/>
  <c r="M43" i="55"/>
  <c r="T119" i="55"/>
  <c r="I77" i="55"/>
  <c r="S114" i="55"/>
  <c r="H103" i="55"/>
  <c r="E64" i="55"/>
  <c r="Q119" i="55"/>
  <c r="Q100" i="55"/>
  <c r="C44" i="55"/>
  <c r="U30" i="55"/>
  <c r="R48" i="55"/>
  <c r="R115" i="55"/>
  <c r="N12" i="55"/>
  <c r="F96" i="55"/>
  <c r="G52" i="55"/>
  <c r="G6" i="55"/>
  <c r="F49" i="55"/>
  <c r="J6" i="55"/>
  <c r="Q72" i="55"/>
  <c r="N81" i="55"/>
  <c r="G65" i="55"/>
  <c r="N30" i="55"/>
  <c r="Q26" i="55"/>
  <c r="H107" i="55"/>
  <c r="R35" i="55"/>
  <c r="F87" i="55"/>
  <c r="M11" i="55"/>
  <c r="E46" i="55"/>
  <c r="P38" i="55"/>
  <c r="I98" i="55"/>
  <c r="E60" i="55"/>
  <c r="E121" i="55"/>
  <c r="E42" i="55"/>
  <c r="O7" i="55"/>
  <c r="P95" i="55"/>
  <c r="G75" i="55"/>
  <c r="S75" i="55"/>
  <c r="R8" i="55"/>
  <c r="T103" i="55"/>
  <c r="E57" i="55"/>
  <c r="G48" i="55"/>
  <c r="B3" i="55"/>
  <c r="P29" i="55"/>
  <c r="L48" i="55"/>
  <c r="F64" i="55"/>
  <c r="Q59" i="55"/>
  <c r="E103" i="55"/>
  <c r="T118" i="55"/>
  <c r="K44" i="55"/>
  <c r="H27" i="55"/>
  <c r="I52" i="55"/>
  <c r="B7" i="55"/>
  <c r="K32" i="55"/>
  <c r="K104" i="55"/>
  <c r="R91" i="55"/>
  <c r="I108" i="55"/>
  <c r="C107" i="55"/>
  <c r="U10" i="55"/>
  <c r="H35" i="55"/>
  <c r="N105" i="55"/>
  <c r="S25" i="55"/>
  <c r="H4" i="55"/>
  <c r="F24" i="55"/>
  <c r="M37" i="55"/>
  <c r="E2" i="55"/>
  <c r="C102" i="55"/>
  <c r="O31" i="55"/>
  <c r="I32" i="55"/>
  <c r="S40" i="55"/>
  <c r="T110" i="55"/>
  <c r="G23" i="55"/>
  <c r="C46" i="55"/>
  <c r="C84" i="55"/>
  <c r="P62" i="55"/>
  <c r="U18" i="55"/>
  <c r="D83" i="55"/>
  <c r="K81" i="55"/>
  <c r="D36" i="55"/>
  <c r="L3" i="55"/>
  <c r="P54" i="55"/>
  <c r="F104" i="55"/>
  <c r="J9" i="55"/>
  <c r="T109" i="55"/>
  <c r="C91" i="55"/>
  <c r="H34" i="55"/>
  <c r="B48" i="55"/>
  <c r="K117" i="55"/>
  <c r="D94" i="55"/>
  <c r="R118" i="55"/>
  <c r="M33" i="55"/>
  <c r="C63" i="55"/>
  <c r="F61" i="55"/>
  <c r="O74" i="55"/>
  <c r="M40" i="55"/>
  <c r="U8" i="55"/>
  <c r="K46" i="55"/>
  <c r="N26" i="55"/>
  <c r="C92" i="55"/>
  <c r="H87" i="55"/>
  <c r="B4" i="55"/>
  <c r="P99" i="55"/>
  <c r="N100" i="55"/>
  <c r="E87" i="55"/>
  <c r="Q93" i="55"/>
  <c r="D58" i="55"/>
  <c r="R16" i="55"/>
  <c r="E111" i="55"/>
  <c r="Q16" i="55"/>
  <c r="M110" i="55"/>
  <c r="O40" i="55"/>
  <c r="D55" i="55"/>
  <c r="F5" i="55"/>
  <c r="C23" i="55"/>
  <c r="I119" i="55"/>
  <c r="K49" i="55"/>
  <c r="C66" i="55"/>
  <c r="B86" i="55"/>
  <c r="S103" i="55"/>
  <c r="H23" i="55"/>
  <c r="I29" i="55"/>
  <c r="C72" i="55"/>
  <c r="L38" i="55"/>
  <c r="P117" i="55"/>
  <c r="E11" i="55"/>
  <c r="D7" i="55"/>
  <c r="K85" i="55"/>
  <c r="L73" i="55"/>
  <c r="R89" i="55"/>
  <c r="Q71" i="55"/>
  <c r="H20" i="55"/>
  <c r="G57" i="55"/>
  <c r="U93" i="55"/>
  <c r="C70" i="55"/>
  <c r="C79" i="55"/>
  <c r="H100" i="55"/>
  <c r="C25" i="55"/>
  <c r="C40" i="55"/>
  <c r="P11" i="55"/>
  <c r="F66" i="55"/>
  <c r="B28" i="55"/>
  <c r="Q87" i="55"/>
  <c r="L7" i="55"/>
  <c r="D96" i="55"/>
  <c r="L62" i="55"/>
  <c r="G8" i="55"/>
  <c r="R3" i="55"/>
  <c r="M9" i="55"/>
  <c r="P101" i="55"/>
  <c r="I2" i="55"/>
  <c r="L95" i="55"/>
  <c r="L54" i="55"/>
  <c r="J28" i="55"/>
  <c r="M31" i="55"/>
  <c r="P15" i="55"/>
  <c r="S35" i="55"/>
  <c r="P50" i="55"/>
  <c r="B25" i="55"/>
  <c r="T74" i="55"/>
  <c r="K11" i="55"/>
  <c r="O14" i="55"/>
  <c r="S36" i="55"/>
  <c r="C65" i="55"/>
  <c r="H6" i="55"/>
  <c r="Q114" i="55"/>
  <c r="N85" i="55"/>
  <c r="H29" i="55"/>
  <c r="S27" i="55"/>
  <c r="K6" i="55"/>
  <c r="T71" i="55"/>
  <c r="S24" i="55"/>
  <c r="K115" i="55"/>
  <c r="E55" i="55"/>
  <c r="U62" i="55"/>
  <c r="F110" i="55"/>
  <c r="P5" i="55"/>
  <c r="Q19" i="55"/>
  <c r="Q40" i="55"/>
  <c r="S109" i="55"/>
  <c r="M76" i="55"/>
  <c r="D23" i="55"/>
  <c r="E114" i="55"/>
  <c r="J54" i="55"/>
  <c r="Q106" i="55"/>
  <c r="R23" i="55"/>
  <c r="I71" i="55"/>
  <c r="N29" i="55"/>
  <c r="R84" i="55"/>
  <c r="P43" i="55"/>
  <c r="Q86" i="55"/>
  <c r="M120" i="55"/>
  <c r="G98" i="55"/>
  <c r="K42" i="55"/>
  <c r="H33" i="55"/>
  <c r="G96" i="55"/>
  <c r="N87" i="55"/>
  <c r="C122" i="55"/>
  <c r="M21" i="55"/>
  <c r="T23" i="55"/>
  <c r="M32" i="55"/>
  <c r="U49" i="55"/>
  <c r="G86" i="55"/>
  <c r="K29" i="55"/>
  <c r="U73" i="55"/>
  <c r="C81" i="55"/>
  <c r="E15" i="55"/>
  <c r="R112" i="55"/>
  <c r="R120" i="55"/>
  <c r="O8" i="55"/>
  <c r="D102" i="55"/>
  <c r="D88" i="55"/>
  <c r="P77" i="55"/>
  <c r="J89" i="55"/>
  <c r="Q107" i="55"/>
  <c r="I118" i="55"/>
  <c r="M19" i="55"/>
  <c r="P2" i="55"/>
  <c r="O47" i="55"/>
  <c r="K80" i="55"/>
  <c r="Q96" i="55"/>
  <c r="T79" i="55"/>
  <c r="F46" i="55"/>
  <c r="T114" i="55"/>
  <c r="G64" i="55"/>
  <c r="T95" i="55"/>
  <c r="L71" i="55"/>
  <c r="S48" i="55"/>
  <c r="I63" i="55"/>
  <c r="G29" i="55"/>
  <c r="P14" i="55"/>
  <c r="T83" i="55"/>
  <c r="R19" i="55"/>
  <c r="Q97" i="55"/>
  <c r="E17" i="55"/>
  <c r="H114" i="55"/>
  <c r="F50" i="55"/>
  <c r="N53" i="55"/>
  <c r="I122" i="55"/>
  <c r="B83" i="55"/>
  <c r="Q102" i="55"/>
  <c r="K15" i="55"/>
  <c r="E48" i="55"/>
  <c r="U71" i="55"/>
  <c r="K50" i="55"/>
  <c r="K105" i="55"/>
  <c r="E18" i="55"/>
  <c r="H80" i="55"/>
  <c r="E26" i="55"/>
  <c r="K9" i="55"/>
  <c r="H82" i="55"/>
  <c r="N13" i="55"/>
  <c r="D101" i="55"/>
  <c r="J68" i="55"/>
  <c r="H84" i="55"/>
  <c r="U67" i="55"/>
  <c r="J38" i="55"/>
  <c r="T8" i="55"/>
  <c r="T57" i="55"/>
  <c r="U111" i="55"/>
  <c r="H88" i="55"/>
  <c r="F6" i="55"/>
  <c r="E79" i="55"/>
  <c r="G110" i="55"/>
  <c r="T20" i="55"/>
  <c r="Q95" i="55"/>
  <c r="H30" i="55"/>
  <c r="T81" i="55"/>
  <c r="I57" i="55"/>
  <c r="U83" i="55"/>
  <c r="B89" i="55"/>
  <c r="P26" i="55"/>
  <c r="D21" i="55"/>
  <c r="R15" i="55"/>
  <c r="O38" i="55"/>
  <c r="Q37" i="55"/>
  <c r="H108" i="55"/>
  <c r="G2" i="55"/>
  <c r="D42" i="55"/>
  <c r="O53" i="55"/>
  <c r="U74" i="55"/>
  <c r="C83" i="55"/>
  <c r="I45" i="55"/>
  <c r="S14" i="55"/>
  <c r="J30" i="55"/>
  <c r="Q22" i="55"/>
  <c r="F71" i="55"/>
  <c r="N77" i="55"/>
  <c r="E104" i="55"/>
  <c r="F70" i="55"/>
  <c r="T116" i="55"/>
  <c r="H122" i="55"/>
  <c r="L69" i="55"/>
  <c r="R111" i="55"/>
  <c r="I69" i="55"/>
  <c r="J98" i="55"/>
  <c r="N7" i="55"/>
  <c r="O77" i="55"/>
  <c r="I79" i="55"/>
  <c r="K54" i="55"/>
  <c r="B113" i="55"/>
  <c r="O79" i="55"/>
  <c r="N35" i="55"/>
  <c r="C114" i="55"/>
  <c r="F120" i="55"/>
  <c r="K96" i="55"/>
  <c r="S104" i="55"/>
  <c r="K79" i="55"/>
  <c r="N113" i="55"/>
  <c r="G40" i="55"/>
  <c r="H22" i="55"/>
  <c r="B47" i="55"/>
  <c r="E30" i="55"/>
  <c r="H110" i="55"/>
  <c r="I38" i="55"/>
  <c r="M26" i="55"/>
  <c r="L72" i="55"/>
  <c r="K107" i="55"/>
  <c r="N116" i="55"/>
  <c r="U54" i="55"/>
  <c r="I68" i="55"/>
  <c r="F114" i="55"/>
  <c r="Q74" i="55"/>
  <c r="C28" i="55"/>
  <c r="R113" i="55"/>
  <c r="I106" i="55"/>
  <c r="P13" i="55"/>
  <c r="H32" i="55"/>
  <c r="C103" i="55"/>
  <c r="I34" i="55"/>
  <c r="F63" i="55"/>
  <c r="S119" i="55"/>
  <c r="J113" i="55"/>
  <c r="S122" i="55"/>
  <c r="P33" i="55"/>
  <c r="I100" i="55"/>
  <c r="U87" i="55"/>
  <c r="U98" i="55"/>
  <c r="T69" i="55"/>
  <c r="F16" i="55"/>
  <c r="M91" i="55"/>
  <c r="U69" i="55"/>
  <c r="C82" i="55"/>
  <c r="H21" i="55"/>
  <c r="I72" i="55"/>
  <c r="N61" i="55"/>
  <c r="K4" i="55"/>
  <c r="O15" i="55"/>
  <c r="B108" i="55"/>
  <c r="B29" i="55"/>
  <c r="H42" i="55"/>
  <c r="G122" i="55"/>
  <c r="Q35" i="55"/>
  <c r="R122" i="55"/>
  <c r="D27" i="55"/>
  <c r="N54" i="55"/>
  <c r="C2" i="55"/>
  <c r="G69" i="55"/>
  <c r="G59" i="55"/>
  <c r="J51" i="55"/>
  <c r="D70" i="55"/>
  <c r="C22" i="55"/>
  <c r="P31" i="55"/>
  <c r="Q36" i="55"/>
  <c r="F84" i="55"/>
  <c r="M52" i="55"/>
  <c r="F97" i="55"/>
  <c r="P88" i="55"/>
  <c r="L29" i="55"/>
  <c r="E66" i="55"/>
  <c r="G51" i="55"/>
  <c r="T18" i="55"/>
  <c r="D51" i="55"/>
  <c r="P118" i="55"/>
  <c r="C6" i="55"/>
  <c r="E12" i="55"/>
  <c r="U55" i="55"/>
  <c r="H48" i="55"/>
  <c r="D119" i="55"/>
  <c r="F82" i="55"/>
  <c r="I43" i="55"/>
  <c r="P40" i="55"/>
  <c r="B10" i="55"/>
  <c r="I24" i="55"/>
  <c r="G22" i="55"/>
  <c r="K108" i="55"/>
  <c r="F80" i="55"/>
  <c r="Q94" i="55"/>
  <c r="G112" i="55"/>
  <c r="P9" i="55"/>
  <c r="P66" i="55"/>
  <c r="S31" i="55"/>
  <c r="M107" i="55"/>
  <c r="J27" i="55"/>
  <c r="T86" i="55"/>
  <c r="M16" i="55"/>
  <c r="B56" i="55"/>
  <c r="K97" i="55"/>
  <c r="K12" i="55"/>
  <c r="M69" i="55"/>
  <c r="F119" i="55"/>
  <c r="J36" i="55"/>
  <c r="N34" i="55"/>
  <c r="D40" i="55"/>
  <c r="E58" i="55"/>
  <c r="O71" i="55"/>
  <c r="H116" i="55"/>
  <c r="R64" i="55"/>
  <c r="Q111" i="55"/>
  <c r="Q98" i="55"/>
  <c r="R63" i="55"/>
  <c r="H97" i="55"/>
  <c r="H74" i="55"/>
  <c r="P119" i="55"/>
  <c r="J103" i="55"/>
  <c r="K73" i="55"/>
  <c r="J96" i="55"/>
  <c r="D44" i="55"/>
  <c r="I73" i="55"/>
  <c r="E97" i="55"/>
  <c r="U42" i="55"/>
  <c r="B37" i="55"/>
  <c r="E63" i="55"/>
  <c r="P80" i="55"/>
  <c r="C106" i="55"/>
  <c r="K65" i="55"/>
  <c r="G32" i="55"/>
  <c r="T59" i="55"/>
  <c r="J52" i="55"/>
  <c r="N64" i="55"/>
  <c r="G55" i="55"/>
  <c r="R57" i="55"/>
  <c r="O43" i="55"/>
  <c r="R32" i="55"/>
  <c r="U45" i="55"/>
  <c r="B118" i="55"/>
  <c r="T84" i="55"/>
  <c r="I115" i="55"/>
  <c r="L39" i="55"/>
  <c r="B22" i="55"/>
  <c r="K64" i="55"/>
  <c r="S111" i="55"/>
  <c r="G36" i="55"/>
  <c r="B59" i="55"/>
  <c r="E101" i="55"/>
  <c r="N94" i="55"/>
  <c r="H63" i="55"/>
  <c r="J35" i="55"/>
  <c r="F106" i="55"/>
  <c r="H120" i="55"/>
  <c r="C75" i="55"/>
  <c r="O16" i="55"/>
  <c r="I28" i="55"/>
  <c r="R87" i="55"/>
  <c r="L76" i="55"/>
  <c r="Q23" i="55"/>
  <c r="F10" i="55"/>
  <c r="U117" i="55"/>
  <c r="J43" i="55"/>
  <c r="H44" i="55"/>
  <c r="H62" i="55"/>
  <c r="Q6" i="55"/>
  <c r="F103" i="55"/>
  <c r="L102" i="55"/>
  <c r="C118" i="55"/>
  <c r="Q10" i="55"/>
  <c r="E68" i="55"/>
  <c r="J109" i="55"/>
  <c r="C64" i="55"/>
  <c r="Q109" i="55"/>
  <c r="L20" i="55"/>
  <c r="G11" i="55"/>
  <c r="T55" i="55"/>
  <c r="D5" i="55"/>
  <c r="B90" i="55"/>
  <c r="Q54" i="55"/>
  <c r="F41" i="55"/>
  <c r="M81" i="55"/>
  <c r="J97" i="55"/>
  <c r="T89" i="55"/>
  <c r="C48" i="55"/>
  <c r="J10" i="55"/>
  <c r="O78" i="55"/>
  <c r="B51" i="55"/>
  <c r="P65" i="55"/>
  <c r="C45" i="55"/>
  <c r="M65" i="55"/>
  <c r="N32" i="55"/>
  <c r="I26" i="55"/>
  <c r="E109" i="55"/>
  <c r="M61" i="55"/>
  <c r="H40" i="55"/>
  <c r="C117" i="55"/>
  <c r="G20" i="55"/>
  <c r="L45" i="55"/>
  <c r="C112" i="55"/>
  <c r="L94" i="55"/>
  <c r="F14" i="55"/>
  <c r="I39" i="55"/>
  <c r="I40" i="55"/>
  <c r="G18" i="55"/>
  <c r="J106" i="55"/>
  <c r="M29" i="55"/>
  <c r="O110" i="55"/>
  <c r="G101" i="55"/>
  <c r="U92" i="55"/>
  <c r="U37" i="55"/>
  <c r="R117" i="55"/>
  <c r="G74" i="55"/>
  <c r="R52" i="55"/>
  <c r="L14" i="55"/>
  <c r="D86" i="55"/>
  <c r="Q79" i="55"/>
  <c r="J47" i="55"/>
  <c r="T64" i="55"/>
  <c r="F117" i="55"/>
  <c r="T46" i="55"/>
  <c r="T67" i="55"/>
  <c r="P37" i="55"/>
  <c r="C111" i="55"/>
  <c r="M71" i="55"/>
  <c r="J60" i="55"/>
  <c r="U115" i="55"/>
  <c r="S49" i="55"/>
  <c r="C38" i="55"/>
  <c r="O64" i="55"/>
  <c r="C62" i="55"/>
  <c r="L19" i="55"/>
  <c r="L30" i="55"/>
  <c r="E70" i="55"/>
  <c r="L33" i="55"/>
  <c r="K58" i="55"/>
  <c r="L100" i="55"/>
  <c r="M98" i="55"/>
  <c r="E43" i="55"/>
  <c r="N5" i="55"/>
  <c r="B26" i="55"/>
  <c r="L88" i="55"/>
  <c r="D45" i="55"/>
  <c r="N9" i="55"/>
  <c r="B81" i="55"/>
  <c r="S42" i="55"/>
  <c r="B110" i="55"/>
  <c r="C21" i="55"/>
  <c r="C67" i="55"/>
  <c r="F37" i="55"/>
  <c r="J65" i="55"/>
  <c r="H83" i="55"/>
  <c r="T73" i="55"/>
  <c r="H101" i="55"/>
  <c r="O112" i="55"/>
  <c r="M92" i="55"/>
  <c r="Q55" i="55"/>
  <c r="C88" i="55"/>
  <c r="E16" i="55"/>
  <c r="L64" i="55"/>
  <c r="T50" i="55"/>
  <c r="U96" i="55"/>
  <c r="C100" i="55"/>
  <c r="J13" i="55"/>
  <c r="I117" i="55"/>
  <c r="C20" i="55"/>
  <c r="R13" i="55"/>
  <c r="N16" i="55"/>
  <c r="S96" i="55"/>
  <c r="L121" i="55"/>
  <c r="C76" i="55"/>
  <c r="P10" i="55"/>
  <c r="B67" i="55"/>
  <c r="N119" i="55"/>
  <c r="L2" i="55"/>
  <c r="O62" i="55"/>
  <c r="D29" i="55"/>
  <c r="R30" i="55"/>
  <c r="C47" i="55"/>
  <c r="M48" i="55"/>
  <c r="O4" i="55"/>
  <c r="N57" i="55"/>
  <c r="G21" i="55"/>
  <c r="P8" i="55"/>
  <c r="J73" i="55"/>
  <c r="T27" i="55"/>
  <c r="U78" i="55"/>
  <c r="N47" i="55"/>
  <c r="L92" i="55"/>
  <c r="U58" i="55"/>
  <c r="O72" i="55"/>
  <c r="I103" i="55"/>
  <c r="T26" i="55"/>
  <c r="P82" i="55"/>
  <c r="C12" i="55"/>
  <c r="U33" i="55"/>
  <c r="B115" i="55"/>
  <c r="N118" i="55"/>
  <c r="S18" i="55"/>
  <c r="G88" i="55"/>
  <c r="D54" i="55"/>
  <c r="H73" i="55"/>
  <c r="O121" i="55"/>
  <c r="E59" i="55"/>
  <c r="N27" i="55"/>
  <c r="K89" i="55"/>
  <c r="B111" i="55"/>
  <c r="F32" i="55"/>
  <c r="E118" i="55"/>
  <c r="O58" i="55"/>
  <c r="I84" i="55"/>
  <c r="K47" i="55"/>
  <c r="G89" i="55"/>
  <c r="H18" i="55"/>
  <c r="R82" i="55"/>
  <c r="K72" i="55"/>
  <c r="O6" i="55"/>
  <c r="K101" i="55"/>
  <c r="D103" i="55"/>
  <c r="D17" i="55"/>
  <c r="P104" i="55"/>
  <c r="T7" i="55"/>
  <c r="B35" i="55"/>
  <c r="J110" i="55"/>
  <c r="C58" i="55"/>
  <c r="G37" i="55"/>
  <c r="B103" i="55"/>
  <c r="M13" i="55"/>
  <c r="S82" i="55"/>
  <c r="G72" i="55"/>
  <c r="K14" i="55"/>
  <c r="O105" i="55"/>
  <c r="H91" i="55"/>
  <c r="F118" i="55"/>
  <c r="H105" i="55"/>
  <c r="J85" i="55"/>
  <c r="T76" i="55"/>
  <c r="R90" i="55"/>
  <c r="S78" i="55"/>
  <c r="C98" i="55"/>
  <c r="L119" i="55"/>
  <c r="M97" i="55"/>
  <c r="L6" i="55"/>
  <c r="N84" i="55"/>
  <c r="L35" i="55"/>
  <c r="E7" i="55"/>
  <c r="B78" i="55"/>
  <c r="T10" i="55"/>
  <c r="G120" i="55"/>
  <c r="U114" i="55"/>
  <c r="G27" i="55"/>
  <c r="N6" i="55"/>
  <c r="M14" i="55"/>
  <c r="F99" i="55"/>
  <c r="T25" i="55"/>
  <c r="D118" i="55"/>
  <c r="B70" i="55"/>
  <c r="E110" i="55"/>
  <c r="Q115" i="55"/>
  <c r="G78" i="55"/>
  <c r="B63" i="55"/>
  <c r="N10" i="55"/>
  <c r="C39" i="55"/>
  <c r="G4" i="55"/>
  <c r="O68" i="55"/>
  <c r="G70" i="55"/>
  <c r="N59" i="55"/>
  <c r="Q65" i="55"/>
  <c r="S28" i="55"/>
  <c r="I107" i="55"/>
  <c r="D14" i="55"/>
  <c r="B71" i="55"/>
  <c r="U28" i="55"/>
  <c r="O118" i="55"/>
  <c r="R121" i="55"/>
  <c r="N22" i="55"/>
  <c r="B44" i="55"/>
  <c r="F44" i="55"/>
  <c r="I15" i="55"/>
  <c r="G95" i="55"/>
  <c r="M101" i="55"/>
  <c r="Q49" i="55"/>
  <c r="T96" i="55"/>
  <c r="Q53" i="55"/>
  <c r="U85" i="55"/>
  <c r="N108" i="55"/>
  <c r="J55" i="55"/>
  <c r="I101" i="55"/>
  <c r="U34" i="55"/>
  <c r="S117" i="55"/>
  <c r="T52" i="55"/>
  <c r="F19" i="55"/>
  <c r="T17" i="55"/>
  <c r="J117" i="55"/>
  <c r="D18" i="55"/>
  <c r="Q46" i="55"/>
  <c r="F13" i="55"/>
  <c r="B60" i="55"/>
  <c r="T33" i="55"/>
  <c r="L89" i="55"/>
  <c r="D47" i="55"/>
  <c r="J90" i="55"/>
  <c r="N122" i="55"/>
  <c r="N19" i="55"/>
  <c r="L122" i="55"/>
  <c r="R98" i="55"/>
  <c r="E69" i="55"/>
  <c r="J107" i="55"/>
  <c r="F95" i="55"/>
  <c r="E38" i="55"/>
  <c r="E91" i="55"/>
  <c r="M51" i="55"/>
  <c r="F116" i="55"/>
  <c r="S34" i="55"/>
  <c r="J63" i="55"/>
  <c r="H85" i="55"/>
  <c r="B53" i="55"/>
  <c r="L103" i="55"/>
  <c r="E37" i="55"/>
  <c r="T24" i="55"/>
  <c r="Q21" i="55"/>
  <c r="U56" i="55"/>
  <c r="M87" i="55"/>
  <c r="B98" i="55"/>
  <c r="B96" i="55"/>
  <c r="T63" i="55"/>
  <c r="Q34" i="55"/>
  <c r="T65" i="55"/>
  <c r="J76" i="55"/>
  <c r="U43" i="55"/>
  <c r="M55" i="55"/>
  <c r="J4" i="55"/>
  <c r="G117" i="55"/>
  <c r="T3" i="55"/>
  <c r="R37" i="55"/>
  <c r="U89" i="55"/>
  <c r="T93" i="55"/>
  <c r="C14" i="55"/>
  <c r="J93" i="55"/>
  <c r="M84" i="55"/>
  <c r="C86" i="55"/>
  <c r="M23" i="55"/>
  <c r="N44" i="55"/>
  <c r="O73" i="55"/>
  <c r="C34" i="55"/>
  <c r="D11" i="55"/>
  <c r="U75" i="55"/>
  <c r="U77" i="55"/>
  <c r="F38" i="55"/>
  <c r="P106" i="55"/>
  <c r="N112" i="55"/>
  <c r="T82" i="55"/>
  <c r="P102" i="55"/>
  <c r="D49" i="55"/>
  <c r="F12" i="55"/>
  <c r="S19" i="55"/>
  <c r="N58" i="55"/>
  <c r="I59" i="55"/>
  <c r="K18" i="55"/>
  <c r="O93" i="55"/>
  <c r="F23" i="55"/>
  <c r="R106" i="55"/>
  <c r="H93" i="55"/>
  <c r="L9" i="55"/>
  <c r="L41" i="55"/>
  <c r="J62" i="55"/>
  <c r="L114" i="55"/>
  <c r="M85" i="55"/>
  <c r="C71" i="55"/>
  <c r="S8" i="55"/>
  <c r="O92" i="55"/>
  <c r="T99" i="55"/>
  <c r="I97" i="55"/>
  <c r="U86" i="55"/>
  <c r="P48" i="55"/>
  <c r="L66" i="55"/>
  <c r="F48" i="55"/>
  <c r="D38" i="55"/>
  <c r="H45" i="55"/>
  <c r="F60" i="55"/>
  <c r="K121" i="55"/>
  <c r="S100" i="55"/>
  <c r="R68" i="55"/>
  <c r="L120" i="55"/>
  <c r="K34" i="55"/>
  <c r="Q2" i="55"/>
  <c r="G62" i="55"/>
  <c r="K119" i="55"/>
  <c r="H55" i="55"/>
  <c r="I44" i="55"/>
  <c r="R93" i="55"/>
  <c r="C78" i="55"/>
  <c r="H90" i="55"/>
  <c r="S23" i="55"/>
  <c r="K113" i="55"/>
  <c r="B99" i="55"/>
  <c r="F111" i="55"/>
  <c r="R28" i="55"/>
  <c r="O25" i="55"/>
  <c r="S4" i="55"/>
  <c r="J12" i="55"/>
  <c r="N72" i="55"/>
  <c r="O65" i="55"/>
  <c r="S43" i="55"/>
  <c r="S47" i="55"/>
  <c r="F2" i="55"/>
  <c r="U27" i="55"/>
  <c r="L50" i="55"/>
  <c r="B43" i="55"/>
  <c r="P60" i="55"/>
  <c r="O29" i="55"/>
  <c r="S68" i="55"/>
  <c r="K24" i="55"/>
  <c r="J104" i="55"/>
  <c r="H39" i="55"/>
  <c r="O103" i="55"/>
  <c r="C35" i="55"/>
  <c r="M105" i="55"/>
  <c r="N102" i="55"/>
  <c r="N31" i="55"/>
  <c r="G114" i="55"/>
  <c r="G76" i="55"/>
  <c r="N41" i="55"/>
  <c r="D93" i="55"/>
  <c r="Q80" i="55"/>
  <c r="C37" i="55"/>
  <c r="J64" i="55"/>
  <c r="K43" i="55"/>
  <c r="J78" i="55"/>
  <c r="H119" i="55"/>
  <c r="G13" i="55"/>
  <c r="E113" i="55"/>
  <c r="M12" i="55"/>
  <c r="F15" i="55"/>
  <c r="L56" i="55"/>
  <c r="U5" i="55"/>
  <c r="G54" i="55"/>
  <c r="J116" i="55"/>
  <c r="N114" i="55"/>
  <c r="S20" i="55"/>
  <c r="F79" i="55"/>
  <c r="N14" i="55"/>
  <c r="J29" i="55"/>
  <c r="K3" i="55"/>
  <c r="D116" i="55"/>
  <c r="L59" i="55"/>
  <c r="P30" i="55"/>
  <c r="D75" i="55"/>
  <c r="C60" i="55"/>
  <c r="T47" i="55"/>
  <c r="J102" i="55"/>
  <c r="R62" i="55"/>
  <c r="I33" i="55"/>
  <c r="D85" i="55"/>
  <c r="T5" i="55"/>
  <c r="P47" i="55"/>
  <c r="D60" i="55"/>
  <c r="S81" i="55"/>
  <c r="B109" i="55"/>
  <c r="O89" i="55"/>
  <c r="F83" i="55"/>
  <c r="Q5" i="55"/>
  <c r="M8" i="55"/>
  <c r="C53" i="55"/>
  <c r="T45" i="55"/>
  <c r="O114" i="55"/>
  <c r="G99" i="55"/>
  <c r="K39" i="55"/>
  <c r="I104" i="55"/>
  <c r="B102" i="55"/>
  <c r="U64" i="55"/>
  <c r="S89" i="55"/>
  <c r="Q27" i="55"/>
  <c r="E35" i="55"/>
  <c r="N117" i="55"/>
  <c r="K8" i="55"/>
  <c r="F34" i="55"/>
  <c r="J40" i="55"/>
  <c r="U118" i="55"/>
  <c r="B100" i="55"/>
  <c r="T56" i="55"/>
  <c r="I42" i="55"/>
  <c r="K21" i="55"/>
  <c r="U112" i="55"/>
  <c r="F57" i="55"/>
  <c r="O37" i="55"/>
  <c r="I83" i="55"/>
  <c r="L65" i="55"/>
  <c r="Q45" i="55"/>
  <c r="F28" i="55"/>
  <c r="R51" i="55"/>
  <c r="K69" i="55"/>
  <c r="H77" i="55"/>
  <c r="S46" i="55"/>
  <c r="P27" i="55"/>
  <c r="G109" i="55"/>
  <c r="Q12" i="55"/>
  <c r="F36" i="55"/>
  <c r="I11" i="55"/>
  <c r="T38" i="55"/>
  <c r="Q64" i="55"/>
  <c r="E96" i="55"/>
  <c r="L98" i="55"/>
  <c r="D90" i="55"/>
  <c r="P49" i="55"/>
  <c r="I48" i="55"/>
  <c r="K84" i="55"/>
  <c r="G14" i="55"/>
  <c r="P89" i="55"/>
  <c r="M67" i="55"/>
  <c r="C3" i="55"/>
  <c r="I80" i="55"/>
  <c r="E72" i="55"/>
  <c r="N109" i="55"/>
  <c r="L77" i="55"/>
  <c r="K90" i="55"/>
  <c r="I19" i="55"/>
  <c r="G81" i="55"/>
  <c r="L16" i="55"/>
  <c r="P110" i="55"/>
  <c r="R26" i="55"/>
  <c r="D122" i="55"/>
  <c r="E85" i="55"/>
  <c r="P84" i="55"/>
  <c r="R77" i="55"/>
  <c r="L80" i="55"/>
  <c r="G85" i="55"/>
  <c r="J105" i="55"/>
  <c r="S105" i="55"/>
  <c r="S112" i="55"/>
  <c r="K57" i="55"/>
  <c r="I22" i="55"/>
  <c r="J42" i="55"/>
  <c r="F74" i="55"/>
  <c r="Q44" i="55"/>
  <c r="B13" i="55"/>
  <c r="J120" i="55"/>
  <c r="T92" i="55"/>
  <c r="F18" i="55"/>
  <c r="T120" i="55"/>
  <c r="U63" i="55"/>
  <c r="H111" i="55"/>
  <c r="N74" i="55"/>
  <c r="F9" i="55"/>
  <c r="C74" i="55"/>
  <c r="G25" i="55"/>
  <c r="B57" i="55"/>
  <c r="L13" i="55"/>
  <c r="C95" i="55"/>
  <c r="D2" i="55"/>
  <c r="T80" i="55"/>
  <c r="F122" i="55"/>
  <c r="G58" i="55"/>
  <c r="I78" i="55"/>
  <c r="M24" i="55"/>
  <c r="I21" i="55"/>
  <c r="B64" i="55"/>
  <c r="T121" i="55"/>
  <c r="S17" i="55"/>
  <c r="R105" i="55"/>
  <c r="M5" i="55"/>
  <c r="U84" i="55"/>
  <c r="Q28" i="55"/>
  <c r="M109" i="55"/>
  <c r="R119" i="55"/>
  <c r="R100" i="55"/>
  <c r="U82" i="55"/>
  <c r="G77" i="55"/>
  <c r="N56" i="55"/>
  <c r="E73" i="55"/>
  <c r="S41" i="55"/>
  <c r="M10" i="55"/>
  <c r="D32" i="55"/>
  <c r="O9" i="55"/>
  <c r="D39" i="55"/>
  <c r="E20" i="55"/>
  <c r="H109" i="55"/>
  <c r="M83" i="55"/>
  <c r="G26" i="55"/>
  <c r="K118" i="55"/>
  <c r="G41" i="55"/>
  <c r="R4" i="55"/>
  <c r="Q13" i="55"/>
  <c r="R66" i="55"/>
  <c r="K70" i="55"/>
  <c r="R67" i="55"/>
  <c r="N86" i="55"/>
  <c r="M88" i="55"/>
  <c r="K2" i="55"/>
  <c r="U88" i="55"/>
  <c r="C77" i="55"/>
  <c r="C105" i="55"/>
  <c r="I56" i="55"/>
  <c r="J67" i="55"/>
  <c r="Q66" i="55"/>
  <c r="J91" i="55"/>
  <c r="D22" i="55"/>
  <c r="E62" i="55"/>
  <c r="H59" i="55"/>
  <c r="L61" i="55"/>
  <c r="E108" i="55"/>
  <c r="R17" i="55"/>
  <c r="I66" i="55"/>
  <c r="R114" i="55"/>
  <c r="J50" i="55"/>
  <c r="H65" i="55"/>
  <c r="Q62" i="55"/>
  <c r="O28" i="55"/>
  <c r="T35" i="55"/>
  <c r="F94" i="55"/>
  <c r="J101" i="55"/>
  <c r="D80" i="55"/>
  <c r="F89" i="55"/>
  <c r="I81" i="55"/>
  <c r="L91" i="55"/>
  <c r="C120" i="55"/>
  <c r="C108" i="55"/>
  <c r="O35" i="55"/>
  <c r="B82" i="55"/>
  <c r="Q11" i="55"/>
  <c r="J82" i="55"/>
  <c r="H37" i="55"/>
  <c r="B121" i="55"/>
  <c r="T40" i="55"/>
  <c r="L101" i="55"/>
  <c r="R107" i="55"/>
  <c r="G50" i="55"/>
  <c r="S70" i="55"/>
  <c r="O111" i="55"/>
  <c r="G71" i="55"/>
  <c r="R41" i="55"/>
  <c r="S38" i="55"/>
  <c r="P71" i="55"/>
  <c r="Q120" i="55"/>
  <c r="J71" i="55"/>
  <c r="S73" i="55"/>
  <c r="B75" i="55"/>
  <c r="J26" i="55"/>
  <c r="E51" i="55"/>
  <c r="S94" i="55"/>
  <c r="K92" i="55"/>
  <c r="O5" i="55"/>
  <c r="H2" i="55"/>
  <c r="G80" i="55"/>
  <c r="B87" i="55"/>
  <c r="T62" i="55"/>
  <c r="H121" i="55"/>
  <c r="F17" i="55"/>
  <c r="S51" i="55"/>
  <c r="G7" i="55"/>
  <c r="K31" i="55"/>
  <c r="G17" i="55"/>
  <c r="F67" i="55"/>
  <c r="B73" i="55"/>
  <c r="I47" i="55"/>
  <c r="L117" i="55"/>
  <c r="D79" i="55"/>
  <c r="N49" i="55"/>
  <c r="O115" i="55"/>
  <c r="G67" i="55"/>
  <c r="Q60" i="55"/>
  <c r="J112" i="55"/>
  <c r="S55" i="55"/>
  <c r="H52" i="55"/>
  <c r="R76" i="55"/>
  <c r="I16" i="55"/>
  <c r="B20" i="55"/>
  <c r="E89" i="55"/>
  <c r="U26" i="55"/>
  <c r="T53" i="55"/>
  <c r="S13" i="55"/>
  <c r="P35" i="55"/>
  <c r="E44" i="55"/>
  <c r="P111" i="55"/>
  <c r="C116" i="55"/>
  <c r="I17" i="55"/>
  <c r="E36" i="55"/>
  <c r="C119" i="55"/>
  <c r="D13" i="55"/>
  <c r="U90" i="55"/>
  <c r="Q89" i="55"/>
  <c r="Q7" i="55"/>
  <c r="U106" i="55"/>
  <c r="U52" i="55"/>
  <c r="U110" i="55"/>
  <c r="O51" i="55"/>
  <c r="G66" i="55"/>
  <c r="T111" i="55"/>
  <c r="D115" i="55"/>
  <c r="G94" i="55"/>
  <c r="R33" i="55"/>
  <c r="B55" i="55"/>
  <c r="S59" i="55"/>
  <c r="M99" i="55"/>
  <c r="H36" i="55"/>
  <c r="D30" i="55"/>
  <c r="L37" i="55"/>
  <c r="N63" i="55"/>
  <c r="C61" i="55"/>
  <c r="N80" i="55"/>
  <c r="M119" i="55"/>
  <c r="D37" i="55"/>
  <c r="S26" i="55"/>
  <c r="T75" i="55"/>
  <c r="T9" i="55"/>
  <c r="B122" i="55"/>
  <c r="Q117" i="55"/>
  <c r="K91" i="55"/>
  <c r="O70" i="55"/>
  <c r="T49" i="55"/>
  <c r="D82" i="55"/>
  <c r="C42" i="55"/>
  <c r="D20" i="55"/>
  <c r="L34" i="55"/>
  <c r="L93" i="55"/>
  <c r="S60" i="55"/>
  <c r="E50" i="55"/>
  <c r="C15" i="55"/>
  <c r="M49" i="55"/>
  <c r="I74" i="55"/>
  <c r="R83" i="55"/>
  <c r="M28" i="55"/>
  <c r="J46" i="55"/>
  <c r="O22" i="55"/>
  <c r="K100" i="55"/>
  <c r="J20" i="55"/>
  <c r="S101" i="55"/>
  <c r="E82" i="55"/>
  <c r="S39" i="55"/>
  <c r="K78" i="55"/>
  <c r="J32" i="55"/>
  <c r="F3" i="55"/>
  <c r="S121" i="55"/>
  <c r="B119" i="55"/>
  <c r="B24" i="55"/>
  <c r="P86" i="55"/>
  <c r="U103" i="55"/>
  <c r="F81" i="55"/>
  <c r="E112" i="55"/>
  <c r="F43" i="55"/>
  <c r="S21" i="55"/>
  <c r="B23" i="55"/>
  <c r="P97" i="55"/>
  <c r="H56" i="55"/>
  <c r="P74" i="55"/>
  <c r="S76" i="55"/>
  <c r="R50" i="55"/>
  <c r="U14" i="55"/>
  <c r="G16" i="55"/>
  <c r="G46" i="55"/>
  <c r="C52" i="55"/>
  <c r="N110" i="55"/>
  <c r="T51" i="55"/>
  <c r="H49" i="55"/>
  <c r="F72" i="55"/>
  <c r="B11" i="55"/>
  <c r="E93" i="55"/>
  <c r="G97" i="55"/>
  <c r="U70" i="55"/>
  <c r="J8" i="55"/>
  <c r="L106" i="55"/>
  <c r="U81" i="55"/>
  <c r="I5" i="55"/>
  <c r="J121" i="55"/>
  <c r="Q25" i="55"/>
  <c r="S115" i="55"/>
  <c r="M70" i="55"/>
  <c r="B92" i="55"/>
  <c r="H113" i="55"/>
  <c r="J122" i="55"/>
  <c r="H58" i="55"/>
  <c r="L82" i="55"/>
  <c r="P83" i="55"/>
  <c r="S98" i="55"/>
  <c r="O84" i="55"/>
  <c r="I85" i="55"/>
  <c r="D66" i="55"/>
  <c r="Q20" i="55"/>
  <c r="I30" i="55"/>
  <c r="D16" i="55"/>
  <c r="E81" i="55"/>
  <c r="S61" i="55"/>
  <c r="R54" i="55"/>
  <c r="Q38" i="55"/>
  <c r="S3" i="55"/>
  <c r="M15" i="55"/>
  <c r="B94" i="55"/>
  <c r="U44" i="55"/>
  <c r="N107" i="55"/>
  <c r="G43" i="55"/>
  <c r="F121" i="55"/>
  <c r="B58" i="55"/>
  <c r="H67" i="55"/>
  <c r="I87" i="55"/>
  <c r="B27" i="55"/>
  <c r="B95" i="55"/>
  <c r="S63" i="55"/>
  <c r="C24" i="55"/>
  <c r="P59" i="55"/>
  <c r="R65" i="55"/>
  <c r="E52" i="55"/>
  <c r="U91" i="55"/>
  <c r="E27" i="55"/>
  <c r="B49" i="55"/>
  <c r="M62" i="55"/>
  <c r="Q30" i="55"/>
  <c r="P22" i="55"/>
  <c r="H66" i="55"/>
  <c r="L8" i="55"/>
  <c r="K66" i="55"/>
  <c r="G61" i="55"/>
  <c r="K63" i="55"/>
  <c r="Q18" i="55"/>
  <c r="J14" i="55"/>
  <c r="I96" i="55"/>
  <c r="I91" i="55"/>
  <c r="R58" i="55"/>
  <c r="M111" i="55"/>
  <c r="O24" i="55"/>
  <c r="U35" i="55"/>
  <c r="N20" i="55"/>
  <c r="E100" i="55"/>
  <c r="H70" i="55"/>
  <c r="J3" i="55"/>
  <c r="K122" i="55"/>
  <c r="R12" i="55"/>
  <c r="K71" i="55"/>
  <c r="H28" i="55"/>
  <c r="N50" i="55"/>
  <c r="C87" i="55"/>
  <c r="M113" i="55"/>
  <c r="I60" i="55"/>
  <c r="P69" i="55"/>
  <c r="R38" i="55"/>
  <c r="C11" i="55"/>
  <c r="O20" i="55"/>
  <c r="E4" i="55"/>
  <c r="R103" i="55"/>
  <c r="L21" i="55"/>
  <c r="F108" i="55"/>
  <c r="D34" i="55"/>
  <c r="E105" i="55"/>
  <c r="T115" i="55"/>
  <c r="T104" i="55"/>
  <c r="S12" i="55"/>
  <c r="E75" i="55"/>
  <c r="D105" i="55"/>
  <c r="H25" i="55"/>
  <c r="U105" i="55"/>
  <c r="D121" i="55"/>
  <c r="N95" i="55"/>
  <c r="K45" i="55"/>
  <c r="B5" i="55"/>
  <c r="R11" i="55"/>
  <c r="N25" i="55"/>
  <c r="S74" i="55"/>
  <c r="D41" i="55"/>
  <c r="K13" i="55"/>
  <c r="D74" i="55"/>
  <c r="N36" i="55"/>
  <c r="Q8" i="55"/>
  <c r="L46" i="55"/>
  <c r="F86" i="55"/>
  <c r="J34" i="55"/>
  <c r="I25" i="55"/>
  <c r="P4" i="55"/>
  <c r="F102" i="55"/>
  <c r="E19" i="55"/>
  <c r="U17" i="55"/>
  <c r="K51" i="55"/>
  <c r="K93" i="55"/>
  <c r="L32" i="55"/>
  <c r="B16" i="55"/>
  <c r="B107" i="55"/>
  <c r="Q116" i="55"/>
  <c r="B61" i="55"/>
  <c r="F30" i="55"/>
  <c r="F58" i="55"/>
  <c r="H76" i="55"/>
  <c r="M6" i="55"/>
  <c r="M60" i="55"/>
  <c r="H41" i="55"/>
  <c r="R47" i="55"/>
  <c r="C89" i="55"/>
  <c r="L85" i="55"/>
  <c r="N111" i="55"/>
  <c r="B85" i="55"/>
  <c r="R5" i="55"/>
  <c r="F92" i="55"/>
  <c r="O116" i="55"/>
  <c r="K53" i="55"/>
  <c r="K75" i="55"/>
  <c r="R94" i="55"/>
  <c r="E31" i="55"/>
  <c r="U3" i="55"/>
  <c r="H112" i="55"/>
  <c r="L111" i="55"/>
  <c r="R7" i="55"/>
  <c r="T68" i="55"/>
  <c r="L86" i="55"/>
  <c r="S66" i="55"/>
  <c r="J74" i="55"/>
  <c r="N88" i="55"/>
  <c r="Q82" i="55"/>
  <c r="M68" i="55"/>
  <c r="S29" i="55"/>
  <c r="K48" i="55"/>
  <c r="U72" i="55"/>
  <c r="S108" i="55"/>
  <c r="J24" i="55"/>
  <c r="G103" i="55"/>
  <c r="J2" i="55"/>
  <c r="P16" i="55"/>
  <c r="O80" i="55"/>
  <c r="E77" i="55"/>
  <c r="M57" i="55"/>
  <c r="H94" i="55"/>
  <c r="Q43" i="55"/>
  <c r="K86" i="55"/>
  <c r="S91" i="55"/>
  <c r="G60" i="55"/>
  <c r="P34" i="55"/>
  <c r="D57" i="55"/>
  <c r="P32" i="55"/>
  <c r="K41" i="55"/>
  <c r="R72" i="55"/>
  <c r="R34" i="55"/>
  <c r="E28" i="55"/>
  <c r="O39" i="55"/>
  <c r="U57" i="55"/>
  <c r="Q103" i="55"/>
  <c r="E41" i="55"/>
  <c r="M35" i="55"/>
  <c r="K94" i="55"/>
  <c r="O91" i="55"/>
  <c r="M102" i="55"/>
  <c r="O57" i="55"/>
  <c r="O102" i="55"/>
  <c r="R95" i="55"/>
  <c r="G47" i="55"/>
  <c r="I8" i="55"/>
  <c r="F78" i="55"/>
  <c r="M38" i="55"/>
  <c r="E94" i="55"/>
  <c r="I62" i="55"/>
  <c r="H43" i="55"/>
  <c r="D117" i="55"/>
  <c r="U22" i="55"/>
  <c r="O13" i="55"/>
  <c r="I54" i="55"/>
  <c r="I99" i="55"/>
  <c r="Q101" i="55"/>
  <c r="L104" i="55"/>
  <c r="N2" i="55"/>
  <c r="B112" i="55"/>
  <c r="M117" i="55"/>
  <c r="Q91" i="55"/>
  <c r="U11" i="55"/>
  <c r="D56" i="55"/>
  <c r="O96" i="55"/>
  <c r="M106" i="55"/>
  <c r="K37" i="55"/>
  <c r="C36" i="55"/>
  <c r="O99" i="55"/>
  <c r="S65" i="55"/>
  <c r="J5" i="55"/>
  <c r="B116" i="55"/>
  <c r="E25" i="55"/>
  <c r="K35" i="55"/>
  <c r="K26" i="55"/>
  <c r="M47" i="55"/>
  <c r="N62" i="55"/>
  <c r="U32" i="55"/>
  <c r="D110" i="55"/>
  <c r="K22" i="55"/>
  <c r="K30" i="55"/>
  <c r="R55" i="55"/>
  <c r="F56" i="55"/>
  <c r="T85" i="55"/>
  <c r="P57" i="55"/>
  <c r="J22" i="55"/>
  <c r="C43" i="55"/>
  <c r="K82" i="55"/>
  <c r="D89" i="55"/>
  <c r="Q17" i="55"/>
  <c r="F93" i="55"/>
  <c r="J92" i="55"/>
  <c r="F52" i="55"/>
  <c r="P121" i="55"/>
  <c r="M3" i="55"/>
  <c r="B79" i="55"/>
  <c r="G63" i="55"/>
  <c r="I89" i="55"/>
  <c r="T37" i="55"/>
  <c r="F59" i="55"/>
  <c r="H53" i="55"/>
  <c r="B77" i="55"/>
  <c r="S88" i="55"/>
  <c r="E14" i="55"/>
  <c r="N70" i="55"/>
  <c r="I20" i="55"/>
  <c r="G28" i="55"/>
  <c r="S72" i="55"/>
  <c r="I55" i="55"/>
  <c r="D4" i="55"/>
  <c r="B93" i="55"/>
  <c r="P98" i="55"/>
  <c r="M25" i="55"/>
  <c r="N73" i="55"/>
  <c r="R78" i="55"/>
  <c r="E76" i="55"/>
  <c r="K76" i="55"/>
  <c r="I18" i="55"/>
  <c r="B12" i="55"/>
  <c r="S85" i="55"/>
  <c r="T44" i="55"/>
  <c r="J99" i="55"/>
  <c r="F20" i="55"/>
  <c r="P122" i="55"/>
  <c r="J61" i="55"/>
  <c r="R14" i="55"/>
  <c r="S71" i="55"/>
  <c r="R102" i="55"/>
  <c r="E120" i="55"/>
  <c r="F90" i="55"/>
  <c r="N115" i="55"/>
  <c r="B42" i="55"/>
  <c r="S56" i="55"/>
  <c r="N11" i="55"/>
  <c r="F68" i="55"/>
  <c r="I75" i="55"/>
  <c r="E116" i="55"/>
  <c r="F53" i="55"/>
  <c r="B69" i="55"/>
  <c r="G100" i="55"/>
  <c r="L67" i="55"/>
  <c r="O97" i="55"/>
  <c r="S67" i="55"/>
  <c r="P114" i="55"/>
  <c r="G108" i="55"/>
  <c r="B50" i="55"/>
  <c r="S99" i="55"/>
  <c r="E102" i="55"/>
  <c r="Q61" i="55"/>
  <c r="T11" i="55"/>
  <c r="U23" i="55"/>
  <c r="M20" i="55"/>
  <c r="M90" i="55"/>
  <c r="L53" i="55"/>
  <c r="D71" i="55"/>
  <c r="K27" i="55"/>
  <c r="N98" i="55"/>
  <c r="P105" i="55"/>
  <c r="K28" i="55"/>
  <c r="O109" i="55"/>
  <c r="H9" i="55"/>
  <c r="E10" i="55"/>
  <c r="O85" i="55"/>
  <c r="K74" i="55"/>
  <c r="G44" i="55"/>
  <c r="S45" i="55"/>
  <c r="D50" i="55"/>
  <c r="T98" i="55"/>
  <c r="T4" i="55"/>
  <c r="E13" i="55"/>
  <c r="J49" i="55"/>
  <c r="F26" i="55"/>
  <c r="U6" i="55"/>
  <c r="S33" i="55"/>
  <c r="L97" i="55"/>
  <c r="E33" i="55"/>
  <c r="M122" i="55"/>
  <c r="R31" i="55"/>
  <c r="L44" i="55"/>
  <c r="J69" i="55"/>
  <c r="G93" i="55"/>
  <c r="F27" i="55"/>
  <c r="T22" i="55"/>
  <c r="T34" i="55"/>
  <c r="S6" i="55"/>
  <c r="D10" i="55"/>
  <c r="S110" i="55"/>
  <c r="D95" i="55"/>
  <c r="H3" i="55"/>
  <c r="J17" i="55"/>
  <c r="G30" i="55"/>
  <c r="O60" i="55"/>
  <c r="M44" i="55"/>
  <c r="O30" i="55"/>
  <c r="F42" i="55"/>
  <c r="T90" i="55"/>
  <c r="M104" i="55"/>
  <c r="P68" i="55"/>
  <c r="G24" i="55"/>
  <c r="O66" i="55"/>
  <c r="N91" i="55"/>
  <c r="I116" i="55"/>
  <c r="H5" i="55"/>
  <c r="Q24" i="55"/>
  <c r="J70" i="55"/>
  <c r="D52" i="55"/>
  <c r="N90" i="55"/>
  <c r="M41" i="55"/>
  <c r="L70" i="55"/>
  <c r="J115" i="55"/>
  <c r="K56" i="55"/>
  <c r="K25" i="55"/>
  <c r="U76" i="55"/>
  <c r="T107" i="55"/>
  <c r="K59" i="55"/>
  <c r="J75" i="55"/>
  <c r="C55" i="55"/>
  <c r="D114" i="55"/>
  <c r="M42" i="55"/>
  <c r="B52" i="55"/>
  <c r="B45" i="55"/>
  <c r="N17" i="55"/>
  <c r="P41" i="55"/>
  <c r="R21" i="55"/>
  <c r="G116" i="55"/>
  <c r="D19" i="55"/>
  <c r="K110" i="55"/>
  <c r="I95" i="55"/>
  <c r="R9" i="55"/>
  <c r="G84" i="55"/>
  <c r="N24" i="55"/>
  <c r="B19" i="55"/>
  <c r="Q14" i="55"/>
  <c r="H19" i="55"/>
  <c r="G111" i="55"/>
  <c r="M7" i="55"/>
  <c r="T87" i="55"/>
  <c r="D63" i="55"/>
  <c r="Q108" i="55"/>
  <c r="D9" i="55"/>
  <c r="P100" i="55"/>
  <c r="I120" i="55"/>
  <c r="D15" i="55"/>
  <c r="C16" i="55"/>
  <c r="P56" i="55"/>
  <c r="Q112" i="55"/>
  <c r="I92" i="55"/>
  <c r="E98" i="55"/>
  <c r="C115" i="55"/>
  <c r="I70" i="55"/>
  <c r="U101" i="55"/>
  <c r="C49" i="55"/>
  <c r="I88" i="55"/>
  <c r="M53" i="55"/>
  <c r="C27" i="55"/>
  <c r="T14" i="55"/>
  <c r="B17" i="55"/>
  <c r="N39" i="55"/>
  <c r="R44" i="55"/>
  <c r="F8" i="55"/>
  <c r="O10" i="55"/>
  <c r="C50" i="55"/>
  <c r="P6" i="55"/>
  <c r="I111" i="55"/>
  <c r="D53" i="55"/>
  <c r="H10" i="55"/>
  <c r="S116" i="55"/>
  <c r="I90" i="55"/>
  <c r="C80" i="55"/>
  <c r="P120" i="55"/>
  <c r="U107" i="55"/>
  <c r="D24" i="55"/>
  <c r="M56" i="55"/>
  <c r="J83" i="55"/>
  <c r="F77" i="55"/>
  <c r="D43" i="55"/>
  <c r="O3" i="55"/>
  <c r="G102" i="55"/>
  <c r="M27" i="55"/>
  <c r="U61" i="55"/>
  <c r="U16" i="55"/>
  <c r="V224" i="49"/>
  <c r="I38" i="50"/>
  <c r="H38" i="50"/>
  <c r="V93" i="49"/>
  <c r="T41" i="51"/>
  <c r="C10" i="33"/>
  <c r="V88" i="49"/>
  <c r="M52" i="50"/>
  <c r="F73" i="34"/>
  <c r="K73" i="34"/>
  <c r="BI73" i="34" s="1"/>
  <c r="V282" i="49"/>
  <c r="V278" i="49"/>
  <c r="V230" i="49"/>
  <c r="M22" i="53"/>
  <c r="M79" i="47"/>
  <c r="V239" i="49"/>
  <c r="V13" i="47"/>
  <c r="F18" i="51"/>
  <c r="AH21" i="51"/>
  <c r="B4" i="44"/>
  <c r="C4" i="44" s="1"/>
  <c r="V236" i="49"/>
  <c r="V64" i="47"/>
  <c r="V256" i="49"/>
  <c r="V38" i="53"/>
  <c r="T34" i="51"/>
  <c r="V158" i="49"/>
  <c r="H46" i="53"/>
  <c r="I46" i="53"/>
  <c r="F122" i="34"/>
  <c r="K122" i="34"/>
  <c r="I122" i="34" s="1"/>
  <c r="V8" i="50"/>
  <c r="V339" i="49"/>
  <c r="V14" i="50"/>
  <c r="V75" i="49"/>
  <c r="V308" i="49"/>
  <c r="M24" i="47"/>
  <c r="V242" i="49"/>
  <c r="V24" i="47"/>
  <c r="M58" i="50"/>
  <c r="M29" i="50"/>
  <c r="N3" i="42"/>
  <c r="M3" i="42"/>
  <c r="O3" i="42"/>
  <c r="T47" i="51"/>
  <c r="AJ22" i="49"/>
  <c r="V98" i="49"/>
  <c r="V23" i="47"/>
  <c r="H10" i="59"/>
  <c r="G10" i="59" s="1"/>
  <c r="V44" i="49"/>
  <c r="M79" i="50"/>
  <c r="AL20" i="48"/>
  <c r="V88" i="50"/>
  <c r="V73" i="50"/>
  <c r="V370" i="49"/>
  <c r="V348" i="49"/>
  <c r="V6" i="50"/>
  <c r="K43" i="34"/>
  <c r="BI43" i="34" s="1"/>
  <c r="F43" i="34"/>
  <c r="K53" i="34"/>
  <c r="I53" i="34" s="1"/>
  <c r="F53" i="34"/>
  <c r="I109" i="58"/>
  <c r="I29" i="58"/>
  <c r="I5" i="58"/>
  <c r="I65" i="58"/>
  <c r="I7" i="58"/>
  <c r="I40" i="58"/>
  <c r="I32" i="58"/>
  <c r="I116" i="58"/>
  <c r="I77" i="58"/>
  <c r="I86" i="58"/>
  <c r="I27" i="58"/>
  <c r="I63" i="58"/>
  <c r="I99" i="58"/>
  <c r="I58" i="58"/>
  <c r="I121" i="58"/>
  <c r="I123" i="58"/>
  <c r="I80" i="58"/>
  <c r="I34" i="58"/>
  <c r="I102" i="58"/>
  <c r="I111" i="58"/>
  <c r="I71" i="58"/>
  <c r="I18" i="58"/>
  <c r="I91" i="58"/>
  <c r="I76" i="58"/>
  <c r="I75" i="58"/>
  <c r="I62" i="58"/>
  <c r="I82" i="58"/>
  <c r="I31" i="58"/>
  <c r="I10" i="58"/>
  <c r="I33" i="58"/>
  <c r="I46" i="58"/>
  <c r="I41" i="58"/>
  <c r="I81" i="58"/>
  <c r="I24" i="58"/>
  <c r="I104" i="58"/>
  <c r="I113" i="58"/>
  <c r="I14" i="58"/>
  <c r="I19" i="58"/>
  <c r="I20" i="58"/>
  <c r="I42" i="58"/>
  <c r="I13" i="58"/>
  <c r="I98" i="58"/>
  <c r="I93" i="58"/>
  <c r="I94" i="58"/>
  <c r="I35" i="58"/>
  <c r="I90" i="58"/>
  <c r="I8" i="58"/>
  <c r="I56" i="58"/>
  <c r="I59" i="58"/>
  <c r="I9" i="58"/>
  <c r="I54" i="58"/>
  <c r="I108" i="58"/>
  <c r="I61" i="58"/>
  <c r="I69" i="58"/>
  <c r="I106" i="58"/>
  <c r="I23" i="58"/>
  <c r="I51" i="58"/>
  <c r="I64" i="58"/>
  <c r="I11" i="58"/>
  <c r="I95" i="58"/>
  <c r="I57" i="58"/>
  <c r="I48" i="58"/>
  <c r="I37" i="58"/>
  <c r="I6" i="58"/>
  <c r="I92" i="58"/>
  <c r="I15" i="58"/>
  <c r="I53" i="58"/>
  <c r="I89" i="58"/>
  <c r="I68" i="58"/>
  <c r="I21" i="58"/>
  <c r="I105" i="58"/>
  <c r="I66" i="58"/>
  <c r="I101" i="58"/>
  <c r="I36" i="58"/>
  <c r="I38" i="58"/>
  <c r="I50" i="58"/>
  <c r="I17" i="58"/>
  <c r="I120" i="58"/>
  <c r="I79" i="58"/>
  <c r="I47" i="58"/>
  <c r="I85" i="58"/>
  <c r="I118" i="58"/>
  <c r="I45" i="58"/>
  <c r="I96" i="58"/>
  <c r="I25" i="58"/>
  <c r="I74" i="58"/>
  <c r="I44" i="58"/>
  <c r="I28" i="58"/>
  <c r="I117" i="58"/>
  <c r="I112" i="58"/>
  <c r="I84" i="58"/>
  <c r="I107" i="58"/>
  <c r="I115" i="58"/>
  <c r="I4" i="58"/>
  <c r="I88" i="58"/>
  <c r="G1" i="58"/>
  <c r="I39" i="58"/>
  <c r="I43" i="58"/>
  <c r="I30" i="58"/>
  <c r="I26" i="58"/>
  <c r="I78" i="58"/>
  <c r="I97" i="58"/>
  <c r="I103" i="58"/>
  <c r="I55" i="58"/>
  <c r="I110" i="58"/>
  <c r="I100" i="58"/>
  <c r="I16" i="58"/>
  <c r="I73" i="58"/>
  <c r="I87" i="58"/>
  <c r="I70" i="58"/>
  <c r="I119" i="58"/>
  <c r="I83" i="58"/>
  <c r="I49" i="58"/>
  <c r="I122" i="58"/>
  <c r="I60" i="58"/>
  <c r="I12" i="58"/>
  <c r="I114" i="58"/>
  <c r="I72" i="58"/>
  <c r="I67" i="58"/>
  <c r="I52" i="58"/>
  <c r="I22" i="58"/>
  <c r="V11" i="53"/>
  <c r="V62" i="53"/>
  <c r="V137" i="49"/>
  <c r="V391" i="49"/>
  <c r="V83" i="50"/>
  <c r="V151" i="49"/>
  <c r="V49" i="47"/>
  <c r="M55" i="48"/>
  <c r="V18" i="53"/>
  <c r="V8" i="48"/>
  <c r="H36" i="53"/>
  <c r="I36" i="53"/>
  <c r="V14" i="47"/>
  <c r="V310" i="49"/>
  <c r="M22" i="43"/>
  <c r="V44" i="48"/>
  <c r="K13" i="38"/>
  <c r="L13" i="38" s="1"/>
  <c r="O13" i="38" s="1"/>
  <c r="V337" i="49"/>
  <c r="M54" i="48"/>
  <c r="T43" i="51"/>
  <c r="V261" i="49"/>
  <c r="V71" i="49"/>
  <c r="V73" i="53"/>
  <c r="F17" i="51"/>
  <c r="H46" i="50"/>
  <c r="I46" i="50"/>
  <c r="V7" i="47"/>
  <c r="M28" i="50"/>
  <c r="V77" i="53"/>
  <c r="Y13" i="42"/>
  <c r="K39" i="51"/>
  <c r="AJ20" i="50"/>
  <c r="V97" i="50"/>
  <c r="M21" i="43"/>
  <c r="K7" i="51"/>
  <c r="V72" i="48"/>
  <c r="T40" i="51"/>
  <c r="F69" i="34"/>
  <c r="K69" i="34"/>
  <c r="I69" i="34" s="1"/>
  <c r="M13" i="49"/>
  <c r="V171" i="49"/>
  <c r="K11" i="39"/>
  <c r="L11" i="39" s="1"/>
  <c r="O11" i="39" s="1"/>
  <c r="V217" i="49"/>
  <c r="M31" i="48"/>
  <c r="V5" i="49"/>
  <c r="V293" i="49"/>
  <c r="M7" i="49"/>
  <c r="V64" i="50"/>
  <c r="M27" i="42"/>
  <c r="V3" i="48"/>
  <c r="V46" i="47"/>
  <c r="Q29" i="40"/>
  <c r="D19" i="59"/>
  <c r="C19" i="59" s="1"/>
  <c r="V243" i="49"/>
  <c r="M63" i="49"/>
  <c r="V117" i="49"/>
  <c r="M23" i="50"/>
  <c r="M8" i="50"/>
  <c r="K5" i="45"/>
  <c r="I5" i="45"/>
  <c r="J5" i="45"/>
  <c r="V13" i="50"/>
  <c r="V65" i="49"/>
  <c r="K4" i="51"/>
  <c r="J7" i="45"/>
  <c r="K7" i="45"/>
  <c r="I7" i="45"/>
  <c r="V271" i="49"/>
  <c r="V30" i="47"/>
  <c r="V74" i="48"/>
  <c r="V31" i="50"/>
  <c r="V18" i="50"/>
  <c r="D8" i="59"/>
  <c r="C8" i="59" s="1"/>
  <c r="V74" i="49"/>
  <c r="V119" i="50"/>
  <c r="F13" i="51"/>
  <c r="K7" i="38"/>
  <c r="L7" i="38" s="1"/>
  <c r="O7" i="38" s="1"/>
  <c r="V15" i="53"/>
  <c r="T4" i="42"/>
  <c r="T3" i="42"/>
  <c r="T5" i="42"/>
  <c r="V63" i="47"/>
  <c r="M78" i="47"/>
  <c r="V106" i="49"/>
  <c r="U28" i="40"/>
  <c r="X28" i="40" s="1"/>
  <c r="K62" i="34"/>
  <c r="BI62" i="34" s="1"/>
  <c r="F62" i="34"/>
  <c r="V56" i="53"/>
  <c r="V33" i="53"/>
  <c r="I36" i="50"/>
  <c r="H36" i="50"/>
  <c r="V75" i="53"/>
  <c r="V5" i="47"/>
  <c r="V72" i="47"/>
  <c r="M19" i="42"/>
  <c r="F8" i="51"/>
  <c r="M41" i="49"/>
  <c r="V368" i="49"/>
  <c r="M88" i="53"/>
  <c r="M9" i="53"/>
  <c r="M53" i="49"/>
  <c r="U37" i="51"/>
  <c r="U9" i="51"/>
  <c r="U25" i="51"/>
  <c r="U39" i="51"/>
  <c r="U16" i="51"/>
  <c r="U11" i="51"/>
  <c r="U6" i="51"/>
  <c r="U33" i="51"/>
  <c r="U17" i="51"/>
  <c r="U50" i="51"/>
  <c r="U29" i="51"/>
  <c r="U43" i="51"/>
  <c r="U30" i="51"/>
  <c r="U3" i="51"/>
  <c r="U46" i="51"/>
  <c r="U26" i="51"/>
  <c r="U27" i="51"/>
  <c r="U40" i="51"/>
  <c r="U13" i="51"/>
  <c r="U34" i="51"/>
  <c r="U49" i="51"/>
  <c r="U53" i="51"/>
  <c r="U45" i="51"/>
  <c r="U47" i="51"/>
  <c r="U32" i="51"/>
  <c r="U15" i="51"/>
  <c r="U4" i="51"/>
  <c r="U12" i="51"/>
  <c r="U18" i="51"/>
  <c r="U56" i="51"/>
  <c r="U36" i="51"/>
  <c r="U57" i="51"/>
  <c r="U7" i="51"/>
  <c r="U14" i="51"/>
  <c r="U44" i="51"/>
  <c r="U21" i="51"/>
  <c r="U35" i="51"/>
  <c r="U41" i="51"/>
  <c r="U55" i="51"/>
  <c r="U51" i="51"/>
  <c r="U5" i="51"/>
  <c r="U28" i="51"/>
  <c r="U23" i="51"/>
  <c r="U22" i="51"/>
  <c r="U52" i="51"/>
  <c r="U10" i="51"/>
  <c r="U8" i="51"/>
  <c r="U38" i="51"/>
  <c r="U31" i="51"/>
  <c r="U20" i="51"/>
  <c r="U54" i="51"/>
  <c r="U48" i="51"/>
  <c r="U24" i="51"/>
  <c r="U19" i="51"/>
  <c r="U42" i="51"/>
  <c r="V82" i="49"/>
  <c r="V189" i="49"/>
  <c r="V35" i="53"/>
  <c r="V39" i="48"/>
  <c r="T22" i="51"/>
  <c r="M22" i="47"/>
  <c r="K15" i="39"/>
  <c r="L15" i="39" s="1"/>
  <c r="O15" i="39" s="1"/>
  <c r="M61" i="50"/>
  <c r="U10" i="45"/>
  <c r="U9" i="45"/>
  <c r="V57" i="50"/>
  <c r="K26" i="51"/>
  <c r="M33" i="48"/>
  <c r="V51" i="53"/>
  <c r="K5" i="34"/>
  <c r="I5" i="34" s="1"/>
  <c r="M5" i="34" s="1"/>
  <c r="F5" i="34"/>
  <c r="T14" i="51"/>
  <c r="I16" i="45"/>
  <c r="V138" i="49"/>
  <c r="V60" i="53"/>
  <c r="C28" i="59"/>
  <c r="J3" i="59" s="1"/>
  <c r="I54" i="53"/>
  <c r="H54" i="53"/>
  <c r="V27" i="47"/>
  <c r="V74" i="50"/>
  <c r="T49" i="51"/>
  <c r="V39" i="53"/>
  <c r="M64" i="49"/>
  <c r="K115" i="34"/>
  <c r="I115" i="34" s="1"/>
  <c r="F115" i="34"/>
  <c r="W124" i="50"/>
  <c r="W75" i="50"/>
  <c r="W68" i="50"/>
  <c r="W111" i="50"/>
  <c r="W10" i="50"/>
  <c r="W121" i="50"/>
  <c r="W78" i="50"/>
  <c r="W99" i="50"/>
  <c r="W14" i="50"/>
  <c r="W57" i="50"/>
  <c r="W116" i="50"/>
  <c r="W49" i="50"/>
  <c r="W20" i="50"/>
  <c r="W6" i="50"/>
  <c r="W63" i="50"/>
  <c r="W50" i="50"/>
  <c r="W36" i="50"/>
  <c r="W106" i="50"/>
  <c r="W4" i="50"/>
  <c r="W120" i="50"/>
  <c r="W89" i="50"/>
  <c r="W23" i="50"/>
  <c r="W104" i="50"/>
  <c r="W87" i="50"/>
  <c r="W8" i="50"/>
  <c r="W83" i="50"/>
  <c r="W123" i="50"/>
  <c r="W30" i="50"/>
  <c r="W13" i="50"/>
  <c r="W33" i="50"/>
  <c r="W117" i="50"/>
  <c r="W86" i="50"/>
  <c r="W62" i="50"/>
  <c r="W98" i="50"/>
  <c r="W103" i="50"/>
  <c r="W88" i="50"/>
  <c r="W112" i="50"/>
  <c r="W72" i="50"/>
  <c r="W45" i="50"/>
  <c r="W28" i="50"/>
  <c r="W81" i="50"/>
  <c r="W84" i="50"/>
  <c r="W27" i="50"/>
  <c r="W41" i="50"/>
  <c r="W100" i="50"/>
  <c r="W47" i="50"/>
  <c r="W5" i="50"/>
  <c r="W66" i="50"/>
  <c r="W115" i="50"/>
  <c r="W61" i="50"/>
  <c r="W79" i="50"/>
  <c r="W108" i="50"/>
  <c r="W54" i="50"/>
  <c r="W42" i="50"/>
  <c r="W15" i="50"/>
  <c r="W122" i="50"/>
  <c r="W16" i="50"/>
  <c r="W107" i="50"/>
  <c r="W17" i="50"/>
  <c r="W3" i="50"/>
  <c r="W48" i="50"/>
  <c r="W101" i="50"/>
  <c r="W91" i="50"/>
  <c r="W11" i="50"/>
  <c r="W102" i="50"/>
  <c r="W7" i="50"/>
  <c r="W97" i="50"/>
  <c r="W76" i="50"/>
  <c r="W44" i="50"/>
  <c r="W64" i="50"/>
  <c r="W93" i="50"/>
  <c r="W35" i="50"/>
  <c r="W95" i="50"/>
  <c r="W85" i="50"/>
  <c r="W24" i="50"/>
  <c r="W73" i="50"/>
  <c r="W46" i="50"/>
  <c r="W118" i="50"/>
  <c r="W31" i="50"/>
  <c r="W25" i="50"/>
  <c r="W82" i="50"/>
  <c r="W71" i="50"/>
  <c r="W34" i="50"/>
  <c r="W32" i="50"/>
  <c r="W74" i="50"/>
  <c r="W26" i="50"/>
  <c r="W55" i="50"/>
  <c r="W113" i="50"/>
  <c r="W80" i="50"/>
  <c r="W43" i="50"/>
  <c r="W109" i="50"/>
  <c r="W105" i="50"/>
  <c r="W12" i="50"/>
  <c r="W110" i="50"/>
  <c r="W38" i="50"/>
  <c r="W9" i="50"/>
  <c r="W37" i="50"/>
  <c r="W70" i="50"/>
  <c r="W29" i="50"/>
  <c r="W56" i="50"/>
  <c r="W119" i="50"/>
  <c r="W92" i="50"/>
  <c r="W65" i="50"/>
  <c r="W53" i="50"/>
  <c r="W59" i="50"/>
  <c r="W96" i="50"/>
  <c r="W58" i="50"/>
  <c r="W77" i="50"/>
  <c r="W39" i="50"/>
  <c r="W60" i="50"/>
  <c r="W69" i="50"/>
  <c r="W90" i="50"/>
  <c r="W51" i="50"/>
  <c r="W22" i="50"/>
  <c r="W21" i="50"/>
  <c r="W94" i="50"/>
  <c r="W40" i="50"/>
  <c r="W114" i="50"/>
  <c r="W52" i="50"/>
  <c r="W18" i="50"/>
  <c r="W19" i="50"/>
  <c r="W67" i="50"/>
  <c r="V40" i="53"/>
  <c r="T18" i="51"/>
  <c r="V9" i="50"/>
  <c r="T7" i="51"/>
  <c r="V166" i="49"/>
  <c r="AJ23" i="48"/>
  <c r="V17" i="49"/>
  <c r="K10" i="37"/>
  <c r="L10" i="37" s="1"/>
  <c r="O10" i="37" s="1"/>
  <c r="F12" i="34"/>
  <c r="K12" i="34"/>
  <c r="BI12" i="34" s="1"/>
  <c r="K53" i="51"/>
  <c r="I7" i="43"/>
  <c r="M26" i="47"/>
  <c r="V28" i="47"/>
  <c r="V47" i="48"/>
  <c r="K113" i="34"/>
  <c r="BI113" i="34" s="1"/>
  <c r="F113" i="34"/>
  <c r="V376" i="49"/>
  <c r="K23" i="39"/>
  <c r="V5" i="53"/>
  <c r="V56" i="47"/>
  <c r="V277" i="49"/>
  <c r="V29" i="50"/>
  <c r="V288" i="49"/>
  <c r="K21" i="34"/>
  <c r="I21" i="34" s="1"/>
  <c r="F21" i="34"/>
  <c r="AL12" i="48"/>
  <c r="F27" i="34"/>
  <c r="K27" i="34"/>
  <c r="BI27" i="34" s="1"/>
  <c r="V144" i="49"/>
  <c r="K4" i="45"/>
  <c r="J4" i="45"/>
  <c r="I4" i="45"/>
  <c r="V18" i="48"/>
  <c r="V71" i="50"/>
  <c r="D40" i="59"/>
  <c r="C40" i="59" s="1"/>
  <c r="L3" i="59"/>
  <c r="M4" i="43"/>
  <c r="O4" i="43"/>
  <c r="N4" i="43"/>
  <c r="V267" i="49"/>
  <c r="V184" i="49"/>
  <c r="V66" i="48"/>
  <c r="K55" i="51"/>
  <c r="AH23" i="51"/>
  <c r="V102" i="50"/>
  <c r="V5" i="50"/>
  <c r="V78" i="48"/>
  <c r="F102" i="34"/>
  <c r="K102" i="34"/>
  <c r="BI102" i="34" s="1"/>
  <c r="T4" i="51"/>
  <c r="K20" i="34"/>
  <c r="I20" i="34" s="1"/>
  <c r="F20" i="34"/>
  <c r="V316" i="49"/>
  <c r="M79" i="53"/>
  <c r="K17" i="51"/>
  <c r="V26" i="53"/>
  <c r="M18" i="47"/>
  <c r="V54" i="49"/>
  <c r="V369" i="49"/>
  <c r="M77" i="47"/>
  <c r="V68" i="53"/>
  <c r="V25" i="48"/>
  <c r="AJ19" i="49"/>
  <c r="K20" i="38"/>
  <c r="P20" i="38" s="1"/>
  <c r="V292" i="49"/>
  <c r="T28" i="51"/>
  <c r="K88" i="34"/>
  <c r="BI88" i="34" s="1"/>
  <c r="F88" i="34"/>
  <c r="M82" i="53"/>
  <c r="V313" i="49"/>
  <c r="I39" i="50"/>
  <c r="H39" i="50"/>
  <c r="K46" i="34"/>
  <c r="I46" i="34" s="1"/>
  <c r="F46" i="34"/>
  <c r="M19" i="47"/>
  <c r="D15" i="45"/>
  <c r="D16" i="45"/>
  <c r="D24" i="43"/>
  <c r="E3" i="39"/>
  <c r="R3" i="39" s="1"/>
  <c r="D16" i="44"/>
  <c r="AB3" i="45"/>
  <c r="D30" i="42"/>
  <c r="D20" i="44"/>
  <c r="AF3" i="42"/>
  <c r="D16" i="43"/>
  <c r="D18" i="42"/>
  <c r="AF3" i="43"/>
  <c r="D26" i="42"/>
  <c r="E3" i="38"/>
  <c r="R3" i="38" s="1"/>
  <c r="D25" i="42"/>
  <c r="D4" i="43"/>
  <c r="D19" i="42"/>
  <c r="D18" i="44"/>
  <c r="D4" i="45"/>
  <c r="D17" i="45"/>
  <c r="D21" i="43"/>
  <c r="D22" i="43"/>
  <c r="D21" i="44"/>
  <c r="D17" i="44"/>
  <c r="D23" i="42"/>
  <c r="D19" i="44"/>
  <c r="D18" i="43"/>
  <c r="D17" i="43"/>
  <c r="D15" i="44"/>
  <c r="D21" i="42"/>
  <c r="D28" i="42"/>
  <c r="D19" i="45"/>
  <c r="D15" i="42"/>
  <c r="D22" i="42"/>
  <c r="E3" i="37"/>
  <c r="R3" i="37" s="1"/>
  <c r="Q26" i="40"/>
  <c r="D17" i="42"/>
  <c r="D27" i="42"/>
  <c r="D20" i="43"/>
  <c r="D23" i="43"/>
  <c r="AF3" i="44"/>
  <c r="D15" i="43"/>
  <c r="D19" i="43"/>
  <c r="D29" i="42"/>
  <c r="D16" i="42"/>
  <c r="D24" i="42"/>
  <c r="D18" i="45"/>
  <c r="D20" i="42"/>
  <c r="D4" i="42"/>
  <c r="V111" i="50"/>
  <c r="V332" i="49"/>
  <c r="V47" i="47"/>
  <c r="T17" i="51"/>
  <c r="D10" i="59"/>
  <c r="C10" i="59" s="1"/>
  <c r="V74" i="53"/>
  <c r="V294" i="49"/>
  <c r="T48" i="51"/>
  <c r="V69" i="48"/>
  <c r="V104" i="49"/>
  <c r="V11" i="50"/>
  <c r="V341" i="49"/>
  <c r="H51" i="53"/>
  <c r="I51" i="53"/>
  <c r="V379" i="49"/>
  <c r="V93" i="50"/>
  <c r="M25" i="50"/>
  <c r="K108" i="34"/>
  <c r="BI108" i="34" s="1"/>
  <c r="F108" i="34"/>
  <c r="I42" i="53"/>
  <c r="H42" i="53"/>
  <c r="V229" i="49"/>
  <c r="K14" i="34"/>
  <c r="I14" i="34" s="1"/>
  <c r="F14" i="34"/>
  <c r="I45" i="50"/>
  <c r="H45" i="50"/>
  <c r="F96" i="34"/>
  <c r="K96" i="34"/>
  <c r="BI96" i="34" s="1"/>
  <c r="V372" i="49"/>
  <c r="M66" i="50"/>
  <c r="V103" i="50"/>
  <c r="V279" i="49"/>
  <c r="I32" i="50"/>
  <c r="H32" i="50"/>
  <c r="V345" i="49"/>
  <c r="V168" i="49"/>
  <c r="V20" i="47"/>
  <c r="C33" i="59"/>
  <c r="V16" i="49"/>
  <c r="V15" i="50"/>
  <c r="V37" i="49"/>
  <c r="V280" i="49"/>
  <c r="M67" i="53"/>
  <c r="M34" i="50"/>
  <c r="K15" i="37"/>
  <c r="L15" i="37" s="1"/>
  <c r="O15" i="37" s="1"/>
  <c r="M56" i="53"/>
  <c r="V203" i="49"/>
  <c r="V55" i="49"/>
  <c r="U13" i="45"/>
  <c r="D23" i="39"/>
  <c r="V46" i="48"/>
  <c r="V240" i="49"/>
  <c r="V57" i="48"/>
  <c r="M63" i="53"/>
  <c r="V149" i="49"/>
  <c r="M7" i="42"/>
  <c r="N7" i="42"/>
  <c r="O7" i="42"/>
  <c r="V34" i="50"/>
  <c r="V41" i="47"/>
  <c r="V238" i="49"/>
  <c r="V7" i="53"/>
  <c r="M15" i="49"/>
  <c r="V23" i="49"/>
  <c r="AJ20" i="49"/>
  <c r="V350" i="49"/>
  <c r="AH22" i="51"/>
  <c r="V88" i="53"/>
  <c r="K18" i="38"/>
  <c r="L18" i="38" s="1"/>
  <c r="O18" i="38" s="1"/>
  <c r="B116" i="58"/>
  <c r="F115" i="58" s="1"/>
  <c r="B13" i="58"/>
  <c r="F12" i="58" s="1"/>
  <c r="B75" i="58"/>
  <c r="F74" i="58" s="1"/>
  <c r="B115" i="58"/>
  <c r="F114" i="58" s="1"/>
  <c r="B4" i="58"/>
  <c r="B70" i="58"/>
  <c r="D69" i="58" s="1"/>
  <c r="B46" i="58"/>
  <c r="D45" i="58" s="1"/>
  <c r="B89" i="58"/>
  <c r="F88" i="58" s="1"/>
  <c r="B59" i="58"/>
  <c r="D58" i="58" s="1"/>
  <c r="B101" i="58"/>
  <c r="D100" i="58" s="1"/>
  <c r="B15" i="58"/>
  <c r="F14" i="58" s="1"/>
  <c r="B34" i="58"/>
  <c r="D33" i="58" s="1"/>
  <c r="B111" i="58"/>
  <c r="D110" i="58" s="1"/>
  <c r="B56" i="58"/>
  <c r="F55" i="58" s="1"/>
  <c r="B64" i="58"/>
  <c r="F63" i="58" s="1"/>
  <c r="B110" i="58"/>
  <c r="F109" i="58" s="1"/>
  <c r="B74" i="58"/>
  <c r="D73" i="58" s="1"/>
  <c r="B18" i="58"/>
  <c r="D17" i="58" s="1"/>
  <c r="B86" i="58"/>
  <c r="D85" i="58" s="1"/>
  <c r="B11" i="58"/>
  <c r="F10" i="58" s="1"/>
  <c r="B80" i="58"/>
  <c r="D79" i="58" s="1"/>
  <c r="B55" i="58"/>
  <c r="D54" i="58" s="1"/>
  <c r="B53" i="58"/>
  <c r="F52" i="58" s="1"/>
  <c r="B109" i="58"/>
  <c r="D108" i="58" s="1"/>
  <c r="B39" i="58"/>
  <c r="D38" i="58" s="1"/>
  <c r="B112" i="58"/>
  <c r="F111" i="58" s="1"/>
  <c r="B108" i="58"/>
  <c r="D107" i="58" s="1"/>
  <c r="B52" i="58"/>
  <c r="F51" i="58" s="1"/>
  <c r="B117" i="58"/>
  <c r="D116" i="58" s="1"/>
  <c r="B19" i="58"/>
  <c r="F18" i="58" s="1"/>
  <c r="B42" i="58"/>
  <c r="F41" i="58" s="1"/>
  <c r="B50" i="58"/>
  <c r="F49" i="58" s="1"/>
  <c r="B83" i="58"/>
  <c r="F82" i="58" s="1"/>
  <c r="B51" i="58"/>
  <c r="F50" i="58" s="1"/>
  <c r="B76" i="58"/>
  <c r="F75" i="58" s="1"/>
  <c r="B45" i="58"/>
  <c r="F44" i="58" s="1"/>
  <c r="B22" i="58"/>
  <c r="F21" i="58" s="1"/>
  <c r="B43" i="58"/>
  <c r="F42" i="58" s="1"/>
  <c r="B120" i="58"/>
  <c r="D119" i="58" s="1"/>
  <c r="B85" i="58"/>
  <c r="D84" i="58" s="1"/>
  <c r="B23" i="58"/>
  <c r="F22" i="58" s="1"/>
  <c r="B14" i="58"/>
  <c r="D13" i="58" s="1"/>
  <c r="B7" i="58"/>
  <c r="D6" i="58" s="1"/>
  <c r="B47" i="58"/>
  <c r="D46" i="58" s="1"/>
  <c r="B26" i="58"/>
  <c r="D25" i="58" s="1"/>
  <c r="B95" i="58"/>
  <c r="F94" i="58" s="1"/>
  <c r="B77" i="58"/>
  <c r="D76" i="58" s="1"/>
  <c r="B37" i="58"/>
  <c r="F36" i="58" s="1"/>
  <c r="B10" i="58"/>
  <c r="F9" i="58" s="1"/>
  <c r="B68" i="58"/>
  <c r="D67" i="58" s="1"/>
  <c r="B44" i="58"/>
  <c r="D43" i="58" s="1"/>
  <c r="B29" i="58"/>
  <c r="D28" i="58" s="1"/>
  <c r="B87" i="58"/>
  <c r="D86" i="58" s="1"/>
  <c r="B90" i="58"/>
  <c r="F89" i="58" s="1"/>
  <c r="B35" i="58"/>
  <c r="D34" i="58" s="1"/>
  <c r="B99" i="58"/>
  <c r="D98" i="58" s="1"/>
  <c r="B107" i="58"/>
  <c r="D106" i="58" s="1"/>
  <c r="B104" i="58"/>
  <c r="D103" i="58" s="1"/>
  <c r="B122" i="58"/>
  <c r="F121" i="58" s="1"/>
  <c r="B12" i="58"/>
  <c r="F11" i="58" s="1"/>
  <c r="B33" i="58"/>
  <c r="F32" i="58" s="1"/>
  <c r="B71" i="58"/>
  <c r="D70" i="58" s="1"/>
  <c r="B8" i="58"/>
  <c r="D7" i="58" s="1"/>
  <c r="B96" i="58"/>
  <c r="D95" i="58" s="1"/>
  <c r="B123" i="58"/>
  <c r="D122" i="58" s="1"/>
  <c r="B82" i="58"/>
  <c r="D81" i="58" s="1"/>
  <c r="B41" i="58"/>
  <c r="F40" i="58" s="1"/>
  <c r="B97" i="58"/>
  <c r="D96" i="58" s="1"/>
  <c r="B72" i="58"/>
  <c r="F71" i="58" s="1"/>
  <c r="B49" i="58"/>
  <c r="D48" i="58" s="1"/>
  <c r="B81" i="58"/>
  <c r="F80" i="58" s="1"/>
  <c r="B119" i="58"/>
  <c r="D118" i="58" s="1"/>
  <c r="B69" i="58"/>
  <c r="F68" i="58" s="1"/>
  <c r="B31" i="58"/>
  <c r="F30" i="58" s="1"/>
  <c r="B20" i="58"/>
  <c r="D19" i="58" s="1"/>
  <c r="B30" i="58"/>
  <c r="F29" i="58" s="1"/>
  <c r="B100" i="58"/>
  <c r="D99" i="58" s="1"/>
  <c r="B5" i="58"/>
  <c r="D4" i="58" s="1"/>
  <c r="B24" i="58"/>
  <c r="D23" i="58" s="1"/>
  <c r="B62" i="58"/>
  <c r="D61" i="58" s="1"/>
  <c r="B63" i="58"/>
  <c r="D62" i="58" s="1"/>
  <c r="B67" i="58"/>
  <c r="D66" i="58" s="1"/>
  <c r="B121" i="58"/>
  <c r="D120" i="58" s="1"/>
  <c r="B28" i="58"/>
  <c r="D27" i="58" s="1"/>
  <c r="B113" i="58"/>
  <c r="D112" i="58" s="1"/>
  <c r="B58" i="58"/>
  <c r="D57" i="58" s="1"/>
  <c r="B79" i="58"/>
  <c r="F78" i="58" s="1"/>
  <c r="B66" i="58"/>
  <c r="F65" i="58" s="1"/>
  <c r="B88" i="58"/>
  <c r="D87" i="58" s="1"/>
  <c r="B38" i="58"/>
  <c r="D37" i="58" s="1"/>
  <c r="B57" i="58"/>
  <c r="D56" i="58" s="1"/>
  <c r="B114" i="58"/>
  <c r="D113" i="58" s="1"/>
  <c r="B102" i="58"/>
  <c r="D101" i="58" s="1"/>
  <c r="B16" i="58"/>
  <c r="D15" i="58" s="1"/>
  <c r="B94" i="58"/>
  <c r="F93" i="58" s="1"/>
  <c r="B78" i="58"/>
  <c r="D77" i="58" s="1"/>
  <c r="B21" i="58"/>
  <c r="D20" i="58" s="1"/>
  <c r="B65" i="58"/>
  <c r="D64" i="58" s="1"/>
  <c r="B91" i="58"/>
  <c r="F90" i="58" s="1"/>
  <c r="B48" i="58"/>
  <c r="D47" i="58" s="1"/>
  <c r="B73" i="58"/>
  <c r="F72" i="58" s="1"/>
  <c r="B32" i="58"/>
  <c r="F31" i="58" s="1"/>
  <c r="B92" i="58"/>
  <c r="F91" i="58" s="1"/>
  <c r="B98" i="58"/>
  <c r="D97" i="58" s="1"/>
  <c r="B105" i="58"/>
  <c r="D104" i="58" s="1"/>
  <c r="B106" i="58"/>
  <c r="D105" i="58" s="1"/>
  <c r="B17" i="58"/>
  <c r="F16" i="58" s="1"/>
  <c r="B36" i="58"/>
  <c r="F35" i="58" s="1"/>
  <c r="B84" i="58"/>
  <c r="D83" i="58" s="1"/>
  <c r="B54" i="58"/>
  <c r="D53" i="58" s="1"/>
  <c r="B60" i="58"/>
  <c r="F59" i="58" s="1"/>
  <c r="B103" i="58"/>
  <c r="F102" i="58" s="1"/>
  <c r="B61" i="58"/>
  <c r="D60" i="58" s="1"/>
  <c r="B6" i="58"/>
  <c r="D5" i="58" s="1"/>
  <c r="B27" i="58"/>
  <c r="F26" i="58" s="1"/>
  <c r="B25" i="58"/>
  <c r="F24" i="58" s="1"/>
  <c r="B9" i="58"/>
  <c r="D8" i="58" s="1"/>
  <c r="B93" i="58"/>
  <c r="D92" i="58" s="1"/>
  <c r="B118" i="58"/>
  <c r="F117" i="58" s="1"/>
  <c r="B40" i="58"/>
  <c r="F39" i="58" s="1"/>
  <c r="K48" i="51"/>
  <c r="V77" i="49"/>
  <c r="AJ15" i="49"/>
  <c r="AJ18" i="50"/>
  <c r="V96" i="49"/>
  <c r="V70" i="53"/>
  <c r="C42" i="59"/>
  <c r="M48" i="47"/>
  <c r="V86" i="48"/>
  <c r="K24" i="51"/>
  <c r="K10" i="39"/>
  <c r="P10" i="39" s="1"/>
  <c r="H43" i="50"/>
  <c r="I43" i="50"/>
  <c r="V79" i="48"/>
  <c r="V268" i="49"/>
  <c r="M29" i="49"/>
  <c r="M89" i="53"/>
  <c r="I29" i="50"/>
  <c r="H29" i="50"/>
  <c r="F12" i="51"/>
  <c r="V50" i="53"/>
  <c r="F22" i="51"/>
  <c r="V39" i="49"/>
  <c r="M28" i="59"/>
  <c r="J5" i="59" s="1"/>
  <c r="AJ15" i="50"/>
  <c r="V95" i="50"/>
  <c r="M18" i="42"/>
  <c r="A5" i="44"/>
  <c r="V59" i="47"/>
  <c r="M50" i="50"/>
  <c r="V61" i="48"/>
  <c r="V3" i="53"/>
  <c r="M3" i="53"/>
  <c r="V11" i="49"/>
  <c r="V46" i="50"/>
  <c r="F11" i="51"/>
  <c r="V114" i="50"/>
  <c r="M29" i="42"/>
  <c r="M15" i="43"/>
  <c r="V218" i="49"/>
  <c r="M78" i="50"/>
  <c r="V12" i="48"/>
  <c r="Y3" i="43"/>
  <c r="Y5" i="43"/>
  <c r="Y4" i="43"/>
  <c r="M23" i="48"/>
  <c r="K101" i="34"/>
  <c r="BI101" i="34" s="1"/>
  <c r="F101" i="34"/>
  <c r="M22" i="49"/>
  <c r="V193" i="49"/>
  <c r="K45" i="51"/>
  <c r="V221" i="49"/>
  <c r="M20" i="53"/>
  <c r="I37" i="50"/>
  <c r="H37" i="50"/>
  <c r="V207" i="49"/>
  <c r="T56" i="51"/>
  <c r="V179" i="49"/>
  <c r="T57" i="51"/>
  <c r="V330" i="49"/>
  <c r="M337" i="49"/>
  <c r="V60" i="47"/>
  <c r="V56" i="48"/>
  <c r="V6" i="53"/>
  <c r="V181" i="49"/>
  <c r="P5" i="45"/>
  <c r="P3" i="45"/>
  <c r="P4" i="45"/>
  <c r="V96" i="50"/>
  <c r="U12" i="40"/>
  <c r="U18" i="40"/>
  <c r="U13" i="40"/>
  <c r="U15" i="40"/>
  <c r="U21" i="40"/>
  <c r="U16" i="40"/>
  <c r="U19" i="40"/>
  <c r="U20" i="40"/>
  <c r="U17" i="40"/>
  <c r="U14" i="40"/>
  <c r="V287" i="49"/>
  <c r="M29" i="47"/>
  <c r="V59" i="50"/>
  <c r="M18" i="49"/>
  <c r="V44" i="50"/>
  <c r="F89" i="34"/>
  <c r="K89" i="34"/>
  <c r="BI89" i="34" s="1"/>
  <c r="V111" i="49"/>
  <c r="F15" i="51"/>
  <c r="V12" i="50"/>
  <c r="V69" i="49"/>
  <c r="H31" i="59"/>
  <c r="G31" i="59" s="1"/>
  <c r="V262" i="49"/>
  <c r="M60" i="47"/>
  <c r="F94" i="34"/>
  <c r="K94" i="34"/>
  <c r="BI94" i="34" s="1"/>
  <c r="M49" i="47"/>
  <c r="V19" i="50"/>
  <c r="AC64" i="53"/>
  <c r="AC87" i="53"/>
  <c r="AC11" i="53"/>
  <c r="AC26" i="53"/>
  <c r="AC68" i="53"/>
  <c r="AC62" i="53"/>
  <c r="AC82" i="53"/>
  <c r="AC23" i="53"/>
  <c r="AC22" i="53"/>
  <c r="AC2" i="53"/>
  <c r="AC24" i="53"/>
  <c r="AC86" i="53"/>
  <c r="AC21" i="53"/>
  <c r="AC31" i="53"/>
  <c r="AC32" i="53"/>
  <c r="AC7" i="53"/>
  <c r="AC59" i="53"/>
  <c r="AC34" i="53"/>
  <c r="AC75" i="53"/>
  <c r="AC14" i="53"/>
  <c r="AC36" i="53"/>
  <c r="AC56" i="53"/>
  <c r="AC9" i="53"/>
  <c r="AC72" i="53"/>
  <c r="AC79" i="53"/>
  <c r="AC46" i="53"/>
  <c r="AC63" i="53"/>
  <c r="AC20" i="53"/>
  <c r="AC48" i="53"/>
  <c r="AC44" i="53"/>
  <c r="AC77" i="53"/>
  <c r="AC84" i="53"/>
  <c r="AC67" i="53"/>
  <c r="AC15" i="53"/>
  <c r="AC58" i="53"/>
  <c r="AC3" i="53"/>
  <c r="AC38" i="53"/>
  <c r="AC17" i="53"/>
  <c r="AC25" i="53"/>
  <c r="AC83" i="53"/>
  <c r="AC18" i="53"/>
  <c r="AC74" i="53"/>
  <c r="AC12" i="53"/>
  <c r="AC50" i="53"/>
  <c r="AC42" i="53"/>
  <c r="AC40" i="53"/>
  <c r="AC4" i="53"/>
  <c r="AC55" i="53"/>
  <c r="AC28" i="53"/>
  <c r="AC45" i="53"/>
  <c r="AC27" i="53"/>
  <c r="AC13" i="53"/>
  <c r="AC80" i="53"/>
  <c r="AC43" i="53"/>
  <c r="AC88" i="53"/>
  <c r="AC89" i="53"/>
  <c r="AC78" i="53"/>
  <c r="AC57" i="53"/>
  <c r="AC53" i="53"/>
  <c r="AC54" i="53"/>
  <c r="AC35" i="53"/>
  <c r="AC39" i="53"/>
  <c r="AC5" i="53"/>
  <c r="AC29" i="53"/>
  <c r="AC73" i="53"/>
  <c r="AC61" i="53"/>
  <c r="AC51" i="53"/>
  <c r="AC76" i="53"/>
  <c r="AC65" i="53"/>
  <c r="AC52" i="53"/>
  <c r="AC30" i="53"/>
  <c r="AC70" i="53"/>
  <c r="AC41" i="53"/>
  <c r="AC37" i="53"/>
  <c r="AC81" i="53"/>
  <c r="AC6" i="53"/>
  <c r="AC19" i="53"/>
  <c r="AC71" i="53"/>
  <c r="AC49" i="53"/>
  <c r="AC66" i="53"/>
  <c r="AC69" i="53"/>
  <c r="AC10" i="53"/>
  <c r="AC47" i="53"/>
  <c r="AC8" i="53"/>
  <c r="AC16" i="53"/>
  <c r="AC60" i="53"/>
  <c r="AC85" i="53"/>
  <c r="AC33" i="53"/>
  <c r="V31" i="47"/>
  <c r="V196" i="49"/>
  <c r="V109" i="49"/>
  <c r="F29" i="34"/>
  <c r="K29" i="34"/>
  <c r="BI29" i="34" s="1"/>
  <c r="AH12" i="51"/>
  <c r="K7" i="39"/>
  <c r="P7" i="39" s="1"/>
  <c r="H43" i="53"/>
  <c r="I43" i="53"/>
  <c r="V55" i="53"/>
  <c r="H41" i="50"/>
  <c r="I41" i="50"/>
  <c r="U4" i="44"/>
  <c r="U3" i="44"/>
  <c r="U5" i="44"/>
  <c r="V110" i="49"/>
  <c r="V186" i="49"/>
  <c r="V33" i="47"/>
  <c r="V195" i="49"/>
  <c r="V269" i="49"/>
  <c r="K21" i="39"/>
  <c r="V45" i="49"/>
  <c r="V71" i="53"/>
  <c r="V83" i="48"/>
  <c r="AL17" i="48"/>
  <c r="K3" i="51"/>
  <c r="V84" i="49"/>
  <c r="M24" i="49"/>
  <c r="V47" i="50"/>
  <c r="V9" i="47"/>
  <c r="V94" i="50"/>
  <c r="V119" i="49"/>
  <c r="V66" i="49"/>
  <c r="H9" i="59"/>
  <c r="G9" i="59" s="1"/>
  <c r="V200" i="49"/>
  <c r="V45" i="53"/>
  <c r="V80" i="49"/>
  <c r="M9" i="49"/>
  <c r="C14" i="59"/>
  <c r="B1" i="58" s="1"/>
  <c r="F14" i="51"/>
  <c r="K31" i="34"/>
  <c r="BI31" i="34" s="1"/>
  <c r="F31" i="34"/>
  <c r="K8" i="51"/>
  <c r="V36" i="53"/>
  <c r="V208" i="49"/>
  <c r="V120" i="49"/>
  <c r="F41" i="34"/>
  <c r="K41" i="34"/>
  <c r="BI41" i="34" s="1"/>
  <c r="V80" i="50"/>
  <c r="V153" i="49"/>
  <c r="K24" i="39"/>
  <c r="M10" i="48"/>
  <c r="V259" i="49"/>
  <c r="M68" i="53"/>
  <c r="V57" i="47"/>
  <c r="V325" i="49"/>
  <c r="V85" i="49"/>
  <c r="V70" i="47"/>
  <c r="V49" i="48"/>
  <c r="V37" i="47"/>
  <c r="M30" i="50"/>
  <c r="V185" i="49"/>
  <c r="M70" i="53"/>
  <c r="V38" i="48"/>
  <c r="V81" i="48"/>
  <c r="K28" i="51"/>
  <c r="U27" i="40"/>
  <c r="Y27" i="40" s="1"/>
  <c r="E6" i="35"/>
  <c r="F74" i="34"/>
  <c r="K74" i="34"/>
  <c r="I74" i="34" s="1"/>
  <c r="V81" i="49"/>
  <c r="V20" i="49"/>
  <c r="V55" i="50"/>
  <c r="V4" i="53"/>
  <c r="V99" i="49"/>
  <c r="H44" i="53"/>
  <c r="I44" i="53"/>
  <c r="V23" i="53"/>
  <c r="V10" i="48"/>
  <c r="I6" i="43"/>
  <c r="V145" i="49"/>
  <c r="V53" i="48"/>
  <c r="V19" i="48"/>
  <c r="V68" i="48"/>
  <c r="V266" i="49"/>
  <c r="V131" i="49"/>
  <c r="V346" i="49"/>
  <c r="AL14" i="48"/>
  <c r="M23" i="47"/>
  <c r="K40" i="51"/>
  <c r="V82" i="50"/>
  <c r="V389" i="49"/>
  <c r="I31" i="50"/>
  <c r="H31" i="50"/>
  <c r="AJ11" i="49"/>
  <c r="V30" i="48"/>
  <c r="F25" i="51"/>
  <c r="V101" i="50"/>
  <c r="V127" i="49"/>
  <c r="V59" i="49"/>
  <c r="K33" i="34"/>
  <c r="I33" i="34" s="1"/>
  <c r="F33" i="34"/>
  <c r="V115" i="50"/>
  <c r="K57" i="51"/>
  <c r="V24" i="50"/>
  <c r="V63" i="53"/>
  <c r="M51" i="48"/>
  <c r="M53" i="48"/>
  <c r="M36" i="50"/>
  <c r="V388" i="49"/>
  <c r="V296" i="49"/>
  <c r="V154" i="49"/>
  <c r="M39" i="50"/>
  <c r="A94" i="55"/>
  <c r="A86" i="55"/>
  <c r="A13" i="55"/>
  <c r="A11" i="55"/>
  <c r="A118" i="55"/>
  <c r="A88" i="55"/>
  <c r="A107" i="55"/>
  <c r="A105" i="55"/>
  <c r="A100" i="55"/>
  <c r="A51" i="55"/>
  <c r="A80" i="55"/>
  <c r="A67" i="55"/>
  <c r="A63" i="55"/>
  <c r="A98" i="55"/>
  <c r="A85" i="55"/>
  <c r="A111" i="55"/>
  <c r="A90" i="55"/>
  <c r="A44" i="55"/>
  <c r="A75" i="55"/>
  <c r="A120" i="55"/>
  <c r="A18" i="55"/>
  <c r="A73" i="55"/>
  <c r="A57" i="55"/>
  <c r="A43" i="55"/>
  <c r="A87" i="55"/>
  <c r="A115" i="55"/>
  <c r="A22" i="55"/>
  <c r="A37" i="55"/>
  <c r="A40" i="55"/>
  <c r="A74" i="55"/>
  <c r="A110" i="55"/>
  <c r="A65" i="55"/>
  <c r="A33" i="55"/>
  <c r="A25" i="55"/>
  <c r="A117" i="55"/>
  <c r="A59" i="55"/>
  <c r="A19" i="55"/>
  <c r="A122" i="55"/>
  <c r="A46" i="55"/>
  <c r="A78" i="55"/>
  <c r="A116" i="55"/>
  <c r="A54" i="55"/>
  <c r="A70" i="55"/>
  <c r="A61" i="55"/>
  <c r="A7" i="55"/>
  <c r="A48" i="55"/>
  <c r="A112" i="55"/>
  <c r="A64" i="55"/>
  <c r="A3" i="55"/>
  <c r="A6" i="55"/>
  <c r="A82" i="55"/>
  <c r="A38" i="55"/>
  <c r="A101" i="55"/>
  <c r="A109" i="55"/>
  <c r="A89" i="55"/>
  <c r="A68" i="55"/>
  <c r="A26" i="55"/>
  <c r="A47" i="55"/>
  <c r="A17" i="55"/>
  <c r="A99" i="55"/>
  <c r="A93" i="55"/>
  <c r="A8" i="55"/>
  <c r="A45" i="55"/>
  <c r="A55" i="55"/>
  <c r="A27" i="55"/>
  <c r="A41" i="55"/>
  <c r="A20" i="55"/>
  <c r="A62" i="55"/>
  <c r="A30" i="55"/>
  <c r="A95" i="55"/>
  <c r="A56" i="55"/>
  <c r="A69" i="55"/>
  <c r="A32" i="55"/>
  <c r="A52" i="55"/>
  <c r="A76" i="55"/>
  <c r="A97" i="55"/>
  <c r="A114" i="55"/>
  <c r="A21" i="55"/>
  <c r="A113" i="55"/>
  <c r="A102" i="55"/>
  <c r="A91" i="55"/>
  <c r="A24" i="55"/>
  <c r="A42" i="55"/>
  <c r="A121" i="55"/>
  <c r="A92" i="55"/>
  <c r="A49" i="55"/>
  <c r="A31" i="55"/>
  <c r="A15" i="55"/>
  <c r="A36" i="55"/>
  <c r="A4" i="55"/>
  <c r="A83" i="55"/>
  <c r="A96" i="55"/>
  <c r="A108" i="55"/>
  <c r="A106" i="55"/>
  <c r="A10" i="55"/>
  <c r="A28" i="55"/>
  <c r="A84" i="55"/>
  <c r="A14" i="55"/>
  <c r="A34" i="55"/>
  <c r="A5" i="55"/>
  <c r="A81" i="55"/>
  <c r="A16" i="55"/>
  <c r="A71" i="55"/>
  <c r="A119" i="55"/>
  <c r="A53" i="55"/>
  <c r="A12" i="55"/>
  <c r="A58" i="55"/>
  <c r="A9" i="55"/>
  <c r="A72" i="55"/>
  <c r="A77" i="55"/>
  <c r="A60" i="55"/>
  <c r="A29" i="55"/>
  <c r="A103" i="55"/>
  <c r="A66" i="55"/>
  <c r="A50" i="55"/>
  <c r="A104" i="55"/>
  <c r="A35" i="55"/>
  <c r="A79" i="55"/>
  <c r="A39" i="55"/>
  <c r="A23" i="55"/>
  <c r="V6" i="48"/>
  <c r="M71" i="50"/>
  <c r="M38" i="49"/>
  <c r="AJ16" i="48"/>
  <c r="M16" i="43"/>
  <c r="T33" i="51"/>
  <c r="M31" i="50"/>
  <c r="V27" i="49"/>
  <c r="V20" i="48"/>
  <c r="AJ23" i="50"/>
  <c r="K43" i="51"/>
  <c r="M56" i="50"/>
  <c r="V4" i="50"/>
  <c r="N7" i="43"/>
  <c r="M7" i="43"/>
  <c r="O7" i="43"/>
  <c r="V41" i="48"/>
  <c r="V321" i="49"/>
  <c r="V361" i="49"/>
  <c r="F85" i="34"/>
  <c r="K85" i="34"/>
  <c r="I85" i="34" s="1"/>
  <c r="AH16" i="51"/>
  <c r="M40" i="49"/>
  <c r="V365" i="49"/>
  <c r="V194" i="49"/>
  <c r="V61" i="50"/>
  <c r="V319" i="49"/>
  <c r="M19" i="53"/>
  <c r="V21" i="47"/>
  <c r="F10" i="51"/>
  <c r="M29" i="48"/>
  <c r="V317" i="49"/>
  <c r="K34" i="34"/>
  <c r="BI34" i="34" s="1"/>
  <c r="F34" i="34"/>
  <c r="V182" i="49"/>
  <c r="V62" i="48"/>
  <c r="AC55" i="47"/>
  <c r="AC5" i="47"/>
  <c r="AC75" i="47"/>
  <c r="AC25" i="47"/>
  <c r="AC10" i="47"/>
  <c r="AC74" i="47"/>
  <c r="AC79" i="47"/>
  <c r="AC12" i="47"/>
  <c r="AC45" i="47"/>
  <c r="AC77" i="47"/>
  <c r="AC29" i="47"/>
  <c r="AC17" i="47"/>
  <c r="AC11" i="47"/>
  <c r="AC64" i="47"/>
  <c r="AC58" i="47"/>
  <c r="AC78" i="47"/>
  <c r="AC13" i="47"/>
  <c r="AC68" i="47"/>
  <c r="AC43" i="47"/>
  <c r="AC36" i="47"/>
  <c r="AC15" i="47"/>
  <c r="AC53" i="47"/>
  <c r="AC71" i="47"/>
  <c r="AC30" i="47"/>
  <c r="AC37" i="47"/>
  <c r="AC56" i="47"/>
  <c r="AC3" i="47"/>
  <c r="AC23" i="47"/>
  <c r="AC54" i="47"/>
  <c r="AC7" i="47"/>
  <c r="AC76" i="47"/>
  <c r="AC24" i="47"/>
  <c r="AC32" i="47"/>
  <c r="AC44" i="47"/>
  <c r="AC40" i="47"/>
  <c r="AC20" i="47"/>
  <c r="AC14" i="47"/>
  <c r="AC66" i="47"/>
  <c r="AC38" i="47"/>
  <c r="AC62" i="47"/>
  <c r="AC57" i="47"/>
  <c r="AC69" i="47"/>
  <c r="AC50" i="47"/>
  <c r="AC28" i="47"/>
  <c r="AC73" i="47"/>
  <c r="AC42" i="47"/>
  <c r="AC63" i="47"/>
  <c r="AC26" i="47"/>
  <c r="AC19" i="47"/>
  <c r="AC60" i="47"/>
  <c r="AC65" i="47"/>
  <c r="AC4" i="47"/>
  <c r="AC27" i="47"/>
  <c r="AC52" i="47"/>
  <c r="AC51" i="47"/>
  <c r="AC22" i="47"/>
  <c r="AC21" i="47"/>
  <c r="AC67" i="47"/>
  <c r="AC47" i="47"/>
  <c r="AC9" i="47"/>
  <c r="AC59" i="47"/>
  <c r="AC18" i="47"/>
  <c r="AC8" i="47"/>
  <c r="AC6" i="47"/>
  <c r="AC31" i="47"/>
  <c r="AC72" i="47"/>
  <c r="AC48" i="47"/>
  <c r="AC41" i="47"/>
  <c r="AC49" i="47"/>
  <c r="AC33" i="47"/>
  <c r="AC16" i="47"/>
  <c r="AC34" i="47"/>
  <c r="AC70" i="47"/>
  <c r="AC2" i="47"/>
  <c r="AC39" i="47"/>
  <c r="AC61" i="47"/>
  <c r="AC35" i="47"/>
  <c r="AC46" i="47"/>
  <c r="V43" i="47"/>
  <c r="V257" i="49"/>
  <c r="K15" i="51"/>
  <c r="M11" i="48"/>
  <c r="M26" i="42"/>
  <c r="M21" i="44"/>
  <c r="AH17" i="51"/>
  <c r="AJ18" i="48"/>
  <c r="K3" i="37"/>
  <c r="L3" i="37" s="1"/>
  <c r="O3" i="37" s="1"/>
  <c r="K30" i="51"/>
  <c r="T10" i="42"/>
  <c r="T9" i="42"/>
  <c r="AA9" i="42" s="1" a="1"/>
  <c r="AA10" i="42" s="1"/>
  <c r="M3" i="44"/>
  <c r="N3" i="44"/>
  <c r="O3" i="44"/>
  <c r="M20" i="42"/>
  <c r="M30" i="49"/>
  <c r="W81" i="48"/>
  <c r="W31" i="48"/>
  <c r="W37" i="48"/>
  <c r="W67" i="48"/>
  <c r="W74" i="48"/>
  <c r="W84" i="48"/>
  <c r="W41" i="48"/>
  <c r="W47" i="48"/>
  <c r="W32" i="48"/>
  <c r="W29" i="48"/>
  <c r="W73" i="48"/>
  <c r="W22" i="48"/>
  <c r="W4" i="48"/>
  <c r="W17" i="48"/>
  <c r="W18" i="48"/>
  <c r="W65" i="48"/>
  <c r="W9" i="48"/>
  <c r="W44" i="48"/>
  <c r="W38" i="48"/>
  <c r="W69" i="48"/>
  <c r="W34" i="48"/>
  <c r="W24" i="48"/>
  <c r="W71" i="48"/>
  <c r="W43" i="48"/>
  <c r="W35" i="48"/>
  <c r="W25" i="48"/>
  <c r="W10" i="48"/>
  <c r="W88" i="48"/>
  <c r="W63" i="48"/>
  <c r="W52" i="48"/>
  <c r="W3" i="48"/>
  <c r="W68" i="48"/>
  <c r="W36" i="48"/>
  <c r="W92" i="48"/>
  <c r="W57" i="48"/>
  <c r="W13" i="48"/>
  <c r="W64" i="48"/>
  <c r="W45" i="48"/>
  <c r="W76" i="48"/>
  <c r="W14" i="48"/>
  <c r="W82" i="48"/>
  <c r="W46" i="48"/>
  <c r="W54" i="48"/>
  <c r="W23" i="48"/>
  <c r="W87" i="48"/>
  <c r="W61" i="48"/>
  <c r="W30" i="48"/>
  <c r="W12" i="48"/>
  <c r="W58" i="48"/>
  <c r="W51" i="48"/>
  <c r="W70" i="48"/>
  <c r="W15" i="48"/>
  <c r="W80" i="48"/>
  <c r="W42" i="48"/>
  <c r="W26" i="48"/>
  <c r="W6" i="48"/>
  <c r="W16" i="48"/>
  <c r="W86" i="48"/>
  <c r="W77" i="48"/>
  <c r="W91" i="48"/>
  <c r="W21" i="48"/>
  <c r="W59" i="48"/>
  <c r="W89" i="48"/>
  <c r="W79" i="48"/>
  <c r="W39" i="48"/>
  <c r="W66" i="48"/>
  <c r="W19" i="48"/>
  <c r="W56" i="48"/>
  <c r="W53" i="48"/>
  <c r="W5" i="48"/>
  <c r="W27" i="48"/>
  <c r="W78" i="48"/>
  <c r="W83" i="48"/>
  <c r="W11" i="48"/>
  <c r="W75" i="48"/>
  <c r="W48" i="48"/>
  <c r="W40" i="48"/>
  <c r="W60" i="48"/>
  <c r="W49" i="48"/>
  <c r="W62" i="48"/>
  <c r="W55" i="48"/>
  <c r="W28" i="48"/>
  <c r="W85" i="48"/>
  <c r="W90" i="48"/>
  <c r="W72" i="48"/>
  <c r="W50" i="48"/>
  <c r="W7" i="48"/>
  <c r="W20" i="48"/>
  <c r="W8" i="48"/>
  <c r="W33" i="48"/>
  <c r="M10" i="53"/>
  <c r="AJ18" i="49"/>
  <c r="V26" i="49"/>
  <c r="M28" i="42"/>
  <c r="V333" i="49"/>
  <c r="M17" i="53"/>
  <c r="V45" i="48"/>
  <c r="V162" i="49"/>
  <c r="V57" i="53"/>
  <c r="V21" i="48"/>
  <c r="M5" i="42"/>
  <c r="N5" i="42"/>
  <c r="O5" i="42"/>
  <c r="V19" i="53"/>
  <c r="V338" i="49"/>
  <c r="V373" i="49"/>
  <c r="V384" i="49"/>
  <c r="T32" i="51"/>
  <c r="V335" i="49"/>
  <c r="V16" i="50"/>
  <c r="V101" i="49"/>
  <c r="V322" i="49"/>
  <c r="V64" i="49"/>
  <c r="K35" i="51"/>
  <c r="U10" i="44"/>
  <c r="U9" i="44"/>
  <c r="M43" i="50"/>
  <c r="V89" i="53"/>
  <c r="K56" i="51"/>
  <c r="V347" i="49"/>
  <c r="V245" i="49"/>
  <c r="M18" i="53"/>
  <c r="V54" i="50"/>
  <c r="F23" i="51"/>
  <c r="F71" i="34"/>
  <c r="K71" i="34"/>
  <c r="BI71" i="34" s="1"/>
  <c r="V70" i="50"/>
  <c r="AH20" i="51"/>
  <c r="V45" i="47"/>
  <c r="V52" i="48"/>
  <c r="V80" i="48"/>
  <c r="K46" i="51"/>
  <c r="V43" i="53"/>
  <c r="V113" i="50"/>
  <c r="V56" i="49"/>
  <c r="V211" i="49"/>
  <c r="F97" i="34"/>
  <c r="K97" i="34"/>
  <c r="I97" i="34" s="1"/>
  <c r="K20" i="39"/>
  <c r="K29" i="51"/>
  <c r="M57" i="47"/>
  <c r="V31" i="48"/>
  <c r="K11" i="38"/>
  <c r="P11" i="38" s="1"/>
  <c r="B5" i="44"/>
  <c r="V197" i="49"/>
  <c r="V227" i="49"/>
  <c r="V63" i="50"/>
  <c r="V215" i="49"/>
  <c r="V139" i="49"/>
  <c r="C3" i="33"/>
  <c r="V48" i="48"/>
  <c r="V20" i="50"/>
  <c r="V70" i="49"/>
  <c r="M40" i="50"/>
  <c r="N5" i="44"/>
  <c r="M5" i="44"/>
  <c r="O5" i="44"/>
  <c r="V58" i="50"/>
  <c r="M74" i="53"/>
  <c r="V41" i="50"/>
  <c r="M373" i="49"/>
  <c r="M20" i="44"/>
  <c r="V27" i="53"/>
  <c r="T36" i="51"/>
  <c r="V382" i="49"/>
  <c r="I47" i="53"/>
  <c r="H47" i="53"/>
  <c r="V363" i="49"/>
  <c r="V140" i="49"/>
  <c r="M5" i="53"/>
  <c r="V22" i="50"/>
  <c r="M33" i="50"/>
  <c r="V380" i="49"/>
  <c r="V32" i="49"/>
  <c r="M57" i="53"/>
  <c r="M26" i="49"/>
  <c r="S4" i="43"/>
  <c r="S3" i="43"/>
  <c r="AA3" i="43" s="1" a="1"/>
  <c r="AB4" i="43" s="1"/>
  <c r="S5" i="43"/>
  <c r="V228" i="49"/>
  <c r="V122" i="50"/>
  <c r="AJ19" i="48"/>
  <c r="V225" i="49"/>
  <c r="E10" i="35"/>
  <c r="V7" i="50"/>
  <c r="V4" i="47"/>
  <c r="V80" i="53"/>
  <c r="M37" i="49"/>
  <c r="V297" i="49"/>
  <c r="V47" i="49"/>
  <c r="V272" i="49"/>
  <c r="V71" i="48"/>
  <c r="K33" i="51"/>
  <c r="I35" i="53"/>
  <c r="H35" i="53"/>
  <c r="V25" i="53"/>
  <c r="H3" i="59"/>
  <c r="G3" i="59" s="1"/>
  <c r="V274" i="49"/>
  <c r="V164" i="49"/>
  <c r="AJ16" i="49"/>
  <c r="V56" i="50"/>
  <c r="K52" i="51"/>
  <c r="K3" i="38"/>
  <c r="L3" i="38" s="1"/>
  <c r="O3" i="38" s="1"/>
  <c r="V42" i="50"/>
  <c r="V232" i="49"/>
  <c r="V110" i="50"/>
  <c r="J6" i="45"/>
  <c r="K6" i="45"/>
  <c r="I6" i="45"/>
  <c r="C14" i="33"/>
  <c r="V67" i="50"/>
  <c r="F68" i="34"/>
  <c r="K68" i="34"/>
  <c r="I68" i="34" s="1"/>
  <c r="F37" i="34"/>
  <c r="K37" i="34"/>
  <c r="BI37" i="34" s="1"/>
  <c r="V25" i="49"/>
  <c r="C12" i="33"/>
  <c r="D11" i="59"/>
  <c r="C11" i="59" s="1"/>
  <c r="V22" i="53"/>
  <c r="V78" i="47"/>
  <c r="K12" i="51"/>
  <c r="K38" i="51"/>
  <c r="V108" i="50"/>
  <c r="M5" i="48"/>
  <c r="H50" i="53"/>
  <c r="I50" i="53"/>
  <c r="M84" i="53"/>
  <c r="K12" i="38"/>
  <c r="P12" i="38" s="1"/>
  <c r="M76" i="53"/>
  <c r="V156" i="49"/>
  <c r="K4" i="39"/>
  <c r="L4" i="39" s="1"/>
  <c r="O4" i="39" s="1"/>
  <c r="M17" i="48"/>
  <c r="H48" i="53"/>
  <c r="I48" i="53"/>
  <c r="K81" i="34"/>
  <c r="BI81" i="34" s="1"/>
  <c r="F81" i="34"/>
  <c r="K13" i="37"/>
  <c r="L13" i="37" s="1"/>
  <c r="O13" i="37" s="1"/>
  <c r="T24" i="51"/>
  <c r="V77" i="47"/>
  <c r="V42" i="53"/>
  <c r="V71" i="47"/>
  <c r="V35" i="50"/>
  <c r="V79" i="53"/>
  <c r="M24" i="50"/>
  <c r="V57" i="49"/>
  <c r="V178" i="49"/>
  <c r="V33" i="48"/>
  <c r="V222" i="49"/>
  <c r="V352" i="49"/>
  <c r="V60" i="50"/>
  <c r="M39" i="49"/>
  <c r="V82" i="53"/>
  <c r="V281" i="49"/>
  <c r="H33" i="50"/>
  <c r="I33" i="50"/>
  <c r="V155" i="49"/>
  <c r="V190" i="49"/>
  <c r="M78" i="53"/>
  <c r="M20" i="47"/>
  <c r="M30" i="42"/>
  <c r="M15" i="44"/>
  <c r="V29" i="47"/>
  <c r="K28" i="34"/>
  <c r="I28" i="34" s="1"/>
  <c r="F28" i="34"/>
  <c r="T13" i="51"/>
  <c r="V38" i="47"/>
  <c r="U9" i="42"/>
  <c r="U10" i="42"/>
  <c r="K47" i="51"/>
  <c r="V381" i="49"/>
  <c r="V355" i="49"/>
  <c r="W44" i="47"/>
  <c r="W48" i="47"/>
  <c r="W60" i="47"/>
  <c r="W64" i="47"/>
  <c r="W51" i="47"/>
  <c r="W22" i="47"/>
  <c r="W63" i="47"/>
  <c r="W32" i="47"/>
  <c r="W18" i="47"/>
  <c r="W46" i="47"/>
  <c r="W58" i="47"/>
  <c r="W6" i="47"/>
  <c r="W79" i="47"/>
  <c r="W77" i="47"/>
  <c r="W68" i="47"/>
  <c r="W73" i="47"/>
  <c r="W4" i="47"/>
  <c r="W43" i="47"/>
  <c r="W12" i="47"/>
  <c r="W10" i="47"/>
  <c r="W28" i="47"/>
  <c r="W45" i="47"/>
  <c r="W71" i="47"/>
  <c r="W20" i="47"/>
  <c r="W11" i="47"/>
  <c r="W53" i="47"/>
  <c r="W40" i="47"/>
  <c r="W70" i="47"/>
  <c r="W67" i="47"/>
  <c r="W56" i="47"/>
  <c r="W19" i="47"/>
  <c r="W47" i="47"/>
  <c r="W24" i="47"/>
  <c r="W8" i="47"/>
  <c r="W42" i="47"/>
  <c r="W16" i="47"/>
  <c r="W66" i="47"/>
  <c r="W41" i="47"/>
  <c r="W21" i="47"/>
  <c r="W7" i="47"/>
  <c r="W17" i="47"/>
  <c r="W39" i="47"/>
  <c r="W26" i="47"/>
  <c r="W72" i="47"/>
  <c r="W15" i="47"/>
  <c r="W37" i="47"/>
  <c r="W65" i="47"/>
  <c r="W23" i="47"/>
  <c r="W35" i="47"/>
  <c r="W9" i="47"/>
  <c r="W76" i="47"/>
  <c r="W3" i="47"/>
  <c r="W36" i="47"/>
  <c r="W14" i="47"/>
  <c r="W49" i="47"/>
  <c r="W13" i="47"/>
  <c r="W33" i="47"/>
  <c r="W59" i="47"/>
  <c r="W61" i="47"/>
  <c r="W29" i="47"/>
  <c r="W50" i="47"/>
  <c r="W74" i="47"/>
  <c r="W25" i="47"/>
  <c r="W78" i="47"/>
  <c r="W31" i="47"/>
  <c r="W62" i="47"/>
  <c r="W5" i="47"/>
  <c r="W30" i="47"/>
  <c r="W69" i="47"/>
  <c r="W27" i="47"/>
  <c r="W38" i="47"/>
  <c r="W57" i="47"/>
  <c r="W55" i="47"/>
  <c r="W75" i="47"/>
  <c r="W54" i="47"/>
  <c r="W34" i="47"/>
  <c r="W52" i="47"/>
  <c r="V23" i="50"/>
  <c r="M70" i="47"/>
  <c r="K83" i="34"/>
  <c r="BI83" i="34" s="1"/>
  <c r="F83" i="34"/>
  <c r="M9" i="47"/>
  <c r="M19" i="49"/>
  <c r="V46" i="49"/>
  <c r="V213" i="49"/>
  <c r="V43" i="50"/>
  <c r="K50" i="51"/>
  <c r="AL19" i="48"/>
  <c r="V244" i="49"/>
  <c r="V79" i="50"/>
  <c r="V210" i="49"/>
  <c r="H52" i="53"/>
  <c r="I52" i="53"/>
  <c r="M66" i="53"/>
  <c r="V88" i="48"/>
  <c r="M28" i="49"/>
  <c r="AH18" i="51"/>
  <c r="K12" i="39"/>
  <c r="P12" i="39" s="1"/>
  <c r="M23" i="42"/>
  <c r="K55" i="34"/>
  <c r="I55" i="34" s="1"/>
  <c r="F55" i="34"/>
  <c r="F75" i="34"/>
  <c r="K75" i="34"/>
  <c r="BI75" i="34" s="1"/>
  <c r="V323" i="49"/>
  <c r="V157" i="49"/>
  <c r="H55" i="53"/>
  <c r="I55" i="53"/>
  <c r="AJ13" i="49"/>
  <c r="V22" i="47"/>
  <c r="V39" i="47"/>
  <c r="V94" i="49"/>
  <c r="V90" i="49"/>
  <c r="V7" i="49"/>
  <c r="M62" i="53"/>
  <c r="V92" i="49"/>
  <c r="V4" i="49"/>
  <c r="H47" i="50"/>
  <c r="I47" i="50"/>
  <c r="V47" i="53"/>
  <c r="V69" i="53"/>
  <c r="M6" i="53"/>
  <c r="V63" i="48"/>
  <c r="V11" i="48"/>
  <c r="Q27" i="40"/>
  <c r="V67" i="53"/>
  <c r="K41" i="51"/>
  <c r="K116" i="34"/>
  <c r="I116" i="34" s="1"/>
  <c r="F116" i="34"/>
  <c r="T38" i="51"/>
  <c r="V117" i="50"/>
  <c r="V121" i="49"/>
  <c r="I4" i="43"/>
  <c r="V89" i="48"/>
  <c r="V286" i="49"/>
  <c r="K19" i="39"/>
  <c r="V45" i="50"/>
  <c r="V54" i="47"/>
  <c r="G49" i="59"/>
  <c r="C49" i="59"/>
  <c r="M9" i="50"/>
  <c r="AH19" i="51"/>
  <c r="V15" i="47"/>
  <c r="V70" i="48"/>
  <c r="K45" i="34"/>
  <c r="BI45" i="34" s="1"/>
  <c r="F45" i="34"/>
  <c r="V340" i="49"/>
  <c r="V49" i="53"/>
  <c r="AJ12" i="48"/>
  <c r="M76" i="50"/>
  <c r="F17" i="34"/>
  <c r="K17" i="34"/>
  <c r="BI17" i="34" s="1"/>
  <c r="K119" i="34"/>
  <c r="I119" i="34" s="1"/>
  <c r="F119" i="34"/>
  <c r="AJ14" i="50"/>
  <c r="V30" i="50"/>
  <c r="V129" i="49"/>
  <c r="K92" i="34"/>
  <c r="BI92" i="34" s="1"/>
  <c r="F92" i="34"/>
  <c r="V54" i="53"/>
  <c r="H11" i="59"/>
  <c r="G11" i="59" s="1"/>
  <c r="T30" i="51"/>
  <c r="V55" i="47"/>
  <c r="M52" i="47"/>
  <c r="AL11" i="48"/>
  <c r="V223" i="49"/>
  <c r="T3" i="51"/>
  <c r="T10" i="51"/>
  <c r="V50" i="47"/>
  <c r="V90" i="50"/>
  <c r="K13" i="51"/>
  <c r="V65" i="47"/>
  <c r="M51" i="47"/>
  <c r="V26" i="47"/>
  <c r="K10" i="51"/>
  <c r="V46" i="53"/>
  <c r="M30" i="47"/>
  <c r="D24" i="39"/>
  <c r="F76" i="34"/>
  <c r="K76" i="34"/>
  <c r="BI76" i="34" s="1"/>
  <c r="V69" i="47"/>
  <c r="H28" i="50"/>
  <c r="I28" i="50"/>
  <c r="C4" i="33"/>
  <c r="V17" i="53"/>
  <c r="T21" i="51"/>
  <c r="F6" i="34"/>
  <c r="K6" i="34"/>
  <c r="I6" i="34" s="1"/>
  <c r="V300" i="49"/>
  <c r="H19" i="59"/>
  <c r="G19" i="59" s="1"/>
  <c r="V118" i="49"/>
  <c r="AJ22" i="50"/>
  <c r="V73" i="49"/>
  <c r="V50" i="48"/>
  <c r="V206" i="49"/>
  <c r="E3" i="35"/>
  <c r="U13" i="43"/>
  <c r="AA13" i="43" s="1"/>
  <c r="I6" i="42"/>
  <c r="V159" i="49"/>
  <c r="M25" i="47"/>
  <c r="F36" i="34"/>
  <c r="K36" i="34"/>
  <c r="BI36" i="34" s="1"/>
  <c r="V349" i="49"/>
  <c r="V291" i="49"/>
  <c r="F110" i="34"/>
  <c r="K110" i="34"/>
  <c r="I110" i="34" s="1"/>
  <c r="G33" i="59"/>
  <c r="T50" i="51"/>
  <c r="I15" i="45"/>
  <c r="Q3" i="45"/>
  <c r="Q5" i="45"/>
  <c r="Q4" i="45"/>
  <c r="H42" i="50"/>
  <c r="I42" i="50"/>
  <c r="K93" i="34"/>
  <c r="I93" i="34" s="1"/>
  <c r="F93" i="34"/>
  <c r="K120" i="34"/>
  <c r="I120" i="34" s="1"/>
  <c r="F120" i="34"/>
  <c r="V187" i="49"/>
  <c r="K27" i="51"/>
  <c r="AJ21" i="48"/>
  <c r="AJ12" i="50"/>
  <c r="M36" i="49"/>
  <c r="V112" i="49"/>
  <c r="V12" i="47"/>
  <c r="F125" i="34"/>
  <c r="K125" i="34"/>
  <c r="BI125" i="34" s="1"/>
  <c r="F8" i="34"/>
  <c r="K8" i="34"/>
  <c r="BI8" i="34" s="1"/>
  <c r="V32" i="47"/>
  <c r="I3" i="43"/>
  <c r="V13" i="49"/>
  <c r="V6" i="49"/>
  <c r="M46" i="48"/>
  <c r="V17" i="48"/>
  <c r="K104" i="34"/>
  <c r="BI104" i="34" s="1"/>
  <c r="F104" i="34"/>
  <c r="V66" i="50"/>
  <c r="V176" i="49"/>
  <c r="T54" i="51"/>
  <c r="V375" i="49"/>
  <c r="W52" i="53"/>
  <c r="W14" i="53"/>
  <c r="W25" i="53"/>
  <c r="W32" i="53"/>
  <c r="W64" i="53"/>
  <c r="W60" i="53"/>
  <c r="W27" i="53"/>
  <c r="W12" i="53"/>
  <c r="W85" i="53"/>
  <c r="W81" i="53"/>
  <c r="W16" i="53"/>
  <c r="W7" i="53"/>
  <c r="W75" i="53"/>
  <c r="W26" i="53"/>
  <c r="W70" i="53"/>
  <c r="W54" i="53"/>
  <c r="W45" i="53"/>
  <c r="W41" i="53"/>
  <c r="W39" i="53"/>
  <c r="W78" i="53"/>
  <c r="W18" i="53"/>
  <c r="W76" i="53"/>
  <c r="W51" i="53"/>
  <c r="W72" i="53"/>
  <c r="W66" i="53"/>
  <c r="W79" i="53"/>
  <c r="W87" i="53"/>
  <c r="W36" i="53"/>
  <c r="W83" i="53"/>
  <c r="W38" i="53"/>
  <c r="W49" i="53"/>
  <c r="W71" i="53"/>
  <c r="W43" i="53"/>
  <c r="W86" i="53"/>
  <c r="W55" i="53"/>
  <c r="W40" i="53"/>
  <c r="W61" i="53"/>
  <c r="W20" i="53"/>
  <c r="W37" i="53"/>
  <c r="W15" i="53"/>
  <c r="W23" i="53"/>
  <c r="W9" i="53"/>
  <c r="W29" i="53"/>
  <c r="W77" i="53"/>
  <c r="W47" i="53"/>
  <c r="W63" i="53"/>
  <c r="W46" i="53"/>
  <c r="W50" i="53"/>
  <c r="W6" i="53"/>
  <c r="W82" i="53"/>
  <c r="W11" i="53"/>
  <c r="W13" i="53"/>
  <c r="W69" i="53"/>
  <c r="W58" i="53"/>
  <c r="W74" i="53"/>
  <c r="W68" i="53"/>
  <c r="W22" i="53"/>
  <c r="W73" i="53"/>
  <c r="W42" i="53"/>
  <c r="W33" i="53"/>
  <c r="W4" i="53"/>
  <c r="W80" i="53"/>
  <c r="W48" i="53"/>
  <c r="W30" i="53"/>
  <c r="W56" i="53"/>
  <c r="W57" i="53"/>
  <c r="W35" i="53"/>
  <c r="W65" i="53"/>
  <c r="W89" i="53"/>
  <c r="W10" i="53"/>
  <c r="W17" i="53"/>
  <c r="W62" i="53"/>
  <c r="W34" i="53"/>
  <c r="W19" i="53"/>
  <c r="W3" i="53"/>
  <c r="W88" i="53"/>
  <c r="W21" i="53"/>
  <c r="W28" i="53"/>
  <c r="W53" i="53"/>
  <c r="W31" i="53"/>
  <c r="W59" i="53"/>
  <c r="W67" i="53"/>
  <c r="W24" i="53"/>
  <c r="W44" i="53"/>
  <c r="W8" i="53"/>
  <c r="W84" i="53"/>
  <c r="W5" i="53"/>
  <c r="V275" i="49"/>
  <c r="V91" i="48"/>
  <c r="I7" i="44"/>
  <c r="K9" i="51"/>
  <c r="V19" i="49"/>
  <c r="M24" i="43"/>
  <c r="V3" i="50"/>
  <c r="V65" i="48"/>
  <c r="V26" i="50"/>
  <c r="C9" i="33"/>
  <c r="V58" i="48"/>
  <c r="T37" i="51"/>
  <c r="V4" i="48"/>
  <c r="V85" i="50"/>
  <c r="V68" i="50"/>
  <c r="B6" i="44"/>
  <c r="V52" i="47"/>
  <c r="V28" i="48"/>
  <c r="E11" i="35"/>
  <c r="V312" i="49"/>
  <c r="M12" i="49"/>
  <c r="N3" i="43"/>
  <c r="M3" i="43"/>
  <c r="O3" i="43"/>
  <c r="I5" i="44"/>
  <c r="M53" i="47"/>
  <c r="K25" i="51"/>
  <c r="O4" i="45"/>
  <c r="O3" i="45"/>
  <c r="W3" i="45" s="1" a="1"/>
  <c r="X5" i="45" s="1"/>
  <c r="O5" i="45"/>
  <c r="G14" i="59"/>
  <c r="B1" i="56" s="1"/>
  <c r="V183" i="49"/>
  <c r="V29" i="48"/>
  <c r="AL23" i="48"/>
  <c r="V75" i="48"/>
  <c r="K5" i="37"/>
  <c r="L5" i="37" s="1"/>
  <c r="O5" i="37" s="1"/>
  <c r="M64" i="53"/>
  <c r="Y13" i="44"/>
  <c r="V220" i="49"/>
  <c r="M83" i="53"/>
  <c r="T12" i="51"/>
  <c r="M27" i="47"/>
  <c r="V42" i="47"/>
  <c r="M24" i="48"/>
  <c r="V23" i="48"/>
  <c r="V289" i="49"/>
  <c r="Y4" i="42"/>
  <c r="Y5" i="42"/>
  <c r="Y3" i="42"/>
  <c r="M69" i="53"/>
  <c r="V84" i="50"/>
  <c r="V273" i="49"/>
  <c r="V386" i="49"/>
  <c r="V42" i="49"/>
  <c r="V309" i="49"/>
  <c r="M51" i="50"/>
  <c r="K15" i="38"/>
  <c r="P15" i="38" s="1"/>
  <c r="V50" i="49"/>
  <c r="H30" i="50"/>
  <c r="I30" i="50"/>
  <c r="M28" i="48"/>
  <c r="K40" i="34"/>
  <c r="I40" i="34" s="1"/>
  <c r="F40" i="34"/>
  <c r="V174" i="49"/>
  <c r="V91" i="49"/>
  <c r="V53" i="50"/>
  <c r="K8" i="38"/>
  <c r="P8" i="38" s="1"/>
  <c r="V122" i="49"/>
  <c r="V11" i="47"/>
  <c r="V374" i="49"/>
  <c r="V124" i="50"/>
  <c r="V226" i="49"/>
  <c r="K82" i="34"/>
  <c r="I82" i="34" s="1"/>
  <c r="F82" i="34"/>
  <c r="V20" i="53"/>
  <c r="V68" i="49"/>
  <c r="V216" i="49"/>
  <c r="V16" i="53"/>
  <c r="F100" i="34"/>
  <c r="K100" i="34"/>
  <c r="BI100" i="34" s="1"/>
  <c r="V263" i="49"/>
  <c r="V59" i="53"/>
  <c r="V38" i="49"/>
  <c r="M8" i="49"/>
  <c r="V5" i="48"/>
  <c r="V65" i="53"/>
  <c r="M27" i="50"/>
  <c r="I4" i="42"/>
  <c r="V120" i="50"/>
  <c r="V28" i="49"/>
  <c r="V199" i="49"/>
  <c r="V48" i="49"/>
  <c r="V19" i="47"/>
  <c r="Q14" i="40"/>
  <c r="Q16" i="40"/>
  <c r="Q17" i="40"/>
  <c r="Q21" i="40"/>
  <c r="Q18" i="40"/>
  <c r="Q19" i="40"/>
  <c r="Q20" i="40"/>
  <c r="Q15" i="40"/>
  <c r="Q13" i="40"/>
  <c r="V79" i="47"/>
  <c r="V356" i="49"/>
  <c r="AJ14" i="49"/>
  <c r="AJ17" i="48"/>
  <c r="AJ13" i="50"/>
  <c r="T4" i="43"/>
  <c r="T5" i="43"/>
  <c r="T3" i="43"/>
  <c r="V86" i="53"/>
  <c r="K58" i="34"/>
  <c r="I58" i="34" s="1"/>
  <c r="F58" i="34"/>
  <c r="I44" i="50"/>
  <c r="H44" i="50"/>
  <c r="V115" i="49"/>
  <c r="V79" i="49"/>
  <c r="V128" i="49"/>
  <c r="V358" i="49"/>
  <c r="K11" i="51"/>
  <c r="M36" i="48"/>
  <c r="M60" i="53"/>
  <c r="V14" i="48"/>
  <c r="V295" i="49"/>
  <c r="A27" i="34"/>
  <c r="A55" i="34"/>
  <c r="A81" i="34"/>
  <c r="A37" i="34"/>
  <c r="A122" i="34"/>
  <c r="A64" i="34"/>
  <c r="A101" i="34"/>
  <c r="A104" i="34"/>
  <c r="A77" i="34"/>
  <c r="A60" i="34"/>
  <c r="A82" i="34"/>
  <c r="A11" i="34"/>
  <c r="A33" i="34"/>
  <c r="A40" i="34"/>
  <c r="A97" i="34"/>
  <c r="A98" i="34"/>
  <c r="A29" i="34"/>
  <c r="A59" i="34"/>
  <c r="A112" i="34"/>
  <c r="A76" i="34"/>
  <c r="A10" i="34"/>
  <c r="A53" i="34"/>
  <c r="A79" i="34"/>
  <c r="A118" i="34"/>
  <c r="A90" i="34"/>
  <c r="A5" i="34"/>
  <c r="A49" i="34"/>
  <c r="A25" i="34"/>
  <c r="A73" i="34"/>
  <c r="A96" i="34"/>
  <c r="A127" i="34"/>
  <c r="A41" i="34"/>
  <c r="A111" i="34"/>
  <c r="A15" i="34"/>
  <c r="A113" i="34"/>
  <c r="A6" i="34"/>
  <c r="A92" i="34"/>
  <c r="A88" i="34"/>
  <c r="A52" i="34"/>
  <c r="A66" i="34"/>
  <c r="A42" i="34"/>
  <c r="A124" i="34"/>
  <c r="A95" i="34"/>
  <c r="A93" i="34"/>
  <c r="A65" i="34"/>
  <c r="A44" i="34"/>
  <c r="A32" i="34"/>
  <c r="A22" i="34"/>
  <c r="A26" i="34"/>
  <c r="A20" i="34"/>
  <c r="A70" i="34"/>
  <c r="A105" i="34"/>
  <c r="A106" i="34"/>
  <c r="A115" i="34"/>
  <c r="A91" i="34"/>
  <c r="A116" i="34"/>
  <c r="A69" i="34"/>
  <c r="A9" i="34"/>
  <c r="A123" i="34"/>
  <c r="A46" i="34"/>
  <c r="A35" i="34"/>
  <c r="A61" i="34"/>
  <c r="A54" i="34"/>
  <c r="A114" i="34"/>
  <c r="A43" i="34"/>
  <c r="A72" i="34"/>
  <c r="A63" i="34"/>
  <c r="A51" i="34"/>
  <c r="A129" i="34"/>
  <c r="A30" i="34"/>
  <c r="A47" i="34"/>
  <c r="A13" i="34"/>
  <c r="A94" i="34"/>
  <c r="A100" i="34"/>
  <c r="A125" i="34"/>
  <c r="A19" i="34"/>
  <c r="A21" i="34"/>
  <c r="A16" i="34"/>
  <c r="A85" i="34"/>
  <c r="A126" i="34"/>
  <c r="A67" i="34"/>
  <c r="A86" i="34"/>
  <c r="A109" i="34"/>
  <c r="A128" i="34"/>
  <c r="A74" i="34"/>
  <c r="A108" i="34"/>
  <c r="A80" i="34"/>
  <c r="A12" i="34"/>
  <c r="A48" i="34"/>
  <c r="A34" i="34"/>
  <c r="A71" i="34"/>
  <c r="A62" i="34"/>
  <c r="A58" i="34"/>
  <c r="A68" i="34"/>
  <c r="A45" i="34"/>
  <c r="A78" i="34"/>
  <c r="A39" i="34"/>
  <c r="A110" i="34"/>
  <c r="A75" i="34"/>
  <c r="A99" i="34"/>
  <c r="A23" i="34"/>
  <c r="A121" i="34"/>
  <c r="A50" i="34"/>
  <c r="A89" i="34"/>
  <c r="A103" i="34"/>
  <c r="A28" i="34"/>
  <c r="A102" i="34"/>
  <c r="A107" i="34"/>
  <c r="A36" i="34"/>
  <c r="A17" i="34"/>
  <c r="A18" i="34"/>
  <c r="A56" i="34"/>
  <c r="A38" i="34"/>
  <c r="A7" i="34"/>
  <c r="A84" i="34"/>
  <c r="A119" i="34"/>
  <c r="A8" i="34"/>
  <c r="A87" i="34"/>
  <c r="A14" i="34"/>
  <c r="A117" i="34"/>
  <c r="A120" i="34"/>
  <c r="A31" i="34"/>
  <c r="A57" i="34"/>
  <c r="A83" i="34"/>
  <c r="A24" i="34"/>
  <c r="D18" i="39"/>
  <c r="M6" i="44"/>
  <c r="O6" i="44"/>
  <c r="N6" i="44"/>
  <c r="M23" i="49"/>
  <c r="M25" i="49"/>
  <c r="O5" i="43"/>
  <c r="N5" i="43"/>
  <c r="M5" i="43"/>
  <c r="H37" i="53"/>
  <c r="I37" i="53"/>
  <c r="M48" i="49"/>
  <c r="M14" i="48"/>
  <c r="V378" i="49"/>
  <c r="V364" i="49"/>
  <c r="V311" i="49"/>
  <c r="V198" i="49"/>
  <c r="T55" i="51"/>
  <c r="K67" i="34"/>
  <c r="BI67" i="34" s="1"/>
  <c r="F67" i="34"/>
  <c r="V212" i="49"/>
  <c r="V250" i="49"/>
  <c r="M42" i="50"/>
  <c r="K23" i="51"/>
  <c r="V72" i="49"/>
  <c r="V25" i="47"/>
  <c r="M32" i="50"/>
  <c r="V329" i="49"/>
  <c r="M43" i="49"/>
  <c r="AL22" i="48"/>
  <c r="V78" i="53"/>
  <c r="V9" i="48"/>
  <c r="V169" i="49"/>
  <c r="M23" i="43"/>
  <c r="V15" i="48"/>
  <c r="V360" i="49"/>
  <c r="V52" i="49"/>
  <c r="M7" i="48"/>
  <c r="V62" i="47"/>
  <c r="AJ19" i="50"/>
  <c r="V51" i="50"/>
  <c r="T51" i="51"/>
  <c r="V95" i="49"/>
  <c r="AJ16" i="50"/>
  <c r="V48" i="47"/>
  <c r="V41" i="53"/>
  <c r="V40" i="50"/>
  <c r="V33" i="49"/>
  <c r="A76" i="57"/>
  <c r="A44" i="57"/>
  <c r="A82" i="57"/>
  <c r="A75" i="57"/>
  <c r="A68" i="57"/>
  <c r="A24" i="57"/>
  <c r="A56" i="57"/>
  <c r="A103" i="57"/>
  <c r="A54" i="57"/>
  <c r="A102" i="57"/>
  <c r="A16" i="57"/>
  <c r="A42" i="57"/>
  <c r="A85" i="57"/>
  <c r="A93" i="57"/>
  <c r="A47" i="57"/>
  <c r="A72" i="57"/>
  <c r="A12" i="57"/>
  <c r="A41" i="57"/>
  <c r="A55" i="57"/>
  <c r="A109" i="57"/>
  <c r="A11" i="57"/>
  <c r="A113" i="57"/>
  <c r="A33" i="57"/>
  <c r="A111" i="57"/>
  <c r="A40" i="57"/>
  <c r="A37" i="57"/>
  <c r="A15" i="57"/>
  <c r="A120" i="57"/>
  <c r="A7" i="57"/>
  <c r="A31" i="57"/>
  <c r="A52" i="57"/>
  <c r="A30" i="57"/>
  <c r="A116" i="57"/>
  <c r="A28" i="57"/>
  <c r="A70" i="57"/>
  <c r="A36" i="57"/>
  <c r="A81" i="57"/>
  <c r="A58" i="57"/>
  <c r="A43" i="57"/>
  <c r="A9" i="57"/>
  <c r="A38" i="57"/>
  <c r="A21" i="57"/>
  <c r="A92" i="57"/>
  <c r="A122" i="57"/>
  <c r="A87" i="57"/>
  <c r="A66" i="57"/>
  <c r="A35" i="57"/>
  <c r="A63" i="57"/>
  <c r="A108" i="57"/>
  <c r="A86" i="57"/>
  <c r="A98" i="57"/>
  <c r="A74" i="57"/>
  <c r="A107" i="57"/>
  <c r="A26" i="57"/>
  <c r="A100" i="57"/>
  <c r="A49" i="57"/>
  <c r="A94" i="57"/>
  <c r="A101" i="57"/>
  <c r="A110" i="57"/>
  <c r="A23" i="57"/>
  <c r="A13" i="57"/>
  <c r="A91" i="57"/>
  <c r="A71" i="57"/>
  <c r="A59" i="57"/>
  <c r="A19" i="57"/>
  <c r="A39" i="57"/>
  <c r="A105" i="57"/>
  <c r="A65" i="57"/>
  <c r="A115" i="57"/>
  <c r="A27" i="57"/>
  <c r="A97" i="57"/>
  <c r="A112" i="57"/>
  <c r="A48" i="57"/>
  <c r="A90" i="57"/>
  <c r="A8" i="57"/>
  <c r="A20" i="57"/>
  <c r="A50" i="57"/>
  <c r="A99" i="57"/>
  <c r="A60" i="57"/>
  <c r="A32" i="57"/>
  <c r="A53" i="57"/>
  <c r="A22" i="57"/>
  <c r="A3" i="57"/>
  <c r="A89" i="57"/>
  <c r="A83" i="57"/>
  <c r="A57" i="57"/>
  <c r="A84" i="57"/>
  <c r="A45" i="57"/>
  <c r="A25" i="57"/>
  <c r="A95" i="57"/>
  <c r="A14" i="57"/>
  <c r="A104" i="57"/>
  <c r="A67" i="57"/>
  <c r="A117" i="57"/>
  <c r="A18" i="57"/>
  <c r="A78" i="57"/>
  <c r="A118" i="57"/>
  <c r="A88" i="57"/>
  <c r="A121" i="57"/>
  <c r="A6" i="57"/>
  <c r="A5" i="57"/>
  <c r="A80" i="57"/>
  <c r="A17" i="57"/>
  <c r="A77" i="57"/>
  <c r="A46" i="57"/>
  <c r="A69" i="57"/>
  <c r="A64" i="57"/>
  <c r="A4" i="57"/>
  <c r="A114" i="57"/>
  <c r="A61" i="57"/>
  <c r="A96" i="57"/>
  <c r="A62" i="57"/>
  <c r="A29" i="57"/>
  <c r="A119" i="57"/>
  <c r="A51" i="57"/>
  <c r="A10" i="57"/>
  <c r="A34" i="57"/>
  <c r="A73" i="57"/>
  <c r="A106" i="57"/>
  <c r="A79" i="57"/>
  <c r="V132" i="49"/>
  <c r="B7" i="44"/>
  <c r="I40" i="53"/>
  <c r="H40" i="53"/>
  <c r="U4" i="45"/>
  <c r="U3" i="45"/>
  <c r="U5" i="45"/>
  <c r="V27" i="50"/>
  <c r="F50" i="34"/>
  <c r="K50" i="34"/>
  <c r="I50" i="34" s="1"/>
  <c r="K64" i="34"/>
  <c r="BI64" i="34" s="1"/>
  <c r="F64" i="34"/>
  <c r="V8" i="49"/>
  <c r="F109" i="34"/>
  <c r="K109" i="34"/>
  <c r="BI109" i="34" s="1"/>
  <c r="M27" i="48"/>
  <c r="V8" i="47"/>
  <c r="V299" i="49"/>
  <c r="V40" i="48"/>
  <c r="V10" i="47"/>
  <c r="D17" i="39"/>
  <c r="V106" i="50"/>
  <c r="V91" i="50"/>
  <c r="M55" i="50"/>
  <c r="F48" i="34"/>
  <c r="K48" i="34"/>
  <c r="I48" i="34" s="1"/>
  <c r="T35" i="51"/>
  <c r="D14" i="35"/>
  <c r="E14" i="35" s="1"/>
  <c r="D17" i="35"/>
  <c r="E17" i="35" s="1"/>
  <c r="D13" i="35"/>
  <c r="E13" i="35" s="1"/>
  <c r="D16" i="35"/>
  <c r="E16" i="35" s="1"/>
  <c r="D15" i="35"/>
  <c r="E15" i="35" s="1"/>
  <c r="V105" i="50"/>
  <c r="V303" i="49"/>
  <c r="M42" i="49"/>
  <c r="M25" i="48"/>
  <c r="K16" i="39"/>
  <c r="AJ11" i="48"/>
  <c r="K90" i="34"/>
  <c r="I90" i="34" s="1"/>
  <c r="F90" i="34"/>
  <c r="F13" i="34"/>
  <c r="K13" i="34"/>
  <c r="I13" i="34" s="1"/>
  <c r="V87" i="48"/>
  <c r="D21" i="39"/>
  <c r="M37" i="50"/>
  <c r="D20" i="39"/>
  <c r="K10" i="38"/>
  <c r="P10" i="38" s="1"/>
  <c r="V30" i="49"/>
  <c r="M54" i="50"/>
  <c r="V14" i="49"/>
  <c r="V75" i="47"/>
  <c r="U3" i="42"/>
  <c r="U4" i="42"/>
  <c r="U5" i="42"/>
  <c r="V83" i="53"/>
  <c r="V64" i="48"/>
  <c r="S17" i="40"/>
  <c r="S16" i="40"/>
  <c r="S20" i="40"/>
  <c r="S18" i="40"/>
  <c r="S14" i="40"/>
  <c r="S13" i="40"/>
  <c r="S21" i="40"/>
  <c r="S15" i="40"/>
  <c r="S19" i="40"/>
  <c r="K111" i="34"/>
  <c r="BI111" i="34" s="1"/>
  <c r="F111" i="34"/>
  <c r="C11" i="33"/>
  <c r="K51" i="34"/>
  <c r="I51" i="34" s="1"/>
  <c r="F51" i="34"/>
  <c r="E5" i="35"/>
  <c r="F121" i="34"/>
  <c r="K121" i="34"/>
  <c r="BI121" i="34" s="1"/>
  <c r="V264" i="49"/>
  <c r="V324" i="49"/>
  <c r="K8" i="39"/>
  <c r="P8" i="39" s="1"/>
  <c r="V99" i="50"/>
  <c r="M23" i="53"/>
  <c r="H38" i="53"/>
  <c r="I38" i="53"/>
  <c r="V12" i="49"/>
  <c r="V160" i="49"/>
  <c r="K77" i="34"/>
  <c r="I77" i="34" s="1"/>
  <c r="F77" i="34"/>
  <c r="T8" i="51"/>
  <c r="F61" i="34"/>
  <c r="K61" i="34"/>
  <c r="I61" i="34" s="1"/>
  <c r="V67" i="47"/>
  <c r="M26" i="50"/>
  <c r="V304" i="49"/>
  <c r="V385" i="49"/>
  <c r="M21" i="53"/>
  <c r="M16" i="49"/>
  <c r="V67" i="49"/>
  <c r="V25" i="50"/>
  <c r="K3" i="39"/>
  <c r="L3" i="39" s="1"/>
  <c r="O3" i="39" s="1"/>
  <c r="V18" i="47"/>
  <c r="V61" i="53"/>
  <c r="M49" i="50"/>
  <c r="V254" i="49"/>
  <c r="V318" i="49"/>
  <c r="V55" i="48"/>
  <c r="V60" i="49"/>
  <c r="D22" i="39"/>
  <c r="V320" i="49"/>
  <c r="M65" i="53"/>
  <c r="V234" i="49"/>
  <c r="V249" i="49"/>
  <c r="T45" i="51"/>
  <c r="M16" i="42"/>
  <c r="O7" i="44"/>
  <c r="N7" i="44"/>
  <c r="M7" i="44"/>
  <c r="AL15" i="48"/>
  <c r="V124" i="49"/>
  <c r="K79" i="34"/>
  <c r="I79" i="34" s="1"/>
  <c r="F79" i="34"/>
  <c r="V31" i="53"/>
  <c r="V28" i="50"/>
  <c r="V290" i="49"/>
  <c r="M55" i="47"/>
  <c r="U29" i="40"/>
  <c r="Y29" i="40" s="1"/>
  <c r="K51" i="51"/>
  <c r="V202" i="49"/>
  <c r="K17" i="38"/>
  <c r="L17" i="38" s="1"/>
  <c r="O17" i="38" s="1"/>
  <c r="V314" i="49"/>
  <c r="V41" i="49"/>
  <c r="M38" i="50"/>
  <c r="V69" i="50"/>
  <c r="K25" i="34"/>
  <c r="BI25" i="34" s="1"/>
  <c r="F25" i="34"/>
  <c r="M50" i="47"/>
  <c r="M4" i="48"/>
  <c r="V103" i="49"/>
  <c r="V24" i="49"/>
  <c r="M75" i="53"/>
  <c r="M6" i="42"/>
  <c r="N6" i="42"/>
  <c r="O6" i="42"/>
  <c r="V390" i="49"/>
  <c r="V51" i="48"/>
  <c r="V38" i="50"/>
  <c r="M80" i="53"/>
  <c r="V66" i="47"/>
  <c r="M41" i="48"/>
  <c r="V14" i="53"/>
  <c r="V43" i="49"/>
  <c r="M17" i="43"/>
  <c r="M58" i="49"/>
  <c r="V21" i="49"/>
  <c r="A7" i="44"/>
  <c r="V36" i="49"/>
  <c r="V134" i="49"/>
  <c r="V35" i="48"/>
  <c r="V357" i="49"/>
  <c r="V72" i="50"/>
  <c r="T26" i="51"/>
  <c r="V22" i="48"/>
  <c r="V86" i="50"/>
  <c r="V76" i="48"/>
  <c r="V342" i="49"/>
  <c r="V84" i="53"/>
  <c r="V383" i="49"/>
  <c r="V204" i="49"/>
  <c r="V126" i="49"/>
  <c r="M24" i="42"/>
  <c r="M72" i="53"/>
  <c r="V136" i="49"/>
  <c r="V108" i="49"/>
  <c r="I7" i="42"/>
  <c r="M17" i="42"/>
  <c r="F66" i="34"/>
  <c r="K66" i="34"/>
  <c r="BI66" i="34" s="1"/>
  <c r="I17" i="45"/>
  <c r="F18" i="34"/>
  <c r="K18" i="34"/>
  <c r="BI18" i="34" s="1"/>
  <c r="V31" i="49"/>
  <c r="K8" i="37"/>
  <c r="L8" i="37" s="1"/>
  <c r="O8" i="37" s="1"/>
  <c r="V147" i="49"/>
  <c r="K54" i="51"/>
  <c r="I5" i="43"/>
  <c r="C8" i="33"/>
  <c r="V39" i="50"/>
  <c r="V180" i="49"/>
  <c r="T23" i="51"/>
  <c r="V82" i="48"/>
  <c r="V37" i="53"/>
  <c r="M65" i="49"/>
  <c r="V43" i="48"/>
  <c r="V3" i="47"/>
  <c r="M7" i="50"/>
  <c r="V32" i="48"/>
  <c r="F26" i="34"/>
  <c r="K26" i="34"/>
  <c r="I26" i="34" s="1"/>
  <c r="V32" i="50"/>
  <c r="V107" i="49"/>
  <c r="V260" i="49"/>
  <c r="V17" i="47"/>
  <c r="K12" i="37"/>
  <c r="L12" i="37" s="1"/>
  <c r="O12" i="37" s="1"/>
  <c r="K59" i="34"/>
  <c r="I59" i="34" s="1"/>
  <c r="F59" i="34"/>
  <c r="V83" i="49"/>
  <c r="K16" i="51"/>
  <c r="K22" i="51"/>
  <c r="V12" i="53"/>
  <c r="V32" i="53"/>
  <c r="M85" i="53"/>
  <c r="V54" i="48"/>
  <c r="K14" i="37"/>
  <c r="L14" i="37" s="1"/>
  <c r="O14" i="37" s="1"/>
  <c r="F24" i="51"/>
  <c r="M4" i="53"/>
  <c r="AJ12" i="49"/>
  <c r="V165" i="49"/>
  <c r="M18" i="40"/>
  <c r="M16" i="40"/>
  <c r="M21" i="40"/>
  <c r="M14" i="40"/>
  <c r="M15" i="40"/>
  <c r="M20" i="40"/>
  <c r="M13" i="40"/>
  <c r="M19" i="40"/>
  <c r="M17" i="40"/>
  <c r="T31" i="51"/>
  <c r="AH13" i="51"/>
  <c r="M66" i="49"/>
  <c r="V18" i="49"/>
  <c r="AJ20" i="48"/>
  <c r="K4" i="37"/>
  <c r="P4" i="37" s="1"/>
  <c r="K9" i="37"/>
  <c r="P9" i="37" s="1"/>
  <c r="V61" i="47"/>
  <c r="T15" i="51"/>
  <c r="V3" i="49"/>
  <c r="H21" i="59"/>
  <c r="G21" i="59" s="1"/>
  <c r="M41" i="50"/>
  <c r="V34" i="49"/>
  <c r="F128" i="34"/>
  <c r="K128" i="34"/>
  <c r="BI128" i="34" s="1"/>
  <c r="K6" i="39"/>
  <c r="L6" i="39" s="1"/>
  <c r="O6" i="39" s="1"/>
  <c r="V246" i="49"/>
  <c r="C34" i="57"/>
  <c r="U40" i="57"/>
  <c r="B54" i="57"/>
  <c r="D53" i="57"/>
  <c r="N49" i="57"/>
  <c r="L85" i="57"/>
  <c r="C41" i="57"/>
  <c r="B110" i="57"/>
  <c r="B49" i="57"/>
  <c r="O102" i="57"/>
  <c r="U11" i="57"/>
  <c r="J65" i="57"/>
  <c r="U69" i="57"/>
  <c r="B91" i="57"/>
  <c r="H115" i="57"/>
  <c r="D66" i="57"/>
  <c r="Q63" i="57"/>
  <c r="K89" i="57"/>
  <c r="R61" i="57"/>
  <c r="C106" i="57"/>
  <c r="D72" i="57"/>
  <c r="E100" i="57"/>
  <c r="P106" i="57"/>
  <c r="H106" i="57"/>
  <c r="R35" i="57"/>
  <c r="Q92" i="57"/>
  <c r="F82" i="57"/>
  <c r="H60" i="57"/>
  <c r="M61" i="57"/>
  <c r="P37" i="57"/>
  <c r="J71" i="57"/>
  <c r="J105" i="57"/>
  <c r="L99" i="57"/>
  <c r="R102" i="57"/>
  <c r="C104" i="57"/>
  <c r="N40" i="57"/>
  <c r="I97" i="57"/>
  <c r="K104" i="57"/>
  <c r="R88" i="57"/>
  <c r="K49" i="57"/>
  <c r="B38" i="57"/>
  <c r="D6" i="57"/>
  <c r="S88" i="57"/>
  <c r="H37" i="57"/>
  <c r="C90" i="57"/>
  <c r="Q58" i="57"/>
  <c r="S22" i="57"/>
  <c r="B120" i="57"/>
  <c r="E96" i="57"/>
  <c r="O31" i="57"/>
  <c r="H97" i="57"/>
  <c r="R120" i="57"/>
  <c r="B109" i="57"/>
  <c r="J12" i="57"/>
  <c r="T45" i="57"/>
  <c r="K71" i="57"/>
  <c r="S43" i="57"/>
  <c r="O71" i="57"/>
  <c r="G42" i="57"/>
  <c r="J14" i="57"/>
  <c r="D75" i="57"/>
  <c r="J37" i="57"/>
  <c r="M83" i="57"/>
  <c r="N57" i="57"/>
  <c r="D120" i="57"/>
  <c r="T42" i="57"/>
  <c r="H101" i="57"/>
  <c r="G60" i="57"/>
  <c r="B29" i="57"/>
  <c r="D71" i="57"/>
  <c r="B118" i="57"/>
  <c r="J115" i="57"/>
  <c r="Q122" i="57"/>
  <c r="P69" i="57"/>
  <c r="T69" i="57"/>
  <c r="K88" i="57"/>
  <c r="E72" i="57"/>
  <c r="E94" i="57"/>
  <c r="U24" i="57"/>
  <c r="Q104" i="57"/>
  <c r="N51" i="57"/>
  <c r="I21" i="57"/>
  <c r="T34" i="57"/>
  <c r="U60" i="57"/>
  <c r="H48" i="57"/>
  <c r="T11" i="57"/>
  <c r="E112" i="57"/>
  <c r="S113" i="57"/>
  <c r="T119" i="57"/>
  <c r="B15" i="57"/>
  <c r="O35" i="57"/>
  <c r="J48" i="57"/>
  <c r="D19" i="57"/>
  <c r="P79" i="57"/>
  <c r="K15" i="57"/>
  <c r="R29" i="57"/>
  <c r="Q31" i="57"/>
  <c r="H51" i="57"/>
  <c r="I103" i="57"/>
  <c r="Q16" i="57"/>
  <c r="B34" i="57"/>
  <c r="N41" i="57"/>
  <c r="E35" i="57"/>
  <c r="H83" i="57"/>
  <c r="T40" i="57"/>
  <c r="I36" i="57"/>
  <c r="E116" i="57"/>
  <c r="R69" i="57"/>
  <c r="I95" i="57"/>
  <c r="K91" i="57"/>
  <c r="I74" i="57"/>
  <c r="O75" i="57"/>
  <c r="S55" i="57"/>
  <c r="U20" i="57"/>
  <c r="H7" i="57"/>
  <c r="E41" i="57"/>
  <c r="N55" i="57"/>
  <c r="G98" i="57"/>
  <c r="C58" i="57"/>
  <c r="L80" i="57"/>
  <c r="C80" i="57"/>
  <c r="R65" i="57"/>
  <c r="E85" i="57"/>
  <c r="E68" i="57"/>
  <c r="B6" i="57"/>
  <c r="L104" i="57"/>
  <c r="M29" i="57"/>
  <c r="F116" i="57"/>
  <c r="M113" i="57"/>
  <c r="N77" i="57"/>
  <c r="Q8" i="57"/>
  <c r="P104" i="57"/>
  <c r="K101" i="57"/>
  <c r="N87" i="57"/>
  <c r="N76" i="57"/>
  <c r="J90" i="57"/>
  <c r="J56" i="57"/>
  <c r="T65" i="57"/>
  <c r="C101" i="57"/>
  <c r="C15" i="57"/>
  <c r="L97" i="57"/>
  <c r="S79" i="57"/>
  <c r="Q15" i="57"/>
  <c r="U29" i="57"/>
  <c r="L122" i="57"/>
  <c r="C86" i="57"/>
  <c r="P87" i="57"/>
  <c r="F41" i="57"/>
  <c r="F98" i="57"/>
  <c r="C32" i="57"/>
  <c r="R122" i="57"/>
  <c r="G62" i="57"/>
  <c r="S45" i="57"/>
  <c r="P93" i="57"/>
  <c r="L118" i="57"/>
  <c r="R3" i="57"/>
  <c r="C20" i="57"/>
  <c r="K50" i="57"/>
  <c r="K70" i="57"/>
  <c r="J122" i="57"/>
  <c r="P76" i="57"/>
  <c r="S16" i="57"/>
  <c r="Q5" i="57"/>
  <c r="D10" i="57"/>
  <c r="Q6" i="57"/>
  <c r="D24" i="57"/>
  <c r="E15" i="57"/>
  <c r="F35" i="57"/>
  <c r="F31" i="57"/>
  <c r="I18" i="57"/>
  <c r="G107" i="57"/>
  <c r="S122" i="57"/>
  <c r="Q61" i="57"/>
  <c r="H108" i="57"/>
  <c r="H73" i="57"/>
  <c r="G55" i="57"/>
  <c r="J121" i="57"/>
  <c r="B75" i="57"/>
  <c r="F85" i="57"/>
  <c r="D70" i="57"/>
  <c r="I79" i="57"/>
  <c r="M95" i="57"/>
  <c r="M24" i="57"/>
  <c r="P24" i="57"/>
  <c r="T41" i="57"/>
  <c r="U88" i="57"/>
  <c r="Q13" i="57"/>
  <c r="P56" i="57"/>
  <c r="G75" i="57"/>
  <c r="E79" i="57"/>
  <c r="E117" i="57"/>
  <c r="T112" i="57"/>
  <c r="U93" i="57"/>
  <c r="L101" i="57"/>
  <c r="F72" i="57"/>
  <c r="J78" i="57"/>
  <c r="J97" i="57"/>
  <c r="G91" i="57"/>
  <c r="O43" i="57"/>
  <c r="K33" i="57"/>
  <c r="G56" i="57"/>
  <c r="I78" i="57"/>
  <c r="S112" i="57"/>
  <c r="O18" i="57"/>
  <c r="O32" i="57"/>
  <c r="G110" i="57"/>
  <c r="H74" i="57"/>
  <c r="T105" i="57"/>
  <c r="G102" i="57"/>
  <c r="E69" i="57"/>
  <c r="F81" i="57"/>
  <c r="D101" i="57"/>
  <c r="S37" i="57"/>
  <c r="P86" i="57"/>
  <c r="Q78" i="57"/>
  <c r="I20" i="57"/>
  <c r="N56" i="57"/>
  <c r="Q20" i="57"/>
  <c r="T43" i="57"/>
  <c r="L98" i="57"/>
  <c r="U100" i="57"/>
  <c r="F109" i="57"/>
  <c r="P99" i="57"/>
  <c r="Q115" i="57"/>
  <c r="C17" i="57"/>
  <c r="B40" i="57"/>
  <c r="C64" i="57"/>
  <c r="N5" i="57"/>
  <c r="O99" i="57"/>
  <c r="B108" i="57"/>
  <c r="E14" i="57"/>
  <c r="J2" i="57"/>
  <c r="Q59" i="57"/>
  <c r="H102" i="57"/>
  <c r="U54" i="57"/>
  <c r="B81" i="57"/>
  <c r="K79" i="57"/>
  <c r="R2" i="57"/>
  <c r="F47" i="57"/>
  <c r="U49" i="57"/>
  <c r="U41" i="57"/>
  <c r="N89" i="57"/>
  <c r="K121" i="57"/>
  <c r="T95" i="57"/>
  <c r="F28" i="57"/>
  <c r="U91" i="57"/>
  <c r="N109" i="57"/>
  <c r="T75" i="57"/>
  <c r="S73" i="57"/>
  <c r="D29" i="57"/>
  <c r="N92" i="57"/>
  <c r="U55" i="57"/>
  <c r="I101" i="57"/>
  <c r="N8" i="57"/>
  <c r="F96" i="57"/>
  <c r="N36" i="57"/>
  <c r="B11" i="57"/>
  <c r="B86" i="57"/>
  <c r="K5" i="57"/>
  <c r="S52" i="57"/>
  <c r="F65" i="57"/>
  <c r="I68" i="57"/>
  <c r="S33" i="57"/>
  <c r="F67" i="57"/>
  <c r="E23" i="57"/>
  <c r="O114" i="57"/>
  <c r="B56" i="57"/>
  <c r="J84" i="57"/>
  <c r="G118" i="57"/>
  <c r="P107" i="57"/>
  <c r="U35" i="57"/>
  <c r="N101" i="57"/>
  <c r="M15" i="57"/>
  <c r="R107" i="57"/>
  <c r="L103" i="57"/>
  <c r="J53" i="57"/>
  <c r="S57" i="57"/>
  <c r="H40" i="57"/>
  <c r="B37" i="57"/>
  <c r="H100" i="57"/>
  <c r="S76" i="57"/>
  <c r="S74" i="57"/>
  <c r="Q30" i="57"/>
  <c r="C113" i="57"/>
  <c r="U19" i="57"/>
  <c r="U42" i="57"/>
  <c r="K113" i="57"/>
  <c r="D43" i="57"/>
  <c r="H77" i="57"/>
  <c r="U105" i="57"/>
  <c r="B64" i="57"/>
  <c r="R37" i="57"/>
  <c r="G80" i="57"/>
  <c r="F48" i="57"/>
  <c r="D52" i="57"/>
  <c r="E33" i="57"/>
  <c r="G31" i="57"/>
  <c r="M79" i="57"/>
  <c r="G82" i="57"/>
  <c r="D21" i="57"/>
  <c r="R118" i="57"/>
  <c r="B42" i="57"/>
  <c r="D37" i="57"/>
  <c r="R40" i="57"/>
  <c r="L58" i="57"/>
  <c r="C66" i="57"/>
  <c r="P54" i="57"/>
  <c r="L100" i="57"/>
  <c r="P73" i="57"/>
  <c r="L109" i="57"/>
  <c r="F3" i="57"/>
  <c r="T6" i="57"/>
  <c r="P100" i="57"/>
  <c r="G99" i="57"/>
  <c r="K110" i="57"/>
  <c r="P31" i="57"/>
  <c r="M2" i="57"/>
  <c r="B116" i="57"/>
  <c r="R13" i="57"/>
  <c r="G3" i="57"/>
  <c r="U17" i="57"/>
  <c r="F58" i="57"/>
  <c r="E97" i="57"/>
  <c r="K73" i="57"/>
  <c r="M98" i="57"/>
  <c r="R42" i="57"/>
  <c r="C43" i="57"/>
  <c r="L51" i="57"/>
  <c r="P110" i="57"/>
  <c r="F22" i="57"/>
  <c r="M76" i="57"/>
  <c r="I122" i="57"/>
  <c r="P89" i="57"/>
  <c r="D94" i="57"/>
  <c r="T64" i="57"/>
  <c r="C60" i="57"/>
  <c r="O56" i="57"/>
  <c r="H29" i="57"/>
  <c r="U98" i="57"/>
  <c r="J15" i="57"/>
  <c r="E87" i="57"/>
  <c r="G17" i="57"/>
  <c r="K19" i="57"/>
  <c r="L27" i="57"/>
  <c r="D18" i="57"/>
  <c r="P78" i="57"/>
  <c r="B22" i="57"/>
  <c r="E10" i="57"/>
  <c r="S117" i="57"/>
  <c r="S17" i="57"/>
  <c r="H54" i="57"/>
  <c r="L67" i="57"/>
  <c r="D122" i="57"/>
  <c r="E93" i="57"/>
  <c r="Q97" i="57"/>
  <c r="B14" i="57"/>
  <c r="R112" i="57"/>
  <c r="B73" i="57"/>
  <c r="M43" i="57"/>
  <c r="K107" i="57"/>
  <c r="R80" i="57"/>
  <c r="D106" i="57"/>
  <c r="T118" i="57"/>
  <c r="E11" i="57"/>
  <c r="M27" i="57"/>
  <c r="J113" i="57"/>
  <c r="E19" i="57"/>
  <c r="I91" i="57"/>
  <c r="H13" i="57"/>
  <c r="P15" i="57"/>
  <c r="D23" i="57"/>
  <c r="F99" i="57"/>
  <c r="O6" i="57"/>
  <c r="F50" i="57"/>
  <c r="O112" i="57"/>
  <c r="H47" i="57"/>
  <c r="U92" i="57"/>
  <c r="L57" i="57"/>
  <c r="E120" i="57"/>
  <c r="G39" i="57"/>
  <c r="S109" i="57"/>
  <c r="M4" i="57"/>
  <c r="K42" i="57"/>
  <c r="N105" i="57"/>
  <c r="C23" i="57"/>
  <c r="N108" i="57"/>
  <c r="Q106" i="57"/>
  <c r="H71" i="57"/>
  <c r="B16" i="57"/>
  <c r="G63" i="57"/>
  <c r="N11" i="57"/>
  <c r="I73" i="57"/>
  <c r="P83" i="57"/>
  <c r="P59" i="57"/>
  <c r="P11" i="57"/>
  <c r="P44" i="57"/>
  <c r="C8" i="57"/>
  <c r="R75" i="57"/>
  <c r="N82" i="57"/>
  <c r="I43" i="57"/>
  <c r="P50" i="57"/>
  <c r="P111" i="57"/>
  <c r="K20" i="57"/>
  <c r="S70" i="57"/>
  <c r="H111" i="57"/>
  <c r="P49" i="57"/>
  <c r="F121" i="57"/>
  <c r="P35" i="57"/>
  <c r="Q35" i="57"/>
  <c r="H117" i="57"/>
  <c r="E71" i="57"/>
  <c r="I34" i="57"/>
  <c r="P4" i="57"/>
  <c r="S75" i="57"/>
  <c r="M10" i="57"/>
  <c r="D88" i="57"/>
  <c r="C30" i="57"/>
  <c r="J87" i="57"/>
  <c r="M69" i="57"/>
  <c r="N110" i="57"/>
  <c r="H79" i="57"/>
  <c r="Q87" i="57"/>
  <c r="R45" i="57"/>
  <c r="F84" i="57"/>
  <c r="K87" i="57"/>
  <c r="I54" i="57"/>
  <c r="M32" i="57"/>
  <c r="N34" i="57"/>
  <c r="P84" i="57"/>
  <c r="Q110" i="57"/>
  <c r="K4" i="57"/>
  <c r="T30" i="57"/>
  <c r="L19" i="57"/>
  <c r="M13" i="57"/>
  <c r="N26" i="57"/>
  <c r="T111" i="57"/>
  <c r="P48" i="57"/>
  <c r="C46" i="57"/>
  <c r="U122" i="57"/>
  <c r="G121" i="57"/>
  <c r="C21" i="57"/>
  <c r="T26" i="57"/>
  <c r="B18" i="57"/>
  <c r="U7" i="57"/>
  <c r="F12" i="57"/>
  <c r="N84" i="57"/>
  <c r="I59" i="57"/>
  <c r="H88" i="57"/>
  <c r="I17" i="57"/>
  <c r="I27" i="57"/>
  <c r="N99" i="57"/>
  <c r="E110" i="57"/>
  <c r="D68" i="57"/>
  <c r="F8" i="57"/>
  <c r="H109" i="57"/>
  <c r="E64" i="57"/>
  <c r="G90" i="57"/>
  <c r="O105" i="57"/>
  <c r="G26" i="57"/>
  <c r="P98" i="57"/>
  <c r="F51" i="57"/>
  <c r="P63" i="57"/>
  <c r="F26" i="57"/>
  <c r="F46" i="57"/>
  <c r="O97" i="57"/>
  <c r="S107" i="57"/>
  <c r="F89" i="57"/>
  <c r="H42" i="57"/>
  <c r="G78" i="57"/>
  <c r="B78" i="57"/>
  <c r="F80" i="57"/>
  <c r="D33" i="57"/>
  <c r="E82" i="57"/>
  <c r="S14" i="57"/>
  <c r="O15" i="57"/>
  <c r="O16" i="57"/>
  <c r="P46" i="57"/>
  <c r="M5" i="57"/>
  <c r="C109" i="57"/>
  <c r="E26" i="57"/>
  <c r="K61" i="57"/>
  <c r="F107" i="57"/>
  <c r="E44" i="57"/>
  <c r="E98" i="57"/>
  <c r="I105" i="57"/>
  <c r="D97" i="57"/>
  <c r="C14" i="57"/>
  <c r="I42" i="57"/>
  <c r="O52" i="57"/>
  <c r="I72" i="57"/>
  <c r="E80" i="57"/>
  <c r="I33" i="57"/>
  <c r="P18" i="57"/>
  <c r="P41" i="57"/>
  <c r="C38" i="57"/>
  <c r="O76" i="57"/>
  <c r="K59" i="57"/>
  <c r="D22" i="57"/>
  <c r="S64" i="57"/>
  <c r="T55" i="57"/>
  <c r="S21" i="57"/>
  <c r="H76" i="57"/>
  <c r="J4" i="57"/>
  <c r="O28" i="57"/>
  <c r="U78" i="57"/>
  <c r="M114" i="57"/>
  <c r="H96" i="57"/>
  <c r="K14" i="57"/>
  <c r="K44" i="57"/>
  <c r="B52" i="57"/>
  <c r="Q22" i="57"/>
  <c r="Q9" i="57"/>
  <c r="S82" i="57"/>
  <c r="Q36" i="57"/>
  <c r="I69" i="57"/>
  <c r="H41" i="57"/>
  <c r="D50" i="57"/>
  <c r="E7" i="57"/>
  <c r="C100" i="57"/>
  <c r="I45" i="57"/>
  <c r="O107" i="57"/>
  <c r="U64" i="57"/>
  <c r="R98" i="57"/>
  <c r="S11" i="57"/>
  <c r="K111" i="57"/>
  <c r="K84" i="57"/>
  <c r="T66" i="57"/>
  <c r="O24" i="57"/>
  <c r="T77" i="57"/>
  <c r="N54" i="57"/>
  <c r="L23" i="57"/>
  <c r="D110" i="57"/>
  <c r="J62" i="57"/>
  <c r="M86" i="57"/>
  <c r="I116" i="57"/>
  <c r="F14" i="57"/>
  <c r="I110" i="57"/>
  <c r="C27" i="57"/>
  <c r="D12" i="57"/>
  <c r="I102" i="57"/>
  <c r="M50" i="57"/>
  <c r="J108" i="57"/>
  <c r="K47" i="57"/>
  <c r="C24" i="57"/>
  <c r="N114" i="57"/>
  <c r="F15" i="57"/>
  <c r="D100" i="57"/>
  <c r="K28" i="57"/>
  <c r="I86" i="57"/>
  <c r="E37" i="57"/>
  <c r="I80" i="57"/>
  <c r="P91" i="57"/>
  <c r="D112" i="57"/>
  <c r="O57" i="57"/>
  <c r="B60" i="57"/>
  <c r="E119" i="57"/>
  <c r="R56" i="57"/>
  <c r="T8" i="57"/>
  <c r="E65" i="57"/>
  <c r="M16" i="57"/>
  <c r="F39" i="57"/>
  <c r="P120" i="57"/>
  <c r="P85" i="57"/>
  <c r="N24" i="57"/>
  <c r="N67" i="57"/>
  <c r="F69" i="57"/>
  <c r="B106" i="57"/>
  <c r="C70" i="57"/>
  <c r="G68" i="57"/>
  <c r="P40" i="57"/>
  <c r="O116" i="57"/>
  <c r="M51" i="57"/>
  <c r="T79" i="57"/>
  <c r="Q90" i="57"/>
  <c r="C40" i="57"/>
  <c r="J59" i="57"/>
  <c r="P34" i="57"/>
  <c r="Q28" i="57"/>
  <c r="F53" i="57"/>
  <c r="Q2" i="57"/>
  <c r="R113" i="57"/>
  <c r="T89" i="57"/>
  <c r="C118" i="57"/>
  <c r="I62" i="57"/>
  <c r="D46" i="57"/>
  <c r="I121" i="57"/>
  <c r="L60" i="57"/>
  <c r="R19" i="57"/>
  <c r="C68" i="57"/>
  <c r="F30" i="57"/>
  <c r="S4" i="57"/>
  <c r="B23" i="57"/>
  <c r="I85" i="57"/>
  <c r="T36" i="57"/>
  <c r="D99" i="57"/>
  <c r="U116" i="57"/>
  <c r="G30" i="57"/>
  <c r="M77" i="57"/>
  <c r="R73" i="57"/>
  <c r="I118" i="57"/>
  <c r="U90" i="57"/>
  <c r="S23" i="57"/>
  <c r="D60" i="57"/>
  <c r="P58" i="57"/>
  <c r="T58" i="57"/>
  <c r="C12" i="57"/>
  <c r="L35" i="57"/>
  <c r="N117" i="57"/>
  <c r="U33" i="57"/>
  <c r="G84" i="57"/>
  <c r="U18" i="57"/>
  <c r="N74" i="57"/>
  <c r="R84" i="57"/>
  <c r="K41" i="57"/>
  <c r="D47" i="57"/>
  <c r="L31" i="57"/>
  <c r="N37" i="57"/>
  <c r="Q21" i="57"/>
  <c r="R115" i="57"/>
  <c r="I6" i="57"/>
  <c r="D55" i="57"/>
  <c r="S3" i="57"/>
  <c r="T27" i="57"/>
  <c r="J117" i="57"/>
  <c r="K62" i="57"/>
  <c r="G95" i="57"/>
  <c r="S114" i="57"/>
  <c r="L120" i="57"/>
  <c r="T74" i="57"/>
  <c r="S97" i="57"/>
  <c r="E83" i="57"/>
  <c r="U102" i="57"/>
  <c r="C63" i="57"/>
  <c r="R11" i="57"/>
  <c r="J66" i="57"/>
  <c r="L21" i="57"/>
  <c r="T85" i="57"/>
  <c r="R89" i="57"/>
  <c r="I31" i="57"/>
  <c r="Q10" i="57"/>
  <c r="R60" i="57"/>
  <c r="G77" i="57"/>
  <c r="P22" i="57"/>
  <c r="S108" i="57"/>
  <c r="B3" i="57"/>
  <c r="C121" i="57"/>
  <c r="C84" i="57"/>
  <c r="O14" i="57"/>
  <c r="D34" i="57"/>
  <c r="S49" i="57"/>
  <c r="Q96" i="57"/>
  <c r="U120" i="57"/>
  <c r="Q45" i="57"/>
  <c r="C55" i="57"/>
  <c r="R68" i="57"/>
  <c r="M103" i="57"/>
  <c r="B99" i="57"/>
  <c r="G101" i="57"/>
  <c r="U66" i="57"/>
  <c r="U76" i="57"/>
  <c r="L92" i="57"/>
  <c r="J74" i="57"/>
  <c r="Q89" i="57"/>
  <c r="D40" i="57"/>
  <c r="U84" i="57"/>
  <c r="L77" i="57"/>
  <c r="E88" i="57"/>
  <c r="C92" i="57"/>
  <c r="B94" i="57"/>
  <c r="E54" i="57"/>
  <c r="F18" i="57"/>
  <c r="O29" i="57"/>
  <c r="F91" i="57"/>
  <c r="S60" i="57"/>
  <c r="P121" i="57"/>
  <c r="G58" i="57"/>
  <c r="K65" i="57"/>
  <c r="R44" i="57"/>
  <c r="P80" i="57"/>
  <c r="O93" i="57"/>
  <c r="M39" i="57"/>
  <c r="Q116" i="57"/>
  <c r="N50" i="57"/>
  <c r="H44" i="57"/>
  <c r="R26" i="57"/>
  <c r="D42" i="57"/>
  <c r="P62" i="57"/>
  <c r="U46" i="57"/>
  <c r="U16" i="57"/>
  <c r="T120" i="57"/>
  <c r="R63" i="57"/>
  <c r="M72" i="57"/>
  <c r="I49" i="57"/>
  <c r="T5" i="57"/>
  <c r="L79" i="57"/>
  <c r="G106" i="57"/>
  <c r="P57" i="57"/>
  <c r="F19" i="57"/>
  <c r="O104" i="57"/>
  <c r="L25" i="57"/>
  <c r="R67" i="57"/>
  <c r="M30" i="57"/>
  <c r="G105" i="57"/>
  <c r="C35" i="57"/>
  <c r="U43" i="57"/>
  <c r="Q99" i="57"/>
  <c r="E105" i="57"/>
  <c r="L8" i="57"/>
  <c r="C116" i="57"/>
  <c r="M42" i="57"/>
  <c r="B8" i="57"/>
  <c r="F29" i="57"/>
  <c r="T46" i="57"/>
  <c r="M19" i="57"/>
  <c r="E67" i="57"/>
  <c r="M85" i="57"/>
  <c r="R108" i="57"/>
  <c r="Q66" i="57"/>
  <c r="H89" i="57"/>
  <c r="G2" i="57"/>
  <c r="J6" i="57"/>
  <c r="Q109" i="57"/>
  <c r="O121" i="57"/>
  <c r="Q18" i="57"/>
  <c r="U36" i="57"/>
  <c r="B100" i="57"/>
  <c r="M101" i="57"/>
  <c r="N75" i="57"/>
  <c r="O122" i="57"/>
  <c r="M46" i="57"/>
  <c r="I8" i="57"/>
  <c r="G41" i="57"/>
  <c r="L24" i="57"/>
  <c r="P112" i="57"/>
  <c r="E89" i="57"/>
  <c r="T99" i="57"/>
  <c r="R25" i="57"/>
  <c r="C5" i="57"/>
  <c r="I88" i="57"/>
  <c r="U44" i="57"/>
  <c r="S115" i="57"/>
  <c r="B48" i="57"/>
  <c r="J3" i="57"/>
  <c r="M18" i="57"/>
  <c r="C65" i="57"/>
  <c r="G19" i="57"/>
  <c r="J101" i="57"/>
  <c r="R17" i="57"/>
  <c r="G81" i="57"/>
  <c r="S25" i="57"/>
  <c r="Q19" i="57"/>
  <c r="Q81" i="57"/>
  <c r="S20" i="57"/>
  <c r="Q102" i="57"/>
  <c r="Q103" i="57"/>
  <c r="U56" i="57"/>
  <c r="U74" i="57"/>
  <c r="K11" i="57"/>
  <c r="F49" i="57"/>
  <c r="R82" i="57"/>
  <c r="F10" i="57"/>
  <c r="O54" i="57"/>
  <c r="J40" i="57"/>
  <c r="J45" i="57"/>
  <c r="B12" i="57"/>
  <c r="B101" i="57"/>
  <c r="R101" i="57"/>
  <c r="D39" i="57"/>
  <c r="T10" i="57"/>
  <c r="N85" i="57"/>
  <c r="U3" i="57"/>
  <c r="I109" i="57"/>
  <c r="R114" i="57"/>
  <c r="H22" i="57"/>
  <c r="E108" i="57"/>
  <c r="R32" i="57"/>
  <c r="M28" i="57"/>
  <c r="K6" i="57"/>
  <c r="D121" i="57"/>
  <c r="C77" i="57"/>
  <c r="B107" i="57"/>
  <c r="D102" i="57"/>
  <c r="I67" i="57"/>
  <c r="P55" i="57"/>
  <c r="D38" i="57"/>
  <c r="T92" i="57"/>
  <c r="K10" i="57"/>
  <c r="P94" i="57"/>
  <c r="S102" i="57"/>
  <c r="E81" i="57"/>
  <c r="D25" i="57"/>
  <c r="K112" i="57"/>
  <c r="B117" i="57"/>
  <c r="R91" i="57"/>
  <c r="J54" i="57"/>
  <c r="M120" i="57"/>
  <c r="D65" i="57"/>
  <c r="R14" i="57"/>
  <c r="J19" i="57"/>
  <c r="K53" i="57"/>
  <c r="P16" i="57"/>
  <c r="R31" i="57"/>
  <c r="G36" i="57"/>
  <c r="S78" i="57"/>
  <c r="U72" i="57"/>
  <c r="H3" i="57"/>
  <c r="C56" i="57"/>
  <c r="H66" i="57"/>
  <c r="B74" i="57"/>
  <c r="O106" i="57"/>
  <c r="I35" i="57"/>
  <c r="F24" i="57"/>
  <c r="N98" i="57"/>
  <c r="G27" i="57"/>
  <c r="M23" i="57"/>
  <c r="G50" i="57"/>
  <c r="M68" i="57"/>
  <c r="U109" i="57"/>
  <c r="H120" i="57"/>
  <c r="E102" i="57"/>
  <c r="J111" i="57"/>
  <c r="F9" i="57"/>
  <c r="J13" i="57"/>
  <c r="J85" i="57"/>
  <c r="R7" i="57"/>
  <c r="B2" i="57"/>
  <c r="F94" i="57"/>
  <c r="S29" i="57"/>
  <c r="U51" i="57"/>
  <c r="T28" i="57"/>
  <c r="M100" i="57"/>
  <c r="M75" i="57"/>
  <c r="S54" i="57"/>
  <c r="E113" i="57"/>
  <c r="I71" i="57"/>
  <c r="T31" i="57"/>
  <c r="U82" i="57"/>
  <c r="Q25" i="57"/>
  <c r="K45" i="57"/>
  <c r="B59" i="57"/>
  <c r="O115" i="57"/>
  <c r="P119" i="57"/>
  <c r="J95" i="57"/>
  <c r="H19" i="57"/>
  <c r="E84" i="57"/>
  <c r="O69" i="57"/>
  <c r="K24" i="57"/>
  <c r="M63" i="57"/>
  <c r="C94" i="57"/>
  <c r="D35" i="57"/>
  <c r="F87" i="57"/>
  <c r="G61" i="57"/>
  <c r="N21" i="57"/>
  <c r="C39" i="57"/>
  <c r="B89" i="57"/>
  <c r="H5" i="57"/>
  <c r="G35" i="57"/>
  <c r="T67" i="57"/>
  <c r="T18" i="57"/>
  <c r="T47" i="57"/>
  <c r="F36" i="57"/>
  <c r="N43" i="57"/>
  <c r="D8" i="57"/>
  <c r="B83" i="57"/>
  <c r="L37" i="57"/>
  <c r="K22" i="57"/>
  <c r="O42" i="57"/>
  <c r="U75" i="57"/>
  <c r="H39" i="57"/>
  <c r="C81" i="57"/>
  <c r="D103" i="57"/>
  <c r="K21" i="57"/>
  <c r="B102" i="57"/>
  <c r="L73" i="57"/>
  <c r="B26" i="57"/>
  <c r="K95" i="57"/>
  <c r="T91" i="57"/>
  <c r="L82" i="57"/>
  <c r="L81" i="57"/>
  <c r="R15" i="57"/>
  <c r="O30" i="57"/>
  <c r="Q24" i="57"/>
  <c r="E103" i="57"/>
  <c r="B50" i="57"/>
  <c r="C61" i="57"/>
  <c r="B115" i="57"/>
  <c r="I112" i="57"/>
  <c r="I77" i="57"/>
  <c r="O96" i="57"/>
  <c r="P6" i="57"/>
  <c r="L71" i="57"/>
  <c r="G122" i="57"/>
  <c r="C33" i="57"/>
  <c r="C59" i="57"/>
  <c r="T68" i="57"/>
  <c r="O40" i="57"/>
  <c r="L68" i="57"/>
  <c r="N12" i="57"/>
  <c r="G29" i="57"/>
  <c r="G53" i="57"/>
  <c r="L59" i="57"/>
  <c r="R94" i="57"/>
  <c r="F55" i="57"/>
  <c r="I41" i="57"/>
  <c r="P68" i="57"/>
  <c r="U73" i="57"/>
  <c r="P2" i="57"/>
  <c r="S96" i="57"/>
  <c r="C108" i="57"/>
  <c r="S42" i="57"/>
  <c r="U103" i="57"/>
  <c r="B44" i="57"/>
  <c r="E75" i="57"/>
  <c r="E45" i="57"/>
  <c r="P114" i="57"/>
  <c r="L10" i="57"/>
  <c r="E95" i="57"/>
  <c r="B76" i="57"/>
  <c r="K31" i="57"/>
  <c r="E17" i="57"/>
  <c r="C117" i="57"/>
  <c r="S72" i="57"/>
  <c r="C78" i="57"/>
  <c r="U65" i="57"/>
  <c r="K78" i="57"/>
  <c r="I90" i="57"/>
  <c r="L114" i="57"/>
  <c r="O53" i="57"/>
  <c r="D69" i="57"/>
  <c r="R18" i="57"/>
  <c r="I81" i="57"/>
  <c r="O77" i="57"/>
  <c r="I12" i="57"/>
  <c r="H93" i="57"/>
  <c r="P13" i="57"/>
  <c r="T87" i="57"/>
  <c r="S106" i="57"/>
  <c r="E21" i="57"/>
  <c r="J50" i="57"/>
  <c r="I58" i="57"/>
  <c r="B28" i="57"/>
  <c r="R50" i="57"/>
  <c r="S50" i="57"/>
  <c r="S120" i="57"/>
  <c r="O89" i="57"/>
  <c r="G67" i="57"/>
  <c r="K60" i="57"/>
  <c r="K18" i="57"/>
  <c r="E115" i="57"/>
  <c r="Q79" i="57"/>
  <c r="O21" i="57"/>
  <c r="C19" i="57"/>
  <c r="O20" i="57"/>
  <c r="S59" i="57"/>
  <c r="R55" i="57"/>
  <c r="B45" i="57"/>
  <c r="T12" i="57"/>
  <c r="T15" i="57"/>
  <c r="O59" i="57"/>
  <c r="L88" i="57"/>
  <c r="H17" i="57"/>
  <c r="I76" i="57"/>
  <c r="J23" i="57"/>
  <c r="J36" i="57"/>
  <c r="T52" i="57"/>
  <c r="L76" i="57"/>
  <c r="R74" i="57"/>
  <c r="F113" i="57"/>
  <c r="M90" i="57"/>
  <c r="B80" i="57"/>
  <c r="O100" i="57"/>
  <c r="R86" i="57"/>
  <c r="F42" i="57"/>
  <c r="M54" i="57"/>
  <c r="B96" i="57"/>
  <c r="O111" i="57"/>
  <c r="J39" i="57"/>
  <c r="O36" i="57"/>
  <c r="S103" i="57"/>
  <c r="R71" i="57"/>
  <c r="J98" i="57"/>
  <c r="H107" i="57"/>
  <c r="U99" i="57"/>
  <c r="K52" i="57"/>
  <c r="H98" i="57"/>
  <c r="M105" i="57"/>
  <c r="S34" i="57"/>
  <c r="S91" i="57"/>
  <c r="J69" i="57"/>
  <c r="U15" i="57"/>
  <c r="I15" i="57"/>
  <c r="N58" i="57"/>
  <c r="L42" i="57"/>
  <c r="F37" i="57"/>
  <c r="K74" i="57"/>
  <c r="T84" i="57"/>
  <c r="J91" i="57"/>
  <c r="H105" i="57"/>
  <c r="T110" i="57"/>
  <c r="O61" i="57"/>
  <c r="E118" i="57"/>
  <c r="D115" i="57"/>
  <c r="I75" i="57"/>
  <c r="P97" i="57"/>
  <c r="S94" i="57"/>
  <c r="M108" i="57"/>
  <c r="K27" i="57"/>
  <c r="J58" i="57"/>
  <c r="Q49" i="57"/>
  <c r="U89" i="57"/>
  <c r="F119" i="57"/>
  <c r="C26" i="57"/>
  <c r="R36" i="57"/>
  <c r="C79" i="57"/>
  <c r="L117" i="57"/>
  <c r="E109" i="57"/>
  <c r="N30" i="57"/>
  <c r="H9" i="57"/>
  <c r="L90" i="57"/>
  <c r="L55" i="57"/>
  <c r="J21" i="57"/>
  <c r="P103" i="57"/>
  <c r="R81" i="57"/>
  <c r="P95" i="57"/>
  <c r="Q62" i="57"/>
  <c r="F16" i="57"/>
  <c r="E56" i="57"/>
  <c r="O86" i="57"/>
  <c r="R119" i="57"/>
  <c r="S13" i="57"/>
  <c r="G74" i="57"/>
  <c r="P20" i="57"/>
  <c r="P71" i="57"/>
  <c r="N111" i="57"/>
  <c r="J25" i="57"/>
  <c r="I55" i="57"/>
  <c r="C103" i="57"/>
  <c r="R4" i="57"/>
  <c r="D45" i="57"/>
  <c r="U38" i="57"/>
  <c r="E46" i="57"/>
  <c r="D15" i="57"/>
  <c r="D28" i="57"/>
  <c r="K3" i="57"/>
  <c r="F33" i="57"/>
  <c r="L40" i="57"/>
  <c r="L47" i="57"/>
  <c r="D3" i="57"/>
  <c r="T88" i="57"/>
  <c r="G20" i="57"/>
  <c r="T29" i="57"/>
  <c r="C114" i="57"/>
  <c r="H80" i="57"/>
  <c r="C102" i="57"/>
  <c r="G14" i="57"/>
  <c r="G8" i="57"/>
  <c r="L16" i="57"/>
  <c r="O73" i="57"/>
  <c r="H94" i="57"/>
  <c r="T114" i="57"/>
  <c r="N15" i="57"/>
  <c r="B36" i="57"/>
  <c r="L28" i="57"/>
  <c r="M31" i="57"/>
  <c r="D96" i="57"/>
  <c r="Q95" i="57"/>
  <c r="D81" i="57"/>
  <c r="K68" i="57"/>
  <c r="R47" i="57"/>
  <c r="K114" i="57"/>
  <c r="D32" i="57"/>
  <c r="Q11" i="57"/>
  <c r="Q4" i="57"/>
  <c r="O5" i="57"/>
  <c r="M107" i="57"/>
  <c r="L107" i="57"/>
  <c r="S19" i="57"/>
  <c r="U8" i="57"/>
  <c r="M67" i="57"/>
  <c r="U57" i="57"/>
  <c r="R16" i="57"/>
  <c r="J68" i="57"/>
  <c r="L65" i="57"/>
  <c r="P88" i="57"/>
  <c r="K82" i="57"/>
  <c r="S100" i="57"/>
  <c r="I37" i="57"/>
  <c r="J81" i="57"/>
  <c r="L48" i="57"/>
  <c r="L102" i="57"/>
  <c r="B70" i="57"/>
  <c r="M34" i="57"/>
  <c r="O95" i="57"/>
  <c r="H52" i="57"/>
  <c r="C7" i="57"/>
  <c r="R76" i="57"/>
  <c r="G65" i="57"/>
  <c r="D90" i="57"/>
  <c r="S12" i="57"/>
  <c r="Q76" i="57"/>
  <c r="Q64" i="57"/>
  <c r="I94" i="57"/>
  <c r="K39" i="57"/>
  <c r="J67" i="57"/>
  <c r="O120" i="57"/>
  <c r="S87" i="57"/>
  <c r="H57" i="57"/>
  <c r="N63" i="57"/>
  <c r="F57" i="57"/>
  <c r="O91" i="57"/>
  <c r="F111" i="57"/>
  <c r="P116" i="57"/>
  <c r="P70" i="57"/>
  <c r="G44" i="57"/>
  <c r="U14" i="57"/>
  <c r="K29" i="57"/>
  <c r="Q121" i="57"/>
  <c r="I64" i="57"/>
  <c r="E32" i="57"/>
  <c r="J57" i="57"/>
  <c r="B82" i="57"/>
  <c r="Q38" i="57"/>
  <c r="G109" i="57"/>
  <c r="H18" i="57"/>
  <c r="N73" i="57"/>
  <c r="G51" i="57"/>
  <c r="R59" i="57"/>
  <c r="M40" i="57"/>
  <c r="B7" i="57"/>
  <c r="B61" i="57"/>
  <c r="Q43" i="57"/>
  <c r="T109" i="57"/>
  <c r="K54" i="57"/>
  <c r="K118" i="57"/>
  <c r="O74" i="57"/>
  <c r="K86" i="57"/>
  <c r="H6" i="57"/>
  <c r="C28" i="57"/>
  <c r="S119" i="57"/>
  <c r="U95" i="57"/>
  <c r="C4" i="57"/>
  <c r="N10" i="57"/>
  <c r="L63" i="57"/>
  <c r="I100" i="57"/>
  <c r="L89" i="57"/>
  <c r="S10" i="57"/>
  <c r="P21" i="57"/>
  <c r="L46" i="57"/>
  <c r="C87" i="57"/>
  <c r="R106" i="57"/>
  <c r="M74" i="57"/>
  <c r="O98" i="57"/>
  <c r="P9" i="57"/>
  <c r="E34" i="57"/>
  <c r="J77" i="57"/>
  <c r="K103" i="57"/>
  <c r="C53" i="57"/>
  <c r="D108" i="57"/>
  <c r="H75" i="57"/>
  <c r="J94" i="57"/>
  <c r="N95" i="57"/>
  <c r="L15" i="57"/>
  <c r="K46" i="57"/>
  <c r="F71" i="57"/>
  <c r="P43" i="57"/>
  <c r="R77" i="57"/>
  <c r="S95" i="57"/>
  <c r="E86" i="57"/>
  <c r="G24" i="57"/>
  <c r="N16" i="57"/>
  <c r="C48" i="57"/>
  <c r="O50" i="57"/>
  <c r="I104" i="57"/>
  <c r="C10" i="57"/>
  <c r="U53" i="57"/>
  <c r="D20" i="57"/>
  <c r="D114" i="57"/>
  <c r="S66" i="57"/>
  <c r="C9" i="57"/>
  <c r="L93" i="57"/>
  <c r="O44" i="57"/>
  <c r="K25" i="57"/>
  <c r="F110" i="57"/>
  <c r="S35" i="57"/>
  <c r="H82" i="57"/>
  <c r="L49" i="57"/>
  <c r="T83" i="57"/>
  <c r="D62" i="57"/>
  <c r="H65" i="57"/>
  <c r="C74" i="57"/>
  <c r="D14" i="57"/>
  <c r="M57" i="57"/>
  <c r="N64" i="57"/>
  <c r="D87" i="57"/>
  <c r="E31" i="57"/>
  <c r="N106" i="57"/>
  <c r="H34" i="57"/>
  <c r="G119" i="57"/>
  <c r="R22" i="57"/>
  <c r="T108" i="57"/>
  <c r="G104" i="57"/>
  <c r="G73" i="57"/>
  <c r="U45" i="57"/>
  <c r="D107" i="57"/>
  <c r="H86" i="57"/>
  <c r="B57" i="57"/>
  <c r="L39" i="57"/>
  <c r="R30" i="57"/>
  <c r="P101" i="57"/>
  <c r="F104" i="57"/>
  <c r="B68" i="57"/>
  <c r="C76" i="57"/>
  <c r="R46" i="57"/>
  <c r="M115" i="57"/>
  <c r="B20" i="57"/>
  <c r="T115" i="57"/>
  <c r="L29" i="57"/>
  <c r="L52" i="57"/>
  <c r="K12" i="57"/>
  <c r="L74" i="57"/>
  <c r="U86" i="57"/>
  <c r="D4" i="57"/>
  <c r="U37" i="57"/>
  <c r="K77" i="57"/>
  <c r="O47" i="57"/>
  <c r="S90" i="57"/>
  <c r="N27" i="57"/>
  <c r="R64" i="57"/>
  <c r="M71" i="57"/>
  <c r="D48" i="57"/>
  <c r="I106" i="57"/>
  <c r="T35" i="57"/>
  <c r="H11" i="57"/>
  <c r="T100" i="57"/>
  <c r="G97" i="57"/>
  <c r="Q85" i="57"/>
  <c r="I47" i="57"/>
  <c r="S101" i="57"/>
  <c r="Q51" i="57"/>
  <c r="H110" i="57"/>
  <c r="N91" i="57"/>
  <c r="P7" i="57"/>
  <c r="D41" i="57"/>
  <c r="R34" i="57"/>
  <c r="R39" i="57"/>
  <c r="G16" i="57"/>
  <c r="F92" i="57"/>
  <c r="M119" i="57"/>
  <c r="M36" i="57"/>
  <c r="H2" i="57"/>
  <c r="H122" i="57"/>
  <c r="S30" i="57"/>
  <c r="S67" i="57"/>
  <c r="J47" i="57"/>
  <c r="K109" i="57"/>
  <c r="R93" i="57"/>
  <c r="G114" i="57"/>
  <c r="B84" i="57"/>
  <c r="H45" i="57"/>
  <c r="J16" i="57"/>
  <c r="B105" i="57"/>
  <c r="L115" i="57"/>
  <c r="O51" i="57"/>
  <c r="P45" i="57"/>
  <c r="C91" i="57"/>
  <c r="Q40" i="57"/>
  <c r="Q91" i="57"/>
  <c r="G100" i="57"/>
  <c r="L38" i="57"/>
  <c r="H99" i="57"/>
  <c r="G11" i="57"/>
  <c r="U80" i="57"/>
  <c r="C115" i="57"/>
  <c r="G64" i="57"/>
  <c r="F86" i="57"/>
  <c r="M25" i="57"/>
  <c r="L53" i="57"/>
  <c r="U30" i="57"/>
  <c r="H27" i="57"/>
  <c r="N103" i="57"/>
  <c r="M92" i="57"/>
  <c r="E121" i="57"/>
  <c r="H38" i="57"/>
  <c r="S58" i="57"/>
  <c r="G46" i="57"/>
  <c r="H103" i="57"/>
  <c r="N33" i="57"/>
  <c r="L41" i="57"/>
  <c r="O72" i="57"/>
  <c r="P72" i="57"/>
  <c r="P118" i="57"/>
  <c r="C105" i="57"/>
  <c r="O90" i="57"/>
  <c r="O81" i="57"/>
  <c r="S98" i="57"/>
  <c r="F6" i="57"/>
  <c r="N107" i="57"/>
  <c r="E76" i="57"/>
  <c r="I83" i="57"/>
  <c r="R105" i="57"/>
  <c r="I114" i="57"/>
  <c r="R121" i="57"/>
  <c r="O109" i="57"/>
  <c r="M41" i="57"/>
  <c r="G66" i="57"/>
  <c r="K56" i="57"/>
  <c r="N7" i="57"/>
  <c r="K81" i="57"/>
  <c r="F97" i="57"/>
  <c r="D104" i="57"/>
  <c r="P42" i="57"/>
  <c r="N14" i="57"/>
  <c r="O82" i="57"/>
  <c r="Q26" i="57"/>
  <c r="R41" i="57"/>
  <c r="Q7" i="57"/>
  <c r="C82" i="57"/>
  <c r="P82" i="57"/>
  <c r="U61" i="57"/>
  <c r="F118" i="57"/>
  <c r="Q82" i="57"/>
  <c r="O46" i="57"/>
  <c r="G21" i="57"/>
  <c r="Q75" i="57"/>
  <c r="M64" i="57"/>
  <c r="E57" i="57"/>
  <c r="H81" i="57"/>
  <c r="O38" i="57"/>
  <c r="G10" i="57"/>
  <c r="I56" i="57"/>
  <c r="J43" i="57"/>
  <c r="F101" i="57"/>
  <c r="N3" i="57"/>
  <c r="R9" i="57"/>
  <c r="O117" i="57"/>
  <c r="T117" i="57"/>
  <c r="R99" i="57"/>
  <c r="D5" i="57"/>
  <c r="F103" i="57"/>
  <c r="J96" i="57"/>
  <c r="U94" i="57"/>
  <c r="C73" i="57"/>
  <c r="I3" i="57"/>
  <c r="I16" i="57"/>
  <c r="C37" i="57"/>
  <c r="Q41" i="57"/>
  <c r="B103" i="57"/>
  <c r="J9" i="57"/>
  <c r="N96" i="57"/>
  <c r="C72" i="57"/>
  <c r="E9" i="57"/>
  <c r="G88" i="57"/>
  <c r="M94" i="57"/>
  <c r="H4" i="57"/>
  <c r="H59" i="57"/>
  <c r="N102" i="57"/>
  <c r="D58" i="57"/>
  <c r="P74" i="57"/>
  <c r="M106" i="57"/>
  <c r="L69" i="57"/>
  <c r="R48" i="57"/>
  <c r="I96" i="57"/>
  <c r="B112" i="57"/>
  <c r="U101" i="57"/>
  <c r="O58" i="57"/>
  <c r="R62" i="57"/>
  <c r="I108" i="57"/>
  <c r="O80" i="57"/>
  <c r="U25" i="57"/>
  <c r="G113" i="57"/>
  <c r="S116" i="57"/>
  <c r="J26" i="57"/>
  <c r="N13" i="57"/>
  <c r="E49" i="57"/>
  <c r="I2" i="57"/>
  <c r="U9" i="57"/>
  <c r="E13" i="57"/>
  <c r="N90" i="57"/>
  <c r="M104" i="57"/>
  <c r="U52" i="57"/>
  <c r="J30" i="57"/>
  <c r="T56" i="57"/>
  <c r="E40" i="57"/>
  <c r="E104" i="57"/>
  <c r="H56" i="57"/>
  <c r="T53" i="57"/>
  <c r="R96" i="57"/>
  <c r="O78" i="57"/>
  <c r="D26" i="57"/>
  <c r="U71" i="57"/>
  <c r="L22" i="57"/>
  <c r="M17" i="57"/>
  <c r="C88" i="57"/>
  <c r="T24" i="57"/>
  <c r="D63" i="57"/>
  <c r="C11" i="57"/>
  <c r="D105" i="57"/>
  <c r="B10" i="57"/>
  <c r="S51" i="57"/>
  <c r="L61" i="57"/>
  <c r="L17" i="57"/>
  <c r="U79" i="57"/>
  <c r="G96" i="57"/>
  <c r="H55" i="57"/>
  <c r="G6" i="57"/>
  <c r="P53" i="57"/>
  <c r="B24" i="57"/>
  <c r="B93" i="57"/>
  <c r="I107" i="57"/>
  <c r="J112" i="57"/>
  <c r="T9" i="57"/>
  <c r="E6" i="57"/>
  <c r="U26" i="57"/>
  <c r="O8" i="57"/>
  <c r="O13" i="57"/>
  <c r="L94" i="57"/>
  <c r="I98" i="57"/>
  <c r="S83" i="57"/>
  <c r="I22" i="57"/>
  <c r="Q3" i="57"/>
  <c r="B32" i="57"/>
  <c r="O34" i="57"/>
  <c r="H70" i="57"/>
  <c r="P122" i="57"/>
  <c r="Q29" i="57"/>
  <c r="N23" i="57"/>
  <c r="G34" i="57"/>
  <c r="F59" i="57"/>
  <c r="M91" i="57"/>
  <c r="M26" i="57"/>
  <c r="I117" i="57"/>
  <c r="M97" i="57"/>
  <c r="G93" i="57"/>
  <c r="O62" i="57"/>
  <c r="D109" i="57"/>
  <c r="P105" i="57"/>
  <c r="E62" i="57"/>
  <c r="N48" i="57"/>
  <c r="G83" i="57"/>
  <c r="G86" i="57"/>
  <c r="J82" i="57"/>
  <c r="L86" i="57"/>
  <c r="L12" i="57"/>
  <c r="T2" i="57"/>
  <c r="L113" i="57"/>
  <c r="C18" i="57"/>
  <c r="O49" i="57"/>
  <c r="Q80" i="57"/>
  <c r="M48" i="57"/>
  <c r="E53" i="57"/>
  <c r="T38" i="57"/>
  <c r="T49" i="57"/>
  <c r="E43" i="57"/>
  <c r="J34" i="57"/>
  <c r="S85" i="57"/>
  <c r="S8" i="57"/>
  <c r="O85" i="57"/>
  <c r="M66" i="57"/>
  <c r="K85" i="57"/>
  <c r="C25" i="57"/>
  <c r="S48" i="57"/>
  <c r="M70" i="57"/>
  <c r="D30" i="57"/>
  <c r="P8" i="57"/>
  <c r="C57" i="57"/>
  <c r="L106" i="57"/>
  <c r="H72" i="57"/>
  <c r="J86" i="57"/>
  <c r="K120" i="57"/>
  <c r="J79" i="57"/>
  <c r="G54" i="57"/>
  <c r="M80" i="57"/>
  <c r="E12" i="57"/>
  <c r="N113" i="57"/>
  <c r="H64" i="57"/>
  <c r="G15" i="57"/>
  <c r="Q65" i="57"/>
  <c r="I9" i="57"/>
  <c r="U13" i="57"/>
  <c r="G13" i="57"/>
  <c r="B69" i="57"/>
  <c r="K8" i="57"/>
  <c r="S71" i="57"/>
  <c r="R6" i="57"/>
  <c r="M3" i="57"/>
  <c r="S80" i="57"/>
  <c r="M78" i="57"/>
  <c r="D89" i="57"/>
  <c r="Q84" i="57"/>
  <c r="C52" i="57"/>
  <c r="G23" i="57"/>
  <c r="T81" i="57"/>
  <c r="Q68" i="57"/>
  <c r="O65" i="57"/>
  <c r="K55" i="57"/>
  <c r="N20" i="57"/>
  <c r="R27" i="57"/>
  <c r="E91" i="57"/>
  <c r="T21" i="57"/>
  <c r="T33" i="57"/>
  <c r="N60" i="57"/>
  <c r="C111" i="57"/>
  <c r="J103" i="57"/>
  <c r="G18" i="57"/>
  <c r="S38" i="57"/>
  <c r="F77" i="57"/>
  <c r="O94" i="57"/>
  <c r="F56" i="57"/>
  <c r="H95" i="57"/>
  <c r="G57" i="57"/>
  <c r="J60" i="57"/>
  <c r="K40" i="57"/>
  <c r="C3" i="57"/>
  <c r="N104" i="57"/>
  <c r="U22" i="57"/>
  <c r="B79" i="57"/>
  <c r="D49" i="57"/>
  <c r="J22" i="57"/>
  <c r="F73" i="57"/>
  <c r="J73" i="57"/>
  <c r="M49" i="57"/>
  <c r="R66" i="57"/>
  <c r="L20" i="57"/>
  <c r="H78" i="57"/>
  <c r="N71" i="57"/>
  <c r="N2" i="57"/>
  <c r="I7" i="57"/>
  <c r="S56" i="57"/>
  <c r="E73" i="57"/>
  <c r="Q107" i="57"/>
  <c r="J110" i="57"/>
  <c r="D2" i="57"/>
  <c r="H121" i="57"/>
  <c r="I25" i="57"/>
  <c r="E18" i="57"/>
  <c r="B30" i="57"/>
  <c r="N9" i="57"/>
  <c r="D80" i="57"/>
  <c r="U83" i="57"/>
  <c r="S18" i="57"/>
  <c r="B65" i="57"/>
  <c r="O70" i="57"/>
  <c r="Q44" i="57"/>
  <c r="K97" i="57"/>
  <c r="B55" i="57"/>
  <c r="H20" i="57"/>
  <c r="Q34" i="57"/>
  <c r="E74" i="57"/>
  <c r="P29" i="57"/>
  <c r="D92" i="57"/>
  <c r="N116" i="57"/>
  <c r="J119" i="57"/>
  <c r="K100" i="57"/>
  <c r="S121" i="57"/>
  <c r="N65" i="57"/>
  <c r="S36" i="57"/>
  <c r="N66" i="57"/>
  <c r="F2" i="57"/>
  <c r="G33" i="57"/>
  <c r="L91" i="57"/>
  <c r="N17" i="57"/>
  <c r="J106" i="57"/>
  <c r="P38" i="57"/>
  <c r="F23" i="57"/>
  <c r="D13" i="57"/>
  <c r="Q100" i="57"/>
  <c r="E2" i="57"/>
  <c r="P30" i="57"/>
  <c r="D118" i="57"/>
  <c r="D36" i="57"/>
  <c r="I63" i="57"/>
  <c r="E90" i="57"/>
  <c r="B17" i="57"/>
  <c r="I11" i="57"/>
  <c r="U28" i="57"/>
  <c r="G71" i="57"/>
  <c r="K23" i="57"/>
  <c r="T93" i="57"/>
  <c r="D31" i="57"/>
  <c r="Q74" i="57"/>
  <c r="E39" i="57"/>
  <c r="G9" i="57"/>
  <c r="S2" i="57"/>
  <c r="E24" i="57"/>
  <c r="O103" i="57"/>
  <c r="M110" i="57"/>
  <c r="E78" i="57"/>
  <c r="J27" i="57"/>
  <c r="F61" i="57"/>
  <c r="F68" i="57"/>
  <c r="H30" i="57"/>
  <c r="H35" i="57"/>
  <c r="K105" i="57"/>
  <c r="C6" i="57"/>
  <c r="G25" i="57"/>
  <c r="D98" i="57"/>
  <c r="U113" i="57"/>
  <c r="L7" i="57"/>
  <c r="T23" i="57"/>
  <c r="N118" i="57"/>
  <c r="D7" i="57"/>
  <c r="M89" i="57"/>
  <c r="G47" i="57"/>
  <c r="R70" i="57"/>
  <c r="K96" i="57"/>
  <c r="I28" i="57"/>
  <c r="D82" i="57"/>
  <c r="H69" i="57"/>
  <c r="P75" i="57"/>
  <c r="F38" i="57"/>
  <c r="G72" i="57"/>
  <c r="T116" i="57"/>
  <c r="N72" i="57"/>
  <c r="Q47" i="57"/>
  <c r="I93" i="57"/>
  <c r="F7" i="57"/>
  <c r="O48" i="57"/>
  <c r="I48" i="57"/>
  <c r="B25" i="57"/>
  <c r="D95" i="57"/>
  <c r="B104" i="57"/>
  <c r="G111" i="57"/>
  <c r="L121" i="57"/>
  <c r="J100" i="57"/>
  <c r="S77" i="57"/>
  <c r="K58" i="57"/>
  <c r="H119" i="57"/>
  <c r="Q114" i="57"/>
  <c r="F79" i="57"/>
  <c r="D83" i="57"/>
  <c r="I44" i="57"/>
  <c r="N42" i="57"/>
  <c r="H12" i="57"/>
  <c r="B63" i="57"/>
  <c r="R43" i="57"/>
  <c r="L6" i="57"/>
  <c r="Q50" i="57"/>
  <c r="T73" i="57"/>
  <c r="S26" i="57"/>
  <c r="K80" i="57"/>
  <c r="L36" i="57"/>
  <c r="R53" i="57"/>
  <c r="K43" i="57"/>
  <c r="G79" i="57"/>
  <c r="K13" i="57"/>
  <c r="R8" i="57"/>
  <c r="C85" i="57"/>
  <c r="H46" i="57"/>
  <c r="Q119" i="57"/>
  <c r="S69" i="57"/>
  <c r="U23" i="57"/>
  <c r="J52" i="57"/>
  <c r="I29" i="57"/>
  <c r="L111" i="57"/>
  <c r="J109" i="57"/>
  <c r="C62" i="57"/>
  <c r="I84" i="57"/>
  <c r="Q108" i="57"/>
  <c r="Q93" i="57"/>
  <c r="S41" i="57"/>
  <c r="B88" i="57"/>
  <c r="R85" i="57"/>
  <c r="F105" i="57"/>
  <c r="L44" i="57"/>
  <c r="U81" i="57"/>
  <c r="I70" i="57"/>
  <c r="H85" i="57"/>
  <c r="T4" i="57"/>
  <c r="L64" i="57"/>
  <c r="G116" i="57"/>
  <c r="I38" i="57"/>
  <c r="L83" i="57"/>
  <c r="M33" i="57"/>
  <c r="U10" i="57"/>
  <c r="N53" i="57"/>
  <c r="L9" i="57"/>
  <c r="L43" i="57"/>
  <c r="E92" i="57"/>
  <c r="C49" i="57"/>
  <c r="P28" i="57"/>
  <c r="R92" i="57"/>
  <c r="T122" i="57"/>
  <c r="S28" i="57"/>
  <c r="S24" i="57"/>
  <c r="B43" i="57"/>
  <c r="L72" i="57"/>
  <c r="J8" i="57"/>
  <c r="B66" i="57"/>
  <c r="E51" i="57"/>
  <c r="C69" i="57"/>
  <c r="F34" i="57"/>
  <c r="P33" i="57"/>
  <c r="T37" i="57"/>
  <c r="N93" i="57"/>
  <c r="T7" i="57"/>
  <c r="R33" i="57"/>
  <c r="R20" i="57"/>
  <c r="T90" i="57"/>
  <c r="J33" i="57"/>
  <c r="M117" i="57"/>
  <c r="U6" i="57"/>
  <c r="M55" i="57"/>
  <c r="J46" i="57"/>
  <c r="T22" i="57"/>
  <c r="U117" i="57"/>
  <c r="M37" i="57"/>
  <c r="H113" i="57"/>
  <c r="R54" i="57"/>
  <c r="O2" i="57"/>
  <c r="B51" i="57"/>
  <c r="O113" i="57"/>
  <c r="K90" i="57"/>
  <c r="S47" i="57"/>
  <c r="C13" i="57"/>
  <c r="G37" i="57"/>
  <c r="C67" i="57"/>
  <c r="C54" i="57"/>
  <c r="B46" i="57"/>
  <c r="P81" i="57"/>
  <c r="Q105" i="57"/>
  <c r="O3" i="57"/>
  <c r="C110" i="57"/>
  <c r="P90" i="57"/>
  <c r="I89" i="57"/>
  <c r="K117" i="57"/>
  <c r="E5" i="57"/>
  <c r="O118" i="57"/>
  <c r="H61" i="57"/>
  <c r="D117" i="57"/>
  <c r="G38" i="57"/>
  <c r="H116" i="57"/>
  <c r="O64" i="57"/>
  <c r="F83" i="57"/>
  <c r="S31" i="57"/>
  <c r="K34" i="57"/>
  <c r="O33" i="57"/>
  <c r="I39" i="57"/>
  <c r="K7" i="57"/>
  <c r="M53" i="57"/>
  <c r="C83" i="57"/>
  <c r="J116" i="57"/>
  <c r="T80" i="57"/>
  <c r="M35" i="57"/>
  <c r="T19" i="57"/>
  <c r="I119" i="57"/>
  <c r="J18" i="57"/>
  <c r="E8" i="57"/>
  <c r="L30" i="57"/>
  <c r="H67" i="57"/>
  <c r="J7" i="57"/>
  <c r="P64" i="57"/>
  <c r="H84" i="57"/>
  <c r="F64" i="57"/>
  <c r="B90" i="57"/>
  <c r="Q113" i="57"/>
  <c r="I115" i="57"/>
  <c r="L33" i="57"/>
  <c r="F76" i="57"/>
  <c r="J64" i="57"/>
  <c r="K102" i="57"/>
  <c r="T60" i="57"/>
  <c r="F62" i="57"/>
  <c r="H92" i="57"/>
  <c r="P96" i="57"/>
  <c r="L95" i="57"/>
  <c r="P61" i="57"/>
  <c r="S27" i="57"/>
  <c r="K57" i="57"/>
  <c r="R100" i="57"/>
  <c r="F95" i="57"/>
  <c r="F114" i="57"/>
  <c r="H23" i="57"/>
  <c r="Q83" i="57"/>
  <c r="B27" i="57"/>
  <c r="D16" i="57"/>
  <c r="B92" i="57"/>
  <c r="E61" i="57"/>
  <c r="G40" i="57"/>
  <c r="R109" i="57"/>
  <c r="L2" i="57"/>
  <c r="G5" i="57"/>
  <c r="B85" i="57"/>
  <c r="C71" i="57"/>
  <c r="S5" i="57"/>
  <c r="T82" i="57"/>
  <c r="C47" i="57"/>
  <c r="Q55" i="57"/>
  <c r="O63" i="57"/>
  <c r="B58" i="57"/>
  <c r="O79" i="57"/>
  <c r="I120" i="57"/>
  <c r="I13" i="57"/>
  <c r="H90" i="57"/>
  <c r="L32" i="57"/>
  <c r="Q112" i="57"/>
  <c r="D91" i="57"/>
  <c r="U97" i="57"/>
  <c r="K75" i="57"/>
  <c r="U115" i="57"/>
  <c r="L56" i="57"/>
  <c r="I52" i="57"/>
  <c r="U27" i="57"/>
  <c r="D51" i="57"/>
  <c r="O66" i="57"/>
  <c r="F70" i="57"/>
  <c r="T97" i="57"/>
  <c r="M60" i="57"/>
  <c r="E4" i="57"/>
  <c r="J20" i="57"/>
  <c r="F43" i="57"/>
  <c r="N120" i="57"/>
  <c r="D74" i="57"/>
  <c r="J44" i="57"/>
  <c r="B13" i="57"/>
  <c r="E29" i="57"/>
  <c r="U96" i="57"/>
  <c r="J24" i="57"/>
  <c r="H36" i="57"/>
  <c r="P12" i="57"/>
  <c r="Q46" i="57"/>
  <c r="E30" i="57"/>
  <c r="Q71" i="57"/>
  <c r="U62" i="57"/>
  <c r="N86" i="57"/>
  <c r="B113" i="57"/>
  <c r="E28" i="57"/>
  <c r="O84" i="57"/>
  <c r="E70" i="57"/>
  <c r="M73" i="57"/>
  <c r="M109" i="57"/>
  <c r="I46" i="57"/>
  <c r="S81" i="57"/>
  <c r="J72" i="57"/>
  <c r="S110" i="57"/>
  <c r="R83" i="57"/>
  <c r="I32" i="57"/>
  <c r="Q17" i="57"/>
  <c r="E42" i="57"/>
  <c r="S15" i="57"/>
  <c r="K119" i="57"/>
  <c r="P113" i="57"/>
  <c r="N52" i="57"/>
  <c r="B53" i="57"/>
  <c r="J76" i="57"/>
  <c r="H68" i="57"/>
  <c r="H50" i="57"/>
  <c r="R103" i="57"/>
  <c r="E36" i="57"/>
  <c r="J11" i="57"/>
  <c r="B41" i="57"/>
  <c r="F11" i="57"/>
  <c r="K9" i="57"/>
  <c r="D85" i="57"/>
  <c r="D86" i="57"/>
  <c r="S6" i="57"/>
  <c r="U110" i="57"/>
  <c r="L3" i="57"/>
  <c r="M7" i="57"/>
  <c r="N47" i="57"/>
  <c r="E20" i="57"/>
  <c r="P108" i="57"/>
  <c r="S39" i="57"/>
  <c r="Q54" i="57"/>
  <c r="C51" i="57"/>
  <c r="G89" i="57"/>
  <c r="T96" i="57"/>
  <c r="L96" i="57"/>
  <c r="I113" i="57"/>
  <c r="F66" i="57"/>
  <c r="J41" i="57"/>
  <c r="N122" i="57"/>
  <c r="N94" i="57"/>
  <c r="Q98" i="57"/>
  <c r="C29" i="57"/>
  <c r="T94" i="57"/>
  <c r="K99" i="57"/>
  <c r="B111" i="57"/>
  <c r="S93" i="57"/>
  <c r="O60" i="57"/>
  <c r="D54" i="57"/>
  <c r="E66" i="57"/>
  <c r="H62" i="57"/>
  <c r="J63" i="57"/>
  <c r="U4" i="57"/>
  <c r="T39" i="57"/>
  <c r="U68" i="57"/>
  <c r="G45" i="57"/>
  <c r="F78" i="57"/>
  <c r="K38" i="57"/>
  <c r="R95" i="57"/>
  <c r="G76" i="57"/>
  <c r="D93" i="57"/>
  <c r="Q67" i="57"/>
  <c r="F5" i="57"/>
  <c r="N4" i="57"/>
  <c r="R58" i="57"/>
  <c r="Q23" i="57"/>
  <c r="M21" i="57"/>
  <c r="L50" i="57"/>
  <c r="L70" i="57"/>
  <c r="H10" i="57"/>
  <c r="Q27" i="57"/>
  <c r="B4" i="57"/>
  <c r="F74" i="57"/>
  <c r="B71" i="57"/>
  <c r="I30" i="57"/>
  <c r="M52" i="57"/>
  <c r="H87" i="57"/>
  <c r="M121" i="57"/>
  <c r="E55" i="57"/>
  <c r="K32" i="57"/>
  <c r="P117" i="57"/>
  <c r="K2" i="57"/>
  <c r="K36" i="57"/>
  <c r="H15" i="57"/>
  <c r="N69" i="57"/>
  <c r="S65" i="57"/>
  <c r="C95" i="57"/>
  <c r="O67" i="57"/>
  <c r="L78" i="57"/>
  <c r="U85" i="57"/>
  <c r="I87" i="57"/>
  <c r="U87" i="57"/>
  <c r="N119" i="57"/>
  <c r="L116" i="57"/>
  <c r="N19" i="57"/>
  <c r="K76" i="57"/>
  <c r="D61" i="57"/>
  <c r="H118" i="57"/>
  <c r="T72" i="57"/>
  <c r="O101" i="57"/>
  <c r="P25" i="57"/>
  <c r="Q118" i="57"/>
  <c r="O119" i="57"/>
  <c r="N115" i="57"/>
  <c r="T101" i="57"/>
  <c r="B97" i="57"/>
  <c r="E107" i="57"/>
  <c r="G12" i="57"/>
  <c r="R79" i="57"/>
  <c r="F93" i="57"/>
  <c r="T106" i="57"/>
  <c r="E111" i="57"/>
  <c r="M81" i="57"/>
  <c r="P102" i="57"/>
  <c r="I4" i="57"/>
  <c r="E59" i="57"/>
  <c r="I10" i="57"/>
  <c r="B39" i="57"/>
  <c r="N31" i="57"/>
  <c r="G70" i="57"/>
  <c r="B77" i="57"/>
  <c r="J107" i="57"/>
  <c r="C89" i="57"/>
  <c r="S9" i="57"/>
  <c r="Q56" i="57"/>
  <c r="S68" i="57"/>
  <c r="K122" i="57"/>
  <c r="J89" i="57"/>
  <c r="L45" i="57"/>
  <c r="N18" i="57"/>
  <c r="T44" i="57"/>
  <c r="H8" i="57"/>
  <c r="T20" i="57"/>
  <c r="E77" i="57"/>
  <c r="K17" i="57"/>
  <c r="P92" i="57"/>
  <c r="K108" i="57"/>
  <c r="E38" i="57"/>
  <c r="T14" i="57"/>
  <c r="O27" i="57"/>
  <c r="F112" i="57"/>
  <c r="M84" i="57"/>
  <c r="G69" i="57"/>
  <c r="E3" i="57"/>
  <c r="N97" i="57"/>
  <c r="C36" i="57"/>
  <c r="C45" i="57"/>
  <c r="G22" i="57"/>
  <c r="H63" i="57"/>
  <c r="B47" i="57"/>
  <c r="G28" i="57"/>
  <c r="K63" i="57"/>
  <c r="D76" i="57"/>
  <c r="Q32" i="57"/>
  <c r="N83" i="57"/>
  <c r="B31" i="57"/>
  <c r="H112" i="57"/>
  <c r="T71" i="57"/>
  <c r="K83" i="57"/>
  <c r="P52" i="57"/>
  <c r="T16" i="57"/>
  <c r="T50" i="57"/>
  <c r="O37" i="57"/>
  <c r="N59" i="57"/>
  <c r="M6" i="57"/>
  <c r="C22" i="57"/>
  <c r="I82" i="57"/>
  <c r="F40" i="57"/>
  <c r="J75" i="57"/>
  <c r="N35" i="57"/>
  <c r="P23" i="57"/>
  <c r="E99" i="57"/>
  <c r="U2" i="57"/>
  <c r="O11" i="57"/>
  <c r="G108" i="57"/>
  <c r="S105" i="57"/>
  <c r="M118" i="57"/>
  <c r="R110" i="57"/>
  <c r="M38" i="57"/>
  <c r="Q72" i="57"/>
  <c r="T59" i="57"/>
  <c r="D44" i="57"/>
  <c r="F102" i="57"/>
  <c r="G92" i="57"/>
  <c r="P60" i="57"/>
  <c r="M87" i="57"/>
  <c r="E122" i="57"/>
  <c r="R52" i="57"/>
  <c r="O17" i="57"/>
  <c r="J49" i="57"/>
  <c r="L13" i="57"/>
  <c r="H43" i="57"/>
  <c r="F21" i="57"/>
  <c r="U59" i="57"/>
  <c r="L62" i="57"/>
  <c r="J55" i="57"/>
  <c r="S53" i="57"/>
  <c r="O26" i="57"/>
  <c r="U119" i="57"/>
  <c r="Q86" i="57"/>
  <c r="J10" i="57"/>
  <c r="R28" i="57"/>
  <c r="N81" i="57"/>
  <c r="S89" i="57"/>
  <c r="M82" i="57"/>
  <c r="I61" i="57"/>
  <c r="B87" i="57"/>
  <c r="G48" i="57"/>
  <c r="F54" i="57"/>
  <c r="C16" i="57"/>
  <c r="R21" i="57"/>
  <c r="G87" i="57"/>
  <c r="H104" i="57"/>
  <c r="K72" i="57"/>
  <c r="E101" i="57"/>
  <c r="O110" i="57"/>
  <c r="O68" i="57"/>
  <c r="N45" i="57"/>
  <c r="U111" i="57"/>
  <c r="E27" i="57"/>
  <c r="I23" i="57"/>
  <c r="F17" i="57"/>
  <c r="L110" i="57"/>
  <c r="C120" i="57"/>
  <c r="T17" i="57"/>
  <c r="P36" i="57"/>
  <c r="K66" i="57"/>
  <c r="U58" i="57"/>
  <c r="H53" i="57"/>
  <c r="B121" i="57"/>
  <c r="T51" i="57"/>
  <c r="U121" i="57"/>
  <c r="I50" i="57"/>
  <c r="M88" i="57"/>
  <c r="E58" i="57"/>
  <c r="R87" i="57"/>
  <c r="Q48" i="57"/>
  <c r="E60" i="57"/>
  <c r="F75" i="57"/>
  <c r="U31" i="57"/>
  <c r="R116" i="57"/>
  <c r="L75" i="57"/>
  <c r="Q57" i="57"/>
  <c r="L11" i="57"/>
  <c r="H91" i="57"/>
  <c r="P67" i="57"/>
  <c r="F88" i="57"/>
  <c r="T107" i="57"/>
  <c r="M116" i="57"/>
  <c r="U50" i="57"/>
  <c r="M56" i="57"/>
  <c r="E25" i="57"/>
  <c r="P65" i="57"/>
  <c r="K106" i="57"/>
  <c r="J83" i="57"/>
  <c r="L108" i="57"/>
  <c r="M62" i="57"/>
  <c r="T78" i="57"/>
  <c r="K51" i="57"/>
  <c r="C122" i="57"/>
  <c r="G120" i="57"/>
  <c r="O55" i="57"/>
  <c r="T13" i="57"/>
  <c r="L14" i="57"/>
  <c r="M111" i="57"/>
  <c r="O41" i="57"/>
  <c r="S84" i="57"/>
  <c r="I19" i="57"/>
  <c r="U5" i="57"/>
  <c r="L84" i="57"/>
  <c r="Q111" i="57"/>
  <c r="T103" i="57"/>
  <c r="C112" i="57"/>
  <c r="U108" i="57"/>
  <c r="L119" i="57"/>
  <c r="R23" i="57"/>
  <c r="K26" i="57"/>
  <c r="R104" i="57"/>
  <c r="I65" i="57"/>
  <c r="M12" i="57"/>
  <c r="T3" i="57"/>
  <c r="R72" i="57"/>
  <c r="D57" i="57"/>
  <c r="O12" i="57"/>
  <c r="J88" i="57"/>
  <c r="C31" i="57"/>
  <c r="O92" i="57"/>
  <c r="J93" i="57"/>
  <c r="D111" i="57"/>
  <c r="S118" i="57"/>
  <c r="L112" i="57"/>
  <c r="S104" i="57"/>
  <c r="J17" i="57"/>
  <c r="Q69" i="57"/>
  <c r="U77" i="57"/>
  <c r="M65" i="57"/>
  <c r="F122" i="57"/>
  <c r="B98" i="57"/>
  <c r="L105" i="57"/>
  <c r="R49" i="57"/>
  <c r="R111" i="57"/>
  <c r="B21" i="57"/>
  <c r="H26" i="57"/>
  <c r="C2" i="57"/>
  <c r="Q77" i="57"/>
  <c r="G43" i="57"/>
  <c r="P5" i="57"/>
  <c r="G52" i="57"/>
  <c r="G85" i="57"/>
  <c r="B95" i="57"/>
  <c r="Q73" i="57"/>
  <c r="J28" i="57"/>
  <c r="R38" i="57"/>
  <c r="O25" i="57"/>
  <c r="O45" i="57"/>
  <c r="M93" i="57"/>
  <c r="B122" i="57"/>
  <c r="N100" i="57"/>
  <c r="U12" i="57"/>
  <c r="Q33" i="57"/>
  <c r="J5" i="57"/>
  <c r="U63" i="57"/>
  <c r="Q120" i="57"/>
  <c r="U107" i="57"/>
  <c r="M96" i="57"/>
  <c r="C44" i="57"/>
  <c r="B119" i="57"/>
  <c r="H25" i="57"/>
  <c r="N28" i="57"/>
  <c r="F100" i="57"/>
  <c r="F44" i="57"/>
  <c r="M122" i="57"/>
  <c r="L34" i="57"/>
  <c r="K64" i="57"/>
  <c r="K69" i="57"/>
  <c r="R51" i="57"/>
  <c r="N80" i="57"/>
  <c r="K37" i="57"/>
  <c r="P3" i="57"/>
  <c r="O7" i="57"/>
  <c r="Q101" i="57"/>
  <c r="L5" i="57"/>
  <c r="N39" i="57"/>
  <c r="E63" i="57"/>
  <c r="L54" i="57"/>
  <c r="S99" i="57"/>
  <c r="R10" i="57"/>
  <c r="G115" i="57"/>
  <c r="P14" i="57"/>
  <c r="D9" i="57"/>
  <c r="R117" i="57"/>
  <c r="N38" i="57"/>
  <c r="K92" i="57"/>
  <c r="C119" i="57"/>
  <c r="T102" i="57"/>
  <c r="G117" i="57"/>
  <c r="F108" i="57"/>
  <c r="S40" i="57"/>
  <c r="D113" i="57"/>
  <c r="O22" i="57"/>
  <c r="K94" i="57"/>
  <c r="N29" i="57"/>
  <c r="J32" i="57"/>
  <c r="R12" i="57"/>
  <c r="N121" i="57"/>
  <c r="J42" i="57"/>
  <c r="Q37" i="57"/>
  <c r="G7" i="57"/>
  <c r="P47" i="57"/>
  <c r="C50" i="57"/>
  <c r="U39" i="57"/>
  <c r="O108" i="57"/>
  <c r="R90" i="57"/>
  <c r="T121" i="57"/>
  <c r="M14" i="57"/>
  <c r="U67" i="57"/>
  <c r="I111" i="57"/>
  <c r="D78" i="57"/>
  <c r="P66" i="57"/>
  <c r="C75" i="57"/>
  <c r="P51" i="57"/>
  <c r="C97" i="57"/>
  <c r="U70" i="57"/>
  <c r="M59" i="57"/>
  <c r="M112" i="57"/>
  <c r="K98" i="57"/>
  <c r="D77" i="57"/>
  <c r="T61" i="57"/>
  <c r="C93" i="57"/>
  <c r="I53" i="57"/>
  <c r="J102" i="57"/>
  <c r="U112" i="57"/>
  <c r="M8" i="57"/>
  <c r="Q70" i="57"/>
  <c r="D17" i="57"/>
  <c r="R57" i="57"/>
  <c r="M45" i="57"/>
  <c r="G59" i="57"/>
  <c r="F117" i="57"/>
  <c r="P17" i="57"/>
  <c r="H114" i="57"/>
  <c r="F60" i="57"/>
  <c r="P19" i="57"/>
  <c r="Q60" i="57"/>
  <c r="J29" i="57"/>
  <c r="H32" i="57"/>
  <c r="H16" i="57"/>
  <c r="M9" i="57"/>
  <c r="P77" i="57"/>
  <c r="S7" i="57"/>
  <c r="M47" i="57"/>
  <c r="S32" i="57"/>
  <c r="E16" i="57"/>
  <c r="T32" i="57"/>
  <c r="I26" i="57"/>
  <c r="O9" i="57"/>
  <c r="N32" i="57"/>
  <c r="O19" i="57"/>
  <c r="C98" i="57"/>
  <c r="T98" i="57"/>
  <c r="J51" i="57"/>
  <c r="G112" i="57"/>
  <c r="F115" i="57"/>
  <c r="M99" i="57"/>
  <c r="Q14" i="57"/>
  <c r="F52" i="57"/>
  <c r="E50" i="57"/>
  <c r="G49" i="57"/>
  <c r="T54" i="57"/>
  <c r="T70" i="57"/>
  <c r="F120" i="57"/>
  <c r="Q88" i="57"/>
  <c r="Q117" i="57"/>
  <c r="M11" i="57"/>
  <c r="H24" i="57"/>
  <c r="K35" i="57"/>
  <c r="D119" i="57"/>
  <c r="O23" i="57"/>
  <c r="N44" i="57"/>
  <c r="T48" i="57"/>
  <c r="J120" i="57"/>
  <c r="L26" i="57"/>
  <c r="D116" i="57"/>
  <c r="I14" i="57"/>
  <c r="I5" i="57"/>
  <c r="L18" i="57"/>
  <c r="O39" i="57"/>
  <c r="K67" i="57"/>
  <c r="H21" i="57"/>
  <c r="T76" i="57"/>
  <c r="H58" i="57"/>
  <c r="T104" i="57"/>
  <c r="Q53" i="57"/>
  <c r="E106" i="57"/>
  <c r="G4" i="57"/>
  <c r="O10" i="57"/>
  <c r="P10" i="57"/>
  <c r="J31" i="57"/>
  <c r="T86" i="57"/>
  <c r="K16" i="57"/>
  <c r="K48" i="57"/>
  <c r="T57" i="57"/>
  <c r="C42" i="57"/>
  <c r="M44" i="57"/>
  <c r="H31" i="57"/>
  <c r="U32" i="57"/>
  <c r="U34" i="57"/>
  <c r="B9" i="57"/>
  <c r="E22" i="57"/>
  <c r="D67" i="57"/>
  <c r="C107" i="57"/>
  <c r="M22" i="57"/>
  <c r="N22" i="57"/>
  <c r="N79" i="57"/>
  <c r="B62" i="57"/>
  <c r="U48" i="57"/>
  <c r="M20" i="57"/>
  <c r="I40" i="57"/>
  <c r="K115" i="57"/>
  <c r="F45" i="57"/>
  <c r="J118" i="57"/>
  <c r="O83" i="57"/>
  <c r="E47" i="57"/>
  <c r="T63" i="57"/>
  <c r="B35" i="57"/>
  <c r="C99" i="57"/>
  <c r="N68" i="57"/>
  <c r="M102" i="57"/>
  <c r="K93" i="57"/>
  <c r="D79" i="57"/>
  <c r="B114" i="57"/>
  <c r="F25" i="57"/>
  <c r="M58" i="57"/>
  <c r="U114" i="57"/>
  <c r="D11" i="57"/>
  <c r="J92" i="57"/>
  <c r="R78" i="57"/>
  <c r="I51" i="57"/>
  <c r="U104" i="57"/>
  <c r="Q39" i="57"/>
  <c r="J104" i="57"/>
  <c r="E48" i="57"/>
  <c r="P26" i="57"/>
  <c r="L4" i="57"/>
  <c r="T62" i="57"/>
  <c r="B19" i="57"/>
  <c r="I57" i="57"/>
  <c r="N6" i="57"/>
  <c r="J38" i="57"/>
  <c r="F20" i="57"/>
  <c r="U106" i="57"/>
  <c r="S61" i="57"/>
  <c r="G94" i="57"/>
  <c r="T25" i="57"/>
  <c r="N78" i="57"/>
  <c r="J80" i="57"/>
  <c r="Q42" i="57"/>
  <c r="F32" i="57"/>
  <c r="J99" i="57"/>
  <c r="S86" i="57"/>
  <c r="N61" i="57"/>
  <c r="N25" i="57"/>
  <c r="P32" i="57"/>
  <c r="I24" i="57"/>
  <c r="J61" i="57"/>
  <c r="S62" i="57"/>
  <c r="E114" i="57"/>
  <c r="I92" i="57"/>
  <c r="H28" i="57"/>
  <c r="H49" i="57"/>
  <c r="S111" i="57"/>
  <c r="L66" i="57"/>
  <c r="B5" i="57"/>
  <c r="K116" i="57"/>
  <c r="N112" i="57"/>
  <c r="N88" i="57"/>
  <c r="F13" i="57"/>
  <c r="T113" i="57"/>
  <c r="P27" i="57"/>
  <c r="H14" i="57"/>
  <c r="N62" i="57"/>
  <c r="C96" i="57"/>
  <c r="P115" i="57"/>
  <c r="D73" i="57"/>
  <c r="G32" i="57"/>
  <c r="B72" i="57"/>
  <c r="U47" i="57"/>
  <c r="D84" i="57"/>
  <c r="D27" i="57"/>
  <c r="G103" i="57"/>
  <c r="F90" i="57"/>
  <c r="S46" i="57"/>
  <c r="L87" i="57"/>
  <c r="F4" i="57"/>
  <c r="S92" i="57"/>
  <c r="D56" i="57"/>
  <c r="E52" i="57"/>
  <c r="P109" i="57"/>
  <c r="O87" i="57"/>
  <c r="J114" i="57"/>
  <c r="Q94" i="57"/>
  <c r="R24" i="57"/>
  <c r="U21" i="57"/>
  <c r="R5" i="57"/>
  <c r="I99" i="57"/>
  <c r="O4" i="57"/>
  <c r="Q52" i="57"/>
  <c r="S63" i="57"/>
  <c r="F63" i="57"/>
  <c r="O88" i="57"/>
  <c r="J70" i="57"/>
  <c r="D59" i="57"/>
  <c r="D64" i="57"/>
  <c r="Q12" i="57"/>
  <c r="S44" i="57"/>
  <c r="N70" i="57"/>
  <c r="N46" i="57"/>
  <c r="B67" i="57"/>
  <c r="J35" i="57"/>
  <c r="F27" i="57"/>
  <c r="H33" i="57"/>
  <c r="U118" i="57"/>
  <c r="I60" i="57"/>
  <c r="P39" i="57"/>
  <c r="K30" i="57"/>
  <c r="B33" i="57"/>
  <c r="F106" i="57"/>
  <c r="R97" i="57"/>
  <c r="I66" i="57"/>
  <c r="V343" i="49"/>
  <c r="V33" i="50"/>
  <c r="V219" i="49"/>
  <c r="F39" i="34"/>
  <c r="K39" i="34"/>
  <c r="I39" i="34" s="1"/>
  <c r="H27" i="50"/>
  <c r="I27" i="50"/>
  <c r="M26" i="53"/>
  <c r="V52" i="50"/>
  <c r="P9" i="45"/>
  <c r="W9" i="45" s="1" a="1"/>
  <c r="X10" i="45" s="1"/>
  <c r="P10" i="45"/>
  <c r="V270" i="49"/>
  <c r="M16" i="48"/>
  <c r="AC108" i="50"/>
  <c r="AC62" i="50"/>
  <c r="AC73" i="50"/>
  <c r="AC123" i="50"/>
  <c r="AC60" i="50"/>
  <c r="AC90" i="50"/>
  <c r="AC52" i="50"/>
  <c r="AC110" i="50"/>
  <c r="AC119" i="50"/>
  <c r="AC109" i="50"/>
  <c r="AC120" i="50"/>
  <c r="AC68" i="50"/>
  <c r="AC16" i="50"/>
  <c r="AC24" i="50"/>
  <c r="AC121" i="50"/>
  <c r="AC65" i="50"/>
  <c r="AC83" i="50"/>
  <c r="AC89" i="50"/>
  <c r="AC53" i="50"/>
  <c r="AC64" i="50"/>
  <c r="AC113" i="50"/>
  <c r="AC56" i="50"/>
  <c r="AC55" i="50"/>
  <c r="AC29" i="50"/>
  <c r="AC87" i="50"/>
  <c r="AC112" i="50"/>
  <c r="AC27" i="50"/>
  <c r="AC107" i="50"/>
  <c r="AC105" i="50"/>
  <c r="AC93" i="50"/>
  <c r="AC50" i="50"/>
  <c r="AC67" i="50"/>
  <c r="AC78" i="50"/>
  <c r="AC61" i="50"/>
  <c r="AC3" i="50"/>
  <c r="AC54" i="50"/>
  <c r="AC58" i="50"/>
  <c r="AC14" i="50"/>
  <c r="AC37" i="50"/>
  <c r="AC79" i="50"/>
  <c r="AC76" i="50"/>
  <c r="AC66" i="50"/>
  <c r="AC5" i="50"/>
  <c r="AC47" i="50"/>
  <c r="AC48" i="50"/>
  <c r="AC23" i="50"/>
  <c r="AC91" i="50"/>
  <c r="AC51" i="50"/>
  <c r="AC101" i="50"/>
  <c r="AC122" i="50"/>
  <c r="AC115" i="50"/>
  <c r="AC36" i="50"/>
  <c r="AC7" i="50"/>
  <c r="AC102" i="50"/>
  <c r="AC94" i="50"/>
  <c r="AC46" i="50"/>
  <c r="AC116" i="50"/>
  <c r="AC42" i="50"/>
  <c r="AC22" i="50"/>
  <c r="AC6" i="50"/>
  <c r="AC82" i="50"/>
  <c r="AC40" i="50"/>
  <c r="AC70" i="50"/>
  <c r="AC77" i="50"/>
  <c r="AC31" i="50"/>
  <c r="AC28" i="50"/>
  <c r="AC8" i="50"/>
  <c r="AC21" i="50"/>
  <c r="AC41" i="50"/>
  <c r="AC35" i="50"/>
  <c r="AC34" i="50"/>
  <c r="AC124" i="50"/>
  <c r="AC25" i="50"/>
  <c r="AC59" i="50"/>
  <c r="AC118" i="50"/>
  <c r="AC26" i="50"/>
  <c r="AC95" i="50"/>
  <c r="AC106" i="50"/>
  <c r="AC30" i="50"/>
  <c r="AC11" i="50"/>
  <c r="AC32" i="50"/>
  <c r="AC98" i="50"/>
  <c r="AC92" i="50"/>
  <c r="AC13" i="50"/>
  <c r="AC39" i="50"/>
  <c r="AC80" i="50"/>
  <c r="AC17" i="50"/>
  <c r="AC10" i="50"/>
  <c r="AC44" i="50"/>
  <c r="AC72" i="50"/>
  <c r="AC100" i="50"/>
  <c r="AC12" i="50"/>
  <c r="AC63" i="50"/>
  <c r="AC57" i="50"/>
  <c r="AC38" i="50"/>
  <c r="AC33" i="50"/>
  <c r="AC74" i="50"/>
  <c r="AC69" i="50"/>
  <c r="AC18" i="50"/>
  <c r="AC96" i="50"/>
  <c r="AC97" i="50"/>
  <c r="AC86" i="50"/>
  <c r="AC2" i="50"/>
  <c r="AC81" i="50"/>
  <c r="AC88" i="50"/>
  <c r="AC84" i="50"/>
  <c r="AC9" i="50"/>
  <c r="AC43" i="50"/>
  <c r="AC20" i="50"/>
  <c r="AC49" i="50"/>
  <c r="AC71" i="50"/>
  <c r="AC114" i="50"/>
  <c r="AC85" i="50"/>
  <c r="AC104" i="50"/>
  <c r="AC75" i="50"/>
  <c r="AC111" i="50"/>
  <c r="AC117" i="50"/>
  <c r="AC19" i="50"/>
  <c r="AC4" i="50"/>
  <c r="AC103" i="50"/>
  <c r="AC45" i="50"/>
  <c r="AC15" i="50"/>
  <c r="AC99" i="50"/>
  <c r="V44" i="47"/>
  <c r="T11" i="51"/>
  <c r="V307" i="49"/>
  <c r="AC74" i="48"/>
  <c r="AC92" i="48"/>
  <c r="AC61" i="48"/>
  <c r="AC84" i="48"/>
  <c r="AC12" i="48"/>
  <c r="AC62" i="48"/>
  <c r="AC5" i="48"/>
  <c r="AC34" i="48"/>
  <c r="AC38" i="48"/>
  <c r="AC65" i="48"/>
  <c r="AC2" i="48"/>
  <c r="AC58" i="48"/>
  <c r="AC56" i="48"/>
  <c r="AC41" i="48"/>
  <c r="AC64" i="48"/>
  <c r="AC43" i="48"/>
  <c r="AC19" i="48"/>
  <c r="AC8" i="48"/>
  <c r="AC47" i="48"/>
  <c r="AC31" i="48"/>
  <c r="AC37" i="48"/>
  <c r="AC39" i="48"/>
  <c r="AC49" i="48"/>
  <c r="AC76" i="48"/>
  <c r="AC15" i="48"/>
  <c r="AC70" i="48"/>
  <c r="AC55" i="48"/>
  <c r="AC16" i="48"/>
  <c r="AC86" i="48"/>
  <c r="AC44" i="48"/>
  <c r="AC50" i="48"/>
  <c r="AC79" i="48"/>
  <c r="AC24" i="48"/>
  <c r="AC40" i="48"/>
  <c r="AC28" i="48"/>
  <c r="AC33" i="48"/>
  <c r="AC77" i="48"/>
  <c r="AC35" i="48"/>
  <c r="AC7" i="48"/>
  <c r="AC30" i="48"/>
  <c r="AC17" i="48"/>
  <c r="AC29" i="48"/>
  <c r="AC25" i="48"/>
  <c r="AC27" i="48"/>
  <c r="AC68" i="48"/>
  <c r="AC91" i="48"/>
  <c r="AC75" i="48"/>
  <c r="AC90" i="48"/>
  <c r="AC10" i="48"/>
  <c r="AC11" i="48"/>
  <c r="AC71" i="48"/>
  <c r="AC66" i="48"/>
  <c r="AC73" i="48"/>
  <c r="AC22" i="48"/>
  <c r="AC45" i="48"/>
  <c r="AC89" i="48"/>
  <c r="AC4" i="48"/>
  <c r="AC32" i="48"/>
  <c r="AC51" i="48"/>
  <c r="AC69" i="48"/>
  <c r="AC63" i="48"/>
  <c r="AC48" i="48"/>
  <c r="AC20" i="48"/>
  <c r="AC21" i="48"/>
  <c r="AC82" i="48"/>
  <c r="AC80" i="48"/>
  <c r="AC81" i="48"/>
  <c r="AC6" i="48"/>
  <c r="AC88" i="48"/>
  <c r="AC46" i="48"/>
  <c r="AC26" i="48"/>
  <c r="AC67" i="48"/>
  <c r="AC14" i="48"/>
  <c r="AC42" i="48"/>
  <c r="AC36" i="48"/>
  <c r="AC85" i="48"/>
  <c r="AC23" i="48"/>
  <c r="AC18" i="48"/>
  <c r="AC13" i="48"/>
  <c r="AC60" i="48"/>
  <c r="AC87" i="48"/>
  <c r="AC3" i="48"/>
  <c r="AC53" i="48"/>
  <c r="AC9" i="48"/>
  <c r="AC83" i="48"/>
  <c r="AC78" i="48"/>
  <c r="AC59" i="48"/>
  <c r="AC54" i="48"/>
  <c r="AC57" i="48"/>
  <c r="AC72" i="48"/>
  <c r="AC52" i="48"/>
  <c r="U26" i="40"/>
  <c r="Y26" i="40" s="1"/>
  <c r="V76" i="50"/>
  <c r="V123" i="50"/>
  <c r="V58" i="49"/>
  <c r="M28" i="47"/>
  <c r="K21" i="38"/>
  <c r="P21" i="38" s="1"/>
  <c r="K9" i="38"/>
  <c r="L9" i="38" s="1"/>
  <c r="O9" i="38" s="1"/>
  <c r="D3" i="59"/>
  <c r="C3" i="59" s="1"/>
  <c r="V26" i="48"/>
  <c r="K34" i="51"/>
  <c r="AJ15" i="48"/>
  <c r="V209" i="49"/>
  <c r="AJ23" i="49"/>
  <c r="V65" i="50"/>
  <c r="V255" i="49"/>
  <c r="V9" i="49"/>
  <c r="M18" i="48"/>
  <c r="F112" i="34"/>
  <c r="K112" i="34"/>
  <c r="I112" i="34" s="1"/>
  <c r="V285" i="49"/>
  <c r="C13" i="33"/>
  <c r="T53" i="51"/>
  <c r="T10" i="44"/>
  <c r="T9" i="44"/>
  <c r="AA9" i="44" s="1" a="1"/>
  <c r="AB10" i="44" s="1"/>
  <c r="V77" i="50"/>
  <c r="Q3" i="33"/>
  <c r="H45" i="53"/>
  <c r="I45" i="53"/>
  <c r="AA22" i="51"/>
  <c r="AA17" i="51"/>
  <c r="AA8" i="51"/>
  <c r="AA53" i="51"/>
  <c r="AA40" i="51"/>
  <c r="AA7" i="51"/>
  <c r="AA11" i="51"/>
  <c r="AA38" i="51"/>
  <c r="AA18" i="51"/>
  <c r="AA52" i="51"/>
  <c r="AA31" i="51"/>
  <c r="AA49" i="51"/>
  <c r="AA45" i="51"/>
  <c r="AA26" i="51"/>
  <c r="AA34" i="51"/>
  <c r="AA16" i="51"/>
  <c r="AA47" i="51"/>
  <c r="AA30" i="51"/>
  <c r="AA28" i="51"/>
  <c r="AA2" i="51"/>
  <c r="AA56" i="51"/>
  <c r="AA12" i="51"/>
  <c r="AA44" i="51"/>
  <c r="AA15" i="51"/>
  <c r="AA9" i="51"/>
  <c r="AA36" i="51"/>
  <c r="AA43" i="51"/>
  <c r="AA13" i="51"/>
  <c r="AA37" i="51"/>
  <c r="AA42" i="51"/>
  <c r="AA48" i="51"/>
  <c r="AA21" i="51"/>
  <c r="AA24" i="51"/>
  <c r="AA33" i="51"/>
  <c r="AA29" i="51"/>
  <c r="AA50" i="51"/>
  <c r="AA25" i="51"/>
  <c r="AA39" i="51"/>
  <c r="AA10" i="51"/>
  <c r="AA55" i="51"/>
  <c r="AA3" i="51"/>
  <c r="AA4" i="51"/>
  <c r="AA32" i="51"/>
  <c r="AA27" i="51"/>
  <c r="AA46" i="51"/>
  <c r="AA5" i="51"/>
  <c r="AA57" i="51"/>
  <c r="AA51" i="51"/>
  <c r="AA35" i="51"/>
  <c r="AA6" i="51"/>
  <c r="AA14" i="51"/>
  <c r="AA54" i="51"/>
  <c r="AA41" i="51"/>
  <c r="AA20" i="51"/>
  <c r="AA23" i="51"/>
  <c r="AA19" i="51"/>
  <c r="K63" i="34"/>
  <c r="I63" i="34" s="1"/>
  <c r="F63" i="34"/>
  <c r="B108" i="56"/>
  <c r="D107" i="56" s="1"/>
  <c r="B98" i="56"/>
  <c r="D97" i="56" s="1"/>
  <c r="B68" i="56"/>
  <c r="D67" i="56" s="1"/>
  <c r="B103" i="56"/>
  <c r="D102" i="56" s="1"/>
  <c r="B25" i="56"/>
  <c r="F24" i="56" s="1"/>
  <c r="B11" i="56"/>
  <c r="F10" i="56" s="1"/>
  <c r="B81" i="56"/>
  <c r="F80" i="56" s="1"/>
  <c r="B72" i="56"/>
  <c r="D71" i="56" s="1"/>
  <c r="B123" i="56"/>
  <c r="F122" i="56" s="1"/>
  <c r="B95" i="56"/>
  <c r="F94" i="56" s="1"/>
  <c r="B13" i="56"/>
  <c r="D12" i="56" s="1"/>
  <c r="B106" i="56"/>
  <c r="F105" i="56" s="1"/>
  <c r="B36" i="56"/>
  <c r="D35" i="56" s="1"/>
  <c r="B15" i="56"/>
  <c r="F14" i="56" s="1"/>
  <c r="B116" i="56"/>
  <c r="F115" i="56" s="1"/>
  <c r="B92" i="56"/>
  <c r="D91" i="56" s="1"/>
  <c r="B6" i="56"/>
  <c r="B9" i="56"/>
  <c r="F8" i="56" s="1"/>
  <c r="B59" i="56"/>
  <c r="D58" i="56" s="1"/>
  <c r="B61" i="56"/>
  <c r="F60" i="56" s="1"/>
  <c r="B14" i="56"/>
  <c r="D13" i="56" s="1"/>
  <c r="B70" i="56"/>
  <c r="F69" i="56" s="1"/>
  <c r="B86" i="56"/>
  <c r="D85" i="56" s="1"/>
  <c r="B113" i="56"/>
  <c r="D112" i="56" s="1"/>
  <c r="B111" i="56"/>
  <c r="D110" i="56" s="1"/>
  <c r="B114" i="56"/>
  <c r="F113" i="56" s="1"/>
  <c r="B110" i="56"/>
  <c r="D109" i="56" s="1"/>
  <c r="B49" i="56"/>
  <c r="F48" i="56" s="1"/>
  <c r="B99" i="56"/>
  <c r="F98" i="56" s="1"/>
  <c r="B117" i="56"/>
  <c r="D116" i="56" s="1"/>
  <c r="B37" i="56"/>
  <c r="F36" i="56" s="1"/>
  <c r="B29" i="56"/>
  <c r="D28" i="56" s="1"/>
  <c r="B62" i="56"/>
  <c r="F61" i="56" s="1"/>
  <c r="B74" i="56"/>
  <c r="D73" i="56" s="1"/>
  <c r="B109" i="56"/>
  <c r="D108" i="56" s="1"/>
  <c r="B24" i="56"/>
  <c r="F23" i="56" s="1"/>
  <c r="B121" i="56"/>
  <c r="D120" i="56" s="1"/>
  <c r="B97" i="56"/>
  <c r="D96" i="56" s="1"/>
  <c r="B22" i="56"/>
  <c r="F21" i="56" s="1"/>
  <c r="B35" i="56"/>
  <c r="D34" i="56" s="1"/>
  <c r="B53" i="56"/>
  <c r="D52" i="56" s="1"/>
  <c r="B45" i="56"/>
  <c r="D44" i="56" s="1"/>
  <c r="B71" i="56"/>
  <c r="D70" i="56" s="1"/>
  <c r="B55" i="56"/>
  <c r="D54" i="56" s="1"/>
  <c r="B39" i="56"/>
  <c r="D38" i="56" s="1"/>
  <c r="B85" i="56"/>
  <c r="F84" i="56" s="1"/>
  <c r="B65" i="56"/>
  <c r="D64" i="56" s="1"/>
  <c r="B18" i="56"/>
  <c r="F17" i="56" s="1"/>
  <c r="B32" i="56"/>
  <c r="D31" i="56" s="1"/>
  <c r="B56" i="56"/>
  <c r="D55" i="56" s="1"/>
  <c r="B89" i="56"/>
  <c r="D88" i="56" s="1"/>
  <c r="B83" i="56"/>
  <c r="F82" i="56" s="1"/>
  <c r="B51" i="56"/>
  <c r="D50" i="56" s="1"/>
  <c r="B54" i="56"/>
  <c r="D53" i="56" s="1"/>
  <c r="B5" i="56"/>
  <c r="D4" i="56" s="1"/>
  <c r="B63" i="56"/>
  <c r="F62" i="56" s="1"/>
  <c r="B101" i="56"/>
  <c r="F100" i="56" s="1"/>
  <c r="B122" i="56"/>
  <c r="F121" i="56" s="1"/>
  <c r="B100" i="56"/>
  <c r="D99" i="56" s="1"/>
  <c r="B43" i="56"/>
  <c r="F42" i="56" s="1"/>
  <c r="B60" i="56"/>
  <c r="F59" i="56" s="1"/>
  <c r="B79" i="56"/>
  <c r="D78" i="56" s="1"/>
  <c r="B112" i="56"/>
  <c r="D111" i="56" s="1"/>
  <c r="B104" i="56"/>
  <c r="F103" i="56" s="1"/>
  <c r="B77" i="56"/>
  <c r="F76" i="56" s="1"/>
  <c r="B87" i="56"/>
  <c r="F86" i="56" s="1"/>
  <c r="B28" i="56"/>
  <c r="D27" i="56" s="1"/>
  <c r="B17" i="56"/>
  <c r="D16" i="56" s="1"/>
  <c r="B91" i="56"/>
  <c r="F90" i="56" s="1"/>
  <c r="B47" i="56"/>
  <c r="F46" i="56" s="1"/>
  <c r="B46" i="56"/>
  <c r="F45" i="56" s="1"/>
  <c r="B12" i="56"/>
  <c r="F11" i="56" s="1"/>
  <c r="B78" i="56"/>
  <c r="D77" i="56" s="1"/>
  <c r="B118" i="56"/>
  <c r="F117" i="56" s="1"/>
  <c r="B33" i="56"/>
  <c r="D32" i="56" s="1"/>
  <c r="B57" i="56"/>
  <c r="F56" i="56" s="1"/>
  <c r="B19" i="56"/>
  <c r="F18" i="56" s="1"/>
  <c r="B82" i="56"/>
  <c r="F81" i="56" s="1"/>
  <c r="B73" i="56"/>
  <c r="D72" i="56" s="1"/>
  <c r="B96" i="56"/>
  <c r="F95" i="56" s="1"/>
  <c r="B115" i="56"/>
  <c r="D114" i="56" s="1"/>
  <c r="B40" i="56"/>
  <c r="D39" i="56" s="1"/>
  <c r="B64" i="56"/>
  <c r="D63" i="56" s="1"/>
  <c r="B107" i="56"/>
  <c r="D106" i="56" s="1"/>
  <c r="B105" i="56"/>
  <c r="F104" i="56" s="1"/>
  <c r="B4" i="56"/>
  <c r="B52" i="56"/>
  <c r="D51" i="56" s="1"/>
  <c r="B69" i="56"/>
  <c r="D68" i="56" s="1"/>
  <c r="B44" i="56"/>
  <c r="F43" i="56" s="1"/>
  <c r="B30" i="56"/>
  <c r="F29" i="56" s="1"/>
  <c r="B50" i="56"/>
  <c r="D49" i="56" s="1"/>
  <c r="B75" i="56"/>
  <c r="D74" i="56" s="1"/>
  <c r="B20" i="56"/>
  <c r="D19" i="56" s="1"/>
  <c r="B31" i="56"/>
  <c r="D30" i="56" s="1"/>
  <c r="B102" i="56"/>
  <c r="D101" i="56" s="1"/>
  <c r="B76" i="56"/>
  <c r="F75" i="56" s="1"/>
  <c r="B8" i="56"/>
  <c r="F7" i="56" s="1"/>
  <c r="B42" i="56"/>
  <c r="F41" i="56" s="1"/>
  <c r="B90" i="56"/>
  <c r="F89" i="56" s="1"/>
  <c r="B23" i="56"/>
  <c r="D22" i="56" s="1"/>
  <c r="B84" i="56"/>
  <c r="F83" i="56" s="1"/>
  <c r="B94" i="56"/>
  <c r="F93" i="56" s="1"/>
  <c r="B66" i="56"/>
  <c r="F65" i="56" s="1"/>
  <c r="B48" i="56"/>
  <c r="F47" i="56" s="1"/>
  <c r="B93" i="56"/>
  <c r="F92" i="56" s="1"/>
  <c r="B38" i="56"/>
  <c r="D37" i="56" s="1"/>
  <c r="B21" i="56"/>
  <c r="D20" i="56" s="1"/>
  <c r="B88" i="56"/>
  <c r="D87" i="56" s="1"/>
  <c r="B10" i="56"/>
  <c r="F9" i="56" s="1"/>
  <c r="B120" i="56"/>
  <c r="F119" i="56" s="1"/>
  <c r="B7" i="56"/>
  <c r="F6" i="56" s="1"/>
  <c r="B34" i="56"/>
  <c r="F33" i="56" s="1"/>
  <c r="B41" i="56"/>
  <c r="D40" i="56" s="1"/>
  <c r="B80" i="56"/>
  <c r="D79" i="56" s="1"/>
  <c r="B119" i="56"/>
  <c r="D118" i="56" s="1"/>
  <c r="B27" i="56"/>
  <c r="F26" i="56" s="1"/>
  <c r="B16" i="56"/>
  <c r="F15" i="56" s="1"/>
  <c r="B26" i="56"/>
  <c r="F25" i="56" s="1"/>
  <c r="B67" i="56"/>
  <c r="F66" i="56" s="1"/>
  <c r="B58" i="56"/>
  <c r="F57" i="56" s="1"/>
  <c r="V63" i="49"/>
  <c r="V100" i="49"/>
  <c r="V36" i="48"/>
  <c r="V49" i="50"/>
  <c r="F47" i="34"/>
  <c r="K47" i="34"/>
  <c r="I47" i="34" s="1"/>
  <c r="AH14" i="51"/>
  <c r="V116" i="50"/>
  <c r="V192" i="49"/>
  <c r="V85" i="53"/>
  <c r="AJ13" i="48"/>
  <c r="K114" i="34"/>
  <c r="I114" i="34" s="1"/>
  <c r="F114" i="34"/>
  <c r="E7" i="35"/>
  <c r="F9" i="51"/>
  <c r="AJ17" i="50"/>
  <c r="M77" i="53"/>
  <c r="V334" i="49"/>
  <c r="V21" i="53"/>
  <c r="V10" i="49"/>
  <c r="K5" i="39"/>
  <c r="L5" i="39" s="1"/>
  <c r="O5" i="39" s="1"/>
  <c r="K9" i="39"/>
  <c r="L9" i="39" s="1"/>
  <c r="O9" i="39" s="1"/>
  <c r="K72" i="34"/>
  <c r="I72" i="34" s="1"/>
  <c r="F72" i="34"/>
  <c r="V28" i="53"/>
  <c r="V133" i="49"/>
  <c r="V328" i="49"/>
  <c r="V35" i="49"/>
  <c r="V53" i="49"/>
  <c r="E4" i="35"/>
  <c r="V130" i="49"/>
  <c r="I3" i="44"/>
  <c r="AJ22" i="48"/>
  <c r="K14" i="51"/>
  <c r="V107" i="50"/>
  <c r="AJ21" i="49"/>
  <c r="V10" i="50"/>
  <c r="T19" i="51"/>
  <c r="D4" i="34"/>
  <c r="K4" i="34" s="1"/>
  <c r="V141" i="49"/>
  <c r="V13" i="53"/>
  <c r="V74" i="47"/>
  <c r="V76" i="47"/>
  <c r="V21" i="50"/>
  <c r="M58" i="53"/>
  <c r="M80" i="50"/>
  <c r="R20" i="40"/>
  <c r="R13" i="40"/>
  <c r="R17" i="40"/>
  <c r="R21" i="40"/>
  <c r="R15" i="40"/>
  <c r="R16" i="40"/>
  <c r="R18" i="40"/>
  <c r="R19" i="40"/>
  <c r="R14" i="40"/>
  <c r="M86" i="53"/>
  <c r="I41" i="53"/>
  <c r="H41" i="53"/>
  <c r="V59" i="48"/>
  <c r="V78" i="50"/>
  <c r="V60" i="48"/>
  <c r="K32" i="51"/>
  <c r="V76" i="53"/>
  <c r="K22" i="39"/>
  <c r="K36" i="51"/>
  <c r="V113" i="49"/>
  <c r="M13" i="48"/>
  <c r="V121" i="50"/>
  <c r="S4" i="44"/>
  <c r="S3" i="44"/>
  <c r="AA3" i="44" s="1" a="1"/>
  <c r="AC3" i="44" s="1"/>
  <c r="S5" i="44"/>
  <c r="V90" i="48"/>
  <c r="V362" i="49"/>
  <c r="V301" i="49"/>
  <c r="V235" i="49"/>
  <c r="V24" i="48"/>
  <c r="V125" i="49"/>
  <c r="P18" i="40"/>
  <c r="P19" i="40"/>
  <c r="P20" i="40"/>
  <c r="P14" i="40"/>
  <c r="P15" i="40"/>
  <c r="P17" i="40"/>
  <c r="P16" i="40"/>
  <c r="P21" i="40"/>
  <c r="P13" i="40"/>
  <c r="V58" i="47"/>
  <c r="V87" i="49"/>
  <c r="V188" i="49"/>
  <c r="V175" i="49"/>
  <c r="K31" i="51"/>
  <c r="M9" i="48"/>
  <c r="V72" i="53"/>
  <c r="V62" i="50"/>
  <c r="K103" i="34"/>
  <c r="BI103" i="34" s="1"/>
  <c r="F103" i="34"/>
  <c r="V27" i="48"/>
  <c r="V201" i="49"/>
  <c r="V253" i="49"/>
  <c r="K14" i="38"/>
  <c r="L14" i="38" s="1"/>
  <c r="O14" i="38" s="1"/>
  <c r="T5" i="51"/>
  <c r="D41" i="59"/>
  <c r="C41" i="59" s="1"/>
  <c r="D4" i="59"/>
  <c r="C4" i="59" s="1"/>
  <c r="T52" i="51"/>
  <c r="V51" i="49"/>
  <c r="V306" i="49"/>
  <c r="F91" i="34"/>
  <c r="K91" i="34"/>
  <c r="I91" i="34" s="1"/>
  <c r="V315" i="49"/>
  <c r="F70" i="34"/>
  <c r="K70" i="34"/>
  <c r="BI70" i="34" s="1"/>
  <c r="T39" i="51"/>
  <c r="V258" i="49"/>
  <c r="U9" i="43"/>
  <c r="U10" i="43"/>
  <c r="H8" i="59"/>
  <c r="G8" i="59" s="1"/>
  <c r="K4" i="38"/>
  <c r="L4" i="38" s="1"/>
  <c r="O4" i="38" s="1"/>
  <c r="V354" i="49"/>
  <c r="V97" i="49"/>
  <c r="V247" i="49"/>
  <c r="M61" i="53"/>
  <c r="U13" i="44"/>
  <c r="AA13" i="44" s="1"/>
  <c r="V377" i="49"/>
  <c r="F57" i="34"/>
  <c r="K57" i="34"/>
  <c r="BI57" i="34" s="1"/>
  <c r="AH15" i="51"/>
  <c r="V53" i="53"/>
  <c r="V16" i="47"/>
  <c r="M12" i="47"/>
  <c r="V50" i="50"/>
  <c r="M10" i="49"/>
  <c r="G28" i="59"/>
  <c r="J4" i="59" s="1"/>
  <c r="V92" i="48"/>
  <c r="V44" i="53"/>
  <c r="V214" i="49"/>
  <c r="M8" i="53"/>
  <c r="V167" i="49"/>
  <c r="K13" i="39"/>
  <c r="P13" i="39" s="1"/>
  <c r="M21" i="42"/>
  <c r="V76" i="49"/>
  <c r="I18" i="45"/>
  <c r="C16" i="61"/>
  <c r="C15" i="61"/>
  <c r="C17" i="61"/>
  <c r="C14" i="61"/>
  <c r="M21" i="47"/>
  <c r="T9" i="43"/>
  <c r="AA9" i="43" s="1" a="1"/>
  <c r="AB10" i="43" s="1"/>
  <c r="T10" i="43"/>
  <c r="M8" i="48"/>
  <c r="M15" i="48"/>
  <c r="F65" i="34"/>
  <c r="K65" i="34"/>
  <c r="BI65" i="34" s="1"/>
  <c r="V102" i="49"/>
  <c r="V29" i="49"/>
  <c r="M4" i="42"/>
  <c r="O4" i="42"/>
  <c r="N4" i="42"/>
  <c r="V24" i="53"/>
  <c r="M6" i="48"/>
  <c r="M71" i="53"/>
  <c r="T42" i="51"/>
  <c r="M12" i="48"/>
  <c r="M30" i="48"/>
  <c r="D14" i="61"/>
  <c r="K6" i="61" s="1"/>
  <c r="D15" i="61"/>
  <c r="D16" i="61"/>
  <c r="D17" i="61"/>
  <c r="V6" i="47"/>
  <c r="F56" i="34"/>
  <c r="K56" i="34"/>
  <c r="BI56" i="34" s="1"/>
  <c r="V237" i="49"/>
  <c r="K16" i="38"/>
  <c r="P16" i="38" s="1"/>
  <c r="V92" i="50"/>
  <c r="E12" i="35"/>
  <c r="M45" i="49"/>
  <c r="V104" i="50"/>
  <c r="V53" i="47"/>
  <c r="V336" i="49"/>
  <c r="V344" i="49"/>
  <c r="V67" i="48"/>
  <c r="T20" i="51"/>
  <c r="I19" i="45"/>
  <c r="M59" i="53"/>
  <c r="V148" i="49"/>
  <c r="K11" i="37"/>
  <c r="P11" i="37" s="1"/>
  <c r="V116" i="49"/>
  <c r="H39" i="53"/>
  <c r="I39" i="53"/>
  <c r="F23" i="34"/>
  <c r="K23" i="34"/>
  <c r="I23" i="34" s="1"/>
  <c r="Y9" i="42"/>
  <c r="Y10" i="42"/>
  <c r="E8" i="35"/>
  <c r="V75" i="50"/>
  <c r="T44" i="51"/>
  <c r="V16" i="48"/>
  <c r="H4" i="59"/>
  <c r="G4" i="59" s="1"/>
  <c r="I34" i="50"/>
  <c r="H34" i="50"/>
  <c r="M73" i="53"/>
  <c r="M53" i="50"/>
  <c r="O6" i="43"/>
  <c r="M6" i="43"/>
  <c r="N6" i="43"/>
  <c r="M11" i="49"/>
  <c r="K80" i="34"/>
  <c r="BI80" i="34" s="1"/>
  <c r="F80" i="34"/>
  <c r="K44" i="51"/>
  <c r="K7" i="37"/>
  <c r="L7" i="37" s="1"/>
  <c r="O7" i="37" s="1"/>
  <c r="M7" i="53"/>
  <c r="D16" i="39"/>
  <c r="M22" i="50"/>
  <c r="H40" i="50"/>
  <c r="I40" i="50"/>
  <c r="C5" i="33"/>
  <c r="V241" i="49"/>
  <c r="K6" i="51"/>
  <c r="V265" i="49"/>
  <c r="T6" i="51"/>
  <c r="K123" i="34"/>
  <c r="I123" i="34" s="1"/>
  <c r="F123" i="34"/>
  <c r="AL13" i="48"/>
  <c r="V284" i="49"/>
  <c r="V37" i="50"/>
  <c r="F16" i="51"/>
  <c r="V42" i="48"/>
  <c r="V331" i="49"/>
  <c r="V68" i="47"/>
  <c r="K86" i="34"/>
  <c r="BI86" i="34" s="1"/>
  <c r="F86" i="34"/>
  <c r="F10" i="34"/>
  <c r="K10" i="34"/>
  <c r="I10" i="34" s="1"/>
  <c r="V233" i="49"/>
  <c r="K49" i="51"/>
  <c r="V353" i="49"/>
  <c r="T29" i="51"/>
  <c r="V29" i="53"/>
  <c r="V73" i="47"/>
  <c r="W42" i="49"/>
  <c r="W291" i="49"/>
  <c r="W91" i="49"/>
  <c r="W357" i="49"/>
  <c r="W172" i="49"/>
  <c r="W67" i="49"/>
  <c r="W195" i="49"/>
  <c r="W28" i="49"/>
  <c r="W82" i="49"/>
  <c r="W282" i="49"/>
  <c r="W220" i="49"/>
  <c r="W236" i="49"/>
  <c r="W129" i="49"/>
  <c r="W267" i="49"/>
  <c r="W205" i="49"/>
  <c r="W69" i="49"/>
  <c r="W246" i="49"/>
  <c r="W173" i="49"/>
  <c r="W137" i="49"/>
  <c r="W260" i="49"/>
  <c r="W192" i="49"/>
  <c r="W314" i="49"/>
  <c r="W147" i="49"/>
  <c r="W338" i="49"/>
  <c r="W159" i="49"/>
  <c r="W23" i="49"/>
  <c r="W319" i="49"/>
  <c r="W65" i="49"/>
  <c r="W7" i="49"/>
  <c r="W275" i="49"/>
  <c r="W35" i="49"/>
  <c r="W62" i="49"/>
  <c r="W331" i="49"/>
  <c r="W249" i="49"/>
  <c r="W318" i="49"/>
  <c r="W326" i="49"/>
  <c r="W109" i="49"/>
  <c r="W130" i="49"/>
  <c r="W95" i="49"/>
  <c r="W48" i="49"/>
  <c r="W250" i="49"/>
  <c r="W239" i="49"/>
  <c r="W304" i="49"/>
  <c r="W118" i="49"/>
  <c r="W73" i="49"/>
  <c r="W280" i="49"/>
  <c r="W68" i="49"/>
  <c r="W346" i="49"/>
  <c r="W384" i="49"/>
  <c r="W234" i="49"/>
  <c r="W334" i="49"/>
  <c r="W359" i="49"/>
  <c r="W175" i="49"/>
  <c r="W101" i="49"/>
  <c r="W242" i="49"/>
  <c r="W209" i="49"/>
  <c r="W211" i="49"/>
  <c r="W160" i="49"/>
  <c r="W41" i="49"/>
  <c r="W207" i="49"/>
  <c r="W227" i="49"/>
  <c r="W342" i="49"/>
  <c r="W244" i="49"/>
  <c r="W29" i="49"/>
  <c r="W354" i="49"/>
  <c r="W127" i="49"/>
  <c r="W138" i="49"/>
  <c r="W151" i="49"/>
  <c r="W305" i="49"/>
  <c r="W105" i="49"/>
  <c r="W247" i="49"/>
  <c r="W361" i="49"/>
  <c r="W57" i="49"/>
  <c r="W363" i="49"/>
  <c r="W320" i="49"/>
  <c r="W14" i="49"/>
  <c r="W179" i="49"/>
  <c r="W94" i="49"/>
  <c r="W188" i="49"/>
  <c r="W49" i="49"/>
  <c r="W270" i="49"/>
  <c r="W225" i="49"/>
  <c r="W134" i="49"/>
  <c r="W122" i="49"/>
  <c r="W316" i="49"/>
  <c r="W386" i="49"/>
  <c r="W309" i="49"/>
  <c r="W300" i="49"/>
  <c r="W281" i="49"/>
  <c r="W30" i="49"/>
  <c r="W375" i="49"/>
  <c r="W283" i="49"/>
  <c r="W156" i="49"/>
  <c r="W272" i="49"/>
  <c r="W365" i="49"/>
  <c r="W22" i="49"/>
  <c r="W295" i="49"/>
  <c r="W39" i="49"/>
  <c r="W347" i="49"/>
  <c r="W308" i="49"/>
  <c r="W287" i="49"/>
  <c r="W213" i="49"/>
  <c r="W299" i="49"/>
  <c r="W113" i="49"/>
  <c r="W368" i="49"/>
  <c r="W6" i="49"/>
  <c r="W388" i="49"/>
  <c r="W235" i="49"/>
  <c r="W352" i="49"/>
  <c r="W371" i="49"/>
  <c r="W70" i="49"/>
  <c r="W133" i="49"/>
  <c r="W306" i="49"/>
  <c r="W132" i="49"/>
  <c r="W265" i="49"/>
  <c r="W140" i="49"/>
  <c r="W52" i="49"/>
  <c r="W25" i="49"/>
  <c r="W268" i="49"/>
  <c r="W254" i="49"/>
  <c r="W74" i="49"/>
  <c r="W364" i="49"/>
  <c r="W303" i="49"/>
  <c r="W266" i="49"/>
  <c r="W258" i="49"/>
  <c r="W307" i="49"/>
  <c r="W40" i="49"/>
  <c r="W31" i="49"/>
  <c r="W45" i="49"/>
  <c r="W87" i="49"/>
  <c r="W298" i="49"/>
  <c r="W292" i="49"/>
  <c r="W115" i="49"/>
  <c r="W330" i="49"/>
  <c r="W37" i="49"/>
  <c r="W333" i="49"/>
  <c r="W181" i="49"/>
  <c r="W327" i="49"/>
  <c r="W19" i="49"/>
  <c r="W139" i="49"/>
  <c r="W366" i="49"/>
  <c r="W206" i="49"/>
  <c r="W317" i="49"/>
  <c r="W240" i="49"/>
  <c r="W214" i="49"/>
  <c r="W349" i="49"/>
  <c r="W98" i="49"/>
  <c r="W261" i="49"/>
  <c r="W18" i="49"/>
  <c r="W233" i="49"/>
  <c r="W381" i="49"/>
  <c r="W356" i="49"/>
  <c r="W373" i="49"/>
  <c r="W153" i="49"/>
  <c r="W43" i="49"/>
  <c r="W379" i="49"/>
  <c r="W196" i="49"/>
  <c r="W152" i="49"/>
  <c r="W348" i="49"/>
  <c r="W389" i="49"/>
  <c r="W183" i="49"/>
  <c r="W54" i="49"/>
  <c r="W217" i="49"/>
  <c r="W143" i="49"/>
  <c r="W264" i="49"/>
  <c r="W61" i="49"/>
  <c r="W232" i="49"/>
  <c r="W112" i="49"/>
  <c r="W288" i="49"/>
  <c r="W313" i="49"/>
  <c r="W377" i="49"/>
  <c r="W252" i="49"/>
  <c r="W376" i="49"/>
  <c r="W171" i="49"/>
  <c r="W20" i="49"/>
  <c r="W168" i="49"/>
  <c r="W170" i="49"/>
  <c r="W60" i="49"/>
  <c r="W85" i="49"/>
  <c r="W44" i="49"/>
  <c r="W102" i="49"/>
  <c r="W199" i="49"/>
  <c r="W185" i="49"/>
  <c r="W332" i="49"/>
  <c r="W114" i="49"/>
  <c r="W80" i="49"/>
  <c r="W383" i="49"/>
  <c r="W310" i="49"/>
  <c r="W197" i="49"/>
  <c r="W158" i="49"/>
  <c r="W187" i="49"/>
  <c r="W99" i="49"/>
  <c r="W380" i="49"/>
  <c r="W355" i="49"/>
  <c r="W120" i="49"/>
  <c r="W231" i="49"/>
  <c r="W245" i="49"/>
  <c r="W63" i="49"/>
  <c r="W126" i="49"/>
  <c r="W124" i="49"/>
  <c r="W123" i="49"/>
  <c r="W374" i="49"/>
  <c r="W12" i="49"/>
  <c r="W164" i="49"/>
  <c r="W144" i="49"/>
  <c r="W186" i="49"/>
  <c r="W312" i="49"/>
  <c r="W340" i="49"/>
  <c r="W286" i="49"/>
  <c r="W271" i="49"/>
  <c r="W324" i="49"/>
  <c r="W223" i="49"/>
  <c r="W77" i="49"/>
  <c r="W230" i="49"/>
  <c r="W200" i="49"/>
  <c r="W15" i="49"/>
  <c r="W169" i="49"/>
  <c r="W269" i="49"/>
  <c r="W369" i="49"/>
  <c r="W180" i="49"/>
  <c r="W125" i="49"/>
  <c r="W256" i="49"/>
  <c r="W86" i="49"/>
  <c r="W50" i="49"/>
  <c r="W297" i="49"/>
  <c r="W111" i="49"/>
  <c r="W128" i="49"/>
  <c r="W24" i="49"/>
  <c r="W325" i="49"/>
  <c r="W248" i="49"/>
  <c r="W212" i="49"/>
  <c r="W64" i="49"/>
  <c r="W155" i="49"/>
  <c r="W382" i="49"/>
  <c r="W97" i="49"/>
  <c r="W335" i="49"/>
  <c r="W276" i="49"/>
  <c r="W106" i="49"/>
  <c r="W184" i="49"/>
  <c r="W167" i="49"/>
  <c r="W329" i="49"/>
  <c r="W210" i="49"/>
  <c r="W208" i="49"/>
  <c r="W194" i="49"/>
  <c r="W149" i="49"/>
  <c r="W293" i="49"/>
  <c r="W78" i="49"/>
  <c r="W182" i="49"/>
  <c r="W273" i="49"/>
  <c r="W278" i="49"/>
  <c r="W46" i="49"/>
  <c r="W189" i="49"/>
  <c r="W241" i="49"/>
  <c r="W119" i="49"/>
  <c r="W117" i="49"/>
  <c r="W228" i="49"/>
  <c r="W259" i="49"/>
  <c r="W51" i="49"/>
  <c r="W351" i="49"/>
  <c r="W10" i="49"/>
  <c r="W93" i="49"/>
  <c r="W5" i="49"/>
  <c r="W165" i="49"/>
  <c r="W370" i="49"/>
  <c r="W216" i="49"/>
  <c r="W16" i="49"/>
  <c r="W27" i="49"/>
  <c r="W21" i="49"/>
  <c r="W294" i="49"/>
  <c r="W391" i="49"/>
  <c r="W96" i="49"/>
  <c r="W116" i="49"/>
  <c r="W311" i="49"/>
  <c r="W262" i="49"/>
  <c r="W4" i="49"/>
  <c r="W163" i="49"/>
  <c r="W157" i="49"/>
  <c r="W33" i="49"/>
  <c r="W90" i="49"/>
  <c r="W328" i="49"/>
  <c r="W9" i="49"/>
  <c r="W290" i="49"/>
  <c r="W76" i="49"/>
  <c r="W198" i="49"/>
  <c r="W32" i="49"/>
  <c r="W178" i="49"/>
  <c r="W142" i="49"/>
  <c r="W372" i="49"/>
  <c r="W58" i="49"/>
  <c r="W315" i="49"/>
  <c r="W367" i="49"/>
  <c r="W34" i="49"/>
  <c r="W3" i="49"/>
  <c r="W321" i="49"/>
  <c r="W26" i="49"/>
  <c r="W360" i="49"/>
  <c r="W84" i="49"/>
  <c r="W257" i="49"/>
  <c r="W72" i="49"/>
  <c r="W135" i="49"/>
  <c r="W166" i="49"/>
  <c r="W55" i="49"/>
  <c r="W219" i="49"/>
  <c r="W36" i="49"/>
  <c r="W110" i="49"/>
  <c r="W238" i="49"/>
  <c r="W161" i="49"/>
  <c r="W284" i="49"/>
  <c r="W121" i="49"/>
  <c r="W202" i="49"/>
  <c r="W131" i="49"/>
  <c r="W390" i="49"/>
  <c r="W344" i="49"/>
  <c r="W255" i="49"/>
  <c r="W148" i="49"/>
  <c r="W322" i="49"/>
  <c r="W107" i="49"/>
  <c r="W358" i="49"/>
  <c r="W79" i="49"/>
  <c r="W146" i="49"/>
  <c r="W100" i="49"/>
  <c r="W387" i="49"/>
  <c r="W193" i="49"/>
  <c r="W323" i="49"/>
  <c r="W243" i="49"/>
  <c r="W47" i="49"/>
  <c r="W237" i="49"/>
  <c r="W17" i="49"/>
  <c r="W56" i="49"/>
  <c r="W141" i="49"/>
  <c r="W221" i="49"/>
  <c r="W218" i="49"/>
  <c r="W296" i="49"/>
  <c r="W279" i="49"/>
  <c r="W13" i="49"/>
  <c r="W253" i="49"/>
  <c r="W345" i="49"/>
  <c r="W176" i="49"/>
  <c r="W341" i="49"/>
  <c r="W81" i="49"/>
  <c r="W350" i="49"/>
  <c r="W285" i="49"/>
  <c r="W277" i="49"/>
  <c r="W59" i="49"/>
  <c r="W201" i="49"/>
  <c r="W301" i="49"/>
  <c r="W136" i="49"/>
  <c r="W337" i="49"/>
  <c r="W229" i="49"/>
  <c r="W263" i="49"/>
  <c r="W53" i="49"/>
  <c r="W343" i="49"/>
  <c r="W226" i="49"/>
  <c r="W89" i="49"/>
  <c r="W251" i="49"/>
  <c r="W215" i="49"/>
  <c r="W339" i="49"/>
  <c r="W289" i="49"/>
  <c r="W385" i="49"/>
  <c r="W336" i="49"/>
  <c r="W154" i="49"/>
  <c r="W145" i="49"/>
  <c r="W174" i="49"/>
  <c r="W362" i="49"/>
  <c r="W103" i="49"/>
  <c r="W302" i="49"/>
  <c r="W108" i="49"/>
  <c r="W224" i="49"/>
  <c r="W203" i="49"/>
  <c r="W92" i="49"/>
  <c r="W38" i="49"/>
  <c r="W66" i="49"/>
  <c r="W83" i="49"/>
  <c r="W204" i="49"/>
  <c r="W191" i="49"/>
  <c r="W190" i="49"/>
  <c r="W11" i="49"/>
  <c r="W274" i="49"/>
  <c r="W88" i="49"/>
  <c r="W75" i="49"/>
  <c r="W378" i="49"/>
  <c r="W222" i="49"/>
  <c r="W162" i="49"/>
  <c r="W8" i="49"/>
  <c r="W104" i="49"/>
  <c r="W353" i="49"/>
  <c r="W71" i="49"/>
  <c r="W177" i="49"/>
  <c r="W150" i="49"/>
  <c r="K19" i="38"/>
  <c r="L19" i="38" s="1"/>
  <c r="O19" i="38" s="1"/>
  <c r="V302" i="49"/>
  <c r="Q13" i="45"/>
  <c r="W13" i="45" s="1"/>
  <c r="K37" i="51"/>
  <c r="F35" i="34"/>
  <c r="K35" i="34"/>
  <c r="I35" i="34" s="1"/>
  <c r="M17" i="49"/>
  <c r="V251" i="49"/>
  <c r="V49" i="49"/>
  <c r="U13" i="42"/>
  <c r="AA13" i="42" s="1"/>
  <c r="W13" i="42" s="1"/>
  <c r="V86" i="49"/>
  <c r="V143" i="49"/>
  <c r="AJ11" i="50"/>
  <c r="K44" i="34"/>
  <c r="I44" i="34" s="1"/>
  <c r="F44" i="34"/>
  <c r="M20" i="43"/>
  <c r="V98" i="50"/>
  <c r="V17" i="50"/>
  <c r="M27" i="49"/>
  <c r="V89" i="49"/>
  <c r="Y13" i="43"/>
  <c r="F32" i="34"/>
  <c r="K32" i="34"/>
  <c r="I32" i="34" s="1"/>
  <c r="T9" i="51"/>
  <c r="D31" i="59"/>
  <c r="C31" i="59" s="1"/>
  <c r="K78" i="34"/>
  <c r="I78" i="34" s="1"/>
  <c r="F78" i="34"/>
  <c r="F30" i="34"/>
  <c r="K30" i="34"/>
  <c r="BI30" i="34" s="1"/>
  <c r="F19" i="34"/>
  <c r="K19" i="34"/>
  <c r="BI19" i="34" s="1"/>
  <c r="F117" i="34"/>
  <c r="K117" i="34"/>
  <c r="I117" i="34" s="1"/>
  <c r="V35" i="47"/>
  <c r="C7" i="33"/>
  <c r="K84" i="34"/>
  <c r="BI84" i="34" s="1"/>
  <c r="F84" i="34"/>
  <c r="V89" i="50"/>
  <c r="V252" i="49"/>
  <c r="V36" i="50"/>
  <c r="V58" i="53"/>
  <c r="V205" i="49"/>
  <c r="V142" i="49"/>
  <c r="F38" i="34"/>
  <c r="K38" i="34"/>
  <c r="BI38" i="34" s="1"/>
  <c r="T16" i="51"/>
  <c r="V73" i="48"/>
  <c r="F7" i="34"/>
  <c r="K7" i="34"/>
  <c r="BI7" i="34" s="1"/>
  <c r="V359" i="49"/>
  <c r="M19" i="43"/>
  <c r="K5" i="38"/>
  <c r="P5" i="38" s="1"/>
  <c r="V109" i="50"/>
  <c r="I3" i="42"/>
  <c r="V105" i="49"/>
  <c r="S4" i="42"/>
  <c r="S3" i="42"/>
  <c r="AA3" i="42" s="1" a="1"/>
  <c r="AC3" i="42" s="1"/>
  <c r="S5" i="42"/>
  <c r="M15" i="42"/>
  <c r="K87" i="34"/>
  <c r="I87" i="34" s="1"/>
  <c r="F87" i="34"/>
  <c r="I12" i="56"/>
  <c r="I29" i="56"/>
  <c r="I10" i="56"/>
  <c r="I117" i="56"/>
  <c r="I72" i="56"/>
  <c r="I53" i="56"/>
  <c r="I7" i="56"/>
  <c r="I34" i="56"/>
  <c r="I55" i="56"/>
  <c r="I24" i="56"/>
  <c r="I54" i="56"/>
  <c r="I119" i="56"/>
  <c r="I84" i="56"/>
  <c r="I100" i="56"/>
  <c r="I28" i="56"/>
  <c r="I96" i="56"/>
  <c r="I64" i="56"/>
  <c r="I112" i="56"/>
  <c r="I86" i="56"/>
  <c r="I43" i="56"/>
  <c r="I31" i="56"/>
  <c r="I114" i="56"/>
  <c r="I5" i="56"/>
  <c r="I26" i="56"/>
  <c r="I94" i="56"/>
  <c r="I13" i="56"/>
  <c r="I42" i="56"/>
  <c r="I20" i="56"/>
  <c r="I59" i="56"/>
  <c r="I95" i="56"/>
  <c r="I116" i="56"/>
  <c r="I83" i="56"/>
  <c r="I120" i="56"/>
  <c r="I104" i="56"/>
  <c r="I22" i="56"/>
  <c r="I115" i="56"/>
  <c r="I74" i="56"/>
  <c r="I80" i="56"/>
  <c r="I21" i="56"/>
  <c r="I111" i="56"/>
  <c r="I93" i="56"/>
  <c r="I63" i="56"/>
  <c r="I103" i="56"/>
  <c r="I81" i="56"/>
  <c r="I15" i="56"/>
  <c r="I91" i="56"/>
  <c r="I75" i="56"/>
  <c r="I60" i="56"/>
  <c r="I113" i="56"/>
  <c r="I51" i="56"/>
  <c r="I56" i="56"/>
  <c r="I48" i="56"/>
  <c r="I108" i="56"/>
  <c r="I110" i="56"/>
  <c r="I25" i="56"/>
  <c r="I40" i="56"/>
  <c r="I52" i="56"/>
  <c r="G1" i="56"/>
  <c r="I36" i="56"/>
  <c r="I102" i="56"/>
  <c r="I76" i="56"/>
  <c r="I92" i="56"/>
  <c r="I118" i="56"/>
  <c r="I45" i="56"/>
  <c r="I47" i="56"/>
  <c r="I49" i="56"/>
  <c r="I16" i="56"/>
  <c r="I68" i="56"/>
  <c r="I97" i="56"/>
  <c r="I58" i="56"/>
  <c r="I88" i="56"/>
  <c r="I32" i="56"/>
  <c r="I35" i="56"/>
  <c r="I62" i="56"/>
  <c r="I46" i="56"/>
  <c r="I50" i="56"/>
  <c r="I105" i="56"/>
  <c r="I87" i="56"/>
  <c r="I85" i="56"/>
  <c r="I66" i="56"/>
  <c r="I65" i="56"/>
  <c r="I79" i="56"/>
  <c r="I44" i="56"/>
  <c r="I89" i="56"/>
  <c r="I14" i="56"/>
  <c r="I38" i="56"/>
  <c r="I18" i="56"/>
  <c r="I106" i="56"/>
  <c r="I57" i="56"/>
  <c r="I33" i="56"/>
  <c r="I17" i="56"/>
  <c r="I41" i="56"/>
  <c r="I73" i="56"/>
  <c r="I71" i="56"/>
  <c r="I123" i="56"/>
  <c r="I122" i="56"/>
  <c r="I27" i="56"/>
  <c r="I82" i="56"/>
  <c r="I77" i="56"/>
  <c r="I11" i="56"/>
  <c r="I107" i="56"/>
  <c r="I30" i="56"/>
  <c r="I109" i="56"/>
  <c r="I23" i="56"/>
  <c r="I98" i="56"/>
  <c r="I39" i="56"/>
  <c r="I8" i="56"/>
  <c r="I37" i="56"/>
  <c r="I90" i="56"/>
  <c r="I9" i="56"/>
  <c r="I78" i="56"/>
  <c r="I99" i="56"/>
  <c r="I6" i="56"/>
  <c r="I67" i="56"/>
  <c r="I61" i="56"/>
  <c r="I70" i="56"/>
  <c r="I101" i="56"/>
  <c r="I19" i="56"/>
  <c r="I69" i="56"/>
  <c r="I121" i="56"/>
  <c r="I4" i="56"/>
  <c r="F15" i="34"/>
  <c r="K15" i="34"/>
  <c r="I15" i="34" s="1"/>
  <c r="M17" i="44"/>
  <c r="K22" i="34"/>
  <c r="I22" i="34" s="1"/>
  <c r="F22" i="34"/>
  <c r="V10" i="53"/>
  <c r="V37" i="48"/>
  <c r="Q9" i="45"/>
  <c r="Q10" i="45"/>
  <c r="M26" i="48"/>
  <c r="K24" i="34"/>
  <c r="BI24" i="34" s="1"/>
  <c r="F24" i="34"/>
  <c r="K3" i="45"/>
  <c r="I3" i="45"/>
  <c r="J3" i="45"/>
  <c r="V87" i="50"/>
  <c r="D19" i="39"/>
  <c r="G34" i="59"/>
  <c r="V327" i="49"/>
  <c r="I6" i="44"/>
  <c r="K17" i="39"/>
  <c r="F106" i="34"/>
  <c r="K106" i="34"/>
  <c r="BI106" i="34" s="1"/>
  <c r="V52" i="53"/>
  <c r="V61" i="49"/>
  <c r="V85" i="48"/>
  <c r="M4" i="44"/>
  <c r="O4" i="44"/>
  <c r="N4" i="44"/>
  <c r="I5" i="42"/>
  <c r="M81" i="53"/>
  <c r="V283" i="49"/>
  <c r="F107" i="34"/>
  <c r="K107" i="34"/>
  <c r="I107" i="34" s="1"/>
  <c r="V8" i="53"/>
  <c r="V161" i="49"/>
  <c r="F54" i="34"/>
  <c r="K54" i="34"/>
  <c r="BI54" i="34" s="1"/>
  <c r="V326" i="49"/>
  <c r="K9" i="34"/>
  <c r="I9" i="34" s="1"/>
  <c r="F9" i="34"/>
  <c r="K14" i="39"/>
  <c r="P14" i="39" s="1"/>
  <c r="M22" i="42"/>
  <c r="V34" i="53"/>
  <c r="M21" i="49"/>
  <c r="V36" i="47"/>
  <c r="V81" i="53"/>
  <c r="K127" i="34"/>
  <c r="BI127" i="34" s="1"/>
  <c r="F127" i="34"/>
  <c r="V34" i="48"/>
  <c r="V123" i="49"/>
  <c r="V78" i="49"/>
  <c r="E9" i="35"/>
  <c r="M75" i="47"/>
  <c r="M65" i="47"/>
  <c r="M25" i="42"/>
  <c r="J72" i="34"/>
  <c r="J20" i="34"/>
  <c r="J71" i="34"/>
  <c r="J34" i="34"/>
  <c r="J96" i="34"/>
  <c r="J78" i="34"/>
  <c r="J53" i="34"/>
  <c r="J45" i="34"/>
  <c r="J42" i="34"/>
  <c r="J58" i="34"/>
  <c r="J49" i="34"/>
  <c r="J35" i="34"/>
  <c r="J101" i="34"/>
  <c r="J30" i="34"/>
  <c r="J21" i="34"/>
  <c r="J99" i="34"/>
  <c r="J109" i="34"/>
  <c r="J84" i="34"/>
  <c r="J6" i="34"/>
  <c r="J104" i="34"/>
  <c r="J91" i="34"/>
  <c r="J39" i="34"/>
  <c r="J28" i="34"/>
  <c r="J59" i="34"/>
  <c r="J61" i="34"/>
  <c r="J68" i="34"/>
  <c r="J33" i="34"/>
  <c r="J19" i="34"/>
  <c r="J7" i="34"/>
  <c r="J29" i="34"/>
  <c r="J36" i="34"/>
  <c r="J32" i="34"/>
  <c r="J67" i="34"/>
  <c r="J77" i="34"/>
  <c r="J119" i="34"/>
  <c r="J127" i="34"/>
  <c r="J116" i="34"/>
  <c r="J93" i="34"/>
  <c r="J22" i="34"/>
  <c r="J114" i="34"/>
  <c r="J63" i="34"/>
  <c r="J97" i="34"/>
  <c r="J108" i="34"/>
  <c r="J75" i="34"/>
  <c r="J128" i="34"/>
  <c r="J73" i="34"/>
  <c r="J129" i="34"/>
  <c r="J26" i="34"/>
  <c r="J62" i="34"/>
  <c r="J40" i="34"/>
  <c r="J37" i="34"/>
  <c r="J86" i="34"/>
  <c r="J41" i="34"/>
  <c r="J16" i="34"/>
  <c r="J14" i="34"/>
  <c r="J112" i="34"/>
  <c r="J123" i="34"/>
  <c r="J44" i="34"/>
  <c r="J8" i="34"/>
  <c r="J110" i="34"/>
  <c r="J94" i="34"/>
  <c r="J80" i="34"/>
  <c r="J85" i="34"/>
  <c r="J38" i="34"/>
  <c r="J95" i="34"/>
  <c r="J15" i="34"/>
  <c r="J70" i="34"/>
  <c r="J57" i="34"/>
  <c r="J125" i="34"/>
  <c r="J43" i="34"/>
  <c r="J107" i="34"/>
  <c r="J60" i="34"/>
  <c r="J106" i="34"/>
  <c r="J92" i="34"/>
  <c r="J12" i="34"/>
  <c r="J89" i="34"/>
  <c r="J124" i="34"/>
  <c r="J65" i="34"/>
  <c r="J69" i="34"/>
  <c r="J88" i="34"/>
  <c r="J117" i="34"/>
  <c r="J10" i="34"/>
  <c r="J98" i="34"/>
  <c r="J90" i="34"/>
  <c r="J50" i="34"/>
  <c r="J11" i="34"/>
  <c r="J74" i="34"/>
  <c r="J120" i="34"/>
  <c r="J111" i="34"/>
  <c r="J126" i="34"/>
  <c r="J27" i="34"/>
  <c r="J9" i="34"/>
  <c r="J23" i="34"/>
  <c r="J100" i="34"/>
  <c r="J18" i="34"/>
  <c r="J4" i="34"/>
  <c r="J66" i="34"/>
  <c r="J55" i="34"/>
  <c r="J82" i="34"/>
  <c r="J76" i="34"/>
  <c r="J103" i="34"/>
  <c r="J113" i="34"/>
  <c r="J51" i="34"/>
  <c r="J83" i="34"/>
  <c r="J79" i="34"/>
  <c r="J31" i="34"/>
  <c r="J47" i="34"/>
  <c r="J105" i="34"/>
  <c r="J25" i="34"/>
  <c r="J115" i="34"/>
  <c r="J52" i="34"/>
  <c r="J122" i="34"/>
  <c r="J17" i="34"/>
  <c r="J48" i="34"/>
  <c r="J56" i="34"/>
  <c r="J121" i="34"/>
  <c r="J102" i="34"/>
  <c r="J13" i="34"/>
  <c r="J46" i="34"/>
  <c r="J5" i="34"/>
  <c r="J24" i="34"/>
  <c r="J64" i="34"/>
  <c r="J118" i="34"/>
  <c r="J54" i="34"/>
  <c r="J87" i="34"/>
  <c r="J81" i="34"/>
  <c r="M19" i="44"/>
  <c r="F99" i="34"/>
  <c r="K99" i="34"/>
  <c r="I99" i="34" s="1"/>
  <c r="T27" i="51"/>
  <c r="M18" i="43"/>
  <c r="V371" i="49"/>
  <c r="F11" i="34"/>
  <c r="K11" i="34"/>
  <c r="BI11" i="34" s="1"/>
  <c r="H35" i="50"/>
  <c r="I35" i="50"/>
  <c r="V177" i="49"/>
  <c r="K129" i="34"/>
  <c r="BI129" i="34" s="1"/>
  <c r="F129" i="34"/>
  <c r="I49" i="53"/>
  <c r="H49" i="53"/>
  <c r="F49" i="34"/>
  <c r="K49" i="34"/>
  <c r="I49" i="34" s="1"/>
  <c r="V366" i="49"/>
  <c r="F16" i="34"/>
  <c r="K16" i="34"/>
  <c r="I16" i="34" s="1"/>
  <c r="M54" i="47"/>
  <c r="M16" i="44"/>
  <c r="A6" i="44"/>
  <c r="AL18" i="48"/>
  <c r="M67" i="49"/>
  <c r="K6" i="37"/>
  <c r="L6" i="37" s="1"/>
  <c r="O6" i="37" s="1"/>
  <c r="Q28" i="40"/>
  <c r="C6" i="33"/>
  <c r="V66" i="53"/>
  <c r="V9" i="53"/>
  <c r="V118" i="50"/>
  <c r="M18" i="44"/>
  <c r="K6" i="38"/>
  <c r="P6" i="38" s="1"/>
  <c r="K42" i="34"/>
  <c r="I42" i="34" s="1"/>
  <c r="F42" i="34"/>
  <c r="V22" i="49"/>
  <c r="V51" i="47"/>
  <c r="H53" i="53"/>
  <c r="I53" i="53"/>
  <c r="U3" i="43"/>
  <c r="U5" i="43"/>
  <c r="U4" i="43"/>
  <c r="V7" i="48"/>
  <c r="V40" i="49"/>
  <c r="K124" i="34"/>
  <c r="BI124" i="34" s="1"/>
  <c r="F124" i="34"/>
  <c r="K18" i="39"/>
  <c r="F126" i="34"/>
  <c r="K126" i="34"/>
  <c r="BI126" i="34" s="1"/>
  <c r="F118" i="34"/>
  <c r="K118" i="34"/>
  <c r="BI118" i="34" s="1"/>
  <c r="F95" i="34"/>
  <c r="K95" i="34"/>
  <c r="BI95" i="34" s="1"/>
  <c r="T46" i="51"/>
  <c r="M15" i="47"/>
  <c r="I4" i="44"/>
  <c r="F60" i="34"/>
  <c r="K60" i="34"/>
  <c r="BI60" i="34" s="1"/>
  <c r="V163" i="49"/>
  <c r="AL21" i="48"/>
  <c r="B5" i="4"/>
  <c r="L7" i="39"/>
  <c r="O7" i="39" s="1"/>
  <c r="D68" i="58"/>
  <c r="R5" i="24" a="1"/>
  <c r="Q13" i="61"/>
  <c r="C26" i="50"/>
  <c r="F14" i="35"/>
  <c r="J7" i="44"/>
  <c r="F11" i="35"/>
  <c r="BI2" i="34"/>
  <c r="J4" i="44"/>
  <c r="I2" i="34"/>
  <c r="C34" i="53"/>
  <c r="AF23" i="49"/>
  <c r="D4" i="44"/>
  <c r="H19" i="39"/>
  <c r="H21" i="39"/>
  <c r="J7" i="42"/>
  <c r="F5" i="35"/>
  <c r="Q19" i="61"/>
  <c r="Q17" i="61"/>
  <c r="AF23" i="50"/>
  <c r="J6" i="42"/>
  <c r="H23" i="39"/>
  <c r="B21" i="51"/>
  <c r="F7" i="35"/>
  <c r="Q16" i="61"/>
  <c r="F12" i="35"/>
  <c r="Q10" i="61"/>
  <c r="H22" i="39"/>
  <c r="J6" i="43"/>
  <c r="Q18" i="61"/>
  <c r="H20" i="39"/>
  <c r="H18" i="39"/>
  <c r="F10" i="35"/>
  <c r="AF23" i="48"/>
  <c r="J5" i="43"/>
  <c r="C45" i="59"/>
  <c r="Q15" i="61"/>
  <c r="J5" i="44"/>
  <c r="H17" i="39"/>
  <c r="F4" i="35"/>
  <c r="J4" i="43"/>
  <c r="F8" i="35"/>
  <c r="F3" i="35"/>
  <c r="H16" i="39"/>
  <c r="Q11" i="61"/>
  <c r="Q14" i="61"/>
  <c r="F13" i="35"/>
  <c r="H24" i="39"/>
  <c r="F6" i="35"/>
  <c r="Q12" i="61"/>
  <c r="J5" i="42"/>
  <c r="J7" i="43"/>
  <c r="F9" i="35"/>
  <c r="AD23" i="51"/>
  <c r="F17" i="35"/>
  <c r="J4" i="42"/>
  <c r="J6" i="44"/>
  <c r="AB10" i="42" l="1"/>
  <c r="BI53" i="34"/>
  <c r="D36" i="58"/>
  <c r="C36" i="58" s="1"/>
  <c r="W3" i="45"/>
  <c r="S3" i="45" s="1" a="1"/>
  <c r="S5" i="45" s="1"/>
  <c r="W13" i="43"/>
  <c r="N19" i="43" s="1"/>
  <c r="I81" i="34"/>
  <c r="BI46" i="34"/>
  <c r="BI68" i="34"/>
  <c r="F84" i="58"/>
  <c r="AB9" i="42"/>
  <c r="W4" i="45"/>
  <c r="I12" i="34"/>
  <c r="I62" i="34"/>
  <c r="W5" i="45"/>
  <c r="I8" i="34"/>
  <c r="F98" i="58"/>
  <c r="D102" i="58"/>
  <c r="C102" i="58" s="1"/>
  <c r="F50" i="56"/>
  <c r="AA9" i="42"/>
  <c r="W9" i="42" s="1" a="1"/>
  <c r="W10" i="42" s="1"/>
  <c r="F97" i="58"/>
  <c r="D39" i="58"/>
  <c r="C39" i="58" s="1"/>
  <c r="I41" i="34"/>
  <c r="BI78" i="34"/>
  <c r="F37" i="58"/>
  <c r="F58" i="58"/>
  <c r="F116" i="56"/>
  <c r="I31" i="34"/>
  <c r="F17" i="58"/>
  <c r="I66" i="34"/>
  <c r="D14" i="56"/>
  <c r="F60" i="58"/>
  <c r="F64" i="58"/>
  <c r="BI51" i="34"/>
  <c r="F81"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I92" i="34"/>
  <c r="F67" i="58"/>
  <c r="BI14" i="34"/>
  <c r="F62" i="58"/>
  <c r="F72" i="56"/>
  <c r="D30" i="58"/>
  <c r="C30" i="58" s="1"/>
  <c r="AB3" i="44"/>
  <c r="D50" i="58"/>
  <c r="C50" i="58" s="1"/>
  <c r="F4" i="56"/>
  <c r="D22" i="58"/>
  <c r="C22" i="58" s="1"/>
  <c r="D12" i="58"/>
  <c r="C12" i="58" s="1"/>
  <c r="F5" i="58"/>
  <c r="F13" i="58"/>
  <c r="F103" i="58"/>
  <c r="D111" i="58"/>
  <c r="BI93" i="34"/>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82" i="58"/>
  <c r="C82" i="58" s="1"/>
  <c r="F87" i="58"/>
  <c r="F53" i="56"/>
  <c r="F96" i="56"/>
  <c r="F106" i="58"/>
  <c r="D31" i="58"/>
  <c r="C31" i="58" s="1"/>
  <c r="D25" i="56"/>
  <c r="W13" i="44"/>
  <c r="AH15" i="44" s="1"/>
  <c r="BI47" i="34"/>
  <c r="F63" i="56"/>
  <c r="BI50" i="34"/>
  <c r="F20" i="58"/>
  <c r="D115" i="58"/>
  <c r="C115" i="58" s="1"/>
  <c r="F73" i="58"/>
  <c r="BI110" i="34"/>
  <c r="X29" i="40"/>
  <c r="BI40" i="34"/>
  <c r="D9" i="58"/>
  <c r="L12" i="38"/>
  <c r="O12" i="38" s="1"/>
  <c r="D115" i="56"/>
  <c r="C115" i="56" s="1"/>
  <c r="D45" i="56"/>
  <c r="C45" i="56" s="1"/>
  <c r="D55" i="58"/>
  <c r="C55" i="58" s="1"/>
  <c r="D94" i="58"/>
  <c r="F92" i="58"/>
  <c r="P10" i="37"/>
  <c r="F15" i="58"/>
  <c r="I43" i="34"/>
  <c r="D66" i="56"/>
  <c r="D21" i="56"/>
  <c r="C21" i="56" s="1"/>
  <c r="D42" i="58"/>
  <c r="C42" i="58" s="1"/>
  <c r="I113" i="34"/>
  <c r="F57" i="58"/>
  <c r="D10" i="56"/>
  <c r="D93" i="56"/>
  <c r="I128" i="34"/>
  <c r="D46" i="56"/>
  <c r="C46" i="56" s="1"/>
  <c r="F30" i="56"/>
  <c r="P9" i="39"/>
  <c r="AA3" i="44"/>
  <c r="W3" i="44" s="1" a="1"/>
  <c r="W3" i="44" s="1"/>
  <c r="F104" i="58"/>
  <c r="D69" i="56"/>
  <c r="C69" i="56" s="1"/>
  <c r="F38" i="58"/>
  <c r="F122" i="58"/>
  <c r="D119" i="56"/>
  <c r="C119" i="56" s="1"/>
  <c r="AA4" i="44"/>
  <c r="D81" i="56"/>
  <c r="C81" i="56" s="1"/>
  <c r="F78" i="56"/>
  <c r="D84" i="56"/>
  <c r="P17" i="38"/>
  <c r="I86" i="34"/>
  <c r="D80" i="56"/>
  <c r="C80" i="56" s="1"/>
  <c r="I57" i="34"/>
  <c r="D36" i="56"/>
  <c r="D65" i="56"/>
  <c r="F111" i="56"/>
  <c r="F85" i="56"/>
  <c r="BI63" i="34"/>
  <c r="I103" i="34"/>
  <c r="F100" i="58"/>
  <c r="F66" i="58"/>
  <c r="F105" i="58"/>
  <c r="F101" i="56"/>
  <c r="F51" i="56"/>
  <c r="D6" i="56"/>
  <c r="C6" i="56" s="1"/>
  <c r="P6" i="39"/>
  <c r="P13" i="37"/>
  <c r="AC5" i="44"/>
  <c r="BI23" i="34"/>
  <c r="S13" i="45"/>
  <c r="J17" i="45" s="1"/>
  <c r="AC4" i="44"/>
  <c r="AA5" i="44"/>
  <c r="I80" i="34"/>
  <c r="F64" i="56"/>
  <c r="D15" i="56"/>
  <c r="C15" i="56" s="1"/>
  <c r="BI72" i="34"/>
  <c r="P5" i="39"/>
  <c r="BI22" i="34"/>
  <c r="BI98" i="34"/>
  <c r="F4" i="58"/>
  <c r="L12" i="39"/>
  <c r="O12" i="39" s="1"/>
  <c r="BI119" i="34"/>
  <c r="I111" i="34"/>
  <c r="F27" i="56"/>
  <c r="F58" i="56"/>
  <c r="F32" i="56"/>
  <c r="I125" i="34"/>
  <c r="F70" i="58"/>
  <c r="I11" i="34"/>
  <c r="F118" i="56"/>
  <c r="D89" i="58"/>
  <c r="C89" i="58" s="1"/>
  <c r="F53" i="58"/>
  <c r="F107" i="58"/>
  <c r="D90" i="58"/>
  <c r="C90" i="58" s="1"/>
  <c r="D29" i="58"/>
  <c r="C29" i="58" s="1"/>
  <c r="F6" i="58"/>
  <c r="F71" i="56"/>
  <c r="D75" i="56"/>
  <c r="C75" i="56" s="1"/>
  <c r="F20" i="56"/>
  <c r="F108" i="56"/>
  <c r="BI58" i="34"/>
  <c r="F67" i="56"/>
  <c r="BI16" i="34"/>
  <c r="F85" i="58"/>
  <c r="I25" i="34"/>
  <c r="L14" i="39"/>
  <c r="O14" i="39" s="1"/>
  <c r="F46" i="58"/>
  <c r="C7" i="44"/>
  <c r="D75" i="58"/>
  <c r="C75" i="58" s="1"/>
  <c r="D47" i="56"/>
  <c r="C47" i="56" s="1"/>
  <c r="BI33" i="34"/>
  <c r="D18" i="58"/>
  <c r="C18" i="58" s="1"/>
  <c r="F88" i="56"/>
  <c r="F48" i="58"/>
  <c r="D7" i="56"/>
  <c r="C7" i="56" s="1"/>
  <c r="F69" i="58"/>
  <c r="I70" i="34"/>
  <c r="F28" i="58"/>
  <c r="D121" i="58"/>
  <c r="C121" i="58" s="1"/>
  <c r="F54" i="58"/>
  <c r="P8" i="37"/>
  <c r="D117" i="58"/>
  <c r="C117" i="58" s="1"/>
  <c r="I75" i="34"/>
  <c r="F70" i="56"/>
  <c r="I29" i="34"/>
  <c r="I100" i="34"/>
  <c r="D26" i="58"/>
  <c r="C26" i="58" s="1"/>
  <c r="D80" i="58"/>
  <c r="C80" i="58" s="1"/>
  <c r="AA10" i="43"/>
  <c r="L8" i="38"/>
  <c r="O8" i="38" s="1"/>
  <c r="F27" i="58"/>
  <c r="F110" i="56"/>
  <c r="Y28" i="40"/>
  <c r="F19" i="58"/>
  <c r="X27" i="40"/>
  <c r="I30" i="34"/>
  <c r="BI35" i="34"/>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BI28" i="34"/>
  <c r="F56" i="58"/>
  <c r="I38" i="34"/>
  <c r="I109" i="34"/>
  <c r="P9" i="38"/>
  <c r="P4" i="39"/>
  <c r="L21" i="38"/>
  <c r="O21" i="38" s="1"/>
  <c r="BI116" i="34"/>
  <c r="D74" i="58"/>
  <c r="C74" i="58" s="1"/>
  <c r="F33" i="58"/>
  <c r="D16" i="58"/>
  <c r="C16" i="58" s="1"/>
  <c r="D11" i="58"/>
  <c r="C11" i="58" s="1"/>
  <c r="AA3" i="42"/>
  <c r="W3" i="42" s="1" a="1"/>
  <c r="W3" i="42" s="1"/>
  <c r="D17" i="56"/>
  <c r="C17" i="56" s="1"/>
  <c r="I18" i="34"/>
  <c r="D95" i="56"/>
  <c r="BI5" i="34"/>
  <c r="BJ5" i="34" s="1"/>
  <c r="BK5" i="34" s="1"/>
  <c r="BK4" i="34" s="1"/>
  <c r="E15" i="33" s="1"/>
  <c r="F45" i="58"/>
  <c r="I24" i="34"/>
  <c r="I96" i="34"/>
  <c r="BI49" i="34"/>
  <c r="BI21" i="34"/>
  <c r="D33" i="56"/>
  <c r="C33" i="56" s="1"/>
  <c r="I121" i="34"/>
  <c r="D105" i="56"/>
  <c r="L10" i="39"/>
  <c r="O10" i="39" s="1"/>
  <c r="D62" i="56"/>
  <c r="C62" i="56" s="1"/>
  <c r="F113" i="58"/>
  <c r="C5" i="44"/>
  <c r="F107" i="56"/>
  <c r="I126" i="34"/>
  <c r="I106" i="34"/>
  <c r="I17" i="34"/>
  <c r="D114" i="58"/>
  <c r="C114" i="58" s="1"/>
  <c r="D51" i="58"/>
  <c r="C51" i="58" s="1"/>
  <c r="I83" i="34"/>
  <c r="F31" i="56"/>
  <c r="BI10" i="34"/>
  <c r="P13" i="38"/>
  <c r="D40" i="58"/>
  <c r="C40" i="58" s="1"/>
  <c r="D93" i="58"/>
  <c r="C93" i="58" s="1"/>
  <c r="D24" i="58"/>
  <c r="C24" i="58" s="1"/>
  <c r="D117" i="56"/>
  <c r="C117" i="56" s="1"/>
  <c r="F120" i="58"/>
  <c r="D5" i="56"/>
  <c r="C5" i="56" s="1"/>
  <c r="F112" i="56"/>
  <c r="BI44" i="34"/>
  <c r="I54" i="34"/>
  <c r="D14" i="58"/>
  <c r="C14" i="58" s="1"/>
  <c r="F43" i="58"/>
  <c r="F55" i="56"/>
  <c r="D100" i="56"/>
  <c r="C100" i="56" s="1"/>
  <c r="D32" i="58"/>
  <c r="C32" i="58" s="1"/>
  <c r="BI90" i="34"/>
  <c r="P3" i="37"/>
  <c r="L15" i="38"/>
  <c r="O15" i="38" s="1"/>
  <c r="E4" i="58" a="1"/>
  <c r="E63" i="58" s="1"/>
  <c r="I45" i="34"/>
  <c r="F37" i="56"/>
  <c r="I34" i="34"/>
  <c r="N18" i="42"/>
  <c r="F96" i="58"/>
  <c r="I36" i="34"/>
  <c r="BI97" i="34"/>
  <c r="P5" i="37"/>
  <c r="F101" i="58"/>
  <c r="F25" i="58"/>
  <c r="F110" i="58"/>
  <c r="F86" i="58"/>
  <c r="P14" i="37"/>
  <c r="F79" i="56"/>
  <c r="F16" i="56"/>
  <c r="F83" i="58"/>
  <c r="L16" i="38"/>
  <c r="O16" i="38" s="1"/>
  <c r="BI74" i="34"/>
  <c r="C6" i="44"/>
  <c r="F8" i="58"/>
  <c r="D59" i="58"/>
  <c r="C59" i="58" s="1"/>
  <c r="BI32" i="34"/>
  <c r="D91" i="58"/>
  <c r="C91" i="58" s="1"/>
  <c r="BI77" i="34"/>
  <c r="F87" i="56"/>
  <c r="I64" i="34"/>
  <c r="F116" i="58"/>
  <c r="F7" i="58"/>
  <c r="P7" i="38"/>
  <c r="D60" i="56"/>
  <c r="I129" i="34"/>
  <c r="I19" i="34"/>
  <c r="BI91" i="34"/>
  <c r="BI52" i="34"/>
  <c r="D10" i="58"/>
  <c r="C10" i="58" s="1"/>
  <c r="AC4" i="43"/>
  <c r="D121" i="56"/>
  <c r="C121" i="56" s="1"/>
  <c r="I76" i="34"/>
  <c r="I104" i="34"/>
  <c r="D103" i="56"/>
  <c r="C103" i="56" s="1"/>
  <c r="F109" i="56"/>
  <c r="D63" i="58"/>
  <c r="C63" i="58" s="1"/>
  <c r="F99" i="56"/>
  <c r="D71" i="58"/>
  <c r="C71" i="58" s="1"/>
  <c r="BI39" i="34"/>
  <c r="P12" i="37"/>
  <c r="D52" i="58"/>
  <c r="C52" i="58" s="1"/>
  <c r="BI85" i="34"/>
  <c r="E4" i="56" a="1"/>
  <c r="E82" i="56" s="1"/>
  <c r="F40" i="56"/>
  <c r="F102" i="56"/>
  <c r="D122" i="56"/>
  <c r="C122" i="56" s="1"/>
  <c r="I60" i="34"/>
  <c r="F68" i="56"/>
  <c r="I37" i="34"/>
  <c r="BI99" i="34"/>
  <c r="F28" i="56"/>
  <c r="F34" i="56"/>
  <c r="BI13" i="34"/>
  <c r="AC3" i="43"/>
  <c r="P14" i="38"/>
  <c r="D26" i="56"/>
  <c r="I127" i="34"/>
  <c r="D43" i="56"/>
  <c r="L10" i="38"/>
  <c r="O10" i="38" s="1"/>
  <c r="F99" i="58"/>
  <c r="F12" i="56"/>
  <c r="I67" i="34"/>
  <c r="D89" i="56"/>
  <c r="C89" i="56" s="1"/>
  <c r="F49" i="56"/>
  <c r="F77" i="56"/>
  <c r="F47" i="58"/>
  <c r="D35" i="58"/>
  <c r="C35" i="58" s="1"/>
  <c r="F91" i="56"/>
  <c r="D48" i="56"/>
  <c r="C48" i="56" s="1"/>
  <c r="BI6" i="34"/>
  <c r="AA5" i="42"/>
  <c r="D41" i="58"/>
  <c r="D44" i="58"/>
  <c r="C44" i="58" s="1"/>
  <c r="BI9" i="34"/>
  <c r="I101" i="34"/>
  <c r="D61" i="56"/>
  <c r="F52" i="56"/>
  <c r="BI123" i="34"/>
  <c r="F79" i="58"/>
  <c r="AA5" i="43"/>
  <c r="BI26" i="34"/>
  <c r="I73" i="34"/>
  <c r="D56" i="56"/>
  <c r="C56" i="56" s="1"/>
  <c r="D29" i="56"/>
  <c r="C29" i="56" s="1"/>
  <c r="I108" i="34"/>
  <c r="AA9" i="44"/>
  <c r="W9" i="44" s="1" a="1"/>
  <c r="W10" i="44" s="1"/>
  <c r="BI82" i="34"/>
  <c r="F74" i="56"/>
  <c r="P4" i="38"/>
  <c r="P15" i="39"/>
  <c r="L11" i="38"/>
  <c r="O11" i="38" s="1"/>
  <c r="D41" i="56"/>
  <c r="D78" i="58"/>
  <c r="C78" i="58" s="1"/>
  <c r="D76" i="56"/>
  <c r="C76" i="56" s="1"/>
  <c r="F5" i="56"/>
  <c r="AC5" i="42"/>
  <c r="AA3" i="43"/>
  <c r="W3" i="43" s="1" a="1"/>
  <c r="W4" i="43" s="1"/>
  <c r="AB9" i="44"/>
  <c r="P11" i="39"/>
  <c r="L22" i="39"/>
  <c r="O22" i="39" s="1"/>
  <c r="P22" i="39"/>
  <c r="L24" i="39"/>
  <c r="O24" i="39" s="1"/>
  <c r="P24" i="39"/>
  <c r="G5" i="35"/>
  <c r="H34" i="53"/>
  <c r="I34" i="53"/>
  <c r="G8" i="35"/>
  <c r="C15" i="33"/>
  <c r="P20" i="39"/>
  <c r="L20" i="39"/>
  <c r="O20" i="39" s="1"/>
  <c r="L18" i="39"/>
  <c r="O18" i="39" s="1"/>
  <c r="P18" i="39"/>
  <c r="G10" i="35"/>
  <c r="P23" i="39"/>
  <c r="L23" i="39"/>
  <c r="O23" i="39" s="1"/>
  <c r="G11" i="35"/>
  <c r="G12" i="35"/>
  <c r="P19" i="39"/>
  <c r="L19" i="39"/>
  <c r="O19" i="39" s="1"/>
  <c r="L16" i="39"/>
  <c r="O16" i="39" s="1"/>
  <c r="P16" i="39"/>
  <c r="G4" i="35"/>
  <c r="G7" i="35"/>
  <c r="L21" i="39"/>
  <c r="O21" i="39" s="1"/>
  <c r="P21" i="39"/>
  <c r="L17" i="39"/>
  <c r="O17" i="39" s="1"/>
  <c r="P17" i="39"/>
  <c r="G3" i="35"/>
  <c r="I26" i="50"/>
  <c r="H26" i="50"/>
  <c r="G9" i="35"/>
  <c r="G6" i="35"/>
  <c r="F21" i="51"/>
  <c r="BI87" i="34"/>
  <c r="D24" i="56"/>
  <c r="C24" i="56" s="1"/>
  <c r="F35" i="56"/>
  <c r="L9" i="37"/>
  <c r="O9" i="37" s="1"/>
  <c r="I124" i="34"/>
  <c r="AB4" i="44"/>
  <c r="D59" i="56"/>
  <c r="D90"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AA4" i="42"/>
  <c r="D49" i="58"/>
  <c r="C49" i="58" s="1"/>
  <c r="D23" i="56"/>
  <c r="C23" i="56" s="1"/>
  <c r="F54" i="56"/>
  <c r="AC5" i="43"/>
  <c r="W10" i="45"/>
  <c r="I71" i="34"/>
  <c r="X3" i="45"/>
  <c r="F77" i="58"/>
  <c r="F19" i="56"/>
  <c r="I95" i="34"/>
  <c r="AA10" i="44"/>
  <c r="AA9" i="43"/>
  <c r="W9" i="43" s="1" a="1"/>
  <c r="W9" i="43" s="1"/>
  <c r="L20" i="38"/>
  <c r="O20" i="38" s="1"/>
  <c r="P15" i="37"/>
  <c r="X9" i="45"/>
  <c r="AB9" i="43"/>
  <c r="D104" i="56"/>
  <c r="F13" i="56"/>
  <c r="AB4" i="42"/>
  <c r="L5" i="38"/>
  <c r="O5" i="38" s="1"/>
  <c r="BI114" i="34"/>
  <c r="Y5" i="45"/>
  <c r="BI117" i="34"/>
  <c r="I88" i="34"/>
  <c r="D94" i="56"/>
  <c r="D98" i="56"/>
  <c r="D21" i="58"/>
  <c r="C21" i="58" s="1"/>
  <c r="D65" i="58"/>
  <c r="C65" i="58" s="1"/>
  <c r="BI48" i="34"/>
  <c r="D92" i="56"/>
  <c r="C92" i="56" s="1"/>
  <c r="F23" i="58"/>
  <c r="D8" i="56"/>
  <c r="D113" i="56"/>
  <c r="C113" i="56" s="1"/>
  <c r="AB3" i="42"/>
  <c r="P6" i="37"/>
  <c r="D82" i="56"/>
  <c r="BI79" i="34"/>
  <c r="F112" i="58"/>
  <c r="I89" i="34"/>
  <c r="F95" i="58"/>
  <c r="BI105" i="34"/>
  <c r="D83" i="56"/>
  <c r="I84" i="34"/>
  <c r="BI20" i="34"/>
  <c r="I56" i="34"/>
  <c r="BI112" i="34"/>
  <c r="D9" i="56"/>
  <c r="F61" i="58"/>
  <c r="F97" i="56"/>
  <c r="F38" i="56"/>
  <c r="AB5" i="43"/>
  <c r="W9" i="45"/>
  <c r="S9" i="45" s="1" a="1"/>
  <c r="S9" i="45" s="1"/>
  <c r="D72" i="58"/>
  <c r="C72" i="58" s="1"/>
  <c r="D86" i="56"/>
  <c r="C86" i="56" s="1"/>
  <c r="AB5" i="42"/>
  <c r="I7" i="34"/>
  <c r="D88" i="58"/>
  <c r="C88" i="58" s="1"/>
  <c r="BI61" i="34"/>
  <c r="F120" i="56"/>
  <c r="BI107" i="34"/>
  <c r="BI69" i="34"/>
  <c r="F76" i="58"/>
  <c r="F34" i="58"/>
  <c r="AB3" i="43"/>
  <c r="D42" i="56"/>
  <c r="C42" i="56" s="1"/>
  <c r="X4" i="45"/>
  <c r="Y3" i="45"/>
  <c r="F118" i="58"/>
  <c r="BI120" i="34"/>
  <c r="D18" i="56"/>
  <c r="C18" i="56" s="1"/>
  <c r="BI15" i="34"/>
  <c r="I102" i="34"/>
  <c r="F119" i="58"/>
  <c r="BI122" i="34"/>
  <c r="P7" i="37"/>
  <c r="BI59" i="34"/>
  <c r="F22" i="56"/>
  <c r="I27" i="34"/>
  <c r="F106" i="56"/>
  <c r="P19" i="38"/>
  <c r="P3" i="39"/>
  <c r="J3" i="44" s="1"/>
  <c r="F39" i="56"/>
  <c r="F114" i="56"/>
  <c r="BI55" i="34"/>
  <c r="I94" i="34"/>
  <c r="AB5" i="44"/>
  <c r="D11" i="56"/>
  <c r="C11" i="56" s="1"/>
  <c r="AC4" i="42"/>
  <c r="L11" i="37"/>
  <c r="O11" i="37" s="1"/>
  <c r="F73" i="56"/>
  <c r="F44" i="56"/>
  <c r="D109" i="58"/>
  <c r="C109" i="58" s="1"/>
  <c r="F108" i="58"/>
  <c r="P3" i="38"/>
  <c r="J3" i="43" s="1"/>
  <c r="AA4" i="43"/>
  <c r="Y4" i="45"/>
  <c r="I118" i="34"/>
  <c r="BI115" i="34"/>
  <c r="L4" i="37"/>
  <c r="O4" i="37" s="1"/>
  <c r="D57" i="56"/>
  <c r="BI42" i="34"/>
  <c r="I65" i="34"/>
  <c r="L6" i="38"/>
  <c r="O6" i="38" s="1"/>
  <c r="L8" i="39"/>
  <c r="O8" i="39" s="1"/>
  <c r="X26" i="40"/>
  <c r="L13" i="39"/>
  <c r="O13" i="39" s="1"/>
  <c r="P18" i="38"/>
  <c r="C15" i="58"/>
  <c r="C46" i="58"/>
  <c r="C100" i="58"/>
  <c r="C120" i="56"/>
  <c r="C86" i="58"/>
  <c r="C112" i="58"/>
  <c r="C56" i="58"/>
  <c r="C52" i="56"/>
  <c r="C19" i="58"/>
  <c r="C19" i="56"/>
  <c r="C68" i="56"/>
  <c r="C49" i="56"/>
  <c r="C120" i="58"/>
  <c r="C57" i="58"/>
  <c r="C7" i="58"/>
  <c r="C39" i="56"/>
  <c r="C114" i="56"/>
  <c r="C73" i="58"/>
  <c r="C113" i="58"/>
  <c r="C122" i="58"/>
  <c r="C68" i="58"/>
  <c r="C64" i="58"/>
  <c r="C37" i="58"/>
  <c r="C106" i="58"/>
  <c r="C38" i="58"/>
  <c r="C81" i="58"/>
  <c r="C27" i="58"/>
  <c r="C101" i="58"/>
  <c r="C25" i="58"/>
  <c r="C17" i="58"/>
  <c r="C48" i="58"/>
  <c r="C30" i="56"/>
  <c r="C92" i="58"/>
  <c r="C13" i="56"/>
  <c r="C4" i="56" a="1"/>
  <c r="C123" i="56" s="1"/>
  <c r="C71" i="56"/>
  <c r="C102" i="56"/>
  <c r="C111" i="56"/>
  <c r="C13" i="58"/>
  <c r="C32" i="56"/>
  <c r="C73" i="56"/>
  <c r="C96" i="56"/>
  <c r="C85" i="58"/>
  <c r="C107" i="58"/>
  <c r="C77" i="58"/>
  <c r="C69" i="58"/>
  <c r="C34" i="56"/>
  <c r="C87" i="58"/>
  <c r="C72" i="56"/>
  <c r="C84" i="58"/>
  <c r="C79" i="58"/>
  <c r="C53" i="56"/>
  <c r="C70" i="58"/>
  <c r="C37" i="56"/>
  <c r="C112" i="56"/>
  <c r="C55" i="56"/>
  <c r="C38" i="56"/>
  <c r="C54" i="58"/>
  <c r="C64" i="56"/>
  <c r="C4" i="58"/>
  <c r="C4" i="58" a="1"/>
  <c r="C123" i="58" s="1"/>
  <c r="C61" i="58"/>
  <c r="C106" i="56"/>
  <c r="C104" i="58"/>
  <c r="C58" i="58"/>
  <c r="C108" i="56"/>
  <c r="C76" i="58"/>
  <c r="C43" i="58"/>
  <c r="C34" i="58"/>
  <c r="C66" i="58"/>
  <c r="C105" i="58"/>
  <c r="C95" i="58"/>
  <c r="C96" i="58"/>
  <c r="C118" i="58"/>
  <c r="C63" i="56"/>
  <c r="C101" i="56"/>
  <c r="C45" i="58"/>
  <c r="C116" i="58"/>
  <c r="C97" i="58"/>
  <c r="C20" i="56"/>
  <c r="C110" i="56"/>
  <c r="C33" i="58"/>
  <c r="C67" i="58"/>
  <c r="C103" i="58"/>
  <c r="C107" i="56"/>
  <c r="C23" i="58"/>
  <c r="C8" i="58"/>
  <c r="C5" i="58"/>
  <c r="C77" i="56"/>
  <c r="C83" i="58"/>
  <c r="C20" i="58"/>
  <c r="C91" i="56"/>
  <c r="C85" i="56"/>
  <c r="C119" i="58"/>
  <c r="C6" i="58"/>
  <c r="C87" i="56"/>
  <c r="C28" i="58"/>
  <c r="C98" i="58"/>
  <c r="C108" i="58"/>
  <c r="C31" i="56"/>
  <c r="C50" i="56"/>
  <c r="N30" i="42"/>
  <c r="N28" i="42"/>
  <c r="N27" i="42"/>
  <c r="N23" i="42"/>
  <c r="N15" i="42"/>
  <c r="N21" i="42"/>
  <c r="N25" i="42"/>
  <c r="N17" i="42"/>
  <c r="N22" i="42"/>
  <c r="N26" i="42"/>
  <c r="N16" i="42"/>
  <c r="AH88" i="42"/>
  <c r="AH138" i="42"/>
  <c r="AH193" i="42"/>
  <c r="AH134" i="42"/>
  <c r="AH119" i="42"/>
  <c r="AH167" i="42"/>
  <c r="AH44" i="42"/>
  <c r="AH13" i="42"/>
  <c r="AH163" i="42"/>
  <c r="AH201" i="42"/>
  <c r="AH145" i="42"/>
  <c r="AH195" i="42"/>
  <c r="AH256" i="42"/>
  <c r="AH122" i="42"/>
  <c r="AH244" i="42"/>
  <c r="AH187" i="42"/>
  <c r="AH75" i="42"/>
  <c r="AH200" i="42"/>
  <c r="AH113" i="42"/>
  <c r="AH66" i="42"/>
  <c r="AH170" i="42"/>
  <c r="AH47" i="42"/>
  <c r="AH84" i="42"/>
  <c r="AH85" i="42"/>
  <c r="AH94" i="42"/>
  <c r="AH60" i="42"/>
  <c r="AH107" i="42"/>
  <c r="AH79" i="42"/>
  <c r="AH146" i="42"/>
  <c r="AH155" i="42"/>
  <c r="AH135" i="42"/>
  <c r="AH220" i="42"/>
  <c r="AH48" i="42"/>
  <c r="AH76" i="42"/>
  <c r="AH61" i="42"/>
  <c r="AH259" i="42"/>
  <c r="AH235" i="42"/>
  <c r="AH253" i="42"/>
  <c r="AH174" i="42"/>
  <c r="AH141" i="42"/>
  <c r="AH236" i="42"/>
  <c r="AH242" i="42"/>
  <c r="AH243" i="42"/>
  <c r="AH224" i="42"/>
  <c r="AH82" i="42"/>
  <c r="AH251" i="42"/>
  <c r="AH205" i="42"/>
  <c r="AH158" i="42"/>
  <c r="AH99" i="42"/>
  <c r="AH173" i="42"/>
  <c r="AH226" i="42"/>
  <c r="AH8" i="42"/>
  <c r="AH232" i="42"/>
  <c r="AH18" i="42"/>
  <c r="AH33" i="42"/>
  <c r="AH120" i="42"/>
  <c r="AH250" i="42"/>
  <c r="AH64" i="42"/>
  <c r="AH97" i="42"/>
  <c r="AH150" i="42"/>
  <c r="AH159" i="42"/>
  <c r="AH30" i="42"/>
  <c r="AH16" i="42"/>
  <c r="AH10" i="42"/>
  <c r="AH39" i="42"/>
  <c r="AH14" i="42"/>
  <c r="AH43" i="42"/>
  <c r="AH247" i="42"/>
  <c r="AH89" i="42"/>
  <c r="AH208" i="42"/>
  <c r="AH165" i="42"/>
  <c r="AH168" i="42"/>
  <c r="AH182" i="42"/>
  <c r="AH252" i="42"/>
  <c r="AH77" i="42"/>
  <c r="AH55" i="42"/>
  <c r="AH9" i="42"/>
  <c r="AH112" i="42"/>
  <c r="AH213" i="42"/>
  <c r="AH40" i="42"/>
  <c r="AH38" i="42"/>
  <c r="AH196" i="42"/>
  <c r="AH5" i="42"/>
  <c r="AH69" i="42"/>
  <c r="AH199" i="42"/>
  <c r="AH172" i="42"/>
  <c r="AH52" i="42"/>
  <c r="AH12" i="42"/>
  <c r="AH149" i="42"/>
  <c r="AH67" i="42"/>
  <c r="AH118" i="42"/>
  <c r="AH147" i="42"/>
  <c r="AH239" i="42"/>
  <c r="AH148" i="42"/>
  <c r="AH87" i="42"/>
  <c r="AH166" i="42"/>
  <c r="AH101" i="42"/>
  <c r="AH111" i="42"/>
  <c r="AH144" i="42"/>
  <c r="AH203" i="42"/>
  <c r="AH142" i="42"/>
  <c r="AH218" i="42"/>
  <c r="AH156" i="42"/>
  <c r="AH100" i="42"/>
  <c r="AH133" i="42"/>
  <c r="AH206" i="42"/>
  <c r="AH63" i="42"/>
  <c r="AH246" i="42"/>
  <c r="AH160" i="42"/>
  <c r="AH123" i="42"/>
  <c r="AH234" i="42"/>
  <c r="AH171" i="42"/>
  <c r="AH17" i="42"/>
  <c r="AH37" i="42"/>
  <c r="AH58" i="42"/>
  <c r="AH184" i="42"/>
  <c r="AH36" i="42"/>
  <c r="AH207" i="42"/>
  <c r="AH164" i="42"/>
  <c r="AH127" i="42"/>
  <c r="AH211" i="42"/>
  <c r="AH139" i="42"/>
  <c r="AH231" i="42"/>
  <c r="AH229" i="42"/>
  <c r="AH194" i="42"/>
  <c r="AH24" i="42"/>
  <c r="AH70" i="42"/>
  <c r="AH126" i="42"/>
  <c r="AH255" i="42"/>
  <c r="AH177" i="42"/>
  <c r="AH4" i="42"/>
  <c r="AH56" i="42"/>
  <c r="AH28" i="42"/>
  <c r="AH32" i="42"/>
  <c r="AH105" i="42"/>
  <c r="AH183" i="42"/>
  <c r="AH42" i="42"/>
  <c r="AH115" i="42"/>
  <c r="AH81" i="42"/>
  <c r="AH221" i="42"/>
  <c r="AH92" i="42"/>
  <c r="AH176" i="42"/>
  <c r="AH154" i="42"/>
  <c r="AH71" i="42"/>
  <c r="AH228" i="42"/>
  <c r="AH7" i="42"/>
  <c r="AH151" i="42"/>
  <c r="AH41" i="42"/>
  <c r="AH249" i="42"/>
  <c r="AH128" i="42"/>
  <c r="AH212" i="42"/>
  <c r="AH125" i="42"/>
  <c r="AH102" i="42"/>
  <c r="AH219" i="42"/>
  <c r="AH62" i="42"/>
  <c r="AH3" i="42"/>
  <c r="AH152" i="42"/>
  <c r="AH83" i="42"/>
  <c r="AH110" i="42"/>
  <c r="AH153" i="42"/>
  <c r="AH20" i="42"/>
  <c r="AH72" i="42"/>
  <c r="AH45" i="42"/>
  <c r="AH80" i="42"/>
  <c r="AH103" i="42"/>
  <c r="AH178" i="42"/>
  <c r="AH189" i="42"/>
  <c r="AH237" i="42"/>
  <c r="AH91" i="42"/>
  <c r="AH214" i="42"/>
  <c r="AH254" i="42"/>
  <c r="AH108" i="42"/>
  <c r="AH180" i="42"/>
  <c r="AH222" i="42"/>
  <c r="AH93" i="42"/>
  <c r="AH175" i="42"/>
  <c r="AH143" i="42"/>
  <c r="AH241" i="42"/>
  <c r="AH65" i="42"/>
  <c r="AH26" i="42"/>
  <c r="AH34" i="42"/>
  <c r="AH98" i="42"/>
  <c r="AH121" i="42"/>
  <c r="AH132" i="42"/>
  <c r="AH140" i="42"/>
  <c r="AH198" i="42"/>
  <c r="AH31" i="42"/>
  <c r="AH22" i="42"/>
  <c r="AH181" i="42"/>
  <c r="AH186" i="42"/>
  <c r="AH130" i="42"/>
  <c r="AH73" i="42"/>
  <c r="AH54" i="42"/>
  <c r="AH59" i="42"/>
  <c r="AH238" i="42"/>
  <c r="AH216" i="42"/>
  <c r="AH78" i="42"/>
  <c r="AH25" i="42"/>
  <c r="AH29" i="42"/>
  <c r="AH245" i="42"/>
  <c r="AH104" i="42"/>
  <c r="AH217" i="42"/>
  <c r="AH197" i="42"/>
  <c r="AH202" i="42"/>
  <c r="AH131" i="42"/>
  <c r="AH223" i="42"/>
  <c r="AH46" i="42"/>
  <c r="AH215" i="42"/>
  <c r="AH258" i="42"/>
  <c r="AH161" i="42"/>
  <c r="AH230" i="42"/>
  <c r="AH225" i="42"/>
  <c r="AH23" i="42"/>
  <c r="AH204" i="42"/>
  <c r="AH106" i="42"/>
  <c r="AH96" i="42"/>
  <c r="AH240" i="42"/>
  <c r="AH86" i="42"/>
  <c r="AH116" i="42"/>
  <c r="AH6" i="42"/>
  <c r="AH210" i="42"/>
  <c r="AH117" i="42"/>
  <c r="AH248" i="42"/>
  <c r="AH209" i="42"/>
  <c r="AH19" i="42"/>
  <c r="AH191" i="42"/>
  <c r="AH53" i="42"/>
  <c r="AH136" i="42"/>
  <c r="AH179" i="42"/>
  <c r="AH27" i="42"/>
  <c r="AH185" i="42"/>
  <c r="AH15" i="42"/>
  <c r="AH227" i="42"/>
  <c r="AH35" i="42"/>
  <c r="AH49" i="42"/>
  <c r="AH192" i="42"/>
  <c r="AH124" i="42"/>
  <c r="AH57" i="42"/>
  <c r="AH162" i="42"/>
  <c r="AH21" i="42"/>
  <c r="AH114" i="42"/>
  <c r="AH188" i="42"/>
  <c r="AH129" i="42"/>
  <c r="AH157" i="42"/>
  <c r="AH109" i="42"/>
  <c r="AH169" i="42"/>
  <c r="AH95" i="42"/>
  <c r="AH90" i="42"/>
  <c r="AH257" i="42"/>
  <c r="AH74" i="42"/>
  <c r="AH137" i="42"/>
  <c r="AH233" i="42"/>
  <c r="AH190" i="42"/>
  <c r="AH68" i="42"/>
  <c r="AH51" i="42"/>
  <c r="AH50" i="42"/>
  <c r="AH11" i="42"/>
  <c r="M6" i="34"/>
  <c r="Q5" i="34"/>
  <c r="N20" i="42"/>
  <c r="N24" i="42"/>
  <c r="N19" i="42"/>
  <c r="N29" i="42"/>
  <c r="N5" i="34"/>
  <c r="F16" i="35"/>
  <c r="F15" i="35"/>
  <c r="BJ26" i="34"/>
  <c r="BJ115" i="34"/>
  <c r="BJ121" i="34"/>
  <c r="BJ68" i="34"/>
  <c r="BJ58" i="34"/>
  <c r="BJ79" i="34"/>
  <c r="BJ69" i="34"/>
  <c r="BJ120" i="34"/>
  <c r="BJ42" i="34"/>
  <c r="AH112" i="43" l="1"/>
  <c r="AH52" i="43"/>
  <c r="AH76" i="43"/>
  <c r="AH34" i="43"/>
  <c r="AH74" i="43"/>
  <c r="AH119" i="43"/>
  <c r="AH59" i="43"/>
  <c r="AH109" i="43"/>
  <c r="AH84" i="43"/>
  <c r="AH9" i="43"/>
  <c r="AH91" i="43"/>
  <c r="AH96" i="43"/>
  <c r="AH16" i="43"/>
  <c r="AH58" i="43"/>
  <c r="N24" i="43"/>
  <c r="AH129" i="43"/>
  <c r="AH31" i="43"/>
  <c r="AH128" i="43"/>
  <c r="AH123" i="43"/>
  <c r="AH77" i="43"/>
  <c r="AH111" i="43"/>
  <c r="AH5" i="43"/>
  <c r="AH71" i="43"/>
  <c r="AH116" i="43"/>
  <c r="AH41" i="43"/>
  <c r="AH37" i="43"/>
  <c r="AH64" i="43"/>
  <c r="AH90" i="43"/>
  <c r="AH106" i="43"/>
  <c r="AH35" i="43"/>
  <c r="AH50" i="43"/>
  <c r="AH94" i="43"/>
  <c r="AH125" i="43"/>
  <c r="AH46" i="43"/>
  <c r="AH72" i="43"/>
  <c r="AH115" i="43"/>
  <c r="AH28" i="43"/>
  <c r="AH126" i="43"/>
  <c r="AH101" i="43"/>
  <c r="AH17" i="43"/>
  <c r="AH83" i="43"/>
  <c r="AH130" i="43"/>
  <c r="AH36" i="43"/>
  <c r="AH86" i="43"/>
  <c r="AH88" i="43"/>
  <c r="AH45" i="43"/>
  <c r="AH55" i="43"/>
  <c r="N18" i="43"/>
  <c r="AH57" i="43"/>
  <c r="AH33" i="43"/>
  <c r="AH29" i="43"/>
  <c r="AH92" i="43"/>
  <c r="AH13" i="43"/>
  <c r="AH97" i="43"/>
  <c r="AH60" i="43"/>
  <c r="AH95" i="43"/>
  <c r="AH23" i="43"/>
  <c r="AH43" i="43"/>
  <c r="AH103" i="43"/>
  <c r="AH10" i="43"/>
  <c r="AH120" i="43"/>
  <c r="AH11" i="43"/>
  <c r="AH93" i="43"/>
  <c r="AH124" i="43"/>
  <c r="AH26" i="43"/>
  <c r="AH12" i="43"/>
  <c r="AH67" i="43"/>
  <c r="AH53" i="43"/>
  <c r="AH14" i="43"/>
  <c r="AH32" i="43"/>
  <c r="AH40" i="43"/>
  <c r="AH82" i="43"/>
  <c r="AH65" i="43"/>
  <c r="AH18" i="43"/>
  <c r="AH6" i="43"/>
  <c r="AH110" i="43"/>
  <c r="AH39" i="43"/>
  <c r="AH79" i="43"/>
  <c r="AH117" i="43"/>
  <c r="N23" i="43"/>
  <c r="AH121" i="43"/>
  <c r="AH87" i="43"/>
  <c r="AH75" i="43"/>
  <c r="AH68" i="43"/>
  <c r="AH98" i="43"/>
  <c r="AH25" i="43"/>
  <c r="AH51" i="43"/>
  <c r="AH80" i="43"/>
  <c r="AH49" i="43"/>
  <c r="AH48" i="43"/>
  <c r="AH81" i="43"/>
  <c r="AH127" i="43"/>
  <c r="AH19" i="43"/>
  <c r="AH108" i="43"/>
  <c r="AH42" i="43"/>
  <c r="AH99" i="43"/>
  <c r="AH63" i="43"/>
  <c r="AH7" i="43"/>
  <c r="AH113" i="43"/>
  <c r="AH70" i="43"/>
  <c r="AH15" i="43"/>
  <c r="N17" i="43"/>
  <c r="N20" i="43"/>
  <c r="N21" i="43"/>
  <c r="N15" i="43"/>
  <c r="AH102" i="43"/>
  <c r="AH27" i="43"/>
  <c r="AH56" i="43"/>
  <c r="AH30" i="43"/>
  <c r="AH85" i="43"/>
  <c r="AH24" i="43"/>
  <c r="AH131" i="43"/>
  <c r="AH66" i="43"/>
  <c r="AH47" i="43"/>
  <c r="AH4" i="43"/>
  <c r="AH21" i="43"/>
  <c r="AH105" i="43"/>
  <c r="AH132" i="43"/>
  <c r="AH78" i="43"/>
  <c r="AH89" i="43"/>
  <c r="AH44" i="43"/>
  <c r="N16" i="43"/>
  <c r="AH61" i="43"/>
  <c r="AH20" i="43"/>
  <c r="AH38" i="43"/>
  <c r="AH62" i="43"/>
  <c r="AH8" i="43"/>
  <c r="AH118" i="43"/>
  <c r="AH114" i="43"/>
  <c r="AH100" i="43"/>
  <c r="AH122" i="43"/>
  <c r="AH73" i="43"/>
  <c r="AH22" i="43"/>
  <c r="AH54" i="43"/>
  <c r="AH104" i="43"/>
  <c r="AH3" i="43"/>
  <c r="AH69" i="43"/>
  <c r="AH107" i="43"/>
  <c r="N22" i="43"/>
  <c r="S4" i="45"/>
  <c r="S3" i="45"/>
  <c r="AH22" i="44"/>
  <c r="AH60" i="44"/>
  <c r="AH51" i="44"/>
  <c r="AH21" i="44"/>
  <c r="AH55" i="44"/>
  <c r="AH23" i="44"/>
  <c r="AH13" i="44"/>
  <c r="AH54" i="44"/>
  <c r="N19" i="44"/>
  <c r="N18" i="44"/>
  <c r="AH41" i="44"/>
  <c r="AH16" i="44"/>
  <c r="AH65" i="44"/>
  <c r="AH39" i="44"/>
  <c r="AH52" i="44"/>
  <c r="W4" i="44"/>
  <c r="AH44" i="44"/>
  <c r="AH45" i="44"/>
  <c r="AH59" i="44"/>
  <c r="AH50" i="44"/>
  <c r="AH26" i="44"/>
  <c r="AH25" i="44"/>
  <c r="AH57" i="44"/>
  <c r="N17" i="44"/>
  <c r="AH4" i="44"/>
  <c r="AH9" i="44"/>
  <c r="N20" i="44"/>
  <c r="AH40" i="44"/>
  <c r="AH47" i="44"/>
  <c r="AH42" i="44"/>
  <c r="AH8" i="44"/>
  <c r="AH11" i="44"/>
  <c r="AH37" i="44"/>
  <c r="AH35" i="44"/>
  <c r="AH17" i="44"/>
  <c r="AH61" i="44"/>
  <c r="AH31" i="44"/>
  <c r="AH6" i="44"/>
  <c r="AH19" i="44"/>
  <c r="AH56" i="44"/>
  <c r="AH64" i="44"/>
  <c r="AH49" i="44"/>
  <c r="AH58" i="44"/>
  <c r="AH24" i="44"/>
  <c r="AH34" i="44"/>
  <c r="AH32" i="44"/>
  <c r="AH43" i="44"/>
  <c r="AH46" i="44"/>
  <c r="AH18" i="44"/>
  <c r="AH7" i="44"/>
  <c r="N16" i="44"/>
  <c r="AH3" i="44"/>
  <c r="AH28" i="44"/>
  <c r="N21" i="44"/>
  <c r="AH53" i="44"/>
  <c r="AH36" i="44"/>
  <c r="N15" i="44"/>
  <c r="AH38" i="44"/>
  <c r="AH27" i="44"/>
  <c r="AH63" i="44"/>
  <c r="AH48" i="44"/>
  <c r="AH10" i="44"/>
  <c r="AH33" i="44"/>
  <c r="AH62" i="44"/>
  <c r="AH5" i="44"/>
  <c r="AH20" i="44"/>
  <c r="AH14" i="44"/>
  <c r="AH30" i="44"/>
  <c r="AH12" i="44"/>
  <c r="AH29" i="44"/>
  <c r="W5" i="44"/>
  <c r="AD25" i="45"/>
  <c r="AD12" i="45"/>
  <c r="AD18" i="45"/>
  <c r="AD26" i="45"/>
  <c r="AD23" i="45"/>
  <c r="AD11" i="45"/>
  <c r="AD21" i="45"/>
  <c r="AD24" i="45"/>
  <c r="AD17" i="45"/>
  <c r="AD5" i="45"/>
  <c r="AD15" i="45"/>
  <c r="AD6" i="45"/>
  <c r="AD13" i="45"/>
  <c r="AD9" i="45"/>
  <c r="AD14" i="45"/>
  <c r="J15" i="45"/>
  <c r="J19" i="45"/>
  <c r="AD3" i="45"/>
  <c r="AD8" i="45"/>
  <c r="AD4" i="45"/>
  <c r="AD16" i="45"/>
  <c r="AD19" i="45"/>
  <c r="AD10" i="45"/>
  <c r="J16" i="45"/>
  <c r="E86" i="58"/>
  <c r="AD20" i="45"/>
  <c r="AD22" i="45"/>
  <c r="AD7" i="45"/>
  <c r="E30" i="58"/>
  <c r="J18" i="45"/>
  <c r="E71" i="56"/>
  <c r="E21" i="56"/>
  <c r="E14" i="56"/>
  <c r="E52" i="56"/>
  <c r="E110" i="56"/>
  <c r="M11" i="34"/>
  <c r="E85" i="56"/>
  <c r="E23" i="56"/>
  <c r="E32" i="58"/>
  <c r="E8" i="56"/>
  <c r="E96" i="56"/>
  <c r="E120" i="56"/>
  <c r="E117" i="56"/>
  <c r="E114" i="56"/>
  <c r="E118" i="56"/>
  <c r="E65" i="56"/>
  <c r="E90" i="56"/>
  <c r="E106" i="56"/>
  <c r="E54" i="58"/>
  <c r="E38" i="56"/>
  <c r="E25" i="56"/>
  <c r="E6" i="56"/>
  <c r="E100" i="56"/>
  <c r="E77" i="56"/>
  <c r="E30" i="56"/>
  <c r="E73" i="58"/>
  <c r="E28" i="56"/>
  <c r="E13" i="56"/>
  <c r="E62" i="56"/>
  <c r="E46" i="56"/>
  <c r="E44" i="56"/>
  <c r="E41" i="56"/>
  <c r="E77" i="58"/>
  <c r="E36" i="56"/>
  <c r="E79" i="56"/>
  <c r="E80" i="56"/>
  <c r="E105" i="56"/>
  <c r="E50" i="56"/>
  <c r="E12" i="56"/>
  <c r="E73" i="56"/>
  <c r="E101" i="56"/>
  <c r="E69" i="56"/>
  <c r="M16" i="34"/>
  <c r="M10" i="34"/>
  <c r="BK9" i="34"/>
  <c r="E56" i="58"/>
  <c r="E71" i="58"/>
  <c r="W9" i="42"/>
  <c r="AI43" i="42" s="1"/>
  <c r="E33" i="58"/>
  <c r="E89" i="58"/>
  <c r="E45" i="58"/>
  <c r="E41" i="58"/>
  <c r="E117" i="58"/>
  <c r="E64" i="58"/>
  <c r="E58" i="58"/>
  <c r="M50" i="34"/>
  <c r="E8" i="58"/>
  <c r="E5" i="58"/>
  <c r="E10" i="58"/>
  <c r="E37" i="58"/>
  <c r="E92" i="58"/>
  <c r="E28" i="58"/>
  <c r="E119" i="58"/>
  <c r="E53" i="58"/>
  <c r="E82" i="58"/>
  <c r="E109" i="58"/>
  <c r="E104" i="58"/>
  <c r="E43" i="58"/>
  <c r="E24" i="58"/>
  <c r="E123" i="58"/>
  <c r="E57" i="58"/>
  <c r="E85" i="58"/>
  <c r="E80" i="58"/>
  <c r="E72" i="58"/>
  <c r="E107" i="58"/>
  <c r="E14" i="58"/>
  <c r="E22" i="58"/>
  <c r="E36" i="58"/>
  <c r="E9" i="58"/>
  <c r="E97" i="58"/>
  <c r="E84" i="58"/>
  <c r="E74" i="58"/>
  <c r="E27" i="58"/>
  <c r="E87" i="58"/>
  <c r="E11" i="58"/>
  <c r="E99" i="58"/>
  <c r="E18" i="58"/>
  <c r="E38" i="58"/>
  <c r="BK1" i="34"/>
  <c r="D15" i="33" s="1"/>
  <c r="E44" i="58"/>
  <c r="E47" i="58"/>
  <c r="E26" i="58"/>
  <c r="E95" i="58"/>
  <c r="E79" i="58"/>
  <c r="E111" i="58"/>
  <c r="E51" i="58"/>
  <c r="E81" i="58"/>
  <c r="E40" i="58"/>
  <c r="E46" i="58"/>
  <c r="E31" i="58"/>
  <c r="E29" i="58"/>
  <c r="E6" i="58"/>
  <c r="E39" i="58"/>
  <c r="E94" i="58"/>
  <c r="M7" i="34"/>
  <c r="Q7" i="34" s="1"/>
  <c r="M9" i="34"/>
  <c r="E118" i="58"/>
  <c r="M22" i="34"/>
  <c r="W5" i="43"/>
  <c r="E110" i="58"/>
  <c r="E112" i="58"/>
  <c r="E60" i="58"/>
  <c r="E48" i="58"/>
  <c r="E25" i="58"/>
  <c r="E120" i="58"/>
  <c r="E34" i="58"/>
  <c r="E66" i="58"/>
  <c r="E12" i="58"/>
  <c r="E49" i="58"/>
  <c r="E4" i="58"/>
  <c r="E90" i="58"/>
  <c r="E101" i="58"/>
  <c r="E21" i="58"/>
  <c r="E106" i="58"/>
  <c r="E115" i="58"/>
  <c r="E20" i="58"/>
  <c r="E76" i="58"/>
  <c r="W3" i="43"/>
  <c r="E50" i="58"/>
  <c r="E55" i="58"/>
  <c r="E62" i="58"/>
  <c r="E15" i="58"/>
  <c r="E96" i="58"/>
  <c r="E19" i="58"/>
  <c r="E98" i="58"/>
  <c r="E91" i="58"/>
  <c r="E116" i="58"/>
  <c r="E67" i="58"/>
  <c r="E68" i="58"/>
  <c r="E23" i="58"/>
  <c r="E102" i="58"/>
  <c r="E35" i="58"/>
  <c r="E114" i="58"/>
  <c r="E100" i="58"/>
  <c r="BK8" i="34"/>
  <c r="E103" i="58"/>
  <c r="E42" i="58"/>
  <c r="E16" i="58"/>
  <c r="E122" i="58"/>
  <c r="E75" i="58"/>
  <c r="E7" i="58"/>
  <c r="BK6" i="34"/>
  <c r="E61" i="58"/>
  <c r="E52" i="58"/>
  <c r="E69" i="58"/>
  <c r="E88" i="58"/>
  <c r="E78" i="58"/>
  <c r="E17" i="58"/>
  <c r="E105" i="58"/>
  <c r="E93" i="58"/>
  <c r="E13" i="58"/>
  <c r="E108" i="58"/>
  <c r="E113" i="58"/>
  <c r="E65" i="58"/>
  <c r="E83" i="58"/>
  <c r="E70" i="58"/>
  <c r="E121" i="58"/>
  <c r="E59" i="58"/>
  <c r="BK48" i="34"/>
  <c r="W4" i="42"/>
  <c r="BK22" i="34"/>
  <c r="M27" i="34"/>
  <c r="E16" i="56"/>
  <c r="E88" i="56"/>
  <c r="E4" i="56"/>
  <c r="E7" i="56"/>
  <c r="E103" i="56"/>
  <c r="E95" i="56"/>
  <c r="E121" i="56"/>
  <c r="E91" i="56"/>
  <c r="M31" i="34"/>
  <c r="BK59" i="34"/>
  <c r="F4" i="45" a="1"/>
  <c r="F6" i="45" s="1"/>
  <c r="F3" i="45"/>
  <c r="E35" i="56"/>
  <c r="E58" i="56"/>
  <c r="E49" i="56"/>
  <c r="E5" i="56"/>
  <c r="E98" i="56"/>
  <c r="E104" i="56"/>
  <c r="E61" i="56"/>
  <c r="W5" i="42"/>
  <c r="S10" i="45"/>
  <c r="AE23" i="45" s="1"/>
  <c r="E78" i="56"/>
  <c r="E15" i="56"/>
  <c r="E81" i="56"/>
  <c r="E31" i="56"/>
  <c r="E119" i="56"/>
  <c r="E47" i="56"/>
  <c r="E76" i="56"/>
  <c r="E39" i="56"/>
  <c r="M54" i="34"/>
  <c r="M18" i="34"/>
  <c r="BK12" i="34"/>
  <c r="BK7" i="34"/>
  <c r="BK122" i="34"/>
  <c r="BK20" i="34"/>
  <c r="BK13" i="34"/>
  <c r="M114" i="34"/>
  <c r="M33" i="34"/>
  <c r="M51" i="34"/>
  <c r="W9" i="44"/>
  <c r="AI43" i="44" s="1"/>
  <c r="M48" i="34"/>
  <c r="BK74" i="34"/>
  <c r="M19" i="34"/>
  <c r="M57" i="34"/>
  <c r="BK38" i="34"/>
  <c r="BK42" i="34"/>
  <c r="BK97" i="34"/>
  <c r="BK73" i="34"/>
  <c r="BK82" i="34"/>
  <c r="M63" i="34"/>
  <c r="BK39" i="34"/>
  <c r="M52" i="34"/>
  <c r="BK30" i="34"/>
  <c r="BK11" i="34"/>
  <c r="M37" i="34"/>
  <c r="M26" i="34"/>
  <c r="E113" i="56"/>
  <c r="E86" i="56"/>
  <c r="E115" i="56"/>
  <c r="E102" i="56"/>
  <c r="E42" i="56"/>
  <c r="E87" i="56"/>
  <c r="E93" i="56"/>
  <c r="E97" i="56"/>
  <c r="E19" i="56"/>
  <c r="E59" i="56"/>
  <c r="E43" i="56"/>
  <c r="E111" i="56"/>
  <c r="E89" i="56"/>
  <c r="E75" i="56"/>
  <c r="E27" i="56"/>
  <c r="M78" i="34"/>
  <c r="M120" i="34"/>
  <c r="BK61" i="34"/>
  <c r="M125" i="34"/>
  <c r="M59" i="34"/>
  <c r="M30" i="34"/>
  <c r="M46" i="34"/>
  <c r="BK10" i="34"/>
  <c r="BK65" i="34"/>
  <c r="E53" i="56"/>
  <c r="E66" i="56"/>
  <c r="E107" i="56"/>
  <c r="E33" i="56"/>
  <c r="E99" i="56"/>
  <c r="E32" i="56"/>
  <c r="E64" i="56"/>
  <c r="E51" i="56"/>
  <c r="E22" i="56"/>
  <c r="E123" i="56"/>
  <c r="E112" i="56"/>
  <c r="E83" i="56"/>
  <c r="E108" i="56"/>
  <c r="E116" i="56"/>
  <c r="E74" i="56"/>
  <c r="M55" i="34"/>
  <c r="M39" i="34"/>
  <c r="M25" i="34"/>
  <c r="M43" i="34"/>
  <c r="BK29" i="34"/>
  <c r="BK87" i="34"/>
  <c r="M36" i="34"/>
  <c r="M60" i="34"/>
  <c r="M24" i="34"/>
  <c r="M42" i="34"/>
  <c r="E17" i="56"/>
  <c r="E84" i="56"/>
  <c r="E55" i="56"/>
  <c r="E109" i="56"/>
  <c r="E68" i="56"/>
  <c r="E56" i="56"/>
  <c r="E26" i="56"/>
  <c r="E63" i="56"/>
  <c r="E11" i="56"/>
  <c r="E48" i="56"/>
  <c r="E40" i="56"/>
  <c r="E45" i="56"/>
  <c r="E29" i="56"/>
  <c r="E60" i="56"/>
  <c r="E67" i="56"/>
  <c r="M49" i="34"/>
  <c r="M58" i="34"/>
  <c r="M44" i="34"/>
  <c r="M84" i="34"/>
  <c r="BK52" i="34"/>
  <c r="BK25" i="34"/>
  <c r="M45" i="34"/>
  <c r="BK57" i="34"/>
  <c r="M32" i="34"/>
  <c r="M29" i="34"/>
  <c r="M38" i="34"/>
  <c r="M53" i="34"/>
  <c r="BK56" i="34"/>
  <c r="M28" i="34"/>
  <c r="E57" i="56"/>
  <c r="E92" i="56"/>
  <c r="E72" i="56"/>
  <c r="E24" i="56"/>
  <c r="E18" i="56"/>
  <c r="E34" i="56"/>
  <c r="E37" i="56"/>
  <c r="E20" i="56"/>
  <c r="E94" i="56"/>
  <c r="E10" i="56"/>
  <c r="E122" i="56"/>
  <c r="E9" i="56"/>
  <c r="E54" i="56"/>
  <c r="E70" i="56"/>
  <c r="BK36" i="34"/>
  <c r="M65" i="34"/>
  <c r="BK95" i="34"/>
  <c r="M61" i="34"/>
  <c r="BK63" i="34"/>
  <c r="M102" i="34"/>
  <c r="M95" i="34"/>
  <c r="BK83" i="34"/>
  <c r="BK88" i="34"/>
  <c r="BK76" i="34"/>
  <c r="BK14" i="34"/>
  <c r="M124" i="34"/>
  <c r="BK71" i="34"/>
  <c r="BK111" i="34"/>
  <c r="BK121" i="34"/>
  <c r="M64" i="34"/>
  <c r="BK89" i="34"/>
  <c r="BK23" i="34"/>
  <c r="M107" i="34"/>
  <c r="BK19" i="34"/>
  <c r="M70" i="34"/>
  <c r="BK77" i="34"/>
  <c r="BK16" i="34"/>
  <c r="BK112" i="34"/>
  <c r="BK81" i="34"/>
  <c r="BK58" i="34"/>
  <c r="BK54" i="34"/>
  <c r="BK84" i="34"/>
  <c r="BK32" i="34"/>
  <c r="M123" i="34"/>
  <c r="W10" i="43"/>
  <c r="AI48" i="43" s="1"/>
  <c r="BK90" i="34"/>
  <c r="BK33" i="34"/>
  <c r="BK106" i="34"/>
  <c r="BK113" i="34"/>
  <c r="BK104" i="34"/>
  <c r="BK44" i="34"/>
  <c r="BK68" i="34"/>
  <c r="BK100" i="34"/>
  <c r="BK109" i="34"/>
  <c r="BK129" i="34"/>
  <c r="M105" i="34"/>
  <c r="BK117" i="34"/>
  <c r="BK128" i="34"/>
  <c r="M77" i="34"/>
  <c r="BK94" i="34"/>
  <c r="M73" i="34"/>
  <c r="M83" i="34"/>
  <c r="BK107" i="34"/>
  <c r="M126" i="34"/>
  <c r="BK105" i="34"/>
  <c r="BK123" i="34"/>
  <c r="M86" i="34"/>
  <c r="M72" i="34"/>
  <c r="M34" i="34"/>
  <c r="BK67" i="34"/>
  <c r="M66" i="34"/>
  <c r="M110" i="34"/>
  <c r="BK69" i="34"/>
  <c r="M15" i="34"/>
  <c r="M67" i="34"/>
  <c r="M41" i="34"/>
  <c r="M103" i="34"/>
  <c r="BK72" i="34"/>
  <c r="M35" i="34"/>
  <c r="M12" i="34"/>
  <c r="M98" i="34"/>
  <c r="M8" i="34"/>
  <c r="BK28" i="34"/>
  <c r="BK127" i="34"/>
  <c r="M13" i="34"/>
  <c r="BK49" i="34"/>
  <c r="BK124" i="34"/>
  <c r="BK24" i="34"/>
  <c r="BK18" i="34"/>
  <c r="BK47" i="34"/>
  <c r="M62" i="34"/>
  <c r="BK21" i="34"/>
  <c r="J3" i="42"/>
  <c r="BK17" i="34"/>
  <c r="BK27" i="34"/>
  <c r="M116" i="34"/>
  <c r="M109" i="34"/>
  <c r="BK101" i="34"/>
  <c r="M94" i="34"/>
  <c r="BK119" i="34"/>
  <c r="BK115" i="34"/>
  <c r="M76" i="34"/>
  <c r="M111" i="34"/>
  <c r="BK120" i="34"/>
  <c r="M112" i="34"/>
  <c r="BK108" i="34"/>
  <c r="BK110" i="34"/>
  <c r="BK64" i="34"/>
  <c r="BK99" i="34"/>
  <c r="BK91" i="34"/>
  <c r="M100" i="34"/>
  <c r="M97" i="34"/>
  <c r="BK114" i="34"/>
  <c r="BK125" i="34"/>
  <c r="M96" i="34"/>
  <c r="BK116" i="34"/>
  <c r="M75" i="34"/>
  <c r="BK96" i="34"/>
  <c r="M108" i="34"/>
  <c r="M93" i="34"/>
  <c r="M74" i="34"/>
  <c r="M91" i="34"/>
  <c r="M40" i="34"/>
  <c r="BK55" i="34"/>
  <c r="BK79" i="34"/>
  <c r="M104" i="34"/>
  <c r="BK80" i="34"/>
  <c r="M128" i="34"/>
  <c r="M90" i="34"/>
  <c r="BK70" i="34"/>
  <c r="M23" i="34"/>
  <c r="BK34" i="34"/>
  <c r="M81" i="34"/>
  <c r="BK26" i="34"/>
  <c r="M47" i="34"/>
  <c r="M129" i="34"/>
  <c r="BK43" i="34"/>
  <c r="BK93" i="34"/>
  <c r="M21" i="34"/>
  <c r="M17" i="34"/>
  <c r="BK118" i="34"/>
  <c r="BK46" i="34"/>
  <c r="BK85" i="34"/>
  <c r="M106" i="34"/>
  <c r="BK40" i="34"/>
  <c r="M117" i="34"/>
  <c r="M14" i="34"/>
  <c r="M20" i="34"/>
  <c r="BK51" i="34"/>
  <c r="M99" i="34"/>
  <c r="M89" i="34"/>
  <c r="M88" i="34"/>
  <c r="M122" i="34"/>
  <c r="M69" i="34"/>
  <c r="M87" i="34"/>
  <c r="BK126" i="34"/>
  <c r="M118" i="34"/>
  <c r="BK75" i="34"/>
  <c r="BK50" i="34"/>
  <c r="M71" i="34"/>
  <c r="M92" i="34"/>
  <c r="BK31" i="34"/>
  <c r="BK35" i="34"/>
  <c r="BK45" i="34"/>
  <c r="BK98" i="34"/>
  <c r="BK92" i="34"/>
  <c r="BK78" i="34"/>
  <c r="M82" i="34"/>
  <c r="BK86" i="34"/>
  <c r="M121" i="34"/>
  <c r="M85" i="34"/>
  <c r="M80" i="34"/>
  <c r="M101" i="34"/>
  <c r="BK15" i="34"/>
  <c r="BK60" i="34"/>
  <c r="M68" i="34"/>
  <c r="M115" i="34"/>
  <c r="BK62" i="34"/>
  <c r="BK66" i="34"/>
  <c r="M127" i="34"/>
  <c r="BK53" i="34"/>
  <c r="M56" i="34"/>
  <c r="BK41" i="34"/>
  <c r="M119" i="34"/>
  <c r="M113" i="34"/>
  <c r="BK103" i="34"/>
  <c r="M79" i="34"/>
  <c r="BK102" i="34"/>
  <c r="BK37" i="34"/>
  <c r="C65" i="56"/>
  <c r="C25" i="56"/>
  <c r="C70" i="56"/>
  <c r="C93" i="56"/>
  <c r="C9" i="58"/>
  <c r="C62" i="58"/>
  <c r="C74" i="56"/>
  <c r="C58" i="56"/>
  <c r="C82" i="56"/>
  <c r="C110" i="58"/>
  <c r="C8" i="56"/>
  <c r="C99" i="58"/>
  <c r="C67" i="56"/>
  <c r="C47" i="58"/>
  <c r="C84" i="56"/>
  <c r="C97" i="56"/>
  <c r="C53" i="58"/>
  <c r="C79" i="56"/>
  <c r="C94" i="58"/>
  <c r="C40" i="56"/>
  <c r="C60" i="58"/>
  <c r="C111" i="58"/>
  <c r="C41" i="58"/>
  <c r="C95" i="56"/>
  <c r="C16" i="56"/>
  <c r="C61" i="56"/>
  <c r="C57" i="56"/>
  <c r="C36" i="56"/>
  <c r="C41" i="56"/>
  <c r="C83" i="56"/>
  <c r="C27" i="56"/>
  <c r="C9" i="56"/>
  <c r="C104" i="56"/>
  <c r="C54" i="56"/>
  <c r="C59" i="56"/>
  <c r="C98" i="56"/>
  <c r="C105" i="56"/>
  <c r="C78" i="56"/>
  <c r="C90" i="56"/>
  <c r="C26" i="56"/>
  <c r="C94" i="56"/>
  <c r="C99" i="56"/>
  <c r="C66" i="56"/>
  <c r="C14" i="56"/>
  <c r="C109" i="56"/>
  <c r="C35" i="56"/>
  <c r="C60" i="56"/>
  <c r="C22" i="56"/>
  <c r="C43" i="56"/>
  <c r="C44" i="56"/>
  <c r="C116" i="56"/>
  <c r="C51" i="56"/>
  <c r="C4" i="56"/>
  <c r="C88" i="56"/>
  <c r="C118" i="56"/>
  <c r="C12" i="56"/>
  <c r="C28" i="56"/>
  <c r="C10" i="56"/>
  <c r="O5" i="34"/>
  <c r="O6" i="34"/>
  <c r="Q6" i="34"/>
  <c r="S5" i="34"/>
  <c r="U5" i="34"/>
  <c r="BJ15" i="34"/>
  <c r="BJ53" i="34"/>
  <c r="BJ59" i="34"/>
  <c r="BJ96" i="34"/>
  <c r="BJ6" i="34"/>
  <c r="BJ127" i="34"/>
  <c r="BJ129" i="34"/>
  <c r="BJ70" i="34"/>
  <c r="BJ98" i="34"/>
  <c r="BJ123" i="34"/>
  <c r="BJ77" i="34"/>
  <c r="BJ126" i="34"/>
  <c r="BJ22" i="34"/>
  <c r="BJ64" i="34"/>
  <c r="BJ35" i="34"/>
  <c r="BJ65" i="34"/>
  <c r="BJ25" i="34"/>
  <c r="BJ73" i="34"/>
  <c r="BJ72" i="34"/>
  <c r="BJ124" i="34"/>
  <c r="BJ34" i="34"/>
  <c r="BJ83" i="34"/>
  <c r="BJ31" i="34"/>
  <c r="BJ93" i="34"/>
  <c r="N64" i="34"/>
  <c r="BJ110" i="34"/>
  <c r="BJ75" i="34"/>
  <c r="BJ84" i="34"/>
  <c r="BJ116" i="34"/>
  <c r="BJ56" i="34"/>
  <c r="BJ11" i="34"/>
  <c r="BJ52" i="34"/>
  <c r="BJ45" i="34"/>
  <c r="BJ48" i="34"/>
  <c r="BJ128" i="34"/>
  <c r="BJ122" i="34"/>
  <c r="BJ101" i="34"/>
  <c r="BJ104" i="34"/>
  <c r="BJ118" i="34"/>
  <c r="BJ28" i="34"/>
  <c r="BJ89" i="34"/>
  <c r="BJ30" i="34"/>
  <c r="BJ87" i="34"/>
  <c r="BJ80" i="34"/>
  <c r="BJ117" i="34"/>
  <c r="BJ109" i="34"/>
  <c r="BJ17" i="34"/>
  <c r="BJ43" i="34"/>
  <c r="BJ33" i="34"/>
  <c r="BJ16" i="34"/>
  <c r="BJ91" i="34"/>
  <c r="BJ94" i="34"/>
  <c r="BJ13" i="34"/>
  <c r="BJ76" i="34"/>
  <c r="BJ47" i="34"/>
  <c r="BJ51" i="34"/>
  <c r="BJ66" i="34"/>
  <c r="BJ9" i="34"/>
  <c r="BJ38" i="34"/>
  <c r="BJ19" i="34"/>
  <c r="BJ102" i="34"/>
  <c r="BJ21" i="34"/>
  <c r="BJ99" i="34"/>
  <c r="BJ125" i="34"/>
  <c r="BJ90" i="34"/>
  <c r="BJ78" i="34"/>
  <c r="BJ112" i="34"/>
  <c r="BJ49" i="34"/>
  <c r="BJ27" i="34"/>
  <c r="BJ63" i="34"/>
  <c r="BJ119" i="34"/>
  <c r="BJ81" i="34"/>
  <c r="BJ29" i="34"/>
  <c r="BJ107" i="34"/>
  <c r="BJ105" i="34"/>
  <c r="BJ36" i="34"/>
  <c r="BJ62" i="34"/>
  <c r="BJ54" i="34"/>
  <c r="BJ23" i="34"/>
  <c r="BJ113" i="34"/>
  <c r="BJ40" i="34"/>
  <c r="BJ39" i="34"/>
  <c r="BJ100" i="34"/>
  <c r="BJ44" i="34"/>
  <c r="BJ95" i="34"/>
  <c r="BJ92" i="34"/>
  <c r="BJ114" i="34"/>
  <c r="BJ41" i="34"/>
  <c r="BJ8" i="34"/>
  <c r="BJ108" i="34"/>
  <c r="BJ111" i="34"/>
  <c r="BJ85" i="34"/>
  <c r="BJ46" i="34"/>
  <c r="BJ20" i="34"/>
  <c r="BJ14" i="34"/>
  <c r="BJ10" i="34"/>
  <c r="BJ60" i="34"/>
  <c r="R5" i="34"/>
  <c r="BJ55" i="34"/>
  <c r="BJ57" i="34"/>
  <c r="BJ71" i="34"/>
  <c r="BJ24" i="34"/>
  <c r="N6" i="34"/>
  <c r="BJ88" i="34"/>
  <c r="BJ61" i="34"/>
  <c r="BJ82" i="34"/>
  <c r="BJ37" i="34"/>
  <c r="BJ67" i="34"/>
  <c r="BJ106" i="34"/>
  <c r="BJ97" i="34"/>
  <c r="BJ32" i="34"/>
  <c r="BJ86" i="34"/>
  <c r="BJ50" i="34"/>
  <c r="BJ7" i="34"/>
  <c r="BJ103" i="34"/>
  <c r="BJ18" i="34"/>
  <c r="BJ12" i="34"/>
  <c r="BJ74" i="34"/>
  <c r="N13" i="34"/>
  <c r="N125" i="34"/>
  <c r="AF10" i="45" l="1"/>
  <c r="AF3" i="45"/>
  <c r="AF18" i="45"/>
  <c r="AF17" i="45"/>
  <c r="AF23" i="45"/>
  <c r="L18" i="45"/>
  <c r="C26" i="45" s="1"/>
  <c r="H6" i="41" s="1"/>
  <c r="AF8" i="45"/>
  <c r="AF14" i="45"/>
  <c r="AF5" i="45"/>
  <c r="AF19" i="45"/>
  <c r="AF12" i="45"/>
  <c r="AF9" i="45"/>
  <c r="AF4" i="45"/>
  <c r="L17" i="45"/>
  <c r="C25" i="45" s="1"/>
  <c r="H5" i="41" s="1"/>
  <c r="AF24" i="45"/>
  <c r="AF11" i="45"/>
  <c r="AF26" i="45"/>
  <c r="AF13" i="45"/>
  <c r="AF15" i="45"/>
  <c r="L19" i="45"/>
  <c r="C27" i="45" s="1"/>
  <c r="H7" i="41" s="1"/>
  <c r="AF21" i="45"/>
  <c r="AF22" i="45"/>
  <c r="AF20" i="45"/>
  <c r="AF16" i="45"/>
  <c r="AF25" i="45"/>
  <c r="L16" i="45"/>
  <c r="C24" i="45" s="1"/>
  <c r="H4" i="41" s="1"/>
  <c r="AF6" i="45"/>
  <c r="AF7" i="45"/>
  <c r="L15" i="45"/>
  <c r="C23" i="45" s="1"/>
  <c r="H3" i="41" s="1"/>
  <c r="AJ43" i="44"/>
  <c r="AJ65" i="44"/>
  <c r="AJ27" i="44"/>
  <c r="AJ33" i="44"/>
  <c r="AJ6" i="44"/>
  <c r="AJ34" i="44"/>
  <c r="AJ60" i="44"/>
  <c r="AJ15" i="44"/>
  <c r="AJ47" i="44"/>
  <c r="AJ23" i="44"/>
  <c r="AJ28" i="44"/>
  <c r="AJ21" i="44"/>
  <c r="AJ41" i="44"/>
  <c r="AJ48" i="44"/>
  <c r="AJ3" i="44"/>
  <c r="AJ19" i="44"/>
  <c r="AJ32" i="44"/>
  <c r="AJ35" i="44"/>
  <c r="AJ9" i="44"/>
  <c r="AJ63" i="44"/>
  <c r="P20" i="44"/>
  <c r="C30" i="44" s="1"/>
  <c r="H13" i="41" s="1"/>
  <c r="AJ29" i="44"/>
  <c r="AJ64" i="44"/>
  <c r="AJ56" i="44"/>
  <c r="AJ7" i="44"/>
  <c r="AJ5" i="44"/>
  <c r="AJ59" i="44"/>
  <c r="AJ44" i="44"/>
  <c r="AJ17" i="44"/>
  <c r="AJ16" i="44"/>
  <c r="AJ30" i="44"/>
  <c r="P18" i="44"/>
  <c r="C28" i="44" s="1"/>
  <c r="H11" i="41" s="1"/>
  <c r="AJ26" i="44"/>
  <c r="AJ40" i="44"/>
  <c r="AJ57" i="44"/>
  <c r="P19" i="44"/>
  <c r="C29" i="44" s="1"/>
  <c r="H12" i="41" s="1"/>
  <c r="AJ49" i="44"/>
  <c r="AJ20" i="44"/>
  <c r="AJ38" i="44"/>
  <c r="AJ14" i="44"/>
  <c r="AJ36" i="44"/>
  <c r="AJ53" i="44"/>
  <c r="P16" i="44"/>
  <c r="C26" i="44" s="1"/>
  <c r="H9" i="41" s="1"/>
  <c r="AJ55" i="44"/>
  <c r="AJ61" i="44"/>
  <c r="P17" i="44"/>
  <c r="C27" i="44" s="1"/>
  <c r="H10" i="41" s="1"/>
  <c r="AJ62" i="44"/>
  <c r="AJ13" i="44"/>
  <c r="AJ18" i="44"/>
  <c r="AJ25" i="44"/>
  <c r="AJ45" i="44"/>
  <c r="AJ58" i="44"/>
  <c r="AJ10" i="44"/>
  <c r="AJ11" i="44"/>
  <c r="AJ22" i="44"/>
  <c r="AJ42" i="44"/>
  <c r="AJ50" i="44"/>
  <c r="AJ8" i="44"/>
  <c r="AJ51" i="44"/>
  <c r="P15" i="44"/>
  <c r="C25" i="44" s="1"/>
  <c r="H8" i="41" s="1"/>
  <c r="AJ39" i="44"/>
  <c r="AJ4" i="44"/>
  <c r="P21" i="44"/>
  <c r="C31" i="44" s="1"/>
  <c r="H14" i="41" s="1"/>
  <c r="AJ54" i="44"/>
  <c r="AJ24" i="44"/>
  <c r="AJ31" i="44"/>
  <c r="AJ37" i="44"/>
  <c r="AJ52" i="44"/>
  <c r="AJ46" i="44"/>
  <c r="AJ12" i="44"/>
  <c r="AI95" i="43"/>
  <c r="AI87" i="43"/>
  <c r="AI16" i="44"/>
  <c r="AE16" i="45"/>
  <c r="AJ24" i="42"/>
  <c r="AI94" i="43"/>
  <c r="AI257" i="42"/>
  <c r="O7" i="34"/>
  <c r="AI35" i="44"/>
  <c r="AI53" i="44"/>
  <c r="AI40" i="44"/>
  <c r="AI65" i="44"/>
  <c r="AI44" i="44"/>
  <c r="AI50" i="44"/>
  <c r="AI21" i="44"/>
  <c r="O17" i="44"/>
  <c r="AI49" i="44"/>
  <c r="AI90" i="43"/>
  <c r="AJ88" i="42"/>
  <c r="AI12" i="43"/>
  <c r="AI64" i="43"/>
  <c r="AE14" i="45"/>
  <c r="AI107" i="43"/>
  <c r="AI93" i="43"/>
  <c r="AE9" i="45"/>
  <c r="AI6" i="43"/>
  <c r="AI16" i="43"/>
  <c r="AI15" i="43"/>
  <c r="AI37" i="43"/>
  <c r="AE10" i="45"/>
  <c r="O20" i="43"/>
  <c r="C33" i="43" s="1"/>
  <c r="H20" i="41" s="1"/>
  <c r="AI86" i="43"/>
  <c r="AI35" i="43"/>
  <c r="AI43" i="43"/>
  <c r="AI70" i="43"/>
  <c r="AI91" i="43"/>
  <c r="AI73" i="42"/>
  <c r="AI63" i="43"/>
  <c r="AI65" i="43"/>
  <c r="AI99" i="43"/>
  <c r="AI23" i="43"/>
  <c r="AI116" i="43"/>
  <c r="AI53" i="43"/>
  <c r="O28" i="42"/>
  <c r="C47" i="42" s="1"/>
  <c r="H38" i="41" s="1"/>
  <c r="AI31" i="42"/>
  <c r="AI113" i="43"/>
  <c r="AI71" i="43"/>
  <c r="AI110" i="43"/>
  <c r="AI56" i="43"/>
  <c r="AI125" i="43"/>
  <c r="AI75" i="43"/>
  <c r="AI192" i="42"/>
  <c r="AI80" i="43"/>
  <c r="AI66" i="43"/>
  <c r="AI203" i="42"/>
  <c r="AI30" i="43"/>
  <c r="AI24" i="43"/>
  <c r="AI123" i="43"/>
  <c r="AI121" i="43"/>
  <c r="AI52" i="43"/>
  <c r="AI118" i="43"/>
  <c r="O21" i="43"/>
  <c r="C34" i="43" s="1"/>
  <c r="H21" i="41" s="1"/>
  <c r="AI39" i="43"/>
  <c r="AI88" i="43"/>
  <c r="AI214" i="42"/>
  <c r="AI227" i="42"/>
  <c r="O23" i="43"/>
  <c r="C36" i="43" s="1"/>
  <c r="H23" i="41" s="1"/>
  <c r="AI101" i="43"/>
  <c r="AI81" i="43"/>
  <c r="AI82" i="43"/>
  <c r="AI9" i="43"/>
  <c r="AI49" i="43"/>
  <c r="AI29" i="42"/>
  <c r="AI252" i="42"/>
  <c r="AJ209" i="42"/>
  <c r="AJ213" i="42"/>
  <c r="AJ229" i="42"/>
  <c r="AJ193" i="42"/>
  <c r="AJ29" i="42"/>
  <c r="AJ3" i="42"/>
  <c r="AJ212" i="42"/>
  <c r="AJ189" i="42"/>
  <c r="P25" i="42"/>
  <c r="AJ143" i="42"/>
  <c r="AJ232" i="42"/>
  <c r="AJ138" i="42"/>
  <c r="AJ80" i="42"/>
  <c r="AJ59" i="42"/>
  <c r="AJ167" i="42"/>
  <c r="AJ95" i="42"/>
  <c r="AJ70" i="42"/>
  <c r="AJ25" i="42"/>
  <c r="AJ172" i="42"/>
  <c r="AJ61" i="42"/>
  <c r="P16" i="42"/>
  <c r="AJ45" i="42"/>
  <c r="AJ110" i="42"/>
  <c r="AJ65" i="42"/>
  <c r="AJ179" i="42"/>
  <c r="AJ77" i="42"/>
  <c r="AJ118" i="42"/>
  <c r="AJ248" i="42"/>
  <c r="AJ254" i="42"/>
  <c r="AJ198" i="42"/>
  <c r="AJ126" i="42"/>
  <c r="AJ135" i="42"/>
  <c r="AJ33" i="42"/>
  <c r="AJ130" i="42"/>
  <c r="AJ228" i="42"/>
  <c r="AJ124" i="42"/>
  <c r="AJ131" i="42"/>
  <c r="AJ249" i="42"/>
  <c r="AJ211" i="42"/>
  <c r="AJ174" i="42"/>
  <c r="AJ115" i="42"/>
  <c r="AJ137" i="42"/>
  <c r="AJ122" i="42"/>
  <c r="AJ100" i="42"/>
  <c r="AJ147" i="42"/>
  <c r="AJ91" i="42"/>
  <c r="AJ233" i="42"/>
  <c r="P17" i="42"/>
  <c r="P24" i="42"/>
  <c r="AI62" i="42"/>
  <c r="AI5" i="42"/>
  <c r="AI94" i="42"/>
  <c r="AI90" i="42"/>
  <c r="AI103" i="42"/>
  <c r="AI233" i="42"/>
  <c r="AI209" i="42"/>
  <c r="AI205" i="42"/>
  <c r="AI149" i="42"/>
  <c r="AJ21" i="42"/>
  <c r="AJ116" i="42"/>
  <c r="O24" i="42"/>
  <c r="C43" i="42" s="1"/>
  <c r="H34" i="41" s="1"/>
  <c r="AI99" i="42"/>
  <c r="AI13" i="42"/>
  <c r="AI143" i="42"/>
  <c r="AI180" i="42"/>
  <c r="AI228" i="42"/>
  <c r="AI164" i="42"/>
  <c r="AI87" i="42"/>
  <c r="AI156" i="42"/>
  <c r="AI111" i="42"/>
  <c r="AJ221" i="42"/>
  <c r="AJ89" i="42"/>
  <c r="O15" i="42"/>
  <c r="C34" i="42" s="1"/>
  <c r="H25" i="41" s="1"/>
  <c r="AI250" i="42"/>
  <c r="O18" i="42"/>
  <c r="C37" i="42" s="1"/>
  <c r="H28" i="41" s="1"/>
  <c r="AI67" i="42"/>
  <c r="AI186" i="42"/>
  <c r="AI244" i="42"/>
  <c r="AI11" i="42"/>
  <c r="AI157" i="42"/>
  <c r="AI165" i="42"/>
  <c r="AI88" i="42"/>
  <c r="AI19" i="42"/>
  <c r="AJ34" i="42"/>
  <c r="AJ214" i="42"/>
  <c r="O29" i="42"/>
  <c r="C48" i="42" s="1"/>
  <c r="H39" i="41" s="1"/>
  <c r="AI24" i="42"/>
  <c r="AI197" i="42"/>
  <c r="AI168" i="42"/>
  <c r="AI49" i="42"/>
  <c r="AI207" i="42"/>
  <c r="AI41" i="42"/>
  <c r="AI259" i="42"/>
  <c r="AI123" i="42"/>
  <c r="AI242" i="42"/>
  <c r="AJ111" i="42"/>
  <c r="AJ120" i="42"/>
  <c r="AJ45" i="43"/>
  <c r="AJ39" i="43"/>
  <c r="AI82" i="42"/>
  <c r="AI213" i="42"/>
  <c r="AI104" i="42"/>
  <c r="AI232" i="42"/>
  <c r="AI34" i="42"/>
  <c r="AI189" i="42"/>
  <c r="AI129" i="42"/>
  <c r="AI193" i="42"/>
  <c r="AI217" i="42"/>
  <c r="AI204" i="42"/>
  <c r="AI12" i="42"/>
  <c r="AI118" i="42"/>
  <c r="AI176" i="42"/>
  <c r="AI161" i="42"/>
  <c r="AI116" i="42"/>
  <c r="AI158" i="42"/>
  <c r="AI148" i="42"/>
  <c r="AI150" i="42"/>
  <c r="AI191" i="42"/>
  <c r="AI78" i="42"/>
  <c r="AI127" i="42"/>
  <c r="AI35" i="42"/>
  <c r="AI196" i="42"/>
  <c r="AI230" i="42"/>
  <c r="AI198" i="42"/>
  <c r="AI130" i="42"/>
  <c r="AI155" i="42"/>
  <c r="AI74" i="42"/>
  <c r="AI218" i="42"/>
  <c r="AI225" i="42"/>
  <c r="AI179" i="42"/>
  <c r="AI202" i="42"/>
  <c r="AI23" i="42"/>
  <c r="O25" i="42"/>
  <c r="C44" i="42" s="1"/>
  <c r="H35" i="41" s="1"/>
  <c r="AI28" i="42"/>
  <c r="AI113" i="42"/>
  <c r="AI61" i="42"/>
  <c r="AI210" i="42"/>
  <c r="AI85" i="42"/>
  <c r="AI4" i="42"/>
  <c r="AI8" i="42"/>
  <c r="AI201" i="42"/>
  <c r="AI106" i="42"/>
  <c r="AI162" i="42"/>
  <c r="AI107" i="42"/>
  <c r="AI132" i="42"/>
  <c r="AI247" i="42"/>
  <c r="AI219" i="42"/>
  <c r="AI36" i="42"/>
  <c r="O30" i="42"/>
  <c r="C49" i="42" s="1"/>
  <c r="H40" i="41" s="1"/>
  <c r="AI83" i="42"/>
  <c r="AI64" i="42"/>
  <c r="AI194" i="42"/>
  <c r="AI226" i="42"/>
  <c r="AI45" i="42"/>
  <c r="AI200" i="42"/>
  <c r="AI6" i="42"/>
  <c r="AI135" i="42"/>
  <c r="AI17" i="42"/>
  <c r="AI128" i="42"/>
  <c r="AI26" i="42"/>
  <c r="AI184" i="42"/>
  <c r="AI53" i="42"/>
  <c r="O26" i="42"/>
  <c r="C45" i="42" s="1"/>
  <c r="H36" i="41" s="1"/>
  <c r="AI133" i="42"/>
  <c r="AI63" i="42"/>
  <c r="AI141" i="42"/>
  <c r="AI92" i="42"/>
  <c r="AI33" i="42"/>
  <c r="AI211" i="42"/>
  <c r="AI121" i="42"/>
  <c r="AI137" i="42"/>
  <c r="AI172" i="42"/>
  <c r="AI52" i="42"/>
  <c r="AI256" i="42"/>
  <c r="AI86" i="42"/>
  <c r="AI144" i="42"/>
  <c r="O23" i="42"/>
  <c r="C42" i="42" s="1"/>
  <c r="H33" i="41" s="1"/>
  <c r="AI18" i="42"/>
  <c r="AI181" i="42"/>
  <c r="O21" i="42"/>
  <c r="C40" i="42" s="1"/>
  <c r="H31" i="41" s="1"/>
  <c r="AI258" i="42"/>
  <c r="AI57" i="42"/>
  <c r="AI235" i="42"/>
  <c r="AI93" i="42"/>
  <c r="AI238" i="42"/>
  <c r="AI59" i="42"/>
  <c r="AI173" i="42"/>
  <c r="AI42" i="42"/>
  <c r="AI72" i="42"/>
  <c r="AI166" i="42"/>
  <c r="AI160" i="42"/>
  <c r="AI195" i="42"/>
  <c r="AI245" i="42"/>
  <c r="AI20" i="42"/>
  <c r="AI58" i="42"/>
  <c r="AI3" i="42"/>
  <c r="AI236" i="42"/>
  <c r="AI69" i="42"/>
  <c r="AI114" i="42"/>
  <c r="AI81" i="42"/>
  <c r="AI190" i="42"/>
  <c r="AI241" i="42"/>
  <c r="AI199" i="42"/>
  <c r="AI112" i="42"/>
  <c r="AI206" i="42"/>
  <c r="AI222" i="42"/>
  <c r="AI110" i="42"/>
  <c r="AI234" i="42"/>
  <c r="AI246" i="42"/>
  <c r="AI187" i="42"/>
  <c r="AI237" i="42"/>
  <c r="AI9" i="42"/>
  <c r="AI231" i="42"/>
  <c r="AI145" i="42"/>
  <c r="AI251" i="42"/>
  <c r="AI68" i="42"/>
  <c r="AI183" i="42"/>
  <c r="AI47" i="42"/>
  <c r="AI185" i="42"/>
  <c r="AI39" i="42"/>
  <c r="AI142" i="42"/>
  <c r="AI40" i="42"/>
  <c r="AI254" i="42"/>
  <c r="AI76" i="42"/>
  <c r="AI71" i="42"/>
  <c r="AI109" i="42"/>
  <c r="O20" i="42"/>
  <c r="C39" i="42" s="1"/>
  <c r="H30" i="41" s="1"/>
  <c r="AI188" i="42"/>
  <c r="AI139" i="42"/>
  <c r="O16" i="42"/>
  <c r="C35" i="42" s="1"/>
  <c r="H26" i="41" s="1"/>
  <c r="AI101" i="42"/>
  <c r="AI98" i="42"/>
  <c r="AI239" i="42"/>
  <c r="AI171" i="42"/>
  <c r="AI174" i="42"/>
  <c r="AI124" i="42"/>
  <c r="AI30" i="42"/>
  <c r="AI152" i="42"/>
  <c r="AI70" i="42"/>
  <c r="AI21" i="42"/>
  <c r="O17" i="42"/>
  <c r="C36" i="42" s="1"/>
  <c r="H27" i="41" s="1"/>
  <c r="AI10" i="42"/>
  <c r="AI32" i="42"/>
  <c r="AI253" i="42"/>
  <c r="O27" i="42"/>
  <c r="C46" i="42" s="1"/>
  <c r="H37" i="41" s="1"/>
  <c r="O22" i="42"/>
  <c r="C41" i="42" s="1"/>
  <c r="H32" i="41" s="1"/>
  <c r="AI138" i="42"/>
  <c r="AI255" i="42"/>
  <c r="AI102" i="42"/>
  <c r="AI77" i="42"/>
  <c r="AI15" i="42"/>
  <c r="AI229" i="42"/>
  <c r="AI75" i="42"/>
  <c r="AI66" i="42"/>
  <c r="AI215" i="42"/>
  <c r="AI27" i="42"/>
  <c r="AI50" i="42"/>
  <c r="AI220" i="42"/>
  <c r="AI140" i="42"/>
  <c r="AI170" i="42"/>
  <c r="AI126" i="42"/>
  <c r="AI243" i="42"/>
  <c r="AI108" i="42"/>
  <c r="AI134" i="42"/>
  <c r="AI117" i="42"/>
  <c r="AI38" i="42"/>
  <c r="AI56" i="42"/>
  <c r="AI54" i="42"/>
  <c r="AI16" i="42"/>
  <c r="O19" i="42"/>
  <c r="C38" i="42" s="1"/>
  <c r="H29" i="41" s="1"/>
  <c r="AI131" i="42"/>
  <c r="AI48" i="42"/>
  <c r="AI25" i="42"/>
  <c r="AI175" i="42"/>
  <c r="AI60" i="42"/>
  <c r="AI136" i="42"/>
  <c r="AI96" i="42"/>
  <c r="AI120" i="42"/>
  <c r="AI159" i="42"/>
  <c r="AI22" i="42"/>
  <c r="AI169" i="42"/>
  <c r="AI223" i="42"/>
  <c r="AI221" i="42"/>
  <c r="AI44" i="42"/>
  <c r="AI177" i="42"/>
  <c r="AI151" i="42"/>
  <c r="AI216" i="42"/>
  <c r="AI178" i="42"/>
  <c r="AI37" i="42"/>
  <c r="AI163" i="42"/>
  <c r="AI249" i="42"/>
  <c r="AI115" i="42"/>
  <c r="AI46" i="42"/>
  <c r="AI91" i="42"/>
  <c r="AI51" i="42"/>
  <c r="AI212" i="42"/>
  <c r="AI79" i="42"/>
  <c r="AI105" i="42"/>
  <c r="AI167" i="42"/>
  <c r="AJ175" i="42"/>
  <c r="AJ206" i="42"/>
  <c r="AI84" i="42"/>
  <c r="AI122" i="42"/>
  <c r="AI147" i="42"/>
  <c r="AI248" i="42"/>
  <c r="AI224" i="42"/>
  <c r="AI153" i="42"/>
  <c r="AI119" i="42"/>
  <c r="AI14" i="42"/>
  <c r="AI208" i="42"/>
  <c r="AI182" i="42"/>
  <c r="AJ44" i="42"/>
  <c r="AJ67" i="42"/>
  <c r="AI89" i="42"/>
  <c r="AI95" i="42"/>
  <c r="AI80" i="42"/>
  <c r="AI100" i="42"/>
  <c r="AI7" i="42"/>
  <c r="AI55" i="42"/>
  <c r="AI154" i="42"/>
  <c r="AI240" i="42"/>
  <c r="AI65" i="42"/>
  <c r="AI97" i="42"/>
  <c r="AJ83" i="42"/>
  <c r="AJ11" i="42"/>
  <c r="AI146" i="42"/>
  <c r="AI125" i="42"/>
  <c r="AJ220" i="42"/>
  <c r="AI98" i="43"/>
  <c r="AI60" i="43"/>
  <c r="AI45" i="43"/>
  <c r="AI59" i="43"/>
  <c r="AI4" i="43"/>
  <c r="AI103" i="43"/>
  <c r="AI13" i="43"/>
  <c r="AI47" i="43"/>
  <c r="AI85" i="43"/>
  <c r="AI92" i="43"/>
  <c r="AI126" i="43"/>
  <c r="AI32" i="43"/>
  <c r="AI84" i="43"/>
  <c r="AI27" i="43"/>
  <c r="AI102" i="43"/>
  <c r="O22" i="43"/>
  <c r="C35" i="43" s="1"/>
  <c r="H22" i="41" s="1"/>
  <c r="AI119" i="43"/>
  <c r="AI83" i="43"/>
  <c r="AI55" i="43"/>
  <c r="AI104" i="43"/>
  <c r="O18" i="43"/>
  <c r="C31" i="43" s="1"/>
  <c r="H18" i="41" s="1"/>
  <c r="AI67" i="43"/>
  <c r="AI8" i="43"/>
  <c r="AI62" i="43"/>
  <c r="AI34" i="43"/>
  <c r="AI5" i="43"/>
  <c r="AI38" i="43"/>
  <c r="AI61" i="43"/>
  <c r="AI120" i="43"/>
  <c r="AI96" i="43"/>
  <c r="AI18" i="43"/>
  <c r="AI79" i="43"/>
  <c r="AI11" i="43"/>
  <c r="AI127" i="43"/>
  <c r="AI40" i="43"/>
  <c r="AJ103" i="43"/>
  <c r="AI112" i="43"/>
  <c r="AI41" i="43"/>
  <c r="AI100" i="43"/>
  <c r="AI57" i="43"/>
  <c r="AI115" i="43"/>
  <c r="O19" i="43"/>
  <c r="C32" i="43" s="1"/>
  <c r="H19" i="41" s="1"/>
  <c r="AI97" i="43"/>
  <c r="AI36" i="43"/>
  <c r="AI25" i="43"/>
  <c r="AI50" i="43"/>
  <c r="AI3" i="43"/>
  <c r="AI131" i="43"/>
  <c r="AI77" i="43"/>
  <c r="AI31" i="43"/>
  <c r="AI106" i="43"/>
  <c r="AI58" i="43"/>
  <c r="O16" i="43"/>
  <c r="C29" i="43" s="1"/>
  <c r="H16" i="41" s="1"/>
  <c r="AI17" i="43"/>
  <c r="AI76" i="43"/>
  <c r="AI122" i="43"/>
  <c r="AI105" i="43"/>
  <c r="AI74" i="43"/>
  <c r="AI28" i="43"/>
  <c r="AI22" i="43"/>
  <c r="AI33" i="43"/>
  <c r="AI26" i="43"/>
  <c r="O24" i="43"/>
  <c r="C37" i="43" s="1"/>
  <c r="H24" i="41" s="1"/>
  <c r="AI68" i="43"/>
  <c r="AI7" i="43"/>
  <c r="AI51" i="43"/>
  <c r="AI132" i="43"/>
  <c r="AI73" i="43"/>
  <c r="AI78" i="43"/>
  <c r="O17" i="43"/>
  <c r="C30" i="43" s="1"/>
  <c r="H17" i="41" s="1"/>
  <c r="O15" i="43"/>
  <c r="C28" i="43" s="1"/>
  <c r="H15" i="41" s="1"/>
  <c r="AI109" i="43"/>
  <c r="AI42" i="43"/>
  <c r="AI108" i="43"/>
  <c r="AI46" i="43"/>
  <c r="AI129" i="43"/>
  <c r="AI29" i="43"/>
  <c r="F4" i="45"/>
  <c r="P19" i="42"/>
  <c r="AJ162" i="42"/>
  <c r="AJ132" i="42"/>
  <c r="AJ5" i="42"/>
  <c r="AJ87" i="42"/>
  <c r="AJ101" i="42"/>
  <c r="AJ177" i="42"/>
  <c r="AJ184" i="42"/>
  <c r="AJ224" i="42"/>
  <c r="AJ204" i="42"/>
  <c r="AJ12" i="42"/>
  <c r="AJ19" i="42"/>
  <c r="AJ251" i="42"/>
  <c r="AJ155" i="42"/>
  <c r="AJ18" i="42"/>
  <c r="AJ255" i="42"/>
  <c r="AJ81" i="42"/>
  <c r="AJ170" i="42"/>
  <c r="AJ159" i="42"/>
  <c r="AJ202" i="42"/>
  <c r="AJ217" i="42"/>
  <c r="AJ112" i="42"/>
  <c r="AE19" i="45"/>
  <c r="AJ48" i="43"/>
  <c r="Q8" i="34"/>
  <c r="S8" i="34" s="1"/>
  <c r="P15" i="42"/>
  <c r="AJ16" i="42"/>
  <c r="AJ243" i="42"/>
  <c r="AJ4" i="42"/>
  <c r="AJ152" i="42"/>
  <c r="P21" i="42"/>
  <c r="AJ234" i="42"/>
  <c r="AJ231" i="42"/>
  <c r="AJ102" i="42"/>
  <c r="AJ219" i="42"/>
  <c r="AJ144" i="42"/>
  <c r="AJ201" i="42"/>
  <c r="AJ154" i="42"/>
  <c r="AJ121" i="42"/>
  <c r="AJ37" i="42"/>
  <c r="AJ69" i="42"/>
  <c r="AJ55" i="42"/>
  <c r="AJ97" i="42"/>
  <c r="AJ226" i="42"/>
  <c r="AJ200" i="42"/>
  <c r="AJ210" i="42"/>
  <c r="AJ153" i="42"/>
  <c r="AJ13" i="42"/>
  <c r="AJ86" i="42"/>
  <c r="AJ169" i="42"/>
  <c r="AJ166" i="42"/>
  <c r="AE3" i="45"/>
  <c r="AJ252" i="42"/>
  <c r="AJ205" i="42"/>
  <c r="AJ52" i="42"/>
  <c r="AJ64" i="42"/>
  <c r="AJ185" i="42"/>
  <c r="AJ79" i="42"/>
  <c r="AJ222" i="42"/>
  <c r="AJ127" i="42"/>
  <c r="AJ223" i="42"/>
  <c r="AJ225" i="42"/>
  <c r="AJ247" i="42"/>
  <c r="AJ183" i="42"/>
  <c r="AJ146" i="42"/>
  <c r="AJ194" i="42"/>
  <c r="AJ134" i="42"/>
  <c r="AJ238" i="42"/>
  <c r="AJ182" i="42"/>
  <c r="AJ216" i="42"/>
  <c r="AJ74" i="42"/>
  <c r="AJ239" i="42"/>
  <c r="AJ173" i="42"/>
  <c r="AJ165" i="42"/>
  <c r="AJ58" i="42"/>
  <c r="P18" i="43"/>
  <c r="AJ51" i="42"/>
  <c r="AJ14" i="42"/>
  <c r="AJ192" i="42"/>
  <c r="AJ114" i="42"/>
  <c r="AJ145" i="42"/>
  <c r="AJ195" i="42"/>
  <c r="AJ76" i="42"/>
  <c r="AJ20" i="42"/>
  <c r="AJ72" i="42"/>
  <c r="AJ230" i="42"/>
  <c r="AJ190" i="42"/>
  <c r="AJ246" i="42"/>
  <c r="AJ123" i="42"/>
  <c r="AJ36" i="42"/>
  <c r="AJ42" i="42"/>
  <c r="AJ188" i="42"/>
  <c r="AJ48" i="42"/>
  <c r="AJ109" i="42"/>
  <c r="AJ241" i="42"/>
  <c r="AJ93" i="42"/>
  <c r="P26" i="42"/>
  <c r="AJ163" i="42"/>
  <c r="AJ125" i="42"/>
  <c r="AJ257" i="42"/>
  <c r="AJ71" i="42"/>
  <c r="AJ180" i="42"/>
  <c r="AJ108" i="42"/>
  <c r="AJ46" i="42"/>
  <c r="AJ92" i="42"/>
  <c r="AJ240" i="42"/>
  <c r="AJ203" i="42"/>
  <c r="P18" i="42"/>
  <c r="AJ8" i="42"/>
  <c r="AJ242" i="42"/>
  <c r="AJ149" i="42"/>
  <c r="AJ99" i="42"/>
  <c r="AE25" i="45"/>
  <c r="AJ46" i="43"/>
  <c r="AI38" i="44"/>
  <c r="AI25" i="44"/>
  <c r="O16" i="44"/>
  <c r="AI55" i="44"/>
  <c r="AJ55" i="43"/>
  <c r="AJ27" i="43"/>
  <c r="AJ28" i="43"/>
  <c r="AJ58" i="43"/>
  <c r="Q10" i="34"/>
  <c r="AI10" i="43"/>
  <c r="AI54" i="43"/>
  <c r="AI111" i="43"/>
  <c r="AI69" i="43"/>
  <c r="AI72" i="43"/>
  <c r="AI21" i="43"/>
  <c r="AI114" i="43"/>
  <c r="AI128" i="43"/>
  <c r="AI117" i="43"/>
  <c r="AI20" i="43"/>
  <c r="AI19" i="43"/>
  <c r="AI89" i="43"/>
  <c r="AI130" i="43"/>
  <c r="AI44" i="43"/>
  <c r="AI14" i="43"/>
  <c r="AI124" i="43"/>
  <c r="AI58" i="44"/>
  <c r="AI8" i="44"/>
  <c r="AI52" i="44"/>
  <c r="AI57" i="44"/>
  <c r="P20" i="43"/>
  <c r="AJ124" i="43"/>
  <c r="P15" i="43"/>
  <c r="AJ123" i="43"/>
  <c r="AJ23" i="43"/>
  <c r="AJ99" i="43"/>
  <c r="AJ54" i="43"/>
  <c r="AJ44" i="43"/>
  <c r="AI36" i="44"/>
  <c r="AJ110" i="43"/>
  <c r="AJ17" i="43"/>
  <c r="O20" i="44"/>
  <c r="AI26" i="44"/>
  <c r="AI46" i="44"/>
  <c r="AI29" i="44"/>
  <c r="F5" i="45"/>
  <c r="AJ86" i="43"/>
  <c r="AJ131" i="43"/>
  <c r="AJ91" i="43"/>
  <c r="AJ90" i="43"/>
  <c r="AJ125" i="43"/>
  <c r="AI45" i="44"/>
  <c r="AJ85" i="43"/>
  <c r="AI6" i="44"/>
  <c r="AI64" i="44"/>
  <c r="AI51" i="44"/>
  <c r="AI59" i="44"/>
  <c r="F7" i="45"/>
  <c r="AJ62" i="43"/>
  <c r="AJ40" i="43"/>
  <c r="AJ52" i="43"/>
  <c r="AJ19" i="43"/>
  <c r="AJ112" i="43"/>
  <c r="AI9" i="44"/>
  <c r="AI54" i="44"/>
  <c r="AJ73" i="43"/>
  <c r="AJ56" i="43"/>
  <c r="O19" i="44"/>
  <c r="AI28" i="44"/>
  <c r="AI27" i="44"/>
  <c r="AI30" i="44"/>
  <c r="AJ65" i="43"/>
  <c r="AJ11" i="43"/>
  <c r="AJ113" i="43"/>
  <c r="AJ3" i="43"/>
  <c r="AJ16" i="43"/>
  <c r="AJ87" i="43"/>
  <c r="AJ119" i="43"/>
  <c r="AJ10" i="43"/>
  <c r="AJ53" i="43"/>
  <c r="AJ68" i="43"/>
  <c r="AJ95" i="43"/>
  <c r="AJ63" i="43"/>
  <c r="AJ38" i="43"/>
  <c r="AJ35" i="43"/>
  <c r="AJ32" i="43"/>
  <c r="AJ15" i="43"/>
  <c r="AJ107" i="43"/>
  <c r="AJ75" i="43"/>
  <c r="AJ98" i="43"/>
  <c r="AJ47" i="43"/>
  <c r="AJ115" i="43"/>
  <c r="Q9" i="34"/>
  <c r="P22" i="42"/>
  <c r="AJ181" i="42"/>
  <c r="AJ250" i="42"/>
  <c r="AJ256" i="42"/>
  <c r="AJ28" i="42"/>
  <c r="AJ227" i="42"/>
  <c r="AJ215" i="42"/>
  <c r="AJ158" i="42"/>
  <c r="AJ129" i="42"/>
  <c r="AJ15" i="42"/>
  <c r="AJ54" i="42"/>
  <c r="AJ53" i="42"/>
  <c r="AJ236" i="42"/>
  <c r="AJ98" i="42"/>
  <c r="AJ245" i="42"/>
  <c r="AJ140" i="42"/>
  <c r="AJ40" i="42"/>
  <c r="AJ113" i="42"/>
  <c r="AJ218" i="42"/>
  <c r="AJ161" i="42"/>
  <c r="AJ150" i="42"/>
  <c r="AJ259" i="42"/>
  <c r="AJ56" i="42"/>
  <c r="P28" i="42"/>
  <c r="AJ32" i="42"/>
  <c r="AJ22" i="42"/>
  <c r="AJ43" i="42"/>
  <c r="AJ78" i="42"/>
  <c r="AJ139" i="42"/>
  <c r="AJ253" i="42"/>
  <c r="AI5" i="44"/>
  <c r="AI61" i="44"/>
  <c r="AI31" i="44"/>
  <c r="AI48" i="44"/>
  <c r="AI33" i="44"/>
  <c r="AI23" i="44"/>
  <c r="AI15" i="44"/>
  <c r="AI18" i="44"/>
  <c r="AI32" i="44"/>
  <c r="O8" i="34"/>
  <c r="AJ43" i="43"/>
  <c r="AJ20" i="43"/>
  <c r="AJ6" i="43"/>
  <c r="AJ96" i="43"/>
  <c r="AJ92" i="43"/>
  <c r="AJ42" i="43"/>
  <c r="AJ79" i="43"/>
  <c r="AJ127" i="43"/>
  <c r="AJ130" i="43"/>
  <c r="P21" i="43"/>
  <c r="AJ118" i="43"/>
  <c r="AJ71" i="43"/>
  <c r="AJ93" i="43"/>
  <c r="AJ129" i="43"/>
  <c r="AJ67" i="43"/>
  <c r="AJ24" i="43"/>
  <c r="AJ132" i="43"/>
  <c r="AJ30" i="43"/>
  <c r="AJ61" i="43"/>
  <c r="AJ74" i="43"/>
  <c r="AJ116" i="43"/>
  <c r="AJ151" i="42"/>
  <c r="AJ128" i="42"/>
  <c r="AJ237" i="42"/>
  <c r="AJ207" i="42"/>
  <c r="AJ94" i="42"/>
  <c r="AJ9" i="42"/>
  <c r="AJ244" i="42"/>
  <c r="AJ258" i="42"/>
  <c r="AJ62" i="42"/>
  <c r="AJ119" i="42"/>
  <c r="AJ157" i="42"/>
  <c r="AJ82" i="42"/>
  <c r="P29" i="42"/>
  <c r="AJ208" i="42"/>
  <c r="AJ66" i="42"/>
  <c r="AJ31" i="42"/>
  <c r="AJ196" i="42"/>
  <c r="O15" i="44"/>
  <c r="AI60" i="44"/>
  <c r="AI17" i="44"/>
  <c r="AI39" i="44"/>
  <c r="AI62" i="44"/>
  <c r="AI13" i="44"/>
  <c r="AI41" i="44"/>
  <c r="AI14" i="44"/>
  <c r="AI47" i="44"/>
  <c r="P17" i="43"/>
  <c r="AJ25" i="43"/>
  <c r="AJ41" i="43"/>
  <c r="AJ12" i="43"/>
  <c r="AJ22" i="43"/>
  <c r="AJ106" i="43"/>
  <c r="AJ70" i="43"/>
  <c r="AJ102" i="43"/>
  <c r="AJ122" i="43"/>
  <c r="AJ121" i="43"/>
  <c r="AJ18" i="43"/>
  <c r="AJ97" i="43"/>
  <c r="P24" i="43"/>
  <c r="AJ128" i="43"/>
  <c r="AJ104" i="43"/>
  <c r="AJ8" i="43"/>
  <c r="AJ88" i="43"/>
  <c r="AJ64" i="43"/>
  <c r="P16" i="43"/>
  <c r="AJ29" i="43"/>
  <c r="AJ235" i="42"/>
  <c r="AJ176" i="42"/>
  <c r="AJ160" i="42"/>
  <c r="AJ27" i="42"/>
  <c r="AJ63" i="42"/>
  <c r="AJ84" i="42"/>
  <c r="AJ30" i="42"/>
  <c r="AJ47" i="42"/>
  <c r="AJ197" i="42"/>
  <c r="AJ107" i="42"/>
  <c r="AJ171" i="42"/>
  <c r="AJ142" i="42"/>
  <c r="AJ104" i="42"/>
  <c r="AJ60" i="42"/>
  <c r="AJ133" i="42"/>
  <c r="AJ199" i="42"/>
  <c r="AJ164" i="42"/>
  <c r="AJ68" i="42"/>
  <c r="AJ50" i="42"/>
  <c r="AJ10" i="42"/>
  <c r="O18" i="44"/>
  <c r="AI11" i="44"/>
  <c r="AI7" i="44"/>
  <c r="AI37" i="44"/>
  <c r="AI10" i="44"/>
  <c r="AI56" i="44"/>
  <c r="AI19" i="44"/>
  <c r="AI63" i="44"/>
  <c r="AI12" i="44"/>
  <c r="P22" i="43"/>
  <c r="AJ9" i="43"/>
  <c r="AJ57" i="43"/>
  <c r="AJ21" i="43"/>
  <c r="AJ60" i="43"/>
  <c r="AJ31" i="43"/>
  <c r="AJ76" i="43"/>
  <c r="AJ80" i="43"/>
  <c r="AJ84" i="43"/>
  <c r="AJ126" i="43"/>
  <c r="AJ117" i="43"/>
  <c r="AJ5" i="43"/>
  <c r="AJ120" i="43"/>
  <c r="AJ105" i="43"/>
  <c r="AJ33" i="43"/>
  <c r="AJ78" i="43"/>
  <c r="AJ37" i="43"/>
  <c r="P19" i="43"/>
  <c r="AJ14" i="43"/>
  <c r="AJ114" i="43"/>
  <c r="AJ26" i="43"/>
  <c r="AJ51" i="43"/>
  <c r="AJ34" i="43"/>
  <c r="AJ7" i="43"/>
  <c r="AJ4" i="43"/>
  <c r="AJ66" i="43"/>
  <c r="AJ94" i="43"/>
  <c r="AJ109" i="43"/>
  <c r="AJ50" i="43"/>
  <c r="O21" i="44"/>
  <c r="AI20" i="44"/>
  <c r="AI24" i="44"/>
  <c r="AI3" i="44"/>
  <c r="AI22" i="44"/>
  <c r="AI4" i="44"/>
  <c r="AI42" i="44"/>
  <c r="AI34" i="44"/>
  <c r="Q11" i="34"/>
  <c r="AJ69" i="43"/>
  <c r="AJ77" i="43"/>
  <c r="AJ108" i="43"/>
  <c r="AJ36" i="43"/>
  <c r="AJ101" i="43"/>
  <c r="AJ49" i="43"/>
  <c r="AJ89" i="43"/>
  <c r="P23" i="43"/>
  <c r="AJ111" i="43"/>
  <c r="AJ100" i="43"/>
  <c r="AJ59" i="43"/>
  <c r="AJ81" i="43"/>
  <c r="AJ83" i="43"/>
  <c r="AJ13" i="43"/>
  <c r="AJ72" i="43"/>
  <c r="AJ82" i="43"/>
  <c r="AE17" i="45"/>
  <c r="AE5" i="45"/>
  <c r="AE7" i="45"/>
  <c r="P20" i="42"/>
  <c r="AJ57" i="42"/>
  <c r="AJ191" i="42"/>
  <c r="AJ23" i="42"/>
  <c r="AJ17" i="42"/>
  <c r="AJ106" i="42"/>
  <c r="AJ96" i="42"/>
  <c r="AJ35" i="42"/>
  <c r="AJ117" i="42"/>
  <c r="AJ41" i="42"/>
  <c r="AJ7" i="42"/>
  <c r="AJ105" i="42"/>
  <c r="AJ136" i="42"/>
  <c r="AJ186" i="42"/>
  <c r="AJ178" i="42"/>
  <c r="AJ49" i="42"/>
  <c r="AJ75" i="42"/>
  <c r="P23" i="42"/>
  <c r="AJ85" i="42"/>
  <c r="AJ187" i="42"/>
  <c r="AJ73" i="42"/>
  <c r="AJ103" i="42"/>
  <c r="P30" i="42"/>
  <c r="AJ26" i="42"/>
  <c r="AJ148" i="42"/>
  <c r="AJ168" i="42"/>
  <c r="AJ38" i="42"/>
  <c r="AJ141" i="42"/>
  <c r="AJ39" i="42"/>
  <c r="AJ6" i="42"/>
  <c r="AJ156" i="42"/>
  <c r="AJ90" i="42"/>
  <c r="P27" i="42"/>
  <c r="AE22" i="45"/>
  <c r="AE24" i="45"/>
  <c r="AE4" i="45"/>
  <c r="AE6" i="45"/>
  <c r="K18" i="45"/>
  <c r="AE15" i="45"/>
  <c r="AE11" i="45"/>
  <c r="K19" i="45"/>
  <c r="Q80" i="34"/>
  <c r="AE8" i="45"/>
  <c r="AE12" i="45"/>
  <c r="K17" i="45"/>
  <c r="AE13" i="45"/>
  <c r="K15" i="45"/>
  <c r="AE18" i="45"/>
  <c r="AE21" i="45"/>
  <c r="AE26" i="45"/>
  <c r="AE20" i="45"/>
  <c r="K16" i="45"/>
  <c r="Q13" i="34"/>
  <c r="O20" i="34"/>
  <c r="Q29" i="34"/>
  <c r="Q27" i="34"/>
  <c r="O19" i="34"/>
  <c r="O15" i="34"/>
  <c r="Q127" i="34"/>
  <c r="Q70" i="34"/>
  <c r="O42" i="34"/>
  <c r="O90" i="34"/>
  <c r="O38" i="34"/>
  <c r="O36" i="34"/>
  <c r="O63" i="34"/>
  <c r="O99" i="34"/>
  <c r="O64" i="34"/>
  <c r="O9" i="34"/>
  <c r="O11" i="34"/>
  <c r="Q87" i="34"/>
  <c r="O67" i="34"/>
  <c r="Q67" i="34"/>
  <c r="O74" i="34"/>
  <c r="O101" i="34"/>
  <c r="Q37" i="34"/>
  <c r="O70" i="34"/>
  <c r="O13" i="34"/>
  <c r="O12" i="34"/>
  <c r="O75" i="34"/>
  <c r="O34" i="34"/>
  <c r="O10" i="34"/>
  <c r="O61" i="34"/>
  <c r="O85" i="34"/>
  <c r="O117" i="34"/>
  <c r="Q12" i="34"/>
  <c r="Q15" i="34"/>
  <c r="Q61" i="34"/>
  <c r="Q18" i="34"/>
  <c r="Q97" i="34"/>
  <c r="Q56" i="34"/>
  <c r="O29" i="34"/>
  <c r="O27" i="34"/>
  <c r="O118" i="34"/>
  <c r="Q121" i="34"/>
  <c r="Q68" i="34"/>
  <c r="O31" i="34"/>
  <c r="Q91" i="34"/>
  <c r="O112" i="34"/>
  <c r="Q43" i="34"/>
  <c r="O62" i="34"/>
  <c r="Q47" i="34"/>
  <c r="O71" i="34"/>
  <c r="O107" i="34"/>
  <c r="Q114" i="34"/>
  <c r="Q66" i="34"/>
  <c r="O113" i="34"/>
  <c r="O115" i="34"/>
  <c r="O92" i="34"/>
  <c r="O125" i="34"/>
  <c r="O17" i="34"/>
  <c r="Q57" i="34"/>
  <c r="Q45" i="34"/>
  <c r="O51" i="34"/>
  <c r="O35" i="34"/>
  <c r="O66" i="34"/>
  <c r="O88" i="34"/>
  <c r="Q28" i="34"/>
  <c r="O53" i="34"/>
  <c r="Q96" i="34"/>
  <c r="Q113" i="34"/>
  <c r="Q69" i="34"/>
  <c r="Q34" i="34"/>
  <c r="Q36" i="34"/>
  <c r="O24" i="34"/>
  <c r="O32" i="34"/>
  <c r="O89" i="34"/>
  <c r="O108" i="34"/>
  <c r="O100" i="34"/>
  <c r="O77" i="34"/>
  <c r="Q107" i="34"/>
  <c r="O80" i="34"/>
  <c r="O91" i="34"/>
  <c r="Q85" i="34"/>
  <c r="O96" i="34"/>
  <c r="Q112" i="34"/>
  <c r="Q74" i="34"/>
  <c r="O109" i="34"/>
  <c r="Q90" i="34"/>
  <c r="Q117" i="34"/>
  <c r="O121" i="34"/>
  <c r="Q109" i="34"/>
  <c r="O37" i="34"/>
  <c r="Q77" i="34"/>
  <c r="Q38" i="34"/>
  <c r="Q124" i="34"/>
  <c r="Q71" i="34"/>
  <c r="O76" i="34"/>
  <c r="O45" i="34"/>
  <c r="O116" i="34"/>
  <c r="O79" i="34"/>
  <c r="Q51" i="34"/>
  <c r="O18" i="34"/>
  <c r="Q53" i="34"/>
  <c r="Q42" i="34"/>
  <c r="Q119" i="34"/>
  <c r="Q35" i="34"/>
  <c r="Q54" i="34"/>
  <c r="Q20" i="34"/>
  <c r="O56" i="34"/>
  <c r="Q24" i="34"/>
  <c r="O102" i="34"/>
  <c r="O43" i="34"/>
  <c r="Q32" i="34"/>
  <c r="Q19" i="34"/>
  <c r="Q81" i="34"/>
  <c r="Q63" i="34"/>
  <c r="Q64" i="34"/>
  <c r="O122" i="34"/>
  <c r="O129" i="34"/>
  <c r="O81" i="34"/>
  <c r="O83" i="34"/>
  <c r="O57" i="34"/>
  <c r="Q78" i="34"/>
  <c r="Q33" i="34"/>
  <c r="Q23" i="34"/>
  <c r="Q88" i="34"/>
  <c r="O111" i="34"/>
  <c r="Q104" i="34"/>
  <c r="Q60" i="34"/>
  <c r="Q39" i="34"/>
  <c r="Q17" i="34"/>
  <c r="Q93" i="34"/>
  <c r="Q59" i="34"/>
  <c r="O22" i="34"/>
  <c r="Q129" i="34"/>
  <c r="O49" i="34"/>
  <c r="Q120" i="34"/>
  <c r="O65" i="34"/>
  <c r="Q44" i="34"/>
  <c r="Q52" i="34"/>
  <c r="O110" i="34"/>
  <c r="Q16" i="34"/>
  <c r="O55" i="34"/>
  <c r="O48" i="34"/>
  <c r="O128" i="34"/>
  <c r="Q122" i="34"/>
  <c r="O47" i="34"/>
  <c r="O95" i="34"/>
  <c r="O41" i="34"/>
  <c r="O78" i="34"/>
  <c r="O33" i="34"/>
  <c r="O23" i="34"/>
  <c r="Q111" i="34"/>
  <c r="O84" i="34"/>
  <c r="Q116" i="34"/>
  <c r="O60" i="34"/>
  <c r="O39" i="34"/>
  <c r="Q73" i="34"/>
  <c r="Q31" i="34"/>
  <c r="O93" i="34"/>
  <c r="O59" i="34"/>
  <c r="Q22" i="34"/>
  <c r="O54" i="34"/>
  <c r="Q49" i="34"/>
  <c r="Q65" i="34"/>
  <c r="O44" i="34"/>
  <c r="O52" i="34"/>
  <c r="Q110" i="34"/>
  <c r="O16" i="34"/>
  <c r="Q55" i="34"/>
  <c r="Q48" i="34"/>
  <c r="Q128" i="34"/>
  <c r="Q76" i="34"/>
  <c r="Q83" i="34"/>
  <c r="O124" i="34"/>
  <c r="Q79" i="34"/>
  <c r="O119" i="34"/>
  <c r="Q102" i="34"/>
  <c r="Q40" i="34"/>
  <c r="O40" i="34"/>
  <c r="O26" i="34"/>
  <c r="Q95" i="34"/>
  <c r="O25" i="34"/>
  <c r="O103" i="34"/>
  <c r="Q41" i="34"/>
  <c r="O126" i="34"/>
  <c r="Q94" i="34"/>
  <c r="Q123" i="34"/>
  <c r="Q21" i="34"/>
  <c r="O46" i="34"/>
  <c r="Q108" i="34"/>
  <c r="Q84" i="34"/>
  <c r="O86" i="34"/>
  <c r="O98" i="34"/>
  <c r="O30" i="34"/>
  <c r="O73" i="34"/>
  <c r="Q62" i="34"/>
  <c r="Q115" i="34"/>
  <c r="Q89" i="34"/>
  <c r="Q72" i="34"/>
  <c r="Q106" i="34"/>
  <c r="Q100" i="34"/>
  <c r="O50" i="34"/>
  <c r="Q82" i="34"/>
  <c r="Q92" i="34"/>
  <c r="Q58" i="34"/>
  <c r="O105" i="34"/>
  <c r="O14" i="34"/>
  <c r="Q118" i="34"/>
  <c r="O104" i="34"/>
  <c r="O120" i="34"/>
  <c r="Q26" i="34"/>
  <c r="Q25" i="34"/>
  <c r="Q103" i="34"/>
  <c r="O127" i="34"/>
  <c r="O28" i="34"/>
  <c r="O87" i="34"/>
  <c r="Q125" i="34"/>
  <c r="Q75" i="34"/>
  <c r="O68" i="34"/>
  <c r="O69" i="34"/>
  <c r="Q126" i="34"/>
  <c r="O94" i="34"/>
  <c r="O123" i="34"/>
  <c r="O21" i="34"/>
  <c r="Q46" i="34"/>
  <c r="Q99" i="34"/>
  <c r="O114" i="34"/>
  <c r="Q86" i="34"/>
  <c r="Q98" i="34"/>
  <c r="Q30" i="34"/>
  <c r="O97" i="34"/>
  <c r="O72" i="34"/>
  <c r="O106" i="34"/>
  <c r="Q101" i="34"/>
  <c r="Q50" i="34"/>
  <c r="O82" i="34"/>
  <c r="O58" i="34"/>
  <c r="Q105" i="34"/>
  <c r="Q14" i="34"/>
  <c r="U6" i="34"/>
  <c r="R6" i="34"/>
  <c r="S6" i="34" s="1"/>
  <c r="S4" i="34" s="1"/>
  <c r="E4" i="33" s="1"/>
  <c r="S7" i="34"/>
  <c r="U7" i="34"/>
  <c r="Y5" i="34"/>
  <c r="W5" i="34"/>
  <c r="O4" i="34"/>
  <c r="E3" i="33" s="1"/>
  <c r="O1" i="34"/>
  <c r="D3" i="33" s="1"/>
  <c r="I3" i="4"/>
  <c r="N35" i="34"/>
  <c r="N107" i="34"/>
  <c r="N129" i="34"/>
  <c r="N63" i="34"/>
  <c r="N40" i="34"/>
  <c r="N28" i="34"/>
  <c r="N8" i="34"/>
  <c r="N56" i="34"/>
  <c r="N37" i="34"/>
  <c r="N126" i="34"/>
  <c r="N36" i="34"/>
  <c r="N97" i="34"/>
  <c r="N112" i="34"/>
  <c r="N98" i="34"/>
  <c r="N11" i="34"/>
  <c r="N65" i="34"/>
  <c r="N88" i="34"/>
  <c r="N106" i="34"/>
  <c r="N44" i="34"/>
  <c r="N49" i="34"/>
  <c r="N86" i="34"/>
  <c r="N72" i="34"/>
  <c r="N95" i="34"/>
  <c r="N118" i="34"/>
  <c r="N74" i="34"/>
  <c r="N16" i="34"/>
  <c r="N34" i="34"/>
  <c r="N104" i="34"/>
  <c r="N83" i="34"/>
  <c r="N102" i="34"/>
  <c r="N33" i="34"/>
  <c r="N103" i="34"/>
  <c r="N79" i="34"/>
  <c r="N14" i="34"/>
  <c r="N82" i="34"/>
  <c r="N127" i="34"/>
  <c r="N114" i="34"/>
  <c r="N47" i="34"/>
  <c r="N59" i="34"/>
  <c r="N55" i="34"/>
  <c r="N93" i="34"/>
  <c r="N124" i="34"/>
  <c r="N15" i="34"/>
  <c r="N116" i="34"/>
  <c r="N89" i="34"/>
  <c r="N32" i="34"/>
  <c r="N12" i="34"/>
  <c r="N42" i="34"/>
  <c r="N7" i="34"/>
  <c r="N120" i="34"/>
  <c r="N58" i="34"/>
  <c r="N122" i="34"/>
  <c r="N99" i="34"/>
  <c r="N87" i="34"/>
  <c r="N128" i="34"/>
  <c r="N91" i="34"/>
  <c r="N25" i="34"/>
  <c r="R122" i="34"/>
  <c r="N81" i="34"/>
  <c r="N10" i="34"/>
  <c r="R7" i="34"/>
  <c r="N31" i="34"/>
  <c r="N121" i="34"/>
  <c r="N26" i="34"/>
  <c r="N111" i="34"/>
  <c r="N96" i="34"/>
  <c r="N53" i="34"/>
  <c r="N23" i="34"/>
  <c r="N39" i="34"/>
  <c r="N51" i="34"/>
  <c r="N113" i="34"/>
  <c r="N18" i="34"/>
  <c r="N77" i="34"/>
  <c r="N30" i="34"/>
  <c r="N110" i="34"/>
  <c r="N76" i="34"/>
  <c r="N73" i="34"/>
  <c r="R8" i="34"/>
  <c r="N21" i="34"/>
  <c r="N119" i="34"/>
  <c r="N45" i="34"/>
  <c r="N43" i="34"/>
  <c r="N24" i="34"/>
  <c r="N61" i="34"/>
  <c r="R11" i="34"/>
  <c r="N115" i="34"/>
  <c r="N66" i="34"/>
  <c r="N100" i="34"/>
  <c r="N52" i="34"/>
  <c r="N75" i="34"/>
  <c r="N9" i="34"/>
  <c r="N78" i="34"/>
  <c r="N67" i="34"/>
  <c r="N50" i="34"/>
  <c r="N57" i="34"/>
  <c r="N84" i="34"/>
  <c r="N62" i="34"/>
  <c r="N108" i="34"/>
  <c r="N90" i="34"/>
  <c r="N41" i="34"/>
  <c r="N20" i="34"/>
  <c r="N27" i="34"/>
  <c r="N94" i="34"/>
  <c r="N101" i="34"/>
  <c r="N48" i="34"/>
  <c r="N17" i="34"/>
  <c r="N69" i="34"/>
  <c r="N29" i="34"/>
  <c r="N105" i="34"/>
  <c r="N85" i="34"/>
  <c r="N70" i="34"/>
  <c r="N109" i="34"/>
  <c r="N19" i="34"/>
  <c r="N54" i="34"/>
  <c r="V5" i="34"/>
  <c r="N92" i="34"/>
  <c r="N123" i="34"/>
  <c r="N22" i="34"/>
  <c r="N46" i="34"/>
  <c r="N60" i="34"/>
  <c r="N117" i="34"/>
  <c r="N38" i="34"/>
  <c r="N80" i="34"/>
  <c r="N71" i="34"/>
  <c r="N68" i="34"/>
  <c r="R78" i="34"/>
  <c r="R25" i="34"/>
  <c r="R103" i="34"/>
  <c r="R63" i="34"/>
  <c r="R52" i="34"/>
  <c r="R128" i="34"/>
  <c r="R82" i="34"/>
  <c r="R26" i="34"/>
  <c r="R50" i="34"/>
  <c r="R92" i="34"/>
  <c r="R19" i="34"/>
  <c r="U9" i="34" l="1"/>
  <c r="U8" i="34"/>
  <c r="U10" i="34"/>
  <c r="S9" i="34"/>
  <c r="S10" i="34"/>
  <c r="S11" i="34"/>
  <c r="U11" i="34"/>
  <c r="S13" i="34"/>
  <c r="U12" i="34"/>
  <c r="S15" i="34"/>
  <c r="U126" i="34"/>
  <c r="S16" i="34"/>
  <c r="U30" i="34"/>
  <c r="U13" i="34"/>
  <c r="S118" i="34"/>
  <c r="U41" i="34"/>
  <c r="S32" i="34"/>
  <c r="U104" i="34"/>
  <c r="S12" i="34"/>
  <c r="S23" i="34"/>
  <c r="S64" i="34"/>
  <c r="S90" i="34"/>
  <c r="U101" i="34"/>
  <c r="S75" i="34"/>
  <c r="U40" i="34"/>
  <c r="S48" i="34"/>
  <c r="S116" i="34"/>
  <c r="S17" i="34"/>
  <c r="S81" i="34"/>
  <c r="S45" i="34"/>
  <c r="S71" i="34"/>
  <c r="S78" i="34"/>
  <c r="U48" i="34"/>
  <c r="S36" i="34"/>
  <c r="S43" i="34"/>
  <c r="U56" i="34"/>
  <c r="S28" i="34"/>
  <c r="U63" i="34"/>
  <c r="U109" i="34"/>
  <c r="U85" i="34"/>
  <c r="U55" i="34"/>
  <c r="S52" i="34"/>
  <c r="U76" i="34"/>
  <c r="U86" i="34"/>
  <c r="U27" i="34"/>
  <c r="U62" i="34"/>
  <c r="U22" i="34"/>
  <c r="U35" i="34"/>
  <c r="U94" i="34"/>
  <c r="U51" i="34"/>
  <c r="S106" i="34"/>
  <c r="U119" i="34"/>
  <c r="U102" i="34"/>
  <c r="S49" i="34"/>
  <c r="U75" i="34"/>
  <c r="S104" i="34"/>
  <c r="S61" i="34"/>
  <c r="S58" i="34"/>
  <c r="U127" i="34"/>
  <c r="S89" i="34"/>
  <c r="S108" i="34"/>
  <c r="U129" i="34"/>
  <c r="S109" i="34"/>
  <c r="S103" i="34"/>
  <c r="S120" i="34"/>
  <c r="S117" i="34"/>
  <c r="U87" i="34"/>
  <c r="S77" i="34"/>
  <c r="S107" i="34"/>
  <c r="U117" i="34"/>
  <c r="S35" i="34"/>
  <c r="S119" i="34"/>
  <c r="U47" i="34"/>
  <c r="S82" i="34"/>
  <c r="U93" i="34"/>
  <c r="S111" i="34"/>
  <c r="S60" i="34"/>
  <c r="U97" i="34"/>
  <c r="S40" i="34"/>
  <c r="U84" i="34"/>
  <c r="U59" i="34"/>
  <c r="U107" i="34"/>
  <c r="U31" i="34"/>
  <c r="S86" i="34"/>
  <c r="U65" i="34"/>
  <c r="U64" i="34"/>
  <c r="S51" i="34"/>
  <c r="U77" i="34"/>
  <c r="U32" i="34"/>
  <c r="U24" i="34"/>
  <c r="S79" i="34"/>
  <c r="U90" i="34"/>
  <c r="U83" i="34"/>
  <c r="S115" i="34"/>
  <c r="U91" i="34"/>
  <c r="S69" i="34"/>
  <c r="S70" i="34"/>
  <c r="S63" i="34"/>
  <c r="U61" i="34"/>
  <c r="U16" i="34"/>
  <c r="U23" i="34"/>
  <c r="U58" i="34"/>
  <c r="S59" i="34"/>
  <c r="S126" i="34"/>
  <c r="S47" i="34"/>
  <c r="U118" i="34"/>
  <c r="U116" i="34"/>
  <c r="U71" i="34"/>
  <c r="S56" i="34"/>
  <c r="S30" i="34"/>
  <c r="U81" i="34"/>
  <c r="S27" i="34"/>
  <c r="U49" i="34"/>
  <c r="U69" i="34"/>
  <c r="S62" i="34"/>
  <c r="S31" i="34"/>
  <c r="U103" i="34"/>
  <c r="S127" i="34"/>
  <c r="U15" i="34"/>
  <c r="S93" i="34"/>
  <c r="U57" i="34"/>
  <c r="U17" i="34"/>
  <c r="S112" i="34"/>
  <c r="U46" i="34"/>
  <c r="U79" i="34"/>
  <c r="U44" i="34"/>
  <c r="S84" i="34"/>
  <c r="U37" i="34"/>
  <c r="U73" i="34"/>
  <c r="U38" i="34"/>
  <c r="S100" i="34"/>
  <c r="S68" i="34"/>
  <c r="U25" i="34"/>
  <c r="U74" i="34"/>
  <c r="U26" i="34"/>
  <c r="S66" i="34"/>
  <c r="S72" i="34"/>
  <c r="U60" i="34"/>
  <c r="U33" i="34"/>
  <c r="S114" i="34"/>
  <c r="U125" i="34"/>
  <c r="S65" i="34"/>
  <c r="S22" i="34"/>
  <c r="U123" i="34"/>
  <c r="S110" i="34"/>
  <c r="U121" i="34"/>
  <c r="U96" i="34"/>
  <c r="S98" i="34"/>
  <c r="S21" i="34"/>
  <c r="S95" i="34"/>
  <c r="U92" i="34"/>
  <c r="S29" i="34"/>
  <c r="S94" i="34"/>
  <c r="S97" i="34"/>
  <c r="U52" i="34"/>
  <c r="S41" i="34"/>
  <c r="U115" i="34"/>
  <c r="S76" i="34"/>
  <c r="U78" i="34"/>
  <c r="S53" i="34"/>
  <c r="U54" i="34"/>
  <c r="U106" i="34"/>
  <c r="U112" i="34"/>
  <c r="S46" i="34"/>
  <c r="S39" i="34"/>
  <c r="S122" i="34"/>
  <c r="U105" i="34"/>
  <c r="S18" i="34"/>
  <c r="S37" i="34"/>
  <c r="S85" i="34"/>
  <c r="U100" i="34"/>
  <c r="S25" i="34"/>
  <c r="S74" i="34"/>
  <c r="U19" i="34"/>
  <c r="S67" i="34"/>
  <c r="S54" i="34"/>
  <c r="U88" i="34"/>
  <c r="S20" i="34"/>
  <c r="U122" i="34"/>
  <c r="S105" i="34"/>
  <c r="S128" i="34"/>
  <c r="U120" i="34"/>
  <c r="U34" i="34"/>
  <c r="U111" i="34"/>
  <c r="S80" i="34"/>
  <c r="U113" i="34"/>
  <c r="S14" i="34"/>
  <c r="S129" i="34"/>
  <c r="U108" i="34"/>
  <c r="S124" i="34"/>
  <c r="S42" i="34"/>
  <c r="U89" i="34"/>
  <c r="S99" i="34"/>
  <c r="U66" i="34"/>
  <c r="U72" i="34"/>
  <c r="S33" i="34"/>
  <c r="U114" i="34"/>
  <c r="S125" i="34"/>
  <c r="S123" i="34"/>
  <c r="U110" i="34"/>
  <c r="S121" i="34"/>
  <c r="S96" i="34"/>
  <c r="U98" i="34"/>
  <c r="U21" i="34"/>
  <c r="U95" i="34"/>
  <c r="S92" i="34"/>
  <c r="U29" i="34"/>
  <c r="S55" i="34"/>
  <c r="S83" i="34"/>
  <c r="S102" i="34"/>
  <c r="U43" i="34"/>
  <c r="S19" i="34"/>
  <c r="U67" i="34"/>
  <c r="S50" i="34"/>
  <c r="S88" i="34"/>
  <c r="U20" i="34"/>
  <c r="S44" i="34"/>
  <c r="S73" i="34"/>
  <c r="S38" i="34"/>
  <c r="U68" i="34"/>
  <c r="S26" i="34"/>
  <c r="U53" i="34"/>
  <c r="U50" i="34"/>
  <c r="S57" i="34"/>
  <c r="U39" i="34"/>
  <c r="U18" i="34"/>
  <c r="U128" i="34"/>
  <c r="S34" i="34"/>
  <c r="U80" i="34"/>
  <c r="S113" i="34"/>
  <c r="U14" i="34"/>
  <c r="U124" i="34"/>
  <c r="U42" i="34"/>
  <c r="U99" i="34"/>
  <c r="S24" i="34"/>
  <c r="S91" i="34"/>
  <c r="S87" i="34"/>
  <c r="S101" i="34"/>
  <c r="U36" i="34"/>
  <c r="U28" i="34"/>
  <c r="U82" i="34"/>
  <c r="U70" i="34"/>
  <c r="U45" i="34"/>
  <c r="S1" i="34"/>
  <c r="D4" i="33" s="1"/>
  <c r="AC5" i="34"/>
  <c r="AA5" i="34"/>
  <c r="Y6" i="34"/>
  <c r="W6" i="34"/>
  <c r="V7" i="34"/>
  <c r="W7" i="34" s="1"/>
  <c r="Y7" i="34"/>
  <c r="I3" i="6"/>
  <c r="R13" i="34"/>
  <c r="R112" i="34"/>
  <c r="R121" i="34"/>
  <c r="R69" i="34"/>
  <c r="R75" i="34"/>
  <c r="R9" i="34"/>
  <c r="R97" i="34"/>
  <c r="R124" i="34"/>
  <c r="R56" i="34"/>
  <c r="R62" i="34"/>
  <c r="R54" i="34"/>
  <c r="R67" i="34"/>
  <c r="R77" i="34"/>
  <c r="R120" i="34"/>
  <c r="R40" i="34"/>
  <c r="R68" i="34"/>
  <c r="R64" i="34"/>
  <c r="V6" i="34"/>
  <c r="R71" i="34"/>
  <c r="R114" i="34"/>
  <c r="R116" i="34"/>
  <c r="R100" i="34"/>
  <c r="R45" i="34"/>
  <c r="R49" i="34"/>
  <c r="R76" i="34"/>
  <c r="R18" i="34"/>
  <c r="R43" i="34"/>
  <c r="R98" i="34"/>
  <c r="R60" i="34"/>
  <c r="R113" i="34"/>
  <c r="R15" i="34"/>
  <c r="R24" i="34"/>
  <c r="R36" i="34"/>
  <c r="R46" i="34"/>
  <c r="R14" i="34"/>
  <c r="R73" i="34"/>
  <c r="R89" i="34"/>
  <c r="R95" i="34"/>
  <c r="R88" i="34"/>
  <c r="R115" i="34"/>
  <c r="R108" i="34"/>
  <c r="R125" i="34"/>
  <c r="R51" i="34"/>
  <c r="R65" i="34"/>
  <c r="R55" i="34"/>
  <c r="R31" i="34"/>
  <c r="R42" i="34"/>
  <c r="R74" i="34"/>
  <c r="R117" i="34"/>
  <c r="R118" i="34"/>
  <c r="R129" i="34"/>
  <c r="R107" i="34"/>
  <c r="R72" i="34"/>
  <c r="R81" i="34"/>
  <c r="R28" i="34"/>
  <c r="R99" i="34"/>
  <c r="R37" i="34"/>
  <c r="R35" i="34"/>
  <c r="R20" i="34"/>
  <c r="R23" i="34"/>
  <c r="R109" i="34"/>
  <c r="R21" i="34"/>
  <c r="R126" i="34"/>
  <c r="R59" i="34"/>
  <c r="R96" i="34"/>
  <c r="R94" i="34"/>
  <c r="R90" i="34"/>
  <c r="R47" i="34"/>
  <c r="R44" i="34"/>
  <c r="R30" i="34"/>
  <c r="R87" i="34"/>
  <c r="R10" i="34"/>
  <c r="R123" i="34"/>
  <c r="R110" i="34"/>
  <c r="R93" i="34"/>
  <c r="R83" i="34"/>
  <c r="R17" i="34"/>
  <c r="R66" i="34"/>
  <c r="R41" i="34"/>
  <c r="V8" i="34"/>
  <c r="R33" i="34"/>
  <c r="R48" i="34"/>
  <c r="R32" i="34"/>
  <c r="R16" i="34"/>
  <c r="R91" i="34"/>
  <c r="R106" i="34"/>
  <c r="R84" i="34"/>
  <c r="R102" i="34"/>
  <c r="R86" i="34"/>
  <c r="R27" i="34"/>
  <c r="R22" i="34"/>
  <c r="R80" i="34"/>
  <c r="R29" i="34"/>
  <c r="R119" i="34"/>
  <c r="Z5" i="34"/>
  <c r="R127" i="34"/>
  <c r="R12" i="34"/>
  <c r="R85" i="34"/>
  <c r="R57" i="34"/>
  <c r="R61" i="34"/>
  <c r="R101" i="34"/>
  <c r="R111" i="34"/>
  <c r="R53" i="34"/>
  <c r="R34" i="34"/>
  <c r="R104" i="34"/>
  <c r="R39" i="34"/>
  <c r="R79" i="34"/>
  <c r="R70" i="34"/>
  <c r="R38" i="34"/>
  <c r="R58" i="34"/>
  <c r="R105" i="34"/>
  <c r="V106" i="34"/>
  <c r="V72" i="34"/>
  <c r="V89" i="34"/>
  <c r="Y9" i="34" l="1"/>
  <c r="W9" i="34"/>
  <c r="Y10" i="34"/>
  <c r="W10" i="34"/>
  <c r="W8" i="34"/>
  <c r="Y8" i="34"/>
  <c r="W11" i="34"/>
  <c r="Y12" i="34"/>
  <c r="Y11" i="34"/>
  <c r="W12" i="34"/>
  <c r="Y16" i="34"/>
  <c r="Y14" i="34"/>
  <c r="Y15" i="34"/>
  <c r="W13" i="34"/>
  <c r="Y13" i="34"/>
  <c r="Y128" i="34"/>
  <c r="Y43" i="34"/>
  <c r="Y116" i="34"/>
  <c r="W15" i="34"/>
  <c r="W106" i="34"/>
  <c r="W56" i="34"/>
  <c r="Y38" i="34"/>
  <c r="W34" i="34"/>
  <c r="W51" i="34"/>
  <c r="W90" i="34"/>
  <c r="Y112" i="34"/>
  <c r="W124" i="34"/>
  <c r="Y66" i="34"/>
  <c r="W52" i="34"/>
  <c r="Y61" i="34"/>
  <c r="Y53" i="34"/>
  <c r="Y58" i="34"/>
  <c r="Y126" i="34"/>
  <c r="W14" i="34"/>
  <c r="Y125" i="34"/>
  <c r="Y102" i="34"/>
  <c r="W16" i="34"/>
  <c r="W79" i="34"/>
  <c r="W67" i="34"/>
  <c r="W43" i="34"/>
  <c r="Y123" i="34"/>
  <c r="W25" i="34"/>
  <c r="Y34" i="34"/>
  <c r="Y121" i="34"/>
  <c r="Y60" i="34"/>
  <c r="W109" i="34"/>
  <c r="Y45" i="34"/>
  <c r="Y82" i="34"/>
  <c r="W42" i="34"/>
  <c r="W57" i="34"/>
  <c r="Y49" i="34"/>
  <c r="Y55" i="34"/>
  <c r="W116" i="34"/>
  <c r="W70" i="34"/>
  <c r="Y124" i="34"/>
  <c r="Y110" i="34"/>
  <c r="W89" i="34"/>
  <c r="W123" i="34"/>
  <c r="W37" i="34"/>
  <c r="W45" i="34"/>
  <c r="W128" i="34"/>
  <c r="W72" i="34"/>
  <c r="W61" i="34"/>
  <c r="W129" i="34"/>
  <c r="W17" i="34"/>
  <c r="W69" i="34"/>
  <c r="Y28" i="34"/>
  <c r="Y17" i="34"/>
  <c r="Y92" i="34"/>
  <c r="W26" i="34"/>
  <c r="Y106" i="34"/>
  <c r="W126" i="34"/>
  <c r="Y129" i="34"/>
  <c r="W112" i="34"/>
  <c r="Y56" i="34"/>
  <c r="Y52" i="34"/>
  <c r="W38" i="34"/>
  <c r="W125" i="34"/>
  <c r="W93" i="34"/>
  <c r="W104" i="34"/>
  <c r="Y36" i="34"/>
  <c r="W91" i="34"/>
  <c r="Y100" i="34"/>
  <c r="W73" i="34"/>
  <c r="Y31" i="34"/>
  <c r="W63" i="34"/>
  <c r="W21" i="34"/>
  <c r="Y88" i="34"/>
  <c r="Y47" i="34"/>
  <c r="Y23" i="34"/>
  <c r="Y120" i="34"/>
  <c r="W29" i="34"/>
  <c r="Y98" i="34"/>
  <c r="W71" i="34"/>
  <c r="W94" i="34"/>
  <c r="W44" i="34"/>
  <c r="Y93" i="34"/>
  <c r="W92" i="34"/>
  <c r="W47" i="34"/>
  <c r="W98" i="34"/>
  <c r="W87" i="34"/>
  <c r="W48" i="34"/>
  <c r="Y101" i="34"/>
  <c r="W35" i="34"/>
  <c r="W81" i="34"/>
  <c r="Y113" i="34"/>
  <c r="Y27" i="34"/>
  <c r="W121" i="34"/>
  <c r="Y67" i="34"/>
  <c r="Y68" i="34"/>
  <c r="Y54" i="34"/>
  <c r="W117" i="34"/>
  <c r="W103" i="34"/>
  <c r="Y89" i="34"/>
  <c r="Y75" i="34"/>
  <c r="Y39" i="34"/>
  <c r="Y48" i="34"/>
  <c r="Y19" i="34"/>
  <c r="Y41" i="34"/>
  <c r="W83" i="34"/>
  <c r="Y72" i="34"/>
  <c r="W107" i="34"/>
  <c r="W77" i="34"/>
  <c r="W32" i="34"/>
  <c r="W49" i="34"/>
  <c r="Y108" i="34"/>
  <c r="W24" i="34"/>
  <c r="W20" i="34"/>
  <c r="Y78" i="34"/>
  <c r="Y111" i="34"/>
  <c r="W22" i="34"/>
  <c r="W101" i="34"/>
  <c r="W115" i="34"/>
  <c r="Y42" i="34"/>
  <c r="Y30" i="34"/>
  <c r="Y91" i="34"/>
  <c r="W31" i="34"/>
  <c r="W88" i="34"/>
  <c r="Y29" i="34"/>
  <c r="Y94" i="34"/>
  <c r="Y115" i="34"/>
  <c r="W105" i="34"/>
  <c r="W75" i="34"/>
  <c r="W41" i="34"/>
  <c r="Y107" i="34"/>
  <c r="W108" i="34"/>
  <c r="Y20" i="34"/>
  <c r="W111" i="34"/>
  <c r="Y109" i="34"/>
  <c r="Y35" i="34"/>
  <c r="Y81" i="34"/>
  <c r="W113" i="34"/>
  <c r="W27" i="34"/>
  <c r="W68" i="34"/>
  <c r="W54" i="34"/>
  <c r="Y117" i="34"/>
  <c r="Y103" i="34"/>
  <c r="Y122" i="34"/>
  <c r="Y46" i="34"/>
  <c r="W99" i="34"/>
  <c r="W80" i="34"/>
  <c r="W84" i="34"/>
  <c r="Y76" i="34"/>
  <c r="Y33" i="34"/>
  <c r="W85" i="34"/>
  <c r="W110" i="34"/>
  <c r="W50" i="34"/>
  <c r="Y59" i="34"/>
  <c r="W96" i="34"/>
  <c r="Y95" i="34"/>
  <c r="W40" i="34"/>
  <c r="W119" i="34"/>
  <c r="Y86" i="34"/>
  <c r="Y97" i="34"/>
  <c r="Y57" i="34"/>
  <c r="Y127" i="34"/>
  <c r="Y62" i="34"/>
  <c r="Y104" i="34"/>
  <c r="W100" i="34"/>
  <c r="Y63" i="34"/>
  <c r="W23" i="34"/>
  <c r="Y114" i="34"/>
  <c r="W127" i="34"/>
  <c r="W62" i="34"/>
  <c r="Y18" i="34"/>
  <c r="W39" i="34"/>
  <c r="Y83" i="34"/>
  <c r="Y32" i="34"/>
  <c r="Y24" i="34"/>
  <c r="W78" i="34"/>
  <c r="Y65" i="34"/>
  <c r="Y74" i="34"/>
  <c r="Y64" i="34"/>
  <c r="W118" i="34"/>
  <c r="W28" i="34"/>
  <c r="W60" i="34"/>
  <c r="Y26" i="34"/>
  <c r="W82" i="34"/>
  <c r="Y37" i="34"/>
  <c r="W122" i="34"/>
  <c r="W46" i="34"/>
  <c r="Y99" i="34"/>
  <c r="Y80" i="34"/>
  <c r="Y84" i="34"/>
  <c r="W76" i="34"/>
  <c r="W33" i="34"/>
  <c r="Y85" i="34"/>
  <c r="Y50" i="34"/>
  <c r="W59" i="34"/>
  <c r="Y96" i="34"/>
  <c r="W95" i="34"/>
  <c r="Y40" i="34"/>
  <c r="Y119" i="34"/>
  <c r="W86" i="34"/>
  <c r="W97" i="34"/>
  <c r="W114" i="34"/>
  <c r="Y87" i="34"/>
  <c r="Y105" i="34"/>
  <c r="W18" i="34"/>
  <c r="W36" i="34"/>
  <c r="Y73" i="34"/>
  <c r="Y21" i="34"/>
  <c r="W120" i="34"/>
  <c r="Y71" i="34"/>
  <c r="Y44" i="34"/>
  <c r="W30" i="34"/>
  <c r="W19" i="34"/>
  <c r="Y77" i="34"/>
  <c r="Y22" i="34"/>
  <c r="W65" i="34"/>
  <c r="W74" i="34"/>
  <c r="W64" i="34"/>
  <c r="Y118" i="34"/>
  <c r="Y51" i="34"/>
  <c r="W102" i="34"/>
  <c r="W55" i="34"/>
  <c r="Y90" i="34"/>
  <c r="Y25" i="34"/>
  <c r="Y69" i="34"/>
  <c r="W53" i="34"/>
  <c r="Y70" i="34"/>
  <c r="Y79" i="34"/>
  <c r="W66" i="34"/>
  <c r="W58" i="34"/>
  <c r="W1" i="34"/>
  <c r="D5" i="33" s="1"/>
  <c r="AE5" i="34"/>
  <c r="AG5" i="34"/>
  <c r="AA7" i="34"/>
  <c r="AC7" i="34"/>
  <c r="AA6" i="34"/>
  <c r="AC6" i="34"/>
  <c r="W4" i="34"/>
  <c r="E5" i="33" s="1"/>
  <c r="AB3" i="15"/>
  <c r="V9" i="34"/>
  <c r="V40" i="34"/>
  <c r="V43" i="34"/>
  <c r="V47" i="34"/>
  <c r="V86" i="34"/>
  <c r="V111" i="34"/>
  <c r="V49" i="34"/>
  <c r="V35" i="34"/>
  <c r="V97" i="34"/>
  <c r="V68" i="34"/>
  <c r="V83" i="34"/>
  <c r="V24" i="34"/>
  <c r="V109" i="34"/>
  <c r="V61" i="34"/>
  <c r="V110" i="34"/>
  <c r="V44" i="34"/>
  <c r="V59" i="34"/>
  <c r="V38" i="34"/>
  <c r="V80" i="34"/>
  <c r="V88" i="34"/>
  <c r="V67" i="34"/>
  <c r="V33" i="34"/>
  <c r="V127" i="34"/>
  <c r="V13" i="34"/>
  <c r="V84" i="34"/>
  <c r="Z11" i="34"/>
  <c r="V103" i="34"/>
  <c r="V113" i="34"/>
  <c r="V98" i="34"/>
  <c r="V15" i="34"/>
  <c r="Z6" i="34"/>
  <c r="V118" i="34"/>
  <c r="V114" i="34"/>
  <c r="V66" i="34"/>
  <c r="V74" i="34"/>
  <c r="V107" i="34"/>
  <c r="V20" i="34"/>
  <c r="V46" i="34"/>
  <c r="V77" i="34"/>
  <c r="V56" i="34"/>
  <c r="V115" i="34"/>
  <c r="V32" i="34"/>
  <c r="V95" i="34"/>
  <c r="V58" i="34"/>
  <c r="V25" i="34"/>
  <c r="V87" i="34"/>
  <c r="V82" i="34"/>
  <c r="AD5" i="34"/>
  <c r="V63" i="34"/>
  <c r="Z7" i="34"/>
  <c r="V34" i="34"/>
  <c r="V129" i="34"/>
  <c r="V48" i="34"/>
  <c r="V91" i="34"/>
  <c r="V93" i="34"/>
  <c r="V108" i="34"/>
  <c r="V76" i="34"/>
  <c r="V54" i="34"/>
  <c r="V51" i="34"/>
  <c r="V53" i="34"/>
  <c r="V21" i="34"/>
  <c r="V37" i="34"/>
  <c r="V116" i="34"/>
  <c r="V79" i="34"/>
  <c r="V120" i="34"/>
  <c r="V31" i="34"/>
  <c r="V55" i="34"/>
  <c r="V41" i="34"/>
  <c r="V30" i="34"/>
  <c r="V81" i="34"/>
  <c r="V125" i="34"/>
  <c r="V105" i="34"/>
  <c r="V22" i="34"/>
  <c r="V19" i="34"/>
  <c r="V71" i="34"/>
  <c r="V45" i="34"/>
  <c r="V27" i="34"/>
  <c r="V99" i="34"/>
  <c r="V29" i="34"/>
  <c r="V102" i="34"/>
  <c r="V70" i="34"/>
  <c r="V60" i="34"/>
  <c r="V36" i="34"/>
  <c r="V69" i="34"/>
  <c r="V64" i="34"/>
  <c r="V28" i="34"/>
  <c r="V39" i="34"/>
  <c r="V11" i="34"/>
  <c r="V112" i="34"/>
  <c r="V119" i="34"/>
  <c r="V50" i="34"/>
  <c r="V18" i="34"/>
  <c r="V42" i="34"/>
  <c r="V117" i="34"/>
  <c r="V17" i="34"/>
  <c r="V124" i="34"/>
  <c r="V73" i="34"/>
  <c r="V96" i="34"/>
  <c r="V126" i="34"/>
  <c r="V78" i="34"/>
  <c r="V128" i="34"/>
  <c r="V122" i="34"/>
  <c r="V23" i="34"/>
  <c r="V85" i="34"/>
  <c r="V75" i="34"/>
  <c r="V12" i="34"/>
  <c r="V52" i="34"/>
  <c r="V90" i="34"/>
  <c r="V62" i="34"/>
  <c r="V92" i="34"/>
  <c r="V26" i="34"/>
  <c r="V101" i="34"/>
  <c r="V100" i="34"/>
  <c r="V65" i="34"/>
  <c r="V94" i="34"/>
  <c r="V104" i="34"/>
  <c r="V123" i="34"/>
  <c r="V10" i="34"/>
  <c r="V14" i="34"/>
  <c r="V121" i="34"/>
  <c r="V57" i="34"/>
  <c r="V16" i="34"/>
  <c r="Z63" i="34"/>
  <c r="Z30" i="34"/>
  <c r="Z16" i="34"/>
  <c r="Z78" i="34"/>
  <c r="AC10" i="34" l="1"/>
  <c r="AC9" i="34"/>
  <c r="AC12" i="34"/>
  <c r="AC8" i="34"/>
  <c r="AE8" i="34" s="1"/>
  <c r="AA11" i="34"/>
  <c r="AA9" i="34"/>
  <c r="AC11" i="34"/>
  <c r="Z8" i="34"/>
  <c r="AA8" i="34" s="1"/>
  <c r="AA4" i="34" s="1"/>
  <c r="E6" i="33" s="1"/>
  <c r="AA10" i="34"/>
  <c r="AA14" i="34"/>
  <c r="AA12" i="34"/>
  <c r="AA16" i="34"/>
  <c r="AC13" i="34"/>
  <c r="AC15" i="34"/>
  <c r="AC14" i="34"/>
  <c r="AC16" i="34"/>
  <c r="AA13" i="34"/>
  <c r="AA15" i="34"/>
  <c r="AA44" i="34"/>
  <c r="AC18" i="34"/>
  <c r="AA46" i="34"/>
  <c r="AC17" i="34"/>
  <c r="AA48" i="34"/>
  <c r="AA17" i="34"/>
  <c r="AA38" i="34"/>
  <c r="AC25" i="34"/>
  <c r="AA35" i="34"/>
  <c r="AC96" i="34"/>
  <c r="AA26" i="34"/>
  <c r="AC103" i="34"/>
  <c r="AC30" i="34"/>
  <c r="AC31" i="34"/>
  <c r="AC128" i="34"/>
  <c r="AA28" i="34"/>
  <c r="AA80" i="34"/>
  <c r="AA71" i="34"/>
  <c r="AA68" i="34"/>
  <c r="AC82" i="34"/>
  <c r="AC59" i="34"/>
  <c r="AA91" i="34"/>
  <c r="AA88" i="34"/>
  <c r="AC41" i="34"/>
  <c r="AA78" i="34"/>
  <c r="AC125" i="34"/>
  <c r="AC45" i="34"/>
  <c r="AC34" i="34"/>
  <c r="AC85" i="34"/>
  <c r="AA37" i="34"/>
  <c r="AC66" i="34"/>
  <c r="AA106" i="34"/>
  <c r="AC56" i="34"/>
  <c r="AC124" i="34"/>
  <c r="AA116" i="34"/>
  <c r="AA69" i="34"/>
  <c r="AA43" i="34"/>
  <c r="AC73" i="34"/>
  <c r="AA100" i="34"/>
  <c r="AC83" i="34"/>
  <c r="AC71" i="34"/>
  <c r="AA83" i="34"/>
  <c r="AA75" i="34"/>
  <c r="AC67" i="34"/>
  <c r="AA79" i="34"/>
  <c r="AC40" i="34"/>
  <c r="AC51" i="34"/>
  <c r="AA105" i="34"/>
  <c r="AC23" i="34"/>
  <c r="AA42" i="34"/>
  <c r="AA70" i="34"/>
  <c r="AC95" i="34"/>
  <c r="AA59" i="34"/>
  <c r="AA118" i="34"/>
  <c r="AC64" i="34"/>
  <c r="AA123" i="34"/>
  <c r="AC107" i="34"/>
  <c r="AC70" i="34"/>
  <c r="AA41" i="34"/>
  <c r="AA67" i="34"/>
  <c r="AA82" i="34"/>
  <c r="AC100" i="34"/>
  <c r="AA95" i="34"/>
  <c r="AC78" i="34"/>
  <c r="AA31" i="34"/>
  <c r="AA56" i="34"/>
  <c r="AC35" i="34"/>
  <c r="AC80" i="34"/>
  <c r="AC43" i="34"/>
  <c r="AA124" i="34"/>
  <c r="AA96" i="34"/>
  <c r="AA128" i="34"/>
  <c r="AA125" i="34"/>
  <c r="AC79" i="34"/>
  <c r="AC46" i="34"/>
  <c r="AC68" i="34"/>
  <c r="AC69" i="34"/>
  <c r="AC116" i="34"/>
  <c r="AA103" i="34"/>
  <c r="AC28" i="34"/>
  <c r="AA51" i="34"/>
  <c r="AA34" i="34"/>
  <c r="AC38" i="34"/>
  <c r="AC65" i="34"/>
  <c r="AC129" i="34"/>
  <c r="AA77" i="34"/>
  <c r="AA122" i="34"/>
  <c r="AA30" i="34"/>
  <c r="AA112" i="34"/>
  <c r="AC60" i="34"/>
  <c r="AA22" i="34"/>
  <c r="AC75" i="34"/>
  <c r="AA114" i="34"/>
  <c r="AC106" i="34"/>
  <c r="AC74" i="34"/>
  <c r="AC62" i="34"/>
  <c r="AC47" i="34"/>
  <c r="AC99" i="34"/>
  <c r="AA27" i="34"/>
  <c r="AA29" i="34"/>
  <c r="AC88" i="34"/>
  <c r="AA20" i="34"/>
  <c r="AC115" i="34"/>
  <c r="AC58" i="34"/>
  <c r="AC53" i="34"/>
  <c r="AC84" i="34"/>
  <c r="AC105" i="34"/>
  <c r="AC113" i="34"/>
  <c r="AA85" i="34"/>
  <c r="AC33" i="34"/>
  <c r="AA89" i="34"/>
  <c r="AA87" i="34"/>
  <c r="AA76" i="34"/>
  <c r="AC54" i="34"/>
  <c r="AA92" i="34"/>
  <c r="AA23" i="34"/>
  <c r="AC55" i="34"/>
  <c r="AC81" i="34"/>
  <c r="AA120" i="34"/>
  <c r="AC72" i="34"/>
  <c r="AC101" i="34"/>
  <c r="AC94" i="34"/>
  <c r="AA63" i="34"/>
  <c r="AA108" i="34"/>
  <c r="AC127" i="34"/>
  <c r="AC48" i="34"/>
  <c r="AC98" i="34"/>
  <c r="AA72" i="34"/>
  <c r="AA101" i="34"/>
  <c r="AA61" i="34"/>
  <c r="AA18" i="34"/>
  <c r="AA45" i="34"/>
  <c r="AC57" i="34"/>
  <c r="AA66" i="34"/>
  <c r="AC114" i="34"/>
  <c r="AA74" i="34"/>
  <c r="AA62" i="34"/>
  <c r="AA47" i="34"/>
  <c r="AA99" i="34"/>
  <c r="AC27" i="34"/>
  <c r="AC29" i="34"/>
  <c r="AC20" i="34"/>
  <c r="AA115" i="34"/>
  <c r="AA58" i="34"/>
  <c r="AA53" i="34"/>
  <c r="AA84" i="34"/>
  <c r="AA113" i="34"/>
  <c r="AA33" i="34"/>
  <c r="AC89" i="34"/>
  <c r="AC87" i="34"/>
  <c r="AC76" i="34"/>
  <c r="AA54" i="34"/>
  <c r="AC92" i="34"/>
  <c r="AA55" i="34"/>
  <c r="AA81" i="34"/>
  <c r="AC118" i="34"/>
  <c r="AA98" i="34"/>
  <c r="AC112" i="34"/>
  <c r="AA93" i="34"/>
  <c r="AC91" i="34"/>
  <c r="AA57" i="34"/>
  <c r="AC120" i="34"/>
  <c r="AA65" i="34"/>
  <c r="AA129" i="34"/>
  <c r="AC44" i="34"/>
  <c r="AC77" i="34"/>
  <c r="AA40" i="34"/>
  <c r="AA25" i="34"/>
  <c r="AA21" i="34"/>
  <c r="AA52" i="34"/>
  <c r="AC36" i="34"/>
  <c r="AA111" i="34"/>
  <c r="AC86" i="34"/>
  <c r="AA119" i="34"/>
  <c r="AC110" i="34"/>
  <c r="AC37" i="34"/>
  <c r="AA64" i="34"/>
  <c r="AC39" i="34"/>
  <c r="AA107" i="34"/>
  <c r="AC24" i="34"/>
  <c r="AC97" i="34"/>
  <c r="AC49" i="34"/>
  <c r="AA102" i="34"/>
  <c r="AA121" i="34"/>
  <c r="AC32" i="34"/>
  <c r="AC109" i="34"/>
  <c r="AC90" i="34"/>
  <c r="AA117" i="34"/>
  <c r="AA73" i="34"/>
  <c r="AC104" i="34"/>
  <c r="AC42" i="34"/>
  <c r="AC126" i="34"/>
  <c r="AC19" i="34"/>
  <c r="AC50" i="34"/>
  <c r="AC123" i="34"/>
  <c r="AC61" i="34"/>
  <c r="AA60" i="34"/>
  <c r="AC22" i="34"/>
  <c r="AC26" i="34"/>
  <c r="AA94" i="34"/>
  <c r="AC93" i="34"/>
  <c r="AC63" i="34"/>
  <c r="AC122" i="34"/>
  <c r="AC108" i="34"/>
  <c r="AA127" i="34"/>
  <c r="AC21" i="34"/>
  <c r="AC52" i="34"/>
  <c r="AA36" i="34"/>
  <c r="AC111" i="34"/>
  <c r="AA86" i="34"/>
  <c r="AC119" i="34"/>
  <c r="AA110" i="34"/>
  <c r="AA39" i="34"/>
  <c r="AA24" i="34"/>
  <c r="AA97" i="34"/>
  <c r="AA49" i="34"/>
  <c r="AC102" i="34"/>
  <c r="AC121" i="34"/>
  <c r="AA32" i="34"/>
  <c r="AA109" i="34"/>
  <c r="AA90" i="34"/>
  <c r="AC117" i="34"/>
  <c r="AA104" i="34"/>
  <c r="AA126" i="34"/>
  <c r="AA19" i="34"/>
  <c r="AA50" i="34"/>
  <c r="AG7" i="34"/>
  <c r="AE7" i="34"/>
  <c r="AG6" i="34"/>
  <c r="AE6" i="34"/>
  <c r="AI5" i="34"/>
  <c r="AK5" i="34"/>
  <c r="Z60" i="34"/>
  <c r="Z49" i="34"/>
  <c r="Z75" i="34"/>
  <c r="Z26" i="34"/>
  <c r="Z48" i="34"/>
  <c r="Z124" i="34"/>
  <c r="Z95" i="34"/>
  <c r="Z128" i="34"/>
  <c r="Z59" i="34"/>
  <c r="Z22" i="34"/>
  <c r="Z120" i="34"/>
  <c r="Z103" i="34"/>
  <c r="Z70" i="34"/>
  <c r="Z118" i="34"/>
  <c r="Z38" i="34"/>
  <c r="Z76" i="34"/>
  <c r="Z113" i="34"/>
  <c r="Z108" i="34"/>
  <c r="Z71" i="34"/>
  <c r="Z36" i="34"/>
  <c r="Z37" i="34"/>
  <c r="Z86" i="34"/>
  <c r="Z89" i="34"/>
  <c r="AD6" i="34"/>
  <c r="Z84" i="34"/>
  <c r="Z19" i="34"/>
  <c r="Z23" i="34"/>
  <c r="Z115" i="34"/>
  <c r="Z96" i="34"/>
  <c r="Z74" i="34"/>
  <c r="Z129" i="34"/>
  <c r="Z117" i="34"/>
  <c r="Z57" i="34"/>
  <c r="Z93" i="34"/>
  <c r="Z33" i="34"/>
  <c r="Z43" i="34"/>
  <c r="Z58" i="34"/>
  <c r="Z83" i="34"/>
  <c r="Z109" i="34"/>
  <c r="Z101" i="34"/>
  <c r="Z20" i="34"/>
  <c r="Z116" i="34"/>
  <c r="Z65" i="34"/>
  <c r="Z34" i="34"/>
  <c r="Z12" i="34"/>
  <c r="Z45" i="34"/>
  <c r="Z85" i="34"/>
  <c r="Z110" i="34"/>
  <c r="Z127" i="34"/>
  <c r="Z98" i="34"/>
  <c r="Z94" i="34"/>
  <c r="Z56" i="34"/>
  <c r="Z88" i="34"/>
  <c r="Z69" i="34"/>
  <c r="Z105" i="34"/>
  <c r="Z87" i="34"/>
  <c r="AH5" i="34"/>
  <c r="Z92" i="34"/>
  <c r="Z97" i="34"/>
  <c r="Z72" i="34"/>
  <c r="AD27" i="34"/>
  <c r="Z17" i="34"/>
  <c r="Z55" i="34"/>
  <c r="Z39" i="34"/>
  <c r="Z25" i="34"/>
  <c r="Z31" i="34"/>
  <c r="Z64" i="34"/>
  <c r="Z40" i="34"/>
  <c r="Z79" i="34"/>
  <c r="Z10" i="34"/>
  <c r="Z106" i="34"/>
  <c r="Z32" i="34"/>
  <c r="Z44" i="34"/>
  <c r="Z18" i="34"/>
  <c r="Z13" i="34"/>
  <c r="Z121" i="34"/>
  <c r="Z27" i="34"/>
  <c r="Z41" i="34"/>
  <c r="Z102" i="34"/>
  <c r="Z68" i="34"/>
  <c r="Z66" i="34"/>
  <c r="Z123" i="34"/>
  <c r="Z24" i="34"/>
  <c r="Z52" i="34"/>
  <c r="Z9" i="34"/>
  <c r="Z114" i="34"/>
  <c r="Z42" i="34"/>
  <c r="Z107" i="34"/>
  <c r="Z126" i="34"/>
  <c r="Z29" i="34"/>
  <c r="Z15" i="34"/>
  <c r="Z14" i="34"/>
  <c r="Z80" i="34"/>
  <c r="Z81" i="34"/>
  <c r="Z62" i="34"/>
  <c r="Z50" i="34"/>
  <c r="Z77" i="34"/>
  <c r="Z82" i="34"/>
  <c r="Z61" i="34"/>
  <c r="Z54" i="34"/>
  <c r="Z51" i="34"/>
  <c r="Z99" i="34"/>
  <c r="Z91" i="34"/>
  <c r="Z21" i="34"/>
  <c r="Z125" i="34"/>
  <c r="Z47" i="34"/>
  <c r="AD7" i="34"/>
  <c r="Z73" i="34"/>
  <c r="Z122" i="34"/>
  <c r="Z90" i="34"/>
  <c r="Z111" i="34"/>
  <c r="Z104" i="34"/>
  <c r="Z28" i="34"/>
  <c r="Z53" i="34"/>
  <c r="Z46" i="34"/>
  <c r="Z119" i="34"/>
  <c r="Z67" i="34"/>
  <c r="Z112" i="34"/>
  <c r="Z100" i="34"/>
  <c r="Z35" i="34"/>
  <c r="AD92" i="34"/>
  <c r="AD119" i="34"/>
  <c r="AD9" i="34" l="1"/>
  <c r="AE9" i="34" s="1"/>
  <c r="AE4" i="34" s="1"/>
  <c r="E7" i="33" s="1"/>
  <c r="AG9" i="34"/>
  <c r="AE10" i="34"/>
  <c r="AG8" i="34"/>
  <c r="AK8" i="34" s="1"/>
  <c r="AE11" i="34"/>
  <c r="AG10" i="34"/>
  <c r="AE12" i="34"/>
  <c r="AE13" i="34"/>
  <c r="AG12" i="34"/>
  <c r="AA1" i="34"/>
  <c r="D6" i="33" s="1"/>
  <c r="AG11" i="34"/>
  <c r="AG13" i="34"/>
  <c r="AG17" i="34"/>
  <c r="AE16" i="34"/>
  <c r="AG15" i="34"/>
  <c r="AG14" i="34"/>
  <c r="AE15" i="34"/>
  <c r="AG16" i="34"/>
  <c r="AE14" i="34"/>
  <c r="AE17" i="34"/>
  <c r="AG18" i="34"/>
  <c r="AE18" i="34"/>
  <c r="AE70" i="34"/>
  <c r="AG35" i="34"/>
  <c r="AE19" i="34"/>
  <c r="AE108" i="34"/>
  <c r="AE24" i="34"/>
  <c r="AG67" i="34"/>
  <c r="AE34" i="34"/>
  <c r="AE124" i="34"/>
  <c r="AE92" i="34"/>
  <c r="AE55" i="34"/>
  <c r="AG60" i="34"/>
  <c r="AG125" i="34"/>
  <c r="AG93" i="34"/>
  <c r="AG19" i="34"/>
  <c r="AE91" i="34"/>
  <c r="AE45" i="34"/>
  <c r="AE122" i="34"/>
  <c r="AG62" i="34"/>
  <c r="AG99" i="34"/>
  <c r="AE53" i="34"/>
  <c r="AG72" i="34"/>
  <c r="AE28" i="34"/>
  <c r="AE78" i="34"/>
  <c r="AG76" i="34"/>
  <c r="AE121" i="34"/>
  <c r="AG54" i="34"/>
  <c r="AG46" i="34"/>
  <c r="AE98" i="34"/>
  <c r="AG110" i="34"/>
  <c r="AG103" i="34"/>
  <c r="AE76" i="34"/>
  <c r="AG114" i="34"/>
  <c r="AE120" i="34"/>
  <c r="AE30" i="34"/>
  <c r="AE117" i="34"/>
  <c r="AE68" i="34"/>
  <c r="AE20" i="34"/>
  <c r="AG113" i="34"/>
  <c r="AG115" i="34"/>
  <c r="AE50" i="34"/>
  <c r="AG84" i="34"/>
  <c r="AE79" i="34"/>
  <c r="AE49" i="34"/>
  <c r="AE51" i="34"/>
  <c r="AG32" i="34"/>
  <c r="AE47" i="34"/>
  <c r="AG81" i="34"/>
  <c r="AG41" i="34"/>
  <c r="AE52" i="34"/>
  <c r="AG79" i="34"/>
  <c r="AE60" i="34"/>
  <c r="AE125" i="34"/>
  <c r="AG30" i="34"/>
  <c r="AG91" i="34"/>
  <c r="AE46" i="34"/>
  <c r="AE110" i="34"/>
  <c r="AE35" i="34"/>
  <c r="AG52" i="34"/>
  <c r="AG45" i="34"/>
  <c r="AE62" i="34"/>
  <c r="AG49" i="34"/>
  <c r="AE81" i="34"/>
  <c r="AE115" i="34"/>
  <c r="AG98" i="34"/>
  <c r="AE41" i="34"/>
  <c r="AG92" i="34"/>
  <c r="AG55" i="34"/>
  <c r="AG34" i="34"/>
  <c r="AE103" i="34"/>
  <c r="AG124" i="34"/>
  <c r="AG70" i="34"/>
  <c r="AG51" i="34"/>
  <c r="AE93" i="34"/>
  <c r="AE67" i="34"/>
  <c r="AE116" i="34"/>
  <c r="AG89" i="34"/>
  <c r="AG88" i="34"/>
  <c r="AE33" i="34"/>
  <c r="AE96" i="34"/>
  <c r="AG116" i="34"/>
  <c r="AE105" i="34"/>
  <c r="AG33" i="34"/>
  <c r="AE126" i="34"/>
  <c r="AG22" i="34"/>
  <c r="AE101" i="34"/>
  <c r="AG23" i="34"/>
  <c r="AE25" i="34"/>
  <c r="AG63" i="34"/>
  <c r="AE72" i="34"/>
  <c r="AE118" i="34"/>
  <c r="AE65" i="34"/>
  <c r="AG20" i="34"/>
  <c r="AE43" i="34"/>
  <c r="AG102" i="34"/>
  <c r="AG47" i="34"/>
  <c r="AE29" i="34"/>
  <c r="AG61" i="34"/>
  <c r="AE21" i="34"/>
  <c r="AG78" i="34"/>
  <c r="AG73" i="34"/>
  <c r="AG90" i="34"/>
  <c r="AG53" i="34"/>
  <c r="AG39" i="34"/>
  <c r="AE26" i="34"/>
  <c r="AE71" i="34"/>
  <c r="AE84" i="34"/>
  <c r="AE48" i="34"/>
  <c r="AE57" i="34"/>
  <c r="AG59" i="34"/>
  <c r="AE80" i="34"/>
  <c r="AG38" i="34"/>
  <c r="AG28" i="34"/>
  <c r="AG97" i="34"/>
  <c r="AE56" i="34"/>
  <c r="AG101" i="34"/>
  <c r="AE129" i="34"/>
  <c r="AE66" i="34"/>
  <c r="AE58" i="34"/>
  <c r="AG68" i="34"/>
  <c r="AG95" i="34"/>
  <c r="AG126" i="34"/>
  <c r="AG117" i="34"/>
  <c r="AG77" i="34"/>
  <c r="AE87" i="34"/>
  <c r="AG109" i="34"/>
  <c r="AG58" i="34"/>
  <c r="AE88" i="34"/>
  <c r="AG96" i="34"/>
  <c r="AE23" i="34"/>
  <c r="AG25" i="34"/>
  <c r="AE63" i="34"/>
  <c r="AG118" i="34"/>
  <c r="AG65" i="34"/>
  <c r="AG43" i="34"/>
  <c r="AE102" i="34"/>
  <c r="AG29" i="34"/>
  <c r="AE61" i="34"/>
  <c r="AG21" i="34"/>
  <c r="AE73" i="34"/>
  <c r="AE90" i="34"/>
  <c r="AE39" i="34"/>
  <c r="AG26" i="34"/>
  <c r="AG71" i="34"/>
  <c r="AG48" i="34"/>
  <c r="AG57" i="34"/>
  <c r="AE59" i="34"/>
  <c r="AG80" i="34"/>
  <c r="AE38" i="34"/>
  <c r="AE97" i="34"/>
  <c r="AG56" i="34"/>
  <c r="AE75" i="34"/>
  <c r="AE77" i="34"/>
  <c r="AG87" i="34"/>
  <c r="AG37" i="34"/>
  <c r="AG121" i="34"/>
  <c r="AE54" i="34"/>
  <c r="AG24" i="34"/>
  <c r="AG27" i="34"/>
  <c r="AE22" i="34"/>
  <c r="AE89" i="34"/>
  <c r="AG129" i="34"/>
  <c r="AE37" i="34"/>
  <c r="AE106" i="34"/>
  <c r="AE95" i="34"/>
  <c r="AE40" i="34"/>
  <c r="AE27" i="34"/>
  <c r="AG108" i="34"/>
  <c r="AE83" i="34"/>
  <c r="AE85" i="34"/>
  <c r="AE119" i="34"/>
  <c r="AE127" i="34"/>
  <c r="AG36" i="34"/>
  <c r="AG107" i="34"/>
  <c r="AE94" i="34"/>
  <c r="AG74" i="34"/>
  <c r="AE99" i="34"/>
  <c r="AG112" i="34"/>
  <c r="AE113" i="34"/>
  <c r="AG100" i="34"/>
  <c r="AG69" i="34"/>
  <c r="AE32" i="34"/>
  <c r="AG31" i="34"/>
  <c r="AE82" i="34"/>
  <c r="AG122" i="34"/>
  <c r="AE86" i="34"/>
  <c r="AG123" i="34"/>
  <c r="AG42" i="34"/>
  <c r="AE128" i="34"/>
  <c r="AG64" i="34"/>
  <c r="AG50" i="34"/>
  <c r="AE104" i="34"/>
  <c r="AE44" i="34"/>
  <c r="AE114" i="34"/>
  <c r="AG120" i="34"/>
  <c r="AG75" i="34"/>
  <c r="AG111" i="34"/>
  <c r="AE109" i="34"/>
  <c r="AG106" i="34"/>
  <c r="AG105" i="34"/>
  <c r="AG40" i="34"/>
  <c r="AE111" i="34"/>
  <c r="AG66" i="34"/>
  <c r="AG83" i="34"/>
  <c r="AG85" i="34"/>
  <c r="AG119" i="34"/>
  <c r="AG127" i="34"/>
  <c r="AE36" i="34"/>
  <c r="AE107" i="34"/>
  <c r="AG94" i="34"/>
  <c r="AE74" i="34"/>
  <c r="AE112" i="34"/>
  <c r="AE100" i="34"/>
  <c r="AE69" i="34"/>
  <c r="AE31" i="34"/>
  <c r="AG82" i="34"/>
  <c r="AG86" i="34"/>
  <c r="AE123" i="34"/>
  <c r="AE42" i="34"/>
  <c r="AG128" i="34"/>
  <c r="AE64" i="34"/>
  <c r="AG104" i="34"/>
  <c r="AG44" i="34"/>
  <c r="AE1" i="34"/>
  <c r="D7" i="33" s="1"/>
  <c r="AK6" i="34"/>
  <c r="AI6" i="34"/>
  <c r="AK7" i="34"/>
  <c r="AI7" i="34"/>
  <c r="AO5" i="34"/>
  <c r="AM5" i="34"/>
  <c r="AB3" i="21"/>
  <c r="N4" i="11"/>
  <c r="AB3" i="22"/>
  <c r="AB3" i="16"/>
  <c r="N4" i="7"/>
  <c r="N4" i="10"/>
  <c r="AB3" i="20"/>
  <c r="N4" i="8"/>
  <c r="AB3" i="19"/>
  <c r="N4" i="9"/>
  <c r="AD98" i="34"/>
  <c r="AD126" i="34"/>
  <c r="AD43" i="34"/>
  <c r="AD97" i="34"/>
  <c r="AD40" i="34"/>
  <c r="AD47" i="34"/>
  <c r="AD125" i="34"/>
  <c r="AD31" i="34"/>
  <c r="AD86" i="34"/>
  <c r="AD50" i="34"/>
  <c r="AD82" i="34"/>
  <c r="AD93" i="34"/>
  <c r="AD118" i="34"/>
  <c r="AD36" i="34"/>
  <c r="AD112" i="34"/>
  <c r="AD68" i="34"/>
  <c r="AD100" i="34"/>
  <c r="AD120" i="34"/>
  <c r="AD70" i="34"/>
  <c r="AD28" i="34"/>
  <c r="AD58" i="34"/>
  <c r="AD74" i="34"/>
  <c r="AD76" i="34"/>
  <c r="AD102" i="34"/>
  <c r="AD12" i="34"/>
  <c r="AH64" i="34"/>
  <c r="AD88" i="34"/>
  <c r="AD78" i="34"/>
  <c r="AD51" i="34"/>
  <c r="AD10" i="34"/>
  <c r="AD116" i="34"/>
  <c r="AD129" i="34"/>
  <c r="AD45" i="34"/>
  <c r="AD23" i="34"/>
  <c r="AD107" i="34"/>
  <c r="AD110" i="34"/>
  <c r="AD13" i="34"/>
  <c r="AD34" i="34"/>
  <c r="AD89" i="34"/>
  <c r="AD65" i="34"/>
  <c r="AD128" i="34"/>
  <c r="AD41" i="34"/>
  <c r="AD35" i="34"/>
  <c r="AD73" i="34"/>
  <c r="AD122" i="34"/>
  <c r="AD81" i="34"/>
  <c r="AD66" i="34"/>
  <c r="AD69" i="34"/>
  <c r="AD83" i="34"/>
  <c r="AD17" i="34"/>
  <c r="AD24" i="34"/>
  <c r="AD121" i="34"/>
  <c r="AD72" i="34"/>
  <c r="AD117" i="34"/>
  <c r="AD48" i="34"/>
  <c r="AD22" i="34"/>
  <c r="AD14" i="34"/>
  <c r="AD15" i="34"/>
  <c r="AH6" i="34"/>
  <c r="AD59" i="34"/>
  <c r="AD75" i="34"/>
  <c r="AD96" i="34"/>
  <c r="AD37" i="34"/>
  <c r="AD44" i="34"/>
  <c r="AD95" i="34"/>
  <c r="AD84" i="34"/>
  <c r="AD124" i="34"/>
  <c r="AD123" i="34"/>
  <c r="AD49" i="34"/>
  <c r="AD108" i="34"/>
  <c r="AD52" i="34"/>
  <c r="AD105" i="34"/>
  <c r="AD19" i="34"/>
  <c r="AD79" i="34"/>
  <c r="AD113" i="34"/>
  <c r="AD114" i="34"/>
  <c r="AD115" i="34"/>
  <c r="AD127" i="34"/>
  <c r="AD99" i="34"/>
  <c r="AD33" i="34"/>
  <c r="AD101" i="34"/>
  <c r="AD56" i="34"/>
  <c r="AD38" i="34"/>
  <c r="AL5" i="34"/>
  <c r="AD111" i="34"/>
  <c r="AD106" i="34"/>
  <c r="AD39" i="34"/>
  <c r="AD20" i="34"/>
  <c r="AD94" i="34"/>
  <c r="AD103" i="34"/>
  <c r="AD67" i="34"/>
  <c r="AD62" i="34"/>
  <c r="AD55" i="34"/>
  <c r="AD32" i="34"/>
  <c r="AD46" i="34"/>
  <c r="AD63" i="34"/>
  <c r="AD11" i="34"/>
  <c r="AD57" i="34"/>
  <c r="AD104" i="34"/>
  <c r="AD85" i="34"/>
  <c r="AD54" i="34"/>
  <c r="AD18" i="34"/>
  <c r="AD109" i="34"/>
  <c r="AD60" i="34"/>
  <c r="AD26" i="34"/>
  <c r="AD64" i="34"/>
  <c r="AD29" i="34"/>
  <c r="AD25" i="34"/>
  <c r="AD21" i="34"/>
  <c r="AD30" i="34"/>
  <c r="AD8" i="34"/>
  <c r="AD91" i="34"/>
  <c r="AD77" i="34"/>
  <c r="AD42" i="34"/>
  <c r="AD71" i="34"/>
  <c r="AD90" i="34"/>
  <c r="AH7" i="34"/>
  <c r="AD61" i="34"/>
  <c r="AD87" i="34"/>
  <c r="AD53" i="34"/>
  <c r="AD16" i="34"/>
  <c r="AD80" i="34"/>
  <c r="AH105" i="34"/>
  <c r="AH43" i="34"/>
  <c r="AH23" i="34"/>
  <c r="AH13" i="34"/>
  <c r="AH106" i="34"/>
  <c r="AH39" i="34"/>
  <c r="AH36" i="34"/>
  <c r="AH66" i="34"/>
  <c r="AI9" i="34" l="1"/>
  <c r="AK10" i="34"/>
  <c r="AK9" i="34"/>
  <c r="AH10" i="34"/>
  <c r="AI10" i="34" s="1"/>
  <c r="AI8" i="34"/>
  <c r="AK11" i="34"/>
  <c r="AI12" i="34"/>
  <c r="AI11" i="34"/>
  <c r="AK12" i="34"/>
  <c r="AI13" i="34"/>
  <c r="AK13" i="34"/>
  <c r="AI14" i="34"/>
  <c r="AI16" i="34"/>
  <c r="AK17" i="34"/>
  <c r="AK15" i="34"/>
  <c r="AK14" i="34"/>
  <c r="AI15" i="34"/>
  <c r="AK16" i="34"/>
  <c r="AK18" i="34"/>
  <c r="AI17" i="34"/>
  <c r="AI18" i="34"/>
  <c r="AI20" i="34"/>
  <c r="AK19" i="34"/>
  <c r="AI19" i="34"/>
  <c r="AI21" i="34"/>
  <c r="AK25" i="34"/>
  <c r="AI79" i="34"/>
  <c r="AK49" i="34"/>
  <c r="AI94" i="34"/>
  <c r="AI54" i="34"/>
  <c r="AK38" i="34"/>
  <c r="AK117" i="34"/>
  <c r="AK36" i="34"/>
  <c r="AI127" i="34"/>
  <c r="AK27" i="34"/>
  <c r="AK26" i="34"/>
  <c r="AI43" i="34"/>
  <c r="AI58" i="34"/>
  <c r="AK23" i="34"/>
  <c r="AI113" i="34"/>
  <c r="AK85" i="34"/>
  <c r="AK59" i="34"/>
  <c r="AK92" i="34"/>
  <c r="AK44" i="34"/>
  <c r="AI53" i="34"/>
  <c r="AI102" i="34"/>
  <c r="AI80" i="34"/>
  <c r="AI64" i="34"/>
  <c r="AI32" i="34"/>
  <c r="AI29" i="34"/>
  <c r="AI119" i="34"/>
  <c r="AK64" i="34"/>
  <c r="AI107" i="34"/>
  <c r="AK109" i="34"/>
  <c r="AK90" i="34"/>
  <c r="AI109" i="34"/>
  <c r="AK100" i="34"/>
  <c r="AK79" i="34"/>
  <c r="AK20" i="34"/>
  <c r="AI28" i="34"/>
  <c r="AI61" i="34"/>
  <c r="AI122" i="34"/>
  <c r="AI83" i="34"/>
  <c r="AI75" i="34"/>
  <c r="AK42" i="34"/>
  <c r="AI100" i="34"/>
  <c r="AI55" i="34"/>
  <c r="AK45" i="34"/>
  <c r="AI42" i="34"/>
  <c r="AK70" i="34"/>
  <c r="AK53" i="34"/>
  <c r="AK94" i="34"/>
  <c r="AK87" i="34"/>
  <c r="AK57" i="34"/>
  <c r="AI126" i="34"/>
  <c r="AK40" i="34"/>
  <c r="AI78" i="34"/>
  <c r="AI52" i="34"/>
  <c r="AK102" i="34"/>
  <c r="AI123" i="34"/>
  <c r="AI117" i="34"/>
  <c r="AI71" i="34"/>
  <c r="AI41" i="34"/>
  <c r="AI24" i="34"/>
  <c r="AI44" i="34"/>
  <c r="AI22" i="34"/>
  <c r="AK21" i="34"/>
  <c r="AI86" i="34"/>
  <c r="AI63" i="34"/>
  <c r="AK35" i="34"/>
  <c r="AI65" i="34"/>
  <c r="AK120" i="34"/>
  <c r="AI120" i="34"/>
  <c r="AK71" i="34"/>
  <c r="AI27" i="34"/>
  <c r="AK41" i="34"/>
  <c r="AI35" i="34"/>
  <c r="AK84" i="34"/>
  <c r="AK28" i="34"/>
  <c r="AI114" i="34"/>
  <c r="AI59" i="34"/>
  <c r="AK82" i="34"/>
  <c r="AK106" i="34"/>
  <c r="AK66" i="34"/>
  <c r="AI25" i="34"/>
  <c r="AI49" i="34"/>
  <c r="AK124" i="34"/>
  <c r="AI98" i="34"/>
  <c r="AK61" i="34"/>
  <c r="AK72" i="34"/>
  <c r="AI96" i="34"/>
  <c r="AK52" i="34"/>
  <c r="AK89" i="34"/>
  <c r="AK32" i="34"/>
  <c r="AK118" i="34"/>
  <c r="AI115" i="34"/>
  <c r="AI23" i="34"/>
  <c r="AK29" i="34"/>
  <c r="AI77" i="34"/>
  <c r="AI76" i="34"/>
  <c r="AI106" i="34"/>
  <c r="AK96" i="34"/>
  <c r="AK119" i="34"/>
  <c r="AI105" i="34"/>
  <c r="AI95" i="34"/>
  <c r="AI47" i="34"/>
  <c r="AI112" i="34"/>
  <c r="AK93" i="34"/>
  <c r="AK105" i="34"/>
  <c r="AI62" i="34"/>
  <c r="AI68" i="34"/>
  <c r="AK31" i="34"/>
  <c r="AI104" i="34"/>
  <c r="AK95" i="34"/>
  <c r="AI99" i="34"/>
  <c r="AK107" i="34"/>
  <c r="AK56" i="34"/>
  <c r="AI128" i="34"/>
  <c r="AI129" i="34"/>
  <c r="AK34" i="34"/>
  <c r="AK39" i="34"/>
  <c r="AK47" i="34"/>
  <c r="AI57" i="34"/>
  <c r="AK51" i="34"/>
  <c r="AI33" i="34"/>
  <c r="AK88" i="34"/>
  <c r="AK37" i="34"/>
  <c r="AK67" i="34"/>
  <c r="AK112" i="34"/>
  <c r="AK63" i="34"/>
  <c r="AK125" i="34"/>
  <c r="AK30" i="34"/>
  <c r="AK108" i="34"/>
  <c r="AI82" i="34"/>
  <c r="AI124" i="34"/>
  <c r="AI72" i="34"/>
  <c r="AI118" i="34"/>
  <c r="AK76" i="34"/>
  <c r="AI31" i="34"/>
  <c r="AK99" i="34"/>
  <c r="AK129" i="34"/>
  <c r="AI39" i="34"/>
  <c r="AI51" i="34"/>
  <c r="AI88" i="34"/>
  <c r="AI125" i="34"/>
  <c r="AI108" i="34"/>
  <c r="AK103" i="34"/>
  <c r="AI91" i="34"/>
  <c r="AK116" i="34"/>
  <c r="AI121" i="34"/>
  <c r="AI60" i="34"/>
  <c r="AK126" i="34"/>
  <c r="AK48" i="34"/>
  <c r="AI46" i="34"/>
  <c r="AI81" i="34"/>
  <c r="AI73" i="34"/>
  <c r="AK97" i="34"/>
  <c r="AK86" i="34"/>
  <c r="AI90" i="34"/>
  <c r="AK43" i="34"/>
  <c r="AI26" i="34"/>
  <c r="AI110" i="34"/>
  <c r="AK69" i="34"/>
  <c r="AI111" i="34"/>
  <c r="AI101" i="34"/>
  <c r="AK55" i="34"/>
  <c r="AK74" i="34"/>
  <c r="AK83" i="34"/>
  <c r="AK75" i="34"/>
  <c r="AK50" i="34"/>
  <c r="AI84" i="34"/>
  <c r="AK62" i="34"/>
  <c r="AK104" i="34"/>
  <c r="AI56" i="34"/>
  <c r="AK128" i="34"/>
  <c r="AI34" i="34"/>
  <c r="AI45" i="34"/>
  <c r="AI87" i="34"/>
  <c r="AI37" i="34"/>
  <c r="AI103" i="34"/>
  <c r="AK91" i="34"/>
  <c r="AI116" i="34"/>
  <c r="AK121" i="34"/>
  <c r="AK60" i="34"/>
  <c r="AI48" i="34"/>
  <c r="AK46" i="34"/>
  <c r="AK81" i="34"/>
  <c r="AK73" i="34"/>
  <c r="AI97" i="34"/>
  <c r="AK110" i="34"/>
  <c r="AI69" i="34"/>
  <c r="AK111" i="34"/>
  <c r="AK101" i="34"/>
  <c r="AI74" i="34"/>
  <c r="AI50" i="34"/>
  <c r="AK114" i="34"/>
  <c r="AI66" i="34"/>
  <c r="AK98" i="34"/>
  <c r="AK123" i="34"/>
  <c r="AI89" i="34"/>
  <c r="AK115" i="34"/>
  <c r="AK77" i="34"/>
  <c r="AI93" i="34"/>
  <c r="AK68" i="34"/>
  <c r="AK33" i="34"/>
  <c r="AI67" i="34"/>
  <c r="AI30" i="34"/>
  <c r="AK54" i="34"/>
  <c r="AK80" i="34"/>
  <c r="AK24" i="34"/>
  <c r="AI40" i="34"/>
  <c r="AK113" i="34"/>
  <c r="AI38" i="34"/>
  <c r="AI92" i="34"/>
  <c r="AK78" i="34"/>
  <c r="AK65" i="34"/>
  <c r="AI70" i="34"/>
  <c r="AK22" i="34"/>
  <c r="AK58" i="34"/>
  <c r="AI85" i="34"/>
  <c r="AI36" i="34"/>
  <c r="AK122" i="34"/>
  <c r="AK127" i="34"/>
  <c r="AM7" i="34"/>
  <c r="AO7" i="34"/>
  <c r="AQ5" i="34"/>
  <c r="AS5" i="34"/>
  <c r="AO8" i="34"/>
  <c r="AM8" i="34"/>
  <c r="AM6" i="34"/>
  <c r="AO6" i="34"/>
  <c r="AH19" i="34"/>
  <c r="AH58" i="34"/>
  <c r="AH52" i="34"/>
  <c r="AH126" i="34"/>
  <c r="AH73" i="34"/>
  <c r="AH60" i="34"/>
  <c r="AH12" i="34"/>
  <c r="AH76" i="34"/>
  <c r="AH14" i="34"/>
  <c r="AH31" i="34"/>
  <c r="AH48" i="34"/>
  <c r="AH15" i="34"/>
  <c r="AH95" i="34"/>
  <c r="AH44" i="34"/>
  <c r="AH51" i="34"/>
  <c r="AH69" i="34"/>
  <c r="AH72" i="34"/>
  <c r="AH37" i="34"/>
  <c r="AH75" i="34"/>
  <c r="AH42" i="34"/>
  <c r="AH35" i="34"/>
  <c r="AH16" i="34"/>
  <c r="AH34" i="34"/>
  <c r="AH103" i="34"/>
  <c r="AH54" i="34"/>
  <c r="AH87" i="34"/>
  <c r="AP5" i="34"/>
  <c r="AH90" i="34"/>
  <c r="AH81" i="34"/>
  <c r="AH18" i="34"/>
  <c r="AH96" i="34"/>
  <c r="AH98" i="34"/>
  <c r="AH47" i="34"/>
  <c r="AH24" i="34"/>
  <c r="AH116" i="34"/>
  <c r="AH104" i="34"/>
  <c r="AH117" i="34"/>
  <c r="AH97" i="34"/>
  <c r="AH33" i="34"/>
  <c r="AH40" i="34"/>
  <c r="AH45" i="34"/>
  <c r="AH112" i="34"/>
  <c r="AH107" i="34"/>
  <c r="AH79" i="34"/>
  <c r="AH119" i="34"/>
  <c r="AH29" i="34"/>
  <c r="AH108" i="34"/>
  <c r="AH78" i="34"/>
  <c r="AH21" i="34"/>
  <c r="AH123" i="34"/>
  <c r="AH32" i="34"/>
  <c r="AH102" i="34"/>
  <c r="AH67" i="34"/>
  <c r="AH56" i="34"/>
  <c r="AH46" i="34"/>
  <c r="AH86" i="34"/>
  <c r="AH121" i="34"/>
  <c r="AH93" i="34"/>
  <c r="AH11" i="34"/>
  <c r="AH124" i="34"/>
  <c r="AH89" i="34"/>
  <c r="AH127" i="34"/>
  <c r="AH41" i="34"/>
  <c r="AH20" i="34"/>
  <c r="AH101" i="34"/>
  <c r="AH100" i="34"/>
  <c r="AH122" i="34"/>
  <c r="AH17" i="34"/>
  <c r="AH49" i="34"/>
  <c r="AH22" i="34"/>
  <c r="AH110" i="34"/>
  <c r="AH94" i="34"/>
  <c r="AL7" i="34"/>
  <c r="AH129" i="34"/>
  <c r="AH74" i="34"/>
  <c r="AH125" i="34"/>
  <c r="AH80" i="34"/>
  <c r="AH25" i="34"/>
  <c r="AH26" i="34"/>
  <c r="AH55" i="34"/>
  <c r="AH92" i="34"/>
  <c r="AH30" i="34"/>
  <c r="AH120" i="34"/>
  <c r="AH50" i="34"/>
  <c r="AH38" i="34"/>
  <c r="AH83" i="34"/>
  <c r="AH88" i="34"/>
  <c r="AH61" i="34"/>
  <c r="AH71" i="34"/>
  <c r="AH91" i="34"/>
  <c r="AH99" i="34"/>
  <c r="AH84" i="34"/>
  <c r="AH114" i="34"/>
  <c r="AH128" i="34"/>
  <c r="AH28" i="34"/>
  <c r="AH113" i="34"/>
  <c r="AH68" i="34"/>
  <c r="AH82" i="34"/>
  <c r="AH62" i="34"/>
  <c r="AH77" i="34"/>
  <c r="AH63" i="34"/>
  <c r="AH27" i="34"/>
  <c r="AL8" i="34"/>
  <c r="AH8" i="34"/>
  <c r="AH57" i="34"/>
  <c r="AL6" i="34"/>
  <c r="AH65" i="34"/>
  <c r="AH70" i="34"/>
  <c r="AH111" i="34"/>
  <c r="AH85" i="34"/>
  <c r="AH109" i="34"/>
  <c r="AH118" i="34"/>
  <c r="AH59" i="34"/>
  <c r="AH9" i="34"/>
  <c r="AH115" i="34"/>
  <c r="AH53" i="34"/>
  <c r="AL110" i="34"/>
  <c r="AL97" i="34"/>
  <c r="AL21" i="34"/>
  <c r="AL105" i="34"/>
  <c r="AL104" i="34"/>
  <c r="AM10" i="34" l="1"/>
  <c r="AI4" i="34"/>
  <c r="E8" i="33" s="1"/>
  <c r="AL11" i="34"/>
  <c r="AM11" i="34" s="1"/>
  <c r="AM12" i="34"/>
  <c r="AO10" i="34"/>
  <c r="AO11" i="34"/>
  <c r="AM9" i="34"/>
  <c r="AO9" i="34"/>
  <c r="AS9" i="34" s="1"/>
  <c r="AI1" i="34"/>
  <c r="D8" i="33" s="1"/>
  <c r="AO15" i="34"/>
  <c r="AO12" i="34"/>
  <c r="AM18" i="34"/>
  <c r="AO13" i="34"/>
  <c r="AM14" i="34"/>
  <c r="AM15" i="34"/>
  <c r="AM13" i="34"/>
  <c r="AO14" i="34"/>
  <c r="AM16" i="34"/>
  <c r="AO16" i="34"/>
  <c r="AM17" i="34"/>
  <c r="AO17" i="34"/>
  <c r="AO18" i="34"/>
  <c r="AO19" i="34"/>
  <c r="AM19" i="34"/>
  <c r="AM71" i="34"/>
  <c r="AO74" i="34"/>
  <c r="AM42" i="34"/>
  <c r="AM84" i="34"/>
  <c r="AO67" i="34"/>
  <c r="AO21" i="34"/>
  <c r="AM21" i="34"/>
  <c r="AM20" i="34"/>
  <c r="AO20" i="34"/>
  <c r="AO71" i="34"/>
  <c r="AM77" i="34"/>
  <c r="AO76" i="34"/>
  <c r="AM95" i="34"/>
  <c r="AO109" i="34"/>
  <c r="AO69" i="34"/>
  <c r="AM43" i="34"/>
  <c r="AO34" i="34"/>
  <c r="AM78" i="34"/>
  <c r="AO121" i="34"/>
  <c r="AM50" i="34"/>
  <c r="AO111" i="34"/>
  <c r="AO114" i="34"/>
  <c r="AO126" i="34"/>
  <c r="AM67" i="34"/>
  <c r="AM31" i="34"/>
  <c r="AM117" i="34"/>
  <c r="AM36" i="34"/>
  <c r="AM127" i="34"/>
  <c r="AO59" i="34"/>
  <c r="AM39" i="34"/>
  <c r="AO31" i="34"/>
  <c r="AM106" i="34"/>
  <c r="AM34" i="34"/>
  <c r="AO122" i="34"/>
  <c r="AO110" i="34"/>
  <c r="AO68" i="34"/>
  <c r="AM52" i="34"/>
  <c r="AM66" i="34"/>
  <c r="AM41" i="34"/>
  <c r="AO46" i="34"/>
  <c r="AM33" i="34"/>
  <c r="AM91" i="34"/>
  <c r="AO56" i="34"/>
  <c r="AM115" i="34"/>
  <c r="AO118" i="34"/>
  <c r="AM46" i="34"/>
  <c r="AM35" i="34"/>
  <c r="AM69" i="34"/>
  <c r="AM103" i="34"/>
  <c r="AO106" i="34"/>
  <c r="AO124" i="34"/>
  <c r="AM86" i="34"/>
  <c r="AO80" i="34"/>
  <c r="AO61" i="34"/>
  <c r="AO50" i="34"/>
  <c r="AO101" i="34"/>
  <c r="AM26" i="34"/>
  <c r="AM85" i="34"/>
  <c r="AM108" i="34"/>
  <c r="AO33" i="34"/>
  <c r="AM25" i="34"/>
  <c r="AM126" i="34"/>
  <c r="AO87" i="34"/>
  <c r="AM98" i="34"/>
  <c r="AM27" i="34"/>
  <c r="AM51" i="34"/>
  <c r="AM49" i="34"/>
  <c r="AM80" i="34"/>
  <c r="AM79" i="34"/>
  <c r="AM37" i="34"/>
  <c r="AM110" i="34"/>
  <c r="AO104" i="34"/>
  <c r="AM68" i="34"/>
  <c r="AO24" i="34"/>
  <c r="AO78" i="34"/>
  <c r="AO88" i="34"/>
  <c r="AO66" i="34"/>
  <c r="AO91" i="34"/>
  <c r="AM93" i="34"/>
  <c r="AO70" i="34"/>
  <c r="AO30" i="34"/>
  <c r="AM101" i="34"/>
  <c r="AO26" i="34"/>
  <c r="AO85" i="34"/>
  <c r="AO108" i="34"/>
  <c r="AO25" i="34"/>
  <c r="AM87" i="34"/>
  <c r="AO98" i="34"/>
  <c r="AO27" i="34"/>
  <c r="AO51" i="34"/>
  <c r="AO49" i="34"/>
  <c r="AO79" i="34"/>
  <c r="AO37" i="34"/>
  <c r="AM104" i="34"/>
  <c r="AM24" i="34"/>
  <c r="AM88" i="34"/>
  <c r="AO93" i="34"/>
  <c r="AM70" i="34"/>
  <c r="AM30" i="34"/>
  <c r="AM45" i="34"/>
  <c r="AO57" i="34"/>
  <c r="AM64" i="34"/>
  <c r="AO53" i="34"/>
  <c r="AO75" i="34"/>
  <c r="AO32" i="34"/>
  <c r="AM92" i="34"/>
  <c r="AO62" i="34"/>
  <c r="AO45" i="34"/>
  <c r="AM29" i="34"/>
  <c r="AO65" i="34"/>
  <c r="AM94" i="34"/>
  <c r="AM113" i="34"/>
  <c r="AM125" i="34"/>
  <c r="AO22" i="34"/>
  <c r="AO41" i="34"/>
  <c r="AO83" i="34"/>
  <c r="AO89" i="34"/>
  <c r="AM57" i="34"/>
  <c r="AO128" i="34"/>
  <c r="AO28" i="34"/>
  <c r="AM23" i="34"/>
  <c r="AM116" i="34"/>
  <c r="AO64" i="34"/>
  <c r="AO129" i="34"/>
  <c r="AO82" i="34"/>
  <c r="AM105" i="34"/>
  <c r="AM53" i="34"/>
  <c r="AO47" i="34"/>
  <c r="AM32" i="34"/>
  <c r="AM65" i="34"/>
  <c r="AO43" i="34"/>
  <c r="AM22" i="34"/>
  <c r="AM89" i="34"/>
  <c r="AM56" i="34"/>
  <c r="AO105" i="34"/>
  <c r="AO52" i="34"/>
  <c r="AM63" i="34"/>
  <c r="AO72" i="34"/>
  <c r="AM97" i="34"/>
  <c r="AM40" i="34"/>
  <c r="AO54" i="34"/>
  <c r="AO38" i="34"/>
  <c r="AM120" i="34"/>
  <c r="AM112" i="34"/>
  <c r="AM123" i="34"/>
  <c r="AM107" i="34"/>
  <c r="AO127" i="34"/>
  <c r="AM96" i="34"/>
  <c r="AM122" i="34"/>
  <c r="AM58" i="34"/>
  <c r="AM61" i="34"/>
  <c r="AM81" i="34"/>
  <c r="AO100" i="34"/>
  <c r="AM55" i="34"/>
  <c r="AM102" i="34"/>
  <c r="AO90" i="34"/>
  <c r="AO73" i="34"/>
  <c r="AM121" i="34"/>
  <c r="AO103" i="34"/>
  <c r="AO60" i="34"/>
  <c r="AM48" i="34"/>
  <c r="AM44" i="34"/>
  <c r="AO92" i="34"/>
  <c r="AO29" i="34"/>
  <c r="AO125" i="34"/>
  <c r="AM83" i="34"/>
  <c r="AM28" i="34"/>
  <c r="AO116" i="34"/>
  <c r="AM82" i="34"/>
  <c r="AO99" i="34"/>
  <c r="AO119" i="34"/>
  <c r="AM99" i="34"/>
  <c r="AO63" i="34"/>
  <c r="AM72" i="34"/>
  <c r="AO97" i="34"/>
  <c r="AO40" i="34"/>
  <c r="AM54" i="34"/>
  <c r="AM38" i="34"/>
  <c r="AO120" i="34"/>
  <c r="AO112" i="34"/>
  <c r="AO123" i="34"/>
  <c r="AO107" i="34"/>
  <c r="AO96" i="34"/>
  <c r="AO58" i="34"/>
  <c r="AO81" i="34"/>
  <c r="AM100" i="34"/>
  <c r="AO55" i="34"/>
  <c r="AO102" i="34"/>
  <c r="AM90" i="34"/>
  <c r="AM73" i="34"/>
  <c r="AM60" i="34"/>
  <c r="AO48" i="34"/>
  <c r="AO44" i="34"/>
  <c r="AM75" i="34"/>
  <c r="AM62" i="34"/>
  <c r="AO94" i="34"/>
  <c r="AO113" i="34"/>
  <c r="AM128" i="34"/>
  <c r="AO23" i="34"/>
  <c r="AM129" i="34"/>
  <c r="AM47" i="34"/>
  <c r="AM119" i="34"/>
  <c r="AM76" i="34"/>
  <c r="AM74" i="34"/>
  <c r="AO115" i="34"/>
  <c r="AM109" i="34"/>
  <c r="AM111" i="34"/>
  <c r="AO117" i="34"/>
  <c r="AM59" i="34"/>
  <c r="AO77" i="34"/>
  <c r="AM114" i="34"/>
  <c r="AO36" i="34"/>
  <c r="AO39" i="34"/>
  <c r="AO95" i="34"/>
  <c r="AM118" i="34"/>
  <c r="AO42" i="34"/>
  <c r="AM124" i="34"/>
  <c r="AO86" i="34"/>
  <c r="AO84" i="34"/>
  <c r="AO35" i="34"/>
  <c r="AQ7" i="34"/>
  <c r="AS7" i="34"/>
  <c r="AS6" i="34"/>
  <c r="AQ6" i="34"/>
  <c r="AW5" i="34"/>
  <c r="AU5" i="34"/>
  <c r="AS8" i="34"/>
  <c r="AQ8" i="34"/>
  <c r="AL86" i="34"/>
  <c r="AL66" i="34"/>
  <c r="AL85" i="34"/>
  <c r="AL126" i="34"/>
  <c r="AL17" i="34"/>
  <c r="AL39" i="34"/>
  <c r="AL129" i="34"/>
  <c r="AL117" i="34"/>
  <c r="AL25" i="34"/>
  <c r="AL70" i="34"/>
  <c r="AP7" i="34"/>
  <c r="AL12" i="34"/>
  <c r="AL9" i="34"/>
  <c r="AL78" i="34"/>
  <c r="AL87" i="34"/>
  <c r="AL116" i="34"/>
  <c r="AL80" i="34"/>
  <c r="AL40" i="34"/>
  <c r="AL121" i="34"/>
  <c r="AL35" i="34"/>
  <c r="AL76" i="34"/>
  <c r="AL52" i="34"/>
  <c r="AL109" i="34"/>
  <c r="AL61" i="34"/>
  <c r="AL88" i="34"/>
  <c r="AL111" i="34"/>
  <c r="AL84" i="34"/>
  <c r="AL42" i="34"/>
  <c r="AL120" i="34"/>
  <c r="AL99" i="34"/>
  <c r="AL102" i="34"/>
  <c r="AL22" i="34"/>
  <c r="AL73" i="34"/>
  <c r="AL92" i="34"/>
  <c r="AL30" i="34"/>
  <c r="AL56" i="34"/>
  <c r="AL113" i="34"/>
  <c r="AL122" i="34"/>
  <c r="AL103" i="34"/>
  <c r="AL64" i="34"/>
  <c r="AL32" i="34"/>
  <c r="AL28" i="34"/>
  <c r="AL54" i="34"/>
  <c r="AL125" i="34"/>
  <c r="AL75" i="34"/>
  <c r="AL74" i="34"/>
  <c r="AL34" i="34"/>
  <c r="AL89" i="34"/>
  <c r="AL16" i="34"/>
  <c r="AL128" i="34"/>
  <c r="AL53" i="34"/>
  <c r="AL71" i="34"/>
  <c r="AL96" i="34"/>
  <c r="AL48" i="34"/>
  <c r="AL43" i="34"/>
  <c r="AL77" i="34"/>
  <c r="AL100" i="34"/>
  <c r="AP21" i="34"/>
  <c r="AL13" i="34"/>
  <c r="AL44" i="34"/>
  <c r="AP96" i="34"/>
  <c r="AL37" i="34"/>
  <c r="AL95" i="34"/>
  <c r="AL55" i="34"/>
  <c r="AL65" i="34"/>
  <c r="AL10" i="34"/>
  <c r="AL23" i="34"/>
  <c r="AL106" i="34"/>
  <c r="AL38" i="34"/>
  <c r="AL94" i="34"/>
  <c r="AL98" i="34"/>
  <c r="AL112" i="34"/>
  <c r="AL91" i="34"/>
  <c r="AL59" i="34"/>
  <c r="AL24" i="34"/>
  <c r="AL108" i="34"/>
  <c r="AL41" i="34"/>
  <c r="AL90" i="34"/>
  <c r="AL60" i="34"/>
  <c r="AL123" i="34"/>
  <c r="AL114" i="34"/>
  <c r="AL14" i="34"/>
  <c r="AP8" i="34"/>
  <c r="AL26" i="34"/>
  <c r="AL118" i="34"/>
  <c r="AL50" i="34"/>
  <c r="AL101" i="34"/>
  <c r="AL115" i="34"/>
  <c r="AL58" i="34"/>
  <c r="AL18" i="34"/>
  <c r="AL20" i="34"/>
  <c r="AL67" i="34"/>
  <c r="AL33" i="34"/>
  <c r="AL68" i="34"/>
  <c r="AL57" i="34"/>
  <c r="AL49" i="34"/>
  <c r="AL31" i="34"/>
  <c r="AL93" i="34"/>
  <c r="AL62" i="34"/>
  <c r="AL82" i="34"/>
  <c r="AL15" i="34"/>
  <c r="AL36" i="34"/>
  <c r="AL83" i="34"/>
  <c r="AL45" i="34"/>
  <c r="AL107" i="34"/>
  <c r="AL69" i="34"/>
  <c r="AL127" i="34"/>
  <c r="AL81" i="34"/>
  <c r="AL63" i="34"/>
  <c r="AL29" i="34"/>
  <c r="AL27" i="34"/>
  <c r="AL119" i="34"/>
  <c r="AL124" i="34"/>
  <c r="AL72" i="34"/>
  <c r="AL19" i="34"/>
  <c r="AP6" i="34"/>
  <c r="AL47" i="34"/>
  <c r="AL51" i="34"/>
  <c r="AT5" i="34"/>
  <c r="AL79" i="34"/>
  <c r="AL46" i="34"/>
  <c r="AP13" i="34"/>
  <c r="AP18" i="34"/>
  <c r="AP19" i="34"/>
  <c r="AP31" i="34"/>
  <c r="AP53" i="34"/>
  <c r="AP128" i="34"/>
  <c r="AP23" i="34"/>
  <c r="AM4" i="34" l="1"/>
  <c r="E9" i="33" s="1"/>
  <c r="AM1" i="34"/>
  <c r="D9" i="33" s="1"/>
  <c r="AQ10" i="34"/>
  <c r="AS10" i="34"/>
  <c r="AS11" i="34"/>
  <c r="AQ9" i="34"/>
  <c r="AS12" i="34"/>
  <c r="AQ11" i="34"/>
  <c r="AP12" i="34"/>
  <c r="AQ12" i="34" s="1"/>
  <c r="AS15" i="34"/>
  <c r="AQ15" i="34"/>
  <c r="AQ13" i="34"/>
  <c r="AS13" i="34"/>
  <c r="AQ14" i="34"/>
  <c r="AS17" i="34"/>
  <c r="AS16" i="34"/>
  <c r="AS14" i="34"/>
  <c r="AQ16" i="34"/>
  <c r="AS19" i="34"/>
  <c r="AQ18" i="34"/>
  <c r="AQ19" i="34"/>
  <c r="AS18" i="34"/>
  <c r="AQ17" i="34"/>
  <c r="AS75" i="34"/>
  <c r="AQ86" i="34"/>
  <c r="AS72" i="34"/>
  <c r="AS44" i="34"/>
  <c r="AS22" i="34"/>
  <c r="AS21" i="34"/>
  <c r="AS38" i="34"/>
  <c r="AQ21" i="34"/>
  <c r="AQ20" i="34"/>
  <c r="AS35" i="34"/>
  <c r="AQ83" i="34"/>
  <c r="AS20" i="34"/>
  <c r="AS39" i="34"/>
  <c r="AS40" i="34"/>
  <c r="AQ53" i="34"/>
  <c r="AS95" i="34"/>
  <c r="AS31" i="34"/>
  <c r="AS76" i="34"/>
  <c r="AS94" i="34"/>
  <c r="AQ115" i="34"/>
  <c r="AS113" i="34"/>
  <c r="AS73" i="34"/>
  <c r="AS82" i="34"/>
  <c r="AS36" i="34"/>
  <c r="AQ43" i="34"/>
  <c r="AS129" i="34"/>
  <c r="AS45" i="34"/>
  <c r="AQ88" i="34"/>
  <c r="AQ33" i="34"/>
  <c r="AS56" i="34"/>
  <c r="AS84" i="34"/>
  <c r="AS127" i="34"/>
  <c r="AS125" i="34"/>
  <c r="AQ57" i="34"/>
  <c r="AQ29" i="34"/>
  <c r="AQ79" i="34"/>
  <c r="AS57" i="34"/>
  <c r="AQ72" i="34"/>
  <c r="AQ68" i="34"/>
  <c r="AS79" i="34"/>
  <c r="AS121" i="34"/>
  <c r="AQ108" i="34"/>
  <c r="AQ36" i="34"/>
  <c r="AS85" i="34"/>
  <c r="AQ28" i="34"/>
  <c r="AS32" i="34"/>
  <c r="AS93" i="34"/>
  <c r="AQ27" i="34"/>
  <c r="AQ85" i="34"/>
  <c r="AQ35" i="34"/>
  <c r="AQ84" i="34"/>
  <c r="AQ93" i="34"/>
  <c r="AS122" i="34"/>
  <c r="AS48" i="34"/>
  <c r="AS58" i="34"/>
  <c r="AS107" i="34"/>
  <c r="AS89" i="34"/>
  <c r="AS54" i="34"/>
  <c r="AQ50" i="34"/>
  <c r="AQ98" i="34"/>
  <c r="AQ104" i="34"/>
  <c r="AS105" i="34"/>
  <c r="AS50" i="34"/>
  <c r="AQ73" i="34"/>
  <c r="AS98" i="34"/>
  <c r="AS28" i="34"/>
  <c r="AQ22" i="34"/>
  <c r="AQ89" i="34"/>
  <c r="AQ39" i="34"/>
  <c r="AQ82" i="34"/>
  <c r="AQ40" i="34"/>
  <c r="AS104" i="34"/>
  <c r="AQ94" i="34"/>
  <c r="AQ121" i="34"/>
  <c r="AS86" i="34"/>
  <c r="AQ44" i="34"/>
  <c r="AQ56" i="34"/>
  <c r="AQ122" i="34"/>
  <c r="AS43" i="34"/>
  <c r="AS115" i="34"/>
  <c r="AQ76" i="34"/>
  <c r="AS53" i="34"/>
  <c r="AQ113" i="34"/>
  <c r="AQ75" i="34"/>
  <c r="AS108" i="34"/>
  <c r="AS83" i="34"/>
  <c r="AS80" i="34"/>
  <c r="AS65" i="34"/>
  <c r="AQ66" i="34"/>
  <c r="AQ55" i="34"/>
  <c r="AQ100" i="34"/>
  <c r="AQ97" i="34"/>
  <c r="AS59" i="34"/>
  <c r="AQ118" i="34"/>
  <c r="AS116" i="34"/>
  <c r="AQ51" i="34"/>
  <c r="AQ77" i="34"/>
  <c r="AQ127" i="34"/>
  <c r="AQ46" i="34"/>
  <c r="AQ99" i="34"/>
  <c r="AQ92" i="34"/>
  <c r="AQ45" i="34"/>
  <c r="AS41" i="34"/>
  <c r="AS30" i="34"/>
  <c r="AQ34" i="34"/>
  <c r="AS123" i="34"/>
  <c r="AS33" i="34"/>
  <c r="AQ54" i="34"/>
  <c r="AQ129" i="34"/>
  <c r="AS23" i="34"/>
  <c r="AQ125" i="34"/>
  <c r="AQ111" i="34"/>
  <c r="AQ37" i="34"/>
  <c r="AS106" i="34"/>
  <c r="AQ91" i="34"/>
  <c r="AS78" i="34"/>
  <c r="AQ96" i="34"/>
  <c r="AQ109" i="34"/>
  <c r="AQ52" i="34"/>
  <c r="AQ90" i="34"/>
  <c r="AS64" i="34"/>
  <c r="AS69" i="34"/>
  <c r="AS100" i="34"/>
  <c r="AQ49" i="34"/>
  <c r="AQ61" i="34"/>
  <c r="AS87" i="34"/>
  <c r="AQ59" i="34"/>
  <c r="AQ67" i="34"/>
  <c r="AQ80" i="34"/>
  <c r="AQ42" i="34"/>
  <c r="AS63" i="34"/>
  <c r="AQ71" i="34"/>
  <c r="AQ62" i="34"/>
  <c r="AQ117" i="34"/>
  <c r="AQ116" i="34"/>
  <c r="AS51" i="34"/>
  <c r="AS77" i="34"/>
  <c r="AS46" i="34"/>
  <c r="AS99" i="34"/>
  <c r="AS92" i="34"/>
  <c r="AQ41" i="34"/>
  <c r="AQ30" i="34"/>
  <c r="AS34" i="34"/>
  <c r="AQ123" i="34"/>
  <c r="AQ23" i="34"/>
  <c r="AS111" i="34"/>
  <c r="AS37" i="34"/>
  <c r="AQ106" i="34"/>
  <c r="AS91" i="34"/>
  <c r="AQ78" i="34"/>
  <c r="AS96" i="34"/>
  <c r="AS109" i="34"/>
  <c r="AS52" i="34"/>
  <c r="AS90" i="34"/>
  <c r="AQ64" i="34"/>
  <c r="AS81" i="34"/>
  <c r="AS97" i="34"/>
  <c r="AS62" i="34"/>
  <c r="AS102" i="34"/>
  <c r="AQ69" i="34"/>
  <c r="AQ81" i="34"/>
  <c r="AS66" i="34"/>
  <c r="AQ87" i="34"/>
  <c r="AQ31" i="34"/>
  <c r="AS67" i="34"/>
  <c r="AQ48" i="34"/>
  <c r="AQ110" i="34"/>
  <c r="AS114" i="34"/>
  <c r="AS126" i="34"/>
  <c r="AS27" i="34"/>
  <c r="AQ58" i="34"/>
  <c r="AS103" i="34"/>
  <c r="AS128" i="34"/>
  <c r="AS74" i="34"/>
  <c r="AQ47" i="34"/>
  <c r="AS112" i="34"/>
  <c r="AS24" i="34"/>
  <c r="AS120" i="34"/>
  <c r="AS26" i="34"/>
  <c r="AS119" i="34"/>
  <c r="AS88" i="34"/>
  <c r="AS29" i="34"/>
  <c r="AQ32" i="34"/>
  <c r="AS25" i="34"/>
  <c r="AQ95" i="34"/>
  <c r="AS70" i="34"/>
  <c r="AQ124" i="34"/>
  <c r="AQ107" i="34"/>
  <c r="AS101" i="34"/>
  <c r="AQ105" i="34"/>
  <c r="AS68" i="34"/>
  <c r="AS42" i="34"/>
  <c r="AQ63" i="34"/>
  <c r="AS71" i="34"/>
  <c r="AQ60" i="34"/>
  <c r="AS118" i="34"/>
  <c r="AS117" i="34"/>
  <c r="AQ38" i="34"/>
  <c r="AQ65" i="34"/>
  <c r="AS49" i="34"/>
  <c r="AS61" i="34"/>
  <c r="AS55" i="34"/>
  <c r="AS60" i="34"/>
  <c r="AQ102" i="34"/>
  <c r="AS110" i="34"/>
  <c r="AQ114" i="34"/>
  <c r="AQ126" i="34"/>
  <c r="AQ103" i="34"/>
  <c r="AQ128" i="34"/>
  <c r="AQ74" i="34"/>
  <c r="AS47" i="34"/>
  <c r="AQ112" i="34"/>
  <c r="AQ24" i="34"/>
  <c r="AQ120" i="34"/>
  <c r="AQ26" i="34"/>
  <c r="AQ119" i="34"/>
  <c r="AQ25" i="34"/>
  <c r="AQ70" i="34"/>
  <c r="AS124" i="34"/>
  <c r="AQ101" i="34"/>
  <c r="AU9" i="34"/>
  <c r="AW9" i="34"/>
  <c r="AU6" i="34"/>
  <c r="AW6" i="34"/>
  <c r="AU7" i="34"/>
  <c r="AW7" i="34"/>
  <c r="AU8" i="34"/>
  <c r="AW8" i="34"/>
  <c r="BA5" i="34"/>
  <c r="AY5" i="34"/>
  <c r="AP125" i="34"/>
  <c r="AP89" i="34"/>
  <c r="AP33" i="34"/>
  <c r="AP52" i="34"/>
  <c r="AP55" i="34"/>
  <c r="AP41" i="34"/>
  <c r="AP106" i="34"/>
  <c r="AP76" i="34"/>
  <c r="AP24" i="34"/>
  <c r="AP127" i="34"/>
  <c r="AP108" i="34"/>
  <c r="AP97" i="34"/>
  <c r="AP63" i="34"/>
  <c r="AP70" i="34"/>
  <c r="AP68" i="34"/>
  <c r="AP34" i="34"/>
  <c r="AP99" i="34"/>
  <c r="AP67" i="34"/>
  <c r="AP74" i="34"/>
  <c r="AP48" i="34"/>
  <c r="AP79" i="34"/>
  <c r="AP29" i="34"/>
  <c r="AP30" i="34"/>
  <c r="AT6" i="34"/>
  <c r="AP95" i="34"/>
  <c r="AT9" i="34"/>
  <c r="AP49" i="34"/>
  <c r="AP84" i="34"/>
  <c r="AP54" i="34"/>
  <c r="AP94" i="34"/>
  <c r="AP59" i="34"/>
  <c r="AP47" i="34"/>
  <c r="AP115" i="34"/>
  <c r="AP104" i="34"/>
  <c r="AP78" i="34"/>
  <c r="AP98" i="34"/>
  <c r="AP43" i="34"/>
  <c r="AP103" i="34"/>
  <c r="AP123" i="34"/>
  <c r="AP101" i="34"/>
  <c r="AP27" i="34"/>
  <c r="AP65" i="34"/>
  <c r="AP32" i="34"/>
  <c r="AP80" i="34"/>
  <c r="AP64" i="34"/>
  <c r="AP69" i="34"/>
  <c r="AP114" i="34"/>
  <c r="AP9" i="34"/>
  <c r="AP91" i="34"/>
  <c r="AP46" i="34"/>
  <c r="AP37" i="34"/>
  <c r="AP62" i="34"/>
  <c r="AP86" i="34"/>
  <c r="AP122" i="34"/>
  <c r="AT60" i="34"/>
  <c r="AP100" i="34"/>
  <c r="AP77" i="34"/>
  <c r="AP105" i="34"/>
  <c r="AP88" i="34"/>
  <c r="AP56" i="34"/>
  <c r="AP16" i="34"/>
  <c r="AP66" i="34"/>
  <c r="AP17" i="34"/>
  <c r="AP87" i="34"/>
  <c r="AP90" i="34"/>
  <c r="AP22" i="34"/>
  <c r="AP117" i="34"/>
  <c r="AP102" i="34"/>
  <c r="AP28" i="34"/>
  <c r="AP82" i="34"/>
  <c r="AP14" i="34"/>
  <c r="AP26" i="34"/>
  <c r="AP119" i="34"/>
  <c r="AP85" i="34"/>
  <c r="AP129" i="34"/>
  <c r="AP51" i="34"/>
  <c r="AP73" i="34"/>
  <c r="AP15" i="34"/>
  <c r="AP121" i="34"/>
  <c r="AP126" i="34"/>
  <c r="AP72" i="34"/>
  <c r="AP36" i="34"/>
  <c r="AP71" i="34"/>
  <c r="AP25" i="34"/>
  <c r="AP93" i="34"/>
  <c r="AP11" i="34"/>
  <c r="AX5" i="34"/>
  <c r="AP92" i="34"/>
  <c r="AP116" i="34"/>
  <c r="AP35" i="34"/>
  <c r="AP40" i="34"/>
  <c r="AP112" i="34"/>
  <c r="AT7" i="34"/>
  <c r="AP20" i="34"/>
  <c r="AP57" i="34"/>
  <c r="AP113" i="34"/>
  <c r="AP75" i="34"/>
  <c r="AP10" i="34"/>
  <c r="AP58" i="34"/>
  <c r="AP111" i="34"/>
  <c r="AP60" i="34"/>
  <c r="AP45" i="34"/>
  <c r="AP42" i="34"/>
  <c r="AP38" i="34"/>
  <c r="AT8" i="34"/>
  <c r="AP118" i="34"/>
  <c r="AP61" i="34"/>
  <c r="AP50" i="34"/>
  <c r="AP81" i="34"/>
  <c r="AP44" i="34"/>
  <c r="AP109" i="34"/>
  <c r="AP39" i="34"/>
  <c r="AP83" i="34"/>
  <c r="AP120" i="34"/>
  <c r="AP107" i="34"/>
  <c r="AP124" i="34"/>
  <c r="AP110" i="34"/>
  <c r="AT64" i="34"/>
  <c r="AT26" i="34"/>
  <c r="AW11" i="34" l="1"/>
  <c r="AU11" i="34"/>
  <c r="AU12" i="34"/>
  <c r="AQ4" i="34"/>
  <c r="E10" i="33" s="1"/>
  <c r="AW10" i="34"/>
  <c r="AY10" i="34" s="1"/>
  <c r="AW12" i="34"/>
  <c r="AU10" i="34"/>
  <c r="AQ1" i="34"/>
  <c r="D10" i="33" s="1"/>
  <c r="AU19" i="34"/>
  <c r="AW19" i="34"/>
  <c r="AW14" i="34"/>
  <c r="AW13" i="34"/>
  <c r="AT13" i="34"/>
  <c r="AU13" i="34" s="1"/>
  <c r="AW17" i="34"/>
  <c r="AW16" i="34"/>
  <c r="AU16" i="34"/>
  <c r="AU15" i="34"/>
  <c r="AW18" i="34"/>
  <c r="AW15" i="34"/>
  <c r="AU14" i="34"/>
  <c r="AU18" i="34"/>
  <c r="AU17" i="34"/>
  <c r="AU20" i="34"/>
  <c r="AU44" i="34"/>
  <c r="AW103" i="34"/>
  <c r="AW23" i="34"/>
  <c r="AU88" i="34"/>
  <c r="AU57" i="34"/>
  <c r="AU21" i="34"/>
  <c r="AU22" i="34"/>
  <c r="AU24" i="34"/>
  <c r="AW20" i="34"/>
  <c r="AW22" i="34"/>
  <c r="AU89" i="34"/>
  <c r="AW21" i="34"/>
  <c r="AW32" i="34"/>
  <c r="AW24" i="34"/>
  <c r="AW82" i="34"/>
  <c r="AW93" i="34"/>
  <c r="AU116" i="34"/>
  <c r="AU43" i="34"/>
  <c r="AU66" i="34"/>
  <c r="AW100" i="34"/>
  <c r="AW47" i="34"/>
  <c r="AW29" i="34"/>
  <c r="AW74" i="34"/>
  <c r="AW128" i="34"/>
  <c r="AW92" i="34"/>
  <c r="AU47" i="34"/>
  <c r="AW59" i="34"/>
  <c r="AU67" i="34"/>
  <c r="AU95" i="34"/>
  <c r="AU124" i="34"/>
  <c r="AW106" i="34"/>
  <c r="AW71" i="34"/>
  <c r="AU90" i="34"/>
  <c r="AW111" i="34"/>
  <c r="AU106" i="34"/>
  <c r="AU123" i="34"/>
  <c r="AW28" i="34"/>
  <c r="AW41" i="34"/>
  <c r="AW51" i="34"/>
  <c r="AW101" i="34"/>
  <c r="AW90" i="34"/>
  <c r="AU105" i="34"/>
  <c r="AW112" i="34"/>
  <c r="AU62" i="34"/>
  <c r="AU71" i="34"/>
  <c r="AU52" i="34"/>
  <c r="AU77" i="34"/>
  <c r="AW68" i="34"/>
  <c r="AU112" i="34"/>
  <c r="AW114" i="34"/>
  <c r="AW109" i="34"/>
  <c r="AU51" i="34"/>
  <c r="AU30" i="34"/>
  <c r="AW65" i="34"/>
  <c r="AW115" i="34"/>
  <c r="AW104" i="34"/>
  <c r="AW107" i="34"/>
  <c r="AU87" i="34"/>
  <c r="AU40" i="34"/>
  <c r="AU42" i="34"/>
  <c r="AW46" i="34"/>
  <c r="AU120" i="34"/>
  <c r="AW55" i="34"/>
  <c r="AW83" i="34"/>
  <c r="AW50" i="34"/>
  <c r="AW26" i="34"/>
  <c r="AU100" i="34"/>
  <c r="AW95" i="34"/>
  <c r="AU82" i="34"/>
  <c r="AW88" i="34"/>
  <c r="AW57" i="34"/>
  <c r="AW62" i="34"/>
  <c r="AU93" i="34"/>
  <c r="AU101" i="34"/>
  <c r="AW44" i="34"/>
  <c r="AU103" i="34"/>
  <c r="AW40" i="34"/>
  <c r="AU26" i="34"/>
  <c r="AW126" i="34"/>
  <c r="AU98" i="34"/>
  <c r="AW54" i="34"/>
  <c r="AW78" i="34"/>
  <c r="AW49" i="34"/>
  <c r="AU102" i="34"/>
  <c r="AW121" i="34"/>
  <c r="AU64" i="34"/>
  <c r="AU33" i="34"/>
  <c r="AU28" i="34"/>
  <c r="AU36" i="34"/>
  <c r="AW122" i="34"/>
  <c r="AU114" i="34"/>
  <c r="AW116" i="34"/>
  <c r="AW42" i="34"/>
  <c r="AU55" i="34"/>
  <c r="AW99" i="34"/>
  <c r="AU49" i="34"/>
  <c r="AW84" i="34"/>
  <c r="AW56" i="34"/>
  <c r="AU117" i="34"/>
  <c r="AW63" i="34"/>
  <c r="AW64" i="34"/>
  <c r="AU119" i="34"/>
  <c r="AU29" i="34"/>
  <c r="AU31" i="34"/>
  <c r="AU86" i="34"/>
  <c r="AW48" i="34"/>
  <c r="AW98" i="34"/>
  <c r="AU54" i="34"/>
  <c r="AU69" i="34"/>
  <c r="AW80" i="34"/>
  <c r="AW108" i="34"/>
  <c r="AW125" i="34"/>
  <c r="AW123" i="34"/>
  <c r="AU73" i="34"/>
  <c r="AW124" i="34"/>
  <c r="AW60" i="34"/>
  <c r="AU85" i="34"/>
  <c r="AW70" i="34"/>
  <c r="AW43" i="34"/>
  <c r="AW45" i="34"/>
  <c r="AW58" i="34"/>
  <c r="AW69" i="34"/>
  <c r="AW33" i="34"/>
  <c r="AW77" i="34"/>
  <c r="AU92" i="34"/>
  <c r="AW67" i="34"/>
  <c r="AW61" i="34"/>
  <c r="AU80" i="34"/>
  <c r="AW35" i="34"/>
  <c r="AU91" i="34"/>
  <c r="AW36" i="34"/>
  <c r="AU74" i="34"/>
  <c r="AU108" i="34"/>
  <c r="AU72" i="34"/>
  <c r="AU122" i="34"/>
  <c r="AW97" i="34"/>
  <c r="AU111" i="34"/>
  <c r="AW87" i="34"/>
  <c r="AW120" i="34"/>
  <c r="AU50" i="34"/>
  <c r="AW31" i="34"/>
  <c r="AU76" i="34"/>
  <c r="AU48" i="34"/>
  <c r="AW30" i="34"/>
  <c r="AW27" i="34"/>
  <c r="AW118" i="34"/>
  <c r="AU127" i="34"/>
  <c r="AU99" i="34"/>
  <c r="AU34" i="34"/>
  <c r="AU84" i="34"/>
  <c r="AU56" i="34"/>
  <c r="AW117" i="34"/>
  <c r="AU118" i="34"/>
  <c r="AW127" i="34"/>
  <c r="AU78" i="34"/>
  <c r="AU58" i="34"/>
  <c r="AU61" i="34"/>
  <c r="AU35" i="34"/>
  <c r="AW91" i="34"/>
  <c r="AU109" i="34"/>
  <c r="AU97" i="34"/>
  <c r="AU125" i="34"/>
  <c r="AW73" i="34"/>
  <c r="AU60" i="34"/>
  <c r="AW85" i="34"/>
  <c r="AU70" i="34"/>
  <c r="AW79" i="34"/>
  <c r="AW38" i="34"/>
  <c r="AU96" i="34"/>
  <c r="AU115" i="34"/>
  <c r="AU75" i="34"/>
  <c r="AW25" i="34"/>
  <c r="AU81" i="34"/>
  <c r="AU68" i="34"/>
  <c r="AW52" i="34"/>
  <c r="AW37" i="34"/>
  <c r="AW94" i="34"/>
  <c r="AU128" i="34"/>
  <c r="AU65" i="34"/>
  <c r="AU104" i="34"/>
  <c r="AW113" i="34"/>
  <c r="AU129" i="34"/>
  <c r="AU41" i="34"/>
  <c r="AU23" i="34"/>
  <c r="AU107" i="34"/>
  <c r="AU46" i="34"/>
  <c r="AU83" i="34"/>
  <c r="AU110" i="34"/>
  <c r="AW34" i="34"/>
  <c r="AW86" i="34"/>
  <c r="AW102" i="34"/>
  <c r="AW53" i="34"/>
  <c r="AU121" i="34"/>
  <c r="AW39" i="34"/>
  <c r="AW110" i="34"/>
  <c r="AW76" i="34"/>
  <c r="AU126" i="34"/>
  <c r="AU53" i="34"/>
  <c r="AU27" i="34"/>
  <c r="AU39" i="34"/>
  <c r="AU63" i="34"/>
  <c r="AW119" i="34"/>
  <c r="AU45" i="34"/>
  <c r="AW72" i="34"/>
  <c r="AW105" i="34"/>
  <c r="AW66" i="34"/>
  <c r="AW89" i="34"/>
  <c r="AU32" i="34"/>
  <c r="AU59" i="34"/>
  <c r="AU79" i="34"/>
  <c r="AU38" i="34"/>
  <c r="AW96" i="34"/>
  <c r="AW75" i="34"/>
  <c r="AU25" i="34"/>
  <c r="AW81" i="34"/>
  <c r="AU37" i="34"/>
  <c r="AU94" i="34"/>
  <c r="AU113" i="34"/>
  <c r="AW129" i="34"/>
  <c r="AY9" i="34"/>
  <c r="BA9" i="34"/>
  <c r="BA10" i="34"/>
  <c r="BC5" i="34"/>
  <c r="BE5" i="34"/>
  <c r="BA8" i="34"/>
  <c r="AY8" i="34"/>
  <c r="AY6" i="34"/>
  <c r="BA6" i="34"/>
  <c r="AY7" i="34"/>
  <c r="BA7" i="34"/>
  <c r="AT90" i="34"/>
  <c r="AT44" i="34"/>
  <c r="AT40" i="34"/>
  <c r="AT49" i="34"/>
  <c r="AX11" i="34"/>
  <c r="AT42" i="34"/>
  <c r="AT12" i="34"/>
  <c r="AT115" i="34"/>
  <c r="AT102" i="34"/>
  <c r="AT99" i="34"/>
  <c r="AT45" i="34"/>
  <c r="AT123" i="34"/>
  <c r="AT73" i="34"/>
  <c r="AT78" i="34"/>
  <c r="AT31" i="34"/>
  <c r="AT96" i="34"/>
  <c r="AT33" i="34"/>
  <c r="AT105" i="34"/>
  <c r="AT61" i="34"/>
  <c r="AT77" i="34"/>
  <c r="AT50" i="34"/>
  <c r="AT106" i="34"/>
  <c r="AT38" i="34"/>
  <c r="AT108" i="34"/>
  <c r="AT18" i="34"/>
  <c r="AT109" i="34"/>
  <c r="AT20" i="34"/>
  <c r="AT15" i="34"/>
  <c r="AT82" i="34"/>
  <c r="AT87" i="34"/>
  <c r="AT53" i="34"/>
  <c r="AT111" i="34"/>
  <c r="AT93" i="34"/>
  <c r="AT104" i="34"/>
  <c r="AT113" i="34"/>
  <c r="AT68" i="34"/>
  <c r="AT126" i="34"/>
  <c r="AT69" i="34"/>
  <c r="AT52" i="34"/>
  <c r="AT36" i="34"/>
  <c r="AT16" i="34"/>
  <c r="AT65" i="34"/>
  <c r="AT119" i="34"/>
  <c r="AT107" i="34"/>
  <c r="AT121" i="34"/>
  <c r="AX10" i="34"/>
  <c r="AT101" i="34"/>
  <c r="AT51" i="34"/>
  <c r="AT81" i="34"/>
  <c r="AT89" i="34"/>
  <c r="AX9" i="34"/>
  <c r="AT34" i="34"/>
  <c r="AT79" i="34"/>
  <c r="AT32" i="34"/>
  <c r="AT37" i="34"/>
  <c r="AT127" i="34"/>
  <c r="AT117" i="34"/>
  <c r="AT98" i="34"/>
  <c r="AT100" i="34"/>
  <c r="AT55" i="34"/>
  <c r="AT112" i="34"/>
  <c r="AT14" i="34"/>
  <c r="AT124" i="34"/>
  <c r="AX7" i="34"/>
  <c r="AT58" i="34"/>
  <c r="AT48" i="34"/>
  <c r="AT114" i="34"/>
  <c r="AT97" i="34"/>
  <c r="AT29" i="34"/>
  <c r="AT56" i="34"/>
  <c r="AT47" i="34"/>
  <c r="AT28" i="34"/>
  <c r="AT74" i="34"/>
  <c r="AT10" i="34"/>
  <c r="AT11" i="34"/>
  <c r="AT110" i="34"/>
  <c r="AT75" i="34"/>
  <c r="AT83" i="34"/>
  <c r="AT59" i="34"/>
  <c r="AT118" i="34"/>
  <c r="AT66" i="34"/>
  <c r="AT103" i="34"/>
  <c r="AT17" i="34"/>
  <c r="AT39" i="34"/>
  <c r="AT67" i="34"/>
  <c r="AT63" i="34"/>
  <c r="AX96" i="34"/>
  <c r="AT94" i="34"/>
  <c r="BB5" i="34"/>
  <c r="AT72" i="34"/>
  <c r="AT76" i="34"/>
  <c r="AT95" i="34"/>
  <c r="AT85" i="34"/>
  <c r="AX6" i="34"/>
  <c r="AT23" i="34"/>
  <c r="AT22" i="34"/>
  <c r="AT19" i="34"/>
  <c r="AT71" i="34"/>
  <c r="AT120" i="34"/>
  <c r="AT57" i="34"/>
  <c r="AT70" i="34"/>
  <c r="AT88" i="34"/>
  <c r="AT54" i="34"/>
  <c r="AX8" i="34"/>
  <c r="AT128" i="34"/>
  <c r="AT84" i="34"/>
  <c r="AT21" i="34"/>
  <c r="AT41" i="34"/>
  <c r="AT43" i="34"/>
  <c r="AT24" i="34"/>
  <c r="AT122" i="34"/>
  <c r="AT30" i="34"/>
  <c r="AT25" i="34"/>
  <c r="AT125" i="34"/>
  <c r="AT27" i="34"/>
  <c r="AT80" i="34"/>
  <c r="AT91" i="34"/>
  <c r="AT86" i="34"/>
  <c r="AT46" i="34"/>
  <c r="AT35" i="34"/>
  <c r="AT92" i="34"/>
  <c r="AT116" i="34"/>
  <c r="AT62" i="34"/>
  <c r="AT129" i="34"/>
  <c r="AX25" i="34"/>
  <c r="AX24" i="34"/>
  <c r="AX20" i="34"/>
  <c r="AX103" i="34"/>
  <c r="BA11" i="34" l="1"/>
  <c r="AY11" i="34"/>
  <c r="AU1" i="34"/>
  <c r="D11" i="33" s="1"/>
  <c r="BA12" i="34"/>
  <c r="AU4" i="34"/>
  <c r="E11" i="33" s="1"/>
  <c r="AY12" i="34"/>
  <c r="AY13" i="34"/>
  <c r="AX14" i="34"/>
  <c r="AY14" i="34" s="1"/>
  <c r="BA13" i="34"/>
  <c r="AY15" i="34"/>
  <c r="BA14" i="34"/>
  <c r="AY17" i="34"/>
  <c r="BA18" i="34"/>
  <c r="BA20" i="34"/>
  <c r="AY16" i="34"/>
  <c r="BA17" i="34"/>
  <c r="BA15" i="34"/>
  <c r="AY18" i="34"/>
  <c r="BA16" i="34"/>
  <c r="AY19" i="34"/>
  <c r="BA19" i="34"/>
  <c r="AY20" i="34"/>
  <c r="AY23" i="34"/>
  <c r="AY21" i="34"/>
  <c r="AY22" i="34"/>
  <c r="BA22" i="34"/>
  <c r="BA27" i="34"/>
  <c r="BA23" i="34"/>
  <c r="AY26" i="34"/>
  <c r="AY24" i="34"/>
  <c r="AY45" i="34"/>
  <c r="BA21" i="34"/>
  <c r="BA53" i="34"/>
  <c r="BA37" i="34"/>
  <c r="AY38" i="34"/>
  <c r="AY35" i="34"/>
  <c r="AY27" i="34"/>
  <c r="BA24" i="34"/>
  <c r="BA25" i="34"/>
  <c r="BA26" i="34"/>
  <c r="AY97" i="34"/>
  <c r="BA104" i="34"/>
  <c r="AY64" i="34"/>
  <c r="BA119" i="34"/>
  <c r="AY39" i="34"/>
  <c r="AY41" i="34"/>
  <c r="AY77" i="34"/>
  <c r="AY33" i="34"/>
  <c r="BA86" i="34"/>
  <c r="BA68" i="34"/>
  <c r="AY88" i="34"/>
  <c r="AY116" i="34"/>
  <c r="BA36" i="34"/>
  <c r="AY107" i="34"/>
  <c r="AY102" i="34"/>
  <c r="AY81" i="34"/>
  <c r="BA106" i="34"/>
  <c r="BA99" i="34"/>
  <c r="AY126" i="34"/>
  <c r="BA74" i="34"/>
  <c r="AY67" i="34"/>
  <c r="BA42" i="34"/>
  <c r="BA44" i="34"/>
  <c r="BA38" i="34"/>
  <c r="BA48" i="34"/>
  <c r="AY60" i="34"/>
  <c r="BA95" i="34"/>
  <c r="AY52" i="34"/>
  <c r="AY96" i="34"/>
  <c r="BA70" i="34"/>
  <c r="AY49" i="34"/>
  <c r="AY100" i="34"/>
  <c r="BA129" i="34"/>
  <c r="BA120" i="34"/>
  <c r="AY98" i="34"/>
  <c r="BA66" i="34"/>
  <c r="AY42" i="34"/>
  <c r="BA39" i="34"/>
  <c r="AY59" i="34"/>
  <c r="AY37" i="34"/>
  <c r="BA94" i="34"/>
  <c r="BA49" i="34"/>
  <c r="BA50" i="34"/>
  <c r="AY104" i="34"/>
  <c r="AY44" i="34"/>
  <c r="BA88" i="34"/>
  <c r="BA96" i="34"/>
  <c r="AY119" i="34"/>
  <c r="AY68" i="34"/>
  <c r="BA59" i="34"/>
  <c r="BA97" i="34"/>
  <c r="BA64" i="34"/>
  <c r="BA107" i="34"/>
  <c r="BA102" i="34"/>
  <c r="AY86" i="34"/>
  <c r="BA77" i="34"/>
  <c r="BA45" i="34"/>
  <c r="AY74" i="34"/>
  <c r="BA76" i="34"/>
  <c r="AY43" i="34"/>
  <c r="AY48" i="34"/>
  <c r="AY110" i="34"/>
  <c r="BA122" i="34"/>
  <c r="BA115" i="34"/>
  <c r="AY113" i="34"/>
  <c r="AY73" i="34"/>
  <c r="BA55" i="34"/>
  <c r="AY124" i="34"/>
  <c r="AY36" i="34"/>
  <c r="BA103" i="34"/>
  <c r="BA35" i="34"/>
  <c r="AY25" i="34"/>
  <c r="BA112" i="34"/>
  <c r="BA108" i="34"/>
  <c r="AY114" i="34"/>
  <c r="BA41" i="34"/>
  <c r="BA56" i="34"/>
  <c r="AY76" i="34"/>
  <c r="BA43" i="34"/>
  <c r="BA110" i="34"/>
  <c r="BA116" i="34"/>
  <c r="AY122" i="34"/>
  <c r="BA124" i="34"/>
  <c r="AY103" i="34"/>
  <c r="AY70" i="34"/>
  <c r="BA121" i="34"/>
  <c r="BA65" i="34"/>
  <c r="AY66" i="34"/>
  <c r="AY31" i="34"/>
  <c r="BA61" i="34"/>
  <c r="AY94" i="34"/>
  <c r="AY29" i="34"/>
  <c r="AY63" i="34"/>
  <c r="AY89" i="34"/>
  <c r="BA54" i="34"/>
  <c r="AY109" i="34"/>
  <c r="BA60" i="34"/>
  <c r="AY50" i="34"/>
  <c r="BA57" i="34"/>
  <c r="BA111" i="34"/>
  <c r="AY128" i="34"/>
  <c r="BA28" i="34"/>
  <c r="BA69" i="34"/>
  <c r="BA40" i="34"/>
  <c r="BA127" i="34"/>
  <c r="BA72" i="34"/>
  <c r="BA80" i="34"/>
  <c r="BA33" i="34"/>
  <c r="AY106" i="34"/>
  <c r="BA87" i="34"/>
  <c r="AY121" i="34"/>
  <c r="AY85" i="34"/>
  <c r="AY65" i="34"/>
  <c r="BA31" i="34"/>
  <c r="AY61" i="34"/>
  <c r="BA29" i="34"/>
  <c r="BA63" i="34"/>
  <c r="BA89" i="34"/>
  <c r="AY54" i="34"/>
  <c r="BA109" i="34"/>
  <c r="AY57" i="34"/>
  <c r="AY111" i="34"/>
  <c r="BA128" i="34"/>
  <c r="AY28" i="34"/>
  <c r="AY69" i="34"/>
  <c r="AY40" i="34"/>
  <c r="AY127" i="34"/>
  <c r="AY72" i="34"/>
  <c r="AY80" i="34"/>
  <c r="AY58" i="34"/>
  <c r="AY120" i="34"/>
  <c r="BA125" i="34"/>
  <c r="AY101" i="34"/>
  <c r="BA98" i="34"/>
  <c r="BA105" i="34"/>
  <c r="BA67" i="34"/>
  <c r="BA113" i="34"/>
  <c r="BA73" i="34"/>
  <c r="AY55" i="34"/>
  <c r="AY129" i="34"/>
  <c r="AY53" i="34"/>
  <c r="AY112" i="34"/>
  <c r="BA114" i="34"/>
  <c r="AY56" i="34"/>
  <c r="AY87" i="34"/>
  <c r="BA85" i="34"/>
  <c r="BA91" i="34"/>
  <c r="AY71" i="34"/>
  <c r="AY62" i="34"/>
  <c r="AY92" i="34"/>
  <c r="AY83" i="34"/>
  <c r="AY118" i="34"/>
  <c r="AY75" i="34"/>
  <c r="AY95" i="34"/>
  <c r="AY47" i="34"/>
  <c r="AY90" i="34"/>
  <c r="AY79" i="34"/>
  <c r="AY32" i="34"/>
  <c r="BA46" i="34"/>
  <c r="AY82" i="34"/>
  <c r="BA30" i="34"/>
  <c r="BA81" i="34"/>
  <c r="BA34" i="34"/>
  <c r="AY51" i="34"/>
  <c r="BA123" i="34"/>
  <c r="AY117" i="34"/>
  <c r="AY78" i="34"/>
  <c r="BA126" i="34"/>
  <c r="AY84" i="34"/>
  <c r="BA58" i="34"/>
  <c r="AY125" i="34"/>
  <c r="BA101" i="34"/>
  <c r="BA93" i="34"/>
  <c r="BA52" i="34"/>
  <c r="AY115" i="34"/>
  <c r="AY99" i="34"/>
  <c r="AY108" i="34"/>
  <c r="AY91" i="34"/>
  <c r="BA71" i="34"/>
  <c r="BA62" i="34"/>
  <c r="BA92" i="34"/>
  <c r="BA83" i="34"/>
  <c r="BA118" i="34"/>
  <c r="BA75" i="34"/>
  <c r="BA47" i="34"/>
  <c r="BA90" i="34"/>
  <c r="BA79" i="34"/>
  <c r="BA32" i="34"/>
  <c r="AY46" i="34"/>
  <c r="BA82" i="34"/>
  <c r="AY30" i="34"/>
  <c r="AY34" i="34"/>
  <c r="BA51" i="34"/>
  <c r="AY123" i="34"/>
  <c r="BA117" i="34"/>
  <c r="BA78" i="34"/>
  <c r="BA84" i="34"/>
  <c r="BA100" i="34"/>
  <c r="AY105" i="34"/>
  <c r="AY93" i="34"/>
  <c r="BE10" i="34"/>
  <c r="BC10" i="34"/>
  <c r="BC6" i="34"/>
  <c r="BE6" i="34"/>
  <c r="BC8" i="34"/>
  <c r="BE8" i="34"/>
  <c r="BG5" i="34"/>
  <c r="BC9" i="34"/>
  <c r="BE9" i="34"/>
  <c r="BC11" i="34"/>
  <c r="BE11" i="34"/>
  <c r="BE7" i="34"/>
  <c r="BC7" i="34"/>
  <c r="AX22" i="34"/>
  <c r="AX112" i="34"/>
  <c r="AX122" i="34"/>
  <c r="AX38" i="34"/>
  <c r="AX88" i="34"/>
  <c r="AX90" i="34"/>
  <c r="BF5" i="34"/>
  <c r="AX99" i="34"/>
  <c r="AX39" i="34"/>
  <c r="AX123" i="34"/>
  <c r="AX49" i="34"/>
  <c r="AX85" i="34"/>
  <c r="AX83" i="34"/>
  <c r="AX65" i="34"/>
  <c r="AX63" i="34"/>
  <c r="AX32" i="34"/>
  <c r="AX114" i="34"/>
  <c r="BB6" i="34"/>
  <c r="AX15" i="34"/>
  <c r="AX126" i="34"/>
  <c r="AX117" i="34"/>
  <c r="AX69" i="34"/>
  <c r="AX50" i="34"/>
  <c r="AX55" i="34"/>
  <c r="BB9" i="34"/>
  <c r="AX94" i="34"/>
  <c r="AX125" i="34"/>
  <c r="AX116" i="34"/>
  <c r="AX46" i="34"/>
  <c r="AX48" i="34"/>
  <c r="AX26" i="34"/>
  <c r="AX82" i="34"/>
  <c r="AX44" i="34"/>
  <c r="AX92" i="34"/>
  <c r="AX45" i="34"/>
  <c r="AX33" i="34"/>
  <c r="AX111" i="34"/>
  <c r="AX34" i="34"/>
  <c r="BB8" i="34"/>
  <c r="AX129" i="34"/>
  <c r="AX30" i="34"/>
  <c r="AX61" i="34"/>
  <c r="AX84" i="34"/>
  <c r="BB11" i="34"/>
  <c r="AX19" i="34"/>
  <c r="AX73" i="34"/>
  <c r="AX75" i="34"/>
  <c r="AX72" i="34"/>
  <c r="AX23" i="34"/>
  <c r="AX53" i="34"/>
  <c r="AX120" i="34"/>
  <c r="AX58" i="34"/>
  <c r="AX57" i="34"/>
  <c r="AX35" i="34"/>
  <c r="AX13" i="34"/>
  <c r="AX40" i="34"/>
  <c r="AX108" i="34"/>
  <c r="AX98" i="34"/>
  <c r="AX56" i="34"/>
  <c r="AX127" i="34"/>
  <c r="AX21" i="34"/>
  <c r="AX31" i="34"/>
  <c r="AX59" i="34"/>
  <c r="AX109" i="34"/>
  <c r="AX43" i="34"/>
  <c r="AX86" i="34"/>
  <c r="AX37" i="34"/>
  <c r="AX17" i="34"/>
  <c r="BB7" i="34"/>
  <c r="AX54" i="34"/>
  <c r="AX41" i="34"/>
  <c r="AX76" i="34"/>
  <c r="AX97" i="34"/>
  <c r="AX100" i="34"/>
  <c r="AX60" i="34"/>
  <c r="AX95" i="34"/>
  <c r="AX36" i="34"/>
  <c r="AX18" i="34"/>
  <c r="AX104" i="34"/>
  <c r="AX52" i="34"/>
  <c r="AX66" i="34"/>
  <c r="AX27" i="34"/>
  <c r="AX51" i="34"/>
  <c r="AX78" i="34"/>
  <c r="AX121" i="34"/>
  <c r="AX79" i="34"/>
  <c r="AX77" i="34"/>
  <c r="AX81" i="34"/>
  <c r="AX118" i="34"/>
  <c r="AX91" i="34"/>
  <c r="AX101" i="34"/>
  <c r="AX12" i="34"/>
  <c r="AX124" i="34"/>
  <c r="AX64" i="34"/>
  <c r="AX110" i="34"/>
  <c r="AX71" i="34"/>
  <c r="AX89" i="34"/>
  <c r="AX62" i="34"/>
  <c r="AX16" i="34"/>
  <c r="AX29" i="34"/>
  <c r="AX105" i="34"/>
  <c r="AX119" i="34"/>
  <c r="AX113" i="34"/>
  <c r="AX47" i="34"/>
  <c r="AX106" i="34"/>
  <c r="AX107" i="34"/>
  <c r="AX28" i="34"/>
  <c r="AX80" i="34"/>
  <c r="AX115" i="34"/>
  <c r="AX68" i="34"/>
  <c r="AX87" i="34"/>
  <c r="AX70" i="34"/>
  <c r="AX74" i="34"/>
  <c r="AX42" i="34"/>
  <c r="AX67" i="34"/>
  <c r="BB10" i="34"/>
  <c r="AX102" i="34"/>
  <c r="AX128" i="34"/>
  <c r="AX93" i="34"/>
  <c r="BB57" i="34"/>
  <c r="BB54" i="34"/>
  <c r="BB30" i="34"/>
  <c r="BE12" i="34" l="1"/>
  <c r="BG12" i="34" s="1"/>
  <c r="AY4" i="34"/>
  <c r="E12" i="33" s="1"/>
  <c r="BC13" i="34"/>
  <c r="AY1" i="34"/>
  <c r="D12" i="33" s="1"/>
  <c r="BC12" i="34"/>
  <c r="BE13" i="34"/>
  <c r="BC14" i="34"/>
  <c r="BE14" i="34"/>
  <c r="BE18" i="34"/>
  <c r="BE20" i="34"/>
  <c r="BE17" i="34"/>
  <c r="BE19" i="34"/>
  <c r="BC20" i="34"/>
  <c r="BC17" i="34"/>
  <c r="BC19" i="34"/>
  <c r="BE15" i="34"/>
  <c r="BE16" i="34"/>
  <c r="BC18" i="34"/>
  <c r="BB15" i="34"/>
  <c r="BC15" i="34" s="1"/>
  <c r="BC16" i="34"/>
  <c r="BC26" i="34"/>
  <c r="BE27" i="34"/>
  <c r="BC24" i="34"/>
  <c r="BE26" i="34"/>
  <c r="BC27" i="34"/>
  <c r="BE22" i="34"/>
  <c r="BC22" i="34"/>
  <c r="BE25" i="34"/>
  <c r="BE23" i="34"/>
  <c r="BC25" i="34"/>
  <c r="BC21" i="34"/>
  <c r="BC23" i="34"/>
  <c r="BE29" i="34"/>
  <c r="BE33" i="34"/>
  <c r="BE24" i="34"/>
  <c r="BE21" i="34"/>
  <c r="BE85" i="34"/>
  <c r="BC126" i="34"/>
  <c r="BE28" i="34"/>
  <c r="BC28" i="34"/>
  <c r="BC78" i="34"/>
  <c r="BC31" i="34"/>
  <c r="BC79" i="34"/>
  <c r="BE67" i="34"/>
  <c r="BC29" i="34"/>
  <c r="BE117" i="34"/>
  <c r="BE79" i="34"/>
  <c r="BE71" i="34"/>
  <c r="BC34" i="34"/>
  <c r="BE55" i="34"/>
  <c r="BE76" i="34"/>
  <c r="BE43" i="34"/>
  <c r="BE128" i="34"/>
  <c r="BC38" i="34"/>
  <c r="BE31" i="34"/>
  <c r="BC85" i="34"/>
  <c r="BC73" i="34"/>
  <c r="BC72" i="34"/>
  <c r="BC61" i="34"/>
  <c r="BC108" i="34"/>
  <c r="BE40" i="34"/>
  <c r="BE51" i="34"/>
  <c r="BC110" i="34"/>
  <c r="BC122" i="34"/>
  <c r="BE110" i="34"/>
  <c r="BC106" i="34"/>
  <c r="BE122" i="34"/>
  <c r="BC90" i="34"/>
  <c r="BE47" i="34"/>
  <c r="BC60" i="34"/>
  <c r="BE115" i="34"/>
  <c r="BC51" i="34"/>
  <c r="BE111" i="34"/>
  <c r="BE35" i="34"/>
  <c r="BE36" i="34"/>
  <c r="BC30" i="34"/>
  <c r="BC121" i="34"/>
  <c r="BE121" i="34"/>
  <c r="BC116" i="34"/>
  <c r="BC120" i="34"/>
  <c r="BE109" i="34"/>
  <c r="BE32" i="34"/>
  <c r="BE30" i="34"/>
  <c r="BC93" i="34"/>
  <c r="BC123" i="34"/>
  <c r="BC107" i="34"/>
  <c r="BC113" i="34"/>
  <c r="BE65" i="34"/>
  <c r="BC32" i="34"/>
  <c r="BC109" i="34"/>
  <c r="BC101" i="34"/>
  <c r="BE129" i="34"/>
  <c r="BC111" i="34"/>
  <c r="BE78" i="34"/>
  <c r="BE90" i="34"/>
  <c r="BC65" i="34"/>
  <c r="BC55" i="34"/>
  <c r="BC43" i="34"/>
  <c r="BE38" i="34"/>
  <c r="BE97" i="34"/>
  <c r="BC119" i="34"/>
  <c r="BE49" i="34"/>
  <c r="BE34" i="34"/>
  <c r="BC124" i="34"/>
  <c r="BE83" i="34"/>
  <c r="BC105" i="34"/>
  <c r="BC57" i="34"/>
  <c r="BC68" i="34"/>
  <c r="BE106" i="34"/>
  <c r="BC50" i="34"/>
  <c r="BE118" i="34"/>
  <c r="BC117" i="34"/>
  <c r="BC102" i="34"/>
  <c r="BE103" i="34"/>
  <c r="BC49" i="34"/>
  <c r="BC35" i="34"/>
  <c r="BC125" i="34"/>
  <c r="BC69" i="34"/>
  <c r="BE95" i="34"/>
  <c r="BE52" i="34"/>
  <c r="BC128" i="34"/>
  <c r="BC96" i="34"/>
  <c r="BE81" i="34"/>
  <c r="BE87" i="34"/>
  <c r="BC84" i="34"/>
  <c r="BE123" i="34"/>
  <c r="BE107" i="34"/>
  <c r="BC71" i="34"/>
  <c r="BE77" i="34"/>
  <c r="BE94" i="34"/>
  <c r="BE86" i="34"/>
  <c r="BE108" i="34"/>
  <c r="BE73" i="34"/>
  <c r="BC74" i="34"/>
  <c r="BC47" i="34"/>
  <c r="BE62" i="34"/>
  <c r="BE116" i="34"/>
  <c r="BE89" i="34"/>
  <c r="BE104" i="34"/>
  <c r="BE88" i="34"/>
  <c r="BE112" i="34"/>
  <c r="BE66" i="34"/>
  <c r="BC54" i="34"/>
  <c r="BC75" i="34"/>
  <c r="BE127" i="34"/>
  <c r="BE119" i="34"/>
  <c r="BE105" i="34"/>
  <c r="BE57" i="34"/>
  <c r="BE50" i="34"/>
  <c r="BE102" i="34"/>
  <c r="BE70" i="34"/>
  <c r="BC63" i="34"/>
  <c r="BC64" i="34"/>
  <c r="BC127" i="34"/>
  <c r="BC77" i="34"/>
  <c r="BC104" i="34"/>
  <c r="BC112" i="34"/>
  <c r="BE125" i="34"/>
  <c r="BE69" i="34"/>
  <c r="BC95" i="34"/>
  <c r="BC52" i="34"/>
  <c r="BE96" i="34"/>
  <c r="BC81" i="34"/>
  <c r="BC87" i="34"/>
  <c r="BE84" i="34"/>
  <c r="BE113" i="34"/>
  <c r="BC80" i="34"/>
  <c r="BC59" i="34"/>
  <c r="BC44" i="34"/>
  <c r="BE101" i="34"/>
  <c r="BE39" i="34"/>
  <c r="BC46" i="34"/>
  <c r="BE41" i="34"/>
  <c r="BE99" i="34"/>
  <c r="BC100" i="34"/>
  <c r="BE93" i="34"/>
  <c r="BE114" i="34"/>
  <c r="BC92" i="34"/>
  <c r="BE91" i="34"/>
  <c r="BE37" i="34"/>
  <c r="BC58" i="34"/>
  <c r="BC129" i="34"/>
  <c r="BC70" i="34"/>
  <c r="BC97" i="34"/>
  <c r="BC83" i="34"/>
  <c r="BE68" i="34"/>
  <c r="BC103" i="34"/>
  <c r="BE75" i="34"/>
  <c r="BC94" i="34"/>
  <c r="BE74" i="34"/>
  <c r="BC89" i="34"/>
  <c r="BC56" i="34"/>
  <c r="BC53" i="34"/>
  <c r="BC115" i="34"/>
  <c r="BE48" i="34"/>
  <c r="BE60" i="34"/>
  <c r="BE61" i="34"/>
  <c r="BC42" i="34"/>
  <c r="BE72" i="34"/>
  <c r="BE45" i="34"/>
  <c r="BE80" i="34"/>
  <c r="BE59" i="34"/>
  <c r="BE44" i="34"/>
  <c r="BC39" i="34"/>
  <c r="BE46" i="34"/>
  <c r="BC41" i="34"/>
  <c r="BC99" i="34"/>
  <c r="BE100" i="34"/>
  <c r="BC114" i="34"/>
  <c r="BE92" i="34"/>
  <c r="BC91" i="34"/>
  <c r="BC37" i="34"/>
  <c r="BE58" i="34"/>
  <c r="BC98" i="34"/>
  <c r="BE63" i="34"/>
  <c r="BE64" i="34"/>
  <c r="BE82" i="34"/>
  <c r="BE124" i="34"/>
  <c r="BC118" i="34"/>
  <c r="BE98" i="34"/>
  <c r="BE54" i="34"/>
  <c r="BC33" i="34"/>
  <c r="BC82" i="34"/>
  <c r="BC86" i="34"/>
  <c r="BC62" i="34"/>
  <c r="BC88" i="34"/>
  <c r="BC66" i="34"/>
  <c r="BE56" i="34"/>
  <c r="BE53" i="34"/>
  <c r="BC48" i="34"/>
  <c r="BE42" i="34"/>
  <c r="BC45" i="34"/>
  <c r="BC36" i="34"/>
  <c r="BC40" i="34"/>
  <c r="BC67" i="34"/>
  <c r="BE126" i="34"/>
  <c r="BE120" i="34"/>
  <c r="BC76" i="34"/>
  <c r="BG8" i="34"/>
  <c r="BG7" i="34"/>
  <c r="BG6" i="34"/>
  <c r="BG10" i="34"/>
  <c r="BG9" i="34"/>
  <c r="BG11" i="34"/>
  <c r="BB14" i="34"/>
  <c r="BB37" i="34"/>
  <c r="BB44" i="34"/>
  <c r="BB36" i="34"/>
  <c r="BB113" i="34"/>
  <c r="BB101" i="34"/>
  <c r="BB81" i="34"/>
  <c r="BB49" i="34"/>
  <c r="BB114" i="34"/>
  <c r="BB71" i="34"/>
  <c r="BF6" i="34"/>
  <c r="BB122" i="34"/>
  <c r="BB26" i="34"/>
  <c r="BB72" i="34"/>
  <c r="BB52" i="34"/>
  <c r="BB84" i="34"/>
  <c r="BF8" i="34"/>
  <c r="BB40" i="34"/>
  <c r="BB128" i="34"/>
  <c r="BB38" i="34"/>
  <c r="BB21" i="34"/>
  <c r="BB55" i="34"/>
  <c r="BB20" i="34"/>
  <c r="BB103" i="34"/>
  <c r="BB115" i="34"/>
  <c r="BB25" i="34"/>
  <c r="BB73" i="34"/>
  <c r="BB27" i="34"/>
  <c r="BB78" i="34"/>
  <c r="BB47" i="34"/>
  <c r="BB53" i="34"/>
  <c r="BB79" i="34"/>
  <c r="BB90" i="34"/>
  <c r="BB13" i="34"/>
  <c r="BB100" i="34"/>
  <c r="BB105" i="34"/>
  <c r="BB65" i="34"/>
  <c r="BB96" i="34"/>
  <c r="BB98" i="34"/>
  <c r="BB50" i="34"/>
  <c r="BB87" i="34"/>
  <c r="BB117" i="34"/>
  <c r="BB92" i="34"/>
  <c r="BB112" i="34"/>
  <c r="BB24" i="34"/>
  <c r="BB93" i="34"/>
  <c r="BB129" i="34"/>
  <c r="BB97" i="34"/>
  <c r="BB51" i="34"/>
  <c r="BB124" i="34"/>
  <c r="BB95" i="34"/>
  <c r="BB120" i="34"/>
  <c r="BB19" i="34"/>
  <c r="BB34" i="34"/>
  <c r="BB59" i="34"/>
  <c r="BB80" i="34"/>
  <c r="BB45" i="34"/>
  <c r="BB43" i="34"/>
  <c r="BB18" i="34"/>
  <c r="BB102" i="34"/>
  <c r="BB63" i="34"/>
  <c r="BB12" i="34"/>
  <c r="BB67" i="34"/>
  <c r="BB99" i="34"/>
  <c r="BB61" i="34"/>
  <c r="BB70" i="34"/>
  <c r="BB121" i="34"/>
  <c r="BB28" i="34"/>
  <c r="BB46" i="34"/>
  <c r="BB41" i="34"/>
  <c r="BF7" i="34"/>
  <c r="BB75" i="34"/>
  <c r="BB116" i="34"/>
  <c r="BB16" i="34"/>
  <c r="BB69" i="34"/>
  <c r="BB56" i="34"/>
  <c r="BB77" i="34"/>
  <c r="BB86" i="34"/>
  <c r="BB119" i="34"/>
  <c r="BB74" i="34"/>
  <c r="BB23" i="34"/>
  <c r="BB33" i="34"/>
  <c r="BB22" i="34"/>
  <c r="BB106" i="34"/>
  <c r="BB68" i="34"/>
  <c r="BB91" i="34"/>
  <c r="BB48" i="34"/>
  <c r="BB29" i="34"/>
  <c r="BB104" i="34"/>
  <c r="BB94" i="34"/>
  <c r="BB17" i="34"/>
  <c r="BF11" i="34"/>
  <c r="BB88" i="34"/>
  <c r="BB118" i="34"/>
  <c r="BB108" i="34"/>
  <c r="BB126" i="34"/>
  <c r="BB31" i="34"/>
  <c r="BB109" i="34"/>
  <c r="BB110" i="34"/>
  <c r="BB107" i="34"/>
  <c r="BB123" i="34"/>
  <c r="BB125" i="34"/>
  <c r="BB62" i="34"/>
  <c r="BB39" i="34"/>
  <c r="BB66" i="34"/>
  <c r="BB111" i="34"/>
  <c r="BF10" i="34"/>
  <c r="BB76" i="34"/>
  <c r="BB35" i="34"/>
  <c r="BB82" i="34"/>
  <c r="BB64" i="34"/>
  <c r="BB89" i="34"/>
  <c r="BB85" i="34"/>
  <c r="BB32" i="34"/>
  <c r="BB42" i="34"/>
  <c r="BB127" i="34"/>
  <c r="BB60" i="34"/>
  <c r="BF9" i="34"/>
  <c r="BB83" i="34"/>
  <c r="BB58" i="34"/>
  <c r="BF33" i="34"/>
  <c r="BF18" i="34"/>
  <c r="BF116" i="34"/>
  <c r="BF34" i="34"/>
  <c r="BF15" i="34"/>
  <c r="BF64" i="34"/>
  <c r="BG13" i="34" l="1"/>
  <c r="BG15" i="34"/>
  <c r="BG14" i="34"/>
  <c r="BC4" i="34"/>
  <c r="E13" i="33" s="1"/>
  <c r="BG19" i="34"/>
  <c r="BG18" i="34"/>
  <c r="BG17" i="34"/>
  <c r="BF16" i="34"/>
  <c r="BG16" i="34" s="1"/>
  <c r="BG20" i="34"/>
  <c r="BC1" i="34"/>
  <c r="D13" i="33" s="1"/>
  <c r="BG22" i="34"/>
  <c r="BG27" i="34"/>
  <c r="BG25" i="34"/>
  <c r="BG24" i="34"/>
  <c r="BG21" i="34"/>
  <c r="BG23" i="34"/>
  <c r="BG28" i="34"/>
  <c r="BG29" i="34"/>
  <c r="BG35" i="34"/>
  <c r="BG26" i="34"/>
  <c r="BG32" i="34"/>
  <c r="BG34" i="34"/>
  <c r="BG100" i="34"/>
  <c r="BG59" i="34"/>
  <c r="BG101" i="34"/>
  <c r="BG31" i="34"/>
  <c r="BG122" i="34"/>
  <c r="BG30" i="34"/>
  <c r="BG118" i="34"/>
  <c r="BG37" i="34"/>
  <c r="BG115" i="34"/>
  <c r="BG70" i="34"/>
  <c r="BG77" i="34"/>
  <c r="BG64" i="34"/>
  <c r="BG69" i="34"/>
  <c r="BG40" i="34"/>
  <c r="BG36" i="34"/>
  <c r="BG72" i="34"/>
  <c r="BG95" i="34"/>
  <c r="BG120" i="34"/>
  <c r="BG82" i="34"/>
  <c r="BG38" i="34"/>
  <c r="BG102" i="34"/>
  <c r="BG123" i="34"/>
  <c r="BG78" i="34"/>
  <c r="BG33" i="34"/>
  <c r="BG54" i="34"/>
  <c r="BG58" i="34"/>
  <c r="BG46" i="34"/>
  <c r="BG106" i="34"/>
  <c r="BG91" i="34"/>
  <c r="BG128" i="34"/>
  <c r="BG119" i="34"/>
  <c r="BG107" i="34"/>
  <c r="BG98" i="34"/>
  <c r="BG116" i="34"/>
  <c r="BG104" i="34"/>
  <c r="BG71" i="34"/>
  <c r="BG108" i="34"/>
  <c r="BG47" i="34"/>
  <c r="BG75" i="34"/>
  <c r="BG93" i="34"/>
  <c r="BG129" i="34"/>
  <c r="BG114" i="34"/>
  <c r="BG62" i="34"/>
  <c r="BG44" i="34"/>
  <c r="BG89" i="34"/>
  <c r="BG87" i="34"/>
  <c r="BG41" i="34"/>
  <c r="BG56" i="34"/>
  <c r="BG68" i="34"/>
  <c r="BG49" i="34"/>
  <c r="BG80" i="34"/>
  <c r="BG99" i="34"/>
  <c r="BG61" i="34"/>
  <c r="BG52" i="34"/>
  <c r="BG53" i="34"/>
  <c r="BG109" i="34"/>
  <c r="BG125" i="34"/>
  <c r="BG63" i="34"/>
  <c r="BG127" i="34"/>
  <c r="BG97" i="34"/>
  <c r="BG66" i="34"/>
  <c r="BG126" i="34"/>
  <c r="BG94" i="34"/>
  <c r="BG90" i="34"/>
  <c r="BG85" i="34"/>
  <c r="BG79" i="34"/>
  <c r="BG81" i="34"/>
  <c r="BG51" i="34"/>
  <c r="BG73" i="34"/>
  <c r="BG48" i="34"/>
  <c r="BG43" i="34"/>
  <c r="BG65" i="34"/>
  <c r="BG55" i="34"/>
  <c r="BG92" i="34"/>
  <c r="BG121" i="34"/>
  <c r="BG42" i="34"/>
  <c r="BG57" i="34"/>
  <c r="BG76" i="34"/>
  <c r="BG110" i="34"/>
  <c r="BG124" i="34"/>
  <c r="BG111" i="34"/>
  <c r="BG96" i="34"/>
  <c r="BG74" i="34"/>
  <c r="BG103" i="34"/>
  <c r="BG50" i="34"/>
  <c r="BG83" i="34"/>
  <c r="BG113" i="34"/>
  <c r="BG60" i="34"/>
  <c r="BG45" i="34"/>
  <c r="BG67" i="34"/>
  <c r="BG84" i="34"/>
  <c r="BG105" i="34"/>
  <c r="BG117" i="34"/>
  <c r="BG86" i="34"/>
  <c r="BG88" i="34"/>
  <c r="BG112" i="34"/>
  <c r="BG39" i="34"/>
  <c r="W3" i="14"/>
  <c r="Y3" i="23"/>
  <c r="M5" i="12" a="1"/>
  <c r="AB3" i="13"/>
  <c r="AB3" i="17"/>
  <c r="D5" i="24" a="1"/>
  <c r="AE3" i="12"/>
  <c r="AB3" i="18"/>
  <c r="BF94" i="34"/>
  <c r="BF27" i="34"/>
  <c r="BF81" i="34"/>
  <c r="BF26" i="34"/>
  <c r="BF89" i="34"/>
  <c r="BF48" i="34"/>
  <c r="BF61" i="34"/>
  <c r="BF31" i="34"/>
  <c r="BF83" i="34"/>
  <c r="BF97" i="34"/>
  <c r="BF28" i="34"/>
  <c r="BF67" i="34"/>
  <c r="BF30" i="34"/>
  <c r="BF85" i="34"/>
  <c r="BF20" i="34"/>
  <c r="BF125" i="34"/>
  <c r="BF53" i="34"/>
  <c r="BF74" i="34"/>
  <c r="BF77" i="34"/>
  <c r="BF110" i="34"/>
  <c r="BF29" i="34"/>
  <c r="BF63" i="34"/>
  <c r="BF55" i="34"/>
  <c r="BF24" i="34"/>
  <c r="BF72" i="34"/>
  <c r="BF49" i="34"/>
  <c r="BF102" i="34"/>
  <c r="BF46" i="34"/>
  <c r="BF65" i="34"/>
  <c r="BF71" i="34"/>
  <c r="BF73" i="34"/>
  <c r="BF119" i="34"/>
  <c r="BF22" i="34"/>
  <c r="BF32" i="34"/>
  <c r="BF104" i="34"/>
  <c r="BF25" i="34"/>
  <c r="BF91" i="34"/>
  <c r="BF108" i="34"/>
  <c r="BF37" i="34"/>
  <c r="BF126" i="34"/>
  <c r="BF128" i="34"/>
  <c r="BF14" i="34"/>
  <c r="BF47" i="34"/>
  <c r="BF129" i="34"/>
  <c r="BF68" i="34"/>
  <c r="BF38" i="34"/>
  <c r="BF86" i="34"/>
  <c r="BF90" i="34"/>
  <c r="BF106" i="34"/>
  <c r="BF87" i="34"/>
  <c r="BF92" i="34"/>
  <c r="BF35" i="34"/>
  <c r="BF114" i="34"/>
  <c r="BF70" i="34"/>
  <c r="BF98" i="34"/>
  <c r="BF42" i="34"/>
  <c r="BF88" i="34"/>
  <c r="BF93" i="34"/>
  <c r="BF60" i="34"/>
  <c r="BF78" i="34"/>
  <c r="BF45" i="34"/>
  <c r="BF96" i="34"/>
  <c r="BF76" i="34"/>
  <c r="BF79" i="34"/>
  <c r="BF107" i="34"/>
  <c r="BF12" i="34"/>
  <c r="BF112" i="34"/>
  <c r="BF103" i="34"/>
  <c r="BF75" i="34"/>
  <c r="BF51" i="34"/>
  <c r="BF44" i="34"/>
  <c r="BF113" i="34"/>
  <c r="BF56" i="34"/>
  <c r="BF41" i="34"/>
  <c r="BF84" i="34"/>
  <c r="BF19" i="34"/>
  <c r="BF21" i="34"/>
  <c r="BF59" i="34"/>
  <c r="BF95" i="34"/>
  <c r="BF69" i="34"/>
  <c r="BF54" i="34"/>
  <c r="BF36" i="34"/>
  <c r="BF101" i="34"/>
  <c r="BF122" i="34"/>
  <c r="BF66" i="34"/>
  <c r="BF100" i="34"/>
  <c r="BF43" i="34"/>
  <c r="BF80" i="34"/>
  <c r="BF17" i="34"/>
  <c r="BF50" i="34"/>
  <c r="BF121" i="34"/>
  <c r="BF40" i="34"/>
  <c r="BF118" i="34"/>
  <c r="BF105" i="34"/>
  <c r="BF13" i="34"/>
  <c r="BF124" i="34"/>
  <c r="BF82" i="34"/>
  <c r="BF120" i="34"/>
  <c r="BF109" i="34"/>
  <c r="BF58" i="34"/>
  <c r="BF62" i="34"/>
  <c r="BF111" i="34"/>
  <c r="BF115" i="34"/>
  <c r="BF117" i="34"/>
  <c r="BF99" i="34"/>
  <c r="BF39" i="34"/>
  <c r="BF52" i="34"/>
  <c r="BF57" i="34"/>
  <c r="BF123" i="34"/>
  <c r="BF23" i="34"/>
  <c r="BF127" i="34"/>
  <c r="BG4" i="34" l="1"/>
  <c r="E14" i="33" s="1"/>
  <c r="BG1" i="34"/>
  <c r="D14" i="33" s="1"/>
  <c r="D19" i="24"/>
  <c r="D24" i="24"/>
  <c r="D26" i="24"/>
  <c r="D39" i="24"/>
  <c r="D16" i="24"/>
  <c r="D44" i="24"/>
  <c r="D20" i="24"/>
  <c r="D37" i="24"/>
  <c r="D7" i="24"/>
  <c r="D40" i="24"/>
  <c r="M7" i="12"/>
  <c r="M8" i="12"/>
  <c r="D23" i="24"/>
  <c r="D38" i="24"/>
  <c r="D30" i="24"/>
  <c r="D10" i="24"/>
  <c r="D34" i="24"/>
  <c r="P5" i="24" a="1"/>
  <c r="D8" i="24"/>
  <c r="D15" i="24"/>
  <c r="D27" i="24"/>
  <c r="D29" i="24"/>
  <c r="D14" i="24"/>
  <c r="D9" i="24"/>
  <c r="D33" i="24"/>
  <c r="D18" i="24"/>
  <c r="D13" i="24"/>
  <c r="D17" i="24"/>
  <c r="D43" i="24"/>
  <c r="D28" i="24"/>
  <c r="D31" i="24"/>
  <c r="D36" i="24"/>
  <c r="D42" i="24"/>
  <c r="D41" i="24"/>
  <c r="M6" i="12"/>
  <c r="D25" i="24"/>
  <c r="D12" i="24"/>
  <c r="D21" i="24"/>
  <c r="D5" i="24"/>
  <c r="M5" i="12"/>
  <c r="D32" i="24"/>
  <c r="D11" i="24"/>
  <c r="D35" i="24"/>
  <c r="D45" i="24"/>
  <c r="D46" i="24"/>
  <c r="D22" i="24"/>
  <c r="D6" i="24"/>
  <c r="E26" i="24" l="1"/>
  <c r="H26" i="24"/>
  <c r="E5" i="24"/>
  <c r="H5" i="24"/>
  <c r="E33" i="24"/>
  <c r="H33" i="24"/>
  <c r="H10" i="24"/>
  <c r="E10" i="24"/>
  <c r="H14" i="24"/>
  <c r="E14" i="24"/>
  <c r="E13" i="24"/>
  <c r="H13" i="24"/>
  <c r="H31" i="24"/>
  <c r="E31" i="24"/>
  <c r="E6" i="24"/>
  <c r="H6" i="24"/>
  <c r="E34" i="24"/>
  <c r="H34" i="24"/>
  <c r="H27" i="24"/>
  <c r="E27" i="24"/>
  <c r="H25" i="24"/>
  <c r="E25" i="24"/>
  <c r="H37" i="24"/>
  <c r="E37" i="24"/>
  <c r="E22" i="24"/>
  <c r="H22" i="24"/>
  <c r="H32" i="24"/>
  <c r="E32" i="24"/>
  <c r="H20" i="24"/>
  <c r="E20" i="24"/>
  <c r="E45" i="24"/>
  <c r="H45" i="24"/>
  <c r="H41" i="24"/>
  <c r="E41" i="24"/>
  <c r="E42" i="24"/>
  <c r="H42" i="24"/>
  <c r="H8" i="24"/>
  <c r="E8" i="24"/>
  <c r="E40" i="24"/>
  <c r="H40" i="24"/>
  <c r="E21" i="24"/>
  <c r="H21" i="24"/>
  <c r="H11" i="24"/>
  <c r="E11" i="24"/>
  <c r="E18" i="24"/>
  <c r="H18" i="24"/>
  <c r="H36" i="24"/>
  <c r="E36" i="24"/>
  <c r="H30" i="24"/>
  <c r="E30" i="24"/>
  <c r="E28" i="24"/>
  <c r="H28" i="24"/>
  <c r="E24" i="24"/>
  <c r="H24" i="24"/>
  <c r="E46" i="24"/>
  <c r="H46" i="24"/>
  <c r="H29" i="24"/>
  <c r="E29" i="24"/>
  <c r="E12" i="24"/>
  <c r="H12" i="24"/>
  <c r="H17" i="24"/>
  <c r="E17" i="24"/>
  <c r="H43" i="24"/>
  <c r="E43" i="24"/>
  <c r="H23" i="24"/>
  <c r="E23" i="24"/>
  <c r="H39" i="24"/>
  <c r="E39" i="24"/>
  <c r="H44" i="24"/>
  <c r="E44" i="24"/>
  <c r="E38" i="24"/>
  <c r="H38" i="24"/>
  <c r="H19" i="24"/>
  <c r="E19" i="24"/>
  <c r="H15" i="24"/>
  <c r="E15" i="24"/>
  <c r="H16" i="24"/>
  <c r="E16" i="24"/>
  <c r="H7" i="24"/>
  <c r="E7" i="24"/>
  <c r="H9" i="24"/>
  <c r="E9" i="24"/>
  <c r="H35" i="24"/>
  <c r="E35" i="24"/>
  <c r="P18" i="24"/>
  <c r="P28" i="24"/>
  <c r="P43" i="24"/>
  <c r="F19" i="24"/>
  <c r="P40" i="24"/>
  <c r="P15" i="24"/>
  <c r="P8" i="24"/>
  <c r="F38" i="24"/>
  <c r="F28" i="24"/>
  <c r="P13" i="24"/>
  <c r="P44" i="24"/>
  <c r="F20" i="24"/>
  <c r="F7" i="24"/>
  <c r="F30" i="24"/>
  <c r="I30" i="24" s="1"/>
  <c r="P39" i="24"/>
  <c r="P42" i="24"/>
  <c r="P41" i="24"/>
  <c r="F15" i="24"/>
  <c r="P26" i="24"/>
  <c r="F42" i="24"/>
  <c r="F40" i="24"/>
  <c r="P20" i="24"/>
  <c r="P33" i="24"/>
  <c r="P45" i="24"/>
  <c r="P5" i="24"/>
  <c r="F21" i="24"/>
  <c r="P11" i="24"/>
  <c r="F36" i="24"/>
  <c r="P12" i="24"/>
  <c r="F43" i="24"/>
  <c r="F11" i="24"/>
  <c r="P14" i="24"/>
  <c r="F33" i="24"/>
  <c r="P30" i="24"/>
  <c r="P37" i="24"/>
  <c r="F29" i="24"/>
  <c r="F44" i="24"/>
  <c r="F32" i="24"/>
  <c r="P16" i="24"/>
  <c r="P46" i="24"/>
  <c r="F6" i="24"/>
  <c r="P25" i="24"/>
  <c r="F12" i="24"/>
  <c r="AD36" i="24"/>
  <c r="F10" i="24"/>
  <c r="I42" i="24"/>
  <c r="F17" i="24"/>
  <c r="F34" i="24"/>
  <c r="F5" i="24"/>
  <c r="AD5" i="24" s="1"/>
  <c r="P10" i="24"/>
  <c r="AD29" i="24"/>
  <c r="F25" i="24"/>
  <c r="I44" i="24"/>
  <c r="P36" i="24"/>
  <c r="P21" i="24"/>
  <c r="P17" i="24"/>
  <c r="F45" i="24"/>
  <c r="F14" i="24"/>
  <c r="I14" i="24" s="1"/>
  <c r="F35" i="24"/>
  <c r="F18" i="24"/>
  <c r="P35" i="24"/>
  <c r="AD7" i="24"/>
  <c r="F22" i="24"/>
  <c r="I34" i="24"/>
  <c r="I5" i="24"/>
  <c r="AD17" i="24"/>
  <c r="AD44" i="24"/>
  <c r="F39" i="24"/>
  <c r="P38" i="24"/>
  <c r="F9" i="24"/>
  <c r="P9" i="24"/>
  <c r="F46" i="24"/>
  <c r="I32" i="24"/>
  <c r="F26" i="24"/>
  <c r="F24" i="24"/>
  <c r="F37" i="24"/>
  <c r="F31" i="24"/>
  <c r="I31" i="24" s="1"/>
  <c r="P22" i="24"/>
  <c r="P19" i="24"/>
  <c r="P7" i="24"/>
  <c r="I10" i="24"/>
  <c r="P24" i="24"/>
  <c r="P34" i="24"/>
  <c r="AD10" i="24"/>
  <c r="F41" i="24"/>
  <c r="P27" i="24"/>
  <c r="P32" i="24"/>
  <c r="AD6" i="24"/>
  <c r="F8" i="24"/>
  <c r="I8" i="24" s="1"/>
  <c r="F27" i="24"/>
  <c r="I27" i="24" s="1"/>
  <c r="P6" i="24"/>
  <c r="P23" i="24"/>
  <c r="P29" i="24"/>
  <c r="F16" i="24"/>
  <c r="F23" i="24"/>
  <c r="F13" i="24"/>
  <c r="P31" i="24"/>
  <c r="AD9" i="24"/>
  <c r="I9" i="24"/>
  <c r="AD37" i="24"/>
  <c r="AD16" i="24"/>
  <c r="I16" i="24"/>
  <c r="AD23" i="24"/>
  <c r="I23" i="24"/>
  <c r="R27" i="24" l="1"/>
  <c r="R31" i="24"/>
  <c r="R12" i="24"/>
  <c r="R34" i="24"/>
  <c r="R43" i="24"/>
  <c r="R22" i="24"/>
  <c r="R10" i="24"/>
  <c r="R7" i="24"/>
  <c r="R32" i="24"/>
  <c r="R45" i="24"/>
  <c r="R8" i="24"/>
  <c r="R15" i="24"/>
  <c r="R14" i="24"/>
  <c r="R26" i="24"/>
  <c r="R6" i="24"/>
  <c r="R38" i="24"/>
  <c r="R13" i="24"/>
  <c r="R11" i="24"/>
  <c r="R21" i="24"/>
  <c r="R24" i="24"/>
  <c r="R25" i="24"/>
  <c r="R39" i="24"/>
  <c r="R17" i="24"/>
  <c r="R18" i="24"/>
  <c r="R23" i="24"/>
  <c r="R29" i="24"/>
  <c r="R9" i="24"/>
  <c r="R42" i="24"/>
  <c r="R41" i="24"/>
  <c r="R30" i="24"/>
  <c r="R46" i="24"/>
  <c r="R20" i="24"/>
  <c r="R28" i="24"/>
  <c r="R37" i="24"/>
  <c r="R35" i="24"/>
  <c r="R16" i="24"/>
  <c r="R36" i="24"/>
  <c r="R44" i="24"/>
  <c r="R40" i="24"/>
  <c r="R5" i="24"/>
  <c r="R19" i="24"/>
  <c r="R33" i="24"/>
  <c r="I13" i="24"/>
  <c r="I36" i="24"/>
  <c r="I15" i="24"/>
  <c r="AD19" i="24"/>
  <c r="I18" i="24"/>
  <c r="AD46" i="24"/>
  <c r="I43" i="24"/>
  <c r="AD39" i="24"/>
  <c r="I39" i="24"/>
  <c r="I21" i="24"/>
  <c r="AD22" i="24"/>
  <c r="AD38" i="24"/>
  <c r="AD41" i="24"/>
  <c r="I35" i="24"/>
  <c r="AD45" i="24"/>
  <c r="AD18" i="24"/>
  <c r="AD11" i="24"/>
  <c r="I29" i="24"/>
  <c r="I37" i="24"/>
  <c r="I40" i="24"/>
  <c r="AD31" i="24"/>
  <c r="AD28" i="24"/>
  <c r="AD13" i="24"/>
  <c r="I33" i="24"/>
  <c r="AD33" i="24"/>
  <c r="I11" i="24"/>
  <c r="AD25" i="24"/>
  <c r="I24" i="24"/>
  <c r="I22" i="24"/>
  <c r="AD43" i="24"/>
  <c r="I7" i="24"/>
  <c r="I45" i="24"/>
  <c r="I26" i="24"/>
  <c r="I46" i="24"/>
  <c r="I20" i="24"/>
  <c r="AD35" i="24"/>
  <c r="AD30" i="24"/>
  <c r="AD12" i="24"/>
  <c r="H8" i="25"/>
  <c r="I28" i="24"/>
  <c r="AD26" i="24"/>
  <c r="AD34" i="24"/>
  <c r="I25" i="24"/>
  <c r="I41" i="24"/>
  <c r="I17" i="24"/>
  <c r="AD20" i="24"/>
  <c r="H5" i="25"/>
  <c r="AE3" i="25"/>
  <c r="AD27" i="24"/>
  <c r="AD15" i="24"/>
  <c r="H9" i="25"/>
  <c r="I6" i="24"/>
  <c r="AD8" i="24"/>
  <c r="H6" i="25"/>
  <c r="AD40" i="24"/>
  <c r="AD32" i="24"/>
  <c r="AD24" i="24"/>
  <c r="AD42" i="24"/>
  <c r="AD14" i="24"/>
  <c r="I12" i="24"/>
  <c r="I38" i="24"/>
  <c r="I19" i="24"/>
  <c r="AD21" i="24"/>
  <c r="H7" i="25"/>
  <c r="AH3" i="24" l="1"/>
  <c r="AD3" i="26"/>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<sst xmlns="http://schemas.openxmlformats.org/spreadsheetml/2006/main" count="8905" uniqueCount="532">
  <si>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</si>
  <si>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</si>
  <si>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</si>
  <si>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</si>
  <si>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</si>
  <si>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</si>
  <si>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</si>
  <si>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</si>
  <si>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</si>
  <si>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</si>
  <si>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</si>
  <si>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</si>
  <si>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</si>
  <si>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</si>
  <si>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</si>
  <si>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</si>
  <si>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</si>
  <si>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</si>
  <si>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</si>
  <si>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</si>
  <si>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</si>
  <si>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</si>
  <si>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</si>
  <si>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</si>
  <si>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</si>
  <si>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</si>
  <si>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</si>
  <si>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</si>
  <si>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</si>
  <si>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</si>
  <si>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</si>
  <si>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</si>
  <si>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</si>
  <si>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</si>
  <si>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</si>
  <si>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</si>
  <si>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</si>
  <si>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</si>
  <si>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</si>
  <si>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</si>
  <si>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</si>
  <si>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</si>
  <si>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</si>
  <si>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</si>
  <si>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</si>
  <si>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</si>
  <si>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</si>
  <si>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</si>
  <si>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</si>
  <si>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</si>
  <si>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</si>
  <si>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</si>
  <si>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</si>
  <si>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</si>
  <si>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</si>
  <si>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</si>
  <si>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</si>
  <si>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</si>
  <si>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</si>
  <si>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</si>
  <si>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</si>
  <si>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</si>
  <si>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</si>
  <si>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</si>
  <si>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</si>
  <si>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</si>
  <si>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</si>
  <si>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</si>
  <si>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</si>
  <si>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</si>
  <si>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</si>
  <si>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</si>
  <si>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</si>
  <si>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</si>
  <si>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</si>
  <si>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</si>
  <si>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</si>
  <si>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</si>
  <si>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</si>
  <si>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</si>
  <si>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</si>
  <si>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</si>
  <si>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</si>
  <si>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</si>
  <si>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</si>
  <si>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</si>
  <si>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</si>
  <si>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</si>
  <si>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</si>
  <si>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</si>
  <si>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</si>
  <si>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</si>
  <si>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</si>
  <si>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</si>
  <si>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</si>
  <si>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</si>
  <si>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</si>
  <si>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</si>
  <si>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</si>
  <si>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</si>
  <si>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</si>
  <si>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</si>
  <si>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</si>
  <si>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</si>
  <si>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</si>
  <si>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</si>
  <si>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</si>
  <si>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</si>
  <si>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</si>
  <si>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</si>
  <si>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</si>
  <si>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</si>
  <si>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</si>
  <si>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</si>
  <si>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</si>
  <si>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</si>
  <si>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</si>
  <si>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</si>
  <si>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</si>
  <si>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</si>
  <si>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</si>
  <si>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</si>
  <si>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</si>
  <si>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</si>
  <si>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</si>
  <si>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</si>
  <si>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</si>
  <si>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</si>
  <si>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</si>
  <si>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</si>
  <si>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</si>
  <si>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</si>
  <si>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</si>
  <si>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</si>
  <si>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</si>
  <si>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</si>
  <si>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</si>
  <si>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</si>
  <si>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</si>
  <si>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</si>
  <si>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</si>
  <si>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</si>
  <si>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</si>
  <si>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</si>
  <si>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</si>
  <si>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</si>
  <si>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</si>
  <si>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</si>
  <si>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</si>
  <si>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</si>
  <si>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</si>
  <si>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</si>
  <si>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</si>
  <si>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</si>
  <si>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</si>
  <si>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</si>
  <si>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</si>
  <si>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</si>
  <si>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</si>
  <si>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</si>
  <si>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</si>
  <si>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</si>
  <si>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</si>
  <si>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</si>
  <si>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</si>
  <si>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</si>
  <si>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</si>
  <si>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</si>
  <si>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</si>
  <si>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</si>
  <si>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</si>
  <si>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</si>
  <si>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</si>
  <si>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</si>
  <si>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</si>
  <si>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</si>
  <si>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</si>
  <si>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</si>
  <si>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</si>
  <si>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</si>
  <si>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</si>
  <si>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</si>
  <si>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</si>
  <si>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</si>
  <si>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</si>
  <si>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</si>
  <si>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</si>
  <si>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</si>
  <si>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</si>
  <si>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</si>
  <si>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</si>
  <si>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</si>
  <si>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</si>
  <si>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</si>
  <si>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</si>
  <si>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</si>
  <si>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</si>
  <si>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</si>
  <si>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</si>
  <si>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</si>
  <si>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</si>
  <si>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</si>
  <si>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</si>
  <si>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</si>
  <si>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</si>
  <si>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</si>
  <si>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</si>
  <si>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</si>
  <si>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</si>
  <si>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</si>
  <si>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</si>
  <si>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</si>
  <si>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</si>
  <si>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</si>
  <si>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</si>
  <si>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</si>
  <si>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</si>
  <si>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</si>
  <si>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</si>
  <si>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</si>
  <si>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</si>
  <si>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</si>
  <si>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</si>
  <si>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</si>
  <si>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</si>
  <si>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</si>
  <si>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</si>
  <si>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</si>
  <si>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</si>
  <si>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</si>
  <si>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</si>
  <si>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</si>
  <si>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</si>
  <si>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</si>
  <si>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</si>
  <si>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</si>
  <si>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</si>
  <si>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</si>
  <si>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</si>
  <si>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</si>
  <si>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</si>
  <si>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</si>
  <si>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</si>
  <si>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</si>
  <si>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</si>
  <si>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</si>
  <si>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</si>
  <si>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</si>
  <si>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</si>
  <si>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</si>
  <si>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</si>
  <si>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</si>
  <si>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</si>
  <si>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</si>
  <si>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</si>
  <si>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</si>
  <si>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</si>
  <si>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</si>
  <si>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</si>
  <si>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</si>
  <si>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</si>
  <si>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</si>
  <si>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</si>
  <si>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</si>
  <si>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</si>
  <si>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</si>
  <si>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</si>
  <si>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</si>
  <si>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</si>
  <si>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</si>
  <si>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</si>
  <si>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</si>
  <si>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</si>
  <si>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</si>
  <si>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</si>
  <si>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</si>
  <si>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</si>
  <si>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</si>
  <si>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</si>
  <si>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</si>
  <si>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</si>
  <si>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</si>
  <si>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</si>
  <si>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</si>
  <si>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</si>
  <si>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</si>
  <si>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</si>
  <si>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</si>
  <si>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</si>
  <si>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</si>
  <si>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</si>
  <si>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</si>
  <si>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</si>
  <si>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</si>
  <si>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</si>
  <si>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</si>
  <si>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</si>
  <si>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</si>
  <si>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</si>
  <si>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</si>
  <si>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</si>
  <si>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</si>
  <si>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</si>
  <si>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</si>
  <si>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</si>
  <si>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</si>
  <si>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</si>
  <si>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</si>
  <si>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</si>
  <si>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</si>
  <si>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</si>
  <si>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</si>
  <si>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</si>
  <si>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</si>
  <si>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</si>
  <si>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</si>
  <si>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</si>
  <si>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</si>
  <si>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</si>
  <si>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</si>
  <si>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</si>
  <si>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</si>
  <si>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</si>
  <si>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</si>
  <si>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</si>
  <si>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</si>
  <si>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</si>
  <si>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</si>
  <si>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</si>
  <si>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</si>
  <si>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</si>
  <si>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</si>
  <si>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</si>
  <si>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</si>
  <si>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</si>
  <si>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</si>
  <si>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</si>
  <si>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</si>
  <si>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</si>
  <si>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</si>
  <si>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</si>
  <si>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</si>
  <si>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</si>
  <si>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</si>
  <si>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</si>
  <si>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</si>
  <si>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</si>
  <si>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</si>
  <si>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</si>
  <si>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</si>
  <si>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</si>
  <si>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</si>
  <si>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</si>
  <si>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</si>
  <si>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</si>
  <si>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</si>
  <si>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</si>
  <si>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</si>
  <si>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</si>
  <si>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</si>
  <si>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</si>
  <si>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</si>
  <si>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</si>
  <si>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</si>
  <si>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</si>
  <si>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</si>
  <si>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</si>
  <si>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</si>
  <si>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</si>
  <si>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</si>
  <si>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</si>
  <si>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</si>
  <si>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</si>
  <si>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</si>
  <si>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</si>
  <si>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</si>
  <si>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</si>
  <si>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</si>
  <si>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</si>
  <si>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</si>
  <si>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</si>
  <si>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</si>
  <si>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</si>
  <si>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</si>
  <si>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</si>
  <si>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</si>
  <si>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</si>
  <si>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</si>
  <si>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</si>
  <si>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</si>
  <si>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</si>
  <si>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</si>
  <si>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</si>
  <si>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</si>
  <si>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</si>
  <si>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</si>
  <si>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</si>
  <si>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</si>
  <si>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</si>
  <si>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</si>
  <si>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</si>
  <si>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</si>
  <si>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</si>
  <si>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</si>
  <si>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</si>
  <si>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</si>
  <si>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</si>
  <si>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</si>
  <si>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</si>
  <si>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</si>
  <si>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</si>
  <si>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</si>
  <si>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</si>
  <si>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</si>
  <si>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</si>
  <si>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</si>
  <si>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</si>
  <si>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</si>
  <si>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</si>
  <si>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</si>
  <si>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</si>
  <si>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</si>
  <si>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</si>
  <si>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</si>
  <si>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</si>
  <si>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</si>
  <si>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</si>
  <si>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</si>
  <si>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</si>
  <si>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</si>
  <si>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</si>
  <si>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</si>
  <si>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</si>
  <si>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</si>
  <si>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</si>
  <si>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</si>
  <si>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</si>
  <si>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</si>
  <si>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</si>
  <si>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</si>
  <si>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</si>
  <si>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</si>
  <si>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</si>
  <si>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</si>
  <si>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</si>
  <si>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</si>
  <si>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</si>
  <si>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</si>
  <si>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</si>
  <si>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</si>
  <si>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</si>
  <si>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</si>
  <si>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</si>
  <si>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</si>
  <si>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</si>
  <si>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</si>
  <si>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</si>
  <si>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</si>
  <si>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</si>
  <si>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</si>
  <si>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</si>
  <si>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</si>
  <si>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</si>
  <si>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</si>
  <si>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</si>
  <si>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</si>
  <si>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</si>
  <si>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</si>
  <si>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</si>
  <si>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</si>
  <si>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</si>
  <si>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</si>
  <si>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</si>
  <si>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</si>
  <si>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</si>
  <si>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</si>
  <si>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</si>
  <si>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</si>
  <si>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</si>
  <si>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</si>
  <si>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</si>
  <si>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</si>
  <si>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</si>
  <si>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</si>
  <si>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</si>
  <si>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</si>
  <si>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</si>
  <si>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</si>
  <si>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</si>
  <si>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</si>
  <si>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</si>
  <si>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</si>
  <si>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</si>
  <si>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</si>
  <si>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</si>
  <si>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</si>
  <si>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</si>
  <si>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</si>
  <si>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</si>
  <si>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</si>
  <si>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</si>
  <si>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</si>
  <si>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</si>
  <si>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</si>
  <si>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</si>
  <si>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</si>
  <si>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</si>
  <si>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</si>
  <si>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</si>
  <si>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</si>
  <si>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</si>
  <si>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</si>
  <si>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</si>
  <si>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</si>
  <si>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</si>
  <si>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</si>
  <si>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</si>
  <si>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</si>
  <si>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</si>
  <si>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</si>
  <si>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</si>
  <si>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</si>
  <si>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</si>
  <si>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</si>
  <si>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</si>
  <si>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</si>
  <si>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</si>
  <si>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</si>
  <si>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</si>
  <si>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</si>
  <si>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</si>
  <si>
    <t>=cfyql_Trigger(M5:M8)</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</si>
</sst>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8">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0" borderId="0" xfId="1" quotePrefix="1" applyNumberFormat="1" applyFont="1" applyFill="1" applyBorder="1"/>
    <xf numFmtId="172" fontId="4" fillId="29" borderId="0" xfId="1" applyNumberFormat="1" applyFont="1" applyFill="1"/>
    <xf numFmtId="0" fontId="4" fillId="11" borderId="5" xfId="1" quotePrefix="1" applyNumberFormat="1" applyFont="1" applyFill="1" applyBorder="1" applyAlignment="1"/>
    <xf numFmtId="164" fontId="4" fillId="11" borderId="13" xfId="1" quotePrefix="1" applyNumberFormat="1" applyFont="1" applyFill="1" applyBorder="1" applyAlignment="1">
      <alignment horizontal="center"/>
    </xf>
    <xf numFmtId="164" fontId="4" fillId="11" borderId="12" xfId="1" quotePrefix="1" applyNumberFormat="1" applyFont="1" applyFill="1" applyBorder="1" applyAlignment="1">
      <alignment horizontal="center"/>
    </xf>
    <xf numFmtId="164" fontId="4" fillId="11" borderId="10" xfId="1" quotePrefix="1" applyNumberFormat="1" applyFont="1" applyFill="1" applyBorder="1" applyAlignment="1">
      <alignment horizontal="center"/>
    </xf>
    <xf numFmtId="0" fontId="4" fillId="11" borderId="13" xfId="1" quotePrefix="1" applyNumberFormat="1" applyFont="1" applyFill="1" applyBorder="1" applyAlignment="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volatileDependencies.xml><?xml version="1.0" encoding="utf-8"?>
<volTypes xmlns="http://schemas.openxmlformats.org/spreadsheetml/2006/main">
  <volType type="realTimeData">
    <main first="rtdsrv.000933467c314d3c9747d15256df0363">
      <tp>
        <v>42371.776193969905</v>
        <stp/>
        <stp>6f76f7dd-7766-435b-bc2a-ed02344e1397</stp>
        <tr r="M5" s="32"/>
      </tp>
    </main>
  </volType>
</volType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volatileDependencies" Target="volatileDependenci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27852544"/>
        <c:axId val="127854080"/>
      </c:lineChart>
      <c:dateAx>
        <c:axId val="12785254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27854080"/>
        <c:crosses val="autoZero"/>
        <c:auto val="1"/>
        <c:lblOffset val="100"/>
        <c:baseTimeUnit val="days"/>
      </c:dateAx>
      <c:valAx>
        <c:axId val="127854080"/>
        <c:scaling>
          <c:orientation val="minMax"/>
        </c:scaling>
        <c:delete val="0"/>
        <c:axPos val="l"/>
        <c:majorGridlines/>
        <c:numFmt formatCode="0.00%" sourceLinked="0"/>
        <c:majorTickMark val="out"/>
        <c:minorTickMark val="none"/>
        <c:tickLblPos val="nextTo"/>
        <c:crossAx val="12785254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33914624"/>
        <c:axId val="133916160"/>
      </c:lineChart>
      <c:dateAx>
        <c:axId val="13391462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33916160"/>
        <c:crosses val="autoZero"/>
        <c:auto val="1"/>
        <c:lblOffset val="100"/>
        <c:baseTimeUnit val="days"/>
      </c:dateAx>
      <c:valAx>
        <c:axId val="133916160"/>
        <c:scaling>
          <c:orientation val="minMax"/>
        </c:scaling>
        <c:delete val="0"/>
        <c:axPos val="l"/>
        <c:majorGridlines/>
        <c:numFmt formatCode="0.00%" sourceLinked="0"/>
        <c:majorTickMark val="out"/>
        <c:minorTickMark val="none"/>
        <c:tickLblPos val="nextTo"/>
        <c:crossAx val="1339146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34022272"/>
        <c:axId val="134023808"/>
      </c:lineChart>
      <c:dateAx>
        <c:axId val="13402227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34023808"/>
        <c:crosses val="autoZero"/>
        <c:auto val="1"/>
        <c:lblOffset val="100"/>
        <c:baseTimeUnit val="days"/>
      </c:dateAx>
      <c:valAx>
        <c:axId val="134023808"/>
        <c:scaling>
          <c:orientation val="minMax"/>
        </c:scaling>
        <c:delete val="0"/>
        <c:axPos val="l"/>
        <c:majorGridlines/>
        <c:numFmt formatCode="0.00%" sourceLinked="0"/>
        <c:majorTickMark val="out"/>
        <c:minorTickMark val="none"/>
        <c:tickLblPos val="nextTo"/>
        <c:crossAx val="13402227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134361856"/>
        <c:axId val="134363392"/>
      </c:lineChart>
      <c:dateAx>
        <c:axId val="13436185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34363392"/>
        <c:crosses val="autoZero"/>
        <c:auto val="1"/>
        <c:lblOffset val="100"/>
        <c:baseTimeUnit val="days"/>
      </c:dateAx>
      <c:valAx>
        <c:axId val="134363392"/>
        <c:scaling>
          <c:orientation val="minMax"/>
        </c:scaling>
        <c:delete val="0"/>
        <c:axPos val="l"/>
        <c:majorGridlines/>
        <c:numFmt formatCode="0.00%" sourceLinked="0"/>
        <c:majorTickMark val="out"/>
        <c:minorTickMark val="none"/>
        <c:tickLblPos val="nextTo"/>
        <c:crossAx val="134361856"/>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34988544"/>
        <c:axId val="134990080"/>
      </c:scatterChart>
      <c:valAx>
        <c:axId val="134988544"/>
        <c:scaling>
          <c:orientation val="minMax"/>
        </c:scaling>
        <c:delete val="0"/>
        <c:axPos val="b"/>
        <c:numFmt formatCode="[$-409]mmm\-yy;@" sourceLinked="0"/>
        <c:majorTickMark val="out"/>
        <c:minorTickMark val="none"/>
        <c:tickLblPos val="low"/>
        <c:txPr>
          <a:bodyPr rot="-2700000"/>
          <a:lstStyle/>
          <a:p>
            <a:pPr>
              <a:defRPr/>
            </a:pPr>
            <a:endParaRPr lang="en-US"/>
          </a:p>
        </c:txPr>
        <c:crossAx val="134990080"/>
        <c:crosses val="autoZero"/>
        <c:crossBetween val="midCat"/>
      </c:valAx>
      <c:valAx>
        <c:axId val="134990080"/>
        <c:scaling>
          <c:orientation val="minMax"/>
        </c:scaling>
        <c:delete val="0"/>
        <c:axPos val="l"/>
        <c:majorGridlines/>
        <c:numFmt formatCode="0.0000%" sourceLinked="0"/>
        <c:majorTickMark val="out"/>
        <c:minorTickMark val="none"/>
        <c:tickLblPos val="nextTo"/>
        <c:crossAx val="134988544"/>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34615424"/>
        <c:axId val="134616960"/>
      </c:scatterChart>
      <c:valAx>
        <c:axId val="134615424"/>
        <c:scaling>
          <c:orientation val="minMax"/>
        </c:scaling>
        <c:delete val="0"/>
        <c:axPos val="b"/>
        <c:numFmt formatCode="[$-409]mmm\-yy;@" sourceLinked="0"/>
        <c:majorTickMark val="out"/>
        <c:minorTickMark val="none"/>
        <c:tickLblPos val="low"/>
        <c:txPr>
          <a:bodyPr rot="-2700000"/>
          <a:lstStyle/>
          <a:p>
            <a:pPr>
              <a:defRPr/>
            </a:pPr>
            <a:endParaRPr lang="en-US"/>
          </a:p>
        </c:txPr>
        <c:crossAx val="134616960"/>
        <c:crosses val="autoZero"/>
        <c:crossBetween val="midCat"/>
      </c:valAx>
      <c:valAx>
        <c:axId val="134616960"/>
        <c:scaling>
          <c:orientation val="minMax"/>
          <c:max val="2.5000000000000005E-3"/>
          <c:min val="1.5000000000000005E-3"/>
        </c:scaling>
        <c:delete val="0"/>
        <c:axPos val="l"/>
        <c:majorGridlines/>
        <c:numFmt formatCode="0.00%" sourceLinked="0"/>
        <c:majorTickMark val="out"/>
        <c:minorTickMark val="none"/>
        <c:tickLblPos val="nextTo"/>
        <c:crossAx val="13461542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34791552"/>
        <c:axId val="134793088"/>
      </c:scatterChart>
      <c:valAx>
        <c:axId val="134791552"/>
        <c:scaling>
          <c:orientation val="minMax"/>
        </c:scaling>
        <c:delete val="0"/>
        <c:axPos val="b"/>
        <c:numFmt formatCode="[$-409]mmm\-yy;@" sourceLinked="0"/>
        <c:majorTickMark val="out"/>
        <c:minorTickMark val="none"/>
        <c:tickLblPos val="low"/>
        <c:txPr>
          <a:bodyPr rot="-2700000"/>
          <a:lstStyle/>
          <a:p>
            <a:pPr>
              <a:defRPr/>
            </a:pPr>
            <a:endParaRPr lang="en-US"/>
          </a:p>
        </c:txPr>
        <c:crossAx val="134793088"/>
        <c:crosses val="autoZero"/>
        <c:crossBetween val="midCat"/>
      </c:valAx>
      <c:valAx>
        <c:axId val="134793088"/>
        <c:scaling>
          <c:orientation val="minMax"/>
        </c:scaling>
        <c:delete val="0"/>
        <c:axPos val="l"/>
        <c:majorGridlines/>
        <c:numFmt formatCode="0.00%" sourceLinked="0"/>
        <c:majorTickMark val="out"/>
        <c:minorTickMark val="none"/>
        <c:tickLblPos val="nextTo"/>
        <c:crossAx val="13479155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135416064"/>
        <c:axId val="135421952"/>
      </c:scatterChart>
      <c:valAx>
        <c:axId val="135416064"/>
        <c:scaling>
          <c:orientation val="minMax"/>
        </c:scaling>
        <c:delete val="0"/>
        <c:axPos val="b"/>
        <c:numFmt formatCode="[$-409]mmm\-yy;@" sourceLinked="0"/>
        <c:majorTickMark val="out"/>
        <c:minorTickMark val="none"/>
        <c:tickLblPos val="low"/>
        <c:txPr>
          <a:bodyPr rot="-2700000"/>
          <a:lstStyle/>
          <a:p>
            <a:pPr>
              <a:defRPr/>
            </a:pPr>
            <a:endParaRPr lang="en-US"/>
          </a:p>
        </c:txPr>
        <c:crossAx val="135421952"/>
        <c:crosses val="autoZero"/>
        <c:crossBetween val="midCat"/>
      </c:valAx>
      <c:valAx>
        <c:axId val="135421952"/>
        <c:scaling>
          <c:orientation val="minMax"/>
        </c:scaling>
        <c:delete val="0"/>
        <c:axPos val="l"/>
        <c:majorGridlines/>
        <c:numFmt formatCode="0.0000%" sourceLinked="1"/>
        <c:majorTickMark val="out"/>
        <c:minorTickMark val="none"/>
        <c:tickLblPos val="nextTo"/>
        <c:crossAx val="13541606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135514368"/>
        <c:axId val="135544832"/>
      </c:lineChart>
      <c:dateAx>
        <c:axId val="135514368"/>
        <c:scaling>
          <c:orientation val="minMax"/>
        </c:scaling>
        <c:delete val="0"/>
        <c:axPos val="b"/>
        <c:numFmt formatCode="[$-409]mmm\-yy;@" sourceLinked="0"/>
        <c:majorTickMark val="out"/>
        <c:minorTickMark val="none"/>
        <c:tickLblPos val="low"/>
        <c:txPr>
          <a:bodyPr rot="-2700000"/>
          <a:lstStyle/>
          <a:p>
            <a:pPr>
              <a:defRPr/>
            </a:pPr>
            <a:endParaRPr lang="en-US"/>
          </a:p>
        </c:txPr>
        <c:crossAx val="135544832"/>
        <c:crosses val="autoZero"/>
        <c:auto val="1"/>
        <c:lblOffset val="100"/>
        <c:baseTimeUnit val="days"/>
      </c:dateAx>
      <c:valAx>
        <c:axId val="135544832"/>
        <c:scaling>
          <c:orientation val="minMax"/>
        </c:scaling>
        <c:delete val="0"/>
        <c:axPos val="l"/>
        <c:majorGridlines/>
        <c:numFmt formatCode="0.0000%" sourceLinked="1"/>
        <c:majorTickMark val="out"/>
        <c:minorTickMark val="none"/>
        <c:tickLblPos val="nextTo"/>
        <c:crossAx val="135514368"/>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90" t="s">
        <v>483</v>
      </c>
      <c r="C2" s="1391"/>
      <c r="D2" s="1288" t="s">
        <v>481</v>
      </c>
      <c r="E2" s="1287" t="s">
        <v>480</v>
      </c>
      <c r="F2" s="1390" t="s">
        <v>482</v>
      </c>
      <c r="G2" s="1391"/>
      <c r="H2" s="1286" t="s">
        <v>481</v>
      </c>
      <c r="I2" s="1285" t="s">
        <v>480</v>
      </c>
      <c r="J2" s="1284" t="s">
        <v>479</v>
      </c>
      <c r="K2" s="1283" t="s">
        <v>478</v>
      </c>
      <c r="L2" s="1390" t="s">
        <v>477</v>
      </c>
      <c r="M2" s="1391"/>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92" t="s">
        <v>440</v>
      </c>
      <c r="B1" s="1393"/>
      <c r="C1" s="1393"/>
      <c r="D1" s="1393"/>
      <c r="E1" s="1393"/>
      <c r="F1" s="1393"/>
      <c r="G1" s="1393"/>
      <c r="H1" s="1393"/>
      <c r="I1" s="1393"/>
      <c r="J1" s="1393"/>
      <c r="K1" s="1393"/>
      <c r="L1" s="1393"/>
      <c r="M1" s="1393"/>
      <c r="N1" s="1393"/>
      <c r="O1" s="1393"/>
      <c r="P1" s="1393"/>
      <c r="Q1" s="1393"/>
      <c r="R1" s="1393"/>
      <c r="S1" s="1393"/>
      <c r="T1" s="1393"/>
      <c r="U1" s="1394"/>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95" t="s">
        <v>434</v>
      </c>
      <c r="B1" s="1396"/>
      <c r="C1" s="1396"/>
      <c r="D1" s="1396"/>
      <c r="E1" s="1396"/>
      <c r="F1" s="1396"/>
      <c r="G1" s="1396"/>
      <c r="H1" s="1396"/>
      <c r="I1" s="1396"/>
      <c r="J1" s="1396"/>
      <c r="K1" s="1396"/>
      <c r="L1" s="1396"/>
      <c r="M1" s="1396"/>
      <c r="N1" s="1396"/>
      <c r="O1" s="1396"/>
      <c r="P1" s="1396"/>
      <c r="Q1" s="1396"/>
      <c r="R1" s="1396"/>
      <c r="S1" s="1396"/>
      <c r="T1" s="1396"/>
      <c r="U1" s="1397"/>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str">
        <f>Euribor!$D$13</f>
        <v>EURSTD</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8" t="s">
        <v>397</v>
      </c>
      <c r="AF2" s="1399"/>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str">
        <f>Euribor!$D$4</f>
        <v>EURON</v>
      </c>
      <c r="D23" s="1030" t="e">
        <f ca="1">_xll.qlRelinkableHandleLinkTo(C23,D13,Trigger)</f>
        <v>#NAME?</v>
      </c>
      <c r="E23" s="1027"/>
      <c r="G23" s="508"/>
      <c r="H23" s="1031" t="str">
        <f>Euribor!$D$9</f>
        <v>EUR3M</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str">
        <f>Euribor!$D$10</f>
        <v>EUR6M</v>
      </c>
      <c r="D38" s="1030" t="e">
        <f ca="1">_xll.qlRelinkableHandleLinkTo(C38,D28,Trigger)</f>
        <v>#NAME?</v>
      </c>
      <c r="E38" s="1027"/>
      <c r="F38" s="1043"/>
      <c r="G38" s="508"/>
      <c r="H38" s="1031" t="str">
        <f>Euribor!$D$7</f>
        <v>EUR1M</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str">
        <f>Euribor!$D$12</f>
        <v>EUR1Y</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400" t="s">
        <v>367</v>
      </c>
      <c r="X2" s="1400"/>
      <c r="Y2" s="1400"/>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401"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401"/>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401"/>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400" t="s">
        <v>351</v>
      </c>
      <c r="O9" s="782"/>
      <c r="P9" s="781" t="e">
        <f t="array" aca="1" ref="P9:P10" ca="1">_xll.ohFilter(J3:J7,L3:L7)</f>
        <v>#NAME?</v>
      </c>
      <c r="Q9" s="780" t="e">
        <f t="array" aca="1" ref="Q9:Q10" ca="1">_xll.ohFilter(I3:I7,L3:L7)</f>
        <v>#NAME?</v>
      </c>
      <c r="R9" s="1402" t="s">
        <v>180</v>
      </c>
      <c r="S9" s="770" t="e">
        <f t="array" aca="1" ref="S9:S10" ca="1">MMULT(W9:X10,U9:U10)</f>
        <v>#NAME?</v>
      </c>
      <c r="T9" s="1402"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400"/>
      <c r="O10" s="782"/>
      <c r="P10" s="781" t="e">
        <f ca="1"/>
        <v>#NAME?</v>
      </c>
      <c r="Q10" s="780" t="e">
        <f ca="1"/>
        <v>#NAME?</v>
      </c>
      <c r="R10" s="1402"/>
      <c r="S10" s="770" t="e">
        <f ca="1"/>
        <v>#NAME?</v>
      </c>
      <c r="T10" s="1402"/>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400"/>
      <c r="S10" s="782"/>
      <c r="T10" s="781" t="e">
        <f ca="1"/>
        <v>#NAME?</v>
      </c>
      <c r="U10" s="780" t="e">
        <f ca="1"/>
        <v>#NAME?</v>
      </c>
      <c r="V10" s="1402"/>
      <c r="W10" s="770" t="e">
        <f ca="1"/>
        <v>#NAME?</v>
      </c>
      <c r="X10" s="1402"/>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400" t="s">
        <v>367</v>
      </c>
      <c r="AB2" s="1400"/>
      <c r="AC2" s="1400"/>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401"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401"/>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401"/>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400" t="s">
        <v>351</v>
      </c>
      <c r="S9" s="782"/>
      <c r="T9" s="781" t="e">
        <f t="array" aca="1" ref="T9:T10" ca="1">_xll.ohFilter(N3:N7,P3:P7)</f>
        <v>#NAME?</v>
      </c>
      <c r="U9" s="780" t="e">
        <f t="array" aca="1" ref="U9:U10" ca="1">_xll.ohFilter(M3:M7,P3:P7)</f>
        <v>#NAME?</v>
      </c>
      <c r="V9" s="1402" t="s">
        <v>180</v>
      </c>
      <c r="W9" s="770" t="e">
        <f t="array" aca="1" ref="W9:W10" ca="1">MMULT(AA9:AB10,Y9:Y10)</f>
        <v>#NAME?</v>
      </c>
      <c r="X9" s="1402"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400"/>
      <c r="S10" s="782"/>
      <c r="T10" s="781" t="e">
        <f ca="1"/>
        <v>#NAME?</v>
      </c>
      <c r="U10" s="780" t="e">
        <f ca="1"/>
        <v>#NAME?</v>
      </c>
      <c r="V10" s="1402"/>
      <c r="W10" s="770" t="e">
        <f ca="1"/>
        <v>#NAME?</v>
      </c>
      <c r="X10" s="1402"/>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403" t="s">
        <v>144</v>
      </c>
      <c r="C1" s="1404"/>
      <c r="D1" s="1405"/>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tabSelected="1" workbookViewId="0"/>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71" t="s">
        <v>531</v>
      </c>
      <c r="N4" s="1366"/>
    </row>
    <row r="5" spans="2:14" s="30" customFormat="1" ht="11.25" customHeight="1" x14ac:dyDescent="0.2">
      <c r="B5" s="382"/>
      <c r="C5" s="361" t="s">
        <v>237</v>
      </c>
      <c r="D5" s="381" t="b">
        <f>_xll.cfyql_SettingsSetEvaluationDate(D4,Trigger)</f>
        <v>1</v>
      </c>
      <c r="E5" s="380"/>
      <c r="G5" s="112"/>
      <c r="H5" s="361" t="s">
        <v>236</v>
      </c>
      <c r="I5" s="379">
        <v>42277.718820949071</v>
      </c>
      <c r="J5" s="370"/>
      <c r="M5" s="30" t="e">
        <f ca="1">_xll.cfyql_Trigger(Euribor!Trigger2,EuriborSwapIsdaFixA!Trigger2,Deposits!Trigger2,FRA!Trigger2,OIS!Trigger2,'ECB OIS'!Trigger2,'IMM OIS'!Trigger2,Futures3M!Trigger2,FuturesHWConvAdj!Trigger2,BasisSwapEON3M!Trigger2)</f>
        <v>#N/A</v>
      </c>
    </row>
    <row r="6" spans="2:14" s="30" customFormat="1" ht="11.25" customHeight="1" x14ac:dyDescent="0.2">
      <c r="B6" s="378"/>
      <c r="C6" s="274"/>
      <c r="D6" s="377"/>
      <c r="E6" s="376"/>
      <c r="G6" s="35"/>
      <c r="H6" s="34"/>
      <c r="I6" s="34"/>
      <c r="J6" s="32"/>
      <c r="M6" s="30">
        <f>_xll.cfyql_Trigger(BasisSwap1MxM!Trigger2,BasisSwap3M6M!Trigger2,BasisSwapxM12M!Trigger2,Swaps1M_1Y!Trigger2,Swap1M!Trigger2,Swap3M!Trigger2,Swap6M!Trigger2,ForwardSwap6M!Trigger2,SwapsIMMDated!Trigger2)</f>
        <v>151</v>
      </c>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c r="M7" s="30">
        <f>_xll.cfyql_Trigger('ImmFra6M '!Trigger2,'ON Basis Swap'!Trigger2,'1M Basis Swap'!Trigger2,'3M Basis Swap'!Trigger2,'6M Basis Swap'!Trigger2,'1Y Basis Swap'!Trigger2,'Euribor 3M Time Series'!Trigger2)</f>
        <v>150</v>
      </c>
    </row>
    <row r="8" spans="2:14" s="30" customFormat="1" ht="11.25" customHeight="1" x14ac:dyDescent="0.2">
      <c r="B8" s="112"/>
      <c r="C8" s="361" t="s">
        <v>234</v>
      </c>
      <c r="D8" s="360" t="e">
        <f ca="1">_xll.ohTrigger(Euribor!L5:L12)</f>
        <v>#NAME?</v>
      </c>
      <c r="E8" s="36"/>
      <c r="M8" s="30">
        <f>_xll.cfyql_Trigger('Euribor 6M Time Series'!Trigger2,EuriborSwapIsdaFixA1Y!Trigger2)</f>
        <v>149</v>
      </c>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row>
    <row r="13" spans="2:14" s="30" customFormat="1" ht="11.25" customHeight="1" x14ac:dyDescent="0.2">
      <c r="B13" s="112"/>
      <c r="C13" s="364" t="s">
        <v>231</v>
      </c>
      <c r="D13" s="363" t="s">
        <v>230</v>
      </c>
      <c r="E13" s="370"/>
      <c r="G13" s="112"/>
      <c r="H13" s="364" t="s">
        <v>229</v>
      </c>
      <c r="I13" s="363" t="b">
        <v>1</v>
      </c>
      <c r="J13" s="370"/>
    </row>
    <row r="14" spans="2:14" s="30" customFormat="1" ht="11.25" customHeight="1" x14ac:dyDescent="0.2">
      <c r="B14" s="112"/>
      <c r="C14" s="362" t="s">
        <v>228</v>
      </c>
      <c r="D14" s="182" t="str">
        <f>Currency&amp;"ON"</f>
        <v>EURON</v>
      </c>
      <c r="E14" s="370"/>
      <c r="G14" s="112"/>
      <c r="H14" s="362" t="s">
        <v>227</v>
      </c>
      <c r="I14" s="182" t="b">
        <v>0</v>
      </c>
      <c r="J14" s="370"/>
    </row>
    <row r="15" spans="2:14" s="30" customFormat="1" ht="11.25" customHeight="1" x14ac:dyDescent="0.2">
      <c r="B15" s="112"/>
      <c r="C15" s="362" t="s">
        <v>226</v>
      </c>
      <c r="D15" s="182" t="s">
        <v>225</v>
      </c>
      <c r="E15" s="370"/>
      <c r="G15" s="112"/>
      <c r="H15" s="362" t="s">
        <v>224</v>
      </c>
      <c r="I15" s="182" t="s">
        <v>223</v>
      </c>
      <c r="J15" s="370"/>
    </row>
    <row r="16" spans="2:14" s="30" customFormat="1" ht="11.25" customHeight="1" x14ac:dyDescent="0.2">
      <c r="B16" s="112"/>
      <c r="C16" s="362" t="s">
        <v>222</v>
      </c>
      <c r="D16" s="182" t="s">
        <v>221</v>
      </c>
      <c r="E16" s="370"/>
      <c r="G16" s="112"/>
      <c r="H16" s="375" t="s">
        <v>220</v>
      </c>
      <c r="I16" s="374">
        <v>1E-4</v>
      </c>
      <c r="J16" s="370"/>
    </row>
    <row r="17" spans="2:10" s="30" customFormat="1" ht="11.25" customHeight="1" x14ac:dyDescent="0.2">
      <c r="B17" s="112"/>
      <c r="C17" s="362" t="s">
        <v>219</v>
      </c>
      <c r="D17" s="182" t="s">
        <v>218</v>
      </c>
      <c r="E17" s="370"/>
      <c r="G17" s="112"/>
      <c r="H17" s="373" t="s">
        <v>217</v>
      </c>
      <c r="I17" s="360">
        <v>-0.01</v>
      </c>
      <c r="J17" s="370"/>
    </row>
    <row r="18" spans="2:10" s="30" customFormat="1" ht="11.25" customHeight="1" x14ac:dyDescent="0.2">
      <c r="B18" s="112"/>
      <c r="C18" s="361" t="s">
        <v>216</v>
      </c>
      <c r="D18" s="360" t="s">
        <v>215</v>
      </c>
      <c r="E18" s="370"/>
      <c r="G18" s="112"/>
      <c r="H18" s="372" t="s">
        <v>214</v>
      </c>
      <c r="I18" s="371" t="s">
        <v>213</v>
      </c>
      <c r="J18" s="370"/>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69" t="s">
        <v>212</v>
      </c>
      <c r="C21" s="368"/>
      <c r="D21" s="368"/>
      <c r="E21" s="367"/>
    </row>
    <row r="22" spans="2:10" s="30" customFormat="1" ht="11.25" x14ac:dyDescent="0.2">
      <c r="B22" s="112"/>
      <c r="C22" s="366"/>
      <c r="D22" s="365"/>
      <c r="E22" s="36"/>
    </row>
    <row r="23" spans="2:10" s="30" customFormat="1" ht="11.25" customHeight="1" x14ac:dyDescent="0.2">
      <c r="B23" s="112"/>
      <c r="C23" s="364" t="s">
        <v>211</v>
      </c>
      <c r="D23" s="363" t="str">
        <f>""</f>
        <v/>
      </c>
      <c r="E23" s="36"/>
    </row>
    <row r="24" spans="2:10" s="30" customFormat="1" ht="11.25" customHeight="1" x14ac:dyDescent="0.2">
      <c r="B24" s="112"/>
      <c r="C24" s="362" t="s">
        <v>199</v>
      </c>
      <c r="D24" s="182" t="s">
        <v>210</v>
      </c>
      <c r="E24" s="36"/>
    </row>
    <row r="25" spans="2:10" s="30" customFormat="1" ht="11.25" customHeight="1" x14ac:dyDescent="0.2">
      <c r="B25" s="112"/>
      <c r="C25" s="362" t="s">
        <v>124</v>
      </c>
      <c r="D25" s="182" t="s">
        <v>124</v>
      </c>
      <c r="E25" s="36"/>
    </row>
    <row r="26" spans="2:10" s="30" customFormat="1" ht="11.25" customHeight="1" x14ac:dyDescent="0.2">
      <c r="B26" s="112"/>
      <c r="C26" s="362" t="s">
        <v>209</v>
      </c>
      <c r="D26" s="182" t="s">
        <v>208</v>
      </c>
      <c r="E26" s="36"/>
    </row>
    <row r="27" spans="2:10" s="30" customFormat="1" ht="11.25" customHeight="1" x14ac:dyDescent="0.2">
      <c r="B27" s="112"/>
      <c r="C27" s="362" t="s">
        <v>207</v>
      </c>
      <c r="D27" s="182" t="s">
        <v>206</v>
      </c>
      <c r="E27" s="36"/>
    </row>
    <row r="28" spans="2:10" s="30" customFormat="1" ht="11.25" customHeight="1" x14ac:dyDescent="0.2">
      <c r="B28" s="112"/>
      <c r="C28" s="362" t="s">
        <v>205</v>
      </c>
      <c r="D28" s="182" t="s">
        <v>204</v>
      </c>
      <c r="E28" s="36"/>
      <c r="G28" s="338"/>
      <c r="H28" s="338"/>
      <c r="I28" s="338"/>
      <c r="J28" s="338"/>
    </row>
    <row r="29" spans="2:10" s="30" customFormat="1" ht="11.25" customHeight="1" x14ac:dyDescent="0.2">
      <c r="B29" s="112"/>
      <c r="C29" s="361" t="s">
        <v>203</v>
      </c>
      <c r="D29" s="360" t="s">
        <v>202</v>
      </c>
      <c r="E29" s="36"/>
      <c r="G29" s="338"/>
      <c r="H29" s="338"/>
      <c r="I29" s="338"/>
      <c r="J29" s="338"/>
    </row>
    <row r="30" spans="2:10" s="30" customFormat="1" ht="11.25" customHeight="1" x14ac:dyDescent="0.2">
      <c r="B30" s="359"/>
      <c r="C30" s="358"/>
      <c r="D30" s="358"/>
      <c r="E30" s="357"/>
      <c r="G30" s="338"/>
      <c r="H30" s="338"/>
      <c r="I30" s="338"/>
      <c r="J30" s="338"/>
    </row>
    <row r="31" spans="2:10" s="30" customFormat="1" ht="11.25" customHeight="1" x14ac:dyDescent="0.2">
      <c r="B31" s="338"/>
      <c r="C31" s="356"/>
      <c r="D31" s="356"/>
      <c r="E31" s="356"/>
      <c r="G31" s="338"/>
      <c r="H31" s="338"/>
      <c r="I31" s="338"/>
      <c r="J31" s="338"/>
    </row>
    <row r="32" spans="2:10"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str">
        <f>_xll.cfyql_RelinkableHandleYieldTermStructure(UPPER(Currency)&amp;C4,,Permanent,Trigger,ObjectOverwrite)</f>
        <v>EURON</v>
      </c>
      <c r="E4" s="322" t="str">
        <f>_xll.cfyql_Eonia("Eonia",D4,Permanent,Trigger,ObjectOverwrite)</f>
        <v>Eonia</v>
      </c>
      <c r="F4" s="322" t="str">
        <f>_xll.cfyql_LastFixingQuote("Eonia"&amp;$F$3,E4,Permanent,Trigger,ObjectOverwrite)</f>
        <v>EoniaLastFixing_Quote</v>
      </c>
      <c r="G4" s="315"/>
      <c r="H4" s="329"/>
      <c r="I4" s="329"/>
      <c r="J4" s="329"/>
      <c r="K4" s="329"/>
      <c r="L4" s="329"/>
      <c r="M4" s="329"/>
      <c r="N4" s="310"/>
      <c r="P4" s="1360" t="s">
        <v>529</v>
      </c>
      <c r="Q4" s="1363">
        <f>_xll.cfyql_Trigger('General Settings'!Trigger)</f>
        <v>59</v>
      </c>
    </row>
    <row r="5" spans="2:18" s="300" customFormat="1" ht="15.75" thickBot="1" x14ac:dyDescent="0.3">
      <c r="B5" s="112"/>
      <c r="C5" s="259" t="s">
        <v>178</v>
      </c>
      <c r="D5" s="323"/>
      <c r="E5" s="322" t="str">
        <f>_xll.cfyql_Euribor(PROPER(Currency)&amp;FamilyName&amp;C5,C5,D5,Permanent,Trigger,ObjectOverwrite)</f>
        <v>EuriborSW</v>
      </c>
      <c r="F5" s="322" t="str">
        <f>_xll.cfyql_LastFixingQuote(PROPER(Currency)&amp;FamilyName&amp;C5&amp;$F$3,E5,Permanent,Trigger,ObjectOverwrite)</f>
        <v>EuriborSWLastFixing_Quote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f>_xll.cfyql_Trigger(E4:F13)</f>
        <v>107</v>
      </c>
    </row>
    <row r="6" spans="2:18" s="300" customFormat="1" x14ac:dyDescent="0.2">
      <c r="B6" s="112"/>
      <c r="C6" s="259" t="s">
        <v>177</v>
      </c>
      <c r="D6" s="323"/>
      <c r="E6" s="322" t="str">
        <f>_xll.cfyql_Euribor(PROPER(Currency)&amp;FamilyName&amp;C6,C6,D6,Permanent,Trigger,ObjectOverwrite)</f>
        <v>Euribor2W</v>
      </c>
      <c r="F6" s="322" t="str">
        <f>_xll.cfyql_LastFixingQuote(PROPER(Currency)&amp;FamilyName&amp;C6&amp;$F$3,E6,Permanent,Trigger,ObjectOverwrite)</f>
        <v>Euribor2WLastFixing_Quote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str">
        <f>_xll.cfyql_RelinkableHandleYieldTermStructure(UPPER(Currency)&amp;C7,,Permanent,Trigger,ObjectOverwrite)</f>
        <v>EUR1M</v>
      </c>
      <c r="E7" s="322" t="str">
        <f>_xll.cfyql_Euribor(PROPER(Currency)&amp;FamilyName&amp;C7,C7,D7,Permanent,Trigger,ObjectOverwrite)</f>
        <v>Euribor1M</v>
      </c>
      <c r="F7" s="322" t="str">
        <f>_xll.cfyql_LastFixingQuote(PROPER(Currency)&amp;FamilyName&amp;C7&amp;$F$3,E7,Permanent,Trigger,ObjectOverwrite)</f>
        <v>Euribor1MLastFixing_Quote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str">
        <f>_xll.cfyql_Euribor(PROPER(Currency)&amp;FamilyName&amp;C8,C8,D8,Permanent,Trigger,ObjectOverwrite)</f>
        <v>Euribor2M</v>
      </c>
      <c r="F8" s="322" t="str">
        <f>_xll.cfyql_LastFixingQuote(PROPER(Currency)&amp;FamilyName&amp;C8&amp;$F$3,E8,Permanent,Trigger,ObjectOverwrite)</f>
        <v>Euribor2MLastFixing_Quote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str">
        <f>_xll.cfyql_RelinkableHandleYieldTermStructure(UPPER(Currency)&amp;C9,,Permanent,Trigger,ObjectOverwrite)</f>
        <v>EUR3M</v>
      </c>
      <c r="E9" s="322" t="str">
        <f>_xll.cfyql_Euribor(PROPER(Currency)&amp;FamilyName&amp;C9,C9,D9,Permanent,Trigger,ObjectOverwrite)</f>
        <v>Euribor3M</v>
      </c>
      <c r="F9" s="322" t="str">
        <f>_xll.cfyql_LastFixingQuote(PROPER(Currency)&amp;FamilyName&amp;C9&amp;$F$3,E9,Permanent,Trigger,ObjectOverwrite)</f>
        <v>Euribor3MLastFixing_Quote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str">
        <f>_xll.cfyql_RelinkableHandleYieldTermStructure(UPPER(Currency)&amp;C10,,Permanent,Trigger,ObjectOverwrite)</f>
        <v>EUR6M</v>
      </c>
      <c r="E10" s="322" t="str">
        <f>_xll.cfyql_Euribor(PROPER(Currency)&amp;FamilyName&amp;C10,C10,D10,Permanent,Trigger,ObjectOverwrite)</f>
        <v>Euribor6M</v>
      </c>
      <c r="F10" s="322" t="str">
        <f>_xll.cfyql_LastFixingQuote(PROPER(Currency)&amp;FamilyName&amp;C10&amp;$F$3,E10,Permanent,Trigger,ObjectOverwrite)</f>
        <v>Euribor6MLastFixing_Quote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str">
        <f>_xll.cfyql_Euribor(PROPER(Currency)&amp;FamilyName&amp;C11,C11,D11,Permanent,Trigger,ObjectOverwrite)</f>
        <v>Euribor9M</v>
      </c>
      <c r="F11" s="322" t="str">
        <f>_xll.cfyql_LastFixingQuote(PROPER(Currency)&amp;FamilyName&amp;C11&amp;$F$3,E11,Permanent,Trigger,ObjectOverwrite)</f>
        <v>Euribor9MLastFixing_Quote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str">
        <f>_xll.cfyql_RelinkableHandleYieldTermStructure(UPPER(Currency)&amp;C12,,Permanent,Trigger,ObjectOverwrite)</f>
        <v>EUR1Y</v>
      </c>
      <c r="E12" s="322" t="str">
        <f>_xll.cfyql_Euribor(PROPER(Currency)&amp;FamilyName&amp;C12,C12,D12,Permanent,Trigger,ObjectOverwrite)</f>
        <v>Euribor1Y</v>
      </c>
      <c r="F12" s="322" t="str">
        <f>_xll.cfyql_LastFixingQuote(PROPER(Currency)&amp;FamilyName&amp;C12&amp;$F$3,E12,Permanent,Trigger,ObjectOverwrite)</f>
        <v>Euribor1YLastFixing_Quote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str">
        <f>_xll.cfyql_RelinkableHandleYieldTermStructure(UPPER(Currency)&amp;C13,,Permanent,Trigger,ObjectOverwrite)</f>
        <v>EURSTD</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str">
        <f>Euribor!D9</f>
        <v>EUR3M</v>
      </c>
      <c r="E3" s="296" t="str">
        <f>Euribor!$D$4</f>
        <v>EURON</v>
      </c>
      <c r="F3" s="296" t="str">
        <f t="shared" ref="F3:F16" si="0">PROPER(Currency)&amp;FamilyName&amp;"Swap"&amp;FixingType&amp;C3</f>
        <v>EuriborSwapIsdaFixA1Y</v>
      </c>
      <c r="G3" s="296" t="str">
        <f>_xll.cfyql_EuriborSwapIsdaFixA(F3,C3,D3,E3,Permanent,Trigger,ObjectOverwrite)</f>
        <v>EuriborSwapIsdaFixA1Y</v>
      </c>
      <c r="H3" s="295" t="e">
        <f ca="1">_xll.ohRangeRetrieveError(G3)</f>
        <v>#NAME?</v>
      </c>
      <c r="I3" s="294"/>
      <c r="K3" s="1360" t="s">
        <v>529</v>
      </c>
      <c r="L3" s="1363">
        <f>_xll.cfyql_Trigger('General Settings'!Trigger)</f>
        <v>59</v>
      </c>
    </row>
    <row r="4" spans="2:12" ht="15.75" thickBot="1" x14ac:dyDescent="0.3">
      <c r="B4" s="235"/>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4"/>
      <c r="K4" s="1361" t="s">
        <v>530</v>
      </c>
      <c r="L4" s="1364">
        <f>_xll.cfyql_Trigger(G3:G16)</f>
        <v>90</v>
      </c>
    </row>
    <row r="5" spans="2:12" x14ac:dyDescent="0.2">
      <c r="B5" s="235"/>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4"/>
    </row>
    <row r="6" spans="2:12" x14ac:dyDescent="0.2">
      <c r="B6" s="235"/>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4"/>
    </row>
    <row r="7" spans="2:12" x14ac:dyDescent="0.2">
      <c r="B7" s="235"/>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4"/>
    </row>
    <row r="8" spans="2:12" x14ac:dyDescent="0.2">
      <c r="B8" s="235"/>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4"/>
    </row>
    <row r="9" spans="2:12" x14ac:dyDescent="0.2">
      <c r="B9" s="235"/>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4"/>
    </row>
    <row r="10" spans="2:12" x14ac:dyDescent="0.2">
      <c r="B10" s="235"/>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4"/>
    </row>
    <row r="11" spans="2:12" x14ac:dyDescent="0.2">
      <c r="B11" s="235"/>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4"/>
    </row>
    <row r="12" spans="2:12" x14ac:dyDescent="0.2">
      <c r="B12" s="235"/>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4"/>
    </row>
    <row r="13" spans="2:12" x14ac:dyDescent="0.2">
      <c r="B13" s="235"/>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4"/>
    </row>
    <row r="14" spans="2:12" x14ac:dyDescent="0.2">
      <c r="B14" s="235"/>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4"/>
    </row>
    <row r="15" spans="2:12" x14ac:dyDescent="0.2">
      <c r="B15" s="235"/>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4"/>
    </row>
    <row r="16" spans="2:12" x14ac:dyDescent="0.2">
      <c r="B16" s="235"/>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workbookViewId="0"/>
  </sheetViews>
  <sheetFormatPr defaultColWidth="25.42578125" defaultRowHeight="11.25" customHeight="1" outlineLevelCol="1" x14ac:dyDescent="0.2"/>
  <cols>
    <col min="1" max="1" width="3.140625" style="30" customWidth="1" outlineLevel="1"/>
    <col min="2" max="2" width="6" style="30" customWidth="1" outlineLevel="1"/>
    <col min="3" max="3" width="3.140625" style="30" customWidth="1" outlineLevel="1"/>
    <col min="4" max="4" width="2" style="30" customWidth="1" outlineLevel="1"/>
    <col min="5" max="5" width="21.42578125" style="30" customWidth="1" outlineLevel="1"/>
    <col min="6" max="6" width="20.140625" style="30" customWidth="1" outlineLevel="1"/>
    <col min="7" max="7" width="25.42578125" style="30" customWidth="1" outlineLevel="1"/>
    <col min="8" max="8" width="2.7109375" style="30" customWidth="1" outlineLevel="1"/>
    <col min="9" max="9" width="2.5703125" style="30" customWidth="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f>_xll.cfyql_Trigger('General Settings'!Trigger)</f>
        <v>147</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f>_xll.cfyql_Trigger(S5:S15)</f>
        <v>148</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str">
        <f>_xll.cfyql_SimpleQuote(E5,,RateTickValue,Permanent,Trigger,ObjectOverwrite)</f>
        <v>EUROND_Quote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f>_xll.cfyql_SimpleQuoteSetValue(F5,R5/100,Trigger)</f>
        <v>-1.1000000000000001E-3</v>
      </c>
      <c r="T5" s="129"/>
    </row>
    <row r="6" spans="1:23" ht="11.25" customHeight="1" x14ac:dyDescent="0.2">
      <c r="A6" s="134"/>
      <c r="B6" s="284" t="str">
        <f t="shared" si="0"/>
        <v>TN</v>
      </c>
      <c r="C6" s="283"/>
      <c r="D6" s="282" t="s">
        <v>182</v>
      </c>
      <c r="E6" s="84" t="str">
        <f t="shared" si="1"/>
        <v>EURTND_Quote</v>
      </c>
      <c r="F6" s="84" t="str">
        <f>_xll.cfyql_SimpleQuote(E6,,RateTickValue,Permanent,Trigger,ObjectOverwrite)</f>
        <v>EURTND_Quote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f>_xll.cfyql_SimpleQuoteSetValue(F6,R6/100,Trigger)</f>
        <v>-1.1999999999999999E-3</v>
      </c>
      <c r="T6" s="129"/>
    </row>
    <row r="7" spans="1:23" ht="11.25" customHeight="1" x14ac:dyDescent="0.2">
      <c r="A7" s="134"/>
      <c r="B7" s="279" t="str">
        <f t="shared" si="0"/>
        <v>SN</v>
      </c>
      <c r="C7" s="278"/>
      <c r="D7" s="277" t="s">
        <v>182</v>
      </c>
      <c r="E7" s="73" t="str">
        <f t="shared" si="1"/>
        <v>EURSND_Quote</v>
      </c>
      <c r="F7" s="73" t="str">
        <f>_xll.cfyql_SimpleQuote(E7,,RateTickValue,Permanent,Trigger,ObjectOverwrite)</f>
        <v>EURSND_Quote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f>_xll.cfyql_SimpleQuoteSetValue(F7,R7/100,Trigger)</f>
        <v>-1.1999999999999999E-3</v>
      </c>
      <c r="T7" s="129"/>
    </row>
    <row r="8" spans="1:23" ht="11.25" customHeight="1" x14ac:dyDescent="0.2">
      <c r="A8" s="134"/>
      <c r="B8" s="284" t="str">
        <f t="shared" si="0"/>
        <v>SW</v>
      </c>
      <c r="C8" s="283"/>
      <c r="D8" s="282" t="s">
        <v>182</v>
      </c>
      <c r="E8" s="84" t="str">
        <f t="shared" si="1"/>
        <v>EURSWD_Quote</v>
      </c>
      <c r="F8" s="84" t="str">
        <f>_xll.cfyql_SimpleQuote(E8,,RateTickValue,Permanent,Trigger,ObjectOverwrite)</f>
        <v>EURSWD_Quote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f>_xll.cfyql_SimpleQuoteSetValue(F8,R8/100,Trigger)</f>
        <v>-1.4499999999999999E-3</v>
      </c>
      <c r="T8" s="129"/>
    </row>
    <row r="9" spans="1:23" ht="11.25" customHeight="1" x14ac:dyDescent="0.2">
      <c r="A9" s="134"/>
      <c r="B9" s="284" t="str">
        <f t="shared" si="0"/>
        <v>2W</v>
      </c>
      <c r="C9" s="283"/>
      <c r="D9" s="282" t="s">
        <v>182</v>
      </c>
      <c r="E9" s="84" t="str">
        <f t="shared" si="1"/>
        <v>EUR2WD_Quote</v>
      </c>
      <c r="F9" s="84" t="str">
        <f>_xll.cfyql_SimpleQuote(E9,,RateTickValue,Permanent,Trigger,ObjectOverwrite)</f>
        <v>EUR2WD_Quote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f>_xll.cfyql_SimpleQuoteSetValue(F9,R9/100,Trigger)</f>
        <v>-1.4300000000000001E-3</v>
      </c>
      <c r="T9" s="129"/>
    </row>
    <row r="10" spans="1:23" ht="11.25" customHeight="1" x14ac:dyDescent="0.2">
      <c r="A10" s="134"/>
      <c r="B10" s="284" t="str">
        <f t="shared" si="0"/>
        <v>1M</v>
      </c>
      <c r="C10" s="283"/>
      <c r="D10" s="282" t="s">
        <v>182</v>
      </c>
      <c r="E10" s="84" t="str">
        <f t="shared" si="1"/>
        <v>EUR1MD_Quote</v>
      </c>
      <c r="F10" s="84" t="str">
        <f>_xll.cfyql_SimpleQuote(E10,,RateTickValue,Permanent,Trigger,ObjectOverwrite)</f>
        <v>EUR1MD_Quote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f>_xll.cfyql_SimpleQuoteSetValue(F10,R10/100,Trigger)</f>
        <v>-1.1299999999999999E-3</v>
      </c>
      <c r="T10" s="129"/>
    </row>
    <row r="11" spans="1:23" ht="11.25" customHeight="1" x14ac:dyDescent="0.2">
      <c r="A11" s="134"/>
      <c r="B11" s="284" t="str">
        <f t="shared" si="0"/>
        <v>2M</v>
      </c>
      <c r="C11" s="283"/>
      <c r="D11" s="282" t="s">
        <v>182</v>
      </c>
      <c r="E11" s="84" t="str">
        <f t="shared" si="1"/>
        <v>EUR2MD_Quote</v>
      </c>
      <c r="F11" s="84" t="str">
        <f>_xll.cfyql_SimpleQuote(E11,,RateTickValue,Permanent,Trigger,ObjectOverwrite)</f>
        <v>EUR2MD_Quote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f>_xll.cfyql_SimpleQuoteSetValue(F11,R11/100,Trigger)</f>
        <v>-6.9999999999999999E-4</v>
      </c>
      <c r="T11" s="129"/>
    </row>
    <row r="12" spans="1:23" ht="11.25" customHeight="1" x14ac:dyDescent="0.2">
      <c r="A12" s="134"/>
      <c r="B12" s="284" t="str">
        <f t="shared" si="0"/>
        <v>3M</v>
      </c>
      <c r="C12" s="283"/>
      <c r="D12" s="282" t="s">
        <v>182</v>
      </c>
      <c r="E12" s="84" t="str">
        <f t="shared" si="1"/>
        <v>EUR3MD_Quote</v>
      </c>
      <c r="F12" s="84" t="str">
        <f>_xll.cfyql_SimpleQuote(E12,,RateTickValue,Permanent,Trigger,ObjectOverwrite)</f>
        <v>EUR3MD_Quote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f>_xll.cfyql_SimpleQuoteSetValue(F12,R12/100,Trigger)</f>
        <v>-4.0000000000000002E-4</v>
      </c>
      <c r="T12" s="129"/>
    </row>
    <row r="13" spans="1:23" ht="11.25" customHeight="1" x14ac:dyDescent="0.2">
      <c r="A13" s="134"/>
      <c r="B13" s="284" t="str">
        <f t="shared" si="0"/>
        <v>6M</v>
      </c>
      <c r="C13" s="283"/>
      <c r="D13" s="282" t="s">
        <v>182</v>
      </c>
      <c r="E13" s="84" t="str">
        <f t="shared" si="1"/>
        <v>EUR6MD_Quote</v>
      </c>
      <c r="F13" s="84" t="str">
        <f>_xll.cfyql_SimpleQuote(E13,,RateTickValue,Permanent,Trigger,ObjectOverwrite)</f>
        <v>EUR6MD_Quote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f>_xll.cfyql_SimpleQuoteSetValue(F13,R13/100,Trigger)</f>
        <v>2.9E-4</v>
      </c>
      <c r="T13" s="129"/>
    </row>
    <row r="14" spans="1:23" ht="11.25" customHeight="1" x14ac:dyDescent="0.2">
      <c r="A14" s="134"/>
      <c r="B14" s="284" t="str">
        <f t="shared" si="0"/>
        <v>9M</v>
      </c>
      <c r="C14" s="283"/>
      <c r="D14" s="282" t="s">
        <v>182</v>
      </c>
      <c r="E14" s="84" t="str">
        <f t="shared" si="1"/>
        <v>EUR9MD_Quote</v>
      </c>
      <c r="F14" s="84" t="str">
        <f>_xll.cfyql_SimpleQuote(E14,,RateTickValue,Permanent,Trigger,ObjectOverwrite)</f>
        <v>EUR9MD_Quote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f>_xll.cfyql_SimpleQuoteSetValue(F14,R14/100,Trigger)</f>
        <v>7.7999999999999999E-4</v>
      </c>
      <c r="T14" s="129"/>
    </row>
    <row r="15" spans="1:23" ht="11.25" customHeight="1" x14ac:dyDescent="0.2">
      <c r="A15" s="134"/>
      <c r="B15" s="279" t="str">
        <f t="shared" si="0"/>
        <v>1Y</v>
      </c>
      <c r="C15" s="278"/>
      <c r="D15" s="277" t="s">
        <v>182</v>
      </c>
      <c r="E15" s="73" t="str">
        <f t="shared" si="1"/>
        <v>EUR1YD_Quote</v>
      </c>
      <c r="F15" s="73" t="str">
        <f>_xll.cfyql_SimpleQuote(E15,,RateTickValue,Permanent,Trigger,ObjectOverwrite)</f>
        <v>EUR1YD_Quote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f>_xll.cfyql_SimpleQuoteSetValue(F15,R15/100,Trigger)</f>
        <v>1.42E-3</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workbookViewId="0"/>
  </sheetViews>
  <sheetFormatPr defaultRowHeight="11.25" outlineLevelCol="1" x14ac:dyDescent="0.2"/>
  <cols>
    <col min="1" max="3" width="2.7109375" style="30" customWidth="1" outlineLevel="1"/>
    <col min="4" max="4" width="5" style="30" customWidth="1" outlineLevel="1"/>
    <col min="5" max="5" width="16.140625" style="30" customWidth="1" outlineLevel="1"/>
    <col min="6" max="6" width="21.42578125" style="30" customWidth="1" outlineLevel="1"/>
    <col min="7" max="7" width="25.7109375" style="31"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f>_xll.cfyql_Trigger('General Settings'!Trigger)</f>
        <v>146</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_xll.ohTrigger(X5:X58)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str">
        <f>_xll.cfyql_SimpleQuote(E5,,RateTickValue,Permanent,Trigger,ObjectOverwrite)</f>
        <v>EUR1x4F_Quote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f>_xll.cfyql_SimpleQuoteSetValue(F5,W5/100,Trigger)</f>
        <v>-4.6000000000000001E-4</v>
      </c>
      <c r="Y5" s="254"/>
    </row>
    <row r="6" spans="1:28" x14ac:dyDescent="0.2">
      <c r="A6" s="134"/>
      <c r="B6" s="84">
        <f t="shared" si="0"/>
        <v>2</v>
      </c>
      <c r="C6" s="84" t="str">
        <f t="shared" si="1"/>
        <v>x</v>
      </c>
      <c r="D6" s="84" t="str">
        <f t="shared" si="2"/>
        <v>5F</v>
      </c>
      <c r="E6" s="85" t="str">
        <f t="shared" si="3"/>
        <v>EUR2x5F_Quote</v>
      </c>
      <c r="F6" s="84" t="str">
        <f>_xll.cfyql_SimpleQuote(E6,,RateTickValue,Permanent,Trigger,ObjectOverwrite)</f>
        <v>EUR2x5F_Quote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f>_xll.cfyql_SimpleQuoteSetValue(F6,W6/100,Trigger)</f>
        <v>-4.8999999999999998E-4</v>
      </c>
      <c r="Y6" s="254"/>
    </row>
    <row r="7" spans="1:28" x14ac:dyDescent="0.2">
      <c r="A7" s="134"/>
      <c r="B7" s="84">
        <f t="shared" si="0"/>
        <v>3</v>
      </c>
      <c r="C7" s="84" t="str">
        <f t="shared" si="1"/>
        <v>x</v>
      </c>
      <c r="D7" s="84" t="str">
        <f t="shared" si="2"/>
        <v>6F</v>
      </c>
      <c r="E7" s="85" t="str">
        <f t="shared" si="3"/>
        <v>EUR3x6F_Quote</v>
      </c>
      <c r="F7" s="84" t="str">
        <f>_xll.cfyql_SimpleQuote(E7,,RateTickValue,Permanent,Trigger,ObjectOverwrite)</f>
        <v>EUR3x6F_Quote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f>_xll.cfyql_SimpleQuoteSetValue(F7,W7/100,Trigger)</f>
        <v>-5.2999999999999998E-4</v>
      </c>
      <c r="Y7" s="254"/>
    </row>
    <row r="8" spans="1:28" x14ac:dyDescent="0.2">
      <c r="A8" s="134"/>
      <c r="B8" s="84">
        <f t="shared" si="0"/>
        <v>4</v>
      </c>
      <c r="C8" s="84" t="str">
        <f t="shared" si="1"/>
        <v>x</v>
      </c>
      <c r="D8" s="84" t="str">
        <f t="shared" si="2"/>
        <v>7F</v>
      </c>
      <c r="E8" s="85" t="str">
        <f t="shared" si="3"/>
        <v>EUR4x7F_Quote</v>
      </c>
      <c r="F8" s="84" t="str">
        <f>_xll.cfyql_SimpleQuote(E8,,RateTickValue,Permanent,Trigger,ObjectOverwrite)</f>
        <v>EUR4x7F_Quote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f>_xll.cfyql_SimpleQuoteSetValue(F8,W8/100,Trigger)</f>
        <v>-5.5000000000000003E-4</v>
      </c>
      <c r="Y8" s="254"/>
    </row>
    <row r="9" spans="1:28" x14ac:dyDescent="0.2">
      <c r="A9" s="134"/>
      <c r="B9" s="84">
        <f t="shared" si="0"/>
        <v>5</v>
      </c>
      <c r="C9" s="84" t="str">
        <f t="shared" si="1"/>
        <v>x</v>
      </c>
      <c r="D9" s="84" t="str">
        <f t="shared" si="2"/>
        <v>8F</v>
      </c>
      <c r="E9" s="85" t="str">
        <f t="shared" si="3"/>
        <v>EUR5x8F_Quote</v>
      </c>
      <c r="F9" s="84" t="str">
        <f>_xll.cfyql_SimpleQuote(E9,,RateTickValue,Permanent,Trigger,ObjectOverwrite)</f>
        <v>EUR5x8F_Quote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f>_xll.cfyql_SimpleQuoteSetValue(F9,W9/100,Trigger)</f>
        <v>-5.6999999999999998E-4</v>
      </c>
      <c r="Y9" s="254"/>
    </row>
    <row r="10" spans="1:28" x14ac:dyDescent="0.2">
      <c r="A10" s="134"/>
      <c r="B10" s="84">
        <f t="shared" si="0"/>
        <v>6</v>
      </c>
      <c r="C10" s="84" t="str">
        <f t="shared" si="1"/>
        <v>x</v>
      </c>
      <c r="D10" s="84" t="str">
        <f t="shared" si="2"/>
        <v>9F</v>
      </c>
      <c r="E10" s="85" t="str">
        <f t="shared" si="3"/>
        <v>EUR6x9F_Quote</v>
      </c>
      <c r="F10" s="84" t="str">
        <f>_xll.cfyql_SimpleQuote(E10,,RateTickValue,Permanent,Trigger,ObjectOverwrite)</f>
        <v>EUR6x9F_Quote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f>_xll.cfyql_SimpleQuoteSetValue(F10,W10/100,Trigger)</f>
        <v>-5.9999999999999995E-4</v>
      </c>
      <c r="Y10" s="254"/>
    </row>
    <row r="11" spans="1:28" x14ac:dyDescent="0.2">
      <c r="A11" s="134"/>
      <c r="B11" s="84">
        <f t="shared" si="0"/>
        <v>7</v>
      </c>
      <c r="C11" s="84" t="str">
        <f t="shared" si="1"/>
        <v>x</v>
      </c>
      <c r="D11" s="84" t="str">
        <f t="shared" si="2"/>
        <v>10F</v>
      </c>
      <c r="E11" s="85" t="str">
        <f t="shared" si="3"/>
        <v>EUR7x10F_Quote</v>
      </c>
      <c r="F11" s="84" t="str">
        <f>_xll.cfyql_SimpleQuote(E11,,RateTickValue,Permanent,Trigger,ObjectOverwrite)</f>
        <v>EUR7x10F_Quote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f>_xll.cfyql_SimpleQuoteSetValue(F11,W11/100,Trigger)</f>
        <v>-6.2E-4</v>
      </c>
      <c r="Y11" s="254"/>
    </row>
    <row r="12" spans="1:28" x14ac:dyDescent="0.2">
      <c r="A12" s="134"/>
      <c r="B12" s="84">
        <f t="shared" si="0"/>
        <v>8</v>
      </c>
      <c r="C12" s="84" t="str">
        <f t="shared" si="1"/>
        <v>x</v>
      </c>
      <c r="D12" s="84" t="str">
        <f t="shared" si="2"/>
        <v>11F</v>
      </c>
      <c r="E12" s="85" t="str">
        <f t="shared" si="3"/>
        <v>EUR8x11F_Quote</v>
      </c>
      <c r="F12" s="84" t="str">
        <f>_xll.cfyql_SimpleQuote(E12,,RateTickValue,Permanent,Trigger,ObjectOverwrite)</f>
        <v>EUR8x11F_Quote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f>_xll.cfyql_SimpleQuoteSetValue(F12,W12/100,Trigger)</f>
        <v>-6.4999999999999997E-4</v>
      </c>
      <c r="Y12" s="254"/>
    </row>
    <row r="13" spans="1:28" x14ac:dyDescent="0.2">
      <c r="A13" s="134"/>
      <c r="B13" s="84">
        <f t="shared" si="0"/>
        <v>9</v>
      </c>
      <c r="C13" s="84" t="str">
        <f t="shared" si="1"/>
        <v>x</v>
      </c>
      <c r="D13" s="84" t="str">
        <f t="shared" si="2"/>
        <v>12F</v>
      </c>
      <c r="E13" s="85" t="str">
        <f t="shared" si="3"/>
        <v>EUR9x12F_Quote</v>
      </c>
      <c r="F13" s="84" t="str">
        <f>_xll.cfyql_SimpleQuote(E13,,RateTickValue,Permanent,Trigger,ObjectOverwrite)</f>
        <v>EUR9x12F_Quote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f>_xll.cfyql_SimpleQuoteSetValue(F13,W13/100,Trigger)</f>
        <v>-6.4999999999999997E-4</v>
      </c>
      <c r="Y13" s="254"/>
    </row>
    <row r="14" spans="1:28" x14ac:dyDescent="0.2">
      <c r="A14" s="134"/>
      <c r="B14" s="84">
        <f t="shared" si="0"/>
        <v>10</v>
      </c>
      <c r="C14" s="84" t="str">
        <f t="shared" si="1"/>
        <v>x</v>
      </c>
      <c r="D14" s="84" t="str">
        <f t="shared" si="2"/>
        <v>13F</v>
      </c>
      <c r="E14" s="85" t="str">
        <f t="shared" si="3"/>
        <v>EUR10x13F_Quote</v>
      </c>
      <c r="F14" s="84" t="str">
        <f>_xll.cfyql_SimpleQuote(E14,,RateTickValue,Permanent,Trigger,ObjectOverwrite)</f>
        <v>EUR10x13F_Quote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f>_xll.cfyql_SimpleQuoteSetValue(F14,W14/100,Trigger)</f>
        <v>-6.4999999999999997E-4</v>
      </c>
      <c r="Y14" s="254"/>
    </row>
    <row r="15" spans="1:28" x14ac:dyDescent="0.2">
      <c r="A15" s="134"/>
      <c r="B15" s="84">
        <f t="shared" si="0"/>
        <v>11</v>
      </c>
      <c r="C15" s="84" t="str">
        <f t="shared" si="1"/>
        <v>x</v>
      </c>
      <c r="D15" s="84" t="str">
        <f t="shared" si="2"/>
        <v>14F</v>
      </c>
      <c r="E15" s="85" t="str">
        <f t="shared" si="3"/>
        <v>EUR11x14F_Quote</v>
      </c>
      <c r="F15" s="84" t="str">
        <f>_xll.cfyql_SimpleQuote(E15,,RateTickValue,Permanent,Trigger,ObjectOverwrite)</f>
        <v>EUR11x14F_Quote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f>_xll.cfyql_SimpleQuoteSetValue(F15,W15/100,Trigger)</f>
        <v>-6.4000000000000005E-4</v>
      </c>
      <c r="Y15" s="254"/>
    </row>
    <row r="16" spans="1:28" x14ac:dyDescent="0.2">
      <c r="A16" s="134"/>
      <c r="B16" s="84">
        <f t="shared" si="0"/>
        <v>12</v>
      </c>
      <c r="C16" s="84" t="str">
        <f t="shared" si="1"/>
        <v>x</v>
      </c>
      <c r="D16" s="84" t="str">
        <f t="shared" si="2"/>
        <v>15F</v>
      </c>
      <c r="E16" s="85" t="str">
        <f t="shared" si="3"/>
        <v>EUR12x15F_Quote</v>
      </c>
      <c r="F16" s="84" t="str">
        <f>_xll.cfyql_SimpleQuote(E16,,RateTickValue,Permanent,Trigger,ObjectOverwrite)</f>
        <v>EUR12x15F_Quote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f>_xll.cfyql_SimpleQuoteSetValue(F16,W16/100,Trigger)</f>
        <v>-5.9000000000000003E-4</v>
      </c>
      <c r="Y16" s="254"/>
    </row>
    <row r="17" spans="1:25" x14ac:dyDescent="0.2">
      <c r="A17" s="134"/>
      <c r="B17" s="84">
        <f t="shared" si="0"/>
        <v>1</v>
      </c>
      <c r="C17" s="84" t="str">
        <f t="shared" si="1"/>
        <v>x</v>
      </c>
      <c r="D17" s="84" t="str">
        <f t="shared" si="2"/>
        <v>7F</v>
      </c>
      <c r="E17" s="85" t="str">
        <f t="shared" si="3"/>
        <v>EUR1x7F_Quote</v>
      </c>
      <c r="F17" s="84" t="str">
        <f>_xll.cfyql_SimpleQuote(E17,,RateTickValue,Permanent,Trigger,ObjectOverwrite)</f>
        <v>EUR1x7F_Quote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f>_xll.cfyql_SimpleQuoteSetValue(F17,W17/100,Trigger)</f>
        <v>2.5000000000000001E-4</v>
      </c>
      <c r="Y17" s="254"/>
    </row>
    <row r="18" spans="1:25" x14ac:dyDescent="0.2">
      <c r="A18" s="134"/>
      <c r="B18" s="84">
        <f t="shared" si="0"/>
        <v>2</v>
      </c>
      <c r="C18" s="84" t="str">
        <f t="shared" si="1"/>
        <v>x</v>
      </c>
      <c r="D18" s="84" t="str">
        <f t="shared" si="2"/>
        <v>8F</v>
      </c>
      <c r="E18" s="85" t="str">
        <f t="shared" si="3"/>
        <v>EUR2x8F_Quote</v>
      </c>
      <c r="F18" s="84" t="str">
        <f>_xll.cfyql_SimpleQuote(E18,,RateTickValue,Permanent,Trigger,ObjectOverwrite)</f>
        <v>EUR2x8F_Quote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f>_xll.cfyql_SimpleQuoteSetValue(F18,W18/100,Trigger)</f>
        <v>2.3000000000000001E-4</v>
      </c>
      <c r="Y18" s="254"/>
    </row>
    <row r="19" spans="1:25" x14ac:dyDescent="0.2">
      <c r="A19" s="134"/>
      <c r="B19" s="84">
        <f t="shared" si="0"/>
        <v>3</v>
      </c>
      <c r="C19" s="84" t="str">
        <f t="shared" si="1"/>
        <v>x</v>
      </c>
      <c r="D19" s="84" t="str">
        <f t="shared" si="2"/>
        <v>9F</v>
      </c>
      <c r="E19" s="85" t="str">
        <f t="shared" si="3"/>
        <v>EUR3x9F_Quote</v>
      </c>
      <c r="F19" s="84" t="str">
        <f>_xll.cfyql_SimpleQuote(E19,,RateTickValue,Permanent,Trigger,ObjectOverwrite)</f>
        <v>EUR3x9F_Quote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f>_xll.cfyql_SimpleQuoteSetValue(F19,W19/100,Trigger)</f>
        <v>2.2000000000000001E-4</v>
      </c>
      <c r="Y19" s="254"/>
    </row>
    <row r="20" spans="1:25" x14ac:dyDescent="0.2">
      <c r="A20" s="134"/>
      <c r="B20" s="84">
        <f t="shared" si="0"/>
        <v>4</v>
      </c>
      <c r="C20" s="84" t="str">
        <f t="shared" si="1"/>
        <v>x</v>
      </c>
      <c r="D20" s="84" t="str">
        <f t="shared" si="2"/>
        <v>10F</v>
      </c>
      <c r="E20" s="85" t="str">
        <f t="shared" si="3"/>
        <v>EUR4x10F_Quote</v>
      </c>
      <c r="F20" s="84" t="str">
        <f>_xll.cfyql_SimpleQuote(E20,,RateTickValue,Permanent,Trigger,ObjectOverwrite)</f>
        <v>EUR4x10F_Quote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f>_xll.cfyql_SimpleQuoteSetValue(F20,W20/100,Trigger)</f>
        <v>2.1000000000000001E-4</v>
      </c>
      <c r="Y20" s="254"/>
    </row>
    <row r="21" spans="1:25" x14ac:dyDescent="0.2">
      <c r="A21" s="134"/>
      <c r="B21" s="84">
        <f t="shared" si="0"/>
        <v>5</v>
      </c>
      <c r="C21" s="84" t="str">
        <f t="shared" si="1"/>
        <v>x</v>
      </c>
      <c r="D21" s="84" t="str">
        <f t="shared" si="2"/>
        <v>11F</v>
      </c>
      <c r="E21" s="85" t="str">
        <f t="shared" si="3"/>
        <v>EUR5x11F_Quote</v>
      </c>
      <c r="F21" s="84" t="str">
        <f>_xll.cfyql_SimpleQuote(E21,,RateTickValue,Permanent,Trigger,ObjectOverwrite)</f>
        <v>EUR5x11F_Quote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f>_xll.cfyql_SimpleQuoteSetValue(F21,W21/100,Trigger)</f>
        <v>2.0000000000000001E-4</v>
      </c>
      <c r="Y21" s="254"/>
    </row>
    <row r="22" spans="1:25" x14ac:dyDescent="0.2">
      <c r="A22" s="134"/>
      <c r="B22" s="84">
        <f t="shared" si="0"/>
        <v>6</v>
      </c>
      <c r="C22" s="84" t="str">
        <f t="shared" si="1"/>
        <v>x</v>
      </c>
      <c r="D22" s="84" t="str">
        <f t="shared" si="2"/>
        <v>12F</v>
      </c>
      <c r="E22" s="85" t="str">
        <f t="shared" si="3"/>
        <v>EUR6x12F_Quote</v>
      </c>
      <c r="F22" s="84" t="str">
        <f>_xll.cfyql_SimpleQuote(E22,,RateTickValue,Permanent,Trigger,ObjectOverwrite)</f>
        <v>EUR6x12F_Quote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f>_xll.cfyql_SimpleQuoteSetValue(F22,W22/100,Trigger)</f>
        <v>2.0000000000000001E-4</v>
      </c>
      <c r="Y22" s="254"/>
    </row>
    <row r="23" spans="1:25" x14ac:dyDescent="0.2">
      <c r="A23" s="134"/>
      <c r="B23" s="84">
        <f t="shared" si="0"/>
        <v>7</v>
      </c>
      <c r="C23" s="84" t="str">
        <f t="shared" si="1"/>
        <v>x</v>
      </c>
      <c r="D23" s="84" t="str">
        <f t="shared" si="2"/>
        <v>13F</v>
      </c>
      <c r="E23" s="85" t="str">
        <f t="shared" si="3"/>
        <v>EUR7x13F_Quote</v>
      </c>
      <c r="F23" s="84" t="str">
        <f>_xll.cfyql_SimpleQuote(E23,,RateTickValue,Permanent,Trigger,ObjectOverwrite)</f>
        <v>EUR7x13F_Quote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f>_xll.cfyql_SimpleQuoteSetValue(F23,W23/100,Trigger)</f>
        <v>2.1000000000000001E-4</v>
      </c>
      <c r="Y23" s="254"/>
    </row>
    <row r="24" spans="1:25" x14ac:dyDescent="0.2">
      <c r="A24" s="134"/>
      <c r="B24" s="84">
        <f t="shared" si="0"/>
        <v>8</v>
      </c>
      <c r="C24" s="84" t="str">
        <f t="shared" si="1"/>
        <v>x</v>
      </c>
      <c r="D24" s="84" t="str">
        <f t="shared" si="2"/>
        <v>14F</v>
      </c>
      <c r="E24" s="85" t="str">
        <f t="shared" si="3"/>
        <v>EUR8x14F_Quote</v>
      </c>
      <c r="F24" s="84" t="str">
        <f>_xll.cfyql_SimpleQuote(E24,,RateTickValue,Permanent,Trigger,ObjectOverwrite)</f>
        <v>EUR8x14F_Quote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f>_xll.cfyql_SimpleQuoteSetValue(F24,W24/100,Trigger)</f>
        <v>2.1000000000000001E-4</v>
      </c>
      <c r="Y24" s="254"/>
    </row>
    <row r="25" spans="1:25" x14ac:dyDescent="0.2">
      <c r="A25" s="134"/>
      <c r="B25" s="84">
        <f t="shared" si="0"/>
        <v>9</v>
      </c>
      <c r="C25" s="84" t="str">
        <f t="shared" si="1"/>
        <v>x</v>
      </c>
      <c r="D25" s="84" t="str">
        <f t="shared" si="2"/>
        <v>15F</v>
      </c>
      <c r="E25" s="85" t="str">
        <f t="shared" si="3"/>
        <v>EUR9x15F_Quote</v>
      </c>
      <c r="F25" s="84" t="str">
        <f>_xll.cfyql_SimpleQuote(E25,,RateTickValue,Permanent,Trigger,ObjectOverwrite)</f>
        <v>EUR9x15F_Quote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f>_xll.cfyql_SimpleQuoteSetValue(F25,W25/100,Trigger)</f>
        <v>2.5000000000000001E-4</v>
      </c>
      <c r="Y25" s="254"/>
    </row>
    <row r="26" spans="1:25" x14ac:dyDescent="0.2">
      <c r="A26" s="134"/>
      <c r="B26" s="84">
        <f t="shared" si="0"/>
        <v>10</v>
      </c>
      <c r="C26" s="84" t="str">
        <f t="shared" si="1"/>
        <v>x</v>
      </c>
      <c r="D26" s="84" t="str">
        <f t="shared" si="2"/>
        <v>16F</v>
      </c>
      <c r="E26" s="85" t="str">
        <f t="shared" si="3"/>
        <v>EUR10x16F_Quote</v>
      </c>
      <c r="F26" s="84" t="str">
        <f>_xll.cfyql_SimpleQuote(E26,,RateTickValue,Permanent,Trigger,ObjectOverwrite)</f>
        <v>EUR10x16F_Quote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f>_xll.cfyql_SimpleQuoteSetValue(F26,W26/100,Trigger)</f>
        <v>2.9E-4</v>
      </c>
      <c r="Y26" s="254"/>
    </row>
    <row r="27" spans="1:25" x14ac:dyDescent="0.2">
      <c r="A27" s="134"/>
      <c r="B27" s="84">
        <f t="shared" si="0"/>
        <v>11</v>
      </c>
      <c r="C27" s="84" t="str">
        <f t="shared" si="1"/>
        <v>x</v>
      </c>
      <c r="D27" s="84" t="str">
        <f t="shared" si="2"/>
        <v>17F</v>
      </c>
      <c r="E27" s="85" t="str">
        <f t="shared" si="3"/>
        <v>EUR11x17F_Quote</v>
      </c>
      <c r="F27" s="84" t="str">
        <f>_xll.cfyql_SimpleQuote(E27,,RateTickValue,Permanent,Trigger,ObjectOverwrite)</f>
        <v>EUR11x17F_Quote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f>_xll.cfyql_SimpleQuoteSetValue(F27,W27/100,Trigger)</f>
        <v>3.3E-4</v>
      </c>
      <c r="Y27" s="254"/>
    </row>
    <row r="28" spans="1:25" x14ac:dyDescent="0.2">
      <c r="A28" s="134"/>
      <c r="B28" s="84">
        <f t="shared" si="0"/>
        <v>12</v>
      </c>
      <c r="C28" s="84" t="str">
        <f t="shared" si="1"/>
        <v>x</v>
      </c>
      <c r="D28" s="84" t="str">
        <f t="shared" si="2"/>
        <v>18F</v>
      </c>
      <c r="E28" s="85" t="str">
        <f t="shared" si="3"/>
        <v>EUR12x18F_Quote</v>
      </c>
      <c r="F28" s="84" t="str">
        <f>_xll.cfyql_SimpleQuote(E28,,RateTickValue,Permanent,Trigger,ObjectOverwrite)</f>
        <v>EUR12x18F_Quote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f>_xll.cfyql_SimpleQuoteSetValue(F28,W28/100,Trigger)</f>
        <v>3.8999999999999999E-4</v>
      </c>
      <c r="Y28" s="254"/>
    </row>
    <row r="29" spans="1:25" x14ac:dyDescent="0.2">
      <c r="A29" s="134"/>
      <c r="B29" s="84">
        <f t="shared" si="0"/>
        <v>13</v>
      </c>
      <c r="C29" s="84" t="str">
        <f t="shared" si="1"/>
        <v>x</v>
      </c>
      <c r="D29" s="84" t="str">
        <f t="shared" si="2"/>
        <v>19F</v>
      </c>
      <c r="E29" s="85" t="str">
        <f t="shared" si="3"/>
        <v>EUR13x19F_Quote</v>
      </c>
      <c r="F29" s="84" t="str">
        <f>_xll.cfyql_SimpleQuote(E29,,RateTickValue,Permanent,Trigger,ObjectOverwrite)</f>
        <v>EUR13x19F_Quote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f>_xll.cfyql_SimpleQuoteSetValue(F29,W29/100,Trigger)</f>
        <v>4.8000000000000001E-4</v>
      </c>
      <c r="Y29" s="254"/>
    </row>
    <row r="30" spans="1:25" x14ac:dyDescent="0.2">
      <c r="A30" s="134"/>
      <c r="B30" s="84">
        <f t="shared" si="0"/>
        <v>14</v>
      </c>
      <c r="C30" s="84" t="str">
        <f t="shared" si="1"/>
        <v>x</v>
      </c>
      <c r="D30" s="84" t="str">
        <f t="shared" si="2"/>
        <v>20F</v>
      </c>
      <c r="E30" s="85" t="str">
        <f t="shared" si="3"/>
        <v>EUR14x20F_Quote</v>
      </c>
      <c r="F30" s="84" t="str">
        <f>_xll.cfyql_SimpleQuote(E30,,RateTickValue,Permanent,Trigger,ObjectOverwrite)</f>
        <v>EUR14x20F_Quote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f>_xll.cfyql_SimpleQuoteSetValue(F30,W30/100,Trigger)</f>
        <v>5.5999999999999995E-4</v>
      </c>
      <c r="Y30" s="254"/>
    </row>
    <row r="31" spans="1:25" x14ac:dyDescent="0.2">
      <c r="A31" s="134"/>
      <c r="B31" s="84">
        <f t="shared" si="0"/>
        <v>15</v>
      </c>
      <c r="C31" s="84" t="str">
        <f t="shared" si="1"/>
        <v>x</v>
      </c>
      <c r="D31" s="84" t="str">
        <f t="shared" si="2"/>
        <v>21F</v>
      </c>
      <c r="E31" s="85" t="str">
        <f t="shared" si="3"/>
        <v>EUR15x21F_Quote</v>
      </c>
      <c r="F31" s="84" t="str">
        <f>_xll.cfyql_SimpleQuote(E31,,RateTickValue,Permanent,Trigger,ObjectOverwrite)</f>
        <v>EUR15x21F_Quote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f>_xll.cfyql_SimpleQuoteSetValue(F31,W31/100,Trigger)</f>
        <v>6.6E-4</v>
      </c>
      <c r="Y31" s="254"/>
    </row>
    <row r="32" spans="1:25" x14ac:dyDescent="0.2">
      <c r="A32" s="134"/>
      <c r="B32" s="84">
        <f t="shared" si="0"/>
        <v>16</v>
      </c>
      <c r="C32" s="84" t="str">
        <f t="shared" si="1"/>
        <v>x</v>
      </c>
      <c r="D32" s="84" t="str">
        <f t="shared" si="2"/>
        <v>22F</v>
      </c>
      <c r="E32" s="85" t="str">
        <f t="shared" si="3"/>
        <v>EUR16x22F_Quote</v>
      </c>
      <c r="F32" s="84" t="str">
        <f>_xll.cfyql_SimpleQuote(E32,,RateTickValue,Permanent,Trigger,ObjectOverwrite)</f>
        <v>EUR16x22F_Quote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f>_xll.cfyql_SimpleQuoteSetValue(F32,W32/100,Trigger)</f>
        <v>7.6999999999999996E-4</v>
      </c>
      <c r="Y32" s="254"/>
    </row>
    <row r="33" spans="1:25" x14ac:dyDescent="0.2">
      <c r="A33" s="134"/>
      <c r="B33" s="84">
        <f t="shared" si="0"/>
        <v>17</v>
      </c>
      <c r="C33" s="84" t="str">
        <f t="shared" si="1"/>
        <v>x</v>
      </c>
      <c r="D33" s="84" t="str">
        <f t="shared" si="2"/>
        <v>23F</v>
      </c>
      <c r="E33" s="85" t="str">
        <f t="shared" si="3"/>
        <v>EUR17x23F_Quote</v>
      </c>
      <c r="F33" s="84" t="str">
        <f>_xll.cfyql_SimpleQuote(E33,,RateTickValue,Permanent,Trigger,ObjectOverwrite)</f>
        <v>EUR17x23F_Quote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f>_xll.cfyql_SimpleQuoteSetValue(F33,W33/100,Trigger)</f>
        <v>8.8000000000000003E-4</v>
      </c>
      <c r="Y33" s="254"/>
    </row>
    <row r="34" spans="1:25" x14ac:dyDescent="0.2">
      <c r="A34" s="134"/>
      <c r="B34" s="84">
        <f t="shared" si="0"/>
        <v>18</v>
      </c>
      <c r="C34" s="84" t="str">
        <f t="shared" si="1"/>
        <v>x</v>
      </c>
      <c r="D34" s="84" t="str">
        <f t="shared" si="2"/>
        <v>24F</v>
      </c>
      <c r="E34" s="85" t="str">
        <f t="shared" si="3"/>
        <v>EUR18x24F_Quote</v>
      </c>
      <c r="F34" s="84" t="str">
        <f>_xll.cfyql_SimpleQuote(E34,,RateTickValue,Permanent,Trigger,ObjectOverwrite)</f>
        <v>EUR18x24F_Quote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f>_xll.cfyql_SimpleQuoteSetValue(F34,W34/100,Trigger)</f>
        <v>1E-3</v>
      </c>
      <c r="Y34" s="254"/>
    </row>
    <row r="35" spans="1:25" x14ac:dyDescent="0.2">
      <c r="A35" s="134"/>
      <c r="B35" s="84">
        <f t="shared" si="0"/>
        <v>1</v>
      </c>
      <c r="C35" s="84" t="str">
        <f t="shared" si="1"/>
        <v>x</v>
      </c>
      <c r="D35" s="84" t="str">
        <f t="shared" si="2"/>
        <v>13F</v>
      </c>
      <c r="E35" s="85" t="str">
        <f t="shared" si="3"/>
        <v>EUR1x13F_Quote</v>
      </c>
      <c r="F35" s="84" t="str">
        <f>_xll.cfyql_SimpleQuote(E35,,RateTickValue,Permanent,Trigger,ObjectOverwrite)</f>
        <v>EUR1x13F_Quote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f>_xll.cfyql_SimpleQuoteSetValue(F35,W35/100,Trigger)</f>
        <v>1.4E-3</v>
      </c>
      <c r="Y35" s="254"/>
    </row>
    <row r="36" spans="1:25" x14ac:dyDescent="0.2">
      <c r="A36" s="134"/>
      <c r="B36" s="84">
        <f t="shared" si="0"/>
        <v>2</v>
      </c>
      <c r="C36" s="84" t="str">
        <f t="shared" si="1"/>
        <v>x</v>
      </c>
      <c r="D36" s="84" t="str">
        <f t="shared" si="2"/>
        <v>14F</v>
      </c>
      <c r="E36" s="85" t="str">
        <f t="shared" si="3"/>
        <v>EUR2x14F_Quote</v>
      </c>
      <c r="F36" s="84" t="str">
        <f>_xll.cfyql_SimpleQuote(E36,,RateTickValue,Permanent,Trigger,ObjectOverwrite)</f>
        <v>EUR2x14F_Quote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f>_xll.cfyql_SimpleQuoteSetValue(F36,W36/100,Trigger)</f>
        <v>1.4E-3</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str">
        <f>_xll.cfyql_SimpleQuote(E37,,RateTickValue,Permanent,Trigger,ObjectOverwrite)</f>
        <v>EUR3x15F_Quote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f>_xll.cfyql_SimpleQuoteSetValue(F37,W37/100,Trigger)</f>
        <v>1.42E-3</v>
      </c>
      <c r="Y37" s="254"/>
    </row>
    <row r="38" spans="1:25" x14ac:dyDescent="0.2">
      <c r="A38" s="134"/>
      <c r="B38" s="84">
        <f t="shared" si="10"/>
        <v>4</v>
      </c>
      <c r="C38" s="84" t="str">
        <f t="shared" si="11"/>
        <v>x</v>
      </c>
      <c r="D38" s="84" t="str">
        <f t="shared" si="12"/>
        <v>16F</v>
      </c>
      <c r="E38" s="85" t="str">
        <f t="shared" si="13"/>
        <v>EUR4x16F_Quote</v>
      </c>
      <c r="F38" s="84" t="str">
        <f>_xll.cfyql_SimpleQuote(E38,,RateTickValue,Permanent,Trigger,ObjectOverwrite)</f>
        <v>EUR4x16F_Quote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f>_xll.cfyql_SimpleQuoteSetValue(F38,W38/100,Trigger)</f>
        <v>1.4599999999999999E-3</v>
      </c>
      <c r="Y38" s="254"/>
    </row>
    <row r="39" spans="1:25" x14ac:dyDescent="0.2">
      <c r="A39" s="134"/>
      <c r="B39" s="84">
        <f t="shared" si="10"/>
        <v>5</v>
      </c>
      <c r="C39" s="84" t="str">
        <f t="shared" si="11"/>
        <v>x</v>
      </c>
      <c r="D39" s="84" t="str">
        <f t="shared" si="12"/>
        <v>17F</v>
      </c>
      <c r="E39" s="85" t="str">
        <f t="shared" si="13"/>
        <v>EUR5x17F_Quote</v>
      </c>
      <c r="F39" s="84" t="str">
        <f>_xll.cfyql_SimpleQuote(E39,,RateTickValue,Permanent,Trigger,ObjectOverwrite)</f>
        <v>EUR5x17F_Quote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f>_xll.cfyql_SimpleQuoteSetValue(F39,W39/100,Trigger)</f>
        <v>1.49E-3</v>
      </c>
      <c r="Y39" s="254"/>
    </row>
    <row r="40" spans="1:25" x14ac:dyDescent="0.2">
      <c r="A40" s="134"/>
      <c r="B40" s="84">
        <f t="shared" si="10"/>
        <v>6</v>
      </c>
      <c r="C40" s="84" t="str">
        <f t="shared" si="11"/>
        <v>x</v>
      </c>
      <c r="D40" s="84" t="str">
        <f t="shared" si="12"/>
        <v>18F</v>
      </c>
      <c r="E40" s="85" t="str">
        <f t="shared" si="13"/>
        <v>EUR6x18F_Quote</v>
      </c>
      <c r="F40" s="84" t="str">
        <f>_xll.cfyql_SimpleQuote(E40,,RateTickValue,Permanent,Trigger,ObjectOverwrite)</f>
        <v>EUR6x18F_Quote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f>_xll.cfyql_SimpleQuoteSetValue(F40,W40/100,Trigger)</f>
        <v>1.5499999999999999E-3</v>
      </c>
      <c r="Y40" s="254"/>
    </row>
    <row r="41" spans="1:25" x14ac:dyDescent="0.2">
      <c r="A41" s="134"/>
      <c r="B41" s="84">
        <f t="shared" si="10"/>
        <v>7</v>
      </c>
      <c r="C41" s="84" t="str">
        <f t="shared" si="11"/>
        <v>x</v>
      </c>
      <c r="D41" s="84" t="str">
        <f t="shared" si="12"/>
        <v>19F</v>
      </c>
      <c r="E41" s="85" t="str">
        <f t="shared" si="13"/>
        <v>EUR7x19F_Quote</v>
      </c>
      <c r="F41" s="84" t="str">
        <f>_xll.cfyql_SimpleQuote(E41,,RateTickValue,Permanent,Trigger,ObjectOverwrite)</f>
        <v>EUR7x19F_Quote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f>_xll.cfyql_SimpleQuoteSetValue(F41,W41/100,Trigger)</f>
        <v>1.6100000000000001E-3</v>
      </c>
      <c r="Y41" s="254"/>
    </row>
    <row r="42" spans="1:25" x14ac:dyDescent="0.2">
      <c r="A42" s="134"/>
      <c r="B42" s="84">
        <f t="shared" si="10"/>
        <v>8</v>
      </c>
      <c r="C42" s="84" t="str">
        <f t="shared" si="11"/>
        <v>x</v>
      </c>
      <c r="D42" s="84" t="str">
        <f t="shared" si="12"/>
        <v>20F</v>
      </c>
      <c r="E42" s="85" t="str">
        <f t="shared" si="13"/>
        <v>EUR8x20F_Quote</v>
      </c>
      <c r="F42" s="84" t="str">
        <f>_xll.cfyql_SimpleQuote(E42,,RateTickValue,Permanent,Trigger,ObjectOverwrite)</f>
        <v>EUR8x20F_Quote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f>_xll.cfyql_SimpleQuoteSetValue(F42,W42/100,Trigger)</f>
        <v>1.67E-3</v>
      </c>
      <c r="Y42" s="254"/>
    </row>
    <row r="43" spans="1:25" x14ac:dyDescent="0.2">
      <c r="A43" s="134"/>
      <c r="B43" s="84">
        <f t="shared" si="10"/>
        <v>9</v>
      </c>
      <c r="C43" s="84" t="str">
        <f t="shared" si="11"/>
        <v>x</v>
      </c>
      <c r="D43" s="84" t="str">
        <f t="shared" si="12"/>
        <v>21F</v>
      </c>
      <c r="E43" s="85" t="str">
        <f t="shared" si="13"/>
        <v>EUR9x21F_Quote</v>
      </c>
      <c r="F43" s="84" t="str">
        <f>_xll.cfyql_SimpleQuote(E43,,RateTickValue,Permanent,Trigger,ObjectOverwrite)</f>
        <v>EUR9x21F_Quote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f>_xll.cfyql_SimpleQuoteSetValue(F43,W43/100,Trigger)</f>
        <v>1.75E-3</v>
      </c>
      <c r="Y43" s="254"/>
    </row>
    <row r="44" spans="1:25" x14ac:dyDescent="0.2">
      <c r="A44" s="134"/>
      <c r="B44" s="84">
        <f t="shared" si="10"/>
        <v>10</v>
      </c>
      <c r="C44" s="84" t="str">
        <f t="shared" si="11"/>
        <v>x</v>
      </c>
      <c r="D44" s="84" t="str">
        <f t="shared" si="12"/>
        <v>22F</v>
      </c>
      <c r="E44" s="85" t="str">
        <f t="shared" si="13"/>
        <v>EUR10x22F_Quote</v>
      </c>
      <c r="F44" s="84" t="str">
        <f>_xll.cfyql_SimpleQuote(E44,,RateTickValue,Permanent,Trigger,ObjectOverwrite)</f>
        <v>EUR10x22F_Quote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f>_xll.cfyql_SimpleQuoteSetValue(F44,W44/100,Trigger)</f>
        <v>1.83E-3</v>
      </c>
      <c r="Y44" s="254"/>
    </row>
    <row r="45" spans="1:25" x14ac:dyDescent="0.2">
      <c r="A45" s="134"/>
      <c r="B45" s="84">
        <f t="shared" si="10"/>
        <v>11</v>
      </c>
      <c r="C45" s="84" t="str">
        <f t="shared" si="11"/>
        <v>x</v>
      </c>
      <c r="D45" s="84" t="str">
        <f t="shared" si="12"/>
        <v>23F</v>
      </c>
      <c r="E45" s="85" t="str">
        <f t="shared" si="13"/>
        <v>EUR11x23F_Quote</v>
      </c>
      <c r="F45" s="84" t="str">
        <f>_xll.cfyql_SimpleQuote(E45,,RateTickValue,Permanent,Trigger,ObjectOverwrite)</f>
        <v>EUR11x23F_Quote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f>_xll.cfyql_SimpleQuoteSetValue(F45,W45/100,Trigger)</f>
        <v>1.92E-3</v>
      </c>
      <c r="Y45" s="254"/>
    </row>
    <row r="46" spans="1:25" x14ac:dyDescent="0.2">
      <c r="A46" s="134"/>
      <c r="B46" s="84">
        <f t="shared" si="10"/>
        <v>12</v>
      </c>
      <c r="C46" s="84" t="str">
        <f t="shared" si="11"/>
        <v>x</v>
      </c>
      <c r="D46" s="84" t="str">
        <f t="shared" si="12"/>
        <v>24F</v>
      </c>
      <c r="E46" s="85" t="str">
        <f t="shared" si="13"/>
        <v>EUR12x24F_Quote</v>
      </c>
      <c r="F46" s="84" t="str">
        <f>_xll.cfyql_SimpleQuote(E46,,RateTickValue,Permanent,Trigger,ObjectOverwrite)</f>
        <v>EUR12x24F_Quote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f>_xll.cfyql_SimpleQuoteSetValue(F46,W46/100,Trigger)</f>
        <v>2.0300000000000001E-3</v>
      </c>
      <c r="Y46" s="254"/>
    </row>
    <row r="47" spans="1:25" x14ac:dyDescent="0.2">
      <c r="A47" s="134"/>
      <c r="B47" s="84">
        <f t="shared" si="10"/>
        <v>13</v>
      </c>
      <c r="C47" s="84" t="str">
        <f t="shared" si="11"/>
        <v>x</v>
      </c>
      <c r="D47" s="84" t="str">
        <f t="shared" si="12"/>
        <v>25F</v>
      </c>
      <c r="E47" s="85" t="str">
        <f t="shared" si="13"/>
        <v>EUR13x25F_Quote</v>
      </c>
      <c r="F47" s="84" t="str">
        <f>_xll.cfyql_SimpleQuote(E47,,RateTickValue,Permanent,Trigger,ObjectOverwrite)</f>
        <v>EUR13x25F_Quote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f>_xll.cfyql_SimpleQuoteSetValue(F47,W47/100,Trigger)</f>
        <v>0</v>
      </c>
      <c r="Y47" s="254"/>
    </row>
    <row r="48" spans="1:25" x14ac:dyDescent="0.2">
      <c r="A48" s="134"/>
      <c r="B48" s="84">
        <f t="shared" si="10"/>
        <v>14</v>
      </c>
      <c r="C48" s="84" t="str">
        <f t="shared" si="11"/>
        <v>x</v>
      </c>
      <c r="D48" s="84" t="str">
        <f t="shared" si="12"/>
        <v>26F</v>
      </c>
      <c r="E48" s="85" t="str">
        <f t="shared" si="13"/>
        <v>EUR14x26F_Quote</v>
      </c>
      <c r="F48" s="84" t="str">
        <f>_xll.cfyql_SimpleQuote(E48,,RateTickValue,Permanent,Trigger,ObjectOverwrite)</f>
        <v>EUR14x26F_Quote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f>_xll.cfyql_SimpleQuoteSetValue(F48,W48/100,Trigger)</f>
        <v>0</v>
      </c>
      <c r="Y48" s="254"/>
    </row>
    <row r="49" spans="1:25" x14ac:dyDescent="0.2">
      <c r="A49" s="134"/>
      <c r="B49" s="84">
        <f t="shared" si="10"/>
        <v>15</v>
      </c>
      <c r="C49" s="84" t="str">
        <f t="shared" si="11"/>
        <v>x</v>
      </c>
      <c r="D49" s="84" t="str">
        <f t="shared" si="12"/>
        <v>27F</v>
      </c>
      <c r="E49" s="85" t="str">
        <f t="shared" si="13"/>
        <v>EUR15x27F_Quote</v>
      </c>
      <c r="F49" s="84" t="str">
        <f>_xll.cfyql_SimpleQuote(E49,,RateTickValue,Permanent,Trigger,ObjectOverwrite)</f>
        <v>EUR15x27F_Quote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f>_xll.cfyql_SimpleQuoteSetValue(F49,W49/100,Trigger)</f>
        <v>0</v>
      </c>
      <c r="Y49" s="254"/>
    </row>
    <row r="50" spans="1:25" x14ac:dyDescent="0.2">
      <c r="A50" s="134"/>
      <c r="B50" s="84">
        <f t="shared" si="10"/>
        <v>16</v>
      </c>
      <c r="C50" s="84" t="str">
        <f t="shared" si="11"/>
        <v>x</v>
      </c>
      <c r="D50" s="84" t="str">
        <f t="shared" si="12"/>
        <v>28F</v>
      </c>
      <c r="E50" s="85" t="str">
        <f t="shared" si="13"/>
        <v>EUR16x28F_Quote</v>
      </c>
      <c r="F50" s="84" t="str">
        <f>_xll.cfyql_SimpleQuote(E50,,RateTickValue,Permanent,Trigger,ObjectOverwrite)</f>
        <v>EUR16x28F_Quote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f>_xll.cfyql_SimpleQuoteSetValue(F50,W50/100,Trigger)</f>
        <v>0</v>
      </c>
      <c r="Y50" s="254"/>
    </row>
    <row r="51" spans="1:25" x14ac:dyDescent="0.2">
      <c r="A51" s="134"/>
      <c r="B51" s="84">
        <f t="shared" si="10"/>
        <v>17</v>
      </c>
      <c r="C51" s="84" t="str">
        <f t="shared" si="11"/>
        <v>x</v>
      </c>
      <c r="D51" s="84" t="str">
        <f t="shared" si="12"/>
        <v>29F</v>
      </c>
      <c r="E51" s="85" t="str">
        <f t="shared" si="13"/>
        <v>EUR17x29F_Quote</v>
      </c>
      <c r="F51" s="84" t="str">
        <f>_xll.cfyql_SimpleQuote(E51,,RateTickValue,Permanent,Trigger,ObjectOverwrite)</f>
        <v>EUR17x29F_Quote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f>_xll.cfyql_SimpleQuoteSetValue(F51,W51/100,Trigger)</f>
        <v>0</v>
      </c>
      <c r="Y51" s="254"/>
    </row>
    <row r="52" spans="1:25" x14ac:dyDescent="0.2">
      <c r="A52" s="134"/>
      <c r="B52" s="84">
        <f t="shared" si="10"/>
        <v>18</v>
      </c>
      <c r="C52" s="84" t="str">
        <f t="shared" si="11"/>
        <v>x</v>
      </c>
      <c r="D52" s="84" t="str">
        <f t="shared" si="12"/>
        <v>30F</v>
      </c>
      <c r="E52" s="85" t="str">
        <f t="shared" si="13"/>
        <v>EUR18x30F_Quote</v>
      </c>
      <c r="F52" s="84" t="str">
        <f>_xll.cfyql_SimpleQuote(E52,,RateTickValue,Permanent,Trigger,ObjectOverwrite)</f>
        <v>EUR18x30F_Quote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f>_xll.cfyql_SimpleQuoteSetValue(F52,W52/100,Trigger)</f>
        <v>0</v>
      </c>
      <c r="Y52" s="254"/>
    </row>
    <row r="53" spans="1:25" x14ac:dyDescent="0.2">
      <c r="A53" s="134"/>
      <c r="B53" s="84">
        <f t="shared" si="10"/>
        <v>19</v>
      </c>
      <c r="C53" s="84" t="str">
        <f t="shared" si="11"/>
        <v>x</v>
      </c>
      <c r="D53" s="84" t="str">
        <f t="shared" si="12"/>
        <v>31F</v>
      </c>
      <c r="E53" s="85" t="str">
        <f t="shared" si="13"/>
        <v>EUR19x31F_Quote</v>
      </c>
      <c r="F53" s="84" t="str">
        <f>_xll.cfyql_SimpleQuote(E53,,RateTickValue,Permanent,Trigger,ObjectOverwrite)</f>
        <v>EUR19x31F_Quote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f>_xll.cfyql_SimpleQuoteSetValue(F53,W53/100,Trigger)</f>
        <v>0</v>
      </c>
      <c r="Y53" s="254"/>
    </row>
    <row r="54" spans="1:25" x14ac:dyDescent="0.2">
      <c r="A54" s="134"/>
      <c r="B54" s="84">
        <f t="shared" si="10"/>
        <v>20</v>
      </c>
      <c r="C54" s="84" t="str">
        <f t="shared" si="11"/>
        <v>x</v>
      </c>
      <c r="D54" s="84" t="str">
        <f t="shared" si="12"/>
        <v>32F</v>
      </c>
      <c r="E54" s="85" t="str">
        <f t="shared" si="13"/>
        <v>EUR20x32F_Quote</v>
      </c>
      <c r="F54" s="84" t="str">
        <f>_xll.cfyql_SimpleQuote(E54,,RateTickValue,Permanent,Trigger,ObjectOverwrite)</f>
        <v>EUR20x32F_Quote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f>_xll.cfyql_SimpleQuoteSetValue(F54,W54/100,Trigger)</f>
        <v>0</v>
      </c>
      <c r="Y54" s="254"/>
    </row>
    <row r="55" spans="1:25" x14ac:dyDescent="0.2">
      <c r="A55" s="134"/>
      <c r="B55" s="84">
        <f t="shared" si="10"/>
        <v>21</v>
      </c>
      <c r="C55" s="84" t="str">
        <f t="shared" si="11"/>
        <v>x</v>
      </c>
      <c r="D55" s="84" t="str">
        <f t="shared" si="12"/>
        <v>33F</v>
      </c>
      <c r="E55" s="85" t="str">
        <f t="shared" si="13"/>
        <v>EUR21x33F_Quote</v>
      </c>
      <c r="F55" s="84" t="str">
        <f>_xll.cfyql_SimpleQuote(E55,,RateTickValue,Permanent,Trigger,ObjectOverwrite)</f>
        <v>EUR21x33F_Quote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f>_xll.cfyql_SimpleQuoteSetValue(F55,W55/100,Trigger)</f>
        <v>0</v>
      </c>
      <c r="Y55" s="254"/>
    </row>
    <row r="56" spans="1:25" x14ac:dyDescent="0.2">
      <c r="A56" s="134"/>
      <c r="B56" s="84">
        <f t="shared" si="10"/>
        <v>22</v>
      </c>
      <c r="C56" s="84" t="str">
        <f t="shared" si="11"/>
        <v>x</v>
      </c>
      <c r="D56" s="84" t="str">
        <f t="shared" si="12"/>
        <v>34F</v>
      </c>
      <c r="E56" s="85" t="str">
        <f t="shared" si="13"/>
        <v>EUR22x34F_Quote</v>
      </c>
      <c r="F56" s="84" t="str">
        <f>_xll.cfyql_SimpleQuote(E56,,RateTickValue,Permanent,Trigger,ObjectOverwrite)</f>
        <v>EUR22x34F_Quote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f>_xll.cfyql_SimpleQuoteSetValue(F56,W56/100,Trigger)</f>
        <v>0</v>
      </c>
      <c r="Y56" s="254"/>
    </row>
    <row r="57" spans="1:25" x14ac:dyDescent="0.2">
      <c r="A57" s="134"/>
      <c r="B57" s="84">
        <f t="shared" si="10"/>
        <v>23</v>
      </c>
      <c r="C57" s="84" t="str">
        <f t="shared" si="11"/>
        <v>x</v>
      </c>
      <c r="D57" s="84" t="str">
        <f t="shared" si="12"/>
        <v>35F</v>
      </c>
      <c r="E57" s="85" t="str">
        <f t="shared" si="13"/>
        <v>EUR23x35F_Quote</v>
      </c>
      <c r="F57" s="84" t="str">
        <f>_xll.cfyql_SimpleQuote(E57,,RateTickValue,Permanent,Trigger,ObjectOverwrite)</f>
        <v>EUR23x35F_Quote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f>_xll.cfyql_SimpleQuoteSetValue(F57,W57/100,Trigger)</f>
        <v>0</v>
      </c>
      <c r="Y57" s="254"/>
    </row>
    <row r="58" spans="1:25" x14ac:dyDescent="0.2">
      <c r="A58" s="134"/>
      <c r="B58" s="73">
        <f t="shared" si="10"/>
        <v>24</v>
      </c>
      <c r="C58" s="73" t="str">
        <f t="shared" si="11"/>
        <v>x</v>
      </c>
      <c r="D58" s="73" t="str">
        <f t="shared" si="12"/>
        <v>36F</v>
      </c>
      <c r="E58" s="74" t="str">
        <f t="shared" si="13"/>
        <v>EUR24x36F_Quote</v>
      </c>
      <c r="F58" s="73" t="str">
        <f>_xll.cfyql_SimpleQuote(E58,,RateTickValue,Permanent,Trigger,ObjectOverwrite)</f>
        <v>EUR24x36F_Quote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f>_xll.cfyql_SimpleQuoteSetValue(F58,W58/100,Trigger)</f>
        <v>4.0499999999999998E-3</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6.140625" style="30" customWidth="1" outlineLevel="1"/>
    <col min="6" max="6" width="21.4257812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f>_xll.cfyql_Trigger('General Settings'!Trigger)</f>
        <v>144</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f>_xll.cfyql_Trigger(X5:X40)</f>
        <v>145</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str">
        <f>_xll.cfyql_SimpleQuote(Currency&amp;$C5&amp;$B5&amp;QuoteSuffix,,RateTickValue,Permanent,Trigger,ObjectOverwrite)</f>
        <v>EUREONSW_Quote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f>_xll.cfyql_SimpleQuoteSetValue(F5,W5/100,Trigger)</f>
        <v>-1.4300000000000001E-3</v>
      </c>
      <c r="Y5" s="129"/>
    </row>
    <row r="6" spans="1:28" ht="11.25" customHeight="1" x14ac:dyDescent="0.2">
      <c r="A6" s="71"/>
      <c r="B6" s="86" t="str">
        <f t="shared" si="0"/>
        <v>2W</v>
      </c>
      <c r="C6" s="87" t="s">
        <v>117</v>
      </c>
      <c r="D6" s="86"/>
      <c r="E6" s="85" t="str">
        <f t="shared" si="1"/>
        <v>EUREON2W_Quote</v>
      </c>
      <c r="F6" s="84" t="str">
        <f>_xll.cfyql_SimpleQuote(Currency&amp;$C6&amp;$B6&amp;QuoteSuffix,,RateTickValue,Permanent,Trigger,ObjectOverwrite)</f>
        <v>EUREON2W_Quote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f>_xll.cfyql_SimpleQuoteSetValue(F6,W6/100,Trigger)</f>
        <v>-1.4300000000000001E-3</v>
      </c>
      <c r="Y6" s="129"/>
    </row>
    <row r="7" spans="1:28" ht="11.25" customHeight="1" x14ac:dyDescent="0.2">
      <c r="A7" s="71"/>
      <c r="B7" s="86" t="str">
        <f t="shared" si="0"/>
        <v>3W</v>
      </c>
      <c r="C7" s="87" t="s">
        <v>117</v>
      </c>
      <c r="D7" s="86"/>
      <c r="E7" s="85" t="str">
        <f t="shared" si="1"/>
        <v>EUREON3W_Quote</v>
      </c>
      <c r="F7" s="84" t="str">
        <f>_xll.cfyql_SimpleQuote(Currency&amp;$C7&amp;$B7&amp;QuoteSuffix,,RateTickValue,Permanent,Trigger,ObjectOverwrite)</f>
        <v>EUREON3W_Quote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f>_xll.cfyql_SimpleQuoteSetValue(F7,W7/100,Trigger)</f>
        <v>-1.4300000000000001E-3</v>
      </c>
      <c r="Y7" s="129"/>
    </row>
    <row r="8" spans="1:28" ht="11.25" customHeight="1" x14ac:dyDescent="0.2">
      <c r="A8" s="134"/>
      <c r="B8" s="86" t="str">
        <f t="shared" si="0"/>
        <v>1M</v>
      </c>
      <c r="C8" s="87" t="s">
        <v>117</v>
      </c>
      <c r="D8" s="86"/>
      <c r="E8" s="85" t="str">
        <f t="shared" si="1"/>
        <v>EUREON1M_Quote</v>
      </c>
      <c r="F8" s="84" t="str">
        <f>_xll.cfyql_SimpleQuote(Currency&amp;$C8&amp;$B8&amp;QuoteSuffix,,RateTickValue,Permanent,Trigger,ObjectOverwrite)</f>
        <v>EUREON1M_Quote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f>_xll.cfyql_SimpleQuoteSetValue(F8,W8/100,Trigger)</f>
        <v>-1.4E-3</v>
      </c>
      <c r="Y8" s="129"/>
    </row>
    <row r="9" spans="1:28" ht="11.25" customHeight="1" x14ac:dyDescent="0.2">
      <c r="A9" s="134"/>
      <c r="B9" s="86" t="str">
        <f t="shared" si="0"/>
        <v>2M</v>
      </c>
      <c r="C9" s="87" t="s">
        <v>117</v>
      </c>
      <c r="D9" s="86"/>
      <c r="E9" s="85" t="str">
        <f t="shared" si="1"/>
        <v>EUREON2M_Quote</v>
      </c>
      <c r="F9" s="84" t="str">
        <f>_xll.cfyql_SimpleQuote(Currency&amp;$C9&amp;$B9&amp;QuoteSuffix,,RateTickValue,Permanent,Trigger,ObjectOverwrite)</f>
        <v>EUREON2M_Quote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f>_xll.cfyql_SimpleQuoteSetValue(F9,W9/100,Trigger)</f>
        <v>-1.4499999999999999E-3</v>
      </c>
      <c r="Y9" s="129"/>
    </row>
    <row r="10" spans="1:28" ht="11.25" customHeight="1" x14ac:dyDescent="0.2">
      <c r="A10" s="134"/>
      <c r="B10" s="86" t="str">
        <f t="shared" si="0"/>
        <v>3M</v>
      </c>
      <c r="C10" s="87" t="s">
        <v>117</v>
      </c>
      <c r="D10" s="86"/>
      <c r="E10" s="85" t="str">
        <f t="shared" si="1"/>
        <v>EUREON3M_Quote</v>
      </c>
      <c r="F10" s="84" t="str">
        <f>_xll.cfyql_SimpleQuote(Currency&amp;$C10&amp;$B10&amp;QuoteSuffix,,RateTickValue,Permanent,Trigger,ObjectOverwrite)</f>
        <v>EUREON3M_Quote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f>_xll.cfyql_SimpleQuoteSetValue(F10,W10/100,Trigger)</f>
        <v>-1.4400000000000001E-3</v>
      </c>
      <c r="Y10" s="129"/>
    </row>
    <row r="11" spans="1:28" ht="11.25" customHeight="1" x14ac:dyDescent="0.2">
      <c r="A11" s="134"/>
      <c r="B11" s="86" t="str">
        <f t="shared" si="0"/>
        <v>4M</v>
      </c>
      <c r="C11" s="87" t="s">
        <v>117</v>
      </c>
      <c r="D11" s="86"/>
      <c r="E11" s="85" t="str">
        <f t="shared" si="1"/>
        <v>EUREON4M_Quote</v>
      </c>
      <c r="F11" s="84" t="str">
        <f>_xll.cfyql_SimpleQuote(Currency&amp;$C11&amp;$B11&amp;QuoteSuffix,,RateTickValue,Permanent,Trigger,ObjectOverwrite)</f>
        <v>EUREON4M_Quote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f>_xll.cfyql_SimpleQuoteSetValue(F11,W11/100,Trigger)</f>
        <v>-1.48E-3</v>
      </c>
      <c r="Y11" s="129"/>
    </row>
    <row r="12" spans="1:28" ht="11.25" customHeight="1" x14ac:dyDescent="0.2">
      <c r="A12" s="134"/>
      <c r="B12" s="86" t="str">
        <f t="shared" si="0"/>
        <v>5M</v>
      </c>
      <c r="C12" s="87" t="s">
        <v>117</v>
      </c>
      <c r="D12" s="86"/>
      <c r="E12" s="85" t="str">
        <f t="shared" si="1"/>
        <v>EUREON5M_Quote</v>
      </c>
      <c r="F12" s="84" t="str">
        <f>_xll.cfyql_SimpleQuote(Currency&amp;$C12&amp;$B12&amp;QuoteSuffix,,RateTickValue,Permanent,Trigger,ObjectOverwrite)</f>
        <v>EUREON5M_Quote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f>_xll.cfyql_SimpleQuoteSetValue(F12,W12/100,Trigger)</f>
        <v>-1.5299999999999999E-3</v>
      </c>
      <c r="Y12" s="129"/>
    </row>
    <row r="13" spans="1:28" ht="11.25" customHeight="1" x14ac:dyDescent="0.2">
      <c r="A13" s="134"/>
      <c r="B13" s="86" t="str">
        <f t="shared" si="0"/>
        <v>6M</v>
      </c>
      <c r="C13" s="87" t="s">
        <v>117</v>
      </c>
      <c r="D13" s="86"/>
      <c r="E13" s="85" t="str">
        <f t="shared" si="1"/>
        <v>EUREON6M_Quote</v>
      </c>
      <c r="F13" s="84" t="str">
        <f>_xll.cfyql_SimpleQuote(Currency&amp;$C13&amp;$B13&amp;QuoteSuffix,,RateTickValue,Permanent,Trigger,ObjectOverwrite)</f>
        <v>EUREON6M_Quote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f>_xll.cfyql_SimpleQuoteSetValue(F13,W13/100,Trigger)</f>
        <v>-1.56E-3</v>
      </c>
      <c r="Y13" s="129"/>
    </row>
    <row r="14" spans="1:28" ht="11.25" customHeight="1" x14ac:dyDescent="0.2">
      <c r="A14" s="134"/>
      <c r="B14" s="86" t="str">
        <f t="shared" si="0"/>
        <v>7M</v>
      </c>
      <c r="C14" s="87" t="s">
        <v>117</v>
      </c>
      <c r="D14" s="86"/>
      <c r="E14" s="85" t="str">
        <f t="shared" si="1"/>
        <v>EUREON7M_Quote</v>
      </c>
      <c r="F14" s="84" t="str">
        <f>_xll.cfyql_SimpleQuote(Currency&amp;$C14&amp;$B14&amp;QuoteSuffix,,RateTickValue,Permanent,Trigger,ObjectOverwrite)</f>
        <v>EUREON7M_Quote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f>_xll.cfyql_SimpleQuoteSetValue(F14,W14/100,Trigger)</f>
        <v>-1.5900000000000001E-3</v>
      </c>
      <c r="Y14" s="129"/>
    </row>
    <row r="15" spans="1:28" ht="11.25" customHeight="1" x14ac:dyDescent="0.2">
      <c r="A15" s="134"/>
      <c r="B15" s="86" t="str">
        <f t="shared" si="0"/>
        <v>8M</v>
      </c>
      <c r="C15" s="87" t="s">
        <v>117</v>
      </c>
      <c r="D15" s="86"/>
      <c r="E15" s="85" t="str">
        <f t="shared" si="1"/>
        <v>EUREON8M_Quote</v>
      </c>
      <c r="F15" s="84" t="str">
        <f>_xll.cfyql_SimpleQuote(Currency&amp;$C15&amp;$B15&amp;QuoteSuffix,,RateTickValue,Permanent,Trigger,ObjectOverwrite)</f>
        <v>EUREON8M_Quote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f>_xll.cfyql_SimpleQuoteSetValue(F15,W15/100,Trigger)</f>
        <v>-1.6199999999999999E-3</v>
      </c>
      <c r="Y15" s="129"/>
    </row>
    <row r="16" spans="1:28" ht="11.25" customHeight="1" x14ac:dyDescent="0.2">
      <c r="A16" s="134"/>
      <c r="B16" s="86" t="str">
        <f t="shared" si="0"/>
        <v>9M</v>
      </c>
      <c r="C16" s="87" t="s">
        <v>117</v>
      </c>
      <c r="D16" s="86"/>
      <c r="E16" s="85" t="str">
        <f t="shared" si="1"/>
        <v>EUREON9M_Quote</v>
      </c>
      <c r="F16" s="84" t="str">
        <f>_xll.cfyql_SimpleQuote(Currency&amp;$C16&amp;$B16&amp;QuoteSuffix,,RateTickValue,Permanent,Trigger,ObjectOverwrite)</f>
        <v>EUREON9M_Quote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f>_xll.cfyql_SimpleQuoteSetValue(F16,W16/100,Trigger)</f>
        <v>-1.66E-3</v>
      </c>
      <c r="Y16" s="129"/>
    </row>
    <row r="17" spans="1:25" ht="11.25" customHeight="1" x14ac:dyDescent="0.2">
      <c r="A17" s="134"/>
      <c r="B17" s="86" t="str">
        <f t="shared" si="0"/>
        <v>10M</v>
      </c>
      <c r="C17" s="87" t="s">
        <v>117</v>
      </c>
      <c r="D17" s="86"/>
      <c r="E17" s="85" t="str">
        <f t="shared" si="1"/>
        <v>EUREON10M_Quote</v>
      </c>
      <c r="F17" s="84" t="str">
        <f>_xll.cfyql_SimpleQuote(Currency&amp;$C17&amp;$B17&amp;QuoteSuffix,,RateTickValue,Permanent,Trigger,ObjectOverwrite)</f>
        <v>EUREON10M_Quote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f>_xll.cfyql_SimpleQuoteSetValue(F17,W17/100,Trigger)</f>
        <v>-1.6800000000000001E-3</v>
      </c>
      <c r="Y17" s="129"/>
    </row>
    <row r="18" spans="1:25" ht="11.25" customHeight="1" x14ac:dyDescent="0.2">
      <c r="A18" s="134"/>
      <c r="B18" s="86" t="str">
        <f t="shared" si="0"/>
        <v>11M</v>
      </c>
      <c r="C18" s="87" t="s">
        <v>117</v>
      </c>
      <c r="D18" s="86"/>
      <c r="E18" s="85" t="str">
        <f t="shared" si="1"/>
        <v>EUREON11M_Quote</v>
      </c>
      <c r="F18" s="84" t="str">
        <f>_xll.cfyql_SimpleQuote(Currency&amp;$C18&amp;$B18&amp;QuoteSuffix,,RateTickValue,Permanent,Trigger,ObjectOverwrite)</f>
        <v>EUREON11M_Quote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f>_xll.cfyql_SimpleQuoteSetValue(F18,W18/100,Trigger)</f>
        <v>-1.7099999999999999E-3</v>
      </c>
      <c r="Y18" s="129"/>
    </row>
    <row r="19" spans="1:25" ht="11.25" customHeight="1" x14ac:dyDescent="0.2">
      <c r="A19" s="134"/>
      <c r="B19" s="86" t="str">
        <f t="shared" si="0"/>
        <v>1Y</v>
      </c>
      <c r="C19" s="87" t="s">
        <v>117</v>
      </c>
      <c r="D19" s="86"/>
      <c r="E19" s="85" t="str">
        <f t="shared" si="1"/>
        <v>EUREON1Y_Quote</v>
      </c>
      <c r="F19" s="84" t="str">
        <f>_xll.cfyql_SimpleQuote(Currency&amp;$C19&amp;$B19&amp;QuoteSuffix,,RateTickValue,Permanent,Trigger,ObjectOverwrite)</f>
        <v>EUREON1Y_Quote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f>_xll.cfyql_SimpleQuoteSetValue(F19,W19/100,Trigger)</f>
        <v>-1.72E-3</v>
      </c>
      <c r="Y19" s="129"/>
    </row>
    <row r="20" spans="1:25" ht="11.25" customHeight="1" x14ac:dyDescent="0.2">
      <c r="A20" s="134"/>
      <c r="B20" s="86" t="str">
        <f t="shared" si="0"/>
        <v>15M</v>
      </c>
      <c r="C20" s="87" t="s">
        <v>117</v>
      </c>
      <c r="D20" s="86"/>
      <c r="E20" s="85" t="str">
        <f t="shared" si="1"/>
        <v>EUREON15M_Quote</v>
      </c>
      <c r="F20" s="84" t="str">
        <f>_xll.cfyql_SimpleQuote(Currency&amp;$C20&amp;$B20&amp;QuoteSuffix,,RateTickValue,Permanent,Trigger,ObjectOverwrite)</f>
        <v>EUREON15M_Quote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f>_xll.cfyql_SimpleQuoteSetValue(F20,W20/100,Trigger)</f>
        <v>-1.7700000000000001E-3</v>
      </c>
      <c r="Y20" s="129"/>
    </row>
    <row r="21" spans="1:25" ht="11.25" customHeight="1" x14ac:dyDescent="0.2">
      <c r="A21" s="134"/>
      <c r="B21" s="86" t="str">
        <f t="shared" si="0"/>
        <v>18M</v>
      </c>
      <c r="C21" s="87" t="s">
        <v>117</v>
      </c>
      <c r="D21" s="86"/>
      <c r="E21" s="85" t="str">
        <f t="shared" si="1"/>
        <v>EUREON18M_Quote</v>
      </c>
      <c r="F21" s="84" t="str">
        <f>_xll.cfyql_SimpleQuote(Currency&amp;$C21&amp;$B21&amp;QuoteSuffix,,RateTickValue,Permanent,Trigger,ObjectOverwrite)</f>
        <v>EUREON18M_Quote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f>_xll.cfyql_SimpleQuoteSetValue(F21,W21/100,Trigger)</f>
        <v>-1.7799999999999999E-3</v>
      </c>
      <c r="Y21" s="129"/>
    </row>
    <row r="22" spans="1:25" ht="11.25" customHeight="1" x14ac:dyDescent="0.2">
      <c r="A22" s="134"/>
      <c r="B22" s="86" t="str">
        <f t="shared" si="0"/>
        <v>21M</v>
      </c>
      <c r="C22" s="87" t="s">
        <v>117</v>
      </c>
      <c r="D22" s="86"/>
      <c r="E22" s="85" t="str">
        <f t="shared" si="1"/>
        <v>EUREON21M_Quote</v>
      </c>
      <c r="F22" s="84" t="str">
        <f>_xll.cfyql_SimpleQuote(Currency&amp;$C22&amp;$B22&amp;QuoteSuffix,,RateTickValue,Permanent,Trigger,ObjectOverwrite)</f>
        <v>EUREON21M_Quote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f>_xll.cfyql_SimpleQuoteSetValue(F22,W22/100,Trigger)</f>
        <v>-1.7600000000000001E-3</v>
      </c>
      <c r="Y22" s="129"/>
    </row>
    <row r="23" spans="1:25" ht="11.25" customHeight="1" x14ac:dyDescent="0.2">
      <c r="A23" s="134"/>
      <c r="B23" s="86" t="str">
        <f t="shared" si="0"/>
        <v>2Y</v>
      </c>
      <c r="C23" s="87" t="s">
        <v>117</v>
      </c>
      <c r="D23" s="86"/>
      <c r="E23" s="85" t="str">
        <f t="shared" si="1"/>
        <v>EUREON2Y_Quote</v>
      </c>
      <c r="F23" s="84" t="str">
        <f>_xll.cfyql_SimpleQuote(Currency&amp;$C23&amp;$B23&amp;QuoteSuffix,,RateTickValue,Permanent,Trigger,ObjectOverwrite)</f>
        <v>EUREON2Y_Quote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f>_xll.cfyql_SimpleQuoteSetValue(F23,W23/100,Trigger)</f>
        <v>-1.7099999999999999E-3</v>
      </c>
      <c r="Y23" s="129"/>
    </row>
    <row r="24" spans="1:25" ht="11.25" customHeight="1" x14ac:dyDescent="0.2">
      <c r="A24" s="134"/>
      <c r="B24" s="86" t="str">
        <f t="shared" si="0"/>
        <v>3Y</v>
      </c>
      <c r="C24" s="87" t="s">
        <v>117</v>
      </c>
      <c r="D24" s="86"/>
      <c r="E24" s="85" t="str">
        <f t="shared" si="1"/>
        <v>EUREON3Y_Quote</v>
      </c>
      <c r="F24" s="84" t="str">
        <f>_xll.cfyql_SimpleQuote(Currency&amp;$C24&amp;$B24&amp;QuoteSuffix,,RateTickValue,Permanent,Trigger,ObjectOverwrite)</f>
        <v>EUREON3Y_Quote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f>_xll.cfyql_SimpleQuoteSetValue(F24,W24/100,Trigger)</f>
        <v>-1.1800000000000001E-3</v>
      </c>
      <c r="Y24" s="129"/>
    </row>
    <row r="25" spans="1:25" ht="11.25" customHeight="1" x14ac:dyDescent="0.2">
      <c r="A25" s="134"/>
      <c r="B25" s="86" t="str">
        <f t="shared" si="0"/>
        <v>4Y</v>
      </c>
      <c r="C25" s="87" t="s">
        <v>117</v>
      </c>
      <c r="D25" s="86"/>
      <c r="E25" s="85" t="str">
        <f t="shared" si="1"/>
        <v>EUREON4Y_Quote</v>
      </c>
      <c r="F25" s="84" t="str">
        <f>_xll.cfyql_SimpleQuote(Currency&amp;$C25&amp;$B25&amp;QuoteSuffix,,RateTickValue,Permanent,Trigger,ObjectOverwrite)</f>
        <v>EUREON4Y_Quote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f>_xll.cfyql_SimpleQuoteSetValue(F25,W25/100,Trigger)</f>
        <v>-2.7999999999999998E-4</v>
      </c>
      <c r="Y25" s="129"/>
    </row>
    <row r="26" spans="1:25" ht="11.25" customHeight="1" x14ac:dyDescent="0.2">
      <c r="A26" s="134"/>
      <c r="B26" s="86" t="str">
        <f t="shared" si="0"/>
        <v>5Y</v>
      </c>
      <c r="C26" s="87" t="s">
        <v>117</v>
      </c>
      <c r="D26" s="86"/>
      <c r="E26" s="85" t="str">
        <f t="shared" si="1"/>
        <v>EUREON5Y_Quote</v>
      </c>
      <c r="F26" s="84" t="str">
        <f>_xll.cfyql_SimpleQuote(Currency&amp;$C26&amp;$B26&amp;QuoteSuffix,,RateTickValue,Permanent,Trigger,ObjectOverwrite)</f>
        <v>EUREON5Y_Quote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f>_xll.cfyql_SimpleQuoteSetValue(F26,W26/100,Trigger)</f>
        <v>8.1999999999999998E-4</v>
      </c>
      <c r="Y26" s="129"/>
    </row>
    <row r="27" spans="1:25" ht="11.25" customHeight="1" x14ac:dyDescent="0.2">
      <c r="A27" s="134"/>
      <c r="B27" s="86" t="str">
        <f t="shared" si="0"/>
        <v>6Y</v>
      </c>
      <c r="C27" s="87" t="s">
        <v>117</v>
      </c>
      <c r="D27" s="86"/>
      <c r="E27" s="85" t="str">
        <f t="shared" si="1"/>
        <v>EUREON6Y_Quote</v>
      </c>
      <c r="F27" s="84" t="str">
        <f>_xll.cfyql_SimpleQuote(Currency&amp;$C27&amp;$B27&amp;QuoteSuffix,,RateTickValue,Permanent,Trigger,ObjectOverwrite)</f>
        <v>EUREON6Y_Quote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f>_xll.cfyql_SimpleQuoteSetValue(F27,W27/100,Trigger)</f>
        <v>2.1299999999999999E-3</v>
      </c>
      <c r="Y27" s="129"/>
    </row>
    <row r="28" spans="1:25" ht="11.25" customHeight="1" x14ac:dyDescent="0.2">
      <c r="A28" s="134"/>
      <c r="B28" s="86" t="str">
        <f t="shared" si="0"/>
        <v>7Y</v>
      </c>
      <c r="C28" s="87" t="s">
        <v>117</v>
      </c>
      <c r="D28" s="86"/>
      <c r="E28" s="85" t="str">
        <f t="shared" si="1"/>
        <v>EUREON7Y_Quote</v>
      </c>
      <c r="F28" s="84" t="str">
        <f>_xll.cfyql_SimpleQuote(Currency&amp;$C28&amp;$B28&amp;QuoteSuffix,,RateTickValue,Permanent,Trigger,ObjectOverwrite)</f>
        <v>EUREON7Y_Quote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f>_xll.cfyql_SimpleQuoteSetValue(F28,W28/100,Trigger)</f>
        <v>3.47E-3</v>
      </c>
      <c r="Y28" s="129"/>
    </row>
    <row r="29" spans="1:25" ht="11.25" customHeight="1" x14ac:dyDescent="0.2">
      <c r="A29" s="134"/>
      <c r="B29" s="86" t="str">
        <f t="shared" si="0"/>
        <v>8Y</v>
      </c>
      <c r="C29" s="87" t="s">
        <v>117</v>
      </c>
      <c r="D29" s="86"/>
      <c r="E29" s="85" t="str">
        <f t="shared" si="1"/>
        <v>EUREON8Y_Quote</v>
      </c>
      <c r="F29" s="84" t="str">
        <f>_xll.cfyql_SimpleQuote(Currency&amp;$C29&amp;$B29&amp;QuoteSuffix,,RateTickValue,Permanent,Trigger,ObjectOverwrite)</f>
        <v>EUREON8Y_Quote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f>_xll.cfyql_SimpleQuoteSetValue(F29,W29/100,Trigger)</f>
        <v>4.7600000000000003E-3</v>
      </c>
      <c r="Y29" s="129"/>
    </row>
    <row r="30" spans="1:25" ht="11.25" customHeight="1" x14ac:dyDescent="0.2">
      <c r="A30" s="134"/>
      <c r="B30" s="86" t="str">
        <f t="shared" si="0"/>
        <v>9Y</v>
      </c>
      <c r="C30" s="87" t="s">
        <v>117</v>
      </c>
      <c r="D30" s="86"/>
      <c r="E30" s="85" t="str">
        <f t="shared" si="1"/>
        <v>EUREON9Y_Quote</v>
      </c>
      <c r="F30" s="84" t="str">
        <f>_xll.cfyql_SimpleQuote(Currency&amp;$C30&amp;$B30&amp;QuoteSuffix,,RateTickValue,Permanent,Trigger,ObjectOverwrite)</f>
        <v>EUREON9Y_Quote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f>_xll.cfyql_SimpleQuoteSetValue(F30,W30/100,Trigger)</f>
        <v>5.9699999999999996E-3</v>
      </c>
      <c r="Y30" s="129"/>
    </row>
    <row r="31" spans="1:25" ht="11.25" customHeight="1" x14ac:dyDescent="0.2">
      <c r="A31" s="134"/>
      <c r="B31" s="86" t="str">
        <f t="shared" si="0"/>
        <v>10Y</v>
      </c>
      <c r="C31" s="87" t="s">
        <v>117</v>
      </c>
      <c r="D31" s="86"/>
      <c r="E31" s="85" t="str">
        <f t="shared" si="1"/>
        <v>EUREON10Y_Quote</v>
      </c>
      <c r="F31" s="84" t="str">
        <f>_xll.cfyql_SimpleQuote(Currency&amp;$C31&amp;$B31&amp;QuoteSuffix,,RateTickValue,Permanent,Trigger,ObjectOverwrite)</f>
        <v>EUREON10Y_Quote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f>_xll.cfyql_SimpleQuoteSetValue(F31,W31/100,Trigger)</f>
        <v>7.0499999999999998E-3</v>
      </c>
      <c r="Y31" s="129"/>
    </row>
    <row r="32" spans="1:25" ht="11.25" customHeight="1" x14ac:dyDescent="0.2">
      <c r="A32" s="134"/>
      <c r="B32" s="86" t="str">
        <f t="shared" si="0"/>
        <v>11Y</v>
      </c>
      <c r="C32" s="87" t="s">
        <v>117</v>
      </c>
      <c r="D32" s="86"/>
      <c r="E32" s="85" t="str">
        <f t="shared" si="1"/>
        <v>EUREON11Y_Quote</v>
      </c>
      <c r="F32" s="84" t="str">
        <f>_xll.cfyql_SimpleQuote(Currency&amp;$C32&amp;$B32&amp;QuoteSuffix,,RateTickValue,Permanent,Trigger,ObjectOverwrite)</f>
        <v>EUREON11Y_Quote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f>_xll.cfyql_SimpleQuoteSetValue(F32,W32/100,Trigger)</f>
        <v>8.0400000000000003E-3</v>
      </c>
      <c r="Y32" s="129"/>
    </row>
    <row r="33" spans="1:25" ht="11.25" customHeight="1" x14ac:dyDescent="0.2">
      <c r="A33" s="134"/>
      <c r="B33" s="86" t="str">
        <f t="shared" si="0"/>
        <v>12Y</v>
      </c>
      <c r="C33" s="87" t="s">
        <v>117</v>
      </c>
      <c r="D33" s="86"/>
      <c r="E33" s="85" t="str">
        <f t="shared" si="1"/>
        <v>EUREON12Y_Quote</v>
      </c>
      <c r="F33" s="84" t="str">
        <f>_xll.cfyql_SimpleQuote(Currency&amp;$C33&amp;$B33&amp;QuoteSuffix,,RateTickValue,Permanent,Trigger,ObjectOverwrite)</f>
        <v>EUREON12Y_Quote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f>_xll.cfyql_SimpleQuoteSetValue(F33,W33/100,Trigger)</f>
        <v>8.9200000000000008E-3</v>
      </c>
      <c r="Y33" s="129"/>
    </row>
    <row r="34" spans="1:25" ht="11.25" customHeight="1" x14ac:dyDescent="0.2">
      <c r="A34" s="134"/>
      <c r="B34" s="86" t="str">
        <f t="shared" si="0"/>
        <v>15Y</v>
      </c>
      <c r="C34" s="87" t="s">
        <v>117</v>
      </c>
      <c r="D34" s="86"/>
      <c r="E34" s="85" t="str">
        <f t="shared" si="1"/>
        <v>EUREON15Y_Quote</v>
      </c>
      <c r="F34" s="84" t="str">
        <f>_xll.cfyql_SimpleQuote(Currency&amp;$C34&amp;$B34&amp;QuoteSuffix,,RateTickValue,Permanent,Trigger,ObjectOverwrite)</f>
        <v>EUREON15Y_Quote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f>_xll.cfyql_SimpleQuoteSetValue(F34,W34/100,Trigger)</f>
        <v>1.099E-2</v>
      </c>
      <c r="Y34" s="129"/>
    </row>
    <row r="35" spans="1:25" ht="11.25" customHeight="1" x14ac:dyDescent="0.2">
      <c r="A35" s="134"/>
      <c r="B35" s="86" t="str">
        <f t="shared" si="0"/>
        <v>20Y</v>
      </c>
      <c r="C35" s="87" t="s">
        <v>117</v>
      </c>
      <c r="D35" s="86"/>
      <c r="E35" s="85" t="str">
        <f t="shared" si="1"/>
        <v>EUREON20Y_Quote</v>
      </c>
      <c r="F35" s="84" t="str">
        <f>_xll.cfyql_SimpleQuote(Currency&amp;$C35&amp;$B35&amp;QuoteSuffix,,RateTickValue,Permanent,Trigger,ObjectOverwrite)</f>
        <v>EUREON20Y_Quote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f>_xll.cfyql_SimpleQuoteSetValue(F35,W35/100,Trigger)</f>
        <v>1.281E-2</v>
      </c>
      <c r="Y35" s="129"/>
    </row>
    <row r="36" spans="1:25" ht="11.25" customHeight="1" x14ac:dyDescent="0.2">
      <c r="A36" s="134"/>
      <c r="B36" s="86" t="str">
        <f t="shared" si="0"/>
        <v>25Y</v>
      </c>
      <c r="C36" s="87" t="s">
        <v>117</v>
      </c>
      <c r="D36" s="86"/>
      <c r="E36" s="85" t="str">
        <f t="shared" si="1"/>
        <v>EUREON25Y_Quote</v>
      </c>
      <c r="F36" s="84" t="str">
        <f>_xll.cfyql_SimpleQuote(Currency&amp;$C36&amp;$B36&amp;QuoteSuffix,,RateTickValue,Permanent,Trigger,ObjectOverwrite)</f>
        <v>EUREON25Y_Quote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f>_xll.cfyql_SimpleQuoteSetValue(F36,W36/100,Trigger)</f>
        <v>1.337E-2</v>
      </c>
      <c r="Y36" s="129"/>
    </row>
    <row r="37" spans="1:25" ht="11.25" customHeight="1" x14ac:dyDescent="0.2">
      <c r="A37" s="134"/>
      <c r="B37" s="86" t="str">
        <f t="shared" si="0"/>
        <v>30Y</v>
      </c>
      <c r="C37" s="87" t="s">
        <v>117</v>
      </c>
      <c r="D37" s="86"/>
      <c r="E37" s="85" t="str">
        <f t="shared" si="1"/>
        <v>EUREON30Y_Quote</v>
      </c>
      <c r="F37" s="84" t="str">
        <f>_xll.cfyql_SimpleQuote(Currency&amp;$C37&amp;$B37&amp;QuoteSuffix,,RateTickValue,Permanent,Trigger,ObjectOverwrite)</f>
        <v>EUREON30Y_Quote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f>_xll.cfyql_SimpleQuoteSetValue(F37,W37/100,Trigger)</f>
        <v>1.3559999999999999E-2</v>
      </c>
      <c r="Y37" s="129"/>
    </row>
    <row r="38" spans="1:25" ht="11.25" customHeight="1" x14ac:dyDescent="0.2">
      <c r="A38" s="134"/>
      <c r="B38" s="86" t="str">
        <f t="shared" si="0"/>
        <v>40Y</v>
      </c>
      <c r="C38" s="87" t="s">
        <v>117</v>
      </c>
      <c r="D38" s="86"/>
      <c r="E38" s="85" t="str">
        <f t="shared" si="1"/>
        <v>EUREON40Y_Quote</v>
      </c>
      <c r="F38" s="84" t="str">
        <f>_xll.cfyql_SimpleQuote(Currency&amp;$C38&amp;$B38&amp;QuoteSuffix,,RateTickValue,Permanent,Trigger,ObjectOverwrite)</f>
        <v>EUREON40Y_Quote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f>_xll.cfyql_SimpleQuoteSetValue(F38,W38/100,Trigger)</f>
        <v>1.3820000000000001E-2</v>
      </c>
      <c r="Y38" s="129"/>
    </row>
    <row r="39" spans="1:25" ht="11.25" customHeight="1" x14ac:dyDescent="0.2">
      <c r="A39" s="134"/>
      <c r="B39" s="86" t="str">
        <f t="shared" si="0"/>
        <v>50Y</v>
      </c>
      <c r="C39" s="87" t="s">
        <v>117</v>
      </c>
      <c r="D39" s="86"/>
      <c r="E39" s="85" t="str">
        <f t="shared" si="1"/>
        <v>EUREON50Y_Quote</v>
      </c>
      <c r="F39" s="84" t="str">
        <f>_xll.cfyql_SimpleQuote(Currency&amp;$C39&amp;$B39&amp;QuoteSuffix,,RateTickValue,Permanent,Trigger,ObjectOverwrite)</f>
        <v>EUREON50Y_Quote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f>_xll.cfyql_SimpleQuoteSetValue(F39,W39/100,Trigger)</f>
        <v>1.3520000000000001E-2</v>
      </c>
      <c r="Y39" s="129"/>
    </row>
    <row r="40" spans="1:25" ht="11.25" customHeight="1" x14ac:dyDescent="0.2">
      <c r="A40" s="134"/>
      <c r="B40" s="86" t="str">
        <f t="shared" si="0"/>
        <v>60Y</v>
      </c>
      <c r="C40" s="87" t="s">
        <v>117</v>
      </c>
      <c r="D40" s="86"/>
      <c r="E40" s="85" t="str">
        <f t="shared" si="1"/>
        <v>EUREON60Y_Quote</v>
      </c>
      <c r="F40" s="84" t="str">
        <f>_xll.cfyql_SimpleQuote(Currency&amp;$C40&amp;$B40&amp;QuoteSuffix,,RateTickValue,Permanent,Trigger,ObjectOverwrite)</f>
        <v>EUREON60Y_Quote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f>_xll.cfyql_SimpleQuoteSetValue(F40,W40/100,Trigger)</f>
        <v>1.3469999999999999E-2</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workbookViewId="0"/>
  </sheetViews>
  <sheetFormatPr defaultRowHeight="11.25" customHeight="1" outlineLevelCol="1" x14ac:dyDescent="0.2"/>
  <cols>
    <col min="1" max="1" width="2.7109375" style="1" customWidth="1" outlineLevel="1"/>
    <col min="2" max="2" width="17.28515625" style="1" bestFit="1" customWidth="1" outlineLevel="1"/>
    <col min="3" max="4" width="4" style="1" customWidth="1" outlineLevel="1"/>
    <col min="5" max="5" width="16.140625" style="1" bestFit="1" customWidth="1" outlineLevel="1"/>
    <col min="6" max="6" width="21.42578125" style="1" customWidth="1" outlineLevel="1"/>
    <col min="7" max="7" width="26.5703125" style="1" customWidth="1" outlineLevel="1"/>
    <col min="8" max="8" width="15.5703125" style="1" customWidth="1" outlineLevel="1"/>
    <col min="9" max="9" width="2.7109375" style="1" customWidth="1" outlineLevel="1"/>
    <col min="10"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384">
        <f>_xll.cfyql_CalendarAdvance("TARGET",EvaluationDate,"2D","Following",FALSE)</f>
        <v>42279</v>
      </c>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f>_xll.cfyql_Trigger('General Settings'!Trigger)</f>
        <v>59</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f>_xll.cfyql_Trigger(Z5:Z16)</f>
        <v>143</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1386">
        <f>_xll.cfyql_ECBdate(E5,,Trigger)</f>
        <v>42305</v>
      </c>
      <c r="C5" s="237" t="str">
        <f t="shared" ref="C5:C16" si="0">M5</f>
        <v>ECB</v>
      </c>
      <c r="D5" s="236" t="str">
        <f t="shared" ref="D5:D16" si="1">N5</f>
        <v>OIS</v>
      </c>
      <c r="E5" s="1377" t="str">
        <f>_xll.cfyql_ECBnextCode($E$2,Trigger)</f>
        <v>OCT15</v>
      </c>
      <c r="F5" s="1389" t="str">
        <f>Currency&amp;$C5&amp;$D5&amp;$E5&amp;QuoteSuffix</f>
        <v>EURECBOISOCT15_Quote</v>
      </c>
      <c r="G5" s="1385" t="str">
        <f>_xll.cfyql_SimpleQuote(Currency&amp;$C5&amp;$D5&amp;$E5&amp;QuoteSuffix,0,RateTickValue,Permanent,Trigger,ObjectOverwrite)</f>
        <v>EURECBOISOCT15_Quote</v>
      </c>
      <c r="H5" s="94" t="e">
        <f ca="1">_xll.ohRangeRetrieveError(G5)</f>
        <v>#NAME?</v>
      </c>
      <c r="I5" s="36"/>
      <c r="J5" s="30"/>
      <c r="K5" s="134"/>
      <c r="L5" s="227" t="s">
        <v>164</v>
      </c>
      <c r="M5" s="227" t="s">
        <v>146</v>
      </c>
      <c r="N5" s="227" t="s">
        <v>135</v>
      </c>
      <c r="O5" s="89" t="str">
        <f t="shared" ref="O5:O16" si="2">Currency&amp;$M5&amp;$N5&amp;$L5</f>
        <v>EURECBOISM1</v>
      </c>
      <c r="P5" s="225" t="str">
        <f t="array" ref="P5:P16">Instruments&amp;"="&amp;VLOOKUP($P$2,ContributorTable,2,FALSE)</f>
        <v>EURECBOISM1=ICAP</v>
      </c>
      <c r="Q5" s="89">
        <v>-0.16999999999999998</v>
      </c>
      <c r="R5" s="89">
        <v>-0.12</v>
      </c>
      <c r="S5" s="224" t="s">
        <v>163</v>
      </c>
      <c r="T5" s="89">
        <f t="shared" ref="T5:T16" si="3">IF(ISERROR(AVERAGE(Q5,R5)),#NUM!,AVERAGE(Q5,R5))</f>
        <v>-0.14499999999999999</v>
      </c>
      <c r="U5" s="78">
        <f t="shared" ref="U5:U16" si="4">(T5-Q5)*2</f>
        <v>4.9999999999999989E-2</v>
      </c>
      <c r="V5" s="111"/>
      <c r="W5" s="78">
        <v>-0.14499999999999999</v>
      </c>
      <c r="X5" s="111"/>
      <c r="Y5" s="78">
        <f t="array" ref="Y5:Y16">QuoteStatic</f>
        <v>-0.14499999999999999</v>
      </c>
      <c r="Z5" s="221">
        <f>_xll.cfyql_SimpleQuoteSetValue(G5,$Y5/100,Trigger)</f>
        <v>-1.4499999999999999E-3</v>
      </c>
      <c r="AA5" s="129"/>
    </row>
    <row r="6" spans="1:30" ht="11.25" customHeight="1" x14ac:dyDescent="0.2">
      <c r="A6" s="71"/>
      <c r="B6" s="1387">
        <f>_xll.cfyql_ECBdate(E6,,Trigger)</f>
        <v>42347</v>
      </c>
      <c r="C6" s="86" t="str">
        <f t="shared" si="0"/>
        <v>ECB</v>
      </c>
      <c r="D6" s="87" t="str">
        <f t="shared" si="1"/>
        <v>OIS</v>
      </c>
      <c r="E6" s="1378" t="str">
        <f>_xll.cfyql_ECBnextCode(B5,Trigger)</f>
        <v>DEC15</v>
      </c>
      <c r="F6" s="85" t="str">
        <f t="shared" ref="F6:F16" si="5">Currency&amp;$C6&amp;$D6&amp;$E6&amp;QuoteSuffix</f>
        <v>EURECBOISDEC15_Quote</v>
      </c>
      <c r="G6" s="84" t="str">
        <f>_xll.cfyql_SimpleQuote(Currency&amp;$C6&amp;$D6&amp;$E6&amp;QuoteSuffix,0,RateTickValue,Permanent,Trigger,ObjectOverwrite)</f>
        <v>EURECBOISDEC15_Quote</v>
      </c>
      <c r="H6" s="83" t="e">
        <f ca="1">_xll.ohRangeRetrieveError(G6)</f>
        <v>#NAME?</v>
      </c>
      <c r="I6" s="36"/>
      <c r="J6" s="30"/>
      <c r="K6" s="134"/>
      <c r="L6" s="218" t="s">
        <v>162</v>
      </c>
      <c r="M6" s="218" t="s">
        <v>146</v>
      </c>
      <c r="N6" s="218" t="s">
        <v>135</v>
      </c>
      <c r="O6" s="78" t="str">
        <f t="shared" si="2"/>
        <v>EURECBOISM2</v>
      </c>
      <c r="P6" s="185" t="str">
        <v>EURECBOISM2=ICAP</v>
      </c>
      <c r="Q6" s="78">
        <v>-0.17799999999999999</v>
      </c>
      <c r="R6" s="78">
        <v>-0.128</v>
      </c>
      <c r="S6" s="222" t="s">
        <v>139</v>
      </c>
      <c r="T6" s="78">
        <f t="shared" si="3"/>
        <v>-0.153</v>
      </c>
      <c r="U6" s="78">
        <f t="shared" si="4"/>
        <v>4.9999999999999989E-2</v>
      </c>
      <c r="V6" s="111"/>
      <c r="W6" s="78">
        <v>-0.153</v>
      </c>
      <c r="X6" s="111"/>
      <c r="Y6" s="78">
        <v>-0.153</v>
      </c>
      <c r="Z6" s="221">
        <f>_xll.cfyql_SimpleQuoteSetValue(G6,$Y6/100,Trigger)</f>
        <v>-1.5299999999999999E-3</v>
      </c>
      <c r="AA6" s="129"/>
    </row>
    <row r="7" spans="1:30" ht="11.25" customHeight="1" x14ac:dyDescent="0.2">
      <c r="A7" s="71"/>
      <c r="B7" s="1387">
        <f>_xll.cfyql_ECBdate(E7,,Trigger)</f>
        <v>42396</v>
      </c>
      <c r="C7" s="86" t="str">
        <f t="shared" si="0"/>
        <v>ECB</v>
      </c>
      <c r="D7" s="87" t="str">
        <f t="shared" si="1"/>
        <v>OIS</v>
      </c>
      <c r="E7" s="1378" t="str">
        <f>_xll.cfyql_ECBnextCode(B6,Trigger)</f>
        <v>JAN16</v>
      </c>
      <c r="F7" s="85" t="str">
        <f t="shared" si="5"/>
        <v>EURECBOISJAN16_Quote</v>
      </c>
      <c r="G7" s="84" t="str">
        <f>_xll.cfyql_SimpleQuote(Currency&amp;$C7&amp;$D7&amp;$E7&amp;QuoteSuffix,0,RateTickValue,Permanent,Trigger,ObjectOverwrite)</f>
        <v>EURECBOISJAN16_Quote</v>
      </c>
      <c r="H7" s="83" t="e">
        <f ca="1">_xll.ohRangeRetrieveError(G7)</f>
        <v>#NAME?</v>
      </c>
      <c r="I7" s="36"/>
      <c r="J7" s="30"/>
      <c r="K7" s="134"/>
      <c r="L7" s="218" t="s">
        <v>161</v>
      </c>
      <c r="M7" s="218" t="s">
        <v>146</v>
      </c>
      <c r="N7" s="218" t="s">
        <v>135</v>
      </c>
      <c r="O7" s="78" t="str">
        <f t="shared" si="2"/>
        <v>EURECBOISM3</v>
      </c>
      <c r="P7" s="185" t="str">
        <v>EURECBOISM3=ICAP</v>
      </c>
      <c r="Q7" s="78">
        <v>-0.193</v>
      </c>
      <c r="R7" s="78">
        <v>-0.14299999999999999</v>
      </c>
      <c r="S7" s="222" t="s">
        <v>160</v>
      </c>
      <c r="T7" s="78">
        <f t="shared" si="3"/>
        <v>-0.16799999999999998</v>
      </c>
      <c r="U7" s="78">
        <f t="shared" si="4"/>
        <v>5.0000000000000044E-2</v>
      </c>
      <c r="V7" s="111"/>
      <c r="W7" s="78">
        <v>-0.16799999999999998</v>
      </c>
      <c r="X7" s="111"/>
      <c r="Y7" s="78">
        <v>-0.16799999999999998</v>
      </c>
      <c r="Z7" s="221">
        <f>_xll.cfyql_SimpleQuoteSetValue(G7,$Y7/100,Trigger)</f>
        <v>-1.6800000000000001E-3</v>
      </c>
      <c r="AA7" s="129"/>
    </row>
    <row r="8" spans="1:30" ht="11.25" customHeight="1" x14ac:dyDescent="0.2">
      <c r="A8" s="134"/>
      <c r="B8" s="1387">
        <f>_xll.cfyql_ECBdate(E8,,Trigger)</f>
        <v>42445</v>
      </c>
      <c r="C8" s="86" t="str">
        <f t="shared" si="0"/>
        <v>ECB</v>
      </c>
      <c r="D8" s="87" t="str">
        <f t="shared" si="1"/>
        <v>OIS</v>
      </c>
      <c r="E8" s="1378" t="str">
        <f>_xll.cfyql_ECBnextCode(B7,Trigger)</f>
        <v>MAR16</v>
      </c>
      <c r="F8" s="85" t="str">
        <f t="shared" si="5"/>
        <v>EURECBOISMAR16_Quote</v>
      </c>
      <c r="G8" s="84" t="str">
        <f>_xll.cfyql_SimpleQuote(Currency&amp;$C8&amp;$D8&amp;$E8&amp;QuoteSuffix,0,RateTickValue,Permanent,Trigger,ObjectOverwrite)</f>
        <v>EURECBOISMAR16_Quote</v>
      </c>
      <c r="H8" s="83" t="e">
        <f ca="1">_xll.ohRangeRetrieveError(G8)</f>
        <v>#NAME?</v>
      </c>
      <c r="I8" s="36"/>
      <c r="J8" s="30"/>
      <c r="K8" s="134"/>
      <c r="L8" s="218" t="s">
        <v>159</v>
      </c>
      <c r="M8" s="218" t="s">
        <v>146</v>
      </c>
      <c r="N8" s="218" t="s">
        <v>135</v>
      </c>
      <c r="O8" s="78" t="str">
        <f t="shared" si="2"/>
        <v>EURECBOISM4</v>
      </c>
      <c r="P8" s="185" t="str">
        <v>EURECBOISM4=ICAP</v>
      </c>
      <c r="Q8" s="78">
        <v>-0.20099999999999998</v>
      </c>
      <c r="R8" s="78">
        <v>-0.151</v>
      </c>
      <c r="S8" s="222" t="s">
        <v>138</v>
      </c>
      <c r="T8" s="78">
        <f t="shared" si="3"/>
        <v>-0.17599999999999999</v>
      </c>
      <c r="U8" s="78">
        <f t="shared" si="4"/>
        <v>4.9999999999999989E-2</v>
      </c>
      <c r="V8" s="111"/>
      <c r="W8" s="78">
        <v>-0.17599999999999999</v>
      </c>
      <c r="X8" s="111"/>
      <c r="Y8" s="78">
        <v>-0.17599999999999999</v>
      </c>
      <c r="Z8" s="221">
        <f>_xll.cfyql_SimpleQuoteSetValue(G8,$Y8/100,Trigger)</f>
        <v>-1.7600000000000001E-3</v>
      </c>
      <c r="AA8" s="129"/>
    </row>
    <row r="9" spans="1:30" ht="11.25" customHeight="1" x14ac:dyDescent="0.2">
      <c r="A9" s="134"/>
      <c r="B9" s="1387">
        <f>_xll.cfyql_ECBdate(E9,,Trigger)</f>
        <v>42487</v>
      </c>
      <c r="C9" s="86" t="str">
        <f t="shared" si="0"/>
        <v>ECB</v>
      </c>
      <c r="D9" s="87" t="str">
        <f t="shared" si="1"/>
        <v>OIS</v>
      </c>
      <c r="E9" s="1378" t="str">
        <f>_xll.cfyql_ECBnextCode(B8,Trigger)</f>
        <v>APR16</v>
      </c>
      <c r="F9" s="85" t="str">
        <f t="shared" si="5"/>
        <v>EURECBOISAPR16_Quote</v>
      </c>
      <c r="G9" s="84" t="str">
        <f>_xll.cfyql_SimpleQuote(Currency&amp;$C9&amp;$D9&amp;$E9&amp;QuoteSuffix,0,RateTickValue,Permanent,Trigger,ObjectOverwrite)</f>
        <v>EURECBOISAPR16_Quote</v>
      </c>
      <c r="H9" s="83" t="e">
        <f ca="1">_xll.ohRangeRetrieveError(G9)</f>
        <v>#NAME?</v>
      </c>
      <c r="I9" s="36"/>
      <c r="J9" s="30"/>
      <c r="K9" s="134"/>
      <c r="L9" s="218" t="s">
        <v>158</v>
      </c>
      <c r="M9" s="218" t="s">
        <v>146</v>
      </c>
      <c r="N9" s="218" t="s">
        <v>135</v>
      </c>
      <c r="O9" s="78" t="str">
        <f t="shared" si="2"/>
        <v>EURECBOISM5</v>
      </c>
      <c r="P9" s="185" t="str">
        <v>EURECBOISM5=ICAP</v>
      </c>
      <c r="Q9" s="78">
        <v>-0.20899999999999999</v>
      </c>
      <c r="R9" s="78">
        <v>-0.159</v>
      </c>
      <c r="S9" s="222" t="s">
        <v>157</v>
      </c>
      <c r="T9" s="78">
        <f t="shared" si="3"/>
        <v>-0.184</v>
      </c>
      <c r="U9" s="78">
        <f t="shared" si="4"/>
        <v>4.9999999999999989E-2</v>
      </c>
      <c r="V9" s="111"/>
      <c r="W9" s="78">
        <v>-0.184</v>
      </c>
      <c r="X9" s="111"/>
      <c r="Y9" s="78">
        <v>-0.184</v>
      </c>
      <c r="Z9" s="221">
        <f>_xll.cfyql_SimpleQuoteSetValue(G9,$Y9/100,Trigger)</f>
        <v>-1.8400000000000001E-3</v>
      </c>
      <c r="AA9" s="129"/>
    </row>
    <row r="10" spans="1:30" ht="11.25" customHeight="1" x14ac:dyDescent="0.2">
      <c r="A10" s="134"/>
      <c r="B10" s="1387">
        <f>_xll.cfyql_ECBdate(E10,,Trigger)</f>
        <v>42529</v>
      </c>
      <c r="C10" s="86" t="str">
        <f t="shared" si="0"/>
        <v>ECB</v>
      </c>
      <c r="D10" s="87" t="str">
        <f t="shared" si="1"/>
        <v>OIS</v>
      </c>
      <c r="E10" s="1378" t="str">
        <f>_xll.cfyql_ECBnextCode(B9,Trigger)</f>
        <v>JUN16</v>
      </c>
      <c r="F10" s="85" t="str">
        <f t="shared" si="5"/>
        <v>EURECBOISJUN16_Quote</v>
      </c>
      <c r="G10" s="84" t="str">
        <f>_xll.cfyql_SimpleQuote(Currency&amp;$C10&amp;$D10&amp;$E10&amp;QuoteSuffix,0,RateTickValue,Permanent,Trigger,ObjectOverwrite)</f>
        <v>EURECBOISJUN16_Quote</v>
      </c>
      <c r="H10" s="83" t="e">
        <f ca="1">_xll.ohRangeRetrieveError(G10)</f>
        <v>#NAME?</v>
      </c>
      <c r="I10" s="36"/>
      <c r="J10" s="30"/>
      <c r="K10" s="134"/>
      <c r="L10" s="218" t="s">
        <v>156</v>
      </c>
      <c r="M10" s="218" t="s">
        <v>146</v>
      </c>
      <c r="N10" s="218" t="s">
        <v>135</v>
      </c>
      <c r="O10" s="78" t="str">
        <f t="shared" si="2"/>
        <v>EURECBOISM6</v>
      </c>
      <c r="P10" s="185" t="str">
        <v>EURECBOISM6=ICAP</v>
      </c>
      <c r="Q10" s="78">
        <v>-0.217</v>
      </c>
      <c r="R10" s="78">
        <v>-0.16699999999999998</v>
      </c>
      <c r="S10" s="222" t="s">
        <v>137</v>
      </c>
      <c r="T10" s="78">
        <f t="shared" si="3"/>
        <v>-0.192</v>
      </c>
      <c r="U10" s="78">
        <f t="shared" si="4"/>
        <v>4.9999999999999989E-2</v>
      </c>
      <c r="V10" s="111"/>
      <c r="W10" s="78">
        <v>-0.192</v>
      </c>
      <c r="X10" s="111"/>
      <c r="Y10" s="78">
        <v>-0.192</v>
      </c>
      <c r="Z10" s="221">
        <f>_xll.cfyql_SimpleQuoteSetValue(G10,$Y10/100,Trigger)</f>
        <v>-1.92E-3</v>
      </c>
      <c r="AA10" s="129"/>
    </row>
    <row r="11" spans="1:30" ht="11.25" customHeight="1" x14ac:dyDescent="0.2">
      <c r="A11" s="134"/>
      <c r="B11" s="1387">
        <f>_xll.cfyql_ECBdate(E11,,Trigger)</f>
        <v>42578</v>
      </c>
      <c r="C11" s="86" t="str">
        <f t="shared" si="0"/>
        <v>ECB</v>
      </c>
      <c r="D11" s="87" t="str">
        <f t="shared" si="1"/>
        <v>OIS</v>
      </c>
      <c r="E11" s="1378" t="str">
        <f>_xll.cfyql_ECBnextCode(B10,Trigger)</f>
        <v>JUL16</v>
      </c>
      <c r="F11" s="85" t="str">
        <f t="shared" si="5"/>
        <v>EURECBOISJUL16_Quote</v>
      </c>
      <c r="G11" s="84" t="str">
        <f>_xll.cfyql_SimpleQuote(Currency&amp;$C11&amp;$D11&amp;$E11&amp;QuoteSuffix,0,RateTickValue,Permanent,Trigger,ObjectOverwrite)</f>
        <v>EURECBOISJUL16_Quote</v>
      </c>
      <c r="H11" s="83" t="e">
        <f ca="1">_xll.ohRangeRetrieveError(G11)</f>
        <v>#NAME?</v>
      </c>
      <c r="I11" s="36"/>
      <c r="J11" s="30"/>
      <c r="K11" s="134"/>
      <c r="L11" s="218" t="s">
        <v>155</v>
      </c>
      <c r="M11" s="218" t="s">
        <v>146</v>
      </c>
      <c r="N11" s="218" t="s">
        <v>135</v>
      </c>
      <c r="O11" s="78" t="str">
        <f t="shared" si="2"/>
        <v>EURECBOISM7</v>
      </c>
      <c r="P11" s="185" t="str">
        <v>EURECBOISM7=ICAP</v>
      </c>
      <c r="Q11" s="78">
        <v>-0.221</v>
      </c>
      <c r="R11" s="78">
        <v>-0.17099999999999999</v>
      </c>
      <c r="S11" s="222" t="s">
        <v>154</v>
      </c>
      <c r="T11" s="78">
        <f t="shared" si="3"/>
        <v>-0.19600000000000001</v>
      </c>
      <c r="U11" s="78">
        <f t="shared" si="4"/>
        <v>4.9999999999999989E-2</v>
      </c>
      <c r="V11" s="111"/>
      <c r="W11" s="78">
        <v>-0.19600000000000001</v>
      </c>
      <c r="X11" s="111"/>
      <c r="Y11" s="78">
        <v>-0.19600000000000001</v>
      </c>
      <c r="Z11" s="221">
        <f>_xll.cfyql_SimpleQuoteSetValue(G11,$Y11/100,Trigger)</f>
        <v>-1.9599999999999999E-3</v>
      </c>
      <c r="AA11" s="129"/>
    </row>
    <row r="12" spans="1:30" ht="11.25" customHeight="1" x14ac:dyDescent="0.2">
      <c r="A12" s="134"/>
      <c r="B12" s="1387">
        <f>_xll.cfyql_ECBdate(E12,,Trigger)</f>
        <v>42627</v>
      </c>
      <c r="C12" s="86" t="str">
        <f t="shared" si="0"/>
        <v>ECB</v>
      </c>
      <c r="D12" s="87" t="str">
        <f t="shared" si="1"/>
        <v>OIS</v>
      </c>
      <c r="E12" s="1378" t="str">
        <f>_xll.cfyql_ECBnextCode(B11,Trigger)</f>
        <v>SEP16</v>
      </c>
      <c r="F12" s="85" t="str">
        <f t="shared" si="5"/>
        <v>EURECBOISSEP16_Quote</v>
      </c>
      <c r="G12" s="84" t="str">
        <f>_xll.cfyql_SimpleQuote(Currency&amp;$C12&amp;$D12&amp;$E12&amp;QuoteSuffix,0,RateTickValue,Permanent,Trigger,ObjectOverwrite)</f>
        <v>EURECBOISSEP16_Quote</v>
      </c>
      <c r="H12" s="83" t="e">
        <f ca="1">_xll.ohRangeRetrieveError(G12)</f>
        <v>#NAME?</v>
      </c>
      <c r="I12" s="36"/>
      <c r="J12" s="30"/>
      <c r="K12" s="134"/>
      <c r="L12" s="218" t="s">
        <v>153</v>
      </c>
      <c r="M12" s="218" t="s">
        <v>146</v>
      </c>
      <c r="N12" s="218" t="s">
        <v>135</v>
      </c>
      <c r="O12" s="78" t="str">
        <f t="shared" si="2"/>
        <v>EURECBOISM8</v>
      </c>
      <c r="P12" s="185" t="str">
        <v>EURECBOISM8=ICAP</v>
      </c>
      <c r="Q12" s="78">
        <v>-0.22400000000000003</v>
      </c>
      <c r="R12" s="78">
        <v>-0.17399999999999999</v>
      </c>
      <c r="S12" s="222" t="s">
        <v>136</v>
      </c>
      <c r="T12" s="78">
        <f t="shared" si="3"/>
        <v>-0.19900000000000001</v>
      </c>
      <c r="U12" s="78">
        <f t="shared" si="4"/>
        <v>5.0000000000000044E-2</v>
      </c>
      <c r="V12" s="111"/>
      <c r="W12" s="78">
        <v>-0.19900000000000001</v>
      </c>
      <c r="X12" s="111"/>
      <c r="Y12" s="78">
        <v>-0.19900000000000001</v>
      </c>
      <c r="Z12" s="221">
        <f>_xll.cfyql_SimpleQuoteSetValue(G12,$Y12/100,Trigger)</f>
        <v>-1.99E-3</v>
      </c>
      <c r="AA12" s="129"/>
    </row>
    <row r="13" spans="1:30" ht="11.25" customHeight="1" x14ac:dyDescent="0.2">
      <c r="A13" s="235"/>
      <c r="B13" s="1387">
        <f>_xll.cfyql_ECBdate(E13,,Trigger)</f>
        <v>42669</v>
      </c>
      <c r="C13" s="86" t="str">
        <f t="shared" si="0"/>
        <v>ECB</v>
      </c>
      <c r="D13" s="87" t="str">
        <f t="shared" si="1"/>
        <v>OIS</v>
      </c>
      <c r="E13" s="1378" t="str">
        <f>_xll.cfyql_ECBnextCode(B12,Trigger)</f>
        <v>OCT16</v>
      </c>
      <c r="F13" s="85" t="str">
        <f t="shared" si="5"/>
        <v>EURECBOISOCT16_Quote</v>
      </c>
      <c r="G13" s="84" t="str">
        <f>_xll.cfyql_SimpleQuote(Currency&amp;$C13&amp;$D13&amp;$E13&amp;QuoteSuffix,0,RateTickValue,Permanent,Trigger,ObjectOverwrite)</f>
        <v>EURECBOISOCT16_Quote</v>
      </c>
      <c r="H13" s="83" t="e">
        <f ca="1">_xll.ohRangeRetrieveError(G13)</f>
        <v>#NAME?</v>
      </c>
      <c r="I13" s="36"/>
      <c r="J13" s="30"/>
      <c r="K13" s="134"/>
      <c r="L13" s="218" t="s">
        <v>152</v>
      </c>
      <c r="M13" s="218" t="s">
        <v>146</v>
      </c>
      <c r="N13" s="218" t="s">
        <v>135</v>
      </c>
      <c r="O13" s="78" t="str">
        <f t="shared" si="2"/>
        <v>EURECBOISM9</v>
      </c>
      <c r="P13" s="185" t="str">
        <v>EURECBOISM9=ICAP</v>
      </c>
      <c r="Q13" s="78">
        <v>-0.221</v>
      </c>
      <c r="R13" s="78">
        <v>-0.17099999999999999</v>
      </c>
      <c r="S13" s="222" t="s">
        <v>151</v>
      </c>
      <c r="T13" s="78">
        <f t="shared" si="3"/>
        <v>-0.19600000000000001</v>
      </c>
      <c r="U13" s="78">
        <f t="shared" si="4"/>
        <v>4.9999999999999989E-2</v>
      </c>
      <c r="V13" s="111"/>
      <c r="W13" s="78">
        <v>-0.19600000000000001</v>
      </c>
      <c r="X13" s="111"/>
      <c r="Y13" s="78">
        <v>-0.19600000000000001</v>
      </c>
      <c r="Z13" s="221">
        <f>_xll.cfyql_SimpleQuoteSetValue(G13,$Y13/100,Trigger)</f>
        <v>-1.9599999999999999E-3</v>
      </c>
      <c r="AA13" s="129"/>
    </row>
    <row r="14" spans="1:30" ht="11.25" customHeight="1" x14ac:dyDescent="0.2">
      <c r="A14" s="235"/>
      <c r="B14" s="1387">
        <f>_xll.cfyql_ECBdate(E14,,Trigger)</f>
        <v>42718</v>
      </c>
      <c r="C14" s="86" t="str">
        <f t="shared" si="0"/>
        <v>ECB</v>
      </c>
      <c r="D14" s="87" t="str">
        <f t="shared" si="1"/>
        <v>OIS</v>
      </c>
      <c r="E14" s="1378" t="str">
        <f>_xll.cfyql_ECBnextCode(B13,Trigger)</f>
        <v>DEC16</v>
      </c>
      <c r="F14" s="85" t="str">
        <f t="shared" si="5"/>
        <v>EURECBOISDEC16_Quote</v>
      </c>
      <c r="G14" s="84" t="str">
        <f>_xll.cfyql_SimpleQuote(Currency&amp;$C14&amp;$D14&amp;$E14&amp;QuoteSuffix,0,RateTickValue,Permanent,Trigger,ObjectOverwrite)</f>
        <v>EURECBOISDEC16_Quote</v>
      </c>
      <c r="H14" s="83" t="e">
        <f ca="1">_xll.ohRangeRetrieveError(G14)</f>
        <v>#NAME?</v>
      </c>
      <c r="I14" s="36" t="s">
        <v>148</v>
      </c>
      <c r="J14" s="30"/>
      <c r="K14" s="134"/>
      <c r="L14" s="218" t="s">
        <v>150</v>
      </c>
      <c r="M14" s="218" t="s">
        <v>146</v>
      </c>
      <c r="N14" s="218" t="s">
        <v>135</v>
      </c>
      <c r="O14" s="78" t="str">
        <f t="shared" si="2"/>
        <v>EURECBOISM10</v>
      </c>
      <c r="P14" s="185" t="str">
        <v>EURECBOISM10=ICAP</v>
      </c>
      <c r="Q14" s="78" t="s">
        <v>109</v>
      </c>
      <c r="R14" s="78" t="s">
        <v>109</v>
      </c>
      <c r="S14" s="218" t="s">
        <v>109</v>
      </c>
      <c r="T14" s="78" t="e">
        <f t="shared" si="3"/>
        <v>#NUM!</v>
      </c>
      <c r="U14" s="78" t="e">
        <f t="shared" si="4"/>
        <v>#NUM!</v>
      </c>
      <c r="V14" s="111"/>
      <c r="W14" s="78" t="e">
        <v>#NUM!</v>
      </c>
      <c r="X14" s="111"/>
      <c r="Y14" s="78" t="e">
        <v>#NUM!</v>
      </c>
      <c r="Z14" s="221">
        <f>_xll.cfyql_SimpleQuoteSetValue(G14,$Y14/100,Trigger)</f>
        <v>0</v>
      </c>
      <c r="AA14" s="129"/>
    </row>
    <row r="15" spans="1:30" ht="11.25" customHeight="1" x14ac:dyDescent="0.2">
      <c r="A15" s="235"/>
      <c r="B15" s="1387">
        <f>_xll.cfyql_ECBdate(E15,,Trigger)</f>
        <v>42760</v>
      </c>
      <c r="C15" s="86" t="str">
        <f t="shared" si="0"/>
        <v>ECB</v>
      </c>
      <c r="D15" s="87" t="str">
        <f t="shared" si="1"/>
        <v>OIS</v>
      </c>
      <c r="E15" s="1378" t="str">
        <f>_xll.cfyql_ECBnextCode(B14,Trigger)</f>
        <v>JAN17</v>
      </c>
      <c r="F15" s="85" t="str">
        <f t="shared" si="5"/>
        <v>EURECBOISJAN17_Quote</v>
      </c>
      <c r="G15" s="84" t="str">
        <f>_xll.cfyql_SimpleQuote(Currency&amp;$C15&amp;$D15&amp;$E15&amp;QuoteSuffix,0,RateTickValue,Permanent,Trigger,ObjectOverwrite)</f>
        <v>EURECBOISJAN17_Quote</v>
      </c>
      <c r="H15" s="83" t="e">
        <f ca="1">_xll.ohRangeRetrieveError(G15)</f>
        <v>#NAME?</v>
      </c>
      <c r="I15" s="36" t="s">
        <v>148</v>
      </c>
      <c r="J15" s="30"/>
      <c r="K15" s="134"/>
      <c r="L15" s="218" t="s">
        <v>149</v>
      </c>
      <c r="M15" s="218" t="s">
        <v>146</v>
      </c>
      <c r="N15" s="218" t="s">
        <v>135</v>
      </c>
      <c r="O15" s="78" t="str">
        <f t="shared" si="2"/>
        <v>EURECBOISM11</v>
      </c>
      <c r="P15" s="185" t="str">
        <v>EURECBOISM11=ICAP</v>
      </c>
      <c r="Q15" s="78" t="s">
        <v>109</v>
      </c>
      <c r="R15" s="78" t="s">
        <v>109</v>
      </c>
      <c r="S15" s="218" t="s">
        <v>109</v>
      </c>
      <c r="T15" s="78" t="e">
        <f t="shared" si="3"/>
        <v>#NUM!</v>
      </c>
      <c r="U15" s="78" t="e">
        <f t="shared" si="4"/>
        <v>#NUM!</v>
      </c>
      <c r="V15" s="111"/>
      <c r="W15" s="78" t="e">
        <v>#NUM!</v>
      </c>
      <c r="X15" s="111"/>
      <c r="Y15" s="78" t="e">
        <v>#NUM!</v>
      </c>
      <c r="Z15" s="221">
        <f>_xll.cfyql_SimpleQuoteSetValue(G15,$Y15/100,Trigger)</f>
        <v>0</v>
      </c>
      <c r="AA15" s="129"/>
    </row>
    <row r="16" spans="1:30" ht="11.25" customHeight="1" x14ac:dyDescent="0.2">
      <c r="A16" s="235"/>
      <c r="B16" s="1388">
        <f>_xll.cfyql_ECBdate(E16,,Trigger)</f>
        <v>0</v>
      </c>
      <c r="C16" s="75" t="str">
        <f t="shared" si="0"/>
        <v>ECB</v>
      </c>
      <c r="D16" s="76" t="str">
        <f t="shared" si="1"/>
        <v>OIS</v>
      </c>
      <c r="E16" s="1379" t="str">
        <f>_xll.cfyql_ECBnextCode(B15,Trigger)</f>
        <v/>
      </c>
      <c r="F16" s="74" t="str">
        <f t="shared" si="5"/>
        <v>EURECBOIS_Quote</v>
      </c>
      <c r="G16" s="73" t="str">
        <f>_xll.cfyql_SimpleQuote(Currency&amp;$C16&amp;$D16&amp;$E16&amp;QuoteSuffix,0,RateTickValue,Permanent,Trigger,ObjectOverwrite)</f>
        <v>EURECBOIS_Quote</v>
      </c>
      <c r="H16" s="72" t="e">
        <f ca="1">_xll.ohRangeRetrieveError(G16)</f>
        <v>#NAME?</v>
      </c>
      <c r="I16" s="36" t="s">
        <v>148</v>
      </c>
      <c r="J16" s="30"/>
      <c r="K16" s="134"/>
      <c r="L16" s="218" t="s">
        <v>147</v>
      </c>
      <c r="M16" s="218" t="s">
        <v>146</v>
      </c>
      <c r="N16" s="218" t="s">
        <v>135</v>
      </c>
      <c r="O16" s="78" t="str">
        <f t="shared" si="2"/>
        <v>EURECBOISM12</v>
      </c>
      <c r="P16" s="185" t="str">
        <v>EURECBOISM12=ICAP</v>
      </c>
      <c r="Q16" s="78" t="s">
        <v>109</v>
      </c>
      <c r="R16" s="78" t="s">
        <v>109</v>
      </c>
      <c r="S16" s="218" t="s">
        <v>109</v>
      </c>
      <c r="T16" s="78" t="e">
        <f t="shared" si="3"/>
        <v>#NUM!</v>
      </c>
      <c r="U16" s="65" t="e">
        <f t="shared" si="4"/>
        <v>#NUM!</v>
      </c>
      <c r="V16" s="111"/>
      <c r="W16" s="65" t="e">
        <v>#NUM!</v>
      </c>
      <c r="X16" s="111"/>
      <c r="Y16" s="65" t="e">
        <v>#NUM!</v>
      </c>
      <c r="Z16" s="216">
        <f>_xll.cfyql_SimpleQuoteSetValue(G16,$Y16/100,Trigger)</f>
        <v>0</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workbookViewId="0"/>
  </sheetViews>
  <sheetFormatPr defaultRowHeight="11.25" customHeight="1" outlineLevelCol="1" x14ac:dyDescent="0.2"/>
  <cols>
    <col min="1" max="1" width="2.7109375" style="1" customWidth="1" outlineLevel="1"/>
    <col min="2" max="3" width="4" style="1" customWidth="1" outlineLevel="1"/>
    <col min="4" max="4" width="7" style="1" bestFit="1" customWidth="1" outlineLevel="1"/>
    <col min="5" max="7" width="21.42578125" style="1" customWidth="1" outlineLevel="1"/>
    <col min="8" max="8" width="20.28515625" style="1" customWidth="1" outlineLevel="1"/>
    <col min="9" max="9" width="32.85546875" style="1" customWidth="1" outlineLevel="1"/>
    <col min="10" max="10" width="2.7109375" style="1" customWidth="1" outlineLevel="1"/>
    <col min="11"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f>_xll.cfyql_Trigger('General Settings'!Trigger)</f>
        <v>59</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71">
        <f>_xll.cfyql_Trigger(AA5:AA9)</f>
        <v>89</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str">
        <f>_xll.cfyql_IMMnextCode(EvaluationDate,,Trigger)</f>
        <v>V5</v>
      </c>
      <c r="E5" s="97" t="str">
        <f>Currency&amp;$B5&amp;$C5&amp;$D5&amp;QuoteSuffix</f>
        <v>EUROISV5_Quote</v>
      </c>
      <c r="F5" s="95" t="str">
        <f>Currency&amp;"FUT"&amp;$F$3&amp;D5&amp;QuoteSuffix</f>
        <v>EURFUT3MV5_Quote</v>
      </c>
      <c r="G5" s="95" t="str">
        <f>_xll.cfyql_SimpleQuote(Currency&amp;N5&amp;O5&amp;M5&amp;QuoteSuffix,,RateTickValue,Permanent,Trigger,ObjectOverwrite)</f>
        <v>EURF1SP_Quote</v>
      </c>
      <c r="H5" s="95" t="str">
        <f>_xll.cfyql_CompositeQuote(Currency&amp;$B5&amp;$C5&amp;$D5&amp;QuoteSuffix,F5,G5,"+",Permanent,ISERROR(Futures3M!$F$5:$F$46),ObjectOverwrite)</f>
        <v>EUROISV5_Quote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f>_xll.cfyql_SimpleQuoteSetValue(G5,Z5/100,Trigger)</f>
        <v>0.11</v>
      </c>
      <c r="AB5" s="129"/>
    </row>
    <row r="6" spans="1:31" ht="11.25" customHeight="1" x14ac:dyDescent="0.2">
      <c r="A6" s="71"/>
      <c r="B6" s="223"/>
      <c r="C6" s="86" t="s">
        <v>135</v>
      </c>
      <c r="D6" s="87" t="str">
        <f>_xll.cfyql_IMMnextCode(D5,,Trigger)</f>
        <v>V5</v>
      </c>
      <c r="E6" s="86" t="str">
        <f>Currency&amp;$B6&amp;$C6&amp;$D6&amp;QuoteSuffix</f>
        <v>EUROISV5_Quote</v>
      </c>
      <c r="F6" s="84" t="str">
        <f>Currency&amp;"FUT"&amp;$F$3&amp;D6&amp;QuoteSuffix</f>
        <v>EURFUT3MV5_Quote</v>
      </c>
      <c r="G6" s="84" t="str">
        <f>_xll.cfyql_SimpleQuote(Currency&amp;N6&amp;O6&amp;M6&amp;QuoteSuffix,,RateTickValue,Permanent,Trigger,ObjectOverwrite)</f>
        <v>EURF2SP_Quote</v>
      </c>
      <c r="H6" s="84" t="str">
        <f>_xll.cfyql_CompositeQuote(Currency&amp;$B6&amp;$C6&amp;$D6&amp;QuoteSuffix,F6,G6,"+",Permanent,ISERROR(Futures3M!$F$5:$F$46),ObjectOverwrite)</f>
        <v>EUROISV5_Quote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f>_xll.cfyql_SimpleQuoteSetValue(G6,Z6/100,Trigger)</f>
        <v>0.122</v>
      </c>
      <c r="AB6" s="129"/>
    </row>
    <row r="7" spans="1:31" ht="11.25" customHeight="1" x14ac:dyDescent="0.2">
      <c r="A7" s="71"/>
      <c r="B7" s="223"/>
      <c r="C7" s="86" t="s">
        <v>135</v>
      </c>
      <c r="D7" s="87" t="str">
        <f>_xll.cfyql_IMMnextCode(D6,,Trigger)</f>
        <v>V5</v>
      </c>
      <c r="E7" s="86" t="str">
        <f>Currency&amp;$B7&amp;$C7&amp;$D7&amp;QuoteSuffix</f>
        <v>EUROISV5_Quote</v>
      </c>
      <c r="F7" s="84" t="str">
        <f>Currency&amp;"FUT"&amp;$F$3&amp;D7&amp;QuoteSuffix</f>
        <v>EURFUT3MV5_Quote</v>
      </c>
      <c r="G7" s="84" t="str">
        <f>_xll.cfyql_SimpleQuote(Currency&amp;N7&amp;O7&amp;M7&amp;QuoteSuffix,,RateTickValue,Permanent,Trigger,ObjectOverwrite)</f>
        <v>EURF3SP_Quote</v>
      </c>
      <c r="H7" s="84" t="str">
        <f>_xll.cfyql_CompositeQuote(Currency&amp;$B7&amp;$C7&amp;$D7&amp;QuoteSuffix,F7,G7,"+",Permanent,ISERROR(Futures3M!$F$5:$F$46),ObjectOverwrite)</f>
        <v>EUROISV5_Quote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f>_xll.cfyql_SimpleQuoteSetValue(G7,Z7/100,Trigger)</f>
        <v>0.129</v>
      </c>
      <c r="AB7" s="129"/>
    </row>
    <row r="8" spans="1:31" ht="11.25" customHeight="1" x14ac:dyDescent="0.2">
      <c r="A8" s="134"/>
      <c r="B8" s="223"/>
      <c r="C8" s="86" t="s">
        <v>135</v>
      </c>
      <c r="D8" s="87" t="str">
        <f>_xll.cfyql_IMMnextCode(D7,,Trigger)</f>
        <v>V5</v>
      </c>
      <c r="E8" s="86" t="str">
        <f>Currency&amp;$B8&amp;$C8&amp;$D8&amp;QuoteSuffix</f>
        <v>EUROISV5_Quote</v>
      </c>
      <c r="F8" s="84" t="str">
        <f>Currency&amp;"FUT"&amp;$F$3&amp;D8&amp;QuoteSuffix</f>
        <v>EURFUT3MV5_Quote</v>
      </c>
      <c r="G8" s="84" t="str">
        <f>_xll.cfyql_SimpleQuote(Currency&amp;N8&amp;O8&amp;M8&amp;QuoteSuffix,,RateTickValue,Permanent,Trigger,ObjectOverwrite)</f>
        <v>EURF4SP_Quote</v>
      </c>
      <c r="H8" s="84" t="str">
        <f>_xll.cfyql_CompositeQuote(Currency&amp;$B8&amp;$C8&amp;$D8&amp;QuoteSuffix,F8,G8,"+",Permanent,ISERROR(Futures3M!$F$5:$F$46),ObjectOverwrite)</f>
        <v>EUROISV5_Quote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f>_xll.cfyql_SimpleQuoteSetValue(G8,Z8/100,Trigger)</f>
        <v>0.13300000000000001</v>
      </c>
      <c r="AB8" s="129"/>
    </row>
    <row r="9" spans="1:31" ht="11.25" customHeight="1" x14ac:dyDescent="0.2">
      <c r="A9" s="134"/>
      <c r="B9" s="220"/>
      <c r="C9" s="75" t="s">
        <v>135</v>
      </c>
      <c r="D9" s="76" t="str">
        <f>_xll.cfyql_IMMnextCode(D8,,Trigger)</f>
        <v>V5</v>
      </c>
      <c r="E9" s="75" t="str">
        <f>Currency&amp;$B9&amp;$C9&amp;$D9&amp;QuoteSuffix</f>
        <v>EUROISV5_Quote</v>
      </c>
      <c r="F9" s="73" t="str">
        <f>Currency&amp;"FUT"&amp;$F$3&amp;D9&amp;QuoteSuffix</f>
        <v>EURFUT3MV5_Quote</v>
      </c>
      <c r="G9" s="73" t="str">
        <f>_xll.cfyql_SimpleQuote(Currency&amp;N9&amp;O9&amp;M9&amp;QuoteSuffix,,RateTickValue,Permanent,Trigger,ObjectOverwrite)</f>
        <v>EURF5SP_Quote</v>
      </c>
      <c r="H9" s="73" t="str">
        <f>_xll.cfyql_CompositeQuote(Currency&amp;$B9&amp;$C9&amp;$D9&amp;QuoteSuffix,F9,G9,"+",Permanent,ISERROR(Futures3M!$F$5:$F$46),ObjectOverwrite)</f>
        <v>EUROISV5_Quote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f>_xll.cfyql_SimpleQuoteSetValue(G9,Z9/100,Trigger)</f>
        <v>0</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workbookViewId="0">
      <selection activeCell="Q2" sqref="Q2"/>
    </sheetView>
  </sheetViews>
  <sheetFormatPr defaultRowHeight="11.25" outlineLevelCol="1" x14ac:dyDescent="0.2"/>
  <cols>
    <col min="1" max="1" width="2.7109375" style="30" customWidth="1" outlineLevel="1"/>
    <col min="2" max="2" width="3.5703125" style="30" customWidth="1" outlineLevel="1"/>
    <col min="3" max="3" width="5.7109375" style="30" customWidth="1" outlineLevel="1"/>
    <col min="4" max="4" width="6.7109375" style="30" customWidth="1" outlineLevel="1"/>
    <col min="5" max="5" width="19.140625" style="30" customWidth="1" outlineLevel="1"/>
    <col min="6" max="6" width="22.42578125" style="30" customWidth="1" outlineLevel="1"/>
    <col min="7" max="7" width="23.85546875" style="30" customWidth="1" outlineLevel="1"/>
    <col min="8" max="9" width="29.7109375" style="30" customWidth="1" outlineLevel="1"/>
    <col min="10" max="10" width="17.5703125" style="30" customWidth="1" outlineLevel="1"/>
    <col min="11" max="11" width="2.7109375" style="30" customWidth="1" outlineLevel="1"/>
    <col min="12"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29" width="10.7109375" style="30" customWidth="1"/>
    <col min="30" max="30" width="12" style="30" bestFit="1"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384">
        <f>_xll.cfyql_SettingsEvaluationDate(Trigger)-1</f>
        <v>42276</v>
      </c>
      <c r="R2" s="110"/>
      <c r="S2" s="110"/>
      <c r="T2" s="110"/>
      <c r="U2" s="110"/>
      <c r="V2" s="110"/>
      <c r="W2" s="110"/>
      <c r="X2" s="110"/>
      <c r="Y2" s="110"/>
      <c r="Z2" s="111"/>
      <c r="AA2" s="111"/>
      <c r="AB2" s="110"/>
      <c r="AC2" s="110"/>
      <c r="AD2" s="117" t="e">
        <f ca="1">_xll.ohTrigger(AD5:AD46)</f>
        <v>#NAME?</v>
      </c>
      <c r="AE2" s="108"/>
      <c r="AG2" s="1360" t="s">
        <v>529</v>
      </c>
      <c r="AH2" s="1363">
        <f>_xll.cfyql_Trigger('General Settings'!Trigger)</f>
        <v>59</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f>_xll.cfyql_Trigger(AD5:AD46)</f>
        <v>120</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str">
        <f t="array" ref="D5:D46">_xll.cfyql_IMMcode(FuturesDates)</f>
        <v>V5</v>
      </c>
      <c r="E5" s="96" t="str">
        <f t="shared" ref="E5:E46" si="0">Currency&amp;$D$3&amp;$E$3&amp;$D5&amp;QuoteSuffix</f>
        <v>EURFUT3MV5_Quote</v>
      </c>
      <c r="F5" s="95" t="str">
        <f>_xll.cfyql_SimpleQuote(E5,,PriceTickValue,Permanent,Trigger,ObjectOverwrite)</f>
        <v>EURFUT3MV5_Quote</v>
      </c>
      <c r="G5" s="94" t="e">
        <f ca="1">_xll.ohRangeRetrieveError(F5)</f>
        <v>#NAME?</v>
      </c>
      <c r="H5" s="96" t="str">
        <f t="shared" ref="H5:H46" si="1">Currency&amp;"FUT"&amp;$E$3&amp;$D5&amp;"ConvAdj"&amp;QuoteSuffix</f>
        <v>EURFUT3MV5ConvAdj_Quote</v>
      </c>
      <c r="I5" s="95" t="str">
        <f>_xll.cfyql_FuturesConvAdjustmentQuote($H5,IborIndex,$D5,$F5,Volatility,MeanReversion,Permanent,Trigger,ObjectOverwrite)</f>
        <v>EURFUT3MV5ConvAdj_Quote</v>
      </c>
      <c r="J5" s="94" t="e">
        <f ca="1">_xll.ohRangeRetrieveError(I5)</f>
        <v>#NAME?</v>
      </c>
      <c r="K5" s="36"/>
      <c r="M5" s="71"/>
      <c r="N5" s="93">
        <v>1</v>
      </c>
      <c r="O5" s="93" t="b">
        <v>0</v>
      </c>
      <c r="P5" s="88" t="str">
        <f t="array" ref="P5:P46">_xll.cfyql_IMMcode(FuturesDates)</f>
        <v>V5</v>
      </c>
      <c r="Q5" s="92">
        <f t="array" ref="Q5:Q46">_xll.cfyql_IMMNextDates(Q2,$O5:$O46)</f>
        <v>42298</v>
      </c>
      <c r="R5" s="88" t="str">
        <f t="array" ref="R5:R46">"FEI"&amp;FuturesCodes</f>
        <v>FEIV5</v>
      </c>
      <c r="S5" s="91">
        <v>42296</v>
      </c>
      <c r="T5" s="89">
        <v>100.04</v>
      </c>
      <c r="U5" s="89">
        <v>100.045</v>
      </c>
      <c r="V5" s="89">
        <v>100.045</v>
      </c>
      <c r="W5" s="89">
        <v>100.05</v>
      </c>
      <c r="X5" s="89">
        <f>_xll.cfyql_MidSafe($T5,$U5)</f>
        <v>0</v>
      </c>
      <c r="Y5" s="78">
        <f t="shared" ref="Y5:Y46" si="2">(X5-T5)*2</f>
        <v>-200.08</v>
      </c>
      <c r="Z5" s="66"/>
      <c r="AA5" s="90">
        <v>100.0425</v>
      </c>
      <c r="AB5" s="66"/>
      <c r="AC5" s="89">
        <f t="array" ref="AC5:AC46">QuoteStatic</f>
        <v>100.0425</v>
      </c>
      <c r="AD5" s="163">
        <f>_xll.cfyql_SimpleQuoteSetValue(F5,AC5,Trigger)</f>
        <v>100.04300000000001</v>
      </c>
      <c r="AE5" s="36"/>
    </row>
    <row r="6" spans="1:34" x14ac:dyDescent="0.2">
      <c r="A6" s="71"/>
      <c r="B6" s="86">
        <v>2</v>
      </c>
      <c r="C6" s="87" t="b">
        <v>0</v>
      </c>
      <c r="D6" s="86" t="str">
        <v>X5</v>
      </c>
      <c r="E6" s="85" t="str">
        <f t="shared" si="0"/>
        <v>EURFUT3MX5_Quote</v>
      </c>
      <c r="F6" s="84" t="str">
        <f>_xll.cfyql_SimpleQuote(E6,,PriceTickValue,Permanent,Trigger,ObjectOverwrite)</f>
        <v>EURFUT3MX5_Quote</v>
      </c>
      <c r="G6" s="83" t="e">
        <f ca="1">_xll.ohRangeRetrieveError(F6)</f>
        <v>#NAME?</v>
      </c>
      <c r="H6" s="85" t="str">
        <f t="shared" si="1"/>
        <v>EURFUT3MX5ConvAdj_Quote</v>
      </c>
      <c r="I6" s="84" t="str">
        <f>_xll.cfyql_FuturesConvAdjustmentQuote($H6,IborIndex,$D6,$F6,Volatility,MeanReversion,Permanent,Trigger,ObjectOverwrite)</f>
        <v>EURFUT3MX5ConvAdj_Quote</v>
      </c>
      <c r="J6" s="83" t="e">
        <f ca="1">_xll.ohRangeRetrieveError(I6)</f>
        <v>#NAME?</v>
      </c>
      <c r="K6" s="36"/>
      <c r="M6" s="71"/>
      <c r="N6" s="82">
        <v>2</v>
      </c>
      <c r="O6" s="82" t="b">
        <v>0</v>
      </c>
      <c r="P6" s="77" t="str">
        <v>X5</v>
      </c>
      <c r="Q6" s="81">
        <v>42326</v>
      </c>
      <c r="R6" s="77" t="str">
        <v>FEIX5</v>
      </c>
      <c r="S6" s="80">
        <v>42324</v>
      </c>
      <c r="T6" s="78">
        <v>100.045</v>
      </c>
      <c r="U6" s="78">
        <v>100.05</v>
      </c>
      <c r="V6" s="78">
        <v>100.045</v>
      </c>
      <c r="W6" s="78">
        <v>100.05500000000001</v>
      </c>
      <c r="X6" s="78">
        <f>_xll.cfyql_MidSafe($T6,$U6)</f>
        <v>0</v>
      </c>
      <c r="Y6" s="78">
        <f t="shared" si="2"/>
        <v>-200.09</v>
      </c>
      <c r="Z6" s="66"/>
      <c r="AA6" s="79">
        <v>100.0475</v>
      </c>
      <c r="AB6" s="66"/>
      <c r="AC6" s="78">
        <v>100.0475</v>
      </c>
      <c r="AD6" s="137">
        <f>_xll.cfyql_SimpleQuoteSetValue(F6,AC6,Trigger)</f>
        <v>100.047</v>
      </c>
      <c r="AE6" s="36"/>
    </row>
    <row r="7" spans="1:34" x14ac:dyDescent="0.2">
      <c r="A7" s="71"/>
      <c r="B7" s="86">
        <v>3</v>
      </c>
      <c r="C7" s="87" t="b">
        <v>0</v>
      </c>
      <c r="D7" s="86" t="str">
        <v>Z5</v>
      </c>
      <c r="E7" s="85" t="str">
        <f t="shared" si="0"/>
        <v>EURFUT3MZ5_Quote</v>
      </c>
      <c r="F7" s="84" t="str">
        <f>_xll.cfyql_SimpleQuote(E7,,PriceTickValue,Permanent,Trigger,ObjectOverwrite)</f>
        <v>EURFUT3MZ5_Quote</v>
      </c>
      <c r="G7" s="83" t="e">
        <f ca="1">_xll.ohRangeRetrieveError(F7)</f>
        <v>#NAME?</v>
      </c>
      <c r="H7" s="85" t="str">
        <f t="shared" si="1"/>
        <v>EURFUT3MZ5ConvAdj_Quote</v>
      </c>
      <c r="I7" s="84" t="str">
        <f>_xll.cfyql_FuturesConvAdjustmentQuote($H7,IborIndex,$D7,$F7,Volatility,MeanReversion,Permanent,Trigger,ObjectOverwrite)</f>
        <v>EURFUT3MZ5ConvAdj_Quote</v>
      </c>
      <c r="J7" s="83" t="e">
        <f ca="1">_xll.ohRangeRetrieveError(I7)</f>
        <v>#NAME?</v>
      </c>
      <c r="K7" s="36"/>
      <c r="M7" s="71"/>
      <c r="N7" s="82">
        <v>3</v>
      </c>
      <c r="O7" s="82" t="b">
        <v>0</v>
      </c>
      <c r="P7" s="77" t="str">
        <v>Z5</v>
      </c>
      <c r="Q7" s="81">
        <v>42354</v>
      </c>
      <c r="R7" s="77" t="str">
        <v>FEIZ5</v>
      </c>
      <c r="S7" s="80">
        <v>42352</v>
      </c>
      <c r="T7" s="78">
        <v>100.045</v>
      </c>
      <c r="U7" s="78">
        <v>100.05500000000001</v>
      </c>
      <c r="V7" s="78">
        <v>100.045</v>
      </c>
      <c r="W7" s="78">
        <v>100.05500000000001</v>
      </c>
      <c r="X7" s="78">
        <f>_xll.cfyql_MidSafe($T7,$U7)</f>
        <v>0</v>
      </c>
      <c r="Y7" s="78">
        <f t="shared" si="2"/>
        <v>-200.09</v>
      </c>
      <c r="Z7" s="66"/>
      <c r="AA7" s="79">
        <v>100.05000000000001</v>
      </c>
      <c r="AB7" s="66"/>
      <c r="AC7" s="78">
        <v>100.05000000000001</v>
      </c>
      <c r="AD7" s="137">
        <f>_xll.cfyql_SimpleQuoteSetValue(F7,AC7,Trigger)</f>
        <v>100.05</v>
      </c>
      <c r="AE7" s="36"/>
    </row>
    <row r="8" spans="1:34" x14ac:dyDescent="0.2">
      <c r="A8" s="71"/>
      <c r="B8" s="86">
        <v>4</v>
      </c>
      <c r="C8" s="87" t="b">
        <v>0</v>
      </c>
      <c r="D8" s="86" t="str">
        <v>F6</v>
      </c>
      <c r="E8" s="85" t="str">
        <f t="shared" si="0"/>
        <v>EURFUT3MF6_Quote</v>
      </c>
      <c r="F8" s="84" t="str">
        <f>_xll.cfyql_SimpleQuote(E8,,PriceTickValue,Permanent,Trigger,ObjectOverwrite)</f>
        <v>EURFUT3MF6_Quote</v>
      </c>
      <c r="G8" s="83" t="e">
        <f ca="1">_xll.ohRangeRetrieveError(F8)</f>
        <v>#NAME?</v>
      </c>
      <c r="H8" s="85" t="str">
        <f t="shared" si="1"/>
        <v>EURFUT3MF6ConvAdj_Quote</v>
      </c>
      <c r="I8" s="84" t="str">
        <f>_xll.cfyql_FuturesConvAdjustmentQuote($H8,IborIndex,$D8,$F8,Volatility,MeanReversion,Permanent,Trigger,ObjectOverwrite)</f>
        <v>EURFUT3MF6ConvAdj_Quote</v>
      </c>
      <c r="J8" s="83" t="e">
        <f ca="1">_xll.ohRangeRetrieveError(I8)</f>
        <v>#NAME?</v>
      </c>
      <c r="K8" s="36"/>
      <c r="M8" s="71"/>
      <c r="N8" s="82">
        <v>4</v>
      </c>
      <c r="O8" s="82" t="b">
        <v>0</v>
      </c>
      <c r="P8" s="77" t="str">
        <v>F6</v>
      </c>
      <c r="Q8" s="81">
        <v>42389</v>
      </c>
      <c r="R8" s="77" t="str">
        <v>FEIF6</v>
      </c>
      <c r="S8" s="80">
        <v>42387</v>
      </c>
      <c r="T8" s="78">
        <v>0</v>
      </c>
      <c r="U8" s="78">
        <v>0</v>
      </c>
      <c r="V8" s="78">
        <v>0</v>
      </c>
      <c r="W8" s="78">
        <v>100.06</v>
      </c>
      <c r="X8" s="78">
        <f>_xll.cfyql_MidSafe($T8,$U8)</f>
        <v>0</v>
      </c>
      <c r="Y8" s="78">
        <f t="shared" si="2"/>
        <v>0</v>
      </c>
      <c r="Z8" s="66"/>
      <c r="AA8" s="79" t="e">
        <v>#NUM!</v>
      </c>
      <c r="AB8" s="66"/>
      <c r="AC8" s="78" t="e">
        <v>#NUM!</v>
      </c>
      <c r="AD8" s="137">
        <f>_xll.cfyql_SimpleQuoteSetValue(F8,AC8,Trigger)</f>
        <v>0</v>
      </c>
      <c r="AE8" s="36"/>
    </row>
    <row r="9" spans="1:34" x14ac:dyDescent="0.2">
      <c r="A9" s="71"/>
      <c r="B9" s="86">
        <v>5</v>
      </c>
      <c r="C9" s="87" t="b">
        <v>0</v>
      </c>
      <c r="D9" s="86" t="str">
        <v>G6</v>
      </c>
      <c r="E9" s="85" t="str">
        <f t="shared" si="0"/>
        <v>EURFUT3MG6_Quote</v>
      </c>
      <c r="F9" s="84" t="str">
        <f>_xll.cfyql_SimpleQuote(E9,,PriceTickValue,Permanent,Trigger,ObjectOverwrite)</f>
        <v>EURFUT3MG6_Quote</v>
      </c>
      <c r="G9" s="83" t="e">
        <f ca="1">_xll.ohRangeRetrieveError(F9)</f>
        <v>#NAME?</v>
      </c>
      <c r="H9" s="85" t="str">
        <f t="shared" si="1"/>
        <v>EURFUT3MG6ConvAdj_Quote</v>
      </c>
      <c r="I9" s="84" t="str">
        <f>_xll.cfyql_FuturesConvAdjustmentQuote($H9,IborIndex,$D9,$F9,Volatility,MeanReversion,Permanent,Trigger,ObjectOverwrite)</f>
        <v>EURFUT3MG6ConvAdj_Quote</v>
      </c>
      <c r="J9" s="83" t="e">
        <f ca="1">_xll.ohRangeRetrieveError(I9)</f>
        <v>#NAME?</v>
      </c>
      <c r="K9" s="36"/>
      <c r="M9" s="71"/>
      <c r="N9" s="82">
        <v>5</v>
      </c>
      <c r="O9" s="82" t="b">
        <v>0</v>
      </c>
      <c r="P9" s="77" t="str">
        <v>G6</v>
      </c>
      <c r="Q9" s="81">
        <v>42417</v>
      </c>
      <c r="R9" s="77" t="str">
        <v>FEIG6</v>
      </c>
      <c r="S9" s="80">
        <v>42415</v>
      </c>
      <c r="T9" s="78">
        <v>0</v>
      </c>
      <c r="U9" s="78">
        <v>0</v>
      </c>
      <c r="V9" s="78">
        <v>0</v>
      </c>
      <c r="W9" s="78">
        <v>100.06</v>
      </c>
      <c r="X9" s="78">
        <f>_xll.cfyql_MidSafe($T9,$U9)</f>
        <v>0</v>
      </c>
      <c r="Y9" s="78">
        <f t="shared" si="2"/>
        <v>0</v>
      </c>
      <c r="Z9" s="66"/>
      <c r="AA9" s="79" t="e">
        <v>#NUM!</v>
      </c>
      <c r="AB9" s="66"/>
      <c r="AC9" s="78" t="e">
        <v>#NUM!</v>
      </c>
      <c r="AD9" s="137">
        <f>_xll.cfyql_SimpleQuoteSetValue(F9,AC9,Trigger)</f>
        <v>0</v>
      </c>
      <c r="AE9" s="36"/>
    </row>
    <row r="10" spans="1:34" x14ac:dyDescent="0.2">
      <c r="A10" s="71"/>
      <c r="B10" s="86">
        <v>6</v>
      </c>
      <c r="C10" s="87" t="b">
        <v>0</v>
      </c>
      <c r="D10" s="86" t="str">
        <v>H6</v>
      </c>
      <c r="E10" s="85" t="str">
        <f t="shared" si="0"/>
        <v>EURFUT3MH6_Quote</v>
      </c>
      <c r="F10" s="84" t="str">
        <f>_xll.cfyql_SimpleQuote(E10,,PriceTickValue,Permanent,Trigger,ObjectOverwrite)</f>
        <v>EURFUT3MH6_Quote</v>
      </c>
      <c r="G10" s="83" t="e">
        <f ca="1">_xll.ohRangeRetrieveError(F10)</f>
        <v>#NAME?</v>
      </c>
      <c r="H10" s="85" t="str">
        <f t="shared" si="1"/>
        <v>EURFUT3MH6ConvAdj_Quote</v>
      </c>
      <c r="I10" s="84" t="str">
        <f>_xll.cfyql_FuturesConvAdjustmentQuote($H10,IborIndex,$D10,$F10,Volatility,MeanReversion,Permanent,Trigger,ObjectOverwrite)</f>
        <v>EURFUT3MH6ConvAdj_Quote</v>
      </c>
      <c r="J10" s="83" t="e">
        <f ca="1">_xll.ohRangeRetrieveError(I10)</f>
        <v>#NAME?</v>
      </c>
      <c r="K10" s="36"/>
      <c r="M10" s="71"/>
      <c r="N10" s="82">
        <v>6</v>
      </c>
      <c r="O10" s="82" t="b">
        <v>0</v>
      </c>
      <c r="P10" s="77" t="str">
        <v>H6</v>
      </c>
      <c r="Q10" s="81">
        <v>42445</v>
      </c>
      <c r="R10" s="77" t="str">
        <v>FEIH6</v>
      </c>
      <c r="S10" s="80">
        <v>42443</v>
      </c>
      <c r="T10" s="78">
        <v>100.05500000000001</v>
      </c>
      <c r="U10" s="78">
        <v>100.06</v>
      </c>
      <c r="V10" s="78">
        <v>100.06</v>
      </c>
      <c r="W10" s="78">
        <v>100.06</v>
      </c>
      <c r="X10" s="78">
        <f>_xll.cfyql_MidSafe($T10,$U10)</f>
        <v>0</v>
      </c>
      <c r="Y10" s="78">
        <f t="shared" si="2"/>
        <v>-200.11</v>
      </c>
      <c r="Z10" s="66"/>
      <c r="AA10" s="79">
        <v>100.0575</v>
      </c>
      <c r="AB10" s="66"/>
      <c r="AC10" s="78">
        <v>100.0575</v>
      </c>
      <c r="AD10" s="137">
        <f>_xll.cfyql_SimpleQuoteSetValue(F10,AC10,Trigger)</f>
        <v>100.05800000000001</v>
      </c>
      <c r="AE10" s="36"/>
    </row>
    <row r="11" spans="1:34" x14ac:dyDescent="0.2">
      <c r="A11" s="71"/>
      <c r="B11" s="86">
        <v>7</v>
      </c>
      <c r="C11" s="87" t="b">
        <v>0</v>
      </c>
      <c r="D11" s="86" t="str">
        <v>J6</v>
      </c>
      <c r="E11" s="85" t="str">
        <f t="shared" si="0"/>
        <v>EURFUT3MJ6_Quote</v>
      </c>
      <c r="F11" s="84" t="str">
        <f>_xll.cfyql_SimpleQuote(E11,,PriceTickValue,Permanent,Trigger,ObjectOverwrite)</f>
        <v>EURFUT3MJ6_Quote</v>
      </c>
      <c r="G11" s="83" t="e">
        <f ca="1">_xll.ohRangeRetrieveError(F11)</f>
        <v>#NAME?</v>
      </c>
      <c r="H11" s="85" t="str">
        <f t="shared" si="1"/>
        <v>EURFUT3MJ6ConvAdj_Quote</v>
      </c>
      <c r="I11" s="84" t="str">
        <f>_xll.cfyql_FuturesConvAdjustmentQuote($H11,IborIndex,$D11,$F11,Volatility,MeanReversion,Permanent,Trigger,ObjectOverwrite)</f>
        <v>EURFUT3MJ6ConvAdj_Quote</v>
      </c>
      <c r="J11" s="83" t="e">
        <f ca="1">_xll.ohRangeRetrieveError(I11)</f>
        <v>#NAME?</v>
      </c>
      <c r="K11" s="36"/>
      <c r="M11" s="71"/>
      <c r="N11" s="82">
        <v>7</v>
      </c>
      <c r="O11" s="82" t="b">
        <v>0</v>
      </c>
      <c r="P11" s="77" t="str">
        <v>J6</v>
      </c>
      <c r="Q11" s="81">
        <v>42480</v>
      </c>
      <c r="R11" s="77" t="str">
        <v>FEIJ6</v>
      </c>
      <c r="S11" s="80" t="s">
        <v>109</v>
      </c>
      <c r="T11" s="78" t="s">
        <v>109</v>
      </c>
      <c r="U11" s="78" t="s">
        <v>109</v>
      </c>
      <c r="V11" s="78" t="s">
        <v>109</v>
      </c>
      <c r="W11" s="78" t="s">
        <v>109</v>
      </c>
      <c r="X11" s="78">
        <f>_xll.cfyql_MidSafe($T11,$U11)</f>
        <v>0</v>
      </c>
      <c r="Y11" s="78" t="e">
        <f t="shared" si="2"/>
        <v>#VALUE!</v>
      </c>
      <c r="Z11" s="66"/>
      <c r="AA11" s="79" t="e">
        <v>#NUM!</v>
      </c>
      <c r="AB11" s="66"/>
      <c r="AC11" s="78" t="e">
        <v>#NUM!</v>
      </c>
      <c r="AD11" s="137">
        <f>_xll.cfyql_SimpleQuoteSetValue(F11,AC11,Trigger)</f>
        <v>0</v>
      </c>
      <c r="AE11" s="36"/>
    </row>
    <row r="12" spans="1:34" x14ac:dyDescent="0.2">
      <c r="A12" s="71"/>
      <c r="B12" s="86">
        <v>8</v>
      </c>
      <c r="C12" s="87" t="b">
        <v>0</v>
      </c>
      <c r="D12" s="86" t="str">
        <v>K6</v>
      </c>
      <c r="E12" s="85" t="str">
        <f t="shared" si="0"/>
        <v>EURFUT3MK6_Quote</v>
      </c>
      <c r="F12" s="84" t="str">
        <f>_xll.cfyql_SimpleQuote(E12,,PriceTickValue,Permanent,Trigger,ObjectOverwrite)</f>
        <v>EURFUT3MK6_Quote</v>
      </c>
      <c r="G12" s="83" t="e">
        <f ca="1">_xll.ohRangeRetrieveError(F12)</f>
        <v>#NAME?</v>
      </c>
      <c r="H12" s="85" t="str">
        <f t="shared" si="1"/>
        <v>EURFUT3MK6ConvAdj_Quote</v>
      </c>
      <c r="I12" s="84" t="str">
        <f>_xll.cfyql_FuturesConvAdjustmentQuote($H12,IborIndex,$D12,$F12,Volatility,MeanReversion,Permanent,Trigger,ObjectOverwrite)</f>
        <v>EURFUT3MK6ConvAdj_Quote</v>
      </c>
      <c r="J12" s="83" t="e">
        <f ca="1">_xll.ohRangeRetrieveError(I12)</f>
        <v>#NAME?</v>
      </c>
      <c r="K12" s="36"/>
      <c r="M12" s="71"/>
      <c r="N12" s="82">
        <v>8</v>
      </c>
      <c r="O12" s="82" t="b">
        <v>0</v>
      </c>
      <c r="P12" s="77" t="str">
        <v>K6</v>
      </c>
      <c r="Q12" s="81">
        <v>42508</v>
      </c>
      <c r="R12" s="77" t="str">
        <v>FEIK6</v>
      </c>
      <c r="S12" s="80" t="s">
        <v>109</v>
      </c>
      <c r="T12" s="78" t="s">
        <v>109</v>
      </c>
      <c r="U12" s="78" t="s">
        <v>109</v>
      </c>
      <c r="V12" s="78" t="s">
        <v>109</v>
      </c>
      <c r="W12" s="78" t="s">
        <v>109</v>
      </c>
      <c r="X12" s="78">
        <f>_xll.cfyql_MidSafe($T12,$U12)</f>
        <v>0</v>
      </c>
      <c r="Y12" s="78" t="e">
        <f t="shared" si="2"/>
        <v>#VALUE!</v>
      </c>
      <c r="Z12" s="66"/>
      <c r="AA12" s="79" t="e">
        <v>#NUM!</v>
      </c>
      <c r="AB12" s="66"/>
      <c r="AC12" s="78" t="e">
        <v>#NUM!</v>
      </c>
      <c r="AD12" s="137">
        <f>_xll.cfyql_SimpleQuoteSetValue(F12,AC12,Trigger)</f>
        <v>0</v>
      </c>
      <c r="AE12" s="36"/>
    </row>
    <row r="13" spans="1:34" x14ac:dyDescent="0.2">
      <c r="A13" s="71"/>
      <c r="B13" s="86">
        <v>9</v>
      </c>
      <c r="C13" s="87" t="b">
        <v>0</v>
      </c>
      <c r="D13" s="86" t="str">
        <v>M6</v>
      </c>
      <c r="E13" s="85" t="str">
        <f t="shared" si="0"/>
        <v>EURFUT3MM6_Quote</v>
      </c>
      <c r="F13" s="84" t="str">
        <f>_xll.cfyql_SimpleQuote(E13,,PriceTickValue,Permanent,Trigger,ObjectOverwrite)</f>
        <v>EURFUT3MM6_Quote</v>
      </c>
      <c r="G13" s="83" t="e">
        <f ca="1">_xll.ohRangeRetrieveError(F13)</f>
        <v>#NAME?</v>
      </c>
      <c r="H13" s="85" t="str">
        <f t="shared" si="1"/>
        <v>EURFUT3MM6ConvAdj_Quote</v>
      </c>
      <c r="I13" s="84" t="str">
        <f>_xll.cfyql_FuturesConvAdjustmentQuote($H13,IborIndex,$D13,$F13,Volatility,MeanReversion,Permanent,Trigger,ObjectOverwrite)</f>
        <v>EURFUT3MM6ConvAdj_Quote</v>
      </c>
      <c r="J13" s="83" t="e">
        <f ca="1">_xll.ohRangeRetrieveError(I13)</f>
        <v>#NAME?</v>
      </c>
      <c r="K13" s="36"/>
      <c r="M13" s="71"/>
      <c r="N13" s="82">
        <v>9</v>
      </c>
      <c r="O13" s="82" t="b">
        <v>0</v>
      </c>
      <c r="P13" s="77" t="str">
        <v>M6</v>
      </c>
      <c r="Q13" s="81">
        <v>42536</v>
      </c>
      <c r="R13" s="77" t="str">
        <v>FEIM6</v>
      </c>
      <c r="S13" s="80">
        <v>42534</v>
      </c>
      <c r="T13" s="78">
        <v>100.065</v>
      </c>
      <c r="U13" s="78">
        <v>100.07</v>
      </c>
      <c r="V13" s="78">
        <v>100.065</v>
      </c>
      <c r="W13" s="78">
        <v>100.065</v>
      </c>
      <c r="X13" s="78">
        <f>_xll.cfyql_MidSafe($T13,$U13)</f>
        <v>0</v>
      </c>
      <c r="Y13" s="78">
        <f t="shared" si="2"/>
        <v>-200.13</v>
      </c>
      <c r="Z13" s="66"/>
      <c r="AA13" s="79">
        <v>100.0675</v>
      </c>
      <c r="AB13" s="66"/>
      <c r="AC13" s="78">
        <v>100.0675</v>
      </c>
      <c r="AD13" s="137">
        <f>_xll.cfyql_SimpleQuoteSetValue(F13,AC13,Trigger)</f>
        <v>100.06699999999999</v>
      </c>
      <c r="AE13" s="36"/>
    </row>
    <row r="14" spans="1:34" x14ac:dyDescent="0.2">
      <c r="A14" s="71"/>
      <c r="B14" s="86">
        <v>10</v>
      </c>
      <c r="C14" s="87" t="b">
        <v>0</v>
      </c>
      <c r="D14" s="86" t="str">
        <v>N6</v>
      </c>
      <c r="E14" s="85" t="str">
        <f t="shared" si="0"/>
        <v>EURFUT3MN6_Quote</v>
      </c>
      <c r="F14" s="84" t="str">
        <f>_xll.cfyql_SimpleQuote(E14,,PriceTickValue,Permanent,Trigger,ObjectOverwrite)</f>
        <v>EURFUT3MN6_Quote</v>
      </c>
      <c r="G14" s="83" t="e">
        <f ca="1">_xll.ohRangeRetrieveError(F14)</f>
        <v>#NAME?</v>
      </c>
      <c r="H14" s="85" t="str">
        <f t="shared" si="1"/>
        <v>EURFUT3MN6ConvAdj_Quote</v>
      </c>
      <c r="I14" s="84" t="str">
        <f>_xll.cfyql_FuturesConvAdjustmentQuote($H14,IborIndex,$D14,$F14,Volatility,MeanReversion,Permanent,Trigger,ObjectOverwrite)</f>
        <v>EURFUT3MN6ConvAdj_Quote</v>
      </c>
      <c r="J14" s="83" t="e">
        <f ca="1">_xll.ohRangeRetrieveError(I14)</f>
        <v>#NAME?</v>
      </c>
      <c r="K14" s="36"/>
      <c r="M14" s="71"/>
      <c r="N14" s="82">
        <v>10</v>
      </c>
      <c r="O14" s="82" t="b">
        <v>0</v>
      </c>
      <c r="P14" s="77" t="str">
        <v>N6</v>
      </c>
      <c r="Q14" s="81">
        <v>42571</v>
      </c>
      <c r="R14" s="77" t="str">
        <v>FEIN6</v>
      </c>
      <c r="S14" s="80" t="s">
        <v>109</v>
      </c>
      <c r="T14" s="78" t="s">
        <v>109</v>
      </c>
      <c r="U14" s="78" t="s">
        <v>109</v>
      </c>
      <c r="V14" s="78" t="s">
        <v>109</v>
      </c>
      <c r="W14" s="78" t="s">
        <v>109</v>
      </c>
      <c r="X14" s="78">
        <f>_xll.cfyql_MidSafe($T14,$U14)</f>
        <v>0</v>
      </c>
      <c r="Y14" s="78" t="e">
        <f t="shared" si="2"/>
        <v>#VALUE!</v>
      </c>
      <c r="Z14" s="66"/>
      <c r="AA14" s="79" t="e">
        <v>#NUM!</v>
      </c>
      <c r="AB14" s="66"/>
      <c r="AC14" s="78" t="e">
        <v>#NUM!</v>
      </c>
      <c r="AD14" s="137">
        <f>_xll.cfyql_SimpleQuoteSetValue(F14,AC14,Trigger)</f>
        <v>0</v>
      </c>
      <c r="AE14" s="36"/>
    </row>
    <row r="15" spans="1:34" x14ac:dyDescent="0.2">
      <c r="A15" s="71"/>
      <c r="B15" s="86">
        <v>11</v>
      </c>
      <c r="C15" s="87" t="b">
        <v>0</v>
      </c>
      <c r="D15" s="86" t="str">
        <v>Q6</v>
      </c>
      <c r="E15" s="85" t="str">
        <f t="shared" si="0"/>
        <v>EURFUT3MQ6_Quote</v>
      </c>
      <c r="F15" s="84" t="str">
        <f>_xll.cfyql_SimpleQuote(E15,,PriceTickValue,Permanent,Trigger,ObjectOverwrite)</f>
        <v>EURFUT3MQ6_Quote</v>
      </c>
      <c r="G15" s="83" t="e">
        <f ca="1">_xll.ohRangeRetrieveError(F15)</f>
        <v>#NAME?</v>
      </c>
      <c r="H15" s="85" t="str">
        <f t="shared" si="1"/>
        <v>EURFUT3MQ6ConvAdj_Quote</v>
      </c>
      <c r="I15" s="84" t="str">
        <f>_xll.cfyql_FuturesConvAdjustmentQuote($H15,IborIndex,$D15,$F15,Volatility,MeanReversion,Permanent,Trigger,ObjectOverwrite)</f>
        <v>EURFUT3MQ6ConvAdj_Quote</v>
      </c>
      <c r="J15" s="83" t="e">
        <f ca="1">_xll.ohRangeRetrieveError(I15)</f>
        <v>#NAME?</v>
      </c>
      <c r="K15" s="36"/>
      <c r="M15" s="71"/>
      <c r="N15" s="82">
        <v>11</v>
      </c>
      <c r="O15" s="82" t="b">
        <v>0</v>
      </c>
      <c r="P15" s="77" t="str">
        <v>Q6</v>
      </c>
      <c r="Q15" s="81">
        <v>42599</v>
      </c>
      <c r="R15" s="77" t="str">
        <v>FEIQ6</v>
      </c>
      <c r="S15" s="80" t="s">
        <v>109</v>
      </c>
      <c r="T15" s="78" t="s">
        <v>109</v>
      </c>
      <c r="U15" s="78" t="s">
        <v>109</v>
      </c>
      <c r="V15" s="78" t="s">
        <v>109</v>
      </c>
      <c r="W15" s="78" t="s">
        <v>109</v>
      </c>
      <c r="X15" s="78">
        <f>_xll.cfyql_MidSafe($T15,$U15)</f>
        <v>0</v>
      </c>
      <c r="Y15" s="78" t="e">
        <f t="shared" si="2"/>
        <v>#VALUE!</v>
      </c>
      <c r="Z15" s="66"/>
      <c r="AA15" s="79" t="e">
        <v>#NUM!</v>
      </c>
      <c r="AB15" s="66"/>
      <c r="AC15" s="78" t="e">
        <v>#NUM!</v>
      </c>
      <c r="AD15" s="137">
        <f>_xll.cfyql_SimpleQuoteSetValue(F15,AC15,Trigger)</f>
        <v>0</v>
      </c>
      <c r="AE15" s="36"/>
    </row>
    <row r="16" spans="1:34" x14ac:dyDescent="0.2">
      <c r="A16" s="71"/>
      <c r="B16" s="86">
        <v>12</v>
      </c>
      <c r="C16" s="87" t="b">
        <v>0</v>
      </c>
      <c r="D16" s="86" t="str">
        <v>U6</v>
      </c>
      <c r="E16" s="85" t="str">
        <f t="shared" si="0"/>
        <v>EURFUT3MU6_Quote</v>
      </c>
      <c r="F16" s="84" t="str">
        <f>_xll.cfyql_SimpleQuote(E16,,PriceTickValue,Permanent,Trigger,ObjectOverwrite)</f>
        <v>EURFUT3MU6_Quote</v>
      </c>
      <c r="G16" s="83" t="e">
        <f ca="1">_xll.ohRangeRetrieveError(F16)</f>
        <v>#NAME?</v>
      </c>
      <c r="H16" s="85" t="str">
        <f t="shared" si="1"/>
        <v>EURFUT3MU6ConvAdj_Quote</v>
      </c>
      <c r="I16" s="84" t="str">
        <f>_xll.cfyql_FuturesConvAdjustmentQuote($H16,IborIndex,$D16,$F16,Volatility,MeanReversion,Permanent,Trigger,ObjectOverwrite)</f>
        <v>EURFUT3MU6ConvAdj_Quote</v>
      </c>
      <c r="J16" s="83" t="e">
        <f ca="1">_xll.ohRangeRetrieveError(I16)</f>
        <v>#NAME?</v>
      </c>
      <c r="K16" s="36"/>
      <c r="M16" s="71"/>
      <c r="N16" s="82">
        <v>12</v>
      </c>
      <c r="O16" s="82" t="b">
        <v>0</v>
      </c>
      <c r="P16" s="77" t="str">
        <v>U6</v>
      </c>
      <c r="Q16" s="81">
        <v>42634</v>
      </c>
      <c r="R16" s="77" t="str">
        <v>FEIU6</v>
      </c>
      <c r="S16" s="80">
        <v>42632</v>
      </c>
      <c r="T16" s="78">
        <v>100.06</v>
      </c>
      <c r="U16" s="78">
        <v>100.065</v>
      </c>
      <c r="V16" s="78">
        <v>100.06</v>
      </c>
      <c r="W16" s="78">
        <v>100.06</v>
      </c>
      <c r="X16" s="78">
        <f>_xll.cfyql_MidSafe($T16,$U16)</f>
        <v>0</v>
      </c>
      <c r="Y16" s="78">
        <f t="shared" si="2"/>
        <v>-200.12</v>
      </c>
      <c r="Z16" s="66"/>
      <c r="AA16" s="79">
        <v>100.0625</v>
      </c>
      <c r="AB16" s="66"/>
      <c r="AC16" s="78">
        <v>100.0625</v>
      </c>
      <c r="AD16" s="137">
        <f>_xll.cfyql_SimpleQuoteSetValue(F16,AC16,Trigger)</f>
        <v>100.062</v>
      </c>
      <c r="AE16" s="36"/>
    </row>
    <row r="17" spans="1:31" x14ac:dyDescent="0.2">
      <c r="A17" s="71"/>
      <c r="B17" s="86">
        <v>13</v>
      </c>
      <c r="C17" s="87" t="b">
        <v>1</v>
      </c>
      <c r="D17" s="86" t="str">
        <v>Z6</v>
      </c>
      <c r="E17" s="85" t="str">
        <f t="shared" si="0"/>
        <v>EURFUT3MZ6_Quote</v>
      </c>
      <c r="F17" s="84" t="str">
        <f>_xll.cfyql_SimpleQuote(E17,,PriceTickValue,Permanent,Trigger,ObjectOverwrite)</f>
        <v>EURFUT3MZ6_Quote</v>
      </c>
      <c r="G17" s="83" t="e">
        <f ca="1">_xll.ohRangeRetrieveError(F17)</f>
        <v>#NAME?</v>
      </c>
      <c r="H17" s="85" t="str">
        <f t="shared" si="1"/>
        <v>EURFUT3MZ6ConvAdj_Quote</v>
      </c>
      <c r="I17" s="84" t="str">
        <f>_xll.cfyql_FuturesConvAdjustmentQuote($H17,IborIndex,$D17,$F17,Volatility,MeanReversion,Permanent,Trigger,ObjectOverwrite)</f>
        <v>EURFUT3MZ6ConvAdj_Quote</v>
      </c>
      <c r="J17" s="83" t="e">
        <f ca="1">_xll.ohRangeRetrieveError(I17)</f>
        <v>#NAME?</v>
      </c>
      <c r="K17" s="36"/>
      <c r="M17" s="71"/>
      <c r="N17" s="82">
        <v>13</v>
      </c>
      <c r="O17" s="82" t="b">
        <v>1</v>
      </c>
      <c r="P17" s="77" t="str">
        <v>Z6</v>
      </c>
      <c r="Q17" s="81">
        <v>42725</v>
      </c>
      <c r="R17" s="77" t="str">
        <v>FEIZ6</v>
      </c>
      <c r="S17" s="80">
        <v>42723</v>
      </c>
      <c r="T17" s="78">
        <v>100.045</v>
      </c>
      <c r="U17" s="78">
        <v>100.05</v>
      </c>
      <c r="V17" s="78">
        <v>100.05</v>
      </c>
      <c r="W17" s="78">
        <v>100.04</v>
      </c>
      <c r="X17" s="78">
        <f>_xll.cfyql_MidSafe($T17,$U17)</f>
        <v>0</v>
      </c>
      <c r="Y17" s="78">
        <f t="shared" si="2"/>
        <v>-200.09</v>
      </c>
      <c r="Z17" s="66"/>
      <c r="AA17" s="79">
        <v>100.0475</v>
      </c>
      <c r="AB17" s="66"/>
      <c r="AC17" s="78">
        <v>100.0475</v>
      </c>
      <c r="AD17" s="137">
        <f>_xll.cfyql_SimpleQuoteSetValue(F17,AC17,Trigger)</f>
        <v>100.047</v>
      </c>
      <c r="AE17" s="36"/>
    </row>
    <row r="18" spans="1:31" x14ac:dyDescent="0.2">
      <c r="A18" s="71"/>
      <c r="B18" s="86">
        <v>14</v>
      </c>
      <c r="C18" s="87" t="b">
        <v>1</v>
      </c>
      <c r="D18" s="86" t="str">
        <v>H7</v>
      </c>
      <c r="E18" s="85" t="str">
        <f t="shared" si="0"/>
        <v>EURFUT3MH7_Quote</v>
      </c>
      <c r="F18" s="84" t="str">
        <f>_xll.cfyql_SimpleQuote(E18,,PriceTickValue,Permanent,Trigger,ObjectOverwrite)</f>
        <v>EURFUT3MH7_Quote</v>
      </c>
      <c r="G18" s="83" t="e">
        <f ca="1">_xll.ohRangeRetrieveError(F18)</f>
        <v>#NAME?</v>
      </c>
      <c r="H18" s="85" t="str">
        <f t="shared" si="1"/>
        <v>EURFUT3MH7ConvAdj_Quote</v>
      </c>
      <c r="I18" s="84" t="str">
        <f>_xll.cfyql_FuturesConvAdjustmentQuote($H18,IborIndex,$D18,$F18,Volatility,MeanReversion,Permanent,Trigger,ObjectOverwrite)</f>
        <v>EURFUT3MH7ConvAdj_Quote</v>
      </c>
      <c r="J18" s="83" t="e">
        <f ca="1">_xll.ohRangeRetrieveError(I18)</f>
        <v>#NAME?</v>
      </c>
      <c r="K18" s="36"/>
      <c r="M18" s="71"/>
      <c r="N18" s="82">
        <v>14</v>
      </c>
      <c r="O18" s="82" t="b">
        <v>1</v>
      </c>
      <c r="P18" s="77" t="str">
        <v>H7</v>
      </c>
      <c r="Q18" s="81">
        <v>42809</v>
      </c>
      <c r="R18" s="77" t="str">
        <v>FEIH7</v>
      </c>
      <c r="S18" s="80">
        <v>42807</v>
      </c>
      <c r="T18" s="78">
        <v>100.02</v>
      </c>
      <c r="U18" s="78">
        <v>100.02500000000001</v>
      </c>
      <c r="V18" s="78">
        <v>100.02</v>
      </c>
      <c r="W18" s="78">
        <v>100.015</v>
      </c>
      <c r="X18" s="78">
        <f>_xll.cfyql_MidSafe($T18,$U18)</f>
        <v>0</v>
      </c>
      <c r="Y18" s="78">
        <f t="shared" si="2"/>
        <v>-200.04</v>
      </c>
      <c r="Z18" s="66"/>
      <c r="AA18" s="79">
        <v>100.02250000000001</v>
      </c>
      <c r="AB18" s="66"/>
      <c r="AC18" s="78">
        <v>100.02250000000001</v>
      </c>
      <c r="AD18" s="137">
        <f>_xll.cfyql_SimpleQuoteSetValue(F18,AC18,Trigger)</f>
        <v>100.023</v>
      </c>
      <c r="AE18" s="36"/>
    </row>
    <row r="19" spans="1:31" x14ac:dyDescent="0.2">
      <c r="A19" s="71"/>
      <c r="B19" s="86">
        <v>15</v>
      </c>
      <c r="C19" s="87" t="b">
        <v>1</v>
      </c>
      <c r="D19" s="86" t="str">
        <v>M7</v>
      </c>
      <c r="E19" s="85" t="str">
        <f t="shared" si="0"/>
        <v>EURFUT3MM7_Quote</v>
      </c>
      <c r="F19" s="84" t="str">
        <f>_xll.cfyql_SimpleQuote(E19,,PriceTickValue,Permanent,Trigger,ObjectOverwrite)</f>
        <v>EURFUT3MM7_Quote</v>
      </c>
      <c r="G19" s="83" t="e">
        <f ca="1">_xll.ohRangeRetrieveError(F19)</f>
        <v>#NAME?</v>
      </c>
      <c r="H19" s="85" t="str">
        <f t="shared" si="1"/>
        <v>EURFUT3MM7ConvAdj_Quote</v>
      </c>
      <c r="I19" s="84" t="str">
        <f>_xll.cfyql_FuturesConvAdjustmentQuote($H19,IborIndex,$D19,$F19,Volatility,MeanReversion,Permanent,Trigger,ObjectOverwrite)</f>
        <v>EURFUT3MM7ConvAdj_Quote</v>
      </c>
      <c r="J19" s="83" t="e">
        <f ca="1">_xll.ohRangeRetrieveError(I19)</f>
        <v>#NAME?</v>
      </c>
      <c r="K19" s="36"/>
      <c r="M19" s="71"/>
      <c r="N19" s="82">
        <v>15</v>
      </c>
      <c r="O19" s="82" t="b">
        <v>1</v>
      </c>
      <c r="P19" s="77" t="str">
        <v>M7</v>
      </c>
      <c r="Q19" s="81">
        <v>42907</v>
      </c>
      <c r="R19" s="77" t="str">
        <v>FEIM7</v>
      </c>
      <c r="S19" s="80">
        <v>42905</v>
      </c>
      <c r="T19" s="78">
        <v>99.984999999999999</v>
      </c>
      <c r="U19" s="78">
        <v>99.99</v>
      </c>
      <c r="V19" s="78">
        <v>99.99</v>
      </c>
      <c r="W19" s="78">
        <v>99.98</v>
      </c>
      <c r="X19" s="78">
        <f>_xll.cfyql_MidSafe($T19,$U19)</f>
        <v>0</v>
      </c>
      <c r="Y19" s="78">
        <f t="shared" si="2"/>
        <v>-199.97</v>
      </c>
      <c r="Z19" s="66"/>
      <c r="AA19" s="79">
        <v>99.987499999999997</v>
      </c>
      <c r="AB19" s="66"/>
      <c r="AC19" s="78">
        <v>99.987499999999997</v>
      </c>
      <c r="AD19" s="137">
        <f>_xll.cfyql_SimpleQuoteSetValue(F19,AC19,Trigger)</f>
        <v>99.987499999999997</v>
      </c>
      <c r="AE19" s="36"/>
    </row>
    <row r="20" spans="1:31" x14ac:dyDescent="0.2">
      <c r="A20" s="71"/>
      <c r="B20" s="86">
        <v>16</v>
      </c>
      <c r="C20" s="87" t="b">
        <v>1</v>
      </c>
      <c r="D20" s="86" t="str">
        <v>U7</v>
      </c>
      <c r="E20" s="85" t="str">
        <f t="shared" si="0"/>
        <v>EURFUT3MU7_Quote</v>
      </c>
      <c r="F20" s="84" t="str">
        <f>_xll.cfyql_SimpleQuote(E20,,PriceTickValue,Permanent,Trigger,ObjectOverwrite)</f>
        <v>EURFUT3MU7_Quote</v>
      </c>
      <c r="G20" s="83" t="e">
        <f ca="1">_xll.ohRangeRetrieveError(F20)</f>
        <v>#NAME?</v>
      </c>
      <c r="H20" s="85" t="str">
        <f t="shared" si="1"/>
        <v>EURFUT3MU7ConvAdj_Quote</v>
      </c>
      <c r="I20" s="84" t="str">
        <f>_xll.cfyql_FuturesConvAdjustmentQuote($H20,IborIndex,$D20,$F20,Volatility,MeanReversion,Permanent,Trigger,ObjectOverwrite)</f>
        <v>EURFUT3MU7ConvAdj_Quote</v>
      </c>
      <c r="J20" s="83" t="e">
        <f ca="1">_xll.ohRangeRetrieveError(I20)</f>
        <v>#NAME?</v>
      </c>
      <c r="K20" s="36"/>
      <c r="M20" s="71"/>
      <c r="N20" s="82">
        <v>16</v>
      </c>
      <c r="O20" s="82" t="b">
        <v>1</v>
      </c>
      <c r="P20" s="77" t="str">
        <v>U7</v>
      </c>
      <c r="Q20" s="81">
        <v>42998</v>
      </c>
      <c r="R20" s="77" t="str">
        <v>FEIU7</v>
      </c>
      <c r="S20" s="80">
        <v>42996</v>
      </c>
      <c r="T20" s="78">
        <v>99.944999999999993</v>
      </c>
      <c r="U20" s="78">
        <v>99.95</v>
      </c>
      <c r="V20" s="78">
        <v>99.944999999999993</v>
      </c>
      <c r="W20" s="78">
        <v>99.94</v>
      </c>
      <c r="X20" s="78">
        <f>_xll.cfyql_MidSafe($T20,$U20)</f>
        <v>0</v>
      </c>
      <c r="Y20" s="78">
        <f t="shared" si="2"/>
        <v>-199.89</v>
      </c>
      <c r="Z20" s="66"/>
      <c r="AA20" s="79">
        <v>99.947499999999991</v>
      </c>
      <c r="AB20" s="66"/>
      <c r="AC20" s="78">
        <v>99.947499999999991</v>
      </c>
      <c r="AD20" s="137">
        <f>_xll.cfyql_SimpleQuoteSetValue(F20,AC20,Trigger)</f>
        <v>99.947500000000005</v>
      </c>
      <c r="AE20" s="36"/>
    </row>
    <row r="21" spans="1:31" x14ac:dyDescent="0.2">
      <c r="A21" s="71"/>
      <c r="B21" s="86">
        <v>17</v>
      </c>
      <c r="C21" s="87" t="b">
        <v>1</v>
      </c>
      <c r="D21" s="86" t="str">
        <v>Z7</v>
      </c>
      <c r="E21" s="85" t="str">
        <f t="shared" si="0"/>
        <v>EURFUT3MZ7_Quote</v>
      </c>
      <c r="F21" s="84" t="str">
        <f>_xll.cfyql_SimpleQuote(E21,,PriceTickValue,Permanent,Trigger,ObjectOverwrite)</f>
        <v>EURFUT3MZ7_Quote</v>
      </c>
      <c r="G21" s="83" t="e">
        <f ca="1">_xll.ohRangeRetrieveError(F21)</f>
        <v>#NAME?</v>
      </c>
      <c r="H21" s="85" t="str">
        <f t="shared" si="1"/>
        <v>EURFUT3MZ7ConvAdj_Quote</v>
      </c>
      <c r="I21" s="84" t="str">
        <f>_xll.cfyql_FuturesConvAdjustmentQuote($H21,IborIndex,$D21,$F21,Volatility,MeanReversion,Permanent,Trigger,ObjectOverwrite)</f>
        <v>EURFUT3MZ7ConvAdj_Quote</v>
      </c>
      <c r="J21" s="83" t="e">
        <f ca="1">_xll.ohRangeRetrieveError(I21)</f>
        <v>#NAME?</v>
      </c>
      <c r="K21" s="36"/>
      <c r="M21" s="71"/>
      <c r="N21" s="82">
        <v>17</v>
      </c>
      <c r="O21" s="82" t="b">
        <v>1</v>
      </c>
      <c r="P21" s="77" t="str">
        <v>Z7</v>
      </c>
      <c r="Q21" s="81">
        <v>43089</v>
      </c>
      <c r="R21" s="77" t="str">
        <v>FEIZ7</v>
      </c>
      <c r="S21" s="80">
        <v>43087</v>
      </c>
      <c r="T21" s="78">
        <v>99.89</v>
      </c>
      <c r="U21" s="78">
        <v>99.894999999999996</v>
      </c>
      <c r="V21" s="78">
        <v>99.894999999999996</v>
      </c>
      <c r="W21" s="78">
        <v>99.89</v>
      </c>
      <c r="X21" s="78">
        <f>_xll.cfyql_MidSafe($T21,$U21)</f>
        <v>0</v>
      </c>
      <c r="Y21" s="78">
        <f t="shared" si="2"/>
        <v>-199.78</v>
      </c>
      <c r="Z21" s="66"/>
      <c r="AA21" s="79">
        <v>99.892499999999998</v>
      </c>
      <c r="AB21" s="66"/>
      <c r="AC21" s="78">
        <v>99.892499999999998</v>
      </c>
      <c r="AD21" s="137">
        <f>_xll.cfyql_SimpleQuoteSetValue(F21,AC21,Trigger)</f>
        <v>99.892499999999998</v>
      </c>
      <c r="AE21" s="36"/>
    </row>
    <row r="22" spans="1:31" x14ac:dyDescent="0.2">
      <c r="A22" s="71"/>
      <c r="B22" s="86">
        <v>18</v>
      </c>
      <c r="C22" s="87" t="b">
        <v>1</v>
      </c>
      <c r="D22" s="86" t="str">
        <v>H8</v>
      </c>
      <c r="E22" s="85" t="str">
        <f t="shared" si="0"/>
        <v>EURFUT3MH8_Quote</v>
      </c>
      <c r="F22" s="84" t="str">
        <f>_xll.cfyql_SimpleQuote(E22,,PriceTickValue,Permanent,Trigger,ObjectOverwrite)</f>
        <v>EURFUT3MH8_Quote</v>
      </c>
      <c r="G22" s="83" t="e">
        <f ca="1">_xll.ohRangeRetrieveError(F22)</f>
        <v>#NAME?</v>
      </c>
      <c r="H22" s="85" t="str">
        <f t="shared" si="1"/>
        <v>EURFUT3MH8ConvAdj_Quote</v>
      </c>
      <c r="I22" s="84" t="str">
        <f>_xll.cfyql_FuturesConvAdjustmentQuote($H22,IborIndex,$D22,$F22,Volatility,MeanReversion,Permanent,Trigger,ObjectOverwrite)</f>
        <v>EURFUT3MH8ConvAdj_Quote</v>
      </c>
      <c r="J22" s="83" t="e">
        <f ca="1">_xll.ohRangeRetrieveError(I22)</f>
        <v>#NAME?</v>
      </c>
      <c r="K22" s="36"/>
      <c r="M22" s="71"/>
      <c r="N22" s="82">
        <v>18</v>
      </c>
      <c r="O22" s="82" t="b">
        <v>1</v>
      </c>
      <c r="P22" s="77" t="str">
        <v>H8</v>
      </c>
      <c r="Q22" s="81">
        <v>43180</v>
      </c>
      <c r="R22" s="77" t="str">
        <v>FEIH8</v>
      </c>
      <c r="S22" s="80">
        <v>43178</v>
      </c>
      <c r="T22" s="78">
        <v>99.83</v>
      </c>
      <c r="U22" s="78">
        <v>99.834999999999994</v>
      </c>
      <c r="V22" s="78">
        <v>99.834999999999994</v>
      </c>
      <c r="W22" s="78">
        <v>99.83</v>
      </c>
      <c r="X22" s="78">
        <f>_xll.cfyql_MidSafe($T22,$U22)</f>
        <v>0</v>
      </c>
      <c r="Y22" s="78">
        <f t="shared" si="2"/>
        <v>-199.66</v>
      </c>
      <c r="Z22" s="66"/>
      <c r="AA22" s="79">
        <v>99.832499999999996</v>
      </c>
      <c r="AB22" s="66"/>
      <c r="AC22" s="78">
        <v>99.832499999999996</v>
      </c>
      <c r="AD22" s="137">
        <f>_xll.cfyql_SimpleQuoteSetValue(F22,AC22,Trigger)</f>
        <v>99.832499999999996</v>
      </c>
      <c r="AE22" s="36"/>
    </row>
    <row r="23" spans="1:31" x14ac:dyDescent="0.2">
      <c r="A23" s="71"/>
      <c r="B23" s="86">
        <v>19</v>
      </c>
      <c r="C23" s="87" t="b">
        <v>1</v>
      </c>
      <c r="D23" s="86" t="str">
        <v>M8</v>
      </c>
      <c r="E23" s="85" t="str">
        <f t="shared" si="0"/>
        <v>EURFUT3MM8_Quote</v>
      </c>
      <c r="F23" s="84" t="str">
        <f>_xll.cfyql_SimpleQuote(E23,,PriceTickValue,Permanent,Trigger,ObjectOverwrite)</f>
        <v>EURFUT3MM8_Quote</v>
      </c>
      <c r="G23" s="83" t="e">
        <f ca="1">_xll.ohRangeRetrieveError(F23)</f>
        <v>#NAME?</v>
      </c>
      <c r="H23" s="85" t="str">
        <f t="shared" si="1"/>
        <v>EURFUT3MM8ConvAdj_Quote</v>
      </c>
      <c r="I23" s="84" t="str">
        <f>_xll.cfyql_FuturesConvAdjustmentQuote($H23,IborIndex,$D23,$F23,Volatility,MeanReversion,Permanent,Trigger,ObjectOverwrite)</f>
        <v>EURFUT3MM8ConvAdj_Quote</v>
      </c>
      <c r="J23" s="83" t="e">
        <f ca="1">_xll.ohRangeRetrieveError(I23)</f>
        <v>#NAME?</v>
      </c>
      <c r="K23" s="36"/>
      <c r="M23" s="71"/>
      <c r="N23" s="82">
        <v>19</v>
      </c>
      <c r="O23" s="82" t="b">
        <v>1</v>
      </c>
      <c r="P23" s="77" t="str">
        <v>M8</v>
      </c>
      <c r="Q23" s="81">
        <v>43271</v>
      </c>
      <c r="R23" s="77" t="str">
        <v>FEIM8</v>
      </c>
      <c r="S23" s="80">
        <v>43269</v>
      </c>
      <c r="T23" s="78">
        <v>99.76</v>
      </c>
      <c r="U23" s="78">
        <v>99.77</v>
      </c>
      <c r="V23" s="78">
        <v>99.765000000000001</v>
      </c>
      <c r="W23" s="78">
        <v>99.76</v>
      </c>
      <c r="X23" s="78">
        <f>_xll.cfyql_MidSafe($T23,$U23)</f>
        <v>0</v>
      </c>
      <c r="Y23" s="78">
        <f t="shared" si="2"/>
        <v>-199.52</v>
      </c>
      <c r="Z23" s="66"/>
      <c r="AA23" s="79">
        <v>99.765000000000001</v>
      </c>
      <c r="AB23" s="66"/>
      <c r="AC23" s="78">
        <v>99.765000000000001</v>
      </c>
      <c r="AD23" s="137">
        <f>_xll.cfyql_SimpleQuoteSetValue(F23,AC23,Trigger)</f>
        <v>99.765000000000001</v>
      </c>
      <c r="AE23" s="36"/>
    </row>
    <row r="24" spans="1:31" x14ac:dyDescent="0.2">
      <c r="A24" s="71"/>
      <c r="B24" s="86">
        <v>20</v>
      </c>
      <c r="C24" s="87" t="b">
        <v>1</v>
      </c>
      <c r="D24" s="86" t="str">
        <v>U8</v>
      </c>
      <c r="E24" s="85" t="str">
        <f t="shared" si="0"/>
        <v>EURFUT3MU8_Quote</v>
      </c>
      <c r="F24" s="84" t="str">
        <f>_xll.cfyql_SimpleQuote(E24,,PriceTickValue,Permanent,Trigger,ObjectOverwrite)</f>
        <v>EURFUT3MU8_Quote</v>
      </c>
      <c r="G24" s="83" t="e">
        <f ca="1">_xll.ohRangeRetrieveError(F24)</f>
        <v>#NAME?</v>
      </c>
      <c r="H24" s="85" t="str">
        <f t="shared" si="1"/>
        <v>EURFUT3MU8ConvAdj_Quote</v>
      </c>
      <c r="I24" s="84" t="str">
        <f>_xll.cfyql_FuturesConvAdjustmentQuote($H24,IborIndex,$D24,$F24,Volatility,MeanReversion,Permanent,Trigger,ObjectOverwrite)</f>
        <v>EURFUT3MU8ConvAdj_Quote</v>
      </c>
      <c r="J24" s="83" t="e">
        <f ca="1">_xll.ohRangeRetrieveError(I24)</f>
        <v>#NAME?</v>
      </c>
      <c r="K24" s="36"/>
      <c r="M24" s="71"/>
      <c r="N24" s="82">
        <v>20</v>
      </c>
      <c r="O24" s="82" t="b">
        <v>1</v>
      </c>
      <c r="P24" s="77" t="str">
        <v>U8</v>
      </c>
      <c r="Q24" s="81">
        <v>43362</v>
      </c>
      <c r="R24" s="77" t="str">
        <v>FEIU8</v>
      </c>
      <c r="S24" s="80">
        <v>43360</v>
      </c>
      <c r="T24" s="78">
        <v>99.685000000000002</v>
      </c>
      <c r="U24" s="78">
        <v>99.69</v>
      </c>
      <c r="V24" s="78">
        <v>99.69</v>
      </c>
      <c r="W24" s="78">
        <v>99.685000000000002</v>
      </c>
      <c r="X24" s="78">
        <f>_xll.cfyql_MidSafe($T24,$U24)</f>
        <v>0</v>
      </c>
      <c r="Y24" s="78">
        <f t="shared" si="2"/>
        <v>-199.37</v>
      </c>
      <c r="Z24" s="66"/>
      <c r="AA24" s="79">
        <v>99.6875</v>
      </c>
      <c r="AB24" s="66"/>
      <c r="AC24" s="78">
        <v>99.6875</v>
      </c>
      <c r="AD24" s="137">
        <f>_xll.cfyql_SimpleQuoteSetValue(F24,AC24,Trigger)</f>
        <v>99.6875</v>
      </c>
      <c r="AE24" s="36"/>
    </row>
    <row r="25" spans="1:31" x14ac:dyDescent="0.2">
      <c r="A25" s="71"/>
      <c r="B25" s="86">
        <v>21</v>
      </c>
      <c r="C25" s="87" t="b">
        <v>1</v>
      </c>
      <c r="D25" s="86" t="str">
        <v>Z8</v>
      </c>
      <c r="E25" s="85" t="str">
        <f t="shared" si="0"/>
        <v>EURFUT3MZ8_Quote</v>
      </c>
      <c r="F25" s="84" t="str">
        <f>_xll.cfyql_SimpleQuote(E25,,PriceTickValue,Permanent,Trigger,ObjectOverwrite)</f>
        <v>EURFUT3MZ8_Quote</v>
      </c>
      <c r="G25" s="83" t="e">
        <f ca="1">_xll.ohRangeRetrieveError(F25)</f>
        <v>#NAME?</v>
      </c>
      <c r="H25" s="85" t="str">
        <f t="shared" si="1"/>
        <v>EURFUT3MZ8ConvAdj_Quote</v>
      </c>
      <c r="I25" s="84" t="str">
        <f>_xll.cfyql_FuturesConvAdjustmentQuote($H25,IborIndex,$D25,$F25,Volatility,MeanReversion,Permanent,Trigger,ObjectOverwrite)</f>
        <v>EURFUT3MZ8ConvAdj_Quote</v>
      </c>
      <c r="J25" s="83" t="e">
        <f ca="1">_xll.ohRangeRetrieveError(I25)</f>
        <v>#NAME?</v>
      </c>
      <c r="K25" s="36"/>
      <c r="M25" s="71"/>
      <c r="N25" s="82">
        <v>21</v>
      </c>
      <c r="O25" s="82" t="b">
        <v>1</v>
      </c>
      <c r="P25" s="77" t="str">
        <v>Z8</v>
      </c>
      <c r="Q25" s="81">
        <v>43453</v>
      </c>
      <c r="R25" s="77" t="str">
        <v>FEIZ8</v>
      </c>
      <c r="S25" s="80">
        <v>43451</v>
      </c>
      <c r="T25" s="78">
        <v>99.61</v>
      </c>
      <c r="U25" s="78">
        <v>99.614999999999995</v>
      </c>
      <c r="V25" s="78">
        <v>99.61</v>
      </c>
      <c r="W25" s="78">
        <v>99.605000000000004</v>
      </c>
      <c r="X25" s="78">
        <f>_xll.cfyql_MidSafe($T25,$U25)</f>
        <v>0</v>
      </c>
      <c r="Y25" s="78">
        <f t="shared" si="2"/>
        <v>-199.22</v>
      </c>
      <c r="Z25" s="66"/>
      <c r="AA25" s="79">
        <v>99.612499999999997</v>
      </c>
      <c r="AB25" s="66"/>
      <c r="AC25" s="78">
        <v>99.612499999999997</v>
      </c>
      <c r="AD25" s="137">
        <f>_xll.cfyql_SimpleQuoteSetValue(F25,AC25,Trigger)</f>
        <v>99.612499999999997</v>
      </c>
      <c r="AE25" s="36"/>
    </row>
    <row r="26" spans="1:31" x14ac:dyDescent="0.2">
      <c r="A26" s="71"/>
      <c r="B26" s="86">
        <v>22</v>
      </c>
      <c r="C26" s="87" t="b">
        <v>1</v>
      </c>
      <c r="D26" s="86" t="str">
        <v>H9</v>
      </c>
      <c r="E26" s="85" t="str">
        <f t="shared" si="0"/>
        <v>EURFUT3MH9_Quote</v>
      </c>
      <c r="F26" s="84" t="str">
        <f>_xll.cfyql_SimpleQuote(E26,,PriceTickValue,Permanent,Trigger,ObjectOverwrite)</f>
        <v>EURFUT3MH9_Quote</v>
      </c>
      <c r="G26" s="83" t="e">
        <f ca="1">_xll.ohRangeRetrieveError(F26)</f>
        <v>#NAME?</v>
      </c>
      <c r="H26" s="85" t="str">
        <f t="shared" si="1"/>
        <v>EURFUT3MH9ConvAdj_Quote</v>
      </c>
      <c r="I26" s="84" t="str">
        <f>_xll.cfyql_FuturesConvAdjustmentQuote($H26,IborIndex,$D26,$F26,Volatility,MeanReversion,Permanent,Trigger,ObjectOverwrite)</f>
        <v>EURFUT3MH9ConvAdj_Quote</v>
      </c>
      <c r="J26" s="83" t="e">
        <f ca="1">_xll.ohRangeRetrieveError(I26)</f>
        <v>#NAME?</v>
      </c>
      <c r="K26" s="36"/>
      <c r="M26" s="71"/>
      <c r="N26" s="82">
        <v>22</v>
      </c>
      <c r="O26" s="82" t="b">
        <v>1</v>
      </c>
      <c r="P26" s="77" t="str">
        <v>H9</v>
      </c>
      <c r="Q26" s="81">
        <v>43544</v>
      </c>
      <c r="R26" s="77" t="str">
        <v>FEIH9</v>
      </c>
      <c r="S26" s="80">
        <v>43542</v>
      </c>
      <c r="T26" s="78">
        <v>99.534999999999997</v>
      </c>
      <c r="U26" s="78">
        <v>99.54</v>
      </c>
      <c r="V26" s="78">
        <v>99.534999999999997</v>
      </c>
      <c r="W26" s="78">
        <v>99.53</v>
      </c>
      <c r="X26" s="78">
        <f>_xll.cfyql_MidSafe($T26,$U26)</f>
        <v>0</v>
      </c>
      <c r="Y26" s="78">
        <f t="shared" si="2"/>
        <v>-199.07</v>
      </c>
      <c r="Z26" s="66"/>
      <c r="AA26" s="79">
        <v>99.537499999999994</v>
      </c>
      <c r="AB26" s="66"/>
      <c r="AC26" s="78">
        <v>99.537499999999994</v>
      </c>
      <c r="AD26" s="137">
        <f>_xll.cfyql_SimpleQuoteSetValue(F26,AC26,Trigger)</f>
        <v>99.537499999999994</v>
      </c>
      <c r="AE26" s="36"/>
    </row>
    <row r="27" spans="1:31" x14ac:dyDescent="0.2">
      <c r="A27" s="71"/>
      <c r="B27" s="86">
        <v>23</v>
      </c>
      <c r="C27" s="87" t="b">
        <v>1</v>
      </c>
      <c r="D27" s="86" t="str">
        <v>M9</v>
      </c>
      <c r="E27" s="85" t="str">
        <f t="shared" si="0"/>
        <v>EURFUT3MM9_Quote</v>
      </c>
      <c r="F27" s="84" t="str">
        <f>_xll.cfyql_SimpleQuote(E27,,PriceTickValue,Permanent,Trigger,ObjectOverwrite)</f>
        <v>EURFUT3MM9_Quote</v>
      </c>
      <c r="G27" s="83" t="e">
        <f ca="1">_xll.ohRangeRetrieveError(F27)</f>
        <v>#NAME?</v>
      </c>
      <c r="H27" s="85" t="str">
        <f t="shared" si="1"/>
        <v>EURFUT3MM9ConvAdj_Quote</v>
      </c>
      <c r="I27" s="84" t="str">
        <f>_xll.cfyql_FuturesConvAdjustmentQuote($H27,IborIndex,$D27,$F27,Volatility,MeanReversion,Permanent,Trigger,ObjectOverwrite)</f>
        <v>EURFUT3MM9ConvAdj_Quote</v>
      </c>
      <c r="J27" s="83" t="e">
        <f ca="1">_xll.ohRangeRetrieveError(I27)</f>
        <v>#NAME?</v>
      </c>
      <c r="K27" s="36"/>
      <c r="M27" s="71"/>
      <c r="N27" s="82">
        <v>23</v>
      </c>
      <c r="O27" s="82" t="b">
        <v>1</v>
      </c>
      <c r="P27" s="77" t="str">
        <v>M9</v>
      </c>
      <c r="Q27" s="81">
        <v>43635</v>
      </c>
      <c r="R27" s="77" t="str">
        <v>FEIM9</v>
      </c>
      <c r="S27" s="80">
        <v>43633</v>
      </c>
      <c r="T27" s="78">
        <v>99.454999999999998</v>
      </c>
      <c r="U27" s="78">
        <v>99.46</v>
      </c>
      <c r="V27" s="78">
        <v>99.46</v>
      </c>
      <c r="W27" s="78">
        <v>99.454999999999998</v>
      </c>
      <c r="X27" s="78">
        <f>_xll.cfyql_MidSafe($T27,$U27)</f>
        <v>0</v>
      </c>
      <c r="Y27" s="78">
        <f t="shared" si="2"/>
        <v>-198.91</v>
      </c>
      <c r="Z27" s="66"/>
      <c r="AA27" s="79">
        <v>99.457499999999996</v>
      </c>
      <c r="AB27" s="66"/>
      <c r="AC27" s="78">
        <v>99.457499999999996</v>
      </c>
      <c r="AD27" s="137">
        <f>_xll.cfyql_SimpleQuoteSetValue(F27,AC27,Trigger)</f>
        <v>99.457499999999996</v>
      </c>
      <c r="AE27" s="36"/>
    </row>
    <row r="28" spans="1:31" x14ac:dyDescent="0.2">
      <c r="A28" s="71"/>
      <c r="B28" s="86">
        <v>24</v>
      </c>
      <c r="C28" s="87" t="b">
        <v>1</v>
      </c>
      <c r="D28" s="86" t="str">
        <v>U9</v>
      </c>
      <c r="E28" s="85" t="str">
        <f t="shared" si="0"/>
        <v>EURFUT3MU9_Quote</v>
      </c>
      <c r="F28" s="84" t="str">
        <f>_xll.cfyql_SimpleQuote(E28,,PriceTickValue,Permanent,Trigger,ObjectOverwrite)</f>
        <v>EURFUT3MU9_Quote</v>
      </c>
      <c r="G28" s="83" t="e">
        <f ca="1">_xll.ohRangeRetrieveError(F28)</f>
        <v>#NAME?</v>
      </c>
      <c r="H28" s="85" t="str">
        <f t="shared" si="1"/>
        <v>EURFUT3MU9ConvAdj_Quote</v>
      </c>
      <c r="I28" s="84" t="str">
        <f>_xll.cfyql_FuturesConvAdjustmentQuote($H28,IborIndex,$D28,$F28,Volatility,MeanReversion,Permanent,Trigger,ObjectOverwrite)</f>
        <v>EURFUT3MU9ConvAdj_Quote</v>
      </c>
      <c r="J28" s="83" t="e">
        <f ca="1">_xll.ohRangeRetrieveError(I28)</f>
        <v>#NAME?</v>
      </c>
      <c r="K28" s="36"/>
      <c r="M28" s="71"/>
      <c r="N28" s="82">
        <v>24</v>
      </c>
      <c r="O28" s="82" t="b">
        <v>1</v>
      </c>
      <c r="P28" s="77" t="str">
        <v>U9</v>
      </c>
      <c r="Q28" s="81">
        <v>43726</v>
      </c>
      <c r="R28" s="77" t="str">
        <v>FEIU9</v>
      </c>
      <c r="S28" s="80">
        <v>43724</v>
      </c>
      <c r="T28" s="78">
        <v>99.38</v>
      </c>
      <c r="U28" s="78">
        <v>99.385000000000005</v>
      </c>
      <c r="V28" s="78">
        <v>99.38</v>
      </c>
      <c r="W28" s="78">
        <v>99.38</v>
      </c>
      <c r="X28" s="78">
        <f>_xll.cfyql_MidSafe($T28,$U28)</f>
        <v>0</v>
      </c>
      <c r="Y28" s="78">
        <f t="shared" si="2"/>
        <v>-198.76</v>
      </c>
      <c r="Z28" s="66"/>
      <c r="AA28" s="79">
        <v>99.382499999999993</v>
      </c>
      <c r="AB28" s="66"/>
      <c r="AC28" s="78">
        <v>99.382499999999993</v>
      </c>
      <c r="AD28" s="137">
        <f>_xll.cfyql_SimpleQuoteSetValue(F28,AC28,Trigger)</f>
        <v>99.382499999999993</v>
      </c>
      <c r="AE28" s="36"/>
    </row>
    <row r="29" spans="1:31" x14ac:dyDescent="0.2">
      <c r="A29" s="71"/>
      <c r="B29" s="86">
        <v>25</v>
      </c>
      <c r="C29" s="87" t="b">
        <v>1</v>
      </c>
      <c r="D29" s="86" t="str">
        <v>Z9</v>
      </c>
      <c r="E29" s="85" t="str">
        <f t="shared" si="0"/>
        <v>EURFUT3MZ9_Quote</v>
      </c>
      <c r="F29" s="84" t="str">
        <f>_xll.cfyql_SimpleQuote(E29,,PriceTickValue,Permanent,Trigger,ObjectOverwrite)</f>
        <v>EURFUT3MZ9_Quote</v>
      </c>
      <c r="G29" s="83" t="e">
        <f ca="1">_xll.ohRangeRetrieveError(F29)</f>
        <v>#NAME?</v>
      </c>
      <c r="H29" s="85" t="str">
        <f t="shared" si="1"/>
        <v>EURFUT3MZ9ConvAdj_Quote</v>
      </c>
      <c r="I29" s="84" t="str">
        <f>_xll.cfyql_FuturesConvAdjustmentQuote($H29,IborIndex,$D29,$F29,Volatility,MeanReversion,Permanent,Trigger,ObjectOverwrite)</f>
        <v>EURFUT3MZ9ConvAdj_Quote</v>
      </c>
      <c r="J29" s="83" t="e">
        <f ca="1">_xll.ohRangeRetrieveError(I29)</f>
        <v>#NAME?</v>
      </c>
      <c r="K29" s="36"/>
      <c r="M29" s="71"/>
      <c r="N29" s="82">
        <v>25</v>
      </c>
      <c r="O29" s="82" t="b">
        <v>1</v>
      </c>
      <c r="P29" s="77" t="str">
        <v>Z9</v>
      </c>
      <c r="Q29" s="81">
        <v>43817</v>
      </c>
      <c r="R29" s="77" t="str">
        <v>FEIZ9</v>
      </c>
      <c r="S29" s="80">
        <v>43815</v>
      </c>
      <c r="T29" s="78">
        <v>99.305000000000007</v>
      </c>
      <c r="U29" s="78">
        <v>99.31</v>
      </c>
      <c r="V29" s="78">
        <v>99.31</v>
      </c>
      <c r="W29" s="78">
        <v>99.3</v>
      </c>
      <c r="X29" s="78">
        <f>_xll.cfyql_MidSafe($T29,$U29)</f>
        <v>0</v>
      </c>
      <c r="Y29" s="78">
        <f t="shared" si="2"/>
        <v>-198.61</v>
      </c>
      <c r="Z29" s="66"/>
      <c r="AA29" s="79">
        <v>99.307500000000005</v>
      </c>
      <c r="AB29" s="66"/>
      <c r="AC29" s="78">
        <v>99.307500000000005</v>
      </c>
      <c r="AD29" s="137">
        <f>_xll.cfyql_SimpleQuoteSetValue(F29,AC29,Trigger)</f>
        <v>99.307500000000005</v>
      </c>
      <c r="AE29" s="36"/>
    </row>
    <row r="30" spans="1:31" x14ac:dyDescent="0.2">
      <c r="A30" s="71"/>
      <c r="B30" s="86">
        <v>26</v>
      </c>
      <c r="C30" s="87" t="b">
        <v>1</v>
      </c>
      <c r="D30" s="86" t="str">
        <v>H0</v>
      </c>
      <c r="E30" s="85" t="str">
        <f t="shared" si="0"/>
        <v>EURFUT3MH0_Quote</v>
      </c>
      <c r="F30" s="84" t="str">
        <f>_xll.cfyql_SimpleQuote(E30,,PriceTickValue,Permanent,Trigger,ObjectOverwrite)</f>
        <v>EURFUT3MH0_Quote</v>
      </c>
      <c r="G30" s="83" t="e">
        <f ca="1">_xll.ohRangeRetrieveError(F30)</f>
        <v>#NAME?</v>
      </c>
      <c r="H30" s="85" t="str">
        <f t="shared" si="1"/>
        <v>EURFUT3MH0ConvAdj_Quote</v>
      </c>
      <c r="I30" s="84" t="str">
        <f>_xll.cfyql_FuturesConvAdjustmentQuote($H30,IborIndex,$D30,$F30,Volatility,MeanReversion,Permanent,Trigger,ObjectOverwrite)</f>
        <v>EURFUT3MH0ConvAdj_Quote</v>
      </c>
      <c r="J30" s="83" t="e">
        <f ca="1">_xll.ohRangeRetrieveError(I30)</f>
        <v>#NAME?</v>
      </c>
      <c r="K30" s="36"/>
      <c r="M30" s="71"/>
      <c r="N30" s="82">
        <v>26</v>
      </c>
      <c r="O30" s="82" t="b">
        <v>1</v>
      </c>
      <c r="P30" s="77" t="str">
        <v>H0</v>
      </c>
      <c r="Q30" s="81">
        <v>43908</v>
      </c>
      <c r="R30" s="77" t="str">
        <v>FEIH0</v>
      </c>
      <c r="S30" s="80">
        <v>43906</v>
      </c>
      <c r="T30" s="78">
        <v>99.23</v>
      </c>
      <c r="U30" s="78">
        <v>99.24</v>
      </c>
      <c r="V30" s="78">
        <v>0</v>
      </c>
      <c r="W30" s="78">
        <v>99.224999999999994</v>
      </c>
      <c r="X30" s="78">
        <f>_xll.cfyql_MidSafe($T30,$U30)</f>
        <v>0</v>
      </c>
      <c r="Y30" s="78">
        <f t="shared" si="2"/>
        <v>-198.46</v>
      </c>
      <c r="Z30" s="66"/>
      <c r="AA30" s="79">
        <v>99.234999999999999</v>
      </c>
      <c r="AB30" s="66"/>
      <c r="AC30" s="78">
        <v>99.234999999999999</v>
      </c>
      <c r="AD30" s="137">
        <f>_xll.cfyql_SimpleQuoteSetValue(F30,AC30,Trigger)</f>
        <v>99.234999999999999</v>
      </c>
      <c r="AE30" s="36"/>
    </row>
    <row r="31" spans="1:31" x14ac:dyDescent="0.2">
      <c r="A31" s="71"/>
      <c r="B31" s="86">
        <v>27</v>
      </c>
      <c r="C31" s="87" t="b">
        <v>1</v>
      </c>
      <c r="D31" s="86" t="str">
        <v>M0</v>
      </c>
      <c r="E31" s="85" t="str">
        <f t="shared" si="0"/>
        <v>EURFUT3MM0_Quote</v>
      </c>
      <c r="F31" s="84" t="str">
        <f>_xll.cfyql_SimpleQuote(E31,,PriceTickValue,Permanent,Trigger,ObjectOverwrite)</f>
        <v>EURFUT3MM0_Quote</v>
      </c>
      <c r="G31" s="83" t="e">
        <f ca="1">_xll.ohRangeRetrieveError(F31)</f>
        <v>#NAME?</v>
      </c>
      <c r="H31" s="85" t="str">
        <f t="shared" si="1"/>
        <v>EURFUT3MM0ConvAdj_Quote</v>
      </c>
      <c r="I31" s="84" t="str">
        <f>_xll.cfyql_FuturesConvAdjustmentQuote($H31,IborIndex,$D31,$F31,Volatility,MeanReversion,Permanent,Trigger,ObjectOverwrite)</f>
        <v>EURFUT3MM0ConvAdj_Quote</v>
      </c>
      <c r="J31" s="83" t="e">
        <f ca="1">_xll.ohRangeRetrieveError(I31)</f>
        <v>#NAME?</v>
      </c>
      <c r="K31" s="36"/>
      <c r="M31" s="71"/>
      <c r="N31" s="82">
        <v>27</v>
      </c>
      <c r="O31" s="82" t="b">
        <v>1</v>
      </c>
      <c r="P31" s="77" t="str">
        <v>M0</v>
      </c>
      <c r="Q31" s="81">
        <v>43999</v>
      </c>
      <c r="R31" s="77" t="str">
        <v>FEIM0</v>
      </c>
      <c r="S31" s="80">
        <v>43997</v>
      </c>
      <c r="T31" s="78">
        <v>99.15</v>
      </c>
      <c r="U31" s="78">
        <v>99.165000000000006</v>
      </c>
      <c r="V31" s="78">
        <v>0</v>
      </c>
      <c r="W31" s="78">
        <v>99.15</v>
      </c>
      <c r="X31" s="78">
        <f>_xll.cfyql_MidSafe($T31,$U31)</f>
        <v>0</v>
      </c>
      <c r="Y31" s="78">
        <f t="shared" si="2"/>
        <v>-198.3</v>
      </c>
      <c r="Z31" s="66"/>
      <c r="AA31" s="79">
        <v>99.157499999999999</v>
      </c>
      <c r="AB31" s="66"/>
      <c r="AC31" s="78">
        <v>99.157499999999999</v>
      </c>
      <c r="AD31" s="137">
        <f>_xll.cfyql_SimpleQuoteSetValue(F31,AC31,Trigger)</f>
        <v>99.157499999999999</v>
      </c>
      <c r="AE31" s="36"/>
    </row>
    <row r="32" spans="1:31" x14ac:dyDescent="0.2">
      <c r="A32" s="71"/>
      <c r="B32" s="86">
        <v>28</v>
      </c>
      <c r="C32" s="87" t="b">
        <v>1</v>
      </c>
      <c r="D32" s="86" t="str">
        <v>U0</v>
      </c>
      <c r="E32" s="85" t="str">
        <f t="shared" si="0"/>
        <v>EURFUT3MU0_Quote</v>
      </c>
      <c r="F32" s="84" t="str">
        <f>_xll.cfyql_SimpleQuote(E32,,PriceTickValue,Permanent,Trigger,ObjectOverwrite)</f>
        <v>EURFUT3MU0_Quote</v>
      </c>
      <c r="G32" s="83" t="e">
        <f ca="1">_xll.ohRangeRetrieveError(F32)</f>
        <v>#NAME?</v>
      </c>
      <c r="H32" s="85" t="str">
        <f t="shared" si="1"/>
        <v>EURFUT3MU0ConvAdj_Quote</v>
      </c>
      <c r="I32" s="84" t="str">
        <f>_xll.cfyql_FuturesConvAdjustmentQuote($H32,IborIndex,$D32,$F32,Volatility,MeanReversion,Permanent,Trigger,ObjectOverwrite)</f>
        <v>EURFUT3MU0ConvAdj_Quote</v>
      </c>
      <c r="J32" s="83" t="e">
        <f ca="1">_xll.ohRangeRetrieveError(I32)</f>
        <v>#NAME?</v>
      </c>
      <c r="K32" s="36"/>
      <c r="M32" s="71"/>
      <c r="N32" s="82">
        <v>28</v>
      </c>
      <c r="O32" s="82" t="b">
        <v>1</v>
      </c>
      <c r="P32" s="77" t="str">
        <v>U0</v>
      </c>
      <c r="Q32" s="81">
        <v>44090</v>
      </c>
      <c r="R32" s="77" t="str">
        <v>FEIU0</v>
      </c>
      <c r="S32" s="80">
        <v>44088</v>
      </c>
      <c r="T32" s="78">
        <v>99.07</v>
      </c>
      <c r="U32" s="78">
        <v>99.09</v>
      </c>
      <c r="V32" s="78">
        <v>0</v>
      </c>
      <c r="W32" s="78">
        <v>99.075000000000003</v>
      </c>
      <c r="X32" s="78">
        <f>_xll.cfyql_MidSafe($T32,$U32)</f>
        <v>0</v>
      </c>
      <c r="Y32" s="78">
        <f t="shared" si="2"/>
        <v>-198.14</v>
      </c>
      <c r="Z32" s="66"/>
      <c r="AA32" s="79">
        <v>99.08</v>
      </c>
      <c r="AB32" s="66"/>
      <c r="AC32" s="78">
        <v>99.08</v>
      </c>
      <c r="AD32" s="137">
        <f>_xll.cfyql_SimpleQuoteSetValue(F32,AC32,Trigger)</f>
        <v>99.08</v>
      </c>
      <c r="AE32" s="36"/>
    </row>
    <row r="33" spans="1:31" x14ac:dyDescent="0.2">
      <c r="A33" s="71"/>
      <c r="B33" s="86">
        <v>29</v>
      </c>
      <c r="C33" s="87" t="b">
        <v>1</v>
      </c>
      <c r="D33" s="86" t="str">
        <v>Z0</v>
      </c>
      <c r="E33" s="85" t="str">
        <f t="shared" si="0"/>
        <v>EURFUT3MZ0_Quote</v>
      </c>
      <c r="F33" s="84" t="str">
        <f>_xll.cfyql_SimpleQuote(E33,,PriceTickValue,Permanent,Trigger,ObjectOverwrite)</f>
        <v>EURFUT3MZ0_Quote</v>
      </c>
      <c r="G33" s="83" t="e">
        <f ca="1">_xll.ohRangeRetrieveError(F33)</f>
        <v>#NAME?</v>
      </c>
      <c r="H33" s="85" t="str">
        <f t="shared" si="1"/>
        <v>EURFUT3MZ0ConvAdj_Quote</v>
      </c>
      <c r="I33" s="84" t="str">
        <f>_xll.cfyql_FuturesConvAdjustmentQuote($H33,IborIndex,$D33,$F33,Volatility,MeanReversion,Permanent,Trigger,ObjectOverwrite)</f>
        <v>EURFUT3MZ0ConvAdj_Quote</v>
      </c>
      <c r="J33" s="83" t="e">
        <f ca="1">_xll.ohRangeRetrieveError(I33)</f>
        <v>#NAME?</v>
      </c>
      <c r="K33" s="36"/>
      <c r="M33" s="71"/>
      <c r="N33" s="82">
        <v>29</v>
      </c>
      <c r="O33" s="82" t="b">
        <v>1</v>
      </c>
      <c r="P33" s="77" t="str">
        <v>Z0</v>
      </c>
      <c r="Q33" s="81">
        <v>44181</v>
      </c>
      <c r="R33" s="77" t="str">
        <v>FEIZ0</v>
      </c>
      <c r="S33" s="80">
        <v>44179</v>
      </c>
      <c r="T33" s="78">
        <v>98.99</v>
      </c>
      <c r="U33" s="78">
        <v>99.015000000000001</v>
      </c>
      <c r="V33" s="78">
        <v>0</v>
      </c>
      <c r="W33" s="78">
        <v>99</v>
      </c>
      <c r="X33" s="78">
        <f>_xll.cfyql_MidSafe($T33,$U33)</f>
        <v>0</v>
      </c>
      <c r="Y33" s="78">
        <f t="shared" si="2"/>
        <v>-197.98</v>
      </c>
      <c r="Z33" s="66"/>
      <c r="AA33" s="79">
        <v>99.002499999999998</v>
      </c>
      <c r="AB33" s="66"/>
      <c r="AC33" s="78">
        <v>99.002499999999998</v>
      </c>
      <c r="AD33" s="137">
        <f>_xll.cfyql_SimpleQuoteSetValue(F33,AC33,Trigger)</f>
        <v>99.002499999999998</v>
      </c>
      <c r="AE33" s="36"/>
    </row>
    <row r="34" spans="1:31" x14ac:dyDescent="0.2">
      <c r="A34" s="71"/>
      <c r="B34" s="86">
        <v>30</v>
      </c>
      <c r="C34" s="87" t="b">
        <v>1</v>
      </c>
      <c r="D34" s="86" t="str">
        <v>H1</v>
      </c>
      <c r="E34" s="85" t="str">
        <f t="shared" si="0"/>
        <v>EURFUT3MH1_Quote</v>
      </c>
      <c r="F34" s="84" t="str">
        <f>_xll.cfyql_SimpleQuote(E34,,PriceTickValue,Permanent,Trigger,ObjectOverwrite)</f>
        <v>EURFUT3MH1_Quote</v>
      </c>
      <c r="G34" s="83" t="e">
        <f ca="1">_xll.ohRangeRetrieveError(F34)</f>
        <v>#NAME?</v>
      </c>
      <c r="H34" s="85" t="str">
        <f t="shared" si="1"/>
        <v>EURFUT3MH1ConvAdj_Quote</v>
      </c>
      <c r="I34" s="84" t="str">
        <f>_xll.cfyql_FuturesConvAdjustmentQuote($H34,IborIndex,$D34,$F34,Volatility,MeanReversion,Permanent,Trigger,ObjectOverwrite)</f>
        <v>EURFUT3MH1ConvAdj_Quote</v>
      </c>
      <c r="J34" s="83" t="e">
        <f ca="1">_xll.ohRangeRetrieveError(I34)</f>
        <v>#NAME?</v>
      </c>
      <c r="K34" s="36"/>
      <c r="M34" s="71"/>
      <c r="N34" s="82">
        <v>30</v>
      </c>
      <c r="O34" s="82" t="b">
        <v>1</v>
      </c>
      <c r="P34" s="77" t="str">
        <v>H1</v>
      </c>
      <c r="Q34" s="81">
        <v>44272</v>
      </c>
      <c r="R34" s="77" t="str">
        <v>FEIH1</v>
      </c>
      <c r="S34" s="80">
        <v>44270</v>
      </c>
      <c r="T34" s="78">
        <v>98.91</v>
      </c>
      <c r="U34" s="78">
        <v>98.94</v>
      </c>
      <c r="V34" s="78">
        <v>0</v>
      </c>
      <c r="W34" s="78">
        <v>98.924999999999997</v>
      </c>
      <c r="X34" s="78">
        <f>_xll.cfyql_MidSafe($T34,$U34)</f>
        <v>0</v>
      </c>
      <c r="Y34" s="78">
        <f t="shared" si="2"/>
        <v>-197.82</v>
      </c>
      <c r="Z34" s="66"/>
      <c r="AA34" s="79">
        <v>98.924999999999997</v>
      </c>
      <c r="AB34" s="66"/>
      <c r="AC34" s="78">
        <v>98.924999999999997</v>
      </c>
      <c r="AD34" s="137">
        <f>_xll.cfyql_SimpleQuoteSetValue(F34,AC34,Trigger)</f>
        <v>98.924999999999997</v>
      </c>
      <c r="AE34" s="36"/>
    </row>
    <row r="35" spans="1:31" x14ac:dyDescent="0.2">
      <c r="A35" s="71"/>
      <c r="B35" s="86">
        <v>31</v>
      </c>
      <c r="C35" s="87" t="b">
        <v>1</v>
      </c>
      <c r="D35" s="86" t="str">
        <v>M1</v>
      </c>
      <c r="E35" s="85" t="str">
        <f t="shared" si="0"/>
        <v>EURFUT3MM1_Quote</v>
      </c>
      <c r="F35" s="84" t="str">
        <f>_xll.cfyql_SimpleQuote(E35,,PriceTickValue,Permanent,Trigger,ObjectOverwrite)</f>
        <v>EURFUT3MM1_Quote</v>
      </c>
      <c r="G35" s="83" t="e">
        <f ca="1">_xll.ohRangeRetrieveError(F35)</f>
        <v>#NAME?</v>
      </c>
      <c r="H35" s="85" t="str">
        <f t="shared" si="1"/>
        <v>EURFUT3MM1ConvAdj_Quote</v>
      </c>
      <c r="I35" s="84" t="str">
        <f>_xll.cfyql_FuturesConvAdjustmentQuote($H35,IborIndex,$D35,$F35,Volatility,MeanReversion,Permanent,Trigger,ObjectOverwrite)</f>
        <v>EURFUT3MM1ConvAdj_Quote</v>
      </c>
      <c r="J35" s="83" t="e">
        <f ca="1">_xll.ohRangeRetrieveError(I35)</f>
        <v>#NAME?</v>
      </c>
      <c r="K35" s="36"/>
      <c r="M35" s="71"/>
      <c r="N35" s="82">
        <v>31</v>
      </c>
      <c r="O35" s="82" t="b">
        <v>1</v>
      </c>
      <c r="P35" s="77" t="str">
        <v>M1</v>
      </c>
      <c r="Q35" s="81">
        <v>44363</v>
      </c>
      <c r="R35" s="77" t="str">
        <v>FEIM1</v>
      </c>
      <c r="S35" s="80">
        <v>44361</v>
      </c>
      <c r="T35" s="78">
        <v>98.83</v>
      </c>
      <c r="U35" s="78">
        <v>98.864999999999995</v>
      </c>
      <c r="V35" s="78">
        <v>0</v>
      </c>
      <c r="W35" s="78">
        <v>98.85</v>
      </c>
      <c r="X35" s="78">
        <f>_xll.cfyql_MidSafe($T35,$U35)</f>
        <v>0</v>
      </c>
      <c r="Y35" s="78">
        <f t="shared" si="2"/>
        <v>-197.66</v>
      </c>
      <c r="Z35" s="66"/>
      <c r="AA35" s="79">
        <v>98.847499999999997</v>
      </c>
      <c r="AB35" s="66"/>
      <c r="AC35" s="78">
        <v>98.847499999999997</v>
      </c>
      <c r="AD35" s="137">
        <f>_xll.cfyql_SimpleQuoteSetValue(F35,AC35,Trigger)</f>
        <v>98.847499999999997</v>
      </c>
      <c r="AE35" s="36"/>
    </row>
    <row r="36" spans="1:31" x14ac:dyDescent="0.2">
      <c r="A36" s="71"/>
      <c r="B36" s="86">
        <v>32</v>
      </c>
      <c r="C36" s="87" t="b">
        <v>1</v>
      </c>
      <c r="D36" s="86" t="str">
        <v>U1</v>
      </c>
      <c r="E36" s="85" t="str">
        <f t="shared" si="0"/>
        <v>EURFUT3MU1_Quote</v>
      </c>
      <c r="F36" s="84" t="str">
        <f>_xll.cfyql_SimpleQuote(E36,,PriceTickValue,Permanent,Trigger,ObjectOverwrite)</f>
        <v>EURFUT3MU1_Quote</v>
      </c>
      <c r="G36" s="83" t="e">
        <f ca="1">_xll.ohRangeRetrieveError(F36)</f>
        <v>#NAME?</v>
      </c>
      <c r="H36" s="85" t="str">
        <f t="shared" si="1"/>
        <v>EURFUT3MU1ConvAdj_Quote</v>
      </c>
      <c r="I36" s="84" t="str">
        <f>_xll.cfyql_FuturesConvAdjustmentQuote($H36,IborIndex,$D36,$F36,Volatility,MeanReversion,Permanent,Trigger,ObjectOverwrite)</f>
        <v>EURFUT3MU1ConvAdj_Quote</v>
      </c>
      <c r="J36" s="83" t="e">
        <f ca="1">_xll.ohRangeRetrieveError(I36)</f>
        <v>#NAME?</v>
      </c>
      <c r="K36" s="36"/>
      <c r="M36" s="71"/>
      <c r="N36" s="82">
        <v>32</v>
      </c>
      <c r="O36" s="82" t="b">
        <v>1</v>
      </c>
      <c r="P36" s="77" t="str">
        <v>U1</v>
      </c>
      <c r="Q36" s="81">
        <v>44454</v>
      </c>
      <c r="R36" s="77" t="str">
        <v>FEIU1</v>
      </c>
      <c r="S36" s="80">
        <v>44452</v>
      </c>
      <c r="T36" s="78">
        <v>98.745000000000005</v>
      </c>
      <c r="U36" s="78">
        <v>98.795000000000002</v>
      </c>
      <c r="V36" s="78">
        <v>0</v>
      </c>
      <c r="W36" s="78">
        <v>98.77</v>
      </c>
      <c r="X36" s="78">
        <f>_xll.cfyql_MidSafe($T36,$U36)</f>
        <v>0</v>
      </c>
      <c r="Y36" s="78">
        <f t="shared" si="2"/>
        <v>-197.49</v>
      </c>
      <c r="Z36" s="66"/>
      <c r="AA36" s="79">
        <v>98.77000000000001</v>
      </c>
      <c r="AB36" s="66"/>
      <c r="AC36" s="78">
        <v>98.77000000000001</v>
      </c>
      <c r="AD36" s="137">
        <f>_xll.cfyql_SimpleQuoteSetValue(F36,AC36,Trigger)</f>
        <v>98.77</v>
      </c>
      <c r="AE36" s="36"/>
    </row>
    <row r="37" spans="1:31" x14ac:dyDescent="0.2">
      <c r="A37" s="71"/>
      <c r="B37" s="86">
        <v>33</v>
      </c>
      <c r="C37" s="87" t="b">
        <v>1</v>
      </c>
      <c r="D37" s="86" t="str">
        <v>Z1</v>
      </c>
      <c r="E37" s="85" t="str">
        <f t="shared" si="0"/>
        <v>EURFUT3MZ1_Quote</v>
      </c>
      <c r="F37" s="84" t="str">
        <f>_xll.cfyql_SimpleQuote(E37,,PriceTickValue,Permanent,Trigger,ObjectOverwrite)</f>
        <v>EURFUT3MZ1_Quote</v>
      </c>
      <c r="G37" s="83" t="e">
        <f ca="1">_xll.ohRangeRetrieveError(F37)</f>
        <v>#NAME?</v>
      </c>
      <c r="H37" s="85" t="str">
        <f t="shared" si="1"/>
        <v>EURFUT3MZ1ConvAdj_Quote</v>
      </c>
      <c r="I37" s="84" t="str">
        <f>_xll.cfyql_FuturesConvAdjustmentQuote($H37,IborIndex,$D37,$F37,Volatility,MeanReversion,Permanent,Trigger,ObjectOverwrite)</f>
        <v>EURFUT3MZ1ConvAdj_Quote</v>
      </c>
      <c r="J37" s="83" t="e">
        <f ca="1">_xll.ohRangeRetrieveError(I37)</f>
        <v>#NAME?</v>
      </c>
      <c r="K37" s="36"/>
      <c r="M37" s="71"/>
      <c r="N37" s="82">
        <v>33</v>
      </c>
      <c r="O37" s="82" t="b">
        <v>1</v>
      </c>
      <c r="P37" s="77" t="str">
        <v>Z1</v>
      </c>
      <c r="Q37" s="81">
        <v>44545</v>
      </c>
      <c r="R37" s="77" t="str">
        <v>FEIZ1</v>
      </c>
      <c r="S37" s="80" t="s">
        <v>109</v>
      </c>
      <c r="T37" s="78" t="s">
        <v>109</v>
      </c>
      <c r="U37" s="78" t="s">
        <v>109</v>
      </c>
      <c r="V37" s="78" t="s">
        <v>109</v>
      </c>
      <c r="W37" s="78" t="s">
        <v>109</v>
      </c>
      <c r="X37" s="78">
        <f>_xll.cfyql_MidSafe($T37,$U37)</f>
        <v>0</v>
      </c>
      <c r="Y37" s="78" t="e">
        <f t="shared" si="2"/>
        <v>#VALUE!</v>
      </c>
      <c r="Z37" s="66"/>
      <c r="AA37" s="79" t="e">
        <v>#NUM!</v>
      </c>
      <c r="AB37" s="66"/>
      <c r="AC37" s="78" t="e">
        <v>#NUM!</v>
      </c>
      <c r="AD37" s="137">
        <f>_xll.cfyql_SimpleQuoteSetValue(F37,AC37,Trigger)</f>
        <v>0</v>
      </c>
      <c r="AE37" s="36"/>
    </row>
    <row r="38" spans="1:31" x14ac:dyDescent="0.2">
      <c r="A38" s="71"/>
      <c r="B38" s="86">
        <v>34</v>
      </c>
      <c r="C38" s="87" t="b">
        <v>1</v>
      </c>
      <c r="D38" s="86" t="str">
        <v>H2</v>
      </c>
      <c r="E38" s="85" t="str">
        <f t="shared" si="0"/>
        <v>EURFUT3MH2_Quote</v>
      </c>
      <c r="F38" s="84" t="str">
        <f>_xll.cfyql_SimpleQuote(E38,,PriceTickValue,Permanent,Trigger,ObjectOverwrite)</f>
        <v>EURFUT3MH2_Quote</v>
      </c>
      <c r="G38" s="83" t="e">
        <f ca="1">_xll.ohRangeRetrieveError(F38)</f>
        <v>#NAME?</v>
      </c>
      <c r="H38" s="85" t="str">
        <f t="shared" si="1"/>
        <v>EURFUT3MH2ConvAdj_Quote</v>
      </c>
      <c r="I38" s="84" t="str">
        <f>_xll.cfyql_FuturesConvAdjustmentQuote($H38,IborIndex,$D38,$F38,Volatility,MeanReversion,Permanent,Trigger,ObjectOverwrite)</f>
        <v>EURFUT3MH2ConvAdj_Quote</v>
      </c>
      <c r="J38" s="83" t="e">
        <f ca="1">_xll.ohRangeRetrieveError(I38)</f>
        <v>#NAME?</v>
      </c>
      <c r="K38" s="36"/>
      <c r="M38" s="71"/>
      <c r="N38" s="82">
        <v>34</v>
      </c>
      <c r="O38" s="82" t="b">
        <v>1</v>
      </c>
      <c r="P38" s="77" t="str">
        <v>H2</v>
      </c>
      <c r="Q38" s="81">
        <v>44636</v>
      </c>
      <c r="R38" s="77" t="str">
        <v>FEIH2</v>
      </c>
      <c r="S38" s="80" t="s">
        <v>109</v>
      </c>
      <c r="T38" s="78" t="s">
        <v>109</v>
      </c>
      <c r="U38" s="78" t="s">
        <v>109</v>
      </c>
      <c r="V38" s="78" t="s">
        <v>109</v>
      </c>
      <c r="W38" s="78" t="s">
        <v>109</v>
      </c>
      <c r="X38" s="78">
        <f>_xll.cfyql_MidSafe($T38,$U38)</f>
        <v>0</v>
      </c>
      <c r="Y38" s="78" t="e">
        <f t="shared" si="2"/>
        <v>#VALUE!</v>
      </c>
      <c r="Z38" s="66"/>
      <c r="AA38" s="79" t="e">
        <v>#NUM!</v>
      </c>
      <c r="AB38" s="66"/>
      <c r="AC38" s="78" t="e">
        <v>#NUM!</v>
      </c>
      <c r="AD38" s="137">
        <f>_xll.cfyql_SimpleQuoteSetValue(F38,AC38,Trigger)</f>
        <v>0</v>
      </c>
      <c r="AE38" s="36"/>
    </row>
    <row r="39" spans="1:31" x14ac:dyDescent="0.2">
      <c r="A39" s="71"/>
      <c r="B39" s="86">
        <v>35</v>
      </c>
      <c r="C39" s="87" t="b">
        <v>1</v>
      </c>
      <c r="D39" s="86" t="str">
        <v>M2</v>
      </c>
      <c r="E39" s="85" t="str">
        <f t="shared" si="0"/>
        <v>EURFUT3MM2_Quote</v>
      </c>
      <c r="F39" s="84" t="str">
        <f>_xll.cfyql_SimpleQuote(E39,,PriceTickValue,Permanent,Trigger,ObjectOverwrite)</f>
        <v>EURFUT3MM2_Quote</v>
      </c>
      <c r="G39" s="83" t="e">
        <f ca="1">_xll.ohRangeRetrieveError(F39)</f>
        <v>#NAME?</v>
      </c>
      <c r="H39" s="85" t="str">
        <f t="shared" si="1"/>
        <v>EURFUT3MM2ConvAdj_Quote</v>
      </c>
      <c r="I39" s="84" t="str">
        <f>_xll.cfyql_FuturesConvAdjustmentQuote($H39,IborIndex,$D39,$F39,Volatility,MeanReversion,Permanent,Trigger,ObjectOverwrite)</f>
        <v>EURFUT3MM2ConvAdj_Quote</v>
      </c>
      <c r="J39" s="83" t="e">
        <f ca="1">_xll.ohRangeRetrieveError(I39)</f>
        <v>#NAME?</v>
      </c>
      <c r="K39" s="36"/>
      <c r="M39" s="71"/>
      <c r="N39" s="82">
        <v>35</v>
      </c>
      <c r="O39" s="82" t="b">
        <v>1</v>
      </c>
      <c r="P39" s="77" t="str">
        <v>M2</v>
      </c>
      <c r="Q39" s="81">
        <v>44727</v>
      </c>
      <c r="R39" s="77" t="str">
        <v>FEIM2</v>
      </c>
      <c r="S39" s="80" t="s">
        <v>109</v>
      </c>
      <c r="T39" s="78" t="s">
        <v>109</v>
      </c>
      <c r="U39" s="78" t="s">
        <v>109</v>
      </c>
      <c r="V39" s="78" t="s">
        <v>109</v>
      </c>
      <c r="W39" s="78" t="s">
        <v>109</v>
      </c>
      <c r="X39" s="78">
        <f>_xll.cfyql_MidSafe($T39,$U39)</f>
        <v>0</v>
      </c>
      <c r="Y39" s="78" t="e">
        <f t="shared" si="2"/>
        <v>#VALUE!</v>
      </c>
      <c r="Z39" s="66"/>
      <c r="AA39" s="79" t="e">
        <v>#NUM!</v>
      </c>
      <c r="AB39" s="66"/>
      <c r="AC39" s="78" t="e">
        <v>#NUM!</v>
      </c>
      <c r="AD39" s="137">
        <f>_xll.cfyql_SimpleQuoteSetValue(F39,AC39,Trigger)</f>
        <v>0</v>
      </c>
      <c r="AE39" s="36"/>
    </row>
    <row r="40" spans="1:31" x14ac:dyDescent="0.2">
      <c r="A40" s="71"/>
      <c r="B40" s="86">
        <v>36</v>
      </c>
      <c r="C40" s="87" t="b">
        <v>1</v>
      </c>
      <c r="D40" s="86" t="str">
        <v>U2</v>
      </c>
      <c r="E40" s="85" t="str">
        <f t="shared" si="0"/>
        <v>EURFUT3MU2_Quote</v>
      </c>
      <c r="F40" s="84" t="str">
        <f>_xll.cfyql_SimpleQuote(E40,,PriceTickValue,Permanent,Trigger,ObjectOverwrite)</f>
        <v>EURFUT3MU2_Quote</v>
      </c>
      <c r="G40" s="83" t="e">
        <f ca="1">_xll.ohRangeRetrieveError(F40)</f>
        <v>#NAME?</v>
      </c>
      <c r="H40" s="85" t="str">
        <f t="shared" si="1"/>
        <v>EURFUT3MU2ConvAdj_Quote</v>
      </c>
      <c r="I40" s="84" t="str">
        <f>_xll.cfyql_FuturesConvAdjustmentQuote($H40,IborIndex,$D40,$F40,Volatility,MeanReversion,Permanent,Trigger,ObjectOverwrite)</f>
        <v>EURFUT3MU2ConvAdj_Quote</v>
      </c>
      <c r="J40" s="83" t="e">
        <f ca="1">_xll.ohRangeRetrieveError(I40)</f>
        <v>#NAME?</v>
      </c>
      <c r="K40" s="36"/>
      <c r="M40" s="71"/>
      <c r="N40" s="82">
        <v>36</v>
      </c>
      <c r="O40" s="82" t="b">
        <v>1</v>
      </c>
      <c r="P40" s="77" t="str">
        <v>U2</v>
      </c>
      <c r="Q40" s="81">
        <v>44825</v>
      </c>
      <c r="R40" s="77" t="str">
        <v>FEIU2</v>
      </c>
      <c r="S40" s="80" t="s">
        <v>109</v>
      </c>
      <c r="T40" s="78" t="s">
        <v>109</v>
      </c>
      <c r="U40" s="78" t="s">
        <v>109</v>
      </c>
      <c r="V40" s="78" t="s">
        <v>109</v>
      </c>
      <c r="W40" s="78" t="s">
        <v>109</v>
      </c>
      <c r="X40" s="78">
        <f>_xll.cfyql_MidSafe($T40,$U40)</f>
        <v>0</v>
      </c>
      <c r="Y40" s="78" t="e">
        <f t="shared" si="2"/>
        <v>#VALUE!</v>
      </c>
      <c r="Z40" s="66"/>
      <c r="AA40" s="79" t="e">
        <v>#NUM!</v>
      </c>
      <c r="AB40" s="66"/>
      <c r="AC40" s="78" t="e">
        <v>#NUM!</v>
      </c>
      <c r="AD40" s="137">
        <f>_xll.cfyql_SimpleQuoteSetValue(F40,AC40,Trigger)</f>
        <v>0</v>
      </c>
      <c r="AE40" s="36"/>
    </row>
    <row r="41" spans="1:31" x14ac:dyDescent="0.2">
      <c r="A41" s="71"/>
      <c r="B41" s="86">
        <v>37</v>
      </c>
      <c r="C41" s="87" t="b">
        <v>1</v>
      </c>
      <c r="D41" s="86" t="str">
        <v>Z2</v>
      </c>
      <c r="E41" s="85" t="str">
        <f t="shared" si="0"/>
        <v>EURFUT3MZ2_Quote</v>
      </c>
      <c r="F41" s="84" t="str">
        <f>_xll.cfyql_SimpleQuote(E41,,PriceTickValue,Permanent,Trigger,ObjectOverwrite)</f>
        <v>EURFUT3MZ2_Quote</v>
      </c>
      <c r="G41" s="83" t="e">
        <f ca="1">_xll.ohRangeRetrieveError(F41)</f>
        <v>#NAME?</v>
      </c>
      <c r="H41" s="85" t="str">
        <f t="shared" si="1"/>
        <v>EURFUT3MZ2ConvAdj_Quote</v>
      </c>
      <c r="I41" s="84" t="str">
        <f>_xll.cfyql_FuturesConvAdjustmentQuote($H41,IborIndex,$D41,$F41,Volatility,MeanReversion,Permanent,Trigger,ObjectOverwrite)</f>
        <v>EURFUT3MZ2ConvAdj_Quote</v>
      </c>
      <c r="J41" s="83" t="e">
        <f ca="1">_xll.ohRangeRetrieveError(I41)</f>
        <v>#NAME?</v>
      </c>
      <c r="K41" s="36"/>
      <c r="M41" s="71"/>
      <c r="N41" s="82">
        <v>37</v>
      </c>
      <c r="O41" s="82" t="b">
        <v>1</v>
      </c>
      <c r="P41" s="77" t="str">
        <v>Z2</v>
      </c>
      <c r="Q41" s="81">
        <v>44916</v>
      </c>
      <c r="R41" s="77" t="str">
        <v>FEIZ2</v>
      </c>
      <c r="S41" s="80" t="s">
        <v>109</v>
      </c>
      <c r="T41" s="78" t="s">
        <v>109</v>
      </c>
      <c r="U41" s="78" t="s">
        <v>109</v>
      </c>
      <c r="V41" s="78" t="s">
        <v>109</v>
      </c>
      <c r="W41" s="78" t="s">
        <v>109</v>
      </c>
      <c r="X41" s="78">
        <f>_xll.cfyql_MidSafe($T41,$U41)</f>
        <v>0</v>
      </c>
      <c r="Y41" s="78" t="e">
        <f t="shared" si="2"/>
        <v>#VALUE!</v>
      </c>
      <c r="Z41" s="66"/>
      <c r="AA41" s="79" t="e">
        <v>#NUM!</v>
      </c>
      <c r="AB41" s="66"/>
      <c r="AC41" s="78" t="e">
        <v>#NUM!</v>
      </c>
      <c r="AD41" s="137">
        <f>_xll.cfyql_SimpleQuoteSetValue(F41,AC41,Trigger)</f>
        <v>0</v>
      </c>
      <c r="AE41" s="36"/>
    </row>
    <row r="42" spans="1:31" x14ac:dyDescent="0.2">
      <c r="A42" s="71"/>
      <c r="B42" s="86">
        <v>38</v>
      </c>
      <c r="C42" s="87" t="b">
        <v>1</v>
      </c>
      <c r="D42" s="86" t="str">
        <v>H3</v>
      </c>
      <c r="E42" s="85" t="str">
        <f t="shared" si="0"/>
        <v>EURFUT3MH3_Quote</v>
      </c>
      <c r="F42" s="84" t="str">
        <f>_xll.cfyql_SimpleQuote(E42,,PriceTickValue,Permanent,Trigger,ObjectOverwrite)</f>
        <v>EURFUT3MH3_Quote</v>
      </c>
      <c r="G42" s="83" t="e">
        <f ca="1">_xll.ohRangeRetrieveError(F42)</f>
        <v>#NAME?</v>
      </c>
      <c r="H42" s="85" t="str">
        <f t="shared" si="1"/>
        <v>EURFUT3MH3ConvAdj_Quote</v>
      </c>
      <c r="I42" s="84" t="str">
        <f>_xll.cfyql_FuturesConvAdjustmentQuote($H42,IborIndex,$D42,$F42,Volatility,MeanReversion,Permanent,Trigger,ObjectOverwrite)</f>
        <v>EURFUT3MH3ConvAdj_Quote</v>
      </c>
      <c r="J42" s="83" t="e">
        <f ca="1">_xll.ohRangeRetrieveError(I42)</f>
        <v>#NAME?</v>
      </c>
      <c r="K42" s="36"/>
      <c r="M42" s="71"/>
      <c r="N42" s="82">
        <v>38</v>
      </c>
      <c r="O42" s="82" t="b">
        <v>1</v>
      </c>
      <c r="P42" s="77" t="str">
        <v>H3</v>
      </c>
      <c r="Q42" s="81">
        <v>45000</v>
      </c>
      <c r="R42" s="77" t="str">
        <v>FEIH3</v>
      </c>
      <c r="S42" s="80" t="s">
        <v>109</v>
      </c>
      <c r="T42" s="78" t="s">
        <v>109</v>
      </c>
      <c r="U42" s="78" t="s">
        <v>109</v>
      </c>
      <c r="V42" s="78" t="s">
        <v>109</v>
      </c>
      <c r="W42" s="78" t="s">
        <v>109</v>
      </c>
      <c r="X42" s="78">
        <f>_xll.cfyql_MidSafe($T42,$U42)</f>
        <v>0</v>
      </c>
      <c r="Y42" s="78" t="e">
        <f t="shared" si="2"/>
        <v>#VALUE!</v>
      </c>
      <c r="Z42" s="66"/>
      <c r="AA42" s="79" t="e">
        <v>#NUM!</v>
      </c>
      <c r="AB42" s="66"/>
      <c r="AC42" s="78" t="e">
        <v>#NUM!</v>
      </c>
      <c r="AD42" s="137">
        <f>_xll.cfyql_SimpleQuoteSetValue(F42,AC42,Trigger)</f>
        <v>0</v>
      </c>
      <c r="AE42" s="36"/>
    </row>
    <row r="43" spans="1:31" x14ac:dyDescent="0.2">
      <c r="A43" s="71"/>
      <c r="B43" s="86">
        <v>39</v>
      </c>
      <c r="C43" s="87" t="b">
        <v>1</v>
      </c>
      <c r="D43" s="86" t="str">
        <v>M3</v>
      </c>
      <c r="E43" s="85" t="str">
        <f t="shared" si="0"/>
        <v>EURFUT3MM3_Quote</v>
      </c>
      <c r="F43" s="84" t="str">
        <f>_xll.cfyql_SimpleQuote(E43,,PriceTickValue,Permanent,Trigger,ObjectOverwrite)</f>
        <v>EURFUT3MM3_Quote</v>
      </c>
      <c r="G43" s="83" t="e">
        <f ca="1">_xll.ohRangeRetrieveError(F43)</f>
        <v>#NAME?</v>
      </c>
      <c r="H43" s="85" t="str">
        <f t="shared" si="1"/>
        <v>EURFUT3MM3ConvAdj_Quote</v>
      </c>
      <c r="I43" s="84" t="str">
        <f>_xll.cfyql_FuturesConvAdjustmentQuote($H43,IborIndex,$D43,$F43,Volatility,MeanReversion,Permanent,Trigger,ObjectOverwrite)</f>
        <v>EURFUT3MM3ConvAdj_Quote</v>
      </c>
      <c r="J43" s="83" t="e">
        <f ca="1">_xll.ohRangeRetrieveError(I43)</f>
        <v>#NAME?</v>
      </c>
      <c r="K43" s="36"/>
      <c r="M43" s="71"/>
      <c r="N43" s="82">
        <v>39</v>
      </c>
      <c r="O43" s="82" t="b">
        <v>1</v>
      </c>
      <c r="P43" s="77" t="str">
        <v>M3</v>
      </c>
      <c r="Q43" s="81">
        <v>45098</v>
      </c>
      <c r="R43" s="77" t="str">
        <v>FEIM3</v>
      </c>
      <c r="S43" s="80" t="s">
        <v>109</v>
      </c>
      <c r="T43" s="78" t="s">
        <v>109</v>
      </c>
      <c r="U43" s="78" t="s">
        <v>109</v>
      </c>
      <c r="V43" s="78" t="s">
        <v>109</v>
      </c>
      <c r="W43" s="78" t="s">
        <v>109</v>
      </c>
      <c r="X43" s="78">
        <f>_xll.cfyql_MidSafe($T43,$U43)</f>
        <v>0</v>
      </c>
      <c r="Y43" s="78" t="e">
        <f t="shared" si="2"/>
        <v>#VALUE!</v>
      </c>
      <c r="Z43" s="66"/>
      <c r="AA43" s="79" t="e">
        <v>#NUM!</v>
      </c>
      <c r="AB43" s="66"/>
      <c r="AC43" s="78" t="e">
        <v>#NUM!</v>
      </c>
      <c r="AD43" s="137">
        <f>_xll.cfyql_SimpleQuoteSetValue(F43,AC43,Trigger)</f>
        <v>0</v>
      </c>
      <c r="AE43" s="36"/>
    </row>
    <row r="44" spans="1:31" x14ac:dyDescent="0.2">
      <c r="A44" s="71"/>
      <c r="B44" s="86">
        <v>40</v>
      </c>
      <c r="C44" s="87" t="b">
        <v>1</v>
      </c>
      <c r="D44" s="86" t="str">
        <v>U3</v>
      </c>
      <c r="E44" s="85" t="str">
        <f t="shared" si="0"/>
        <v>EURFUT3MU3_Quote</v>
      </c>
      <c r="F44" s="84" t="str">
        <f>_xll.cfyql_SimpleQuote(E44,,PriceTickValue,Permanent,Trigger,ObjectOverwrite)</f>
        <v>EURFUT3MU3_Quote</v>
      </c>
      <c r="G44" s="83" t="e">
        <f ca="1">_xll.ohRangeRetrieveError(F44)</f>
        <v>#NAME?</v>
      </c>
      <c r="H44" s="85" t="str">
        <f t="shared" si="1"/>
        <v>EURFUT3MU3ConvAdj_Quote</v>
      </c>
      <c r="I44" s="84" t="str">
        <f>_xll.cfyql_FuturesConvAdjustmentQuote($H44,IborIndex,$D44,$F44,Volatility,MeanReversion,Permanent,Trigger,ObjectOverwrite)</f>
        <v>EURFUT3MU3ConvAdj_Quote</v>
      </c>
      <c r="J44" s="83" t="e">
        <f ca="1">_xll.ohRangeRetrieveError(I44)</f>
        <v>#NAME?</v>
      </c>
      <c r="K44" s="36"/>
      <c r="M44" s="71"/>
      <c r="N44" s="82">
        <v>40</v>
      </c>
      <c r="O44" s="82" t="b">
        <v>1</v>
      </c>
      <c r="P44" s="77" t="str">
        <v>U3</v>
      </c>
      <c r="Q44" s="81">
        <v>45189</v>
      </c>
      <c r="R44" s="77" t="str">
        <v>FEIU3</v>
      </c>
      <c r="S44" s="80" t="s">
        <v>109</v>
      </c>
      <c r="T44" s="78" t="s">
        <v>109</v>
      </c>
      <c r="U44" s="78" t="s">
        <v>109</v>
      </c>
      <c r="V44" s="78" t="s">
        <v>109</v>
      </c>
      <c r="W44" s="78" t="s">
        <v>109</v>
      </c>
      <c r="X44" s="78">
        <f>_xll.cfyql_MidSafe($T44,$U44)</f>
        <v>0</v>
      </c>
      <c r="Y44" s="78" t="e">
        <f t="shared" si="2"/>
        <v>#VALUE!</v>
      </c>
      <c r="Z44" s="66"/>
      <c r="AA44" s="79" t="e">
        <v>#NUM!</v>
      </c>
      <c r="AB44" s="66"/>
      <c r="AC44" s="78" t="e">
        <v>#NUM!</v>
      </c>
      <c r="AD44" s="137">
        <f>_xll.cfyql_SimpleQuoteSetValue(F44,AC44,Trigger)</f>
        <v>0</v>
      </c>
      <c r="AE44" s="36"/>
    </row>
    <row r="45" spans="1:31" x14ac:dyDescent="0.2">
      <c r="A45" s="71"/>
      <c r="B45" s="86">
        <v>41</v>
      </c>
      <c r="C45" s="87" t="b">
        <v>1</v>
      </c>
      <c r="D45" s="86" t="str">
        <v>Z3</v>
      </c>
      <c r="E45" s="85" t="str">
        <f t="shared" si="0"/>
        <v>EURFUT3MZ3_Quote</v>
      </c>
      <c r="F45" s="84" t="str">
        <f>_xll.cfyql_SimpleQuote(E45,,PriceTickValue,Permanent,Trigger,ObjectOverwrite)</f>
        <v>EURFUT3MZ3_Quote</v>
      </c>
      <c r="G45" s="83" t="e">
        <f ca="1">_xll.ohRangeRetrieveError(F45)</f>
        <v>#NAME?</v>
      </c>
      <c r="H45" s="85" t="str">
        <f t="shared" si="1"/>
        <v>EURFUT3MZ3ConvAdj_Quote</v>
      </c>
      <c r="I45" s="84" t="str">
        <f>_xll.cfyql_FuturesConvAdjustmentQuote($H45,IborIndex,$D45,$F45,Volatility,MeanReversion,Permanent,Trigger,ObjectOverwrite)</f>
        <v>EURFUT3MZ3ConvAdj_Quote</v>
      </c>
      <c r="J45" s="83" t="e">
        <f ca="1">_xll.ohRangeRetrieveError(I45)</f>
        <v>#NAME?</v>
      </c>
      <c r="K45" s="36"/>
      <c r="M45" s="71"/>
      <c r="N45" s="82">
        <v>41</v>
      </c>
      <c r="O45" s="82" t="b">
        <v>1</v>
      </c>
      <c r="P45" s="77" t="str">
        <v>Z3</v>
      </c>
      <c r="Q45" s="81">
        <v>45280</v>
      </c>
      <c r="R45" s="77" t="str">
        <v>FEIZ3</v>
      </c>
      <c r="S45" s="80" t="s">
        <v>109</v>
      </c>
      <c r="T45" s="78" t="s">
        <v>109</v>
      </c>
      <c r="U45" s="78" t="s">
        <v>109</v>
      </c>
      <c r="V45" s="78" t="s">
        <v>109</v>
      </c>
      <c r="W45" s="78" t="s">
        <v>109</v>
      </c>
      <c r="X45" s="78">
        <f>_xll.cfyql_MidSafe($T45,$U45)</f>
        <v>0</v>
      </c>
      <c r="Y45" s="78" t="e">
        <f t="shared" si="2"/>
        <v>#VALUE!</v>
      </c>
      <c r="Z45" s="66"/>
      <c r="AA45" s="79" t="e">
        <v>#NUM!</v>
      </c>
      <c r="AB45" s="66"/>
      <c r="AC45" s="78" t="e">
        <v>#NUM!</v>
      </c>
      <c r="AD45" s="137">
        <f>_xll.cfyql_SimpleQuoteSetValue(F45,AC45,Trigger)</f>
        <v>0</v>
      </c>
      <c r="AE45" s="36"/>
    </row>
    <row r="46" spans="1:31" x14ac:dyDescent="0.2">
      <c r="A46" s="71"/>
      <c r="B46" s="75">
        <v>42</v>
      </c>
      <c r="C46" s="76" t="b">
        <v>1</v>
      </c>
      <c r="D46" s="75" t="str">
        <v>H4</v>
      </c>
      <c r="E46" s="74" t="str">
        <f t="shared" si="0"/>
        <v>EURFUT3MH4_Quote</v>
      </c>
      <c r="F46" s="73" t="str">
        <f>_xll.cfyql_SimpleQuote(E46,,PriceTickValue,Permanent,Trigger,ObjectOverwrite)</f>
        <v>EURFUT3MH4_Quote</v>
      </c>
      <c r="G46" s="72" t="e">
        <f ca="1">_xll.ohRangeRetrieveError(F46)</f>
        <v>#NAME?</v>
      </c>
      <c r="H46" s="74" t="str">
        <f t="shared" si="1"/>
        <v>EURFUT3MH4ConvAdj_Quote</v>
      </c>
      <c r="I46" s="73" t="str">
        <f>_xll.cfyql_FuturesConvAdjustmentQuote($H46,IborIndex,$D46,$F46,Volatility,MeanReversion,Permanent,Trigger,ObjectOverwrite)</f>
        <v>EURFUT3MH4ConvAdj_Quote</v>
      </c>
      <c r="J46" s="72" t="e">
        <f ca="1">_xll.ohRangeRetrieveError(I46)</f>
        <v>#NAME?</v>
      </c>
      <c r="K46" s="36"/>
      <c r="M46" s="71"/>
      <c r="N46" s="70">
        <v>42</v>
      </c>
      <c r="O46" s="70" t="b">
        <v>1</v>
      </c>
      <c r="P46" s="64" t="str">
        <v>H4</v>
      </c>
      <c r="Q46" s="69">
        <v>45371</v>
      </c>
      <c r="R46" s="64" t="str">
        <v>FEIH4</v>
      </c>
      <c r="S46" s="68" t="s">
        <v>109</v>
      </c>
      <c r="T46" s="65" t="s">
        <v>109</v>
      </c>
      <c r="U46" s="65" t="s">
        <v>109</v>
      </c>
      <c r="V46" s="65" t="s">
        <v>109</v>
      </c>
      <c r="W46" s="65" t="s">
        <v>109</v>
      </c>
      <c r="X46" s="65">
        <f>_xll.cfyql_MidSafe($T46,$U46)</f>
        <v>0</v>
      </c>
      <c r="Y46" s="65" t="e">
        <f t="shared" si="2"/>
        <v>#VALUE!</v>
      </c>
      <c r="Z46" s="66"/>
      <c r="AA46" s="67" t="e">
        <v>#NUM!</v>
      </c>
      <c r="AB46" s="66"/>
      <c r="AC46" s="65" t="e">
        <v>#NUM!</v>
      </c>
      <c r="AD46" s="130">
        <f>_xll.cfyql_SimpleQuoteSetValue(F46,AC46,Trigger)</f>
        <v>0</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workbookViewId="0"/>
  </sheetViews>
  <sheetFormatPr defaultRowHeight="11.25" outlineLevelCol="1" x14ac:dyDescent="0.2"/>
  <cols>
    <col min="1" max="1" width="2.7109375" style="30" customWidth="1" outlineLevel="1"/>
    <col min="2" max="2" width="26.5703125" style="30" customWidth="1" outlineLevel="1"/>
    <col min="3" max="3" width="31.7109375" style="30" customWidth="1" outlineLevel="1"/>
    <col min="4" max="4" width="25.7109375" style="30" customWidth="1" outlineLevel="1"/>
    <col min="5" max="5" width="2.7109375" style="30" customWidth="1" outlineLevel="1"/>
    <col min="6"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f>_xll.cfyql_Trigger('General Settings'!Trigger)</f>
        <v>59</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f>_xll.cfyql_Trigger(U5:U6)</f>
        <v>83</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6" t="s">
        <v>123</v>
      </c>
      <c r="P4" s="1407"/>
      <c r="Q4" s="197"/>
      <c r="R4" s="146" t="s">
        <v>78</v>
      </c>
      <c r="S4" s="196"/>
      <c r="T4" s="146" t="s">
        <v>77</v>
      </c>
      <c r="U4" s="146" t="s">
        <v>76</v>
      </c>
      <c r="V4" s="36"/>
    </row>
    <row r="5" spans="1:25" x14ac:dyDescent="0.2">
      <c r="A5" s="112"/>
      <c r="B5" s="200" t="str">
        <f>Currency&amp;"HW_Volatility"&amp;QuoteSuffix</f>
        <v>EURHW_Volatility_Quote</v>
      </c>
      <c r="C5" s="200" t="str">
        <f>_xll.cfyql_SimpleQuote(B5,,,Permanent,Trigger,ObjectOverwrite)</f>
        <v>EURHW_Volatility_Quote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f>_xll.cfyql_SimpleQuoteSetValue(C5,ROUND(T5,6),Trigger)</f>
        <v>0</v>
      </c>
      <c r="V5" s="36"/>
    </row>
    <row r="6" spans="1:25" x14ac:dyDescent="0.2">
      <c r="A6" s="112"/>
      <c r="B6" s="200" t="str">
        <f>Currency&amp;"HW_MeanReversion"&amp;QuoteSuffix</f>
        <v>EURHW_MeanReversion_Quote</v>
      </c>
      <c r="C6" s="200" t="str">
        <f>_xll.cfyql_SimpleQuote(B6,,,Permanent,Trigger,ObjectOverwrite)</f>
        <v>EURHW_MeanReversion_Quote</v>
      </c>
      <c r="D6" s="199" t="e">
        <f ca="1">_xll.ohRangeRetrieveError(C6)</f>
        <v>#NAME?</v>
      </c>
      <c r="E6" s="36"/>
      <c r="G6" s="112"/>
      <c r="H6" s="110"/>
      <c r="I6" s="110"/>
      <c r="J6" s="110"/>
      <c r="K6" s="110"/>
      <c r="L6" s="110"/>
      <c r="M6" s="110"/>
      <c r="N6" s="197"/>
      <c r="O6" s="198" t="s">
        <v>119</v>
      </c>
      <c r="P6" s="195">
        <v>0.03</v>
      </c>
      <c r="Q6" s="197"/>
      <c r="R6" s="195">
        <v>0.03</v>
      </c>
      <c r="S6" s="196"/>
      <c r="T6" s="195">
        <v>0.03</v>
      </c>
      <c r="U6" s="195">
        <f>_xll.cfyql_SimpleQuoteSetValue(C6,ROUND(T6,6),Trigger)</f>
        <v>0.03</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59</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86</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str">
        <f>_xll.cfyql_SimpleQuote(E5,,RateTickValue,Permanent,Trigger,ObjectOverwrite)</f>
        <v>EUREON3E1Y_Quote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f>_xll.cfyql_MidSafe(P5,Q5)</f>
        <v>0</v>
      </c>
      <c r="S5" s="184">
        <f t="shared" ref="S5:S41" si="5">(R5-P5)*2</f>
        <v>-18.600000000000001</v>
      </c>
      <c r="T5" s="182"/>
      <c r="U5" s="181">
        <v>11.8</v>
      </c>
      <c r="V5" s="111"/>
      <c r="W5" s="180">
        <f t="array" ref="W5:W41">QuoteStatic</f>
        <v>11.8</v>
      </c>
      <c r="X5" s="179">
        <f>_xll.cfyql_SimpleQuoteSetValue(F5,ROUND(W5/10000,6),Trigger)</f>
        <v>1.1800000000000001E-3</v>
      </c>
      <c r="Y5" s="129"/>
    </row>
    <row r="6" spans="1:28" ht="11.25" customHeight="1" x14ac:dyDescent="0.2">
      <c r="A6" s="134"/>
      <c r="B6" s="86" t="str">
        <f t="shared" si="0"/>
        <v>15M</v>
      </c>
      <c r="C6" s="86" t="str">
        <f t="shared" si="1"/>
        <v>EON</v>
      </c>
      <c r="D6" s="86" t="str">
        <f t="shared" si="2"/>
        <v>3E</v>
      </c>
      <c r="E6" s="85" t="str">
        <f t="shared" si="3"/>
        <v>EUREON3E15M_Quote</v>
      </c>
      <c r="F6" s="85" t="str">
        <f>_xll.cfyql_SimpleQuote(E6,,RateTickValue,Permanent,Trigger,ObjectOverwrite)</f>
        <v>EUREON3E15M_Quote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EON</v>
      </c>
      <c r="D7" s="86" t="str">
        <f t="shared" si="2"/>
        <v>3E</v>
      </c>
      <c r="E7" s="85" t="str">
        <f t="shared" si="3"/>
        <v>EUREON3E18M_Quote</v>
      </c>
      <c r="F7" s="85" t="str">
        <f>_xll.cfyql_SimpleQuote(E7,,RateTickValue,Permanent,Trigger,ObjectOverwrite)</f>
        <v>EUREON3E18M_Quote</v>
      </c>
      <c r="G7" s="42" t="e">
        <f ca="1">_xll.ohRangeRetrieveError(F7)</f>
        <v>#NAME?</v>
      </c>
      <c r="H7" s="36"/>
      <c r="J7" s="186"/>
      <c r="K7" s="140" t="s">
        <v>56</v>
      </c>
      <c r="L7" s="140" t="s">
        <v>117</v>
      </c>
      <c r="M7" s="140" t="s">
        <v>69</v>
      </c>
      <c r="N7" s="185" t="str">
        <f t="shared" si="4"/>
        <v>EUEONEU3E18M</v>
      </c>
      <c r="O7" s="139" t="str">
        <v>EUEONEU3E18M=ICAP</v>
      </c>
      <c r="P7" s="184">
        <v>10.1</v>
      </c>
      <c r="Q7" s="184">
        <v>15.1</v>
      </c>
      <c r="R7" s="184">
        <f>_xll.cfyql_MidSafe(P7,Q7)</f>
        <v>0</v>
      </c>
      <c r="S7" s="184">
        <f t="shared" si="5"/>
        <v>-20.2</v>
      </c>
      <c r="T7" s="182"/>
      <c r="U7" s="181">
        <v>12.6</v>
      </c>
      <c r="V7" s="111"/>
      <c r="W7" s="180">
        <v>12.6</v>
      </c>
      <c r="X7" s="179">
        <f>_xll.cfyql_SimpleQuoteSetValue(F7,ROUND(W7/10000,6),Trigger)</f>
        <v>1.2600000000000001E-3</v>
      </c>
      <c r="Y7" s="129"/>
    </row>
    <row r="8" spans="1:28" ht="11.25" customHeight="1" x14ac:dyDescent="0.2">
      <c r="A8" s="134"/>
      <c r="B8" s="86" t="str">
        <f t="shared" si="0"/>
        <v>21M</v>
      </c>
      <c r="C8" s="86" t="str">
        <f t="shared" si="1"/>
        <v>EON</v>
      </c>
      <c r="D8" s="86" t="str">
        <f t="shared" si="2"/>
        <v>3E</v>
      </c>
      <c r="E8" s="85" t="str">
        <f t="shared" si="3"/>
        <v>EUREON3E21M_Quote</v>
      </c>
      <c r="F8" s="85" t="str">
        <f>_xll.cfyql_SimpleQuote(E8,,RateTickValue,Permanent,Trigger,ObjectOverwrite)</f>
        <v>EUREON3E21M_Quote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EON</v>
      </c>
      <c r="D9" s="86" t="str">
        <f t="shared" si="2"/>
        <v>3E</v>
      </c>
      <c r="E9" s="85" t="str">
        <f t="shared" si="3"/>
        <v>EUREON3E2Y_Quote</v>
      </c>
      <c r="F9" s="85" t="str">
        <f>_xll.cfyql_SimpleQuote(E9,,RateTickValue,Permanent,Trigger,ObjectOverwrite)</f>
        <v>EUREON3E2Y_Quote</v>
      </c>
      <c r="G9" s="42" t="e">
        <f ca="1">_xll.ohRangeRetrieveError(F9)</f>
        <v>#NAME?</v>
      </c>
      <c r="H9" s="36"/>
      <c r="J9" s="134"/>
      <c r="K9" s="140" t="s">
        <v>54</v>
      </c>
      <c r="L9" s="140" t="s">
        <v>117</v>
      </c>
      <c r="M9" s="140" t="s">
        <v>69</v>
      </c>
      <c r="N9" s="185" t="str">
        <f t="shared" si="4"/>
        <v>EUEONEU3E2Y</v>
      </c>
      <c r="O9" s="139" t="str">
        <v>EUEONEU3E2Y=ICAP</v>
      </c>
      <c r="P9" s="184">
        <v>10.6</v>
      </c>
      <c r="Q9" s="184">
        <v>15.6</v>
      </c>
      <c r="R9" s="184">
        <f>_xll.cfyql_MidSafe(P9,Q9)</f>
        <v>0</v>
      </c>
      <c r="S9" s="184">
        <f t="shared" si="5"/>
        <v>-21.2</v>
      </c>
      <c r="T9" s="182"/>
      <c r="U9" s="181">
        <v>13.1</v>
      </c>
      <c r="V9" s="111"/>
      <c r="W9" s="180">
        <v>13.1</v>
      </c>
      <c r="X9" s="179">
        <f>_xll.cfyql_SimpleQuoteSetValue(F9,ROUND(W9/10000,6),Trigger)</f>
        <v>1.31E-3</v>
      </c>
      <c r="Y9" s="129"/>
    </row>
    <row r="10" spans="1:28" ht="11.25" customHeight="1" x14ac:dyDescent="0.2">
      <c r="A10" s="134"/>
      <c r="B10" s="86" t="str">
        <f t="shared" si="0"/>
        <v>3Y</v>
      </c>
      <c r="C10" s="86" t="str">
        <f t="shared" si="1"/>
        <v>EON</v>
      </c>
      <c r="D10" s="86" t="str">
        <f t="shared" si="2"/>
        <v>3E</v>
      </c>
      <c r="E10" s="85" t="str">
        <f t="shared" si="3"/>
        <v>EUREON3E3Y_Quote</v>
      </c>
      <c r="F10" s="85" t="str">
        <f>_xll.cfyql_SimpleQuote(E10,,RateTickValue,Permanent,Trigger,ObjectOverwrite)</f>
        <v>EUREON3E3Y_Quote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f>_xll.cfyql_MidSafe(P10,Q10)</f>
        <v>0</v>
      </c>
      <c r="S10" s="184">
        <f t="shared" si="5"/>
        <v>-23.6</v>
      </c>
      <c r="T10" s="182"/>
      <c r="U10" s="181">
        <v>14.3</v>
      </c>
      <c r="V10" s="111"/>
      <c r="W10" s="180">
        <v>14.3</v>
      </c>
      <c r="X10" s="179">
        <f>_xll.cfyql_SimpleQuoteSetValue(F10,ROUND(W10/10000,6),Trigger)</f>
        <v>1.4300000000000001E-3</v>
      </c>
      <c r="Y10" s="129"/>
    </row>
    <row r="11" spans="1:28" ht="11.25" customHeight="1" x14ac:dyDescent="0.2">
      <c r="A11" s="134"/>
      <c r="B11" s="86" t="str">
        <f t="shared" si="0"/>
        <v>4Y</v>
      </c>
      <c r="C11" s="86" t="str">
        <f t="shared" si="1"/>
        <v>EON</v>
      </c>
      <c r="D11" s="86" t="str">
        <f t="shared" si="2"/>
        <v>3E</v>
      </c>
      <c r="E11" s="85" t="str">
        <f t="shared" si="3"/>
        <v>EUREON3E4Y_Quote</v>
      </c>
      <c r="F11" s="85" t="str">
        <f>_xll.cfyql_SimpleQuote(E11,,RateTickValue,Permanent,Trigger,ObjectOverwrite)</f>
        <v>EUREON3E4Y_Quote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f>_xll.cfyql_MidSafe(P11,Q11)</f>
        <v>0</v>
      </c>
      <c r="S11" s="184">
        <f t="shared" si="5"/>
        <v>-25.2</v>
      </c>
      <c r="T11" s="182"/>
      <c r="U11" s="181">
        <v>15.100000000000001</v>
      </c>
      <c r="V11" s="111"/>
      <c r="W11" s="180">
        <v>15.100000000000001</v>
      </c>
      <c r="X11" s="179">
        <f>_xll.cfyql_SimpleQuoteSetValue(F11,ROUND(W11/10000,6),Trigger)</f>
        <v>1.5100000000000001E-3</v>
      </c>
      <c r="Y11" s="129"/>
    </row>
    <row r="12" spans="1:28" ht="11.25" customHeight="1" x14ac:dyDescent="0.2">
      <c r="A12" s="134"/>
      <c r="B12" s="86" t="str">
        <f t="shared" si="0"/>
        <v>5Y</v>
      </c>
      <c r="C12" s="86" t="str">
        <f t="shared" si="1"/>
        <v>EON</v>
      </c>
      <c r="D12" s="86" t="str">
        <f t="shared" si="2"/>
        <v>3E</v>
      </c>
      <c r="E12" s="85" t="str">
        <f t="shared" si="3"/>
        <v>EUREON3E5Y_Quote</v>
      </c>
      <c r="F12" s="85" t="str">
        <f>_xll.cfyql_SimpleQuote(E12,,RateTickValue,Permanent,Trigger,ObjectOverwrite)</f>
        <v>EUREON3E5Y_Quote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f>_xll.cfyql_MidSafe(P12,Q12)</f>
        <v>0</v>
      </c>
      <c r="S12" s="184">
        <f t="shared" si="5"/>
        <v>-26.2</v>
      </c>
      <c r="T12" s="182"/>
      <c r="U12" s="181">
        <v>15.600000000000001</v>
      </c>
      <c r="V12" s="111"/>
      <c r="W12" s="180">
        <v>15.600000000000001</v>
      </c>
      <c r="X12" s="179">
        <f>_xll.cfyql_SimpleQuoteSetValue(F12,ROUND(W12/10000,6),Trigger)</f>
        <v>1.56E-3</v>
      </c>
      <c r="Y12" s="129"/>
    </row>
    <row r="13" spans="1:28" ht="11.25" customHeight="1" x14ac:dyDescent="0.2">
      <c r="A13" s="134"/>
      <c r="B13" s="86" t="str">
        <f t="shared" si="0"/>
        <v>6Y</v>
      </c>
      <c r="C13" s="86" t="str">
        <f t="shared" si="1"/>
        <v>EON</v>
      </c>
      <c r="D13" s="86" t="str">
        <f t="shared" si="2"/>
        <v>3E</v>
      </c>
      <c r="E13" s="85" t="str">
        <f t="shared" si="3"/>
        <v>EUREON3E6Y_Quote</v>
      </c>
      <c r="F13" s="85" t="str">
        <f>_xll.cfyql_SimpleQuote(E13,,RateTickValue,Permanent,Trigger,ObjectOverwrite)</f>
        <v>EUREON3E6Y_Quote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f>_xll.cfyql_MidSafe(P13,Q13)</f>
        <v>0</v>
      </c>
      <c r="S13" s="184">
        <f t="shared" si="5"/>
        <v>-26.2</v>
      </c>
      <c r="T13" s="182"/>
      <c r="U13" s="181">
        <v>15.600000000000001</v>
      </c>
      <c r="V13" s="111"/>
      <c r="W13" s="180">
        <v>15.600000000000001</v>
      </c>
      <c r="X13" s="179">
        <f>_xll.cfyql_SimpleQuoteSetValue(F13,ROUND(W13/10000,6),Trigger)</f>
        <v>1.56E-3</v>
      </c>
      <c r="Y13" s="129"/>
    </row>
    <row r="14" spans="1:28" ht="11.25" customHeight="1" x14ac:dyDescent="0.2">
      <c r="A14" s="134"/>
      <c r="B14" s="86" t="str">
        <f t="shared" si="0"/>
        <v>7Y</v>
      </c>
      <c r="C14" s="86" t="str">
        <f t="shared" si="1"/>
        <v>EON</v>
      </c>
      <c r="D14" s="86" t="str">
        <f t="shared" si="2"/>
        <v>3E</v>
      </c>
      <c r="E14" s="85" t="str">
        <f t="shared" si="3"/>
        <v>EUREON3E7Y_Quote</v>
      </c>
      <c r="F14" s="85" t="str">
        <f>_xll.cfyql_SimpleQuote(E14,,RateTickValue,Permanent,Trigger,ObjectOverwrite)</f>
        <v>EUREON3E7Y_Quote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f>_xll.cfyql_MidSafe(P14,Q14)</f>
        <v>0</v>
      </c>
      <c r="S14" s="184">
        <f t="shared" si="5"/>
        <v>-26</v>
      </c>
      <c r="T14" s="182"/>
      <c r="U14" s="181">
        <v>15.5</v>
      </c>
      <c r="V14" s="111"/>
      <c r="W14" s="180">
        <v>15.5</v>
      </c>
      <c r="X14" s="179">
        <f>_xll.cfyql_SimpleQuoteSetValue(F14,ROUND(W14/10000,6),Trigger)</f>
        <v>1.5499999999999999E-3</v>
      </c>
      <c r="Y14" s="129"/>
    </row>
    <row r="15" spans="1:28" ht="11.25" customHeight="1" x14ac:dyDescent="0.2">
      <c r="A15" s="134"/>
      <c r="B15" s="86" t="str">
        <f t="shared" si="0"/>
        <v>8Y</v>
      </c>
      <c r="C15" s="86" t="str">
        <f t="shared" si="1"/>
        <v>EON</v>
      </c>
      <c r="D15" s="86" t="str">
        <f t="shared" si="2"/>
        <v>3E</v>
      </c>
      <c r="E15" s="85" t="str">
        <f t="shared" si="3"/>
        <v>EUREON3E8Y_Quote</v>
      </c>
      <c r="F15" s="85" t="str">
        <f>_xll.cfyql_SimpleQuote(E15,,RateTickValue,Permanent,Trigger,ObjectOverwrite)</f>
        <v>EUREON3E8Y_Quote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f>_xll.cfyql_MidSafe(P15,Q15)</f>
        <v>0</v>
      </c>
      <c r="S15" s="184">
        <f t="shared" si="5"/>
        <v>-25.8</v>
      </c>
      <c r="T15" s="182"/>
      <c r="U15" s="181">
        <v>15.399999999999999</v>
      </c>
      <c r="V15" s="111"/>
      <c r="W15" s="180">
        <v>15.399999999999999</v>
      </c>
      <c r="X15" s="179">
        <f>_xll.cfyql_SimpleQuoteSetValue(F15,ROUND(W15/10000,6),Trigger)</f>
        <v>1.5399999999999999E-3</v>
      </c>
      <c r="Y15" s="129"/>
    </row>
    <row r="16" spans="1:28" ht="11.25" customHeight="1" x14ac:dyDescent="0.2">
      <c r="A16" s="134"/>
      <c r="B16" s="86" t="str">
        <f t="shared" si="0"/>
        <v>9Y</v>
      </c>
      <c r="C16" s="86" t="str">
        <f t="shared" si="1"/>
        <v>EON</v>
      </c>
      <c r="D16" s="86" t="str">
        <f t="shared" si="2"/>
        <v>3E</v>
      </c>
      <c r="E16" s="85" t="str">
        <f t="shared" si="3"/>
        <v>EUREON3E9Y_Quote</v>
      </c>
      <c r="F16" s="85" t="str">
        <f>_xll.cfyql_SimpleQuote(E16,,RateTickValue,Permanent,Trigger,ObjectOverwrite)</f>
        <v>EUREON3E9Y_Quote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f>_xll.cfyql_MidSafe(P16,Q16)</f>
        <v>0</v>
      </c>
      <c r="S16" s="184">
        <f t="shared" si="5"/>
        <v>-25.6</v>
      </c>
      <c r="T16" s="182"/>
      <c r="U16" s="181">
        <v>15.3</v>
      </c>
      <c r="V16" s="111"/>
      <c r="W16" s="180">
        <v>15.3</v>
      </c>
      <c r="X16" s="179">
        <f>_xll.cfyql_SimpleQuoteSetValue(F16,ROUND(W16/10000,6),Trigger)</f>
        <v>1.5299999999999999E-3</v>
      </c>
      <c r="Y16" s="129"/>
    </row>
    <row r="17" spans="1:25" ht="11.25" customHeight="1" x14ac:dyDescent="0.2">
      <c r="A17" s="134"/>
      <c r="B17" s="86" t="str">
        <f t="shared" si="0"/>
        <v>10Y</v>
      </c>
      <c r="C17" s="86" t="str">
        <f t="shared" si="1"/>
        <v>EON</v>
      </c>
      <c r="D17" s="86" t="str">
        <f t="shared" si="2"/>
        <v>3E</v>
      </c>
      <c r="E17" s="85" t="str">
        <f t="shared" si="3"/>
        <v>EUREON3E10Y_Quote</v>
      </c>
      <c r="F17" s="85" t="str">
        <f>_xll.cfyql_SimpleQuote(E17,,RateTickValue,Permanent,Trigger,ObjectOverwrite)</f>
        <v>EUREON3E10Y_Quote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f>_xll.cfyql_MidSafe(P17,Q17)</f>
        <v>0</v>
      </c>
      <c r="S17" s="184">
        <f t="shared" si="5"/>
        <v>-25.4</v>
      </c>
      <c r="T17" s="182"/>
      <c r="U17" s="181">
        <v>15.2</v>
      </c>
      <c r="V17" s="111"/>
      <c r="W17" s="180">
        <v>15.2</v>
      </c>
      <c r="X17" s="179">
        <f>_xll.cfyql_SimpleQuoteSetValue(F17,ROUND(W17/10000,6),Trigger)</f>
        <v>1.5200000000000001E-3</v>
      </c>
      <c r="Y17" s="129"/>
    </row>
    <row r="18" spans="1:25" ht="11.25" customHeight="1" x14ac:dyDescent="0.2">
      <c r="A18" s="134"/>
      <c r="B18" s="86" t="str">
        <f t="shared" si="0"/>
        <v>11Y</v>
      </c>
      <c r="C18" s="86" t="str">
        <f t="shared" si="1"/>
        <v>EON</v>
      </c>
      <c r="D18" s="86" t="str">
        <f t="shared" si="2"/>
        <v>3E</v>
      </c>
      <c r="E18" s="85" t="str">
        <f t="shared" si="3"/>
        <v>EUREON3E11Y_Quote</v>
      </c>
      <c r="F18" s="85" t="str">
        <f>_xll.cfyql_SimpleQuote(E18,,RateTickValue,Permanent,Trigger,ObjectOverwrite)</f>
        <v>EUREON3E11Y_Quote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f>_xll.cfyql_MidSafe(P18,Q18)</f>
        <v>0</v>
      </c>
      <c r="S18" s="184">
        <f t="shared" si="5"/>
        <v>-25.2</v>
      </c>
      <c r="T18" s="182"/>
      <c r="U18" s="181">
        <v>15.100000000000001</v>
      </c>
      <c r="V18" s="111"/>
      <c r="W18" s="180">
        <v>15.100000000000001</v>
      </c>
      <c r="X18" s="179">
        <f>_xll.cfyql_SimpleQuoteSetValue(F18,ROUND(W18/10000,6),Trigger)</f>
        <v>1.5100000000000001E-3</v>
      </c>
      <c r="Y18" s="129"/>
    </row>
    <row r="19" spans="1:25" ht="11.25" customHeight="1" x14ac:dyDescent="0.2">
      <c r="A19" s="134"/>
      <c r="B19" s="86" t="str">
        <f t="shared" si="0"/>
        <v>12Y</v>
      </c>
      <c r="C19" s="86" t="str">
        <f t="shared" si="1"/>
        <v>EON</v>
      </c>
      <c r="D19" s="86" t="str">
        <f t="shared" si="2"/>
        <v>3E</v>
      </c>
      <c r="E19" s="85" t="str">
        <f t="shared" si="3"/>
        <v>EUREON3E12Y_Quote</v>
      </c>
      <c r="F19" s="85" t="str">
        <f>_xll.cfyql_SimpleQuote(E19,,RateTickValue,Permanent,Trigger,ObjectOverwrite)</f>
        <v>EUREON3E12Y_Quote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f>_xll.cfyql_MidSafe(P19,Q19)</f>
        <v>0</v>
      </c>
      <c r="S19" s="184">
        <f t="shared" si="5"/>
        <v>-24.8</v>
      </c>
      <c r="T19" s="182"/>
      <c r="U19" s="181">
        <v>14.899999999999999</v>
      </c>
      <c r="V19" s="111"/>
      <c r="W19" s="180">
        <v>14.899999999999999</v>
      </c>
      <c r="X19" s="179">
        <f>_xll.cfyql_SimpleQuoteSetValue(F19,ROUND(W19/10000,6),Trigger)</f>
        <v>1.49E-3</v>
      </c>
      <c r="Y19" s="129"/>
    </row>
    <row r="20" spans="1:25" ht="11.25" customHeight="1" x14ac:dyDescent="0.2">
      <c r="A20" s="134"/>
      <c r="B20" s="86" t="str">
        <f t="shared" si="0"/>
        <v>13Y</v>
      </c>
      <c r="C20" s="86" t="str">
        <f t="shared" si="1"/>
        <v>EON</v>
      </c>
      <c r="D20" s="86" t="str">
        <f t="shared" si="2"/>
        <v>3E</v>
      </c>
      <c r="E20" s="85" t="str">
        <f t="shared" si="3"/>
        <v>EUREON3E13Y_Quote</v>
      </c>
      <c r="F20" s="85" t="str">
        <f>_xll.cfyql_SimpleQuote(E20,,RateTickValue,Permanent,Trigger,ObjectOverwrite)</f>
        <v>EUREON3E13Y_Quote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EON</v>
      </c>
      <c r="D21" s="86" t="str">
        <f t="shared" si="2"/>
        <v>3E</v>
      </c>
      <c r="E21" s="85" t="str">
        <f t="shared" si="3"/>
        <v>EUREON3E14Y_Quote</v>
      </c>
      <c r="F21" s="85" t="str">
        <f>_xll.cfyql_SimpleQuote(E21,,RateTickValue,Permanent,Trigger,ObjectOverwrite)</f>
        <v>EUREON3E14Y_Quote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EON</v>
      </c>
      <c r="D22" s="86" t="str">
        <f t="shared" si="2"/>
        <v>3E</v>
      </c>
      <c r="E22" s="85" t="str">
        <f t="shared" si="3"/>
        <v>EUREON3E15Y_Quote</v>
      </c>
      <c r="F22" s="85" t="str">
        <f>_xll.cfyql_SimpleQuote(E22,,RateTickValue,Permanent,Trigger,ObjectOverwrite)</f>
        <v>EUREON3E15Y_Quote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f>_xll.cfyql_MidSafe(P22,Q22)</f>
        <v>0</v>
      </c>
      <c r="S22" s="184">
        <f t="shared" si="5"/>
        <v>-23</v>
      </c>
      <c r="T22" s="182"/>
      <c r="U22" s="181">
        <v>14</v>
      </c>
      <c r="V22" s="111"/>
      <c r="W22" s="180">
        <v>14</v>
      </c>
      <c r="X22" s="179">
        <f>_xll.cfyql_SimpleQuoteSetValue(F22,ROUND(W22/10000,6),Trigger)</f>
        <v>1.4E-3</v>
      </c>
      <c r="Y22" s="129"/>
    </row>
    <row r="23" spans="1:25" ht="11.25" customHeight="1" x14ac:dyDescent="0.2">
      <c r="A23" s="134"/>
      <c r="B23" s="86" t="str">
        <f t="shared" si="0"/>
        <v>16Y</v>
      </c>
      <c r="C23" s="86" t="str">
        <f t="shared" si="1"/>
        <v>EON</v>
      </c>
      <c r="D23" s="86" t="str">
        <f t="shared" si="2"/>
        <v>3E</v>
      </c>
      <c r="E23" s="85" t="str">
        <f t="shared" si="3"/>
        <v>EUREON3E16Y_Quote</v>
      </c>
      <c r="F23" s="85" t="str">
        <f>_xll.cfyql_SimpleQuote(E23,,RateTickValue,Permanent,Trigger,ObjectOverwrite)</f>
        <v>EUREON3E16Y_Quote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EON</v>
      </c>
      <c r="D24" s="86" t="str">
        <f t="shared" si="2"/>
        <v>3E</v>
      </c>
      <c r="E24" s="85" t="str">
        <f t="shared" si="3"/>
        <v>EUREON3E17Y_Quote</v>
      </c>
      <c r="F24" s="85" t="str">
        <f>_xll.cfyql_SimpleQuote(E24,,RateTickValue,Permanent,Trigger,ObjectOverwrite)</f>
        <v>EUREON3E17Y_Quote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EON</v>
      </c>
      <c r="D25" s="86" t="str">
        <f t="shared" si="2"/>
        <v>3E</v>
      </c>
      <c r="E25" s="85" t="str">
        <f t="shared" si="3"/>
        <v>EUREON3E18Y_Quote</v>
      </c>
      <c r="F25" s="85" t="str">
        <f>_xll.cfyql_SimpleQuote(E25,,RateTickValue,Permanent,Trigger,ObjectOverwrite)</f>
        <v>EUREON3E18Y_Quote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EON</v>
      </c>
      <c r="D26" s="86" t="str">
        <f t="shared" si="2"/>
        <v>3E</v>
      </c>
      <c r="E26" s="85" t="str">
        <f t="shared" si="3"/>
        <v>EUREON3E19Y_Quote</v>
      </c>
      <c r="F26" s="85" t="str">
        <f>_xll.cfyql_SimpleQuote(E26,,RateTickValue,Permanent,Trigger,ObjectOverwrite)</f>
        <v>EUREON3E19Y_Quote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EON</v>
      </c>
      <c r="D27" s="86" t="str">
        <f t="shared" si="2"/>
        <v>3E</v>
      </c>
      <c r="E27" s="85" t="str">
        <f t="shared" si="3"/>
        <v>EUREON3E20Y_Quote</v>
      </c>
      <c r="F27" s="85" t="str">
        <f>_xll.cfyql_SimpleQuote(E27,,RateTickValue,Permanent,Trigger,ObjectOverwrite)</f>
        <v>EUREON3E20Y_Quote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f>_xll.cfyql_MidSafe(P27,Q27)</f>
        <v>0</v>
      </c>
      <c r="S27" s="184">
        <f t="shared" si="5"/>
        <v>-19.600000000000001</v>
      </c>
      <c r="T27" s="182"/>
      <c r="U27" s="181">
        <v>12.3</v>
      </c>
      <c r="V27" s="111"/>
      <c r="W27" s="180">
        <v>12.3</v>
      </c>
      <c r="X27" s="179">
        <f>_xll.cfyql_SimpleQuoteSetValue(F27,ROUND(W27/10000,6),Trigger)</f>
        <v>1.23E-3</v>
      </c>
      <c r="Y27" s="129"/>
    </row>
    <row r="28" spans="1:25" ht="11.25" customHeight="1" x14ac:dyDescent="0.2">
      <c r="A28" s="134"/>
      <c r="B28" s="86" t="str">
        <f t="shared" si="0"/>
        <v>21Y</v>
      </c>
      <c r="C28" s="86" t="str">
        <f t="shared" si="1"/>
        <v>EON</v>
      </c>
      <c r="D28" s="86" t="str">
        <f t="shared" si="2"/>
        <v>3E</v>
      </c>
      <c r="E28" s="85" t="str">
        <f t="shared" si="3"/>
        <v>EUREON3E21Y_Quote</v>
      </c>
      <c r="F28" s="85" t="str">
        <f>_xll.cfyql_SimpleQuote(E28,,RateTickValue,Permanent,Trigger,ObjectOverwrite)</f>
        <v>EUREON3E21Y_Quote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EON</v>
      </c>
      <c r="D29" s="86" t="str">
        <f t="shared" si="2"/>
        <v>3E</v>
      </c>
      <c r="E29" s="85" t="str">
        <f t="shared" si="3"/>
        <v>EUREON3E22Y_Quote</v>
      </c>
      <c r="F29" s="85" t="str">
        <f>_xll.cfyql_SimpleQuote(E29,,RateTickValue,Permanent,Trigger,ObjectOverwrite)</f>
        <v>EUREON3E22Y_Quote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EON</v>
      </c>
      <c r="D30" s="86" t="str">
        <f t="shared" si="2"/>
        <v>3E</v>
      </c>
      <c r="E30" s="85" t="str">
        <f t="shared" si="3"/>
        <v>EUREON3E23Y_Quote</v>
      </c>
      <c r="F30" s="85" t="str">
        <f>_xll.cfyql_SimpleQuote(E30,,RateTickValue,Permanent,Trigger,ObjectOverwrite)</f>
        <v>EUREON3E23Y_Quote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EON</v>
      </c>
      <c r="D31" s="86" t="str">
        <f t="shared" si="2"/>
        <v>3E</v>
      </c>
      <c r="E31" s="85" t="str">
        <f t="shared" si="3"/>
        <v>EUREON3E24Y_Quote</v>
      </c>
      <c r="F31" s="85" t="str">
        <f>_xll.cfyql_SimpleQuote(E31,,RateTickValue,Permanent,Trigger,ObjectOverwrite)</f>
        <v>EUREON3E24Y_Quote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EON</v>
      </c>
      <c r="D32" s="86" t="str">
        <f t="shared" si="2"/>
        <v>3E</v>
      </c>
      <c r="E32" s="85" t="str">
        <f t="shared" si="3"/>
        <v>EUREON3E25Y_Quote</v>
      </c>
      <c r="F32" s="85" t="str">
        <f>_xll.cfyql_SimpleQuote(E32,,RateTickValue,Permanent,Trigger,ObjectOverwrite)</f>
        <v>EUREON3E25Y_Quote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f>_xll.cfyql_MidSafe(P32,Q32)</f>
        <v>0</v>
      </c>
      <c r="S32" s="184">
        <f t="shared" si="5"/>
        <v>-17</v>
      </c>
      <c r="T32" s="182"/>
      <c r="U32" s="181">
        <v>11</v>
      </c>
      <c r="V32" s="111"/>
      <c r="W32" s="180">
        <v>11</v>
      </c>
      <c r="X32" s="179">
        <f>_xll.cfyql_SimpleQuoteSetValue(F32,ROUND(W32/10000,6),Trigger)</f>
        <v>1.1000000000000001E-3</v>
      </c>
      <c r="Y32" s="129"/>
    </row>
    <row r="33" spans="1:25" ht="11.25" customHeight="1" x14ac:dyDescent="0.2">
      <c r="A33" s="134"/>
      <c r="B33" s="86" t="str">
        <f t="shared" si="0"/>
        <v>26Y</v>
      </c>
      <c r="C33" s="86" t="str">
        <f t="shared" si="1"/>
        <v>EON</v>
      </c>
      <c r="D33" s="86" t="str">
        <f t="shared" si="2"/>
        <v>3E</v>
      </c>
      <c r="E33" s="85" t="str">
        <f t="shared" si="3"/>
        <v>EUREON3E26Y_Quote</v>
      </c>
      <c r="F33" s="85" t="str">
        <f>_xll.cfyql_SimpleQuote(E33,,RateTickValue,Permanent,Trigger,ObjectOverwrite)</f>
        <v>EUREON3E26Y_Quote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EON</v>
      </c>
      <c r="D34" s="86" t="str">
        <f t="shared" si="2"/>
        <v>3E</v>
      </c>
      <c r="E34" s="85" t="str">
        <f t="shared" si="3"/>
        <v>EUREON3E27Y_Quote</v>
      </c>
      <c r="F34" s="85" t="str">
        <f>_xll.cfyql_SimpleQuote(E34,,RateTickValue,Permanent,Trigger,ObjectOverwrite)</f>
        <v>EUREON3E27Y_Quote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EON</v>
      </c>
      <c r="D35" s="86" t="str">
        <f t="shared" si="2"/>
        <v>3E</v>
      </c>
      <c r="E35" s="85" t="str">
        <f t="shared" si="3"/>
        <v>EUREON3E28Y_Quote</v>
      </c>
      <c r="F35" s="85" t="str">
        <f>_xll.cfyql_SimpleQuote(E35,,RateTickValue,Permanent,Trigger,ObjectOverwrite)</f>
        <v>EUREON3E28Y_Quote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EON</v>
      </c>
      <c r="D36" s="86" t="str">
        <f t="shared" si="2"/>
        <v>3E</v>
      </c>
      <c r="E36" s="85" t="str">
        <f t="shared" si="3"/>
        <v>EUREON3E29Y_Quote</v>
      </c>
      <c r="F36" s="85" t="str">
        <f>_xll.cfyql_SimpleQuote(E36,,RateTickValue,Permanent,Trigger,ObjectOverwrite)</f>
        <v>EUREON3E29Y_Quote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EON</v>
      </c>
      <c r="D37" s="86" t="str">
        <f t="shared" si="2"/>
        <v>3E</v>
      </c>
      <c r="E37" s="85" t="str">
        <f t="shared" si="3"/>
        <v>EUREON3E30Y_Quote</v>
      </c>
      <c r="F37" s="85" t="str">
        <f>_xll.cfyql_SimpleQuote(E37,,RateTickValue,Permanent,Trigger,ObjectOverwrite)</f>
        <v>EUREON3E30Y_Quote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f>_xll.cfyql_MidSafe(P37,Q37)</f>
        <v>0</v>
      </c>
      <c r="S37" s="184">
        <f t="shared" si="5"/>
        <v>-15.2</v>
      </c>
      <c r="T37" s="182"/>
      <c r="U37" s="181">
        <v>10.1</v>
      </c>
      <c r="V37" s="111"/>
      <c r="W37" s="180">
        <v>10.1</v>
      </c>
      <c r="X37" s="179">
        <f>_xll.cfyql_SimpleQuoteSetValue(F37,ROUND(W37/10000,6),Trigger)</f>
        <v>1.01E-3</v>
      </c>
      <c r="Y37" s="129"/>
    </row>
    <row r="38" spans="1:25" ht="11.25" customHeight="1" x14ac:dyDescent="0.2">
      <c r="A38" s="134"/>
      <c r="B38" s="86" t="str">
        <f t="shared" si="0"/>
        <v>35Y</v>
      </c>
      <c r="C38" s="86" t="str">
        <f t="shared" si="1"/>
        <v>EON</v>
      </c>
      <c r="D38" s="86" t="str">
        <f t="shared" si="2"/>
        <v>3E</v>
      </c>
      <c r="E38" s="85" t="str">
        <f t="shared" si="3"/>
        <v>EUREON3E35Y_Quote</v>
      </c>
      <c r="F38" s="85" t="str">
        <f>_xll.cfyql_SimpleQuote(E38,,RateTickValue,Permanent,Trigger,ObjectOverwrite)</f>
        <v>EUREON3E35Y_Quote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EON</v>
      </c>
      <c r="D39" s="86" t="str">
        <f t="shared" si="2"/>
        <v>3E</v>
      </c>
      <c r="E39" s="85" t="str">
        <f t="shared" si="3"/>
        <v>EUREON3E40Y_Quote</v>
      </c>
      <c r="F39" s="85" t="str">
        <f>_xll.cfyql_SimpleQuote(E39,,RateTickValue,Permanent,Trigger,ObjectOverwrite)</f>
        <v>EUREON3E40Y_Quote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f>_xll.cfyql_MidSafe(P39,Q39)</f>
        <v>0</v>
      </c>
      <c r="S39" s="184">
        <f t="shared" si="5"/>
        <v>-12.2</v>
      </c>
      <c r="T39" s="182"/>
      <c r="U39" s="181">
        <v>8.6</v>
      </c>
      <c r="V39" s="111"/>
      <c r="W39" s="180">
        <v>8.6</v>
      </c>
      <c r="X39" s="179">
        <f>_xll.cfyql_SimpleQuoteSetValue(F39,ROUND(W39/10000,6),Trigger)</f>
        <v>8.5999999999999998E-4</v>
      </c>
      <c r="Y39" s="129"/>
    </row>
    <row r="40" spans="1:25" ht="11.25" customHeight="1" x14ac:dyDescent="0.2">
      <c r="A40" s="134"/>
      <c r="B40" s="86" t="str">
        <f t="shared" si="0"/>
        <v>50Y</v>
      </c>
      <c r="C40" s="86" t="str">
        <f t="shared" si="1"/>
        <v>EON</v>
      </c>
      <c r="D40" s="86" t="str">
        <f t="shared" si="2"/>
        <v>3E</v>
      </c>
      <c r="E40" s="85" t="str">
        <f t="shared" si="3"/>
        <v>EUREON3E50Y_Quote</v>
      </c>
      <c r="F40" s="85" t="str">
        <f>_xll.cfyql_SimpleQuote(E40,,RateTickValue,Permanent,Trigger,ObjectOverwrite)</f>
        <v>EUREON3E50Y_Quote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f>_xll.cfyql_MidSafe(P40,Q40)</f>
        <v>0</v>
      </c>
      <c r="S40" s="184">
        <f t="shared" si="5"/>
        <v>-10.199999999999999</v>
      </c>
      <c r="T40" s="182"/>
      <c r="U40" s="181">
        <v>7.6</v>
      </c>
      <c r="V40" s="111"/>
      <c r="W40" s="180">
        <v>7.6</v>
      </c>
      <c r="X40" s="179">
        <f>_xll.cfyql_SimpleQuoteSetValue(F40,ROUND(W40/10000,6),Trigger)</f>
        <v>7.6000000000000004E-4</v>
      </c>
      <c r="Y40" s="129"/>
    </row>
    <row r="41" spans="1:25" ht="11.25" customHeight="1" x14ac:dyDescent="0.2">
      <c r="A41" s="134"/>
      <c r="B41" s="75" t="str">
        <f t="shared" si="0"/>
        <v>60Y</v>
      </c>
      <c r="C41" s="75" t="str">
        <f t="shared" si="1"/>
        <v>EON</v>
      </c>
      <c r="D41" s="75" t="str">
        <f t="shared" si="2"/>
        <v>3E</v>
      </c>
      <c r="E41" s="74" t="str">
        <f t="shared" si="3"/>
        <v>EUREON3E60Y_Quote</v>
      </c>
      <c r="F41" s="74" t="str">
        <f>_xll.cfyql_SimpleQuote(E41,,RateTickValue,Permanent,Trigger,ObjectOverwrite)</f>
        <v>EUREON3E60Y_Quote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f>_xll.cfyql_MidSafe(P41,Q41)</f>
        <v>0</v>
      </c>
      <c r="S41" s="183">
        <f t="shared" si="5"/>
        <v>-8.8000000000000007</v>
      </c>
      <c r="T41" s="182"/>
      <c r="U41" s="194">
        <v>6.9</v>
      </c>
      <c r="V41" s="172"/>
      <c r="W41" s="192">
        <v>6.9</v>
      </c>
      <c r="X41" s="191">
        <f>_xll.cfyql_SimpleQuoteSetValue(F41,ROUND(W41/10000,6),Trigger)</f>
        <v>6.8999999999999997E-4</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59</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f>_xll.cfyql_Trigger(X5:X41)</f>
        <v>92</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str">
        <f>_xll.cfyql_SimpleQuote(E5,,RateTickValue,Permanent,Trigger,ObjectOverwrite)</f>
        <v>EUR1E6E1Y_Quote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f>_xll.cfyql_MidEquivalent(P5,Q5)</f>
        <v>0</v>
      </c>
      <c r="S5" s="184">
        <f t="shared" ref="S5:S41" si="5">(R5-P5)*2</f>
        <v>-32.799999999999997</v>
      </c>
      <c r="T5" s="182"/>
      <c r="U5" s="181">
        <v>16.399999999999999</v>
      </c>
      <c r="V5" s="111"/>
      <c r="W5" s="180">
        <f t="array" ref="W5:W41">QuoteStatic</f>
        <v>16.399999999999999</v>
      </c>
      <c r="X5" s="179">
        <f>_xll.cfyql_SimpleQuoteSetValue(F5,ROUND(W5/10000,6),Trigger)</f>
        <v>1.64E-3</v>
      </c>
      <c r="Y5" s="129"/>
    </row>
    <row r="6" spans="1:28" ht="11.25" customHeight="1" x14ac:dyDescent="0.2">
      <c r="A6" s="134"/>
      <c r="B6" s="86" t="str">
        <f t="shared" si="0"/>
        <v>15M</v>
      </c>
      <c r="C6" s="86" t="str">
        <f t="shared" si="1"/>
        <v>1E</v>
      </c>
      <c r="D6" s="86" t="str">
        <f t="shared" si="2"/>
        <v>6E</v>
      </c>
      <c r="E6" s="85" t="str">
        <f t="shared" si="3"/>
        <v>EUR1E6E15M_Quote</v>
      </c>
      <c r="F6" s="85" t="str">
        <f>_xll.cfyql_SimpleQuote(E6,,RateTickValue,Permanent,Trigger,ObjectOverwrite)</f>
        <v>EUR1E6E15M_Quote</v>
      </c>
      <c r="G6" s="42" t="e">
        <f ca="1">_xll.ohRangeRetrieveError(F6)</f>
        <v>#NAME?</v>
      </c>
      <c r="H6" s="36"/>
      <c r="J6" s="186"/>
      <c r="K6" s="140" t="s">
        <v>57</v>
      </c>
      <c r="L6" s="140" t="s">
        <v>71</v>
      </c>
      <c r="M6" s="140" t="s">
        <v>66</v>
      </c>
      <c r="N6" s="185" t="str">
        <f t="shared" si="4"/>
        <v>EUR1E6E15M</v>
      </c>
      <c r="O6" s="139" t="str">
        <v>EUR1E6E15M=ICAP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1E</v>
      </c>
      <c r="D7" s="86" t="str">
        <f t="shared" si="2"/>
        <v>6E</v>
      </c>
      <c r="E7" s="85" t="str">
        <f t="shared" si="3"/>
        <v>EUR1E6E18M_Quote</v>
      </c>
      <c r="F7" s="85" t="str">
        <f>_xll.cfyql_SimpleQuote(E7,,RateTickValue,Permanent,Trigger,ObjectOverwrite)</f>
        <v>EUR1E6E18M_Quote</v>
      </c>
      <c r="G7" s="42" t="e">
        <f ca="1">_xll.ohRangeRetrieveError(F7)</f>
        <v>#NAME?</v>
      </c>
      <c r="H7" s="36"/>
      <c r="J7" s="186"/>
      <c r="K7" s="140" t="s">
        <v>56</v>
      </c>
      <c r="L7" s="140" t="s">
        <v>71</v>
      </c>
      <c r="M7" s="140" t="s">
        <v>66</v>
      </c>
      <c r="N7" s="185" t="str">
        <f t="shared" si="4"/>
        <v>EUR1E6E18M</v>
      </c>
      <c r="O7" s="139" t="str">
        <v>EUR1E6E18M=ICAP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1E</v>
      </c>
      <c r="D8" s="86" t="str">
        <f t="shared" si="2"/>
        <v>6E</v>
      </c>
      <c r="E8" s="85" t="str">
        <f t="shared" si="3"/>
        <v>EUR1E6E21M_Quote</v>
      </c>
      <c r="F8" s="85" t="str">
        <f>_xll.cfyql_SimpleQuote(E8,,RateTickValue,Permanent,Trigger,ObjectOverwrite)</f>
        <v>EUR1E6E21M_Quote</v>
      </c>
      <c r="G8" s="42" t="e">
        <f ca="1">_xll.ohRangeRetrieveError(F8)</f>
        <v>#NAME?</v>
      </c>
      <c r="H8" s="36"/>
      <c r="J8" s="186"/>
      <c r="K8" s="140" t="s">
        <v>55</v>
      </c>
      <c r="L8" s="140" t="s">
        <v>71</v>
      </c>
      <c r="M8" s="140" t="s">
        <v>66</v>
      </c>
      <c r="N8" s="185" t="str">
        <f t="shared" si="4"/>
        <v>EUR1E6E21M</v>
      </c>
      <c r="O8" s="139" t="str">
        <v>EUR1E6E21M=ICAP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1E</v>
      </c>
      <c r="D9" s="86" t="str">
        <f t="shared" si="2"/>
        <v>6E</v>
      </c>
      <c r="E9" s="85" t="str">
        <f t="shared" si="3"/>
        <v>EUR1E6E2Y_Quote</v>
      </c>
      <c r="F9" s="85" t="str">
        <f>_xll.cfyql_SimpleQuote(E9,,RateTickValue,Permanent,Trigger,ObjectOverwrite)</f>
        <v>EUR1E6E2Y_Quote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f>_xll.cfyql_MidEquivalent(P9,Q9)</f>
        <v>0</v>
      </c>
      <c r="S9" s="184">
        <f t="shared" si="5"/>
        <v>-35.799999999999997</v>
      </c>
      <c r="T9" s="182"/>
      <c r="U9" s="181">
        <v>17.899999999999999</v>
      </c>
      <c r="V9" s="111"/>
      <c r="W9" s="180">
        <v>17.899999999999999</v>
      </c>
      <c r="X9" s="179">
        <f>_xll.cfyql_SimpleQuoteSetValue(F9,ROUND(W9/10000,6),Trigger)</f>
        <v>1.7899999999999999E-3</v>
      </c>
      <c r="Y9" s="129"/>
    </row>
    <row r="10" spans="1:28" ht="11.25" customHeight="1" x14ac:dyDescent="0.2">
      <c r="A10" s="134"/>
      <c r="B10" s="86" t="str">
        <f t="shared" si="0"/>
        <v>3Y</v>
      </c>
      <c r="C10" s="86" t="str">
        <f t="shared" si="1"/>
        <v>1E</v>
      </c>
      <c r="D10" s="86" t="str">
        <f t="shared" si="2"/>
        <v>6E</v>
      </c>
      <c r="E10" s="85" t="str">
        <f t="shared" si="3"/>
        <v>EUR1E6E3Y_Quote</v>
      </c>
      <c r="F10" s="85" t="str">
        <f>_xll.cfyql_SimpleQuote(E10,,RateTickValue,Permanent,Trigger,ObjectOverwrite)</f>
        <v>EUR1E6E3Y_Quote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f>_xll.cfyql_MidEquivalent(P10,Q10)</f>
        <v>0</v>
      </c>
      <c r="S10" s="184">
        <f t="shared" si="5"/>
        <v>-39</v>
      </c>
      <c r="T10" s="182"/>
      <c r="U10" s="181">
        <v>19.5</v>
      </c>
      <c r="V10" s="111"/>
      <c r="W10" s="180">
        <v>19.5</v>
      </c>
      <c r="X10" s="179">
        <f>_xll.cfyql_SimpleQuoteSetValue(F10,ROUND(W10/10000,6),Trigger)</f>
        <v>1.9499999999999999E-3</v>
      </c>
      <c r="Y10" s="129"/>
    </row>
    <row r="11" spans="1:28" ht="11.25" customHeight="1" x14ac:dyDescent="0.2">
      <c r="A11" s="134"/>
      <c r="B11" s="86" t="str">
        <f t="shared" si="0"/>
        <v>4Y</v>
      </c>
      <c r="C11" s="86" t="str">
        <f t="shared" si="1"/>
        <v>1E</v>
      </c>
      <c r="D11" s="86" t="str">
        <f t="shared" si="2"/>
        <v>6E</v>
      </c>
      <c r="E11" s="85" t="str">
        <f t="shared" si="3"/>
        <v>EUR1E6E4Y_Quote</v>
      </c>
      <c r="F11" s="85" t="str">
        <f>_xll.cfyql_SimpleQuote(E11,,RateTickValue,Permanent,Trigger,ObjectOverwrite)</f>
        <v>EUR1E6E4Y_Quote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f>_xll.cfyql_MidEquivalent(P11,Q11)</f>
        <v>0</v>
      </c>
      <c r="S11" s="184">
        <f t="shared" si="5"/>
        <v>-41.4</v>
      </c>
      <c r="T11" s="182"/>
      <c r="U11" s="181">
        <v>20.7</v>
      </c>
      <c r="V11" s="111"/>
      <c r="W11" s="180">
        <v>20.7</v>
      </c>
      <c r="X11" s="179">
        <f>_xll.cfyql_SimpleQuoteSetValue(F11,ROUND(W11/10000,6),Trigger)</f>
        <v>2.0699999999999998E-3</v>
      </c>
      <c r="Y11" s="129"/>
    </row>
    <row r="12" spans="1:28" x14ac:dyDescent="0.2">
      <c r="A12" s="134"/>
      <c r="B12" s="86" t="str">
        <f t="shared" si="0"/>
        <v>5Y</v>
      </c>
      <c r="C12" s="86" t="str">
        <f t="shared" si="1"/>
        <v>1E</v>
      </c>
      <c r="D12" s="86" t="str">
        <f t="shared" si="2"/>
        <v>6E</v>
      </c>
      <c r="E12" s="85" t="str">
        <f t="shared" si="3"/>
        <v>EUR1E6E5Y_Quote</v>
      </c>
      <c r="F12" s="85" t="str">
        <f>_xll.cfyql_SimpleQuote(E12,,RateTickValue,Permanent,Trigger,ObjectOverwrite)</f>
        <v>EUR1E6E5Y_Quote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f>_xll.cfyql_MidEquivalent(P12,Q12)</f>
        <v>0</v>
      </c>
      <c r="S12" s="184">
        <f t="shared" si="5"/>
        <v>-43</v>
      </c>
      <c r="T12" s="182"/>
      <c r="U12" s="181">
        <v>21.5</v>
      </c>
      <c r="V12" s="111"/>
      <c r="W12" s="180">
        <v>21.5</v>
      </c>
      <c r="X12" s="179">
        <f>_xll.cfyql_SimpleQuoteSetValue(F12,ROUND(W12/10000,6),Trigger)</f>
        <v>2.15E-3</v>
      </c>
      <c r="Y12" s="129"/>
    </row>
    <row r="13" spans="1:28" x14ac:dyDescent="0.2">
      <c r="A13" s="134"/>
      <c r="B13" s="86" t="str">
        <f t="shared" si="0"/>
        <v>6Y</v>
      </c>
      <c r="C13" s="86" t="str">
        <f t="shared" si="1"/>
        <v>1E</v>
      </c>
      <c r="D13" s="86" t="str">
        <f t="shared" si="2"/>
        <v>6E</v>
      </c>
      <c r="E13" s="85" t="str">
        <f t="shared" si="3"/>
        <v>EUR1E6E6Y_Quote</v>
      </c>
      <c r="F13" s="85" t="str">
        <f>_xll.cfyql_SimpleQuote(E13,,RateTickValue,Permanent,Trigger,ObjectOverwrite)</f>
        <v>EUR1E6E6Y_Quote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f>_xll.cfyql_MidEquivalent(P13,Q13)</f>
        <v>0</v>
      </c>
      <c r="S13" s="184">
        <f t="shared" si="5"/>
        <v>-43.2</v>
      </c>
      <c r="T13" s="182"/>
      <c r="U13" s="181">
        <v>21.6</v>
      </c>
      <c r="V13" s="111"/>
      <c r="W13" s="180">
        <v>21.6</v>
      </c>
      <c r="X13" s="179">
        <f>_xll.cfyql_SimpleQuoteSetValue(F13,ROUND(W13/10000,6),Trigger)</f>
        <v>2.16E-3</v>
      </c>
      <c r="Y13" s="129"/>
    </row>
    <row r="14" spans="1:28" x14ac:dyDescent="0.2">
      <c r="A14" s="134"/>
      <c r="B14" s="86" t="str">
        <f t="shared" si="0"/>
        <v>7Y</v>
      </c>
      <c r="C14" s="86" t="str">
        <f t="shared" si="1"/>
        <v>1E</v>
      </c>
      <c r="D14" s="86" t="str">
        <f t="shared" si="2"/>
        <v>6E</v>
      </c>
      <c r="E14" s="85" t="str">
        <f t="shared" si="3"/>
        <v>EUR1E6E7Y_Quote</v>
      </c>
      <c r="F14" s="85" t="str">
        <f>_xll.cfyql_SimpleQuote(E14,,RateTickValue,Permanent,Trigger,ObjectOverwrite)</f>
        <v>EUR1E6E7Y_Quote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f>_xll.cfyql_MidEquivalent(P14,Q14)</f>
        <v>0</v>
      </c>
      <c r="S14" s="184">
        <f t="shared" si="5"/>
        <v>-43</v>
      </c>
      <c r="T14" s="182"/>
      <c r="U14" s="181">
        <v>21.5</v>
      </c>
      <c r="V14" s="111"/>
      <c r="W14" s="180">
        <v>21.5</v>
      </c>
      <c r="X14" s="179">
        <f>_xll.cfyql_SimpleQuoteSetValue(F14,ROUND(W14/10000,6),Trigger)</f>
        <v>2.15E-3</v>
      </c>
      <c r="Y14" s="129"/>
    </row>
    <row r="15" spans="1:28" x14ac:dyDescent="0.2">
      <c r="A15" s="134"/>
      <c r="B15" s="86" t="str">
        <f t="shared" si="0"/>
        <v>8Y</v>
      </c>
      <c r="C15" s="86" t="str">
        <f t="shared" si="1"/>
        <v>1E</v>
      </c>
      <c r="D15" s="86" t="str">
        <f t="shared" si="2"/>
        <v>6E</v>
      </c>
      <c r="E15" s="85" t="str">
        <f t="shared" si="3"/>
        <v>EUR1E6E8Y_Quote</v>
      </c>
      <c r="F15" s="85" t="str">
        <f>_xll.cfyql_SimpleQuote(E15,,RateTickValue,Permanent,Trigger,ObjectOverwrite)</f>
        <v>EUR1E6E8Y_Quote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f>_xll.cfyql_MidEquivalent(P15,Q15)</f>
        <v>0</v>
      </c>
      <c r="S15" s="184">
        <f t="shared" si="5"/>
        <v>-42.4</v>
      </c>
      <c r="T15" s="182"/>
      <c r="U15" s="181">
        <v>21.2</v>
      </c>
      <c r="V15" s="111"/>
      <c r="W15" s="180">
        <v>21.2</v>
      </c>
      <c r="X15" s="179">
        <f>_xll.cfyql_SimpleQuoteSetValue(F15,ROUND(W15/10000,6),Trigger)</f>
        <v>2.1199999999999999E-3</v>
      </c>
      <c r="Y15" s="129"/>
    </row>
    <row r="16" spans="1:28" x14ac:dyDescent="0.2">
      <c r="A16" s="134"/>
      <c r="B16" s="86" t="str">
        <f t="shared" si="0"/>
        <v>9Y</v>
      </c>
      <c r="C16" s="86" t="str">
        <f t="shared" si="1"/>
        <v>1E</v>
      </c>
      <c r="D16" s="86" t="str">
        <f t="shared" si="2"/>
        <v>6E</v>
      </c>
      <c r="E16" s="85" t="str">
        <f t="shared" si="3"/>
        <v>EUR1E6E9Y_Quote</v>
      </c>
      <c r="F16" s="85" t="str">
        <f>_xll.cfyql_SimpleQuote(E16,,RateTickValue,Permanent,Trigger,ObjectOverwrite)</f>
        <v>EUR1E6E9Y_Quote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f>_xll.cfyql_MidEquivalent(P16,Q16)</f>
        <v>0</v>
      </c>
      <c r="S16" s="184">
        <f t="shared" si="5"/>
        <v>-41.4</v>
      </c>
      <c r="T16" s="182"/>
      <c r="U16" s="181">
        <v>20.7</v>
      </c>
      <c r="V16" s="111"/>
      <c r="W16" s="180">
        <v>20.7</v>
      </c>
      <c r="X16" s="179">
        <f>_xll.cfyql_SimpleQuoteSetValue(F16,ROUND(W16/10000,6),Trigger)</f>
        <v>2.0699999999999998E-3</v>
      </c>
      <c r="Y16" s="129"/>
    </row>
    <row r="17" spans="1:25" x14ac:dyDescent="0.2">
      <c r="A17" s="134"/>
      <c r="B17" s="86" t="str">
        <f t="shared" si="0"/>
        <v>10Y</v>
      </c>
      <c r="C17" s="86" t="str">
        <f t="shared" si="1"/>
        <v>1E</v>
      </c>
      <c r="D17" s="86" t="str">
        <f t="shared" si="2"/>
        <v>6E</v>
      </c>
      <c r="E17" s="85" t="str">
        <f t="shared" si="3"/>
        <v>EUR1E6E10Y_Quote</v>
      </c>
      <c r="F17" s="85" t="str">
        <f>_xll.cfyql_SimpleQuote(E17,,RateTickValue,Permanent,Trigger,ObjectOverwrite)</f>
        <v>EUR1E6E10Y_Quote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f>_xll.cfyql_MidEquivalent(P17,Q17)</f>
        <v>0</v>
      </c>
      <c r="S17" s="184">
        <f t="shared" si="5"/>
        <v>-40.200000000000003</v>
      </c>
      <c r="T17" s="182"/>
      <c r="U17" s="181">
        <v>20.100000000000001</v>
      </c>
      <c r="V17" s="111"/>
      <c r="W17" s="180">
        <v>20.100000000000001</v>
      </c>
      <c r="X17" s="179">
        <f>_xll.cfyql_SimpleQuoteSetValue(F17,ROUND(W17/10000,6),Trigger)</f>
        <v>2.0100000000000001E-3</v>
      </c>
      <c r="Y17" s="129"/>
    </row>
    <row r="18" spans="1:25" x14ac:dyDescent="0.2">
      <c r="A18" s="134"/>
      <c r="B18" s="86" t="str">
        <f t="shared" si="0"/>
        <v>11Y</v>
      </c>
      <c r="C18" s="86" t="str">
        <f t="shared" si="1"/>
        <v>1E</v>
      </c>
      <c r="D18" s="86" t="str">
        <f t="shared" si="2"/>
        <v>6E</v>
      </c>
      <c r="E18" s="85" t="str">
        <f t="shared" si="3"/>
        <v>EUR1E6E11Y_Quote</v>
      </c>
      <c r="F18" s="85" t="str">
        <f>_xll.cfyql_SimpleQuote(E18,,RateTickValue,Permanent,Trigger,ObjectOverwrite)</f>
        <v>EUR1E6E11Y_Quote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f>_xll.cfyql_MidEquivalent(P18,Q18)</f>
        <v>0</v>
      </c>
      <c r="S18" s="184">
        <f t="shared" si="5"/>
        <v>-39.200000000000003</v>
      </c>
      <c r="T18" s="182"/>
      <c r="U18" s="181">
        <v>19.600000000000001</v>
      </c>
      <c r="V18" s="111"/>
      <c r="W18" s="180">
        <v>19.600000000000001</v>
      </c>
      <c r="X18" s="179">
        <f>_xll.cfyql_SimpleQuoteSetValue(F18,ROUND(W18/10000,6),Trigger)</f>
        <v>1.9599999999999999E-3</v>
      </c>
      <c r="Y18" s="129"/>
    </row>
    <row r="19" spans="1:25" x14ac:dyDescent="0.2">
      <c r="A19" s="134"/>
      <c r="B19" s="86" t="str">
        <f t="shared" si="0"/>
        <v>12Y</v>
      </c>
      <c r="C19" s="86" t="str">
        <f t="shared" si="1"/>
        <v>1E</v>
      </c>
      <c r="D19" s="86" t="str">
        <f t="shared" si="2"/>
        <v>6E</v>
      </c>
      <c r="E19" s="85" t="str">
        <f t="shared" si="3"/>
        <v>EUR1E6E12Y_Quote</v>
      </c>
      <c r="F19" s="85" t="str">
        <f>_xll.cfyql_SimpleQuote(E19,,RateTickValue,Permanent,Trigger,ObjectOverwrite)</f>
        <v>EUR1E6E12Y_Quote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f>_xll.cfyql_MidEquivalent(P19,Q19)</f>
        <v>0</v>
      </c>
      <c r="S19" s="184">
        <f t="shared" si="5"/>
        <v>-38</v>
      </c>
      <c r="T19" s="182"/>
      <c r="U19" s="181">
        <v>19</v>
      </c>
      <c r="V19" s="111"/>
      <c r="W19" s="180">
        <v>19</v>
      </c>
      <c r="X19" s="179">
        <f>_xll.cfyql_SimpleQuoteSetValue(F19,ROUND(W19/10000,6),Trigger)</f>
        <v>1.9E-3</v>
      </c>
      <c r="Y19" s="129"/>
    </row>
    <row r="20" spans="1:25" x14ac:dyDescent="0.2">
      <c r="A20" s="134"/>
      <c r="B20" s="86" t="str">
        <f t="shared" si="0"/>
        <v>13Y</v>
      </c>
      <c r="C20" s="86" t="str">
        <f t="shared" si="1"/>
        <v>1E</v>
      </c>
      <c r="D20" s="86" t="str">
        <f t="shared" si="2"/>
        <v>6E</v>
      </c>
      <c r="E20" s="85" t="str">
        <f t="shared" si="3"/>
        <v>EUR1E6E13Y_Quote</v>
      </c>
      <c r="F20" s="85" t="str">
        <f>_xll.cfyql_SimpleQuote(E20,,RateTickValue,Permanent,Trigger,ObjectOverwrite)</f>
        <v>EUR1E6E13Y_Quote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x14ac:dyDescent="0.2">
      <c r="A21" s="134"/>
      <c r="B21" s="86" t="str">
        <f t="shared" si="0"/>
        <v>14Y</v>
      </c>
      <c r="C21" s="86" t="str">
        <f t="shared" si="1"/>
        <v>1E</v>
      </c>
      <c r="D21" s="86" t="str">
        <f t="shared" si="2"/>
        <v>6E</v>
      </c>
      <c r="E21" s="85" t="str">
        <f t="shared" si="3"/>
        <v>EUR1E6E14Y_Quote</v>
      </c>
      <c r="F21" s="85" t="str">
        <f>_xll.cfyql_SimpleQuote(E21,,RateTickValue,Permanent,Trigger,ObjectOverwrite)</f>
        <v>EUR1E6E14Y_Quote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x14ac:dyDescent="0.2">
      <c r="A22" s="134"/>
      <c r="B22" s="86" t="str">
        <f t="shared" si="0"/>
        <v>15Y</v>
      </c>
      <c r="C22" s="86" t="str">
        <f t="shared" si="1"/>
        <v>1E</v>
      </c>
      <c r="D22" s="86" t="str">
        <f t="shared" si="2"/>
        <v>6E</v>
      </c>
      <c r="E22" s="85" t="str">
        <f t="shared" si="3"/>
        <v>EUR1E6E15Y_Quote</v>
      </c>
      <c r="F22" s="85" t="str">
        <f>_xll.cfyql_SimpleQuote(E22,,RateTickValue,Permanent,Trigger,ObjectOverwrite)</f>
        <v>EUR1E6E15Y_Quote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f>_xll.cfyql_MidEquivalent(P22,Q22)</f>
        <v>0</v>
      </c>
      <c r="S22" s="184">
        <f t="shared" si="5"/>
        <v>-34.6</v>
      </c>
      <c r="T22" s="182"/>
      <c r="U22" s="181">
        <v>17.3</v>
      </c>
      <c r="V22" s="111"/>
      <c r="W22" s="180">
        <v>17.3</v>
      </c>
      <c r="X22" s="179">
        <f>_xll.cfyql_SimpleQuoteSetValue(F22,ROUND(W22/10000,6),Trigger)</f>
        <v>1.73E-3</v>
      </c>
      <c r="Y22" s="129"/>
    </row>
    <row r="23" spans="1:25" x14ac:dyDescent="0.2">
      <c r="A23" s="134"/>
      <c r="B23" s="86" t="str">
        <f t="shared" si="0"/>
        <v>16Y</v>
      </c>
      <c r="C23" s="86" t="str">
        <f t="shared" si="1"/>
        <v>1E</v>
      </c>
      <c r="D23" s="86" t="str">
        <f t="shared" si="2"/>
        <v>6E</v>
      </c>
      <c r="E23" s="85" t="str">
        <f t="shared" si="3"/>
        <v>EUR1E6E16Y_Quote</v>
      </c>
      <c r="F23" s="85" t="str">
        <f>_xll.cfyql_SimpleQuote(E23,,RateTickValue,Permanent,Trigger,ObjectOverwrite)</f>
        <v>EUR1E6E16Y_Quote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x14ac:dyDescent="0.2">
      <c r="A24" s="134"/>
      <c r="B24" s="86" t="str">
        <f t="shared" si="0"/>
        <v>17Y</v>
      </c>
      <c r="C24" s="86" t="str">
        <f t="shared" si="1"/>
        <v>1E</v>
      </c>
      <c r="D24" s="86" t="str">
        <f t="shared" si="2"/>
        <v>6E</v>
      </c>
      <c r="E24" s="85" t="str">
        <f t="shared" si="3"/>
        <v>EUR1E6E17Y_Quote</v>
      </c>
      <c r="F24" s="85" t="str">
        <f>_xll.cfyql_SimpleQuote(E24,,RateTickValue,Permanent,Trigger,ObjectOverwrite)</f>
        <v>EUR1E6E17Y_Quote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x14ac:dyDescent="0.2">
      <c r="A25" s="134"/>
      <c r="B25" s="86" t="str">
        <f t="shared" si="0"/>
        <v>18Y</v>
      </c>
      <c r="C25" s="86" t="str">
        <f t="shared" si="1"/>
        <v>1E</v>
      </c>
      <c r="D25" s="86" t="str">
        <f t="shared" si="2"/>
        <v>6E</v>
      </c>
      <c r="E25" s="85" t="str">
        <f t="shared" si="3"/>
        <v>EUR1E6E18Y_Quote</v>
      </c>
      <c r="F25" s="85" t="str">
        <f>_xll.cfyql_SimpleQuote(E25,,RateTickValue,Permanent,Trigger,ObjectOverwrite)</f>
        <v>EUR1E6E18Y_Quote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x14ac:dyDescent="0.2">
      <c r="A26" s="134"/>
      <c r="B26" s="86" t="str">
        <f t="shared" si="0"/>
        <v>19Y</v>
      </c>
      <c r="C26" s="86" t="str">
        <f t="shared" si="1"/>
        <v>1E</v>
      </c>
      <c r="D26" s="86" t="str">
        <f t="shared" si="2"/>
        <v>6E</v>
      </c>
      <c r="E26" s="85" t="str">
        <f t="shared" si="3"/>
        <v>EUR1E6E19Y_Quote</v>
      </c>
      <c r="F26" s="85" t="str">
        <f>_xll.cfyql_SimpleQuote(E26,,RateTickValue,Permanent,Trigger,ObjectOverwrite)</f>
        <v>EUR1E6E19Y_Quote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x14ac:dyDescent="0.2">
      <c r="A27" s="134"/>
      <c r="B27" s="86" t="str">
        <f t="shared" si="0"/>
        <v>20Y</v>
      </c>
      <c r="C27" s="86" t="str">
        <f t="shared" si="1"/>
        <v>1E</v>
      </c>
      <c r="D27" s="86" t="str">
        <f t="shared" si="2"/>
        <v>6E</v>
      </c>
      <c r="E27" s="85" t="str">
        <f t="shared" si="3"/>
        <v>EUR1E6E20Y_Quote</v>
      </c>
      <c r="F27" s="85" t="str">
        <f>_xll.cfyql_SimpleQuote(E27,,RateTickValue,Permanent,Trigger,ObjectOverwrite)</f>
        <v>EUR1E6E20Y_Quote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f>_xll.cfyql_MidEquivalent(P27,Q27)</f>
        <v>0</v>
      </c>
      <c r="S27" s="184">
        <f t="shared" si="5"/>
        <v>-30</v>
      </c>
      <c r="T27" s="182"/>
      <c r="U27" s="181">
        <v>15</v>
      </c>
      <c r="V27" s="111"/>
      <c r="W27" s="180">
        <v>15</v>
      </c>
      <c r="X27" s="179">
        <f>_xll.cfyql_SimpleQuoteSetValue(F27,ROUND(W27/10000,6),Trigger)</f>
        <v>1.5E-3</v>
      </c>
      <c r="Y27" s="129"/>
    </row>
    <row r="28" spans="1:25" x14ac:dyDescent="0.2">
      <c r="A28" s="134"/>
      <c r="B28" s="86" t="str">
        <f t="shared" si="0"/>
        <v>21Y</v>
      </c>
      <c r="C28" s="86" t="str">
        <f t="shared" si="1"/>
        <v>1E</v>
      </c>
      <c r="D28" s="86" t="str">
        <f t="shared" si="2"/>
        <v>6E</v>
      </c>
      <c r="E28" s="85" t="str">
        <f t="shared" si="3"/>
        <v>EUR1E6E21Y_Quote</v>
      </c>
      <c r="F28" s="85" t="str">
        <f>_xll.cfyql_SimpleQuote(E28,,RateTickValue,Permanent,Trigger,ObjectOverwrite)</f>
        <v>EUR1E6E21Y_Quote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x14ac:dyDescent="0.2">
      <c r="A29" s="134"/>
      <c r="B29" s="86" t="str">
        <f t="shared" si="0"/>
        <v>22Y</v>
      </c>
      <c r="C29" s="86" t="str">
        <f t="shared" si="1"/>
        <v>1E</v>
      </c>
      <c r="D29" s="86" t="str">
        <f t="shared" si="2"/>
        <v>6E</v>
      </c>
      <c r="E29" s="85" t="str">
        <f t="shared" si="3"/>
        <v>EUR1E6E22Y_Quote</v>
      </c>
      <c r="F29" s="85" t="str">
        <f>_xll.cfyql_SimpleQuote(E29,,RateTickValue,Permanent,Trigger,ObjectOverwrite)</f>
        <v>EUR1E6E22Y_Quote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x14ac:dyDescent="0.2">
      <c r="A30" s="134"/>
      <c r="B30" s="86" t="str">
        <f t="shared" si="0"/>
        <v>23Y</v>
      </c>
      <c r="C30" s="86" t="str">
        <f t="shared" si="1"/>
        <v>1E</v>
      </c>
      <c r="D30" s="86" t="str">
        <f t="shared" si="2"/>
        <v>6E</v>
      </c>
      <c r="E30" s="85" t="str">
        <f t="shared" si="3"/>
        <v>EUR1E6E23Y_Quote</v>
      </c>
      <c r="F30" s="85" t="str">
        <f>_xll.cfyql_SimpleQuote(E30,,RateTickValue,Permanent,Trigger,ObjectOverwrite)</f>
        <v>EUR1E6E23Y_Quote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x14ac:dyDescent="0.2">
      <c r="A31" s="134"/>
      <c r="B31" s="86" t="str">
        <f t="shared" si="0"/>
        <v>24Y</v>
      </c>
      <c r="C31" s="86" t="str">
        <f t="shared" si="1"/>
        <v>1E</v>
      </c>
      <c r="D31" s="86" t="str">
        <f t="shared" si="2"/>
        <v>6E</v>
      </c>
      <c r="E31" s="85" t="str">
        <f t="shared" si="3"/>
        <v>EUR1E6E24Y_Quote</v>
      </c>
      <c r="F31" s="85" t="str">
        <f>_xll.cfyql_SimpleQuote(E31,,RateTickValue,Permanent,Trigger,ObjectOverwrite)</f>
        <v>EUR1E6E24Y_Quote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x14ac:dyDescent="0.2">
      <c r="A32" s="134"/>
      <c r="B32" s="86" t="str">
        <f t="shared" si="0"/>
        <v>25Y</v>
      </c>
      <c r="C32" s="86" t="str">
        <f t="shared" si="1"/>
        <v>1E</v>
      </c>
      <c r="D32" s="86" t="str">
        <f t="shared" si="2"/>
        <v>6E</v>
      </c>
      <c r="E32" s="85" t="str">
        <f t="shared" si="3"/>
        <v>EUR1E6E25Y_Quote</v>
      </c>
      <c r="F32" s="85" t="str">
        <f>_xll.cfyql_SimpleQuote(E32,,RateTickValue,Permanent,Trigger,ObjectOverwrite)</f>
        <v>EUR1E6E25Y_Quote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f>_xll.cfyql_MidEquivalent(P32,Q32)</f>
        <v>0</v>
      </c>
      <c r="S32" s="184">
        <f t="shared" si="5"/>
        <v>-26.6</v>
      </c>
      <c r="T32" s="182"/>
      <c r="U32" s="181">
        <v>13.3</v>
      </c>
      <c r="V32" s="111"/>
      <c r="W32" s="180">
        <v>13.3</v>
      </c>
      <c r="X32" s="179">
        <f>_xll.cfyql_SimpleQuoteSetValue(F32,ROUND(W32/10000,6),Trigger)</f>
        <v>1.33E-3</v>
      </c>
      <c r="Y32" s="129"/>
    </row>
    <row r="33" spans="1:25" x14ac:dyDescent="0.2">
      <c r="A33" s="134"/>
      <c r="B33" s="86" t="str">
        <f t="shared" si="0"/>
        <v>26Y</v>
      </c>
      <c r="C33" s="86" t="str">
        <f t="shared" si="1"/>
        <v>1E</v>
      </c>
      <c r="D33" s="86" t="str">
        <f t="shared" si="2"/>
        <v>6E</v>
      </c>
      <c r="E33" s="85" t="str">
        <f t="shared" si="3"/>
        <v>EUR1E6E26Y_Quote</v>
      </c>
      <c r="F33" s="85" t="str">
        <f>_xll.cfyql_SimpleQuote(E33,,RateTickValue,Permanent,Trigger,ObjectOverwrite)</f>
        <v>EUR1E6E26Y_Quote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x14ac:dyDescent="0.2">
      <c r="A34" s="134"/>
      <c r="B34" s="86" t="str">
        <f t="shared" si="0"/>
        <v>27Y</v>
      </c>
      <c r="C34" s="86" t="str">
        <f t="shared" si="1"/>
        <v>1E</v>
      </c>
      <c r="D34" s="86" t="str">
        <f t="shared" si="2"/>
        <v>6E</v>
      </c>
      <c r="E34" s="85" t="str">
        <f t="shared" si="3"/>
        <v>EUR1E6E27Y_Quote</v>
      </c>
      <c r="F34" s="85" t="str">
        <f>_xll.cfyql_SimpleQuote(E34,,RateTickValue,Permanent,Trigger,ObjectOverwrite)</f>
        <v>EUR1E6E27Y_Quote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x14ac:dyDescent="0.2">
      <c r="A35" s="134"/>
      <c r="B35" s="86" t="str">
        <f t="shared" si="0"/>
        <v>28Y</v>
      </c>
      <c r="C35" s="86" t="str">
        <f t="shared" si="1"/>
        <v>1E</v>
      </c>
      <c r="D35" s="86" t="str">
        <f t="shared" si="2"/>
        <v>6E</v>
      </c>
      <c r="E35" s="85" t="str">
        <f t="shared" si="3"/>
        <v>EUR1E6E28Y_Quote</v>
      </c>
      <c r="F35" s="85" t="str">
        <f>_xll.cfyql_SimpleQuote(E35,,RateTickValue,Permanent,Trigger,ObjectOverwrite)</f>
        <v>EUR1E6E28Y_Quote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x14ac:dyDescent="0.2">
      <c r="A36" s="134"/>
      <c r="B36" s="86" t="str">
        <f t="shared" si="0"/>
        <v>29Y</v>
      </c>
      <c r="C36" s="86" t="str">
        <f t="shared" si="1"/>
        <v>1E</v>
      </c>
      <c r="D36" s="86" t="str">
        <f t="shared" si="2"/>
        <v>6E</v>
      </c>
      <c r="E36" s="85" t="str">
        <f t="shared" si="3"/>
        <v>EUR1E6E29Y_Quote</v>
      </c>
      <c r="F36" s="85" t="str">
        <f>_xll.cfyql_SimpleQuote(E36,,RateTickValue,Permanent,Trigger,ObjectOverwrite)</f>
        <v>EUR1E6E29Y_Quote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x14ac:dyDescent="0.2">
      <c r="A37" s="134"/>
      <c r="B37" s="86" t="str">
        <f t="shared" si="0"/>
        <v>30Y</v>
      </c>
      <c r="C37" s="86" t="str">
        <f t="shared" si="1"/>
        <v>1E</v>
      </c>
      <c r="D37" s="86" t="str">
        <f t="shared" si="2"/>
        <v>6E</v>
      </c>
      <c r="E37" s="85" t="str">
        <f t="shared" si="3"/>
        <v>EUR1E6E30Y_Quote</v>
      </c>
      <c r="F37" s="85" t="str">
        <f>_xll.cfyql_SimpleQuote(E37,,RateTickValue,Permanent,Trigger,ObjectOverwrite)</f>
        <v>EUR1E6E30Y_Quote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f>_xll.cfyql_MidEquivalent(P37,Q37)</f>
        <v>0</v>
      </c>
      <c r="S37" s="184">
        <f t="shared" si="5"/>
        <v>-24.2</v>
      </c>
      <c r="T37" s="182"/>
      <c r="U37" s="181">
        <v>12.1</v>
      </c>
      <c r="V37" s="111"/>
      <c r="W37" s="180">
        <v>12.1</v>
      </c>
      <c r="X37" s="179">
        <f>_xll.cfyql_SimpleQuoteSetValue(F37,ROUND(W37/10000,6),Trigger)</f>
        <v>1.2099999999999999E-3</v>
      </c>
      <c r="Y37" s="129"/>
    </row>
    <row r="38" spans="1:25" x14ac:dyDescent="0.2">
      <c r="A38" s="134"/>
      <c r="B38" s="86" t="str">
        <f t="shared" si="0"/>
        <v>35Y</v>
      </c>
      <c r="C38" s="86" t="str">
        <f t="shared" si="1"/>
        <v>1E</v>
      </c>
      <c r="D38" s="86" t="str">
        <f t="shared" si="2"/>
        <v>6E</v>
      </c>
      <c r="E38" s="85" t="str">
        <f t="shared" si="3"/>
        <v>EUR1E6E35Y_Quote</v>
      </c>
      <c r="F38" s="85" t="str">
        <f>_xll.cfyql_SimpleQuote(E38,,RateTickValue,Permanent,Trigger,ObjectOverwrite)</f>
        <v>EUR1E6E35Y_Quote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x14ac:dyDescent="0.2">
      <c r="A39" s="134"/>
      <c r="B39" s="86" t="str">
        <f t="shared" si="0"/>
        <v>40Y</v>
      </c>
      <c r="C39" s="86" t="str">
        <f t="shared" si="1"/>
        <v>1E</v>
      </c>
      <c r="D39" s="86" t="str">
        <f t="shared" si="2"/>
        <v>6E</v>
      </c>
      <c r="E39" s="85" t="str">
        <f t="shared" si="3"/>
        <v>EUR1E6E40Y_Quote</v>
      </c>
      <c r="F39" s="85" t="str">
        <f>_xll.cfyql_SimpleQuote(E39,,RateTickValue,Permanent,Trigger,ObjectOverwrite)</f>
        <v>EUR1E6E40Y_Quote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f>_xll.cfyql_MidEquivalent(P39,Q39)</f>
        <v>0</v>
      </c>
      <c r="S39" s="184">
        <f t="shared" si="5"/>
        <v>-21</v>
      </c>
      <c r="T39" s="182"/>
      <c r="U39" s="181">
        <v>10.5</v>
      </c>
      <c r="V39" s="111"/>
      <c r="W39" s="180">
        <v>10.5</v>
      </c>
      <c r="X39" s="179">
        <f>_xll.cfyql_SimpleQuoteSetValue(F39,ROUND(W39/10000,6),Trigger)</f>
        <v>1.0499999999999999E-3</v>
      </c>
      <c r="Y39" s="129"/>
    </row>
    <row r="40" spans="1:25" x14ac:dyDescent="0.2">
      <c r="A40" s="134"/>
      <c r="B40" s="86" t="str">
        <f t="shared" si="0"/>
        <v>50Y</v>
      </c>
      <c r="C40" s="86" t="str">
        <f t="shared" si="1"/>
        <v>1E</v>
      </c>
      <c r="D40" s="86" t="str">
        <f t="shared" si="2"/>
        <v>6E</v>
      </c>
      <c r="E40" s="85" t="str">
        <f t="shared" si="3"/>
        <v>EUR1E6E50Y_Quote</v>
      </c>
      <c r="F40" s="84" t="str">
        <f>_xll.cfyql_SimpleQuote(E40,,RateTickValue,Permanent,Trigger,ObjectOverwrite)</f>
        <v>EUR1E6E50Y_Quote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f>_xll.cfyql_MidEquivalent(P40,Q40)</f>
        <v>0</v>
      </c>
      <c r="S40" s="184">
        <f t="shared" si="5"/>
        <v>-19</v>
      </c>
      <c r="T40" s="182"/>
      <c r="U40" s="181">
        <v>9.5</v>
      </c>
      <c r="V40" s="111"/>
      <c r="W40" s="180">
        <v>9.5</v>
      </c>
      <c r="X40" s="179">
        <f>_xll.cfyql_SimpleQuoteSetValue(F40,ROUND(W40/10000,6),Trigger)</f>
        <v>9.5E-4</v>
      </c>
      <c r="Y40" s="129"/>
    </row>
    <row r="41" spans="1:25" x14ac:dyDescent="0.2">
      <c r="A41" s="134"/>
      <c r="B41" s="75" t="str">
        <f t="shared" si="0"/>
        <v>60Y</v>
      </c>
      <c r="C41" s="75" t="str">
        <f t="shared" si="1"/>
        <v>1E</v>
      </c>
      <c r="D41" s="75" t="str">
        <f t="shared" si="2"/>
        <v>6E</v>
      </c>
      <c r="E41" s="74" t="str">
        <f t="shared" si="3"/>
        <v>EUR1E6E60Y_Quote</v>
      </c>
      <c r="F41" s="73" t="str">
        <f>_xll.cfyql_SimpleQuote(E41,,RateTickValue,Permanent,Trigger,ObjectOverwrite)</f>
        <v>EUR1E6E60Y_Quote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f>_xll.cfyql_MidEquivalent(P41,Q41)</f>
        <v>0</v>
      </c>
      <c r="S41" s="183">
        <f t="shared" si="5"/>
        <v>-17.399999999999999</v>
      </c>
      <c r="T41" s="182"/>
      <c r="U41" s="181">
        <v>8.6999999999999993</v>
      </c>
      <c r="V41" s="111"/>
      <c r="W41" s="192">
        <v>8.6999999999999993</v>
      </c>
      <c r="X41" s="191">
        <f>_xll.cfyql_SimpleQuoteSetValue(F41,ROUND(W41/10000,6),Trigger)</f>
        <v>8.7000000000000001E-4</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59</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f>_xll.cfyql_Trigger(X5:X41)</f>
        <v>82</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str">
        <f>_xll.cfyql_SimpleQuote(E5,,RateTickValue,Permanent,Trigger,ObjectOverwrite)</f>
        <v>EUR3E6E1Y_Quote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f>_xll.cfyql_MidSafe(P5,Q5)</f>
        <v>0</v>
      </c>
      <c r="S5" s="184">
        <f t="shared" ref="S5:S41" si="5">(R5-P5)*2</f>
        <v>-15.1</v>
      </c>
      <c r="T5" s="182"/>
      <c r="U5" s="181">
        <v>8.0500000000000007</v>
      </c>
      <c r="V5" s="111"/>
      <c r="W5" s="180">
        <f t="array" ref="W5:W41">QuoteStatic</f>
        <v>8.0500000000000007</v>
      </c>
      <c r="X5" s="179">
        <f>_xll.cfyql_SimpleQuoteSetValue(F5,ROUND(W5/10000,6),Trigger)</f>
        <v>8.0500000000000005E-4</v>
      </c>
      <c r="Y5" s="129"/>
    </row>
    <row r="6" spans="1:28" ht="11.25" customHeight="1" x14ac:dyDescent="0.2">
      <c r="A6" s="134"/>
      <c r="B6" s="86" t="str">
        <f t="shared" si="0"/>
        <v>15M</v>
      </c>
      <c r="C6" s="86" t="str">
        <f t="shared" si="1"/>
        <v>3E</v>
      </c>
      <c r="D6" s="86" t="str">
        <f t="shared" si="2"/>
        <v>6E</v>
      </c>
      <c r="E6" s="85" t="str">
        <f t="shared" si="3"/>
        <v>EUR3E6E15M_Quote</v>
      </c>
      <c r="F6" s="85" t="str">
        <f>_xll.cfyql_SimpleQuote(E6,,RateTickValue,Permanent,Trigger,ObjectOverwrite)</f>
        <v>EUR3E6E15M_Quote</v>
      </c>
      <c r="G6" s="42" t="e">
        <f ca="1">_xll.ohRangeRetrieveError(F6)</f>
        <v>#NAME?</v>
      </c>
      <c r="H6" s="36"/>
      <c r="J6" s="186"/>
      <c r="K6" s="140" t="s">
        <v>57</v>
      </c>
      <c r="L6" s="140" t="s">
        <v>69</v>
      </c>
      <c r="M6" s="140" t="s">
        <v>66</v>
      </c>
      <c r="N6" s="185" t="str">
        <f t="shared" si="4"/>
        <v>EUR3E6E15M</v>
      </c>
      <c r="O6" s="139" t="str">
        <v>EUR3E6E15M=ICAP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3E</v>
      </c>
      <c r="D7" s="86" t="str">
        <f t="shared" si="2"/>
        <v>6E</v>
      </c>
      <c r="E7" s="85" t="str">
        <f t="shared" si="3"/>
        <v>EUR3E6E18M_Quote</v>
      </c>
      <c r="F7" s="85" t="str">
        <f>_xll.cfyql_SimpleQuote(E7,,RateTickValue,Permanent,Trigger,ObjectOverwrite)</f>
        <v>EUR3E6E18M_Quote</v>
      </c>
      <c r="G7" s="42" t="e">
        <f ca="1">_xll.ohRangeRetrieveError(F7)</f>
        <v>#NAME?</v>
      </c>
      <c r="H7" s="36"/>
      <c r="J7" s="186"/>
      <c r="K7" s="140" t="s">
        <v>56</v>
      </c>
      <c r="L7" s="140" t="s">
        <v>69</v>
      </c>
      <c r="M7" s="140" t="s">
        <v>66</v>
      </c>
      <c r="N7" s="185" t="str">
        <f t="shared" si="4"/>
        <v>EUR3E6E18M</v>
      </c>
      <c r="O7" s="139" t="str">
        <v>EUR3E6E18M=ICAP</v>
      </c>
      <c r="P7" s="184">
        <v>8</v>
      </c>
      <c r="Q7" s="184">
        <v>9</v>
      </c>
      <c r="R7" s="184">
        <f>_xll.cfyql_MidSafe(P7,Q7)</f>
        <v>0</v>
      </c>
      <c r="S7" s="184">
        <f t="shared" si="5"/>
        <v>-16</v>
      </c>
      <c r="T7" s="182"/>
      <c r="U7" s="181">
        <v>8.5</v>
      </c>
      <c r="V7" s="111"/>
      <c r="W7" s="180">
        <v>8.5</v>
      </c>
      <c r="X7" s="179">
        <f>_xll.cfyql_SimpleQuoteSetValue(F7,ROUND(W7/10000,6),Trigger)</f>
        <v>8.4999999999999995E-4</v>
      </c>
      <c r="Y7" s="129"/>
    </row>
    <row r="8" spans="1:28" ht="11.25" customHeight="1" x14ac:dyDescent="0.2">
      <c r="A8" s="134"/>
      <c r="B8" s="86" t="str">
        <f t="shared" si="0"/>
        <v>21M</v>
      </c>
      <c r="C8" s="86" t="str">
        <f t="shared" si="1"/>
        <v>3E</v>
      </c>
      <c r="D8" s="86" t="str">
        <f t="shared" si="2"/>
        <v>6E</v>
      </c>
      <c r="E8" s="85" t="str">
        <f t="shared" si="3"/>
        <v>EUR3E6E21M_Quote</v>
      </c>
      <c r="F8" s="85" t="str">
        <f>_xll.cfyql_SimpleQuote(E8,,RateTickValue,Permanent,Trigger,ObjectOverwrite)</f>
        <v>EUR3E6E21M_Quote</v>
      </c>
      <c r="G8" s="42" t="e">
        <f ca="1">_xll.ohRangeRetrieveError(F8)</f>
        <v>#NAME?</v>
      </c>
      <c r="H8" s="36"/>
      <c r="J8" s="186"/>
      <c r="K8" s="140" t="s">
        <v>55</v>
      </c>
      <c r="L8" s="140" t="s">
        <v>69</v>
      </c>
      <c r="M8" s="140" t="s">
        <v>66</v>
      </c>
      <c r="N8" s="185" t="str">
        <f t="shared" si="4"/>
        <v>EUR3E6E21M</v>
      </c>
      <c r="O8" s="139" t="str">
        <v>EUR3E6E21M=ICAP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3E</v>
      </c>
      <c r="D9" s="86" t="str">
        <f t="shared" si="2"/>
        <v>6E</v>
      </c>
      <c r="E9" s="85" t="str">
        <f t="shared" si="3"/>
        <v>EUR3E6E2Y_Quote</v>
      </c>
      <c r="F9" s="85" t="str">
        <f>_xll.cfyql_SimpleQuote(E9,,RateTickValue,Permanent,Trigger,ObjectOverwrite)</f>
        <v>EUR3E6E2Y_Quote</v>
      </c>
      <c r="G9" s="42" t="e">
        <f ca="1">_xll.ohRangeRetrieveError(F9)</f>
        <v>#NAME?</v>
      </c>
      <c r="H9" s="36"/>
      <c r="J9" s="134"/>
      <c r="K9" s="140" t="s">
        <v>54</v>
      </c>
      <c r="L9" s="140" t="s">
        <v>69</v>
      </c>
      <c r="M9" s="140" t="s">
        <v>66</v>
      </c>
      <c r="N9" s="185" t="str">
        <f t="shared" si="4"/>
        <v>EUR3E6E2Y</v>
      </c>
      <c r="O9" s="139" t="str">
        <v>EUR3E6E2Y=ICAP</v>
      </c>
      <c r="P9" s="184">
        <v>8.4</v>
      </c>
      <c r="Q9" s="184">
        <v>9.4</v>
      </c>
      <c r="R9" s="184">
        <f>_xll.cfyql_MidSafe(P9,Q9)</f>
        <v>0</v>
      </c>
      <c r="S9" s="184">
        <f t="shared" si="5"/>
        <v>-16.8</v>
      </c>
      <c r="T9" s="182"/>
      <c r="U9" s="181">
        <v>8.9</v>
      </c>
      <c r="V9" s="111"/>
      <c r="W9" s="180">
        <v>8.9</v>
      </c>
      <c r="X9" s="179">
        <f>_xll.cfyql_SimpleQuoteSetValue(F9,ROUND(W9/10000,6),Trigger)</f>
        <v>8.8999999999999995E-4</v>
      </c>
      <c r="Y9" s="129"/>
    </row>
    <row r="10" spans="1:28" ht="11.25" customHeight="1" x14ac:dyDescent="0.2">
      <c r="A10" s="134"/>
      <c r="B10" s="86" t="str">
        <f t="shared" si="0"/>
        <v>3Y</v>
      </c>
      <c r="C10" s="86" t="str">
        <f t="shared" si="1"/>
        <v>3E</v>
      </c>
      <c r="D10" s="86" t="str">
        <f t="shared" si="2"/>
        <v>6E</v>
      </c>
      <c r="E10" s="85" t="str">
        <f t="shared" si="3"/>
        <v>EUR3E6E3Y_Quote</v>
      </c>
      <c r="F10" s="85" t="str">
        <f>_xll.cfyql_SimpleQuote(E10,,RateTickValue,Permanent,Trigger,ObjectOverwrite)</f>
        <v>EUR3E6E3Y_Quote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f>_xll.cfyql_MidSafe(P10,Q10)</f>
        <v>0</v>
      </c>
      <c r="S10" s="184">
        <f t="shared" si="5"/>
        <v>-18.399999999999999</v>
      </c>
      <c r="T10" s="182"/>
      <c r="U10" s="181">
        <v>9.6999999999999993</v>
      </c>
      <c r="V10" s="111"/>
      <c r="W10" s="180">
        <v>9.6999999999999993</v>
      </c>
      <c r="X10" s="179">
        <f>_xll.cfyql_SimpleQuoteSetValue(F10,ROUND(W10/10000,6),Trigger)</f>
        <v>9.7000000000000005E-4</v>
      </c>
      <c r="Y10" s="129"/>
    </row>
    <row r="11" spans="1:28" ht="11.25" customHeight="1" x14ac:dyDescent="0.2">
      <c r="A11" s="134"/>
      <c r="B11" s="86" t="str">
        <f t="shared" si="0"/>
        <v>4Y</v>
      </c>
      <c r="C11" s="86" t="str">
        <f t="shared" si="1"/>
        <v>3E</v>
      </c>
      <c r="D11" s="86" t="str">
        <f t="shared" si="2"/>
        <v>6E</v>
      </c>
      <c r="E11" s="85" t="str">
        <f t="shared" si="3"/>
        <v>EUR3E6E4Y_Quote</v>
      </c>
      <c r="F11" s="85" t="str">
        <f>_xll.cfyql_SimpleQuote(E11,,RateTickValue,Permanent,Trigger,ObjectOverwrite)</f>
        <v>EUR3E6E4Y_Quote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f>_xll.cfyql_MidSafe(P11,Q11)</f>
        <v>0</v>
      </c>
      <c r="S11" s="184">
        <f t="shared" si="5"/>
        <v>-19.7</v>
      </c>
      <c r="T11" s="182"/>
      <c r="U11" s="181">
        <v>10.35</v>
      </c>
      <c r="V11" s="111"/>
      <c r="W11" s="180">
        <v>10.35</v>
      </c>
      <c r="X11" s="179">
        <f>_xll.cfyql_SimpleQuoteSetValue(F11,ROUND(W11/10000,6),Trigger)</f>
        <v>1.0349999999999999E-3</v>
      </c>
      <c r="Y11" s="129"/>
    </row>
    <row r="12" spans="1:28" ht="11.25" customHeight="1" x14ac:dyDescent="0.2">
      <c r="A12" s="134"/>
      <c r="B12" s="86" t="str">
        <f t="shared" si="0"/>
        <v>5Y</v>
      </c>
      <c r="C12" s="86" t="str">
        <f t="shared" si="1"/>
        <v>3E</v>
      </c>
      <c r="D12" s="86" t="str">
        <f t="shared" si="2"/>
        <v>6E</v>
      </c>
      <c r="E12" s="85" t="str">
        <f t="shared" si="3"/>
        <v>EUR3E6E5Y_Quote</v>
      </c>
      <c r="F12" s="85" t="str">
        <f>_xll.cfyql_SimpleQuote(E12,,RateTickValue,Permanent,Trigger,ObjectOverwrite)</f>
        <v>EUR3E6E5Y_Quote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f>_xll.cfyql_MidSafe(P12,Q12)</f>
        <v>0</v>
      </c>
      <c r="S12" s="184">
        <f t="shared" si="5"/>
        <v>-20.8</v>
      </c>
      <c r="T12" s="182"/>
      <c r="U12" s="181">
        <v>10.9</v>
      </c>
      <c r="V12" s="111"/>
      <c r="W12" s="180">
        <v>10.9</v>
      </c>
      <c r="X12" s="179">
        <f>_xll.cfyql_SimpleQuoteSetValue(F12,ROUND(W12/10000,6),Trigger)</f>
        <v>1.09E-3</v>
      </c>
      <c r="Y12" s="129"/>
    </row>
    <row r="13" spans="1:28" ht="11.25" customHeight="1" x14ac:dyDescent="0.2">
      <c r="A13" s="134"/>
      <c r="B13" s="86" t="str">
        <f t="shared" si="0"/>
        <v>6Y</v>
      </c>
      <c r="C13" s="86" t="str">
        <f t="shared" si="1"/>
        <v>3E</v>
      </c>
      <c r="D13" s="86" t="str">
        <f t="shared" si="2"/>
        <v>6E</v>
      </c>
      <c r="E13" s="85" t="str">
        <f t="shared" si="3"/>
        <v>EUR3E6E6Y_Quote</v>
      </c>
      <c r="F13" s="85" t="str">
        <f>_xll.cfyql_SimpleQuote(E13,,RateTickValue,Permanent,Trigger,ObjectOverwrite)</f>
        <v>EUR3E6E6Y_Quote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f>_xll.cfyql_MidSafe(P13,Q13)</f>
        <v>0</v>
      </c>
      <c r="S13" s="184">
        <f t="shared" si="5"/>
        <v>-20.8</v>
      </c>
      <c r="T13" s="182"/>
      <c r="U13" s="181">
        <v>10.9</v>
      </c>
      <c r="V13" s="111"/>
      <c r="W13" s="180">
        <v>10.9</v>
      </c>
      <c r="X13" s="179">
        <f>_xll.cfyql_SimpleQuoteSetValue(F13,ROUND(W13/10000,6),Trigger)</f>
        <v>1.09E-3</v>
      </c>
      <c r="Y13" s="129"/>
    </row>
    <row r="14" spans="1:28" ht="11.25" customHeight="1" x14ac:dyDescent="0.2">
      <c r="A14" s="134"/>
      <c r="B14" s="86" t="str">
        <f t="shared" si="0"/>
        <v>7Y</v>
      </c>
      <c r="C14" s="86" t="str">
        <f t="shared" si="1"/>
        <v>3E</v>
      </c>
      <c r="D14" s="86" t="str">
        <f t="shared" si="2"/>
        <v>6E</v>
      </c>
      <c r="E14" s="85" t="str">
        <f t="shared" si="3"/>
        <v>EUR3E6E7Y_Quote</v>
      </c>
      <c r="F14" s="85" t="str">
        <f>_xll.cfyql_SimpleQuote(E14,,RateTickValue,Permanent,Trigger,ObjectOverwrite)</f>
        <v>EUR3E6E7Y_Quote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f>_xll.cfyql_MidSafe(P14,Q14)</f>
        <v>0</v>
      </c>
      <c r="S14" s="184">
        <f t="shared" si="5"/>
        <v>-20.399999999999999</v>
      </c>
      <c r="T14" s="182"/>
      <c r="U14" s="181">
        <v>10.7</v>
      </c>
      <c r="V14" s="111"/>
      <c r="W14" s="180">
        <v>10.7</v>
      </c>
      <c r="X14" s="179">
        <f>_xll.cfyql_SimpleQuoteSetValue(F14,ROUND(W14/10000,6),Trigger)</f>
        <v>1.07E-3</v>
      </c>
      <c r="Y14" s="129"/>
    </row>
    <row r="15" spans="1:28" ht="11.25" customHeight="1" x14ac:dyDescent="0.2">
      <c r="A15" s="134"/>
      <c r="B15" s="86" t="str">
        <f t="shared" si="0"/>
        <v>8Y</v>
      </c>
      <c r="C15" s="86" t="str">
        <f t="shared" si="1"/>
        <v>3E</v>
      </c>
      <c r="D15" s="86" t="str">
        <f t="shared" si="2"/>
        <v>6E</v>
      </c>
      <c r="E15" s="85" t="str">
        <f t="shared" si="3"/>
        <v>EUR3E6E8Y_Quote</v>
      </c>
      <c r="F15" s="85" t="str">
        <f>_xll.cfyql_SimpleQuote(E15,,RateTickValue,Permanent,Trigger,ObjectOverwrite)</f>
        <v>EUR3E6E8Y_Quote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f>_xll.cfyql_MidSafe(P15,Q15)</f>
        <v>0</v>
      </c>
      <c r="S15" s="184">
        <f t="shared" si="5"/>
        <v>-19.8</v>
      </c>
      <c r="T15" s="182"/>
      <c r="U15" s="181">
        <v>10.4</v>
      </c>
      <c r="V15" s="111"/>
      <c r="W15" s="180">
        <v>10.4</v>
      </c>
      <c r="X15" s="179">
        <f>_xll.cfyql_SimpleQuoteSetValue(F15,ROUND(W15/10000,6),Trigger)</f>
        <v>1.0399999999999999E-3</v>
      </c>
      <c r="Y15" s="129"/>
    </row>
    <row r="16" spans="1:28" ht="11.25" customHeight="1" x14ac:dyDescent="0.2">
      <c r="A16" s="134"/>
      <c r="B16" s="86" t="str">
        <f t="shared" si="0"/>
        <v>9Y</v>
      </c>
      <c r="C16" s="86" t="str">
        <f t="shared" si="1"/>
        <v>3E</v>
      </c>
      <c r="D16" s="86" t="str">
        <f t="shared" si="2"/>
        <v>6E</v>
      </c>
      <c r="E16" s="85" t="str">
        <f t="shared" si="3"/>
        <v>EUR3E6E9Y_Quote</v>
      </c>
      <c r="F16" s="85" t="str">
        <f>_xll.cfyql_SimpleQuote(E16,,RateTickValue,Permanent,Trigger,ObjectOverwrite)</f>
        <v>EUR3E6E9Y_Quote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f>_xll.cfyql_MidSafe(P16,Q16)</f>
        <v>0</v>
      </c>
      <c r="S16" s="184">
        <f t="shared" si="5"/>
        <v>-19</v>
      </c>
      <c r="T16" s="182"/>
      <c r="U16" s="181">
        <v>10</v>
      </c>
      <c r="V16" s="111"/>
      <c r="W16" s="180">
        <v>10</v>
      </c>
      <c r="X16" s="179">
        <f>_xll.cfyql_SimpleQuoteSetValue(F16,ROUND(W16/10000,6),Trigger)</f>
        <v>1E-3</v>
      </c>
      <c r="Y16" s="129"/>
    </row>
    <row r="17" spans="1:25" ht="11.25" customHeight="1" x14ac:dyDescent="0.2">
      <c r="A17" s="134"/>
      <c r="B17" s="86" t="str">
        <f t="shared" si="0"/>
        <v>10Y</v>
      </c>
      <c r="C17" s="86" t="str">
        <f t="shared" si="1"/>
        <v>3E</v>
      </c>
      <c r="D17" s="86" t="str">
        <f t="shared" si="2"/>
        <v>6E</v>
      </c>
      <c r="E17" s="85" t="str">
        <f t="shared" si="3"/>
        <v>EUR3E6E10Y_Quote</v>
      </c>
      <c r="F17" s="85" t="str">
        <f>_xll.cfyql_SimpleQuote(E17,,RateTickValue,Permanent,Trigger,ObjectOverwrite)</f>
        <v>EUR3E6E10Y_Quote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f>_xll.cfyql_MidSafe(P17,Q17)</f>
        <v>0</v>
      </c>
      <c r="S17" s="184">
        <f t="shared" si="5"/>
        <v>-18.100000000000001</v>
      </c>
      <c r="T17" s="182"/>
      <c r="U17" s="181">
        <v>9.5500000000000007</v>
      </c>
      <c r="V17" s="111"/>
      <c r="W17" s="180">
        <v>9.5500000000000007</v>
      </c>
      <c r="X17" s="179">
        <f>_xll.cfyql_SimpleQuoteSetValue(F17,ROUND(W17/10000,6),Trigger)</f>
        <v>9.5500000000000001E-4</v>
      </c>
      <c r="Y17" s="129"/>
    </row>
    <row r="18" spans="1:25" ht="11.25" customHeight="1" x14ac:dyDescent="0.2">
      <c r="A18" s="134"/>
      <c r="B18" s="86" t="str">
        <f t="shared" si="0"/>
        <v>11Y</v>
      </c>
      <c r="C18" s="86" t="str">
        <f t="shared" si="1"/>
        <v>3E</v>
      </c>
      <c r="D18" s="86" t="str">
        <f t="shared" si="2"/>
        <v>6E</v>
      </c>
      <c r="E18" s="85" t="str">
        <f t="shared" si="3"/>
        <v>EUR3E6E11Y_Quote</v>
      </c>
      <c r="F18" s="85" t="str">
        <f>_xll.cfyql_SimpleQuote(E18,,RateTickValue,Permanent,Trigger,ObjectOverwrite)</f>
        <v>EUR3E6E11Y_Quote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f>_xll.cfyql_MidSafe(P18,Q18)</f>
        <v>0</v>
      </c>
      <c r="S18" s="184">
        <f t="shared" si="5"/>
        <v>-17.100000000000001</v>
      </c>
      <c r="T18" s="182"/>
      <c r="U18" s="181">
        <v>9.0500000000000007</v>
      </c>
      <c r="V18" s="111"/>
      <c r="W18" s="180">
        <v>9.0500000000000007</v>
      </c>
      <c r="X18" s="179">
        <f>_xll.cfyql_SimpleQuoteSetValue(F18,ROUND(W18/10000,6),Trigger)</f>
        <v>9.0499999999999999E-4</v>
      </c>
      <c r="Y18" s="129"/>
    </row>
    <row r="19" spans="1:25" ht="11.25" customHeight="1" x14ac:dyDescent="0.2">
      <c r="A19" s="134"/>
      <c r="B19" s="86" t="str">
        <f t="shared" si="0"/>
        <v>12Y</v>
      </c>
      <c r="C19" s="86" t="str">
        <f t="shared" si="1"/>
        <v>3E</v>
      </c>
      <c r="D19" s="86" t="str">
        <f t="shared" si="2"/>
        <v>6E</v>
      </c>
      <c r="E19" s="85" t="str">
        <f t="shared" si="3"/>
        <v>EUR3E6E12Y_Quote</v>
      </c>
      <c r="F19" s="85" t="str">
        <f>_xll.cfyql_SimpleQuote(E19,,RateTickValue,Permanent,Trigger,ObjectOverwrite)</f>
        <v>EUR3E6E12Y_Quote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f>_xll.cfyql_MidSafe(P19,Q19)</f>
        <v>0</v>
      </c>
      <c r="S19" s="184">
        <f t="shared" si="5"/>
        <v>-16.399999999999999</v>
      </c>
      <c r="T19" s="182"/>
      <c r="U19" s="181">
        <v>8.6999999999999993</v>
      </c>
      <c r="V19" s="111"/>
      <c r="W19" s="180">
        <v>8.6999999999999993</v>
      </c>
      <c r="X19" s="179">
        <f>_xll.cfyql_SimpleQuoteSetValue(F19,ROUND(W19/10000,6),Trigger)</f>
        <v>8.7000000000000001E-4</v>
      </c>
      <c r="Y19" s="129"/>
    </row>
    <row r="20" spans="1:25" ht="11.25" customHeight="1" x14ac:dyDescent="0.2">
      <c r="A20" s="134"/>
      <c r="B20" s="86" t="str">
        <f t="shared" si="0"/>
        <v>13Y</v>
      </c>
      <c r="C20" s="86" t="str">
        <f t="shared" si="1"/>
        <v>3E</v>
      </c>
      <c r="D20" s="86" t="str">
        <f t="shared" si="2"/>
        <v>6E</v>
      </c>
      <c r="E20" s="85" t="str">
        <f t="shared" si="3"/>
        <v>EUR3E6E13Y_Quote</v>
      </c>
      <c r="F20" s="85" t="str">
        <f>_xll.cfyql_SimpleQuote(E20,,RateTickValue,Permanent,Trigger,ObjectOverwrite)</f>
        <v>EUR3E6E13Y_Quote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3E</v>
      </c>
      <c r="D21" s="86" t="str">
        <f t="shared" si="2"/>
        <v>6E</v>
      </c>
      <c r="E21" s="85" t="str">
        <f t="shared" si="3"/>
        <v>EUR3E6E14Y_Quote</v>
      </c>
      <c r="F21" s="85" t="str">
        <f>_xll.cfyql_SimpleQuote(E21,,RateTickValue,Permanent,Trigger,ObjectOverwrite)</f>
        <v>EUR3E6E14Y_Quote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3E</v>
      </c>
      <c r="D22" s="86" t="str">
        <f t="shared" si="2"/>
        <v>6E</v>
      </c>
      <c r="E22" s="85" t="str">
        <f t="shared" si="3"/>
        <v>EUR3E6E15Y_Quote</v>
      </c>
      <c r="F22" s="85" t="str">
        <f>_xll.cfyql_SimpleQuote(E22,,RateTickValue,Permanent,Trigger,ObjectOverwrite)</f>
        <v>EUR3E6E15Y_Quote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f>_xll.cfyql_MidSafe(P22,Q22)</f>
        <v>0</v>
      </c>
      <c r="S22" s="184">
        <f t="shared" si="5"/>
        <v>-14.2</v>
      </c>
      <c r="T22" s="182"/>
      <c r="U22" s="181">
        <v>7.6</v>
      </c>
      <c r="V22" s="111"/>
      <c r="W22" s="180">
        <v>7.6</v>
      </c>
      <c r="X22" s="179">
        <f>_xll.cfyql_SimpleQuoteSetValue(F22,ROUND(W22/10000,6),Trigger)</f>
        <v>7.6000000000000004E-4</v>
      </c>
      <c r="Y22" s="129"/>
    </row>
    <row r="23" spans="1:25" ht="11.25" customHeight="1" x14ac:dyDescent="0.2">
      <c r="A23" s="134"/>
      <c r="B23" s="86" t="str">
        <f t="shared" si="0"/>
        <v>16Y</v>
      </c>
      <c r="C23" s="86" t="str">
        <f t="shared" si="1"/>
        <v>3E</v>
      </c>
      <c r="D23" s="86" t="str">
        <f t="shared" si="2"/>
        <v>6E</v>
      </c>
      <c r="E23" s="85" t="str">
        <f t="shared" si="3"/>
        <v>EUR3E6E16Y_Quote</v>
      </c>
      <c r="F23" s="85" t="str">
        <f>_xll.cfyql_SimpleQuote(E23,,RateTickValue,Permanent,Trigger,ObjectOverwrite)</f>
        <v>EUR3E6E16Y_Quote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3E</v>
      </c>
      <c r="D24" s="86" t="str">
        <f t="shared" si="2"/>
        <v>6E</v>
      </c>
      <c r="E24" s="85" t="str">
        <f t="shared" si="3"/>
        <v>EUR3E6E17Y_Quote</v>
      </c>
      <c r="F24" s="85" t="str">
        <f>_xll.cfyql_SimpleQuote(E24,,RateTickValue,Permanent,Trigger,ObjectOverwrite)</f>
        <v>EUR3E6E17Y_Quote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3E</v>
      </c>
      <c r="D25" s="86" t="str">
        <f t="shared" si="2"/>
        <v>6E</v>
      </c>
      <c r="E25" s="85" t="str">
        <f t="shared" si="3"/>
        <v>EUR3E6E18Y_Quote</v>
      </c>
      <c r="F25" s="85" t="str">
        <f>_xll.cfyql_SimpleQuote(E25,,RateTickValue,Permanent,Trigger,ObjectOverwrite)</f>
        <v>EUR3E6E18Y_Quote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3E</v>
      </c>
      <c r="D26" s="86" t="str">
        <f t="shared" si="2"/>
        <v>6E</v>
      </c>
      <c r="E26" s="85" t="str">
        <f t="shared" si="3"/>
        <v>EUR3E6E19Y_Quote</v>
      </c>
      <c r="F26" s="85" t="str">
        <f>_xll.cfyql_SimpleQuote(E26,,RateTickValue,Permanent,Trigger,ObjectOverwrite)</f>
        <v>EUR3E6E19Y_Quote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3E</v>
      </c>
      <c r="D27" s="86" t="str">
        <f t="shared" si="2"/>
        <v>6E</v>
      </c>
      <c r="E27" s="85" t="str">
        <f t="shared" si="3"/>
        <v>EUR3E6E20Y_Quote</v>
      </c>
      <c r="F27" s="85" t="str">
        <f>_xll.cfyql_SimpleQuote(E27,,RateTickValue,Permanent,Trigger,ObjectOverwrite)</f>
        <v>EUR3E6E20Y_Quote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f>_xll.cfyql_MidSafe(P27,Q27)</f>
        <v>0</v>
      </c>
      <c r="S27" s="184">
        <f t="shared" si="5"/>
        <v>-11.8</v>
      </c>
      <c r="T27" s="182"/>
      <c r="U27" s="181">
        <v>6.4</v>
      </c>
      <c r="V27" s="111"/>
      <c r="W27" s="180">
        <v>6.4</v>
      </c>
      <c r="X27" s="179">
        <f>_xll.cfyql_SimpleQuoteSetValue(F27,ROUND(W27/10000,6),Trigger)</f>
        <v>6.4000000000000005E-4</v>
      </c>
      <c r="Y27" s="129"/>
    </row>
    <row r="28" spans="1:25" ht="11.25" customHeight="1" x14ac:dyDescent="0.2">
      <c r="A28" s="134"/>
      <c r="B28" s="86" t="str">
        <f t="shared" si="0"/>
        <v>21Y</v>
      </c>
      <c r="C28" s="86" t="str">
        <f t="shared" si="1"/>
        <v>3E</v>
      </c>
      <c r="D28" s="86" t="str">
        <f t="shared" si="2"/>
        <v>6E</v>
      </c>
      <c r="E28" s="85" t="str">
        <f t="shared" si="3"/>
        <v>EUR3E6E21Y_Quote</v>
      </c>
      <c r="F28" s="85" t="str">
        <f>_xll.cfyql_SimpleQuote(E28,,RateTickValue,Permanent,Trigger,ObjectOverwrite)</f>
        <v>EUR3E6E21Y_Quote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3E</v>
      </c>
      <c r="D29" s="86" t="str">
        <f t="shared" si="2"/>
        <v>6E</v>
      </c>
      <c r="E29" s="85" t="str">
        <f t="shared" si="3"/>
        <v>EUR3E6E22Y_Quote</v>
      </c>
      <c r="F29" s="85" t="str">
        <f>_xll.cfyql_SimpleQuote(E29,,RateTickValue,Permanent,Trigger,ObjectOverwrite)</f>
        <v>EUR3E6E22Y_Quote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3E</v>
      </c>
      <c r="D30" s="86" t="str">
        <f t="shared" si="2"/>
        <v>6E</v>
      </c>
      <c r="E30" s="85" t="str">
        <f t="shared" si="3"/>
        <v>EUR3E6E23Y_Quote</v>
      </c>
      <c r="F30" s="85" t="str">
        <f>_xll.cfyql_SimpleQuote(E30,,RateTickValue,Permanent,Trigger,ObjectOverwrite)</f>
        <v>EUR3E6E23Y_Quote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3E</v>
      </c>
      <c r="D31" s="86" t="str">
        <f t="shared" si="2"/>
        <v>6E</v>
      </c>
      <c r="E31" s="85" t="str">
        <f t="shared" si="3"/>
        <v>EUR3E6E24Y_Quote</v>
      </c>
      <c r="F31" s="85" t="str">
        <f>_xll.cfyql_SimpleQuote(E31,,RateTickValue,Permanent,Trigger,ObjectOverwrite)</f>
        <v>EUR3E6E24Y_Quote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3E</v>
      </c>
      <c r="D32" s="86" t="str">
        <f t="shared" si="2"/>
        <v>6E</v>
      </c>
      <c r="E32" s="85" t="str">
        <f t="shared" si="3"/>
        <v>EUR3E6E25Y_Quote</v>
      </c>
      <c r="F32" s="85" t="str">
        <f>_xll.cfyql_SimpleQuote(E32,,RateTickValue,Permanent,Trigger,ObjectOverwrite)</f>
        <v>EUR3E6E25Y_Quote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f>_xll.cfyql_MidSafe(P32,Q32)</f>
        <v>0</v>
      </c>
      <c r="S32" s="184">
        <f t="shared" si="5"/>
        <v>-10</v>
      </c>
      <c r="T32" s="182"/>
      <c r="U32" s="181">
        <v>5.5</v>
      </c>
      <c r="V32" s="111"/>
      <c r="W32" s="180">
        <v>5.5</v>
      </c>
      <c r="X32" s="179">
        <f>_xll.cfyql_SimpleQuoteSetValue(F32,ROUND(W32/10000,6),Trigger)</f>
        <v>5.5000000000000003E-4</v>
      </c>
      <c r="Y32" s="129"/>
    </row>
    <row r="33" spans="1:25" ht="11.25" customHeight="1" x14ac:dyDescent="0.2">
      <c r="A33" s="134"/>
      <c r="B33" s="86" t="str">
        <f t="shared" si="0"/>
        <v>26Y</v>
      </c>
      <c r="C33" s="86" t="str">
        <f t="shared" si="1"/>
        <v>3E</v>
      </c>
      <c r="D33" s="86" t="str">
        <f t="shared" si="2"/>
        <v>6E</v>
      </c>
      <c r="E33" s="85" t="str">
        <f t="shared" si="3"/>
        <v>EUR3E6E26Y_Quote</v>
      </c>
      <c r="F33" s="85" t="str">
        <f>_xll.cfyql_SimpleQuote(E33,,RateTickValue,Permanent,Trigger,ObjectOverwrite)</f>
        <v>EUR3E6E26Y_Quote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3E</v>
      </c>
      <c r="D34" s="86" t="str">
        <f t="shared" si="2"/>
        <v>6E</v>
      </c>
      <c r="E34" s="85" t="str">
        <f t="shared" si="3"/>
        <v>EUR3E6E27Y_Quote</v>
      </c>
      <c r="F34" s="85" t="str">
        <f>_xll.cfyql_SimpleQuote(E34,,RateTickValue,Permanent,Trigger,ObjectOverwrite)</f>
        <v>EUR3E6E27Y_Quote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3E</v>
      </c>
      <c r="D35" s="86" t="str">
        <f t="shared" si="2"/>
        <v>6E</v>
      </c>
      <c r="E35" s="85" t="str">
        <f t="shared" si="3"/>
        <v>EUR3E6E28Y_Quote</v>
      </c>
      <c r="F35" s="85" t="str">
        <f>_xll.cfyql_SimpleQuote(E35,,RateTickValue,Permanent,Trigger,ObjectOverwrite)</f>
        <v>EUR3E6E28Y_Quote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3E</v>
      </c>
      <c r="D36" s="86" t="str">
        <f t="shared" si="2"/>
        <v>6E</v>
      </c>
      <c r="E36" s="85" t="str">
        <f t="shared" si="3"/>
        <v>EUR3E6E29Y_Quote</v>
      </c>
      <c r="F36" s="85" t="str">
        <f>_xll.cfyql_SimpleQuote(E36,,RateTickValue,Permanent,Trigger,ObjectOverwrite)</f>
        <v>EUR3E6E29Y_Quote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3E</v>
      </c>
      <c r="D37" s="86" t="str">
        <f t="shared" si="2"/>
        <v>6E</v>
      </c>
      <c r="E37" s="85" t="str">
        <f t="shared" si="3"/>
        <v>EUR3E6E30Y_Quote</v>
      </c>
      <c r="F37" s="85" t="str">
        <f>_xll.cfyql_SimpleQuote(E37,,RateTickValue,Permanent,Trigger,ObjectOverwrite)</f>
        <v>EUR3E6E30Y_Quote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f>_xll.cfyql_MidSafe(P37,Q37)</f>
        <v>0</v>
      </c>
      <c r="S37" s="184">
        <f t="shared" si="5"/>
        <v>-8.8000000000000007</v>
      </c>
      <c r="T37" s="182"/>
      <c r="U37" s="181">
        <v>4.9000000000000004</v>
      </c>
      <c r="V37" s="111"/>
      <c r="W37" s="180">
        <v>4.9000000000000004</v>
      </c>
      <c r="X37" s="179">
        <f>_xll.cfyql_SimpleQuoteSetValue(F37,ROUND(W37/10000,6),Trigger)</f>
        <v>4.8999999999999998E-4</v>
      </c>
      <c r="Y37" s="129"/>
    </row>
    <row r="38" spans="1:25" ht="11.25" customHeight="1" x14ac:dyDescent="0.2">
      <c r="A38" s="134"/>
      <c r="B38" s="86" t="str">
        <f t="shared" si="0"/>
        <v>35Y</v>
      </c>
      <c r="C38" s="86" t="str">
        <f t="shared" si="1"/>
        <v>3E</v>
      </c>
      <c r="D38" s="86" t="str">
        <f t="shared" si="2"/>
        <v>6E</v>
      </c>
      <c r="E38" s="85" t="str">
        <f t="shared" si="3"/>
        <v>EUR3E6E35Y_Quote</v>
      </c>
      <c r="F38" s="85" t="str">
        <f>_xll.cfyql_SimpleQuote(E38,,RateTickValue,Permanent,Trigger,ObjectOverwrite)</f>
        <v>EUR3E6E35Y_Quote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3E</v>
      </c>
      <c r="D39" s="86" t="str">
        <f t="shared" si="2"/>
        <v>6E</v>
      </c>
      <c r="E39" s="85" t="str">
        <f t="shared" si="3"/>
        <v>EUR3E6E40Y_Quote</v>
      </c>
      <c r="F39" s="85" t="str">
        <f>_xll.cfyql_SimpleQuote(E39,,RateTickValue,Permanent,Trigger,ObjectOverwrite)</f>
        <v>EUR3E6E40Y_Quote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f>_xll.cfyql_MidSafe(P39,Q39)</f>
        <v>0</v>
      </c>
      <c r="S39" s="184">
        <f t="shared" si="5"/>
        <v>-7.1</v>
      </c>
      <c r="T39" s="182"/>
      <c r="U39" s="181">
        <v>4.05</v>
      </c>
      <c r="V39" s="111"/>
      <c r="W39" s="180">
        <v>4.05</v>
      </c>
      <c r="X39" s="179">
        <f>_xll.cfyql_SimpleQuoteSetValue(F39,ROUND(W39/10000,6),Trigger)</f>
        <v>4.0499999999999998E-4</v>
      </c>
      <c r="Y39" s="129"/>
    </row>
    <row r="40" spans="1:25" ht="11.25" customHeight="1" x14ac:dyDescent="0.2">
      <c r="A40" s="134"/>
      <c r="B40" s="86" t="str">
        <f t="shared" si="0"/>
        <v>50Y</v>
      </c>
      <c r="C40" s="86" t="str">
        <f t="shared" si="1"/>
        <v>3E</v>
      </c>
      <c r="D40" s="86" t="str">
        <f t="shared" si="2"/>
        <v>6E</v>
      </c>
      <c r="E40" s="85" t="str">
        <f t="shared" si="3"/>
        <v>EUR3E6E50Y_Quote</v>
      </c>
      <c r="F40" s="85" t="str">
        <f>_xll.cfyql_SimpleQuote(E40,,RateTickValue,Permanent,Trigger,ObjectOverwrite)</f>
        <v>EUR3E6E50Y_Quote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f>_xll.cfyql_MidSafe(P40,Q40)</f>
        <v>0</v>
      </c>
      <c r="S40" s="184">
        <f t="shared" si="5"/>
        <v>-6.1</v>
      </c>
      <c r="T40" s="182"/>
      <c r="U40" s="181">
        <v>3.55</v>
      </c>
      <c r="V40" s="111"/>
      <c r="W40" s="180">
        <v>3.55</v>
      </c>
      <c r="X40" s="179">
        <f>_xll.cfyql_SimpleQuoteSetValue(F40,ROUND(W40/10000,6),Trigger)</f>
        <v>3.5500000000000001E-4</v>
      </c>
      <c r="Y40" s="129"/>
    </row>
    <row r="41" spans="1:25" ht="11.25" customHeight="1" x14ac:dyDescent="0.2">
      <c r="A41" s="134"/>
      <c r="B41" s="75" t="str">
        <f t="shared" si="0"/>
        <v>60Y</v>
      </c>
      <c r="C41" s="75" t="str">
        <f t="shared" si="1"/>
        <v>3E</v>
      </c>
      <c r="D41" s="75" t="str">
        <f t="shared" si="2"/>
        <v>6E</v>
      </c>
      <c r="E41" s="74" t="str">
        <f t="shared" si="3"/>
        <v>EUR3E6E60Y_Quote</v>
      </c>
      <c r="F41" s="74" t="str">
        <f>_xll.cfyql_SimpleQuote(E41,,RateTickValue,Permanent,Trigger,ObjectOverwrite)</f>
        <v>EUR3E6E60Y_Quote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f>_xll.cfyql_MidSafe(P41,Q41)</f>
        <v>0</v>
      </c>
      <c r="S41" s="183">
        <f t="shared" si="5"/>
        <v>-5.4</v>
      </c>
      <c r="T41" s="182"/>
      <c r="U41" s="181">
        <v>3.2</v>
      </c>
      <c r="V41" s="111"/>
      <c r="W41" s="180">
        <v>3.2</v>
      </c>
      <c r="X41" s="179">
        <f>_xll.cfyql_SimpleQuoteSetValue(F41,ROUND(W41/10000,6),Trigger)</f>
        <v>3.2000000000000003E-4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59</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104</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str">
        <f>_xll.cfyql_SimpleQuote(E5,,RateTickValue,Permanent,Trigger,ObjectOverwrite)</f>
        <v>EUR6E12E1Y_Quote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f>_xll.cfyql_MidEquivalent(P5,Q5)</f>
        <v>0</v>
      </c>
      <c r="S5" s="184">
        <f t="shared" ref="S5:S41" si="5">(R5-P5)*2</f>
        <v>-23.8</v>
      </c>
      <c r="T5" s="182"/>
      <c r="U5" s="181">
        <v>11.9</v>
      </c>
      <c r="V5" s="111"/>
      <c r="W5" s="180">
        <f t="array" ref="W5:W41">QuoteStatic</f>
        <v>11.9</v>
      </c>
      <c r="X5" s="179">
        <f>_xll.cfyql_SimpleQuoteSetValue(F5,ROUND(W5/10000,6),Trigger)</f>
        <v>1.1900000000000001E-3</v>
      </c>
      <c r="Y5" s="129"/>
    </row>
    <row r="6" spans="1:28" ht="11.25" customHeight="1" x14ac:dyDescent="0.2">
      <c r="A6" s="134"/>
      <c r="B6" s="86" t="str">
        <f t="shared" si="0"/>
        <v>15M</v>
      </c>
      <c r="C6" s="86" t="str">
        <f t="shared" si="1"/>
        <v>6E</v>
      </c>
      <c r="D6" s="86" t="str">
        <f t="shared" si="2"/>
        <v>12E</v>
      </c>
      <c r="E6" s="85" t="str">
        <f t="shared" si="3"/>
        <v>EUR6E12E15M_Quote</v>
      </c>
      <c r="F6" s="85" t="str">
        <f>_xll.cfyql_SimpleQuote(E6,,RateTickValue,Permanent,Trigger,ObjectOverwrite)</f>
        <v>EUR6E12E15M_Quote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6E</v>
      </c>
      <c r="D7" s="86" t="str">
        <f t="shared" si="2"/>
        <v>12E</v>
      </c>
      <c r="E7" s="85" t="str">
        <f t="shared" si="3"/>
        <v>EUR6E12E18M_Quote</v>
      </c>
      <c r="F7" s="85" t="str">
        <f>_xll.cfyql_SimpleQuote(E7,,RateTickValue,Permanent,Trigger,ObjectOverwrite)</f>
        <v>EUR6E12E18M_Quote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6E</v>
      </c>
      <c r="D8" s="86" t="str">
        <f t="shared" si="2"/>
        <v>12E</v>
      </c>
      <c r="E8" s="85" t="str">
        <f t="shared" si="3"/>
        <v>EUR6E12E21M_Quote</v>
      </c>
      <c r="F8" s="85" t="str">
        <f>_xll.cfyql_SimpleQuote(E8,,RateTickValue,Permanent,Trigger,ObjectOverwrite)</f>
        <v>EUR6E12E21M_Quote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6E</v>
      </c>
      <c r="D9" s="86" t="str">
        <f t="shared" si="2"/>
        <v>12E</v>
      </c>
      <c r="E9" s="85" t="str">
        <f t="shared" si="3"/>
        <v>EUR6E12E2Y_Quote</v>
      </c>
      <c r="F9" s="85" t="str">
        <f>_xll.cfyql_SimpleQuote(E9,,RateTickValue,Permanent,Trigger,ObjectOverwrite)</f>
        <v>EUR6E12E2Y_Quote</v>
      </c>
      <c r="G9" s="42" t="e">
        <f ca="1">_xll.ohRangeRetrieveError(F9)</f>
        <v>#NAME?</v>
      </c>
      <c r="H9" s="36"/>
      <c r="J9" s="134"/>
      <c r="K9" s="140" t="s">
        <v>54</v>
      </c>
      <c r="L9" s="140" t="s">
        <v>66</v>
      </c>
      <c r="M9" s="140" t="s">
        <v>20</v>
      </c>
      <c r="N9" s="185" t="str">
        <f t="shared" si="4"/>
        <v>EUR6E12E2Y</v>
      </c>
      <c r="O9" s="139" t="str">
        <v>EUR6E12E2Y=ICAP</v>
      </c>
      <c r="P9" s="184">
        <v>12.7</v>
      </c>
      <c r="Q9" s="184">
        <v>0</v>
      </c>
      <c r="R9" s="184">
        <f>_xll.cfyql_MidEquivalent(P9,Q9)</f>
        <v>0</v>
      </c>
      <c r="S9" s="184">
        <f t="shared" si="5"/>
        <v>-25.4</v>
      </c>
      <c r="T9" s="182"/>
      <c r="U9" s="181">
        <v>12.7</v>
      </c>
      <c r="V9" s="111"/>
      <c r="W9" s="180">
        <v>12.7</v>
      </c>
      <c r="X9" s="179">
        <f>_xll.cfyql_SimpleQuoteSetValue(F9,ROUND(W9/10000,6),Trigger)</f>
        <v>1.2700000000000001E-3</v>
      </c>
      <c r="Y9" s="129"/>
    </row>
    <row r="10" spans="1:28" ht="11.25" customHeight="1" x14ac:dyDescent="0.2">
      <c r="A10" s="134"/>
      <c r="B10" s="86" t="str">
        <f t="shared" si="0"/>
        <v>3Y</v>
      </c>
      <c r="C10" s="86" t="str">
        <f t="shared" si="1"/>
        <v>6E</v>
      </c>
      <c r="D10" s="86" t="str">
        <f t="shared" si="2"/>
        <v>12E</v>
      </c>
      <c r="E10" s="85" t="str">
        <f t="shared" si="3"/>
        <v>EUR6E12E3Y_Quote</v>
      </c>
      <c r="F10" s="85" t="str">
        <f>_xll.cfyql_SimpleQuote(E10,,RateTickValue,Permanent,Trigger,ObjectOverwrite)</f>
        <v>EUR6E12E3Y_Quote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f>_xll.cfyql_MidEquivalent(P10,Q10)</f>
        <v>0</v>
      </c>
      <c r="S10" s="184">
        <f t="shared" si="5"/>
        <v>-27</v>
      </c>
      <c r="T10" s="182"/>
      <c r="U10" s="181">
        <v>13.5</v>
      </c>
      <c r="V10" s="111"/>
      <c r="W10" s="180">
        <v>13.5</v>
      </c>
      <c r="X10" s="179">
        <f>_xll.cfyql_SimpleQuoteSetValue(F10,ROUND(W10/10000,6),Trigger)</f>
        <v>1.3500000000000001E-3</v>
      </c>
      <c r="Y10" s="129"/>
    </row>
    <row r="11" spans="1:28" ht="11.25" customHeight="1" x14ac:dyDescent="0.2">
      <c r="A11" s="134"/>
      <c r="B11" s="86" t="str">
        <f t="shared" si="0"/>
        <v>4Y</v>
      </c>
      <c r="C11" s="86" t="str">
        <f t="shared" si="1"/>
        <v>6E</v>
      </c>
      <c r="D11" s="86" t="str">
        <f t="shared" si="2"/>
        <v>12E</v>
      </c>
      <c r="E11" s="85" t="str">
        <f t="shared" si="3"/>
        <v>EUR6E12E4Y_Quote</v>
      </c>
      <c r="F11" s="85" t="str">
        <f>_xll.cfyql_SimpleQuote(E11,,RateTickValue,Permanent,Trigger,ObjectOverwrite)</f>
        <v>EUR6E12E4Y_Quote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f>_xll.cfyql_MidEquivalent(P11,Q11)</f>
        <v>0</v>
      </c>
      <c r="S11" s="184">
        <f t="shared" si="5"/>
        <v>-28</v>
      </c>
      <c r="T11" s="182"/>
      <c r="U11" s="181">
        <v>14</v>
      </c>
      <c r="V11" s="111"/>
      <c r="W11" s="180">
        <v>14</v>
      </c>
      <c r="X11" s="179">
        <f>_xll.cfyql_SimpleQuoteSetValue(F11,ROUND(W11/10000,6),Trigger)</f>
        <v>1.4E-3</v>
      </c>
      <c r="Y11" s="129"/>
    </row>
    <row r="12" spans="1:28" ht="11.25" customHeight="1" x14ac:dyDescent="0.2">
      <c r="A12" s="134"/>
      <c r="B12" s="86" t="str">
        <f t="shared" si="0"/>
        <v>5Y</v>
      </c>
      <c r="C12" s="86" t="str">
        <f t="shared" si="1"/>
        <v>6E</v>
      </c>
      <c r="D12" s="86" t="str">
        <f t="shared" si="2"/>
        <v>12E</v>
      </c>
      <c r="E12" s="85" t="str">
        <f t="shared" si="3"/>
        <v>EUR6E12E5Y_Quote</v>
      </c>
      <c r="F12" s="85" t="str">
        <f>_xll.cfyql_SimpleQuote(E12,,RateTickValue,Permanent,Trigger,ObjectOverwrite)</f>
        <v>EUR6E12E5Y_Quote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f>_xll.cfyql_MidEquivalent(P12,Q12)</f>
        <v>0</v>
      </c>
      <c r="S12" s="184">
        <f t="shared" si="5"/>
        <v>-28.4</v>
      </c>
      <c r="T12" s="182"/>
      <c r="U12" s="181">
        <v>14.2</v>
      </c>
      <c r="V12" s="111"/>
      <c r="W12" s="180">
        <v>14.2</v>
      </c>
      <c r="X12" s="179">
        <f>_xll.cfyql_SimpleQuoteSetValue(F12,ROUND(W12/10000,6),Trigger)</f>
        <v>1.42E-3</v>
      </c>
      <c r="Y12" s="129"/>
    </row>
    <row r="13" spans="1:28" ht="11.25" customHeight="1" x14ac:dyDescent="0.2">
      <c r="A13" s="134"/>
      <c r="B13" s="86" t="str">
        <f t="shared" si="0"/>
        <v>6Y</v>
      </c>
      <c r="C13" s="86" t="str">
        <f t="shared" si="1"/>
        <v>6E</v>
      </c>
      <c r="D13" s="86" t="str">
        <f t="shared" si="2"/>
        <v>12E</v>
      </c>
      <c r="E13" s="85" t="str">
        <f t="shared" si="3"/>
        <v>EUR6E12E6Y_Quote</v>
      </c>
      <c r="F13" s="85" t="str">
        <f>_xll.cfyql_SimpleQuote(E13,,RateTickValue,Permanent,Trigger,ObjectOverwrite)</f>
        <v>EUR6E12E6Y_Quote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f>_xll.cfyql_MidEquivalent(P13,Q13)</f>
        <v>0</v>
      </c>
      <c r="S13" s="184">
        <f t="shared" si="5"/>
        <v>-28.4</v>
      </c>
      <c r="T13" s="182"/>
      <c r="U13" s="181">
        <v>14.2</v>
      </c>
      <c r="V13" s="111"/>
      <c r="W13" s="180">
        <v>14.2</v>
      </c>
      <c r="X13" s="179">
        <f>_xll.cfyql_SimpleQuoteSetValue(F13,ROUND(W13/10000,6),Trigger)</f>
        <v>1.42E-3</v>
      </c>
      <c r="Y13" s="129"/>
    </row>
    <row r="14" spans="1:28" ht="11.25" customHeight="1" x14ac:dyDescent="0.2">
      <c r="A14" s="134"/>
      <c r="B14" s="86" t="str">
        <f t="shared" si="0"/>
        <v>7Y</v>
      </c>
      <c r="C14" s="86" t="str">
        <f t="shared" si="1"/>
        <v>6E</v>
      </c>
      <c r="D14" s="86" t="str">
        <f t="shared" si="2"/>
        <v>12E</v>
      </c>
      <c r="E14" s="85" t="str">
        <f t="shared" si="3"/>
        <v>EUR6E12E7Y_Quote</v>
      </c>
      <c r="F14" s="85" t="str">
        <f>_xll.cfyql_SimpleQuote(E14,,RateTickValue,Permanent,Trigger,ObjectOverwrite)</f>
        <v>EUR6E12E7Y_Quote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f>_xll.cfyql_MidEquivalent(P14,Q14)</f>
        <v>0</v>
      </c>
      <c r="S14" s="184">
        <f t="shared" si="5"/>
        <v>-28</v>
      </c>
      <c r="T14" s="182"/>
      <c r="U14" s="181">
        <v>14</v>
      </c>
      <c r="V14" s="111"/>
      <c r="W14" s="180">
        <v>14</v>
      </c>
      <c r="X14" s="179">
        <f>_xll.cfyql_SimpleQuoteSetValue(F14,ROUND(W14/10000,6),Trigger)</f>
        <v>1.4E-3</v>
      </c>
      <c r="Y14" s="129"/>
    </row>
    <row r="15" spans="1:28" ht="11.25" customHeight="1" x14ac:dyDescent="0.2">
      <c r="A15" s="134"/>
      <c r="B15" s="86" t="str">
        <f t="shared" si="0"/>
        <v>8Y</v>
      </c>
      <c r="C15" s="86" t="str">
        <f t="shared" si="1"/>
        <v>6E</v>
      </c>
      <c r="D15" s="86" t="str">
        <f t="shared" si="2"/>
        <v>12E</v>
      </c>
      <c r="E15" s="85" t="str">
        <f t="shared" si="3"/>
        <v>EUR6E12E8Y_Quote</v>
      </c>
      <c r="F15" s="85" t="str">
        <f>_xll.cfyql_SimpleQuote(E15,,RateTickValue,Permanent,Trigger,ObjectOverwrite)</f>
        <v>EUR6E12E8Y_Quote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f>_xll.cfyql_MidEquivalent(P15,Q15)</f>
        <v>0</v>
      </c>
      <c r="S15" s="184">
        <f t="shared" si="5"/>
        <v>-27.6</v>
      </c>
      <c r="T15" s="182"/>
      <c r="U15" s="181">
        <v>13.8</v>
      </c>
      <c r="V15" s="111"/>
      <c r="W15" s="180">
        <v>13.8</v>
      </c>
      <c r="X15" s="179">
        <f>_xll.cfyql_SimpleQuoteSetValue(F15,ROUND(W15/10000,6),Trigger)</f>
        <v>1.3799999999999999E-3</v>
      </c>
      <c r="Y15" s="129"/>
    </row>
    <row r="16" spans="1:28" ht="11.25" customHeight="1" x14ac:dyDescent="0.2">
      <c r="A16" s="134"/>
      <c r="B16" s="86" t="str">
        <f t="shared" si="0"/>
        <v>9Y</v>
      </c>
      <c r="C16" s="86" t="str">
        <f t="shared" si="1"/>
        <v>6E</v>
      </c>
      <c r="D16" s="86" t="str">
        <f t="shared" si="2"/>
        <v>12E</v>
      </c>
      <c r="E16" s="85" t="str">
        <f t="shared" si="3"/>
        <v>EUR6E12E9Y_Quote</v>
      </c>
      <c r="F16" s="85" t="str">
        <f>_xll.cfyql_SimpleQuote(E16,,RateTickValue,Permanent,Trigger,ObjectOverwrite)</f>
        <v>EUR6E12E9Y_Quote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f>_xll.cfyql_MidEquivalent(P16,Q16)</f>
        <v>0</v>
      </c>
      <c r="S16" s="184">
        <f t="shared" si="5"/>
        <v>-27</v>
      </c>
      <c r="T16" s="182"/>
      <c r="U16" s="181">
        <v>13.5</v>
      </c>
      <c r="V16" s="111"/>
      <c r="W16" s="180">
        <v>13.5</v>
      </c>
      <c r="X16" s="179">
        <f>_xll.cfyql_SimpleQuoteSetValue(F16,ROUND(W16/10000,6),Trigger)</f>
        <v>1.3500000000000001E-3</v>
      </c>
      <c r="Y16" s="129"/>
    </row>
    <row r="17" spans="1:25" ht="11.25" customHeight="1" x14ac:dyDescent="0.2">
      <c r="A17" s="134"/>
      <c r="B17" s="86" t="str">
        <f t="shared" si="0"/>
        <v>10Y</v>
      </c>
      <c r="C17" s="86" t="str">
        <f t="shared" si="1"/>
        <v>6E</v>
      </c>
      <c r="D17" s="86" t="str">
        <f t="shared" si="2"/>
        <v>12E</v>
      </c>
      <c r="E17" s="85" t="str">
        <f t="shared" si="3"/>
        <v>EUR6E12E10Y_Quote</v>
      </c>
      <c r="F17" s="85" t="str">
        <f>_xll.cfyql_SimpleQuote(E17,,RateTickValue,Permanent,Trigger,ObjectOverwrite)</f>
        <v>EUR6E12E10Y_Quote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f>_xll.cfyql_MidEquivalent(P17,Q17)</f>
        <v>0</v>
      </c>
      <c r="S17" s="184">
        <f t="shared" si="5"/>
        <v>-26.4</v>
      </c>
      <c r="T17" s="182"/>
      <c r="U17" s="181">
        <v>13.2</v>
      </c>
      <c r="V17" s="111"/>
      <c r="W17" s="180">
        <v>13.2</v>
      </c>
      <c r="X17" s="179">
        <f>_xll.cfyql_SimpleQuoteSetValue(F17,ROUND(W17/10000,6),Trigger)</f>
        <v>1.32E-3</v>
      </c>
      <c r="Y17" s="129"/>
    </row>
    <row r="18" spans="1:25" ht="11.25" customHeight="1" x14ac:dyDescent="0.2">
      <c r="A18" s="134"/>
      <c r="B18" s="86" t="str">
        <f t="shared" si="0"/>
        <v>11Y</v>
      </c>
      <c r="C18" s="86" t="str">
        <f t="shared" si="1"/>
        <v>6E</v>
      </c>
      <c r="D18" s="86" t="str">
        <f t="shared" si="2"/>
        <v>12E</v>
      </c>
      <c r="E18" s="85" t="str">
        <f t="shared" si="3"/>
        <v>EUR6E12E11Y_Quote</v>
      </c>
      <c r="F18" s="85" t="str">
        <f>_xll.cfyql_SimpleQuote(E18,,RateTickValue,Permanent,Trigger,ObjectOverwrite)</f>
        <v>EUR6E12E11Y_Quote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f>_xll.cfyql_MidEquivalent(P18,Q18)</f>
        <v>0</v>
      </c>
      <c r="S18" s="184">
        <f t="shared" si="5"/>
        <v>-25.4</v>
      </c>
      <c r="T18" s="182"/>
      <c r="U18" s="181">
        <v>12.7</v>
      </c>
      <c r="V18" s="111"/>
      <c r="W18" s="180">
        <v>12.7</v>
      </c>
      <c r="X18" s="179">
        <f>_xll.cfyql_SimpleQuoteSetValue(F18,ROUND(W18/10000,6),Trigger)</f>
        <v>1.2700000000000001E-3</v>
      </c>
      <c r="Y18" s="129"/>
    </row>
    <row r="19" spans="1:25" ht="11.25" customHeight="1" x14ac:dyDescent="0.2">
      <c r="A19" s="134"/>
      <c r="B19" s="86" t="str">
        <f t="shared" si="0"/>
        <v>12Y</v>
      </c>
      <c r="C19" s="86" t="str">
        <f t="shared" si="1"/>
        <v>6E</v>
      </c>
      <c r="D19" s="86" t="str">
        <f t="shared" si="2"/>
        <v>12E</v>
      </c>
      <c r="E19" s="85" t="str">
        <f t="shared" si="3"/>
        <v>EUR6E12E12Y_Quote</v>
      </c>
      <c r="F19" s="85" t="str">
        <f>_xll.cfyql_SimpleQuote(E19,,RateTickValue,Permanent,Trigger,ObjectOverwrite)</f>
        <v>EUR6E12E12Y_Quote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f>_xll.cfyql_MidEquivalent(P19,Q19)</f>
        <v>0</v>
      </c>
      <c r="S19" s="184">
        <f t="shared" si="5"/>
        <v>-24.4</v>
      </c>
      <c r="T19" s="182"/>
      <c r="U19" s="181">
        <v>12.2</v>
      </c>
      <c r="V19" s="111"/>
      <c r="W19" s="180">
        <v>12.2</v>
      </c>
      <c r="X19" s="179">
        <f>_xll.cfyql_SimpleQuoteSetValue(F19,ROUND(W19/10000,6),Trigger)</f>
        <v>1.2199999999999999E-3</v>
      </c>
      <c r="Y19" s="129"/>
    </row>
    <row r="20" spans="1:25" ht="11.25" customHeight="1" x14ac:dyDescent="0.2">
      <c r="A20" s="134"/>
      <c r="B20" s="86" t="str">
        <f t="shared" si="0"/>
        <v>13Y</v>
      </c>
      <c r="C20" s="86" t="str">
        <f t="shared" si="1"/>
        <v>6E</v>
      </c>
      <c r="D20" s="86" t="str">
        <f t="shared" si="2"/>
        <v>12E</v>
      </c>
      <c r="E20" s="85" t="str">
        <f t="shared" si="3"/>
        <v>EUR6E12E13Y_Quote</v>
      </c>
      <c r="F20" s="85" t="str">
        <f>_xll.cfyql_SimpleQuote(E20,,RateTickValue,Permanent,Trigger,ObjectOverwrite)</f>
        <v>EUR6E12E13Y_Quote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6E</v>
      </c>
      <c r="D21" s="86" t="str">
        <f t="shared" si="2"/>
        <v>12E</v>
      </c>
      <c r="E21" s="85" t="str">
        <f t="shared" si="3"/>
        <v>EUR6E12E14Y_Quote</v>
      </c>
      <c r="F21" s="85" t="str">
        <f>_xll.cfyql_SimpleQuote(E21,,RateTickValue,Permanent,Trigger,ObjectOverwrite)</f>
        <v>EUR6E12E14Y_Quote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6E</v>
      </c>
      <c r="D22" s="86" t="str">
        <f t="shared" si="2"/>
        <v>12E</v>
      </c>
      <c r="E22" s="85" t="str">
        <f t="shared" si="3"/>
        <v>EUR6E12E15Y_Quote</v>
      </c>
      <c r="F22" s="85" t="str">
        <f>_xll.cfyql_SimpleQuote(E22,,RateTickValue,Permanent,Trigger,ObjectOverwrite)</f>
        <v>EUR6E12E15Y_Quote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f>_xll.cfyql_MidEquivalent(P22,Q22)</f>
        <v>0</v>
      </c>
      <c r="S22" s="184">
        <f t="shared" si="5"/>
        <v>-21.4</v>
      </c>
      <c r="T22" s="182"/>
      <c r="U22" s="181">
        <v>10.7</v>
      </c>
      <c r="V22" s="111"/>
      <c r="W22" s="180">
        <v>10.7</v>
      </c>
      <c r="X22" s="179">
        <f>_xll.cfyql_SimpleQuoteSetValue(F22,ROUND(W22/10000,6),Trigger)</f>
        <v>1.07E-3</v>
      </c>
      <c r="Y22" s="129"/>
    </row>
    <row r="23" spans="1:25" ht="11.25" customHeight="1" x14ac:dyDescent="0.2">
      <c r="A23" s="134"/>
      <c r="B23" s="86" t="str">
        <f t="shared" si="0"/>
        <v>16Y</v>
      </c>
      <c r="C23" s="86" t="str">
        <f t="shared" si="1"/>
        <v>6E</v>
      </c>
      <c r="D23" s="86" t="str">
        <f t="shared" si="2"/>
        <v>12E</v>
      </c>
      <c r="E23" s="85" t="str">
        <f t="shared" si="3"/>
        <v>EUR6E12E16Y_Quote</v>
      </c>
      <c r="F23" s="85" t="str">
        <f>_xll.cfyql_SimpleQuote(E23,,RateTickValue,Permanent,Trigger,ObjectOverwrite)</f>
        <v>EUR6E12E16Y_Quote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6E</v>
      </c>
      <c r="D24" s="86" t="str">
        <f t="shared" si="2"/>
        <v>12E</v>
      </c>
      <c r="E24" s="85" t="str">
        <f t="shared" si="3"/>
        <v>EUR6E12E17Y_Quote</v>
      </c>
      <c r="F24" s="85" t="str">
        <f>_xll.cfyql_SimpleQuote(E24,,RateTickValue,Permanent,Trigger,ObjectOverwrite)</f>
        <v>EUR6E12E17Y_Quote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6E</v>
      </c>
      <c r="D25" s="86" t="str">
        <f t="shared" si="2"/>
        <v>12E</v>
      </c>
      <c r="E25" s="85" t="str">
        <f t="shared" si="3"/>
        <v>EUR6E12E18Y_Quote</v>
      </c>
      <c r="F25" s="85" t="str">
        <f>_xll.cfyql_SimpleQuote(E25,,RateTickValue,Permanent,Trigger,ObjectOverwrite)</f>
        <v>EUR6E12E18Y_Quote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6E</v>
      </c>
      <c r="D26" s="86" t="str">
        <f t="shared" si="2"/>
        <v>12E</v>
      </c>
      <c r="E26" s="85" t="str">
        <f t="shared" si="3"/>
        <v>EUR6E12E19Y_Quote</v>
      </c>
      <c r="F26" s="85" t="str">
        <f>_xll.cfyql_SimpleQuote(E26,,RateTickValue,Permanent,Trigger,ObjectOverwrite)</f>
        <v>EUR6E12E19Y_Quote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6E</v>
      </c>
      <c r="D27" s="86" t="str">
        <f t="shared" si="2"/>
        <v>12E</v>
      </c>
      <c r="E27" s="85" t="str">
        <f t="shared" si="3"/>
        <v>EUR6E12E20Y_Quote</v>
      </c>
      <c r="F27" s="85" t="str">
        <f>_xll.cfyql_SimpleQuote(E27,,RateTickValue,Permanent,Trigger,ObjectOverwrite)</f>
        <v>EUR6E12E20Y_Quote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f>_xll.cfyql_MidEquivalent(P27,Q27)</f>
        <v>0</v>
      </c>
      <c r="S27" s="184">
        <f t="shared" si="5"/>
        <v>-18.399999999999999</v>
      </c>
      <c r="T27" s="182"/>
      <c r="U27" s="181">
        <v>9.1999999999999993</v>
      </c>
      <c r="V27" s="111"/>
      <c r="W27" s="180">
        <v>9.1999999999999993</v>
      </c>
      <c r="X27" s="179">
        <f>_xll.cfyql_SimpleQuoteSetValue(F27,ROUND(W27/10000,6),Trigger)</f>
        <v>9.2000000000000003E-4</v>
      </c>
      <c r="Y27" s="129"/>
    </row>
    <row r="28" spans="1:25" ht="11.25" customHeight="1" x14ac:dyDescent="0.2">
      <c r="A28" s="134"/>
      <c r="B28" s="86" t="str">
        <f t="shared" si="0"/>
        <v>21Y</v>
      </c>
      <c r="C28" s="86" t="str">
        <f t="shared" si="1"/>
        <v>6E</v>
      </c>
      <c r="D28" s="86" t="str">
        <f t="shared" si="2"/>
        <v>12E</v>
      </c>
      <c r="E28" s="85" t="str">
        <f t="shared" si="3"/>
        <v>EUR6E12E21Y_Quote</v>
      </c>
      <c r="F28" s="85" t="str">
        <f>_xll.cfyql_SimpleQuote(E28,,RateTickValue,Permanent,Trigger,ObjectOverwrite)</f>
        <v>EUR6E12E21Y_Quote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6E</v>
      </c>
      <c r="D29" s="86" t="str">
        <f t="shared" si="2"/>
        <v>12E</v>
      </c>
      <c r="E29" s="85" t="str">
        <f t="shared" si="3"/>
        <v>EUR6E12E22Y_Quote</v>
      </c>
      <c r="F29" s="85" t="str">
        <f>_xll.cfyql_SimpleQuote(E29,,RateTickValue,Permanent,Trigger,ObjectOverwrite)</f>
        <v>EUR6E12E22Y_Quote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6E</v>
      </c>
      <c r="D30" s="86" t="str">
        <f t="shared" si="2"/>
        <v>12E</v>
      </c>
      <c r="E30" s="85" t="str">
        <f t="shared" si="3"/>
        <v>EUR6E12E23Y_Quote</v>
      </c>
      <c r="F30" s="85" t="str">
        <f>_xll.cfyql_SimpleQuote(E30,,RateTickValue,Permanent,Trigger,ObjectOverwrite)</f>
        <v>EUR6E12E23Y_Quote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6E</v>
      </c>
      <c r="D31" s="86" t="str">
        <f t="shared" si="2"/>
        <v>12E</v>
      </c>
      <c r="E31" s="85" t="str">
        <f t="shared" si="3"/>
        <v>EUR6E12E24Y_Quote</v>
      </c>
      <c r="F31" s="85" t="str">
        <f>_xll.cfyql_SimpleQuote(E31,,RateTickValue,Permanent,Trigger,ObjectOverwrite)</f>
        <v>EUR6E12E24Y_Quote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6E</v>
      </c>
      <c r="D32" s="86" t="str">
        <f t="shared" si="2"/>
        <v>12E</v>
      </c>
      <c r="E32" s="85" t="str">
        <f t="shared" si="3"/>
        <v>EUR6E12E25Y_Quote</v>
      </c>
      <c r="F32" s="85" t="str">
        <f>_xll.cfyql_SimpleQuote(E32,,RateTickValue,Permanent,Trigger,ObjectOverwrite)</f>
        <v>EUR6E12E25Y_Quote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f>_xll.cfyql_MidEquivalent(P32,Q32)</f>
        <v>0</v>
      </c>
      <c r="S32" s="184">
        <f t="shared" si="5"/>
        <v>-16.600000000000001</v>
      </c>
      <c r="T32" s="182"/>
      <c r="U32" s="181">
        <v>8.3000000000000007</v>
      </c>
      <c r="V32" s="111"/>
      <c r="W32" s="180">
        <v>8.3000000000000007</v>
      </c>
      <c r="X32" s="179">
        <f>_xll.cfyql_SimpleQuoteSetValue(F32,ROUND(W32/10000,6),Trigger)</f>
        <v>8.3000000000000001E-4</v>
      </c>
      <c r="Y32" s="129"/>
    </row>
    <row r="33" spans="1:25" ht="11.25" customHeight="1" x14ac:dyDescent="0.2">
      <c r="A33" s="134"/>
      <c r="B33" s="86" t="str">
        <f t="shared" si="0"/>
        <v>26Y</v>
      </c>
      <c r="C33" s="86" t="str">
        <f t="shared" si="1"/>
        <v>6E</v>
      </c>
      <c r="D33" s="86" t="str">
        <f t="shared" si="2"/>
        <v>12E</v>
      </c>
      <c r="E33" s="85" t="str">
        <f t="shared" si="3"/>
        <v>EUR6E12E26Y_Quote</v>
      </c>
      <c r="F33" s="85" t="str">
        <f>_xll.cfyql_SimpleQuote(E33,,RateTickValue,Permanent,Trigger,ObjectOverwrite)</f>
        <v>EUR6E12E26Y_Quote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6E</v>
      </c>
      <c r="D34" s="86" t="str">
        <f t="shared" si="2"/>
        <v>12E</v>
      </c>
      <c r="E34" s="85" t="str">
        <f t="shared" si="3"/>
        <v>EUR6E12E27Y_Quote</v>
      </c>
      <c r="F34" s="85" t="str">
        <f>_xll.cfyql_SimpleQuote(E34,,RateTickValue,Permanent,Trigger,ObjectOverwrite)</f>
        <v>EUR6E12E27Y_Quote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6E</v>
      </c>
      <c r="D35" s="86" t="str">
        <f t="shared" si="2"/>
        <v>12E</v>
      </c>
      <c r="E35" s="85" t="str">
        <f t="shared" si="3"/>
        <v>EUR6E12E28Y_Quote</v>
      </c>
      <c r="F35" s="85" t="str">
        <f>_xll.cfyql_SimpleQuote(E35,,RateTickValue,Permanent,Trigger,ObjectOverwrite)</f>
        <v>EUR6E12E28Y_Quote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6E</v>
      </c>
      <c r="D36" s="86" t="str">
        <f t="shared" si="2"/>
        <v>12E</v>
      </c>
      <c r="E36" s="85" t="str">
        <f t="shared" si="3"/>
        <v>EUR6E12E29Y_Quote</v>
      </c>
      <c r="F36" s="85" t="str">
        <f>_xll.cfyql_SimpleQuote(E36,,RateTickValue,Permanent,Trigger,ObjectOverwrite)</f>
        <v>EUR6E12E29Y_Quote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6E</v>
      </c>
      <c r="D37" s="86" t="str">
        <f t="shared" si="2"/>
        <v>12E</v>
      </c>
      <c r="E37" s="85" t="str">
        <f t="shared" si="3"/>
        <v>EUR6E12E30Y_Quote</v>
      </c>
      <c r="F37" s="85" t="str">
        <f>_xll.cfyql_SimpleQuote(E37,,RateTickValue,Permanent,Trigger,ObjectOverwrite)</f>
        <v>EUR6E12E30Y_Quote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f>_xll.cfyql_MidEquivalent(P37,Q37)</f>
        <v>0</v>
      </c>
      <c r="S37" s="184">
        <f t="shared" si="5"/>
        <v>-15.4</v>
      </c>
      <c r="T37" s="182"/>
      <c r="U37" s="181">
        <v>7.7</v>
      </c>
      <c r="V37" s="111"/>
      <c r="W37" s="180">
        <v>7.7</v>
      </c>
      <c r="X37" s="179">
        <f>_xll.cfyql_SimpleQuoteSetValue(F37,ROUND(W37/10000,6),Trigger)</f>
        <v>7.6999999999999996E-4</v>
      </c>
      <c r="Y37" s="129"/>
    </row>
    <row r="38" spans="1:25" ht="11.25" customHeight="1" x14ac:dyDescent="0.2">
      <c r="A38" s="134"/>
      <c r="B38" s="86" t="str">
        <f t="shared" si="0"/>
        <v>35Y</v>
      </c>
      <c r="C38" s="86" t="str">
        <f t="shared" si="1"/>
        <v>6E</v>
      </c>
      <c r="D38" s="86" t="str">
        <f t="shared" si="2"/>
        <v>12E</v>
      </c>
      <c r="E38" s="85" t="str">
        <f t="shared" si="3"/>
        <v>EUR6E12E35Y_Quote</v>
      </c>
      <c r="F38" s="85" t="str">
        <f>_xll.cfyql_SimpleQuote(E38,,RateTickValue,Permanent,Trigger,ObjectOverwrite)</f>
        <v>EUR6E12E35Y_Quote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6E</v>
      </c>
      <c r="D39" s="86" t="str">
        <f t="shared" si="2"/>
        <v>12E</v>
      </c>
      <c r="E39" s="85" t="str">
        <f t="shared" si="3"/>
        <v>EUR6E12E40Y_Quote</v>
      </c>
      <c r="F39" s="85" t="str">
        <f>_xll.cfyql_SimpleQuote(E39,,RateTickValue,Permanent,Trigger,ObjectOverwrite)</f>
        <v>EUR6E12E40Y_Quote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f>_xll.cfyql_MidEquivalent(P39,Q39)</f>
        <v>0</v>
      </c>
      <c r="S39" s="184">
        <f t="shared" si="5"/>
        <v>-13.8</v>
      </c>
      <c r="T39" s="182"/>
      <c r="U39" s="181">
        <v>6.9</v>
      </c>
      <c r="V39" s="111"/>
      <c r="W39" s="180">
        <v>6.9</v>
      </c>
      <c r="X39" s="179">
        <f>_xll.cfyql_SimpleQuoteSetValue(F39,ROUND(W39/10000,6),Trigger)</f>
        <v>6.8999999999999997E-4</v>
      </c>
      <c r="Y39" s="129"/>
    </row>
    <row r="40" spans="1:25" ht="11.25" customHeight="1" x14ac:dyDescent="0.2">
      <c r="A40" s="134"/>
      <c r="B40" s="86" t="str">
        <f t="shared" si="0"/>
        <v>50Y</v>
      </c>
      <c r="C40" s="86" t="str">
        <f t="shared" si="1"/>
        <v>6E</v>
      </c>
      <c r="D40" s="86" t="str">
        <f t="shared" si="2"/>
        <v>12E</v>
      </c>
      <c r="E40" s="85" t="str">
        <f t="shared" si="3"/>
        <v>EUR6E12E50Y_Quote</v>
      </c>
      <c r="F40" s="85" t="str">
        <f>_xll.cfyql_SimpleQuote(E40,,RateTickValue,Permanent,Trigger,ObjectOverwrite)</f>
        <v>EUR6E12E50Y_Quote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f>_xll.cfyql_MidEquivalent(P40,Q40)</f>
        <v>0</v>
      </c>
      <c r="S40" s="184">
        <f t="shared" si="5"/>
        <v>-12.8</v>
      </c>
      <c r="T40" s="182"/>
      <c r="U40" s="181">
        <v>6.4</v>
      </c>
      <c r="V40" s="111"/>
      <c r="W40" s="180">
        <v>6.4</v>
      </c>
      <c r="X40" s="179">
        <f>_xll.cfyql_SimpleQuoteSetValue(F40,ROUND(W40/10000,6),Trigger)</f>
        <v>6.4000000000000005E-4</v>
      </c>
      <c r="Y40" s="129"/>
    </row>
    <row r="41" spans="1:25" ht="11.25" customHeight="1" x14ac:dyDescent="0.2">
      <c r="A41" s="134"/>
      <c r="B41" s="75" t="str">
        <f t="shared" si="0"/>
        <v>60Y</v>
      </c>
      <c r="C41" s="75" t="str">
        <f t="shared" si="1"/>
        <v>6E</v>
      </c>
      <c r="D41" s="75" t="str">
        <f t="shared" si="2"/>
        <v>12E</v>
      </c>
      <c r="E41" s="74" t="str">
        <f t="shared" si="3"/>
        <v>EUR6E12E60Y_Quote</v>
      </c>
      <c r="F41" s="74" t="str">
        <f>_xll.cfyql_SimpleQuote(E41,,RateTickValue,Permanent,Trigger,ObjectOverwrite)</f>
        <v>EUR6E12E60Y_Quote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f>_xll.cfyql_MidEquivalent(P41,Q41)</f>
        <v>0</v>
      </c>
      <c r="S41" s="183">
        <f t="shared" si="5"/>
        <v>-12</v>
      </c>
      <c r="T41" s="182"/>
      <c r="U41" s="181">
        <v>6</v>
      </c>
      <c r="V41" s="111"/>
      <c r="W41" s="180">
        <v>6</v>
      </c>
      <c r="X41" s="179">
        <f>_xll.cfyql_SimpleQuoteSetValue(F41,ROUND(W41/10000,6),Trigger)</f>
        <v>5.9999999999999995E-4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f>_xll.cfyql_Trigger('General Settings'!Trigger)</f>
        <v>59</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_xll.cfyql_Trigger(X5:X15)</f>
        <v>95</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str">
        <f>_xll.cfyql_SimpleQuote(Currency&amp;$C5&amp;$D5&amp;$B5&amp;QuoteSuffix,,RateTickValue,Permanent,Trigger,ObjectOverwrite)</f>
        <v>EUR2X1S_Quote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f>_xll.cfyql_SimpleQuoteSetValue(F5,W5/100,Trigger)</f>
        <v>-1.1800000000000001E-3</v>
      </c>
      <c r="Y5" s="129"/>
    </row>
    <row r="6" spans="1:28" ht="11.25" customHeight="1" x14ac:dyDescent="0.2">
      <c r="A6" s="134"/>
      <c r="B6" s="142"/>
      <c r="C6" s="141">
        <f t="shared" si="0"/>
        <v>3</v>
      </c>
      <c r="D6" s="45" t="str">
        <f t="shared" si="1"/>
        <v>X1S</v>
      </c>
      <c r="E6" s="43" t="str">
        <f t="shared" si="2"/>
        <v>EUR3X1S_Quote</v>
      </c>
      <c r="F6" s="43" t="str">
        <f>_xll.cfyql_SimpleQuote(Currency&amp;$C6&amp;$D6&amp;$B6&amp;QuoteSuffix,,RateTickValue,Permanent,Trigger,ObjectOverwrite)</f>
        <v>EUR3X1S_Quote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f>_xll.cfyql_SimpleQuoteSetValue(F6,W6/100,Trigger)</f>
        <v>-1.1800000000000001E-3</v>
      </c>
      <c r="Y6" s="129"/>
    </row>
    <row r="7" spans="1:28" ht="11.25" customHeight="1" x14ac:dyDescent="0.2">
      <c r="A7" s="134"/>
      <c r="B7" s="142"/>
      <c r="C7" s="141">
        <f t="shared" si="0"/>
        <v>4</v>
      </c>
      <c r="D7" s="45" t="str">
        <f t="shared" si="1"/>
        <v>X1S</v>
      </c>
      <c r="E7" s="43" t="str">
        <f t="shared" si="2"/>
        <v>EUR4X1S_Quote</v>
      </c>
      <c r="F7" s="43" t="str">
        <f>_xll.cfyql_SimpleQuote(Currency&amp;$C7&amp;$D7&amp;$B7&amp;QuoteSuffix,,RateTickValue,Permanent,Trigger,ObjectOverwrite)</f>
        <v>EUR4X1S_Quote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f>_xll.cfyql_SimpleQuoteSetValue(F7,W7/100,Trigger)</f>
        <v>-1.2099999999999999E-3</v>
      </c>
      <c r="Y7" s="129"/>
    </row>
    <row r="8" spans="1:28" ht="11.25" customHeight="1" x14ac:dyDescent="0.2">
      <c r="A8" s="134"/>
      <c r="B8" s="142"/>
      <c r="C8" s="141">
        <f t="shared" si="0"/>
        <v>5</v>
      </c>
      <c r="D8" s="45" t="str">
        <f t="shared" si="1"/>
        <v>X1S</v>
      </c>
      <c r="E8" s="43" t="str">
        <f t="shared" si="2"/>
        <v>EUR5X1S_Quote</v>
      </c>
      <c r="F8" s="43" t="str">
        <f>_xll.cfyql_SimpleQuote(Currency&amp;$C8&amp;$D8&amp;$B8&amp;QuoteSuffix,,RateTickValue,Permanent,Trigger,ObjectOverwrite)</f>
        <v>EUR5X1S_Quote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f>_xll.cfyql_SimpleQuoteSetValue(F8,W8/100,Trigger)</f>
        <v>-1.23E-3</v>
      </c>
      <c r="Y8" s="129"/>
    </row>
    <row r="9" spans="1:28" ht="11.25" customHeight="1" x14ac:dyDescent="0.2">
      <c r="A9" s="134"/>
      <c r="B9" s="142"/>
      <c r="C9" s="141">
        <f t="shared" si="0"/>
        <v>6</v>
      </c>
      <c r="D9" s="45" t="str">
        <f t="shared" si="1"/>
        <v>X1S</v>
      </c>
      <c r="E9" s="43" t="str">
        <f t="shared" si="2"/>
        <v>EUR6X1S_Quote</v>
      </c>
      <c r="F9" s="43" t="str">
        <f>_xll.cfyql_SimpleQuote(Currency&amp;$C9&amp;$D9&amp;$B9&amp;QuoteSuffix,,RateTickValue,Permanent,Trigger,ObjectOverwrite)</f>
        <v>EUR6X1S_Quote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f>_xll.cfyql_SimpleQuoteSetValue(F9,W9/100,Trigger)</f>
        <v>-1.24E-3</v>
      </c>
      <c r="Y9" s="129"/>
    </row>
    <row r="10" spans="1:28" ht="11.25" customHeight="1" x14ac:dyDescent="0.2">
      <c r="A10" s="134"/>
      <c r="B10" s="142"/>
      <c r="C10" s="141">
        <f t="shared" si="0"/>
        <v>7</v>
      </c>
      <c r="D10" s="45" t="str">
        <f t="shared" si="1"/>
        <v>X1S</v>
      </c>
      <c r="E10" s="43" t="str">
        <f t="shared" si="2"/>
        <v>EUR7X1S_Quote</v>
      </c>
      <c r="F10" s="43" t="str">
        <f>_xll.cfyql_SimpleQuote(Currency&amp;$C10&amp;$D10&amp;$B10&amp;QuoteSuffix,,RateTickValue,Permanent,Trigger,ObjectOverwrite)</f>
        <v>EUR7X1S_Quote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f>_xll.cfyql_SimpleQuoteSetValue(F10,W10/100,Trigger)</f>
        <v>-1.25E-3</v>
      </c>
      <c r="Y10" s="129"/>
    </row>
    <row r="11" spans="1:28" ht="11.25" customHeight="1" x14ac:dyDescent="0.2">
      <c r="A11" s="134"/>
      <c r="B11" s="142"/>
      <c r="C11" s="141">
        <f t="shared" si="0"/>
        <v>8</v>
      </c>
      <c r="D11" s="45" t="str">
        <f t="shared" si="1"/>
        <v>X1S</v>
      </c>
      <c r="E11" s="43" t="str">
        <f t="shared" si="2"/>
        <v>EUR8X1S_Quote</v>
      </c>
      <c r="F11" s="43" t="str">
        <f>_xll.cfyql_SimpleQuote(Currency&amp;$C11&amp;$D11&amp;$B11&amp;QuoteSuffix,,RateTickValue,Permanent,Trigger,ObjectOverwrite)</f>
        <v>EUR8X1S_Quote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f>_xll.cfyql_SimpleQuoteSetValue(F11,W11/100,Trigger)</f>
        <v>-1.2800000000000001E-3</v>
      </c>
      <c r="Y11" s="129"/>
    </row>
    <row r="12" spans="1:28" ht="11.25" customHeight="1" x14ac:dyDescent="0.2">
      <c r="A12" s="134"/>
      <c r="B12" s="142"/>
      <c r="C12" s="141">
        <f t="shared" si="0"/>
        <v>9</v>
      </c>
      <c r="D12" s="45" t="str">
        <f t="shared" si="1"/>
        <v>X1S</v>
      </c>
      <c r="E12" s="43" t="str">
        <f t="shared" si="2"/>
        <v>EUR9X1S_Quote</v>
      </c>
      <c r="F12" s="43" t="str">
        <f>_xll.cfyql_SimpleQuote(Currency&amp;$C12&amp;$D12&amp;$B12&amp;QuoteSuffix,,RateTickValue,Permanent,Trigger,ObjectOverwrite)</f>
        <v>EUR9X1S_Quote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f>_xll.cfyql_SimpleQuoteSetValue(F12,W12/100,Trigger)</f>
        <v>-1.31E-3</v>
      </c>
      <c r="Y12" s="129"/>
    </row>
    <row r="13" spans="1:28" ht="11.25" customHeight="1" x14ac:dyDescent="0.2">
      <c r="A13" s="134"/>
      <c r="B13" s="142"/>
      <c r="C13" s="141">
        <f t="shared" si="0"/>
        <v>10</v>
      </c>
      <c r="D13" s="45" t="str">
        <f t="shared" si="1"/>
        <v>X1S</v>
      </c>
      <c r="E13" s="43" t="str">
        <f t="shared" si="2"/>
        <v>EUR10X1S_Quote</v>
      </c>
      <c r="F13" s="43" t="str">
        <f>_xll.cfyql_SimpleQuote(Currency&amp;$C13&amp;$D13&amp;$B13&amp;QuoteSuffix,,RateTickValue,Permanent,Trigger,ObjectOverwrite)</f>
        <v>EUR10X1S_Quote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f>_xll.cfyql_SimpleQuoteSetValue(F13,W13/100,Trigger)</f>
        <v>-1.33E-3</v>
      </c>
      <c r="Y13" s="129"/>
    </row>
    <row r="14" spans="1:28" ht="11.25" customHeight="1" x14ac:dyDescent="0.2">
      <c r="A14" s="134"/>
      <c r="B14" s="142"/>
      <c r="C14" s="141">
        <f t="shared" si="0"/>
        <v>11</v>
      </c>
      <c r="D14" s="45" t="str">
        <f t="shared" si="1"/>
        <v>X1S</v>
      </c>
      <c r="E14" s="43" t="str">
        <f t="shared" si="2"/>
        <v>EUR11X1S_Quote</v>
      </c>
      <c r="F14" s="43" t="str">
        <f>_xll.cfyql_SimpleQuote(Currency&amp;$C14&amp;$D14&amp;$B14&amp;QuoteSuffix,,RateTickValue,Permanent,Trigger,ObjectOverwrite)</f>
        <v>EUR11X1S_Quote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f>_xll.cfyql_SimpleQuoteSetValue(F14,W14/100,Trigger)</f>
        <v>-1.3500000000000001E-3</v>
      </c>
      <c r="Y14" s="129"/>
    </row>
    <row r="15" spans="1:28" ht="11.25" customHeight="1" x14ac:dyDescent="0.2">
      <c r="A15" s="134"/>
      <c r="B15" s="136"/>
      <c r="C15" s="135">
        <f t="shared" si="0"/>
        <v>12</v>
      </c>
      <c r="D15" s="40" t="str">
        <f t="shared" si="1"/>
        <v>X1S</v>
      </c>
      <c r="E15" s="38" t="str">
        <f t="shared" si="2"/>
        <v>EUR12X1S_Quote</v>
      </c>
      <c r="F15" s="38" t="str">
        <f>_xll.cfyql_SimpleQuote(Currency&amp;$C15&amp;$D15&amp;$B15&amp;QuoteSuffix,,RateTickValue,Permanent,Trigger,ObjectOverwrite)</f>
        <v>EUR12X1S_Quote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f>_xll.cfyql_SimpleQuoteSetValue(F15,W15/100,Trigger)</f>
        <v>-1.3600000000000001E-3</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59</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105</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str">
        <f>_xll.cfyql_SimpleQuote(Currency&amp;$C5&amp;$D5&amp;$B5&amp;QuoteSuffix,,RateTickValue,Permanent,Trigger,ObjectOverwrite)</f>
        <v>EURAB1E1Y_Quote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f>_xll.cfyql_SimpleQuoteSetValue(F5,W5/100,Trigger)</f>
        <v>-1.39E-3</v>
      </c>
      <c r="Y5" s="129"/>
    </row>
    <row r="6" spans="1:28" ht="11.25" customHeight="1" x14ac:dyDescent="0.2">
      <c r="A6" s="134"/>
      <c r="B6" s="142" t="str">
        <f t="shared" si="0"/>
        <v>15M</v>
      </c>
      <c r="C6" s="141" t="str">
        <f t="shared" si="1"/>
        <v>AB</v>
      </c>
      <c r="D6" s="45" t="str">
        <f t="shared" si="2"/>
        <v>1E</v>
      </c>
      <c r="E6" s="43" t="str">
        <f t="shared" si="3"/>
        <v>EURAB1E15M_Quote</v>
      </c>
      <c r="F6" s="43" t="str">
        <f>_xll.cfyql_SimpleQuote(Currency&amp;$C6&amp;$D6&amp;$B6&amp;QuoteSuffix,,RateTickValue,Permanent,Trigger,ObjectOverwrite)</f>
        <v>EURAB1E15M_Quote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f>_xll.cfyql_SimpleQuoteSetValue(F6,W6/100,Trigger)</f>
        <v>0</v>
      </c>
      <c r="Y6" s="129"/>
    </row>
    <row r="7" spans="1:28" ht="11.25" customHeight="1" x14ac:dyDescent="0.2">
      <c r="A7" s="134"/>
      <c r="B7" s="142" t="str">
        <f t="shared" si="0"/>
        <v>18M</v>
      </c>
      <c r="C7" s="141" t="str">
        <f t="shared" si="1"/>
        <v>AB</v>
      </c>
      <c r="D7" s="45" t="str">
        <f t="shared" si="2"/>
        <v>1E</v>
      </c>
      <c r="E7" s="43" t="str">
        <f t="shared" si="3"/>
        <v>EURAB1E18M_Quote</v>
      </c>
      <c r="F7" s="43" t="str">
        <f>_xll.cfyql_SimpleQuote(Currency&amp;$C7&amp;$D7&amp;$B7&amp;QuoteSuffix,,RateTickValue,Permanent,Trigger,ObjectOverwrite)</f>
        <v>EURAB1E18M_Quote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f>_xll.cfyql_SimpleQuoteSetValue(F7,W7/100,Trigger)</f>
        <v>0</v>
      </c>
      <c r="Y7" s="129"/>
    </row>
    <row r="8" spans="1:28" ht="11.25" customHeight="1" x14ac:dyDescent="0.2">
      <c r="A8" s="134"/>
      <c r="B8" s="142" t="str">
        <f t="shared" si="0"/>
        <v>21M</v>
      </c>
      <c r="C8" s="141" t="str">
        <f t="shared" si="1"/>
        <v>AB</v>
      </c>
      <c r="D8" s="45" t="str">
        <f t="shared" si="2"/>
        <v>1E</v>
      </c>
      <c r="E8" s="43" t="str">
        <f t="shared" si="3"/>
        <v>EURAB1E21M_Quote</v>
      </c>
      <c r="F8" s="43" t="str">
        <f>_xll.cfyql_SimpleQuote(Currency&amp;$C8&amp;$D8&amp;$B8&amp;QuoteSuffix,,RateTickValue,Permanent,Trigger,ObjectOverwrite)</f>
        <v>EURAB1E21M_Quote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f>_xll.cfyql_SimpleQuoteSetValue(F8,W8/100,Trigger)</f>
        <v>0</v>
      </c>
      <c r="Y8" s="129"/>
    </row>
    <row r="9" spans="1:28" ht="11.25" customHeight="1" x14ac:dyDescent="0.2">
      <c r="A9" s="134"/>
      <c r="B9" s="142" t="str">
        <f t="shared" si="0"/>
        <v>2Y</v>
      </c>
      <c r="C9" s="141" t="str">
        <f t="shared" si="1"/>
        <v>AB</v>
      </c>
      <c r="D9" s="45" t="str">
        <f t="shared" si="2"/>
        <v>1E</v>
      </c>
      <c r="E9" s="43" t="str">
        <f t="shared" si="3"/>
        <v>EURAB1E2Y_Quote</v>
      </c>
      <c r="F9" s="43" t="str">
        <f>_xll.cfyql_SimpleQuote(Currency&amp;$C9&amp;$D9&amp;$B9&amp;QuoteSuffix,,RateTickValue,Permanent,Trigger,ObjectOverwrite)</f>
        <v>EURAB1E2Y_Quote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f>_xll.cfyql_SimpleQuoteSetValue(F9,W9/100,Trigger)</f>
        <v>-1.2899999999999999E-3</v>
      </c>
      <c r="Y9" s="129"/>
    </row>
    <row r="10" spans="1:28" ht="11.25" customHeight="1" x14ac:dyDescent="0.2">
      <c r="A10" s="134"/>
      <c r="B10" s="142" t="str">
        <f t="shared" si="0"/>
        <v>3Y</v>
      </c>
      <c r="C10" s="141" t="str">
        <f t="shared" si="1"/>
        <v>AB</v>
      </c>
      <c r="D10" s="45" t="str">
        <f t="shared" si="2"/>
        <v>1E</v>
      </c>
      <c r="E10" s="43" t="str">
        <f t="shared" si="3"/>
        <v>EURAB1E3Y_Quote</v>
      </c>
      <c r="F10" s="43" t="str">
        <f>_xll.cfyql_SimpleQuote(Currency&amp;$C10&amp;$D10&amp;$B10&amp;QuoteSuffix,,RateTickValue,Permanent,Trigger,ObjectOverwrite)</f>
        <v>EURAB1E3Y_Quote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f>_xll.cfyql_SimpleQuoteSetValue(F10,W10/100,Trigger)</f>
        <v>-7.2999999999999996E-4</v>
      </c>
      <c r="Y10" s="129"/>
    </row>
    <row r="11" spans="1:28" ht="11.25" customHeight="1" x14ac:dyDescent="0.2">
      <c r="A11" s="134"/>
      <c r="B11" s="142" t="str">
        <f t="shared" si="0"/>
        <v>4Y</v>
      </c>
      <c r="C11" s="141" t="str">
        <f t="shared" si="1"/>
        <v>AB</v>
      </c>
      <c r="D11" s="45" t="str">
        <f t="shared" si="2"/>
        <v>1E</v>
      </c>
      <c r="E11" s="43" t="str">
        <f t="shared" si="3"/>
        <v>EURAB1E4Y_Quote</v>
      </c>
      <c r="F11" s="43" t="str">
        <f>_xll.cfyql_SimpleQuote(Currency&amp;$C11&amp;$D11&amp;$B11&amp;QuoteSuffix,,RateTickValue,Permanent,Trigger,ObjectOverwrite)</f>
        <v>EURAB1E4Y_Quote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f>_xll.cfyql_SimpleQuoteSetValue(F11,W11/100,Trigger)</f>
        <v>2.1000000000000001E-4</v>
      </c>
      <c r="Y11" s="129"/>
    </row>
    <row r="12" spans="1:28" ht="11.25" customHeight="1" x14ac:dyDescent="0.2">
      <c r="A12" s="134"/>
      <c r="B12" s="142" t="str">
        <f t="shared" si="0"/>
        <v>5Y</v>
      </c>
      <c r="C12" s="141" t="str">
        <f t="shared" si="1"/>
        <v>AB</v>
      </c>
      <c r="D12" s="45" t="str">
        <f t="shared" si="2"/>
        <v>1E</v>
      </c>
      <c r="E12" s="43" t="str">
        <f t="shared" si="3"/>
        <v>EURAB1E5Y_Quote</v>
      </c>
      <c r="F12" s="43" t="str">
        <f>_xll.cfyql_SimpleQuote(Currency&amp;$C12&amp;$D12&amp;$B12&amp;QuoteSuffix,,RateTickValue,Permanent,Trigger,ObjectOverwrite)</f>
        <v>EURAB1E5Y_Quote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f>_xll.cfyql_SimpleQuoteSetValue(F12,W12/100,Trigger)</f>
        <v>1.3600000000000001E-3</v>
      </c>
      <c r="Y12" s="129"/>
    </row>
    <row r="13" spans="1:28" ht="11.25" customHeight="1" x14ac:dyDescent="0.2">
      <c r="A13" s="134"/>
      <c r="B13" s="142" t="str">
        <f t="shared" si="0"/>
        <v>6Y</v>
      </c>
      <c r="C13" s="141" t="str">
        <f t="shared" si="1"/>
        <v>AB</v>
      </c>
      <c r="D13" s="45" t="str">
        <f t="shared" si="2"/>
        <v>1E</v>
      </c>
      <c r="E13" s="43" t="str">
        <f t="shared" si="3"/>
        <v>EURAB1E6Y_Quote</v>
      </c>
      <c r="F13" s="43" t="str">
        <f>_xll.cfyql_SimpleQuote(Currency&amp;$C13&amp;$D13&amp;$B13&amp;QuoteSuffix,,RateTickValue,Permanent,Trigger,ObjectOverwrite)</f>
        <v>EURAB1E6Y_Quote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f>_xll.cfyql_SimpleQuoteSetValue(F13,W13/100,Trigger)</f>
        <v>2.6700000000000001E-3</v>
      </c>
      <c r="Y13" s="129"/>
    </row>
    <row r="14" spans="1:28" ht="11.25" customHeight="1" x14ac:dyDescent="0.2">
      <c r="A14" s="134"/>
      <c r="B14" s="142" t="str">
        <f t="shared" si="0"/>
        <v>7Y</v>
      </c>
      <c r="C14" s="141" t="str">
        <f t="shared" si="1"/>
        <v>AB</v>
      </c>
      <c r="D14" s="45" t="str">
        <f t="shared" si="2"/>
        <v>1E</v>
      </c>
      <c r="E14" s="43" t="str">
        <f t="shared" si="3"/>
        <v>EURAB1E7Y_Quote</v>
      </c>
      <c r="F14" s="43" t="str">
        <f>_xll.cfyql_SimpleQuote(Currency&amp;$C14&amp;$D14&amp;$B14&amp;QuoteSuffix,,RateTickValue,Permanent,Trigger,ObjectOverwrite)</f>
        <v>EURAB1E7Y_Quote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f>_xll.cfyql_SimpleQuoteSetValue(F14,W14/100,Trigger)</f>
        <v>4.0099999999999997E-3</v>
      </c>
      <c r="Y14" s="129"/>
    </row>
    <row r="15" spans="1:28" ht="11.25" customHeight="1" x14ac:dyDescent="0.2">
      <c r="A15" s="134"/>
      <c r="B15" s="142" t="str">
        <f t="shared" si="0"/>
        <v>8Y</v>
      </c>
      <c r="C15" s="141" t="str">
        <f t="shared" si="1"/>
        <v>AB</v>
      </c>
      <c r="D15" s="45" t="str">
        <f t="shared" si="2"/>
        <v>1E</v>
      </c>
      <c r="E15" s="43" t="str">
        <f t="shared" si="3"/>
        <v>EURAB1E8Y_Quote</v>
      </c>
      <c r="F15" s="43" t="str">
        <f>_xll.cfyql_SimpleQuote(Currency&amp;$C15&amp;$D15&amp;$B15&amp;QuoteSuffix,,RateTickValue,Permanent,Trigger,ObjectOverwrite)</f>
        <v>EURAB1E8Y_Quote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f>_xll.cfyql_SimpleQuoteSetValue(F15,W15/100,Trigger)</f>
        <v>5.3099999999999996E-3</v>
      </c>
      <c r="Y15" s="129"/>
    </row>
    <row r="16" spans="1:28" ht="11.25" customHeight="1" x14ac:dyDescent="0.2">
      <c r="A16" s="134"/>
      <c r="B16" s="142" t="str">
        <f t="shared" si="0"/>
        <v>9Y</v>
      </c>
      <c r="C16" s="141" t="str">
        <f t="shared" si="1"/>
        <v>AB</v>
      </c>
      <c r="D16" s="45" t="str">
        <f t="shared" si="2"/>
        <v>1E</v>
      </c>
      <c r="E16" s="43" t="str">
        <f t="shared" si="3"/>
        <v>EURAB1E9Y_Quote</v>
      </c>
      <c r="F16" s="43" t="str">
        <f>_xll.cfyql_SimpleQuote(Currency&amp;$C16&amp;$D16&amp;$B16&amp;QuoteSuffix,,RateTickValue,Permanent,Trigger,ObjectOverwrite)</f>
        <v>EURAB1E9Y_Quote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f>_xll.cfyql_SimpleQuoteSetValue(F16,W16/100,Trigger)</f>
        <v>6.5399999999999998E-3</v>
      </c>
      <c r="Y16" s="129"/>
    </row>
    <row r="17" spans="1:25" ht="11.25" customHeight="1" x14ac:dyDescent="0.2">
      <c r="A17" s="134"/>
      <c r="B17" s="142" t="str">
        <f t="shared" si="0"/>
        <v>10Y</v>
      </c>
      <c r="C17" s="141" t="str">
        <f t="shared" si="1"/>
        <v>AB</v>
      </c>
      <c r="D17" s="45" t="str">
        <f t="shared" si="2"/>
        <v>1E</v>
      </c>
      <c r="E17" s="43" t="str">
        <f t="shared" si="3"/>
        <v>EURAB1E10Y_Quote</v>
      </c>
      <c r="F17" s="43" t="str">
        <f>_xll.cfyql_SimpleQuote(Currency&amp;$C17&amp;$D17&amp;$B17&amp;QuoteSuffix,,RateTickValue,Permanent,Trigger,ObjectOverwrite)</f>
        <v>EURAB1E10Y_Quote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f>_xll.cfyql_SimpleQuoteSetValue(F17,W17/100,Trigger)</f>
        <v>7.6299999999999996E-3</v>
      </c>
      <c r="Y17" s="129"/>
    </row>
    <row r="18" spans="1:25" ht="11.25" customHeight="1" x14ac:dyDescent="0.2">
      <c r="A18" s="134"/>
      <c r="B18" s="142" t="str">
        <f t="shared" si="0"/>
        <v>11Y</v>
      </c>
      <c r="C18" s="141" t="str">
        <f t="shared" si="1"/>
        <v>AB</v>
      </c>
      <c r="D18" s="45" t="str">
        <f t="shared" si="2"/>
        <v>1E</v>
      </c>
      <c r="E18" s="43" t="str">
        <f t="shared" si="3"/>
        <v>EURAB1E11Y_Quote</v>
      </c>
      <c r="F18" s="43" t="str">
        <f>_xll.cfyql_SimpleQuote(Currency&amp;$C18&amp;$D18&amp;$B18&amp;QuoteSuffix,,RateTickValue,Permanent,Trigger,ObjectOverwrite)</f>
        <v>EURAB1E11Y_Quote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f>_xll.cfyql_SimpleQuoteSetValue(F18,W18/100,Trigger)</f>
        <v>8.6400000000000001E-3</v>
      </c>
      <c r="Y18" s="129"/>
    </row>
    <row r="19" spans="1:25" ht="11.25" customHeight="1" x14ac:dyDescent="0.2">
      <c r="A19" s="134"/>
      <c r="B19" s="142" t="str">
        <f t="shared" si="0"/>
        <v>12Y</v>
      </c>
      <c r="C19" s="141" t="str">
        <f t="shared" si="1"/>
        <v>AB</v>
      </c>
      <c r="D19" s="45" t="str">
        <f t="shared" si="2"/>
        <v>1E</v>
      </c>
      <c r="E19" s="43" t="str">
        <f t="shared" si="3"/>
        <v>EURAB1E12Y_Quote</v>
      </c>
      <c r="F19" s="43" t="str">
        <f>_xll.cfyql_SimpleQuote(Currency&amp;$C19&amp;$D19&amp;$B19&amp;QuoteSuffix,,RateTickValue,Permanent,Trigger,ObjectOverwrite)</f>
        <v>EURAB1E12Y_Quote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f>_xll.cfyql_SimpleQuoteSetValue(F19,W19/100,Trigger)</f>
        <v>9.5300000000000003E-3</v>
      </c>
      <c r="Y19" s="129"/>
    </row>
    <row r="20" spans="1:25" ht="11.25" customHeight="1" x14ac:dyDescent="0.2">
      <c r="A20" s="134"/>
      <c r="B20" s="142" t="str">
        <f t="shared" si="0"/>
        <v>13Y</v>
      </c>
      <c r="C20" s="141" t="str">
        <f t="shared" si="1"/>
        <v>AB</v>
      </c>
      <c r="D20" s="45" t="str">
        <f t="shared" si="2"/>
        <v>1E</v>
      </c>
      <c r="E20" s="43" t="str">
        <f t="shared" si="3"/>
        <v>EURAB1E13Y_Quote</v>
      </c>
      <c r="F20" s="43" t="str">
        <f>_xll.cfyql_SimpleQuote(Currency&amp;$C20&amp;$D20&amp;$B20&amp;QuoteSuffix,,RateTickValue,Permanent,Trigger,ObjectOverwrite)</f>
        <v>EURAB1E13Y_Quote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1E</v>
      </c>
      <c r="E21" s="43" t="str">
        <f t="shared" si="3"/>
        <v>EURAB1E14Y_Quote</v>
      </c>
      <c r="F21" s="43" t="str">
        <f>_xll.cfyql_SimpleQuote(Currency&amp;$C21&amp;$D21&amp;$B21&amp;QuoteSuffix,,RateTickValue,Permanent,Trigger,ObjectOverwrite)</f>
        <v>EURAB1E14Y_Quote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1E</v>
      </c>
      <c r="E22" s="43" t="str">
        <f t="shared" si="3"/>
        <v>EURAB1E15Y_Quote</v>
      </c>
      <c r="F22" s="43" t="str">
        <f>_xll.cfyql_SimpleQuote(Currency&amp;$C22&amp;$D22&amp;$B22&amp;QuoteSuffix,,RateTickValue,Permanent,Trigger,ObjectOverwrite)</f>
        <v>EURAB1E15Y_Quote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f>_xll.cfyql_SimpleQuoteSetValue(F22,W22/100,Trigger)</f>
        <v>1.1599999999999999E-2</v>
      </c>
      <c r="Y22" s="129"/>
    </row>
    <row r="23" spans="1:25" ht="11.25" customHeight="1" x14ac:dyDescent="0.2">
      <c r="A23" s="134"/>
      <c r="B23" s="142" t="str">
        <f t="shared" si="0"/>
        <v>16Y</v>
      </c>
      <c r="C23" s="141" t="str">
        <f t="shared" si="1"/>
        <v>AB</v>
      </c>
      <c r="D23" s="45" t="str">
        <f t="shared" si="2"/>
        <v>1E</v>
      </c>
      <c r="E23" s="43" t="str">
        <f t="shared" si="3"/>
        <v>EURAB1E16Y_Quote</v>
      </c>
      <c r="F23" s="43" t="str">
        <f>_xll.cfyql_SimpleQuote(Currency&amp;$C23&amp;$D23&amp;$B23&amp;QuoteSuffix,,RateTickValue,Permanent,Trigger,ObjectOverwrite)</f>
        <v>EURAB1E16Y_Quote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1E</v>
      </c>
      <c r="E24" s="43" t="str">
        <f t="shared" si="3"/>
        <v>EURAB1E17Y_Quote</v>
      </c>
      <c r="F24" s="43" t="str">
        <f>_xll.cfyql_SimpleQuote(Currency&amp;$C24&amp;$D24&amp;$B24&amp;QuoteSuffix,,RateTickValue,Permanent,Trigger,ObjectOverwrite)</f>
        <v>EURAB1E17Y_Quote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1E</v>
      </c>
      <c r="E25" s="43" t="str">
        <f t="shared" si="3"/>
        <v>EURAB1E18Y_Quote</v>
      </c>
      <c r="F25" s="43" t="str">
        <f>_xll.cfyql_SimpleQuote(Currency&amp;$C25&amp;$D25&amp;$B25&amp;QuoteSuffix,,RateTickValue,Permanent,Trigger,ObjectOverwrite)</f>
        <v>EURAB1E18Y_Quote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1E</v>
      </c>
      <c r="E26" s="43" t="str">
        <f t="shared" si="3"/>
        <v>EURAB1E19Y_Quote</v>
      </c>
      <c r="F26" s="43" t="str">
        <f>_xll.cfyql_SimpleQuote(Currency&amp;$C26&amp;$D26&amp;$B26&amp;QuoteSuffix,,RateTickValue,Permanent,Trigger,ObjectOverwrite)</f>
        <v>EURAB1E19Y_Quote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1E</v>
      </c>
      <c r="E27" s="43" t="str">
        <f t="shared" si="3"/>
        <v>EURAB1E20Y_Quote</v>
      </c>
      <c r="F27" s="43" t="str">
        <f>_xll.cfyql_SimpleQuote(Currency&amp;$C27&amp;$D27&amp;$B27&amp;QuoteSuffix,,RateTickValue,Permanent,Trigger,ObjectOverwrite)</f>
        <v>EURAB1E20Y_Quote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f>_xll.cfyql_SimpleQuoteSetValue(F27,W27/100,Trigger)</f>
        <v>1.3390000000000001E-2</v>
      </c>
      <c r="Y27" s="129"/>
    </row>
    <row r="28" spans="1:25" ht="11.25" customHeight="1" x14ac:dyDescent="0.2">
      <c r="A28" s="134"/>
      <c r="B28" s="142" t="str">
        <f t="shared" si="0"/>
        <v>21Y</v>
      </c>
      <c r="C28" s="141" t="str">
        <f t="shared" si="1"/>
        <v>AB</v>
      </c>
      <c r="D28" s="45" t="str">
        <f t="shared" si="2"/>
        <v>1E</v>
      </c>
      <c r="E28" s="43" t="str">
        <f t="shared" si="3"/>
        <v>EURAB1E21Y_Quote</v>
      </c>
      <c r="F28" s="43" t="str">
        <f>_xll.cfyql_SimpleQuote(Currency&amp;$C28&amp;$D28&amp;$B28&amp;QuoteSuffix,,RateTickValue,Permanent,Trigger,ObjectOverwrite)</f>
        <v>EURAB1E21Y_Quote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1E</v>
      </c>
      <c r="E29" s="43" t="str">
        <f t="shared" si="3"/>
        <v>EURAB1E22Y_Quote</v>
      </c>
      <c r="F29" s="43" t="str">
        <f>_xll.cfyql_SimpleQuote(Currency&amp;$C29&amp;$D29&amp;$B29&amp;QuoteSuffix,,RateTickValue,Permanent,Trigger,ObjectOverwrite)</f>
        <v>EURAB1E22Y_Quote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1E</v>
      </c>
      <c r="E30" s="43" t="str">
        <f t="shared" si="3"/>
        <v>EURAB1E23Y_Quote</v>
      </c>
      <c r="F30" s="43" t="str">
        <f>_xll.cfyql_SimpleQuote(Currency&amp;$C30&amp;$D30&amp;$B30&amp;QuoteSuffix,,RateTickValue,Permanent,Trigger,ObjectOverwrite)</f>
        <v>EURAB1E23Y_Quote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1E</v>
      </c>
      <c r="E31" s="43" t="str">
        <f t="shared" si="3"/>
        <v>EURAB1E24Y_Quote</v>
      </c>
      <c r="F31" s="43" t="str">
        <f>_xll.cfyql_SimpleQuote(Currency&amp;$C31&amp;$D31&amp;$B31&amp;QuoteSuffix,,RateTickValue,Permanent,Trigger,ObjectOverwrite)</f>
        <v>EURAB1E24Y_Quote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1E</v>
      </c>
      <c r="E32" s="43" t="str">
        <f t="shared" si="3"/>
        <v>EURAB1E25Y_Quote</v>
      </c>
      <c r="F32" s="43" t="str">
        <f>_xll.cfyql_SimpleQuote(Currency&amp;$C32&amp;$D32&amp;$B32&amp;QuoteSuffix,,RateTickValue,Permanent,Trigger,ObjectOverwrite)</f>
        <v>EURAB1E25Y_Quote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f>_xll.cfyql_SimpleQuoteSetValue(F32,W32/100,Trigger)</f>
        <v>1.391E-2</v>
      </c>
      <c r="Y32" s="129"/>
    </row>
    <row r="33" spans="1:31" ht="11.25" customHeight="1" x14ac:dyDescent="0.2">
      <c r="A33" s="134"/>
      <c r="B33" s="142" t="str">
        <f t="shared" si="0"/>
        <v>26Y</v>
      </c>
      <c r="C33" s="141" t="str">
        <f t="shared" si="1"/>
        <v>AB</v>
      </c>
      <c r="D33" s="45" t="str">
        <f t="shared" si="2"/>
        <v>1E</v>
      </c>
      <c r="E33" s="43" t="str">
        <f t="shared" si="3"/>
        <v>EURAB1E26Y_Quote</v>
      </c>
      <c r="F33" s="43" t="str">
        <f>_xll.cfyql_SimpleQuote(Currency&amp;$C33&amp;$D33&amp;$B33&amp;QuoteSuffix,,RateTickValue,Permanent,Trigger,ObjectOverwrite)</f>
        <v>EURAB1E26Y_Quote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1E</v>
      </c>
      <c r="E34" s="43" t="str">
        <f t="shared" si="3"/>
        <v>EURAB1E27Y_Quote</v>
      </c>
      <c r="F34" s="43" t="str">
        <f>_xll.cfyql_SimpleQuote(Currency&amp;$C34&amp;$D34&amp;$B34&amp;QuoteSuffix,,RateTickValue,Permanent,Trigger,ObjectOverwrite)</f>
        <v>EURAB1E27Y_Quote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1E</v>
      </c>
      <c r="E35" s="43" t="str">
        <f t="shared" si="3"/>
        <v>EURAB1E28Y_Quote</v>
      </c>
      <c r="F35" s="43" t="str">
        <f>_xll.cfyql_SimpleQuote(Currency&amp;$C35&amp;$D35&amp;$B35&amp;QuoteSuffix,,RateTickValue,Permanent,Trigger,ObjectOverwrite)</f>
        <v>EURAB1E28Y_Quote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1E</v>
      </c>
      <c r="E36" s="43" t="str">
        <f t="shared" si="3"/>
        <v>EURAB1E29Y_Quote</v>
      </c>
      <c r="F36" s="43" t="str">
        <f>_xll.cfyql_SimpleQuote(Currency&amp;$C36&amp;$D36&amp;$B36&amp;QuoteSuffix,,RateTickValue,Permanent,Trigger,ObjectOverwrite)</f>
        <v>EURAB1E29Y_Quote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1E</v>
      </c>
      <c r="E37" s="43" t="str">
        <f t="shared" si="3"/>
        <v>EURAB1E30Y_Quote</v>
      </c>
      <c r="F37" s="43" t="str">
        <f>_xll.cfyql_SimpleQuote(Currency&amp;$C37&amp;$D37&amp;$B37&amp;QuoteSuffix,,RateTickValue,Permanent,Trigger,ObjectOverwrite)</f>
        <v>EURAB1E30Y_Quote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f>_xll.cfyql_SimpleQuoteSetValue(F37,W37/100,Trigger)</f>
        <v>1.406E-2</v>
      </c>
      <c r="Y37" s="129"/>
      <c r="AE37" s="176"/>
    </row>
    <row r="38" spans="1:31" ht="11.25" customHeight="1" x14ac:dyDescent="0.2">
      <c r="A38" s="134"/>
      <c r="B38" s="142" t="str">
        <f t="shared" si="0"/>
        <v>35Y</v>
      </c>
      <c r="C38" s="141" t="str">
        <f t="shared" si="1"/>
        <v>AB</v>
      </c>
      <c r="D38" s="45" t="str">
        <f t="shared" si="2"/>
        <v>1E</v>
      </c>
      <c r="E38" s="43" t="str">
        <f t="shared" si="3"/>
        <v>EURAB1E35Y_Quote</v>
      </c>
      <c r="F38" s="43" t="str">
        <f>_xll.cfyql_SimpleQuote(Currency&amp;$C38&amp;$D38&amp;$B38&amp;QuoteSuffix,,RateTickValue,Permanent,Trigger,ObjectOverwrite)</f>
        <v>EURAB1E35Y_Quote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1E</v>
      </c>
      <c r="E39" s="43" t="str">
        <f t="shared" si="3"/>
        <v>EURAB1E40Y_Quote</v>
      </c>
      <c r="F39" s="43" t="str">
        <f>_xll.cfyql_SimpleQuote(Currency&amp;$C39&amp;$D39&amp;$B39&amp;QuoteSuffix,,RateTickValue,Permanent,Trigger,ObjectOverwrite)</f>
        <v>EURAB1E40Y_Quote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f>_xll.cfyql_SimpleQuoteSetValue(F39,W39/100,Trigger)</f>
        <v>1.426E-2</v>
      </c>
      <c r="Y39" s="129"/>
      <c r="AE39" s="176"/>
    </row>
    <row r="40" spans="1:31" ht="11.25" customHeight="1" x14ac:dyDescent="0.2">
      <c r="A40" s="134"/>
      <c r="B40" s="142" t="str">
        <f t="shared" si="0"/>
        <v>50Y</v>
      </c>
      <c r="C40" s="141" t="str">
        <f t="shared" si="1"/>
        <v>AB</v>
      </c>
      <c r="D40" s="45" t="str">
        <f t="shared" si="2"/>
        <v>1E</v>
      </c>
      <c r="E40" s="43" t="str">
        <f t="shared" si="3"/>
        <v>EURAB1E50Y_Quote</v>
      </c>
      <c r="F40" s="43" t="str">
        <f>_xll.cfyql_SimpleQuote(Currency&amp;$C40&amp;$D40&amp;$B40&amp;QuoteSuffix,,RateTickValue,Permanent,Trigger,ObjectOverwrite)</f>
        <v>EURAB1E50Y_Quote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f>_xll.cfyql_SimpleQuoteSetValue(F40,W40/100,Trigger)</f>
        <v>1.3899999999999999E-2</v>
      </c>
      <c r="Y40" s="129"/>
      <c r="AE40" s="176"/>
    </row>
    <row r="41" spans="1:31" ht="11.25" customHeight="1" x14ac:dyDescent="0.2">
      <c r="A41" s="134"/>
      <c r="B41" s="136" t="str">
        <f t="shared" si="0"/>
        <v>60Y</v>
      </c>
      <c r="C41" s="135" t="str">
        <f t="shared" si="1"/>
        <v>AB</v>
      </c>
      <c r="D41" s="40" t="str">
        <f t="shared" si="2"/>
        <v>1E</v>
      </c>
      <c r="E41" s="38" t="str">
        <f t="shared" si="3"/>
        <v>EURAB1E60Y_Quote</v>
      </c>
      <c r="F41" s="38" t="str">
        <f>_xll.cfyql_SimpleQuote(Currency&amp;$C41&amp;$D41&amp;$B41&amp;QuoteSuffix,,RateTickValue,Permanent,Trigger,ObjectOverwrite)</f>
        <v>EURAB1E60Y_Quote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f>_xll.cfyql_SimpleQuoteSetValue(F41,W41/100,Trigger)</f>
        <v>1.3820000000000001E-2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59</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103</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str">
        <f>_xll.cfyql_SimpleQuote(Currency&amp;$C5&amp;$D5&amp;$B5&amp;QuoteSuffix,,RateTickValue,Permanent,Trigger,ObjectOverwrite)</f>
        <v>EURAB3E1Y_Quote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f>_xll.cfyql_SimpleQuoteSetValue(F5,W5/100,Trigger)</f>
        <v>-5.5999999999999995E-4</v>
      </c>
      <c r="Y5" s="129"/>
    </row>
    <row r="6" spans="1:28" ht="11.25" customHeight="1" x14ac:dyDescent="0.2">
      <c r="A6" s="134"/>
      <c r="B6" s="142" t="str">
        <f t="shared" si="0"/>
        <v>15M</v>
      </c>
      <c r="C6" s="141" t="str">
        <f t="shared" si="1"/>
        <v>AB</v>
      </c>
      <c r="D6" s="45" t="str">
        <f t="shared" si="2"/>
        <v>3E</v>
      </c>
      <c r="E6" s="43" t="str">
        <f t="shared" si="3"/>
        <v>EURAB3E15M_Quote</v>
      </c>
      <c r="F6" s="43" t="str">
        <f>_xll.cfyql_SimpleQuote(Currency&amp;$C6&amp;$D6&amp;$B6&amp;QuoteSuffix,,RateTickValue,Permanent,Trigger,ObjectOverwrite)</f>
        <v>EURAB3E15M_Quote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f>_xll.cfyql_SimpleQuoteSetValue(F6,W6/100,Trigger)</f>
        <v>-5.5999999999999995E-4</v>
      </c>
      <c r="Y6" s="129"/>
    </row>
    <row r="7" spans="1:28" ht="11.25" customHeight="1" x14ac:dyDescent="0.2">
      <c r="A7" s="134"/>
      <c r="B7" s="142" t="str">
        <f t="shared" si="0"/>
        <v>18M</v>
      </c>
      <c r="C7" s="141" t="str">
        <f t="shared" si="1"/>
        <v>AB</v>
      </c>
      <c r="D7" s="45" t="str">
        <f t="shared" si="2"/>
        <v>3E</v>
      </c>
      <c r="E7" s="43" t="str">
        <f t="shared" si="3"/>
        <v>EURAB3E18M_Quote</v>
      </c>
      <c r="F7" s="43" t="str">
        <f>_xll.cfyql_SimpleQuote(Currency&amp;$C7&amp;$D7&amp;$B7&amp;QuoteSuffix,,RateTickValue,Permanent,Trigger,ObjectOverwrite)</f>
        <v>EURAB3E18M_Quote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f>_xll.cfyql_SimpleQuoteSetValue(F7,W7/100,Trigger)</f>
        <v>-5.2999999999999998E-4</v>
      </c>
      <c r="Y7" s="129"/>
    </row>
    <row r="8" spans="1:28" ht="11.25" customHeight="1" x14ac:dyDescent="0.2">
      <c r="A8" s="134"/>
      <c r="B8" s="142" t="str">
        <f t="shared" si="0"/>
        <v>21M</v>
      </c>
      <c r="C8" s="141" t="str">
        <f t="shared" si="1"/>
        <v>AB</v>
      </c>
      <c r="D8" s="45" t="str">
        <f t="shared" si="2"/>
        <v>3E</v>
      </c>
      <c r="E8" s="43" t="str">
        <f t="shared" si="3"/>
        <v>EURAB3E21M_Quote</v>
      </c>
      <c r="F8" s="43" t="str">
        <f>_xll.cfyql_SimpleQuote(Currency&amp;$C8&amp;$D8&amp;$B8&amp;QuoteSuffix,,RateTickValue,Permanent,Trigger,ObjectOverwrite)</f>
        <v>EURAB3E21M_Quote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f>_xll.cfyql_SimpleQuoteSetValue(F8,W8/100,Trigger)</f>
        <v>-4.8999999999999998E-4</v>
      </c>
      <c r="Y8" s="129"/>
    </row>
    <row r="9" spans="1:28" ht="11.25" customHeight="1" x14ac:dyDescent="0.2">
      <c r="A9" s="134"/>
      <c r="B9" s="142" t="str">
        <f t="shared" si="0"/>
        <v>2Y</v>
      </c>
      <c r="C9" s="141" t="str">
        <f t="shared" si="1"/>
        <v>AB</v>
      </c>
      <c r="D9" s="45" t="str">
        <f t="shared" si="2"/>
        <v>3E</v>
      </c>
      <c r="E9" s="43" t="str">
        <f t="shared" si="3"/>
        <v>EURAB3E2Y_Quote</v>
      </c>
      <c r="F9" s="43" t="str">
        <f>_xll.cfyql_SimpleQuote(Currency&amp;$C9&amp;$D9&amp;$B9&amp;QuoteSuffix,,RateTickValue,Permanent,Trigger,ObjectOverwrite)</f>
        <v>EURAB3E2Y_Quote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f>_xll.cfyql_SimpleQuoteSetValue(F9,W9/100,Trigger)</f>
        <v>-3.8999999999999999E-4</v>
      </c>
      <c r="Y9" s="129"/>
    </row>
    <row r="10" spans="1:28" ht="11.25" customHeight="1" x14ac:dyDescent="0.2">
      <c r="A10" s="134"/>
      <c r="B10" s="142" t="str">
        <f t="shared" si="0"/>
        <v>3Y</v>
      </c>
      <c r="C10" s="141" t="str">
        <f t="shared" si="1"/>
        <v>AB</v>
      </c>
      <c r="D10" s="45" t="str">
        <f t="shared" si="2"/>
        <v>3E</v>
      </c>
      <c r="E10" s="43" t="str">
        <f t="shared" si="3"/>
        <v>EURAB3E3Y_Quote</v>
      </c>
      <c r="F10" s="43" t="str">
        <f>_xll.cfyql_SimpleQuote(Currency&amp;$C10&amp;$D10&amp;$B10&amp;QuoteSuffix,,RateTickValue,Permanent,Trigger,ObjectOverwrite)</f>
        <v>EURAB3E3Y_Quote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f>_xll.cfyql_SimpleQuoteSetValue(F10,W10/100,Trigger)</f>
        <v>2.5000000000000001E-4</v>
      </c>
      <c r="Y10" s="129"/>
    </row>
    <row r="11" spans="1:28" ht="11.25" customHeight="1" x14ac:dyDescent="0.2">
      <c r="A11" s="134"/>
      <c r="B11" s="142" t="str">
        <f t="shared" si="0"/>
        <v>4Y</v>
      </c>
      <c r="C11" s="141" t="str">
        <f t="shared" si="1"/>
        <v>AB</v>
      </c>
      <c r="D11" s="45" t="str">
        <f t="shared" si="2"/>
        <v>3E</v>
      </c>
      <c r="E11" s="43" t="str">
        <f t="shared" si="3"/>
        <v>EURAB3E4Y_Quote</v>
      </c>
      <c r="F11" s="43" t="str">
        <f>_xll.cfyql_SimpleQuote(Currency&amp;$C11&amp;$D11&amp;$B11&amp;QuoteSuffix,,RateTickValue,Permanent,Trigger,ObjectOverwrite)</f>
        <v>EURAB3E4Y_Quote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f>_xll.cfyql_SimpleQuoteSetValue(F11,W11/100,Trigger)</f>
        <v>1.25E-3</v>
      </c>
      <c r="Y11" s="129"/>
    </row>
    <row r="12" spans="1:28" ht="11.25" customHeight="1" x14ac:dyDescent="0.2">
      <c r="A12" s="134"/>
      <c r="B12" s="142" t="str">
        <f t="shared" si="0"/>
        <v>5Y</v>
      </c>
      <c r="C12" s="141" t="str">
        <f t="shared" si="1"/>
        <v>AB</v>
      </c>
      <c r="D12" s="45" t="str">
        <f t="shared" si="2"/>
        <v>3E</v>
      </c>
      <c r="E12" s="43" t="str">
        <f t="shared" si="3"/>
        <v>EURAB3E5Y_Quote</v>
      </c>
      <c r="F12" s="43" t="str">
        <f>_xll.cfyql_SimpleQuote(Currency&amp;$C12&amp;$D12&amp;$B12&amp;QuoteSuffix,,RateTickValue,Permanent,Trigger,ObjectOverwrite)</f>
        <v>EURAB3E5Y_Quote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f>_xll.cfyql_SimpleQuoteSetValue(F12,W12/100,Trigger)</f>
        <v>2.4199999999999998E-3</v>
      </c>
      <c r="Y12" s="129"/>
    </row>
    <row r="13" spans="1:28" ht="11.25" customHeight="1" x14ac:dyDescent="0.2">
      <c r="A13" s="134"/>
      <c r="B13" s="142" t="str">
        <f t="shared" si="0"/>
        <v>6Y</v>
      </c>
      <c r="C13" s="141" t="str">
        <f t="shared" si="1"/>
        <v>AB</v>
      </c>
      <c r="D13" s="45" t="str">
        <f t="shared" si="2"/>
        <v>3E</v>
      </c>
      <c r="E13" s="43" t="str">
        <f t="shared" si="3"/>
        <v>EURAB3E6Y_Quote</v>
      </c>
      <c r="F13" s="43" t="str">
        <f>_xll.cfyql_SimpleQuote(Currency&amp;$C13&amp;$D13&amp;$B13&amp;QuoteSuffix,,RateTickValue,Permanent,Trigger,ObjectOverwrite)</f>
        <v>EURAB3E6Y_Quote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f>_xll.cfyql_SimpleQuoteSetValue(F13,W13/100,Trigger)</f>
        <v>3.7399999999999998E-3</v>
      </c>
      <c r="Y13" s="129"/>
    </row>
    <row r="14" spans="1:28" ht="11.25" customHeight="1" x14ac:dyDescent="0.2">
      <c r="A14" s="134"/>
      <c r="B14" s="142" t="str">
        <f t="shared" si="0"/>
        <v>7Y</v>
      </c>
      <c r="C14" s="141" t="str">
        <f t="shared" si="1"/>
        <v>AB</v>
      </c>
      <c r="D14" s="45" t="str">
        <f t="shared" si="2"/>
        <v>3E</v>
      </c>
      <c r="E14" s="43" t="str">
        <f t="shared" si="3"/>
        <v>EURAB3E7Y_Quote</v>
      </c>
      <c r="F14" s="43" t="str">
        <f>_xll.cfyql_SimpleQuote(Currency&amp;$C14&amp;$D14&amp;$B14&amp;QuoteSuffix,,RateTickValue,Permanent,Trigger,ObjectOverwrite)</f>
        <v>EURAB3E7Y_Quote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f>_xll.cfyql_SimpleQuoteSetValue(F14,W14/100,Trigger)</f>
        <v>5.0899999999999999E-3</v>
      </c>
      <c r="Y14" s="129"/>
    </row>
    <row r="15" spans="1:28" ht="11.25" customHeight="1" x14ac:dyDescent="0.2">
      <c r="A15" s="134"/>
      <c r="B15" s="142" t="str">
        <f t="shared" si="0"/>
        <v>8Y</v>
      </c>
      <c r="C15" s="141" t="str">
        <f t="shared" si="1"/>
        <v>AB</v>
      </c>
      <c r="D15" s="45" t="str">
        <f t="shared" si="2"/>
        <v>3E</v>
      </c>
      <c r="E15" s="43" t="str">
        <f t="shared" si="3"/>
        <v>EURAB3E8Y_Quote</v>
      </c>
      <c r="F15" s="43" t="str">
        <f>_xll.cfyql_SimpleQuote(Currency&amp;$C15&amp;$D15&amp;$B15&amp;QuoteSuffix,,RateTickValue,Permanent,Trigger,ObjectOverwrite)</f>
        <v>EURAB3E8Y_Quote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f>_xll.cfyql_SimpleQuoteSetValue(F15,W15/100,Trigger)</f>
        <v>6.3899999999999998E-3</v>
      </c>
      <c r="Y15" s="129"/>
    </row>
    <row r="16" spans="1:28" ht="11.25" customHeight="1" x14ac:dyDescent="0.2">
      <c r="A16" s="134"/>
      <c r="B16" s="142" t="str">
        <f t="shared" si="0"/>
        <v>9Y</v>
      </c>
      <c r="C16" s="141" t="str">
        <f t="shared" si="1"/>
        <v>AB</v>
      </c>
      <c r="D16" s="45" t="str">
        <f t="shared" si="2"/>
        <v>3E</v>
      </c>
      <c r="E16" s="43" t="str">
        <f t="shared" si="3"/>
        <v>EURAB3E9Y_Quote</v>
      </c>
      <c r="F16" s="43" t="str">
        <f>_xll.cfyql_SimpleQuote(Currency&amp;$C16&amp;$D16&amp;$B16&amp;QuoteSuffix,,RateTickValue,Permanent,Trigger,ObjectOverwrite)</f>
        <v>EURAB3E9Y_Quote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f>_xll.cfyql_SimpleQuoteSetValue(F16,W16/100,Trigger)</f>
        <v>7.6099999999999996E-3</v>
      </c>
      <c r="Y16" s="129"/>
    </row>
    <row r="17" spans="1:25" ht="11.25" customHeight="1" x14ac:dyDescent="0.2">
      <c r="A17" s="134"/>
      <c r="B17" s="142" t="str">
        <f t="shared" si="0"/>
        <v>10Y</v>
      </c>
      <c r="C17" s="141" t="str">
        <f t="shared" si="1"/>
        <v>AB</v>
      </c>
      <c r="D17" s="45" t="str">
        <f t="shared" si="2"/>
        <v>3E</v>
      </c>
      <c r="E17" s="43" t="str">
        <f t="shared" si="3"/>
        <v>EURAB3E10Y_Quote</v>
      </c>
      <c r="F17" s="43" t="str">
        <f>_xll.cfyql_SimpleQuote(Currency&amp;$C17&amp;$D17&amp;$B17&amp;QuoteSuffix,,RateTickValue,Permanent,Trigger,ObjectOverwrite)</f>
        <v>EURAB3E10Y_Quote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f>_xll.cfyql_SimpleQuoteSetValue(F17,W17/100,Trigger)</f>
        <v>8.6999999999999994E-3</v>
      </c>
      <c r="Y17" s="129"/>
    </row>
    <row r="18" spans="1:25" ht="11.25" customHeight="1" x14ac:dyDescent="0.2">
      <c r="A18" s="134"/>
      <c r="B18" s="142" t="str">
        <f t="shared" si="0"/>
        <v>11Y</v>
      </c>
      <c r="C18" s="141" t="str">
        <f t="shared" si="1"/>
        <v>AB</v>
      </c>
      <c r="D18" s="45" t="str">
        <f t="shared" si="2"/>
        <v>3E</v>
      </c>
      <c r="E18" s="43" t="str">
        <f t="shared" si="3"/>
        <v>EURAB3E11Y_Quote</v>
      </c>
      <c r="F18" s="43" t="str">
        <f>_xll.cfyql_SimpleQuote(Currency&amp;$C18&amp;$D18&amp;$B18&amp;QuoteSuffix,,RateTickValue,Permanent,Trigger,ObjectOverwrite)</f>
        <v>EURAB3E11Y_Quote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f>_xll.cfyql_SimpleQuoteSetValue(F18,W18/100,Trigger)</f>
        <v>9.6900000000000007E-3</v>
      </c>
      <c r="Y18" s="129"/>
    </row>
    <row r="19" spans="1:25" ht="11.25" customHeight="1" x14ac:dyDescent="0.2">
      <c r="A19" s="134"/>
      <c r="B19" s="142" t="str">
        <f t="shared" si="0"/>
        <v>12Y</v>
      </c>
      <c r="C19" s="141" t="str">
        <f t="shared" si="1"/>
        <v>AB</v>
      </c>
      <c r="D19" s="45" t="str">
        <f t="shared" si="2"/>
        <v>3E</v>
      </c>
      <c r="E19" s="43" t="str">
        <f t="shared" si="3"/>
        <v>EURAB3E12Y_Quote</v>
      </c>
      <c r="F19" s="43" t="str">
        <f>_xll.cfyql_SimpleQuote(Currency&amp;$C19&amp;$D19&amp;$B19&amp;QuoteSuffix,,RateTickValue,Permanent,Trigger,ObjectOverwrite)</f>
        <v>EURAB3E12Y_Quote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f>_xll.cfyql_SimpleQuoteSetValue(F19,W19/100,Trigger)</f>
        <v>1.056E-2</v>
      </c>
      <c r="Y19" s="129"/>
    </row>
    <row r="20" spans="1:25" ht="11.25" customHeight="1" x14ac:dyDescent="0.2">
      <c r="A20" s="134"/>
      <c r="B20" s="142" t="str">
        <f t="shared" si="0"/>
        <v>13Y</v>
      </c>
      <c r="C20" s="141" t="str">
        <f t="shared" si="1"/>
        <v>AB</v>
      </c>
      <c r="D20" s="45" t="str">
        <f t="shared" si="2"/>
        <v>3E</v>
      </c>
      <c r="E20" s="43" t="str">
        <f t="shared" si="3"/>
        <v>EURAB3E13Y_Quote</v>
      </c>
      <c r="F20" s="43" t="str">
        <f>_xll.cfyql_SimpleQuote(Currency&amp;$C20&amp;$D20&amp;$B20&amp;QuoteSuffix,,RateTickValue,Permanent,Trigger,ObjectOverwrite)</f>
        <v>EURAB3E13Y_Quote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3E</v>
      </c>
      <c r="E21" s="43" t="str">
        <f t="shared" si="3"/>
        <v>EURAB3E14Y_Quote</v>
      </c>
      <c r="F21" s="43" t="str">
        <f>_xll.cfyql_SimpleQuote(Currency&amp;$C21&amp;$D21&amp;$B21&amp;QuoteSuffix,,RateTickValue,Permanent,Trigger,ObjectOverwrite)</f>
        <v>EURAB3E14Y_Quote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3E</v>
      </c>
      <c r="E22" s="43" t="str">
        <f t="shared" si="3"/>
        <v>EURAB3E15Y_Quote</v>
      </c>
      <c r="F22" s="43" t="str">
        <f>_xll.cfyql_SimpleQuote(Currency&amp;$C22&amp;$D22&amp;$B22&amp;QuoteSuffix,,RateTickValue,Permanent,Trigger,ObjectOverwrite)</f>
        <v>EURAB3E15Y_Quote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f>_xll.cfyql_SimpleQuoteSetValue(F22,W22/100,Trigger)</f>
        <v>1.257E-2</v>
      </c>
      <c r="Y22" s="129"/>
    </row>
    <row r="23" spans="1:25" ht="11.25" customHeight="1" x14ac:dyDescent="0.2">
      <c r="A23" s="134"/>
      <c r="B23" s="142" t="str">
        <f t="shared" si="0"/>
        <v>16Y</v>
      </c>
      <c r="C23" s="141" t="str">
        <f t="shared" si="1"/>
        <v>AB</v>
      </c>
      <c r="D23" s="45" t="str">
        <f t="shared" si="2"/>
        <v>3E</v>
      </c>
      <c r="E23" s="43" t="str">
        <f t="shared" si="3"/>
        <v>EURAB3E16Y_Quote</v>
      </c>
      <c r="F23" s="43" t="str">
        <f>_xll.cfyql_SimpleQuote(Currency&amp;$C23&amp;$D23&amp;$B23&amp;QuoteSuffix,,RateTickValue,Permanent,Trigger,ObjectOverwrite)</f>
        <v>EURAB3E16Y_Quote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3E</v>
      </c>
      <c r="E24" s="43" t="str">
        <f t="shared" si="3"/>
        <v>EURAB3E17Y_Quote</v>
      </c>
      <c r="F24" s="43" t="str">
        <f>_xll.cfyql_SimpleQuote(Currency&amp;$C24&amp;$D24&amp;$B24&amp;QuoteSuffix,,RateTickValue,Permanent,Trigger,ObjectOverwrite)</f>
        <v>EURAB3E17Y_Quote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3E</v>
      </c>
      <c r="E25" s="43" t="str">
        <f t="shared" si="3"/>
        <v>EURAB3E18Y_Quote</v>
      </c>
      <c r="F25" s="43" t="str">
        <f>_xll.cfyql_SimpleQuote(Currency&amp;$C25&amp;$D25&amp;$B25&amp;QuoteSuffix,,RateTickValue,Permanent,Trigger,ObjectOverwrite)</f>
        <v>EURAB3E18Y_Quote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3E</v>
      </c>
      <c r="E26" s="43" t="str">
        <f t="shared" si="3"/>
        <v>EURAB3E19Y_Quote</v>
      </c>
      <c r="F26" s="43" t="str">
        <f>_xll.cfyql_SimpleQuote(Currency&amp;$C26&amp;$D26&amp;$B26&amp;QuoteSuffix,,RateTickValue,Permanent,Trigger,ObjectOverwrite)</f>
        <v>EURAB3E19Y_Quote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3E</v>
      </c>
      <c r="E27" s="43" t="str">
        <f t="shared" si="3"/>
        <v>EURAB3E20Y_Quote</v>
      </c>
      <c r="F27" s="43" t="str">
        <f>_xll.cfyql_SimpleQuote(Currency&amp;$C27&amp;$D27&amp;$B27&amp;QuoteSuffix,,RateTickValue,Permanent,Trigger,ObjectOverwrite)</f>
        <v>EURAB3E20Y_Quote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f>_xll.cfyql_SimpleQuoteSetValue(F27,W27/100,Trigger)</f>
        <v>1.4250000000000001E-2</v>
      </c>
      <c r="Y27" s="129"/>
    </row>
    <row r="28" spans="1:25" ht="11.25" customHeight="1" x14ac:dyDescent="0.2">
      <c r="A28" s="134"/>
      <c r="B28" s="142" t="str">
        <f t="shared" si="0"/>
        <v>21Y</v>
      </c>
      <c r="C28" s="141" t="str">
        <f t="shared" si="1"/>
        <v>AB</v>
      </c>
      <c r="D28" s="45" t="str">
        <f t="shared" si="2"/>
        <v>3E</v>
      </c>
      <c r="E28" s="43" t="str">
        <f t="shared" si="3"/>
        <v>EURAB3E21Y_Quote</v>
      </c>
      <c r="F28" s="43" t="str">
        <f>_xll.cfyql_SimpleQuote(Currency&amp;$C28&amp;$D28&amp;$B28&amp;QuoteSuffix,,RateTickValue,Permanent,Trigger,ObjectOverwrite)</f>
        <v>EURAB3E21Y_Quote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3E</v>
      </c>
      <c r="E29" s="43" t="str">
        <f t="shared" si="3"/>
        <v>EURAB3E22Y_Quote</v>
      </c>
      <c r="F29" s="43" t="str">
        <f>_xll.cfyql_SimpleQuote(Currency&amp;$C29&amp;$D29&amp;$B29&amp;QuoteSuffix,,RateTickValue,Permanent,Trigger,ObjectOverwrite)</f>
        <v>EURAB3E22Y_Quote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3E</v>
      </c>
      <c r="E30" s="43" t="str">
        <f t="shared" si="3"/>
        <v>EURAB3E23Y_Quote</v>
      </c>
      <c r="F30" s="43" t="str">
        <f>_xll.cfyql_SimpleQuote(Currency&amp;$C30&amp;$D30&amp;$B30&amp;QuoteSuffix,,RateTickValue,Permanent,Trigger,ObjectOverwrite)</f>
        <v>EURAB3E23Y_Quote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3E</v>
      </c>
      <c r="E31" s="43" t="str">
        <f t="shared" si="3"/>
        <v>EURAB3E24Y_Quote</v>
      </c>
      <c r="F31" s="43" t="str">
        <f>_xll.cfyql_SimpleQuote(Currency&amp;$C31&amp;$D31&amp;$B31&amp;QuoteSuffix,,RateTickValue,Permanent,Trigger,ObjectOverwrite)</f>
        <v>EURAB3E24Y_Quote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3E</v>
      </c>
      <c r="E32" s="43" t="str">
        <f t="shared" si="3"/>
        <v>EURAB3E25Y_Quote</v>
      </c>
      <c r="F32" s="43" t="str">
        <f>_xll.cfyql_SimpleQuote(Currency&amp;$C32&amp;$D32&amp;$B32&amp;QuoteSuffix,,RateTickValue,Permanent,Trigger,ObjectOverwrite)</f>
        <v>EURAB3E25Y_Quote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f>_xll.cfyql_SimpleQuoteSetValue(F32,W32/100,Trigger)</f>
        <v>1.468E-2</v>
      </c>
      <c r="Y32" s="129"/>
    </row>
    <row r="33" spans="1:31" ht="11.25" customHeight="1" x14ac:dyDescent="0.2">
      <c r="A33" s="134"/>
      <c r="B33" s="142" t="str">
        <f t="shared" si="0"/>
        <v>26Y</v>
      </c>
      <c r="C33" s="141" t="str">
        <f t="shared" si="1"/>
        <v>AB</v>
      </c>
      <c r="D33" s="45" t="str">
        <f t="shared" si="2"/>
        <v>3E</v>
      </c>
      <c r="E33" s="43" t="str">
        <f t="shared" si="3"/>
        <v>EURAB3E26Y_Quote</v>
      </c>
      <c r="F33" s="43" t="str">
        <f>_xll.cfyql_SimpleQuote(Currency&amp;$C33&amp;$D33&amp;$B33&amp;QuoteSuffix,,RateTickValue,Permanent,Trigger,ObjectOverwrite)</f>
        <v>EURAB3E26Y_Quote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3E</v>
      </c>
      <c r="E34" s="43" t="str">
        <f t="shared" si="3"/>
        <v>EURAB3E27Y_Quote</v>
      </c>
      <c r="F34" s="43" t="str">
        <f>_xll.cfyql_SimpleQuote(Currency&amp;$C34&amp;$D34&amp;$B34&amp;QuoteSuffix,,RateTickValue,Permanent,Trigger,ObjectOverwrite)</f>
        <v>EURAB3E27Y_Quote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3E</v>
      </c>
      <c r="E35" s="43" t="str">
        <f t="shared" si="3"/>
        <v>EURAB3E28Y_Quote</v>
      </c>
      <c r="F35" s="43" t="str">
        <f>_xll.cfyql_SimpleQuote(Currency&amp;$C35&amp;$D35&amp;$B35&amp;QuoteSuffix,,RateTickValue,Permanent,Trigger,ObjectOverwrite)</f>
        <v>EURAB3E28Y_Quote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3E</v>
      </c>
      <c r="E36" s="43" t="str">
        <f t="shared" si="3"/>
        <v>EURAB3E29Y_Quote</v>
      </c>
      <c r="F36" s="43" t="str">
        <f>_xll.cfyql_SimpleQuote(Currency&amp;$C36&amp;$D36&amp;$B36&amp;QuoteSuffix,,RateTickValue,Permanent,Trigger,ObjectOverwrite)</f>
        <v>EURAB3E29Y_Quote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3E</v>
      </c>
      <c r="E37" s="43" t="str">
        <f t="shared" si="3"/>
        <v>EURAB3E30Y_Quote</v>
      </c>
      <c r="F37" s="43" t="str">
        <f>_xll.cfyql_SimpleQuote(Currency&amp;$C37&amp;$D37&amp;$B37&amp;QuoteSuffix,,RateTickValue,Permanent,Trigger,ObjectOverwrite)</f>
        <v>EURAB3E30Y_Quote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f>_xll.cfyql_SimpleQuoteSetValue(F37,W37/100,Trigger)</f>
        <v>1.478E-2</v>
      </c>
      <c r="Y37" s="129"/>
      <c r="AE37" s="176"/>
    </row>
    <row r="38" spans="1:31" ht="11.25" customHeight="1" x14ac:dyDescent="0.2">
      <c r="A38" s="134"/>
      <c r="B38" s="142" t="str">
        <f t="shared" si="0"/>
        <v>35Y</v>
      </c>
      <c r="C38" s="141" t="str">
        <f t="shared" si="1"/>
        <v>AB</v>
      </c>
      <c r="D38" s="45" t="str">
        <f t="shared" si="2"/>
        <v>3E</v>
      </c>
      <c r="E38" s="43" t="str">
        <f t="shared" si="3"/>
        <v>EURAB3E35Y_Quote</v>
      </c>
      <c r="F38" s="43" t="str">
        <f>_xll.cfyql_SimpleQuote(Currency&amp;$C38&amp;$D38&amp;$B38&amp;QuoteSuffix,,RateTickValue,Permanent,Trigger,ObjectOverwrite)</f>
        <v>EURAB3E35Y_Quote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3E</v>
      </c>
      <c r="E39" s="43" t="str">
        <f t="shared" si="3"/>
        <v>EURAB3E40Y_Quote</v>
      </c>
      <c r="F39" s="43" t="str">
        <f>_xll.cfyql_SimpleQuote(Currency&amp;$C39&amp;$D39&amp;$B39&amp;QuoteSuffix,,RateTickValue,Permanent,Trigger,ObjectOverwrite)</f>
        <v>EURAB3E40Y_Quote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f>_xll.cfyql_SimpleQuoteSetValue(F39,W39/100,Trigger)</f>
        <v>1.49E-2</v>
      </c>
      <c r="Y39" s="129"/>
      <c r="AE39" s="176"/>
    </row>
    <row r="40" spans="1:31" ht="11.25" customHeight="1" x14ac:dyDescent="0.2">
      <c r="A40" s="134"/>
      <c r="B40" s="142" t="str">
        <f t="shared" si="0"/>
        <v>50Y</v>
      </c>
      <c r="C40" s="141" t="str">
        <f t="shared" si="1"/>
        <v>AB</v>
      </c>
      <c r="D40" s="45" t="str">
        <f t="shared" si="2"/>
        <v>3E</v>
      </c>
      <c r="E40" s="43" t="str">
        <f t="shared" si="3"/>
        <v>EURAB3E50Y_Quote</v>
      </c>
      <c r="F40" s="43" t="str">
        <f>_xll.cfyql_SimpleQuote(Currency&amp;$C40&amp;$D40&amp;$B40&amp;QuoteSuffix,,RateTickValue,Permanent,Trigger,ObjectOverwrite)</f>
        <v>EURAB3E50Y_Quote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f>_xll.cfyql_SimpleQuoteSetValue(F40,W40/100,Trigger)</f>
        <v>1.4489999999999999E-2</v>
      </c>
      <c r="Y40" s="129"/>
      <c r="AE40" s="176"/>
    </row>
    <row r="41" spans="1:31" ht="11.25" customHeight="1" x14ac:dyDescent="0.2">
      <c r="A41" s="134"/>
      <c r="B41" s="136" t="str">
        <f t="shared" si="0"/>
        <v>60Y</v>
      </c>
      <c r="C41" s="135" t="str">
        <f t="shared" si="1"/>
        <v>AB</v>
      </c>
      <c r="D41" s="40" t="str">
        <f t="shared" si="2"/>
        <v>3E</v>
      </c>
      <c r="E41" s="38" t="str">
        <f t="shared" si="3"/>
        <v>EURAB3E60Y_Quote</v>
      </c>
      <c r="F41" s="38" t="str">
        <f>_xll.cfyql_SimpleQuote(Currency&amp;$C41&amp;$D41&amp;$B41&amp;QuoteSuffix,,RateTickValue,Permanent,Trigger,ObjectOverwrite)</f>
        <v>EURAB3E60Y_Quote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f>_xll.cfyql_SimpleQuoteSetValue(F41,W41/100,Trigger)</f>
        <v>1.4370000000000001E-2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59</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97</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str">
        <f>_xll.cfyql_SimpleQuote(Currency&amp;$C5&amp;$D5&amp;$B5&amp;QuoteSuffix,,RateTickValue,Permanent,Trigger,ObjectOverwrite)</f>
        <v>EURAB6E1Y_Quote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f>_xll.cfyql_SimpleQuoteSetValue(F5,W5/100,Trigger)</f>
        <v>2.5000000000000001E-4</v>
      </c>
      <c r="Y5" s="129"/>
    </row>
    <row r="6" spans="1:30" x14ac:dyDescent="0.2">
      <c r="A6" s="134"/>
      <c r="B6" s="142" t="str">
        <f t="shared" si="0"/>
        <v>15M</v>
      </c>
      <c r="C6" s="141" t="str">
        <f t="shared" si="1"/>
        <v>AB</v>
      </c>
      <c r="D6" s="45" t="str">
        <f t="shared" si="2"/>
        <v>6E</v>
      </c>
      <c r="E6" s="43" t="str">
        <f t="shared" si="3"/>
        <v>EURAB6E15M_Quote</v>
      </c>
      <c r="F6" s="43" t="str">
        <f>_xll.cfyql_SimpleQuote(Currency&amp;$C6&amp;$D6&amp;$B6&amp;QuoteSuffix,,RateTickValue,Permanent,Trigger,ObjectOverwrite)</f>
        <v>EURAB6E15M_Quote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f>_xll.cfyql_SimpleQuoteSetValue(F6,W6/100,Trigger)</f>
        <v>1.1E-4</v>
      </c>
      <c r="Y6" s="129"/>
      <c r="AD6" s="174"/>
    </row>
    <row r="7" spans="1:30" x14ac:dyDescent="0.2">
      <c r="A7" s="134"/>
      <c r="B7" s="142" t="str">
        <f t="shared" si="0"/>
        <v>18M</v>
      </c>
      <c r="C7" s="141" t="str">
        <f t="shared" si="1"/>
        <v>AB</v>
      </c>
      <c r="D7" s="45" t="str">
        <f t="shared" si="2"/>
        <v>6E</v>
      </c>
      <c r="E7" s="43" t="str">
        <f t="shared" si="3"/>
        <v>EURAB6E18M_Quote</v>
      </c>
      <c r="F7" s="43" t="str">
        <f>_xll.cfyql_SimpleQuote(Currency&amp;$C7&amp;$D7&amp;$B7&amp;QuoteSuffix,,RateTickValue,Permanent,Trigger,ObjectOverwrite)</f>
        <v>EURAB6E18M_Quote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f>_xll.cfyql_SimpleQuoteSetValue(F7,W7/100,Trigger)</f>
        <v>3.1E-4</v>
      </c>
      <c r="Y7" s="129"/>
      <c r="AD7" s="174"/>
    </row>
    <row r="8" spans="1:30" x14ac:dyDescent="0.2">
      <c r="A8" s="134"/>
      <c r="B8" s="142" t="str">
        <f t="shared" si="0"/>
        <v>21M</v>
      </c>
      <c r="C8" s="141" t="str">
        <f t="shared" si="1"/>
        <v>AB</v>
      </c>
      <c r="D8" s="45" t="str">
        <f t="shared" si="2"/>
        <v>6E</v>
      </c>
      <c r="E8" s="43" t="str">
        <f t="shared" si="3"/>
        <v>EURAB6E21M_Quote</v>
      </c>
      <c r="F8" s="43" t="str">
        <f>_xll.cfyql_SimpleQuote(Currency&amp;$C8&amp;$D8&amp;$B8&amp;QuoteSuffix,,RateTickValue,Permanent,Trigger,ObjectOverwrite)</f>
        <v>EURAB6E21M_Quote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f>_xll.cfyql_SimpleQuoteSetValue(F8,W8/100,Trigger)</f>
        <v>2.5999999999999998E-4</v>
      </c>
      <c r="Y8" s="129"/>
    </row>
    <row r="9" spans="1:30" x14ac:dyDescent="0.2">
      <c r="A9" s="134"/>
      <c r="B9" s="142" t="str">
        <f t="shared" si="0"/>
        <v>2Y</v>
      </c>
      <c r="C9" s="141" t="str">
        <f t="shared" si="1"/>
        <v>AB</v>
      </c>
      <c r="D9" s="45" t="str">
        <f t="shared" si="2"/>
        <v>6E</v>
      </c>
      <c r="E9" s="43" t="str">
        <f t="shared" si="3"/>
        <v>EURAB6E2Y_Quote</v>
      </c>
      <c r="F9" s="43" t="str">
        <f>_xll.cfyql_SimpleQuote(Currency&amp;$C9&amp;$D9&amp;$B9&amp;QuoteSuffix,,RateTickValue,Permanent,Trigger,ObjectOverwrite)</f>
        <v>EURAB6E2Y_Quote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f>_xll.cfyql_SimpleQuoteSetValue(F9,W9/100,Trigger)</f>
        <v>5.0000000000000001E-4</v>
      </c>
      <c r="Y9" s="129"/>
    </row>
    <row r="10" spans="1:30" x14ac:dyDescent="0.2">
      <c r="A10" s="134"/>
      <c r="B10" s="142" t="str">
        <f t="shared" si="0"/>
        <v>3Y</v>
      </c>
      <c r="C10" s="141" t="str">
        <f t="shared" si="1"/>
        <v>AB</v>
      </c>
      <c r="D10" s="45" t="str">
        <f t="shared" si="2"/>
        <v>6E</v>
      </c>
      <c r="E10" s="43" t="str">
        <f t="shared" si="3"/>
        <v>EURAB6E3Y_Quote</v>
      </c>
      <c r="F10" s="43" t="str">
        <f>_xll.cfyql_SimpleQuote(Currency&amp;$C10&amp;$D10&amp;$B10&amp;QuoteSuffix,,RateTickValue,Permanent,Trigger,ObjectOverwrite)</f>
        <v>EURAB6E3Y_Quote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f>_xll.cfyql_SimpleQuoteSetValue(F10,W10/100,Trigger)</f>
        <v>1.2199999999999999E-3</v>
      </c>
      <c r="Y10" s="129"/>
    </row>
    <row r="11" spans="1:30" x14ac:dyDescent="0.2">
      <c r="A11" s="134"/>
      <c r="B11" s="142" t="str">
        <f t="shared" si="0"/>
        <v>4Y</v>
      </c>
      <c r="C11" s="141" t="str">
        <f t="shared" si="1"/>
        <v>AB</v>
      </c>
      <c r="D11" s="45" t="str">
        <f t="shared" si="2"/>
        <v>6E</v>
      </c>
      <c r="E11" s="43" t="str">
        <f t="shared" si="3"/>
        <v>EURAB6E4Y_Quote</v>
      </c>
      <c r="F11" s="43" t="str">
        <f>_xll.cfyql_SimpleQuote(Currency&amp;$C11&amp;$D11&amp;$B11&amp;QuoteSuffix,,RateTickValue,Permanent,Trigger,ObjectOverwrite)</f>
        <v>EURAB6E4Y_Quote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f>_xll.cfyql_SimpleQuoteSetValue(F11,W11/100,Trigger)</f>
        <v>2.2899999999999999E-3</v>
      </c>
      <c r="Y11" s="129"/>
    </row>
    <row r="12" spans="1:30" x14ac:dyDescent="0.2">
      <c r="A12" s="134"/>
      <c r="B12" s="142" t="str">
        <f t="shared" si="0"/>
        <v>5Y</v>
      </c>
      <c r="C12" s="141" t="str">
        <f t="shared" si="1"/>
        <v>AB</v>
      </c>
      <c r="D12" s="45" t="str">
        <f t="shared" si="2"/>
        <v>6E</v>
      </c>
      <c r="E12" s="43" t="str">
        <f t="shared" si="3"/>
        <v>EURAB6E5Y_Quote</v>
      </c>
      <c r="F12" s="43" t="str">
        <f>_xll.cfyql_SimpleQuote(Currency&amp;$C12&amp;$D12&amp;$B12&amp;QuoteSuffix,,RateTickValue,Permanent,Trigger,ObjectOverwrite)</f>
        <v>EURAB6E5Y_Quote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f>_xll.cfyql_SimpleQuoteSetValue(F12,W12/100,Trigger)</f>
        <v>3.5300000000000002E-3</v>
      </c>
      <c r="Y12" s="129"/>
    </row>
    <row r="13" spans="1:30" x14ac:dyDescent="0.2">
      <c r="A13" s="134"/>
      <c r="B13" s="142" t="str">
        <f t="shared" si="0"/>
        <v>6Y</v>
      </c>
      <c r="C13" s="141" t="str">
        <f t="shared" si="1"/>
        <v>AB</v>
      </c>
      <c r="D13" s="45" t="str">
        <f t="shared" si="2"/>
        <v>6E</v>
      </c>
      <c r="E13" s="43" t="str">
        <f t="shared" si="3"/>
        <v>EURAB6E6Y_Quote</v>
      </c>
      <c r="F13" s="43" t="str">
        <f>_xll.cfyql_SimpleQuote(Currency&amp;$C13&amp;$D13&amp;$B13&amp;QuoteSuffix,,RateTickValue,Permanent,Trigger,ObjectOverwrite)</f>
        <v>EURAB6E6Y_Quote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f>_xll.cfyql_SimpleQuoteSetValue(F13,W13/100,Trigger)</f>
        <v>4.8399999999999997E-3</v>
      </c>
      <c r="Y13" s="129"/>
    </row>
    <row r="14" spans="1:30" x14ac:dyDescent="0.2">
      <c r="A14" s="134"/>
      <c r="B14" s="142" t="str">
        <f t="shared" si="0"/>
        <v>7Y</v>
      </c>
      <c r="C14" s="141" t="str">
        <f t="shared" si="1"/>
        <v>AB</v>
      </c>
      <c r="D14" s="45" t="str">
        <f t="shared" si="2"/>
        <v>6E</v>
      </c>
      <c r="E14" s="43" t="str">
        <f t="shared" si="3"/>
        <v>EURAB6E7Y_Quote</v>
      </c>
      <c r="F14" s="43" t="str">
        <f>_xll.cfyql_SimpleQuote(Currency&amp;$C14&amp;$D14&amp;$B14&amp;QuoteSuffix,,RateTickValue,Permanent,Trigger,ObjectOverwrite)</f>
        <v>EURAB6E7Y_Quote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f>_xll.cfyql_SimpleQuoteSetValue(F14,W14/100,Trigger)</f>
        <v>6.1700000000000001E-3</v>
      </c>
      <c r="Y14" s="129"/>
    </row>
    <row r="15" spans="1:30" x14ac:dyDescent="0.2">
      <c r="A15" s="134"/>
      <c r="B15" s="142" t="str">
        <f t="shared" si="0"/>
        <v>8Y</v>
      </c>
      <c r="C15" s="141" t="str">
        <f t="shared" si="1"/>
        <v>AB</v>
      </c>
      <c r="D15" s="45" t="str">
        <f t="shared" si="2"/>
        <v>6E</v>
      </c>
      <c r="E15" s="43" t="str">
        <f t="shared" si="3"/>
        <v>EURAB6E8Y_Quote</v>
      </c>
      <c r="F15" s="43" t="str">
        <f>_xll.cfyql_SimpleQuote(Currency&amp;$C15&amp;$D15&amp;$B15&amp;QuoteSuffix,,RateTickValue,Permanent,Trigger,ObjectOverwrite)</f>
        <v>EURAB6E8Y_Quote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f>_xll.cfyql_SimpleQuoteSetValue(F15,W15/100,Trigger)</f>
        <v>7.4400000000000004E-3</v>
      </c>
      <c r="Y15" s="129"/>
    </row>
    <row r="16" spans="1:30" x14ac:dyDescent="0.2">
      <c r="A16" s="134"/>
      <c r="B16" s="142" t="str">
        <f t="shared" si="0"/>
        <v>9Y</v>
      </c>
      <c r="C16" s="141" t="str">
        <f t="shared" si="1"/>
        <v>AB</v>
      </c>
      <c r="D16" s="45" t="str">
        <f t="shared" si="2"/>
        <v>6E</v>
      </c>
      <c r="E16" s="43" t="str">
        <f t="shared" si="3"/>
        <v>EURAB6E9Y_Quote</v>
      </c>
      <c r="F16" s="43" t="str">
        <f>_xll.cfyql_SimpleQuote(Currency&amp;$C16&amp;$D16&amp;$B16&amp;QuoteSuffix,,RateTickValue,Permanent,Trigger,ObjectOverwrite)</f>
        <v>EURAB6E9Y_Quote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f>_xll.cfyql_SimpleQuoteSetValue(F16,W16/100,Trigger)</f>
        <v>8.6099999999999996E-3</v>
      </c>
      <c r="Y16" s="129"/>
    </row>
    <row r="17" spans="1:25" x14ac:dyDescent="0.2">
      <c r="A17" s="134"/>
      <c r="B17" s="142" t="str">
        <f t="shared" si="0"/>
        <v>10Y</v>
      </c>
      <c r="C17" s="141" t="str">
        <f t="shared" si="1"/>
        <v>AB</v>
      </c>
      <c r="D17" s="45" t="str">
        <f t="shared" si="2"/>
        <v>6E</v>
      </c>
      <c r="E17" s="43" t="str">
        <f t="shared" si="3"/>
        <v>EURAB6E10Y_Quote</v>
      </c>
      <c r="F17" s="43" t="str">
        <f>_xll.cfyql_SimpleQuote(Currency&amp;$C17&amp;$D17&amp;$B17&amp;QuoteSuffix,,RateTickValue,Permanent,Trigger,ObjectOverwrite)</f>
        <v>EURAB6E10Y_Quote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f>_xll.cfyql_SimpleQuoteSetValue(F17,W17/100,Trigger)</f>
        <v>9.6500000000000006E-3</v>
      </c>
      <c r="Y17" s="129"/>
    </row>
    <row r="18" spans="1:25" x14ac:dyDescent="0.2">
      <c r="A18" s="134"/>
      <c r="B18" s="142" t="str">
        <f t="shared" si="0"/>
        <v>11Y</v>
      </c>
      <c r="C18" s="141" t="str">
        <f t="shared" si="1"/>
        <v>AB</v>
      </c>
      <c r="D18" s="45" t="str">
        <f t="shared" si="2"/>
        <v>6E</v>
      </c>
      <c r="E18" s="43" t="str">
        <f t="shared" si="3"/>
        <v>EURAB6E11Y_Quote</v>
      </c>
      <c r="F18" s="43" t="str">
        <f>_xll.cfyql_SimpleQuote(Currency&amp;$C18&amp;$D18&amp;$B18&amp;QuoteSuffix,,RateTickValue,Permanent,Trigger,ObjectOverwrite)</f>
        <v>EURAB6E11Y_Quote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f>_xll.cfyql_SimpleQuoteSetValue(F18,W18/100,Trigger)</f>
        <v>1.059E-2</v>
      </c>
      <c r="Y18" s="129"/>
    </row>
    <row r="19" spans="1:25" x14ac:dyDescent="0.2">
      <c r="A19" s="134"/>
      <c r="B19" s="142" t="str">
        <f t="shared" si="0"/>
        <v>12Y</v>
      </c>
      <c r="C19" s="141" t="str">
        <f t="shared" si="1"/>
        <v>AB</v>
      </c>
      <c r="D19" s="45" t="str">
        <f t="shared" si="2"/>
        <v>6E</v>
      </c>
      <c r="E19" s="43" t="str">
        <f t="shared" si="3"/>
        <v>EURAB6E12Y_Quote</v>
      </c>
      <c r="F19" s="43" t="str">
        <f>_xll.cfyql_SimpleQuote(Currency&amp;$C19&amp;$D19&amp;$B19&amp;QuoteSuffix,,RateTickValue,Permanent,Trigger,ObjectOverwrite)</f>
        <v>EURAB6E12Y_Quote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f>_xll.cfyql_SimpleQuoteSetValue(F19,W19/100,Trigger)</f>
        <v>1.1429999999999999E-2</v>
      </c>
      <c r="Y19" s="129"/>
    </row>
    <row r="20" spans="1:25" x14ac:dyDescent="0.2">
      <c r="A20" s="134"/>
      <c r="B20" s="142" t="str">
        <f t="shared" si="0"/>
        <v>13Y</v>
      </c>
      <c r="C20" s="141" t="str">
        <f t="shared" si="1"/>
        <v>AB</v>
      </c>
      <c r="D20" s="45" t="str">
        <f t="shared" si="2"/>
        <v>6E</v>
      </c>
      <c r="E20" s="43" t="str">
        <f t="shared" si="3"/>
        <v>EURAB6E13Y_Quote</v>
      </c>
      <c r="F20" s="43" t="str">
        <f>_xll.cfyql_SimpleQuote(Currency&amp;$C20&amp;$D20&amp;$B20&amp;QuoteSuffix,,RateTickValue,Permanent,Trigger,ObjectOverwrite)</f>
        <v>EURAB6E13Y_Quote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f>_xll.cfyql_SimpleQuoteSetValue(F20,W20/100,Trigger)</f>
        <v>1.2160000000000001E-2</v>
      </c>
      <c r="Y20" s="129"/>
    </row>
    <row r="21" spans="1:25" x14ac:dyDescent="0.2">
      <c r="A21" s="134"/>
      <c r="B21" s="142" t="str">
        <f t="shared" si="0"/>
        <v>14Y</v>
      </c>
      <c r="C21" s="141" t="str">
        <f t="shared" si="1"/>
        <v>AB</v>
      </c>
      <c r="D21" s="45" t="str">
        <f t="shared" si="2"/>
        <v>6E</v>
      </c>
      <c r="E21" s="43" t="str">
        <f t="shared" si="3"/>
        <v>EURAB6E14Y_Quote</v>
      </c>
      <c r="F21" s="43" t="str">
        <f>_xll.cfyql_SimpleQuote(Currency&amp;$C21&amp;$D21&amp;$B21&amp;QuoteSuffix,,RateTickValue,Permanent,Trigger,ObjectOverwrite)</f>
        <v>EURAB6E14Y_Quote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f>_xll.cfyql_SimpleQuoteSetValue(F21,W21/100,Trigger)</f>
        <v>1.2789999999999999E-2</v>
      </c>
      <c r="Y21" s="129"/>
    </row>
    <row r="22" spans="1:25" x14ac:dyDescent="0.2">
      <c r="A22" s="134"/>
      <c r="B22" s="142" t="str">
        <f t="shared" si="0"/>
        <v>15Y</v>
      </c>
      <c r="C22" s="141" t="str">
        <f t="shared" si="1"/>
        <v>AB</v>
      </c>
      <c r="D22" s="45" t="str">
        <f t="shared" si="2"/>
        <v>6E</v>
      </c>
      <c r="E22" s="43" t="str">
        <f t="shared" si="3"/>
        <v>EURAB6E15Y_Quote</v>
      </c>
      <c r="F22" s="43" t="str">
        <f>_xll.cfyql_SimpleQuote(Currency&amp;$C22&amp;$D22&amp;$B22&amp;QuoteSuffix,,RateTickValue,Permanent,Trigger,ObjectOverwrite)</f>
        <v>EURAB6E15Y_Quote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f>_xll.cfyql_SimpleQuoteSetValue(F22,W22/100,Trigger)</f>
        <v>1.333E-2</v>
      </c>
      <c r="Y22" s="129"/>
    </row>
    <row r="23" spans="1:25" x14ac:dyDescent="0.2">
      <c r="A23" s="134"/>
      <c r="B23" s="142" t="str">
        <f t="shared" si="0"/>
        <v>16Y</v>
      </c>
      <c r="C23" s="141" t="str">
        <f t="shared" si="1"/>
        <v>AB</v>
      </c>
      <c r="D23" s="45" t="str">
        <f t="shared" si="2"/>
        <v>6E</v>
      </c>
      <c r="E23" s="43" t="str">
        <f t="shared" si="3"/>
        <v>EURAB6E16Y_Quote</v>
      </c>
      <c r="F23" s="43" t="str">
        <f>_xll.cfyql_SimpleQuote(Currency&amp;$C23&amp;$D23&amp;$B23&amp;QuoteSuffix,,RateTickValue,Permanent,Trigger,ObjectOverwrite)</f>
        <v>EURAB6E16Y_Quote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f>_xll.cfyql_SimpleQuoteSetValue(F23,W23/100,Trigger)</f>
        <v>1.3780000000000001E-2</v>
      </c>
      <c r="Y23" s="129"/>
    </row>
    <row r="24" spans="1:25" x14ac:dyDescent="0.2">
      <c r="A24" s="134"/>
      <c r="B24" s="142" t="str">
        <f t="shared" si="0"/>
        <v>17Y</v>
      </c>
      <c r="C24" s="141" t="str">
        <f t="shared" si="1"/>
        <v>AB</v>
      </c>
      <c r="D24" s="45" t="str">
        <f t="shared" si="2"/>
        <v>6E</v>
      </c>
      <c r="E24" s="43" t="str">
        <f t="shared" si="3"/>
        <v>EURAB6E17Y_Quote</v>
      </c>
      <c r="F24" s="43" t="str">
        <f>_xll.cfyql_SimpleQuote(Currency&amp;$C24&amp;$D24&amp;$B24&amp;QuoteSuffix,,RateTickValue,Permanent,Trigger,ObjectOverwrite)</f>
        <v>EURAB6E17Y_Quote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f>_xll.cfyql_SimpleQuoteSetValue(F24,W24/100,Trigger)</f>
        <v>1.417E-2</v>
      </c>
      <c r="Y24" s="129"/>
    </row>
    <row r="25" spans="1:25" x14ac:dyDescent="0.2">
      <c r="A25" s="134"/>
      <c r="B25" s="142" t="str">
        <f t="shared" si="0"/>
        <v>18Y</v>
      </c>
      <c r="C25" s="141" t="str">
        <f t="shared" si="1"/>
        <v>AB</v>
      </c>
      <c r="D25" s="45" t="str">
        <f t="shared" si="2"/>
        <v>6E</v>
      </c>
      <c r="E25" s="43" t="str">
        <f t="shared" si="3"/>
        <v>EURAB6E18Y_Quote</v>
      </c>
      <c r="F25" s="43" t="str">
        <f>_xll.cfyql_SimpleQuote(Currency&amp;$C25&amp;$D25&amp;$B25&amp;QuoteSuffix,,RateTickValue,Permanent,Trigger,ObjectOverwrite)</f>
        <v>EURAB6E18Y_Quote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f>_xll.cfyql_SimpleQuoteSetValue(F25,W25/100,Trigger)</f>
        <v>1.447E-2</v>
      </c>
      <c r="Y25" s="129"/>
    </row>
    <row r="26" spans="1:25" x14ac:dyDescent="0.2">
      <c r="A26" s="134"/>
      <c r="B26" s="142" t="str">
        <f t="shared" si="0"/>
        <v>19Y</v>
      </c>
      <c r="C26" s="141" t="str">
        <f t="shared" si="1"/>
        <v>AB</v>
      </c>
      <c r="D26" s="45" t="str">
        <f t="shared" si="2"/>
        <v>6E</v>
      </c>
      <c r="E26" s="43" t="str">
        <f t="shared" si="3"/>
        <v>EURAB6E19Y_Quote</v>
      </c>
      <c r="F26" s="43" t="str">
        <f>_xll.cfyql_SimpleQuote(Currency&amp;$C26&amp;$D26&amp;$B26&amp;QuoteSuffix,,RateTickValue,Permanent,Trigger,ObjectOverwrite)</f>
        <v>EURAB6E19Y_Quote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f>_xll.cfyql_SimpleQuoteSetValue(F26,W26/100,Trigger)</f>
        <v>1.4710000000000001E-2</v>
      </c>
      <c r="Y26" s="129"/>
    </row>
    <row r="27" spans="1:25" x14ac:dyDescent="0.2">
      <c r="A27" s="134"/>
      <c r="B27" s="142" t="str">
        <f t="shared" si="0"/>
        <v>20Y</v>
      </c>
      <c r="C27" s="141" t="str">
        <f t="shared" si="1"/>
        <v>AB</v>
      </c>
      <c r="D27" s="45" t="str">
        <f t="shared" si="2"/>
        <v>6E</v>
      </c>
      <c r="E27" s="43" t="str">
        <f t="shared" si="3"/>
        <v>EURAB6E20Y_Quote</v>
      </c>
      <c r="F27" s="43" t="str">
        <f>_xll.cfyql_SimpleQuote(Currency&amp;$C27&amp;$D27&amp;$B27&amp;QuoteSuffix,,RateTickValue,Permanent,Trigger,ObjectOverwrite)</f>
        <v>EURAB6E20Y_Quote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f>_xll.cfyql_SimpleQuoteSetValue(F27,W27/100,Trigger)</f>
        <v>1.489E-2</v>
      </c>
      <c r="Y27" s="129"/>
    </row>
    <row r="28" spans="1:25" x14ac:dyDescent="0.2">
      <c r="A28" s="134"/>
      <c r="B28" s="142" t="str">
        <f t="shared" si="0"/>
        <v>21Y</v>
      </c>
      <c r="C28" s="141" t="str">
        <f t="shared" si="1"/>
        <v>AB</v>
      </c>
      <c r="D28" s="45" t="str">
        <f t="shared" si="2"/>
        <v>6E</v>
      </c>
      <c r="E28" s="43" t="str">
        <f t="shared" si="3"/>
        <v>EURAB6E21Y_Quote</v>
      </c>
      <c r="F28" s="43" t="str">
        <f>_xll.cfyql_SimpleQuote(Currency&amp;$C28&amp;$D28&amp;$B28&amp;QuoteSuffix,,RateTickValue,Permanent,Trigger,ObjectOverwrite)</f>
        <v>EURAB6E21Y_Quote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f>_xll.cfyql_SimpleQuoteSetValue(F28,W28/100,Trigger)</f>
        <v>1.502E-2</v>
      </c>
      <c r="Y28" s="129"/>
    </row>
    <row r="29" spans="1:25" x14ac:dyDescent="0.2">
      <c r="A29" s="134"/>
      <c r="B29" s="142" t="str">
        <f t="shared" si="0"/>
        <v>22Y</v>
      </c>
      <c r="C29" s="141" t="str">
        <f t="shared" si="1"/>
        <v>AB</v>
      </c>
      <c r="D29" s="45" t="str">
        <f t="shared" si="2"/>
        <v>6E</v>
      </c>
      <c r="E29" s="43" t="str">
        <f t="shared" si="3"/>
        <v>EURAB6E22Y_Quote</v>
      </c>
      <c r="F29" s="43" t="str">
        <f>_xll.cfyql_SimpleQuote(Currency&amp;$C29&amp;$D29&amp;$B29&amp;QuoteSuffix,,RateTickValue,Permanent,Trigger,ObjectOverwrite)</f>
        <v>EURAB6E22Y_Quote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f>_xll.cfyql_SimpleQuoteSetValue(F29,W29/100,Trigger)</f>
        <v>1.512E-2</v>
      </c>
      <c r="Y29" s="129"/>
    </row>
    <row r="30" spans="1:25" x14ac:dyDescent="0.2">
      <c r="A30" s="134"/>
      <c r="B30" s="142" t="str">
        <f t="shared" si="0"/>
        <v>23Y</v>
      </c>
      <c r="C30" s="141" t="str">
        <f t="shared" si="1"/>
        <v>AB</v>
      </c>
      <c r="D30" s="45" t="str">
        <f t="shared" si="2"/>
        <v>6E</v>
      </c>
      <c r="E30" s="43" t="str">
        <f t="shared" si="3"/>
        <v>EURAB6E23Y_Quote</v>
      </c>
      <c r="F30" s="43" t="str">
        <f>_xll.cfyql_SimpleQuote(Currency&amp;$C30&amp;$D30&amp;$B30&amp;QuoteSuffix,,RateTickValue,Permanent,Trigger,ObjectOverwrite)</f>
        <v>EURAB6E23Y_Quote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f>_xll.cfyql_SimpleQuoteSetValue(F30,W30/100,Trigger)</f>
        <v>1.5169999999999999E-2</v>
      </c>
      <c r="Y30" s="129"/>
    </row>
    <row r="31" spans="1:25" x14ac:dyDescent="0.2">
      <c r="A31" s="134"/>
      <c r="B31" s="142" t="str">
        <f t="shared" si="0"/>
        <v>24Y</v>
      </c>
      <c r="C31" s="141" t="str">
        <f t="shared" si="1"/>
        <v>AB</v>
      </c>
      <c r="D31" s="45" t="str">
        <f t="shared" si="2"/>
        <v>6E</v>
      </c>
      <c r="E31" s="43" t="str">
        <f t="shared" si="3"/>
        <v>EURAB6E24Y_Quote</v>
      </c>
      <c r="F31" s="43" t="str">
        <f>_xll.cfyql_SimpleQuote(Currency&amp;$C31&amp;$D31&amp;$B31&amp;QuoteSuffix,,RateTickValue,Permanent,Trigger,ObjectOverwrite)</f>
        <v>EURAB6E24Y_Quote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f>_xll.cfyql_SimpleQuoteSetValue(F31,W31/100,Trigger)</f>
        <v>1.521E-2</v>
      </c>
      <c r="Y31" s="129"/>
    </row>
    <row r="32" spans="1:25" x14ac:dyDescent="0.2">
      <c r="A32" s="134"/>
      <c r="B32" s="142" t="str">
        <f t="shared" si="0"/>
        <v>25Y</v>
      </c>
      <c r="C32" s="141" t="str">
        <f t="shared" si="1"/>
        <v>AB</v>
      </c>
      <c r="D32" s="45" t="str">
        <f t="shared" si="2"/>
        <v>6E</v>
      </c>
      <c r="E32" s="43" t="str">
        <f t="shared" si="3"/>
        <v>EURAB6E25Y_Quote</v>
      </c>
      <c r="F32" s="43" t="str">
        <f>_xll.cfyql_SimpleQuote(Currency&amp;$C32&amp;$D32&amp;$B32&amp;QuoteSuffix,,RateTickValue,Permanent,Trigger,ObjectOverwrite)</f>
        <v>EURAB6E25Y_Quote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f>_xll.cfyql_SimpleQuoteSetValue(F32,W32/100,Trigger)</f>
        <v>1.523E-2</v>
      </c>
      <c r="Y32" s="129"/>
    </row>
    <row r="33" spans="1:25" x14ac:dyDescent="0.2">
      <c r="A33" s="134"/>
      <c r="B33" s="142" t="str">
        <f t="shared" si="0"/>
        <v>26Y</v>
      </c>
      <c r="C33" s="141" t="str">
        <f t="shared" si="1"/>
        <v>AB</v>
      </c>
      <c r="D33" s="45" t="str">
        <f t="shared" si="2"/>
        <v>6E</v>
      </c>
      <c r="E33" s="43" t="str">
        <f t="shared" si="3"/>
        <v>EURAB6E26Y_Quote</v>
      </c>
      <c r="F33" s="43" t="str">
        <f>_xll.cfyql_SimpleQuote(Currency&amp;$C33&amp;$D33&amp;$B33&amp;QuoteSuffix,,RateTickValue,Permanent,Trigger,ObjectOverwrite)</f>
        <v>EURAB6E26Y_Quote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f>_xll.cfyql_SimpleQuoteSetValue(F33,W33/100,Trigger)</f>
        <v>1.524E-2</v>
      </c>
      <c r="Y33" s="129"/>
    </row>
    <row r="34" spans="1:25" x14ac:dyDescent="0.2">
      <c r="A34" s="134"/>
      <c r="B34" s="142" t="str">
        <f t="shared" si="0"/>
        <v>27Y</v>
      </c>
      <c r="C34" s="141" t="str">
        <f t="shared" si="1"/>
        <v>AB</v>
      </c>
      <c r="D34" s="45" t="str">
        <f t="shared" si="2"/>
        <v>6E</v>
      </c>
      <c r="E34" s="43" t="str">
        <f t="shared" si="3"/>
        <v>EURAB6E27Y_Quote</v>
      </c>
      <c r="F34" s="43" t="str">
        <f>_xll.cfyql_SimpleQuote(Currency&amp;$C34&amp;$D34&amp;$B34&amp;QuoteSuffix,,RateTickValue,Permanent,Trigger,ObjectOverwrite)</f>
        <v>EURAB6E27Y_Quote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f>_xll.cfyql_SimpleQuoteSetValue(F34,W34/100,Trigger)</f>
        <v>1.525E-2</v>
      </c>
      <c r="Y34" s="129"/>
    </row>
    <row r="35" spans="1:25" x14ac:dyDescent="0.2">
      <c r="A35" s="134"/>
      <c r="B35" s="142" t="str">
        <f t="shared" si="0"/>
        <v>28Y</v>
      </c>
      <c r="C35" s="141" t="str">
        <f t="shared" si="1"/>
        <v>AB</v>
      </c>
      <c r="D35" s="45" t="str">
        <f t="shared" si="2"/>
        <v>6E</v>
      </c>
      <c r="E35" s="43" t="str">
        <f t="shared" si="3"/>
        <v>EURAB6E28Y_Quote</v>
      </c>
      <c r="F35" s="43" t="str">
        <f>_xll.cfyql_SimpleQuote(Currency&amp;$C35&amp;$D35&amp;$B35&amp;QuoteSuffix,,RateTickValue,Permanent,Trigger,ObjectOverwrite)</f>
        <v>EURAB6E28Y_Quote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f>_xll.cfyql_SimpleQuoteSetValue(F35,W35/100,Trigger)</f>
        <v>1.5259999999999999E-2</v>
      </c>
      <c r="Y35" s="129"/>
    </row>
    <row r="36" spans="1:25" x14ac:dyDescent="0.2">
      <c r="A36" s="134"/>
      <c r="B36" s="142" t="str">
        <f t="shared" si="0"/>
        <v>29Y</v>
      </c>
      <c r="C36" s="141" t="str">
        <f t="shared" si="1"/>
        <v>AB</v>
      </c>
      <c r="D36" s="45" t="str">
        <f t="shared" si="2"/>
        <v>6E</v>
      </c>
      <c r="E36" s="43" t="str">
        <f t="shared" si="3"/>
        <v>EURAB6E29Y_Quote</v>
      </c>
      <c r="F36" s="43" t="str">
        <f>_xll.cfyql_SimpleQuote(Currency&amp;$C36&amp;$D36&amp;$B36&amp;QuoteSuffix,,RateTickValue,Permanent,Trigger,ObjectOverwrite)</f>
        <v>EURAB6E29Y_Quote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f>_xll.cfyql_SimpleQuoteSetValue(F36,W36/100,Trigger)</f>
        <v>1.5259999999999999E-2</v>
      </c>
      <c r="Y36" s="129"/>
    </row>
    <row r="37" spans="1:25" x14ac:dyDescent="0.2">
      <c r="A37" s="134"/>
      <c r="B37" s="142" t="str">
        <f t="shared" si="0"/>
        <v>30Y</v>
      </c>
      <c r="C37" s="141" t="str">
        <f t="shared" si="1"/>
        <v>AB</v>
      </c>
      <c r="D37" s="45" t="str">
        <f t="shared" si="2"/>
        <v>6E</v>
      </c>
      <c r="E37" s="43" t="str">
        <f t="shared" si="3"/>
        <v>EURAB6E30Y_Quote</v>
      </c>
      <c r="F37" s="43" t="str">
        <f>_xll.cfyql_SimpleQuote(Currency&amp;$C37&amp;$D37&amp;$B37&amp;QuoteSuffix,,RateTickValue,Permanent,Trigger,ObjectOverwrite)</f>
        <v>EURAB6E30Y_Quote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f>_xll.cfyql_SimpleQuoteSetValue(F37,W37/100,Trigger)</f>
        <v>1.5270000000000001E-2</v>
      </c>
      <c r="Y37" s="129"/>
    </row>
    <row r="38" spans="1:25" x14ac:dyDescent="0.2">
      <c r="A38" s="134"/>
      <c r="B38" s="142" t="str">
        <f t="shared" si="0"/>
        <v>35Y</v>
      </c>
      <c r="C38" s="141" t="str">
        <f t="shared" si="1"/>
        <v>AB</v>
      </c>
      <c r="D38" s="45" t="str">
        <f t="shared" si="2"/>
        <v>6E</v>
      </c>
      <c r="E38" s="43" t="str">
        <f t="shared" si="3"/>
        <v>EURAB6E35Y_Quote</v>
      </c>
      <c r="F38" s="43" t="str">
        <f>_xll.cfyql_SimpleQuote(Currency&amp;$C38&amp;$D38&amp;$B38&amp;QuoteSuffix,,RateTickValue,Permanent,Trigger,ObjectOverwrite)</f>
        <v>EURAB6E35Y_Quote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f>_xll.cfyql_SimpleQuoteSetValue(F38,W38/100,Trigger)</f>
        <v>1.533E-2</v>
      </c>
      <c r="Y38" s="129"/>
    </row>
    <row r="39" spans="1:25" x14ac:dyDescent="0.2">
      <c r="A39" s="134"/>
      <c r="B39" s="142" t="str">
        <f t="shared" si="0"/>
        <v>40Y</v>
      </c>
      <c r="C39" s="141" t="str">
        <f t="shared" si="1"/>
        <v>AB</v>
      </c>
      <c r="D39" s="45" t="str">
        <f t="shared" si="2"/>
        <v>6E</v>
      </c>
      <c r="E39" s="43" t="str">
        <f t="shared" si="3"/>
        <v>EURAB6E40Y_Quote</v>
      </c>
      <c r="F39" s="43" t="str">
        <f>_xll.cfyql_SimpleQuote(Currency&amp;$C39&amp;$D39&amp;$B39&amp;QuoteSuffix,,RateTickValue,Permanent,Trigger,ObjectOverwrite)</f>
        <v>EURAB6E40Y_Quote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f>_xll.cfyql_SimpleQuoteSetValue(F39,W39/100,Trigger)</f>
        <v>1.5299999999999999E-2</v>
      </c>
      <c r="Y39" s="129"/>
    </row>
    <row r="40" spans="1:25" x14ac:dyDescent="0.2">
      <c r="A40" s="134"/>
      <c r="B40" s="142" t="str">
        <f t="shared" si="0"/>
        <v>50Y</v>
      </c>
      <c r="C40" s="141" t="str">
        <f t="shared" si="1"/>
        <v>AB</v>
      </c>
      <c r="D40" s="45" t="str">
        <f t="shared" si="2"/>
        <v>6E</v>
      </c>
      <c r="E40" s="43" t="str">
        <f t="shared" si="3"/>
        <v>EURAB6E50Y_Quote</v>
      </c>
      <c r="F40" s="43" t="str">
        <f>_xll.cfyql_SimpleQuote(Currency&amp;$C40&amp;$D40&amp;$B40&amp;QuoteSuffix,,RateTickValue,Permanent,Trigger,ObjectOverwrite)</f>
        <v>EURAB6E50Y_Quote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f>_xll.cfyql_SimpleQuoteSetValue(F40,W40/100,Trigger)</f>
        <v>1.4840000000000001E-2</v>
      </c>
      <c r="Y40" s="129"/>
    </row>
    <row r="41" spans="1:25" x14ac:dyDescent="0.2">
      <c r="A41" s="134"/>
      <c r="B41" s="136" t="str">
        <f t="shared" si="0"/>
        <v>60Y</v>
      </c>
      <c r="C41" s="135" t="str">
        <f t="shared" si="1"/>
        <v>AB</v>
      </c>
      <c r="D41" s="40" t="str">
        <f t="shared" si="2"/>
        <v>6E</v>
      </c>
      <c r="E41" s="38" t="str">
        <f t="shared" si="3"/>
        <v>EURAB6E60Y_Quote</v>
      </c>
      <c r="F41" s="38" t="str">
        <f>_xll.cfyql_SimpleQuote(Currency&amp;$C41&amp;$D41&amp;$B41&amp;QuoteSuffix,,RateTickValue,Permanent,Trigger,ObjectOverwrite)</f>
        <v>EURAB6E60Y_Quote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f>_xll.cfyql_SimpleQuoteSetValue(F41,W41/100,Trigger)</f>
        <v>1.469E-2</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workbookViewId="0"/>
  </sheetViews>
  <sheetFormatPr defaultRowHeight="11.25" outlineLevelCol="1" x14ac:dyDescent="0.2"/>
  <cols>
    <col min="1" max="1" width="2.7109375" style="153" customWidth="1" outlineLevel="1"/>
    <col min="2" max="2" width="7" style="153" customWidth="1" outlineLevel="1"/>
    <col min="3" max="3" width="9" style="153" customWidth="1" outlineLevel="1"/>
    <col min="4" max="4" width="16.140625" style="153" customWidth="1" outlineLevel="1"/>
    <col min="5" max="5" width="25.7109375" style="154" customWidth="1" outlineLevel="1"/>
    <col min="6" max="6" width="25.7109375" style="153" customWidth="1" outlineLevel="1"/>
    <col min="7" max="7" width="2.7109375" style="153" customWidth="1" outlineLevel="1"/>
    <col min="8" max="8" width="3" style="153" customWidth="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f>_xll.cfyql_Trigger('General Settings'!Trigger)</f>
        <v>59</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f>_xll.cfyql_Trigger(S5:S328)</f>
        <v>94</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str">
        <f>_xll.cfyql_SimpleQuote(D5,,RateTickValue,Permanent,Trigger,ObjectOverwrite)</f>
        <v>EUR1F1Y_Quote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f>_xll.cfyql_SimpleQuoteSetValue(E5,R5/100,Trigger)</f>
        <v>1.01E-3</v>
      </c>
      <c r="T5" s="129"/>
      <c r="V5" s="160"/>
    </row>
    <row r="6" spans="1:23" x14ac:dyDescent="0.2">
      <c r="A6" s="134"/>
      <c r="B6" s="45" t="str">
        <f t="shared" si="0"/>
        <v>2Y</v>
      </c>
      <c r="C6" s="45" t="str">
        <f t="shared" si="1"/>
        <v>1F</v>
      </c>
      <c r="D6" s="43" t="str">
        <f t="shared" si="2"/>
        <v>EUR1F2Y_Quote</v>
      </c>
      <c r="E6" s="43" t="str">
        <f>_xll.cfyql_SimpleQuote(D6,,RateTickValue,Permanent,Trigger,ObjectOverwrite)</f>
        <v>EUR1F2Y_Quote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f>_xll.cfyql_SimpleQuoteSetValue(E6,R6/100,Trigger)</f>
        <v>1.6999999999999999E-3</v>
      </c>
      <c r="T6" s="129"/>
      <c r="V6" s="160"/>
    </row>
    <row r="7" spans="1:23" x14ac:dyDescent="0.2">
      <c r="A7" s="134"/>
      <c r="B7" s="45" t="str">
        <f t="shared" si="0"/>
        <v>3Y</v>
      </c>
      <c r="C7" s="45" t="str">
        <f t="shared" si="1"/>
        <v>1F</v>
      </c>
      <c r="D7" s="43" t="str">
        <f t="shared" si="2"/>
        <v>EUR1F3Y_Quote</v>
      </c>
      <c r="E7" s="43" t="str">
        <f>_xll.cfyql_SimpleQuote(D7,,RateTickValue,Permanent,Trigger,ObjectOverwrite)</f>
        <v>EUR1F3Y_Quote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f>_xll.cfyql_SimpleQuoteSetValue(E7,R7/100,Trigger)</f>
        <v>2.96E-3</v>
      </c>
      <c r="T7" s="129"/>
      <c r="V7" s="160"/>
    </row>
    <row r="8" spans="1:23" x14ac:dyDescent="0.2">
      <c r="A8" s="134"/>
      <c r="B8" s="45" t="str">
        <f t="shared" si="0"/>
        <v>4Y</v>
      </c>
      <c r="C8" s="45" t="str">
        <f t="shared" si="1"/>
        <v>1F</v>
      </c>
      <c r="D8" s="43" t="str">
        <f t="shared" si="2"/>
        <v>EUR1F4Y_Quote</v>
      </c>
      <c r="E8" s="43" t="str">
        <f>_xll.cfyql_SimpleQuote(D8,,RateTickValue,Permanent,Trigger,ObjectOverwrite)</f>
        <v>EUR1F4Y_Quote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f>_xll.cfyql_SimpleQuoteSetValue(E8,R8/100,Trigger)</f>
        <v>4.3299999999999996E-3</v>
      </c>
      <c r="T8" s="129"/>
      <c r="V8" s="160"/>
    </row>
    <row r="9" spans="1:23" x14ac:dyDescent="0.2">
      <c r="A9" s="134"/>
      <c r="B9" s="45" t="str">
        <f t="shared" si="0"/>
        <v>5Y</v>
      </c>
      <c r="C9" s="45" t="str">
        <f t="shared" si="1"/>
        <v>1F</v>
      </c>
      <c r="D9" s="43" t="str">
        <f t="shared" si="2"/>
        <v>EUR1F5Y_Quote</v>
      </c>
      <c r="E9" s="43" t="str">
        <f>_xll.cfyql_SimpleQuote(D9,,RateTickValue,Permanent,Trigger,ObjectOverwrite)</f>
        <v>EUR1F5Y_Quote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f>_xll.cfyql_SimpleQuoteSetValue(E9,R9/100,Trigger)</f>
        <v>5.7400000000000003E-3</v>
      </c>
      <c r="T9" s="129"/>
      <c r="V9" s="160"/>
    </row>
    <row r="10" spans="1:23" x14ac:dyDescent="0.2">
      <c r="A10" s="134"/>
      <c r="B10" s="45" t="str">
        <f t="shared" si="0"/>
        <v>6Y</v>
      </c>
      <c r="C10" s="45" t="str">
        <f t="shared" si="1"/>
        <v>1F</v>
      </c>
      <c r="D10" s="43" t="str">
        <f t="shared" si="2"/>
        <v>EUR1F6Y_Quote</v>
      </c>
      <c r="E10" s="43" t="str">
        <f>_xll.cfyql_SimpleQuote(D10,,RateTickValue,Permanent,Trigger,ObjectOverwrite)</f>
        <v>EUR1F6Y_Quote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f>_xll.cfyql_SimpleQuoteSetValue(E10,R10/100,Trigger)</f>
        <v>7.1399999999999996E-3</v>
      </c>
      <c r="T10" s="129"/>
      <c r="V10" s="160"/>
    </row>
    <row r="11" spans="1:23" x14ac:dyDescent="0.2">
      <c r="A11" s="134"/>
      <c r="B11" s="45" t="str">
        <f t="shared" si="0"/>
        <v>7Y</v>
      </c>
      <c r="C11" s="45" t="str">
        <f t="shared" si="1"/>
        <v>1F</v>
      </c>
      <c r="D11" s="43" t="str">
        <f t="shared" si="2"/>
        <v>EUR1F7Y_Quote</v>
      </c>
      <c r="E11" s="43" t="str">
        <f>_xll.cfyql_SimpleQuote(D11,,RateTickValue,Permanent,Trigger,ObjectOverwrite)</f>
        <v>EUR1F7Y_Quote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f>_xll.cfyql_SimpleQuoteSetValue(E11,R11/100,Trigger)</f>
        <v>8.4600000000000005E-3</v>
      </c>
      <c r="T11" s="129"/>
      <c r="V11" s="160"/>
    </row>
    <row r="12" spans="1:23" x14ac:dyDescent="0.2">
      <c r="A12" s="134"/>
      <c r="B12" s="45" t="str">
        <f t="shared" si="0"/>
        <v>8Y</v>
      </c>
      <c r="C12" s="45" t="str">
        <f t="shared" si="1"/>
        <v>1F</v>
      </c>
      <c r="D12" s="43" t="str">
        <f t="shared" si="2"/>
        <v>EUR1F8Y_Quote</v>
      </c>
      <c r="E12" s="43" t="str">
        <f>_xll.cfyql_SimpleQuote(D12,,RateTickValue,Permanent,Trigger,ObjectOverwrite)</f>
        <v>EUR1F8Y_Quote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f>_xll.cfyql_SimpleQuoteSetValue(E12,R12/100,Trigger)</f>
        <v>9.6699999999999998E-3</v>
      </c>
      <c r="T12" s="129"/>
      <c r="V12" s="160"/>
    </row>
    <row r="13" spans="1:23" x14ac:dyDescent="0.2">
      <c r="A13" s="134"/>
      <c r="B13" s="45" t="str">
        <f t="shared" si="0"/>
        <v>9Y</v>
      </c>
      <c r="C13" s="45" t="str">
        <f t="shared" si="1"/>
        <v>1F</v>
      </c>
      <c r="D13" s="43" t="str">
        <f t="shared" si="2"/>
        <v>EUR1F9Y_Quote</v>
      </c>
      <c r="E13" s="43" t="str">
        <f>_xll.cfyql_SimpleQuote(D13,,RateTickValue,Permanent,Trigger,ObjectOverwrite)</f>
        <v>EUR1F9Y_Quote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f>_xll.cfyql_SimpleQuoteSetValue(E13,R13/100,Trigger)</f>
        <v>1.0710000000000001E-2</v>
      </c>
      <c r="T13" s="129"/>
      <c r="V13" s="160"/>
    </row>
    <row r="14" spans="1:23" x14ac:dyDescent="0.2">
      <c r="A14" s="134"/>
      <c r="B14" s="45" t="str">
        <f t="shared" si="0"/>
        <v>10Y</v>
      </c>
      <c r="C14" s="45" t="str">
        <f t="shared" si="1"/>
        <v>1F</v>
      </c>
      <c r="D14" s="43" t="str">
        <f t="shared" si="2"/>
        <v>EUR1F10Y_Quote</v>
      </c>
      <c r="E14" s="43" t="str">
        <f>_xll.cfyql_SimpleQuote(D14,,RateTickValue,Permanent,Trigger,ObjectOverwrite)</f>
        <v>EUR1F10Y_Quote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f>_xll.cfyql_SimpleQuoteSetValue(E14,R14/100,Trigger)</f>
        <v>1.1650000000000001E-2</v>
      </c>
      <c r="T14" s="129"/>
      <c r="V14" s="160"/>
    </row>
    <row r="15" spans="1:23" x14ac:dyDescent="0.2">
      <c r="A15" s="134"/>
      <c r="B15" s="45" t="str">
        <f t="shared" si="0"/>
        <v>11Y</v>
      </c>
      <c r="C15" s="45" t="str">
        <f t="shared" si="1"/>
        <v>1F</v>
      </c>
      <c r="D15" s="43" t="str">
        <f t="shared" si="2"/>
        <v>EUR1F11Y_Quote</v>
      </c>
      <c r="E15" s="43" t="str">
        <f>_xll.cfyql_SimpleQuote(D15,,RateTickValue,Permanent,Trigger,ObjectOverwrite)</f>
        <v>EUR1F11Y_Quote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f>_xll.cfyql_SimpleQuoteSetValue(E15,R15/100,Trigger)</f>
        <v>1.248E-2</v>
      </c>
      <c r="T15" s="129"/>
      <c r="V15" s="160"/>
    </row>
    <row r="16" spans="1:23" x14ac:dyDescent="0.2">
      <c r="A16" s="134"/>
      <c r="B16" s="45" t="str">
        <f t="shared" si="0"/>
        <v>12Y</v>
      </c>
      <c r="C16" s="45" t="str">
        <f t="shared" si="1"/>
        <v>1F</v>
      </c>
      <c r="D16" s="43" t="str">
        <f t="shared" si="2"/>
        <v>EUR1F12Y_Quote</v>
      </c>
      <c r="E16" s="43" t="str">
        <f>_xll.cfyql_SimpleQuote(D16,,RateTickValue,Permanent,Trigger,ObjectOverwrite)</f>
        <v>EUR1F12Y_Quote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f>_xll.cfyql_SimpleQuoteSetValue(E16,R16/100,Trigger)</f>
        <v>1.319E-2</v>
      </c>
      <c r="T16" s="129"/>
      <c r="V16" s="160"/>
    </row>
    <row r="17" spans="1:22" x14ac:dyDescent="0.2">
      <c r="A17" s="134"/>
      <c r="B17" s="45" t="str">
        <f t="shared" si="0"/>
        <v>13Y</v>
      </c>
      <c r="C17" s="45" t="str">
        <f t="shared" si="1"/>
        <v>1F</v>
      </c>
      <c r="D17" s="43" t="str">
        <f t="shared" si="2"/>
        <v>EUR1F13Y_Quote</v>
      </c>
      <c r="E17" s="43" t="str">
        <f>_xll.cfyql_SimpleQuote(D17,,RateTickValue,Permanent,Trigger,ObjectOverwrite)</f>
        <v>EUR1F13Y_Quote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f>_xll.cfyql_SimpleQuoteSetValue(E17,R17/100,Trigger)</f>
        <v>1.38E-2</v>
      </c>
      <c r="T17" s="129"/>
      <c r="V17" s="160"/>
    </row>
    <row r="18" spans="1:22" x14ac:dyDescent="0.2">
      <c r="A18" s="134"/>
      <c r="B18" s="45" t="str">
        <f t="shared" si="0"/>
        <v>14Y</v>
      </c>
      <c r="C18" s="45" t="str">
        <f t="shared" si="1"/>
        <v>1F</v>
      </c>
      <c r="D18" s="43" t="str">
        <f t="shared" si="2"/>
        <v>EUR1F14Y_Quote</v>
      </c>
      <c r="E18" s="43" t="str">
        <f>_xll.cfyql_SimpleQuote(D18,,RateTickValue,Permanent,Trigger,ObjectOverwrite)</f>
        <v>EUR1F14Y_Quote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f>_xll.cfyql_SimpleQuoteSetValue(E18,R18/100,Trigger)</f>
        <v>1.4319999999999999E-2</v>
      </c>
      <c r="T18" s="129"/>
      <c r="V18" s="160"/>
    </row>
    <row r="19" spans="1:22" x14ac:dyDescent="0.2">
      <c r="A19" s="134"/>
      <c r="B19" s="45" t="str">
        <f t="shared" si="0"/>
        <v>15Y</v>
      </c>
      <c r="C19" s="45" t="str">
        <f t="shared" si="1"/>
        <v>1F</v>
      </c>
      <c r="D19" s="43" t="str">
        <f t="shared" si="2"/>
        <v>EUR1F15Y_Quote</v>
      </c>
      <c r="E19" s="43" t="str">
        <f>_xll.cfyql_SimpleQuote(D19,,RateTickValue,Permanent,Trigger,ObjectOverwrite)</f>
        <v>EUR1F15Y_Quote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f>_xll.cfyql_SimpleQuoteSetValue(E19,R19/100,Trigger)</f>
        <v>1.474E-2</v>
      </c>
      <c r="T19" s="129"/>
      <c r="V19" s="160"/>
    </row>
    <row r="20" spans="1:22" x14ac:dyDescent="0.2">
      <c r="A20" s="134"/>
      <c r="B20" s="45" t="str">
        <f t="shared" si="0"/>
        <v>20Y</v>
      </c>
      <c r="C20" s="45" t="str">
        <f t="shared" si="1"/>
        <v>1F</v>
      </c>
      <c r="D20" s="43" t="str">
        <f t="shared" si="2"/>
        <v>EUR1F20Y_Quote</v>
      </c>
      <c r="E20" s="43" t="str">
        <f>_xll.cfyql_SimpleQuote(D20,,RateTickValue,Permanent,Trigger,ObjectOverwrite)</f>
        <v>EUR1F20Y_Quote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f>_xll.cfyql_SimpleQuoteSetValue(E20,R20/100,Trigger)</f>
        <v>1.584E-2</v>
      </c>
      <c r="T20" s="129"/>
      <c r="V20" s="160"/>
    </row>
    <row r="21" spans="1:22" x14ac:dyDescent="0.2">
      <c r="A21" s="134"/>
      <c r="B21" s="45" t="str">
        <f t="shared" si="0"/>
        <v>25Y</v>
      </c>
      <c r="C21" s="45" t="str">
        <f t="shared" si="1"/>
        <v>1F</v>
      </c>
      <c r="D21" s="43" t="str">
        <f t="shared" si="2"/>
        <v>EUR1F25Y_Quote</v>
      </c>
      <c r="E21" s="43" t="str">
        <f>_xll.cfyql_SimpleQuote(D21,,RateTickValue,Permanent,Trigger,ObjectOverwrite)</f>
        <v>EUR1F25Y_Quote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f>_xll.cfyql_SimpleQuoteSetValue(E21,R21/100,Trigger)</f>
        <v>1.593E-2</v>
      </c>
      <c r="T21" s="129"/>
      <c r="V21" s="160"/>
    </row>
    <row r="22" spans="1:22" x14ac:dyDescent="0.2">
      <c r="A22" s="134"/>
      <c r="B22" s="45" t="str">
        <f t="shared" si="0"/>
        <v>30Y</v>
      </c>
      <c r="C22" s="45" t="str">
        <f t="shared" si="1"/>
        <v>1F</v>
      </c>
      <c r="D22" s="43" t="str">
        <f t="shared" si="2"/>
        <v>EUR1F30Y_Quote</v>
      </c>
      <c r="E22" s="43" t="str">
        <f>_xll.cfyql_SimpleQuote(D22,,RateTickValue,Permanent,Trigger,ObjectOverwrite)</f>
        <v>EUR1F30Y_Quote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f>_xll.cfyql_SimpleQuoteSetValue(E22,R22/100,Trigger)</f>
        <v>1.5879999999999998E-2</v>
      </c>
      <c r="T22" s="129"/>
      <c r="V22" s="160"/>
    </row>
    <row r="23" spans="1:22" x14ac:dyDescent="0.2">
      <c r="A23" s="134"/>
      <c r="B23" s="45" t="str">
        <f t="shared" si="0"/>
        <v>1Y</v>
      </c>
      <c r="C23" s="45" t="str">
        <f t="shared" si="1"/>
        <v>2F</v>
      </c>
      <c r="D23" s="43" t="str">
        <f t="shared" si="2"/>
        <v>EUR2F1Y_Quote</v>
      </c>
      <c r="E23" s="43" t="str">
        <f>_xll.cfyql_SimpleQuote(D23,,RateTickValue,Permanent,Trigger,ObjectOverwrite)</f>
        <v>EUR2F1Y_Quote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f>_xll.cfyql_SimpleQuoteSetValue(E23,R23/100,Trigger)</f>
        <v>2.66E-3</v>
      </c>
      <c r="T23" s="129"/>
      <c r="V23" s="160"/>
    </row>
    <row r="24" spans="1:22" x14ac:dyDescent="0.2">
      <c r="A24" s="134"/>
      <c r="B24" s="45" t="str">
        <f t="shared" si="0"/>
        <v>2Y</v>
      </c>
      <c r="C24" s="45" t="str">
        <f t="shared" si="1"/>
        <v>2F</v>
      </c>
      <c r="D24" s="43" t="str">
        <f t="shared" si="2"/>
        <v>EUR2F2Y_Quote</v>
      </c>
      <c r="E24" s="43" t="str">
        <f>_xll.cfyql_SimpleQuote(D24,,RateTickValue,Permanent,Trigger,ObjectOverwrite)</f>
        <v>EUR2F2Y_Quote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f>_xll.cfyql_SimpleQuoteSetValue(E24,R24/100,Trigger)</f>
        <v>4.0600000000000002E-3</v>
      </c>
      <c r="T24" s="129"/>
      <c r="V24" s="160"/>
    </row>
    <row r="25" spans="1:22" x14ac:dyDescent="0.2">
      <c r="A25" s="134"/>
      <c r="B25" s="45" t="str">
        <f t="shared" si="0"/>
        <v>3Y</v>
      </c>
      <c r="C25" s="45" t="str">
        <f t="shared" si="1"/>
        <v>2F</v>
      </c>
      <c r="D25" s="43" t="str">
        <f t="shared" si="2"/>
        <v>EUR2F3Y_Quote</v>
      </c>
      <c r="E25" s="43" t="str">
        <f>_xll.cfyql_SimpleQuote(D25,,RateTickValue,Permanent,Trigger,ObjectOverwrite)</f>
        <v>EUR2F3Y_Quote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f>_xll.cfyql_SimpleQuoteSetValue(E25,R25/100,Trigger)</f>
        <v>5.5199999999999997E-3</v>
      </c>
      <c r="T25" s="129"/>
      <c r="V25" s="160"/>
    </row>
    <row r="26" spans="1:22" x14ac:dyDescent="0.2">
      <c r="A26" s="134"/>
      <c r="B26" s="45" t="str">
        <f t="shared" si="0"/>
        <v>4Y</v>
      </c>
      <c r="C26" s="45" t="str">
        <f t="shared" si="1"/>
        <v>2F</v>
      </c>
      <c r="D26" s="43" t="str">
        <f t="shared" si="2"/>
        <v>EUR2F4Y_Quote</v>
      </c>
      <c r="E26" s="43" t="str">
        <f>_xll.cfyql_SimpleQuote(D26,,RateTickValue,Permanent,Trigger,ObjectOverwrite)</f>
        <v>EUR2F4Y_Quote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f>_xll.cfyql_SimpleQuoteSetValue(E26,R26/100,Trigger)</f>
        <v>6.9899999999999997E-3</v>
      </c>
      <c r="T26" s="129"/>
      <c r="V26" s="160"/>
    </row>
    <row r="27" spans="1:22" x14ac:dyDescent="0.2">
      <c r="A27" s="134"/>
      <c r="B27" s="45" t="str">
        <f t="shared" si="0"/>
        <v>5Y</v>
      </c>
      <c r="C27" s="45" t="str">
        <f t="shared" si="1"/>
        <v>2F</v>
      </c>
      <c r="D27" s="43" t="str">
        <f t="shared" si="2"/>
        <v>EUR2F5Y_Quote</v>
      </c>
      <c r="E27" s="43" t="str">
        <f>_xll.cfyql_SimpleQuote(D27,,RateTickValue,Permanent,Trigger,ObjectOverwrite)</f>
        <v>EUR2F5Y_Quote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f>_xll.cfyql_SimpleQuoteSetValue(E27,R27/100,Trigger)</f>
        <v>8.43E-3</v>
      </c>
      <c r="T27" s="129"/>
      <c r="V27" s="160"/>
    </row>
    <row r="28" spans="1:22" x14ac:dyDescent="0.2">
      <c r="A28" s="134"/>
      <c r="B28" s="45" t="str">
        <f t="shared" si="0"/>
        <v>6Y</v>
      </c>
      <c r="C28" s="45" t="str">
        <f t="shared" si="1"/>
        <v>2F</v>
      </c>
      <c r="D28" s="43" t="str">
        <f t="shared" si="2"/>
        <v>EUR2F6Y_Quote</v>
      </c>
      <c r="E28" s="43" t="str">
        <f>_xll.cfyql_SimpleQuote(D28,,RateTickValue,Permanent,Trigger,ObjectOverwrite)</f>
        <v>EUR2F6Y_Quote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f>_xll.cfyql_SimpleQuoteSetValue(E28,R28/100,Trigger)</f>
        <v>9.7599999999999996E-3</v>
      </c>
      <c r="T28" s="129"/>
      <c r="V28" s="160"/>
    </row>
    <row r="29" spans="1:22" x14ac:dyDescent="0.2">
      <c r="A29" s="134"/>
      <c r="B29" s="45" t="str">
        <f t="shared" si="0"/>
        <v>7Y</v>
      </c>
      <c r="C29" s="45" t="str">
        <f t="shared" si="1"/>
        <v>2F</v>
      </c>
      <c r="D29" s="43" t="str">
        <f t="shared" si="2"/>
        <v>EUR2F7Y_Quote</v>
      </c>
      <c r="E29" s="43" t="str">
        <f>_xll.cfyql_SimpleQuote(D29,,RateTickValue,Permanent,Trigger,ObjectOverwrite)</f>
        <v>EUR2F7Y_Quote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f>_xll.cfyql_SimpleQuoteSetValue(E29,R29/100,Trigger)</f>
        <v>1.0959999999999999E-2</v>
      </c>
      <c r="T29" s="129"/>
      <c r="V29" s="160"/>
    </row>
    <row r="30" spans="1:22" x14ac:dyDescent="0.2">
      <c r="A30" s="134"/>
      <c r="B30" s="45" t="str">
        <f t="shared" si="0"/>
        <v>8Y</v>
      </c>
      <c r="C30" s="45" t="str">
        <f t="shared" si="1"/>
        <v>2F</v>
      </c>
      <c r="D30" s="43" t="str">
        <f t="shared" si="2"/>
        <v>EUR2F8Y_Quote</v>
      </c>
      <c r="E30" s="43" t="str">
        <f>_xll.cfyql_SimpleQuote(D30,,RateTickValue,Permanent,Trigger,ObjectOverwrite)</f>
        <v>EUR2F8Y_Quote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f>_xll.cfyql_SimpleQuoteSetValue(E30,R30/100,Trigger)</f>
        <v>1.1990000000000001E-2</v>
      </c>
      <c r="T30" s="129"/>
      <c r="V30" s="160"/>
    </row>
    <row r="31" spans="1:22" x14ac:dyDescent="0.2">
      <c r="A31" s="134"/>
      <c r="B31" s="45" t="str">
        <f t="shared" si="0"/>
        <v>9Y</v>
      </c>
      <c r="C31" s="45" t="str">
        <f t="shared" si="1"/>
        <v>2F</v>
      </c>
      <c r="D31" s="43" t="str">
        <f t="shared" si="2"/>
        <v>EUR2F9Y_Quote</v>
      </c>
      <c r="E31" s="43" t="str">
        <f>_xll.cfyql_SimpleQuote(D31,,RateTickValue,Permanent,Trigger,ObjectOverwrite)</f>
        <v>EUR2F9Y_Quote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f>_xll.cfyql_SimpleQuoteSetValue(E31,R31/100,Trigger)</f>
        <v>1.29E-2</v>
      </c>
      <c r="T31" s="129"/>
      <c r="V31" s="160"/>
    </row>
    <row r="32" spans="1:22" x14ac:dyDescent="0.2">
      <c r="A32" s="134"/>
      <c r="B32" s="45" t="str">
        <f t="shared" si="0"/>
        <v>10Y</v>
      </c>
      <c r="C32" s="45" t="str">
        <f t="shared" si="1"/>
        <v>2F</v>
      </c>
      <c r="D32" s="43" t="str">
        <f t="shared" si="2"/>
        <v>EUR2F10Y_Quote</v>
      </c>
      <c r="E32" s="43" t="str">
        <f>_xll.cfyql_SimpleQuote(D32,,RateTickValue,Permanent,Trigger,ObjectOverwrite)</f>
        <v>EUR2F10Y_Quote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f>_xll.cfyql_SimpleQuoteSetValue(E32,R32/100,Trigger)</f>
        <v>1.37E-2</v>
      </c>
      <c r="T32" s="129"/>
      <c r="V32" s="160"/>
    </row>
    <row r="33" spans="1:22" x14ac:dyDescent="0.2">
      <c r="A33" s="134"/>
      <c r="B33" s="45" t="str">
        <f t="shared" si="0"/>
        <v>11Y</v>
      </c>
      <c r="C33" s="45" t="str">
        <f t="shared" si="1"/>
        <v>2F</v>
      </c>
      <c r="D33" s="43" t="str">
        <f t="shared" si="2"/>
        <v>EUR2F11Y_Quote</v>
      </c>
      <c r="E33" s="43" t="str">
        <f>_xll.cfyql_SimpleQuote(D33,,RateTickValue,Permanent,Trigger,ObjectOverwrite)</f>
        <v>EUR2F11Y_Quote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f>_xll.cfyql_SimpleQuoteSetValue(E33,R33/100,Trigger)</f>
        <v>1.438E-2</v>
      </c>
      <c r="T33" s="129"/>
      <c r="V33" s="160"/>
    </row>
    <row r="34" spans="1:22" x14ac:dyDescent="0.2">
      <c r="A34" s="134"/>
      <c r="B34" s="45" t="str">
        <f t="shared" si="0"/>
        <v>12Y</v>
      </c>
      <c r="C34" s="45" t="str">
        <f t="shared" si="1"/>
        <v>2F</v>
      </c>
      <c r="D34" s="43" t="str">
        <f t="shared" si="2"/>
        <v>EUR2F12Y_Quote</v>
      </c>
      <c r="E34" s="43" t="str">
        <f>_xll.cfyql_SimpleQuote(D34,,RateTickValue,Permanent,Trigger,ObjectOverwrite)</f>
        <v>EUR2F12Y_Quote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f>_xll.cfyql_SimpleQuoteSetValue(E34,R34/100,Trigger)</f>
        <v>1.495E-2</v>
      </c>
      <c r="T34" s="129"/>
      <c r="V34" s="160"/>
    </row>
    <row r="35" spans="1:22" x14ac:dyDescent="0.2">
      <c r="A35" s="134"/>
      <c r="B35" s="45" t="str">
        <f t="shared" si="0"/>
        <v>13Y</v>
      </c>
      <c r="C35" s="45" t="str">
        <f t="shared" si="1"/>
        <v>2F</v>
      </c>
      <c r="D35" s="43" t="str">
        <f t="shared" si="2"/>
        <v>EUR2F13Y_Quote</v>
      </c>
      <c r="E35" s="43" t="str">
        <f>_xll.cfyql_SimpleQuote(D35,,RateTickValue,Permanent,Trigger,ObjectOverwrite)</f>
        <v>EUR2F13Y_Quote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f>_xll.cfyql_SimpleQuoteSetValue(E35,R35/100,Trigger)</f>
        <v>1.5429999999999999E-2</v>
      </c>
      <c r="T35" s="129"/>
      <c r="V35" s="160"/>
    </row>
    <row r="36" spans="1:22" x14ac:dyDescent="0.2">
      <c r="A36" s="134"/>
      <c r="B36" s="45" t="str">
        <f t="shared" si="0"/>
        <v>14Y</v>
      </c>
      <c r="C36" s="45" t="str">
        <f t="shared" si="1"/>
        <v>2F</v>
      </c>
      <c r="D36" s="43" t="str">
        <f t="shared" si="2"/>
        <v>EUR2F14Y_Quote</v>
      </c>
      <c r="E36" s="43" t="str">
        <f>_xll.cfyql_SimpleQuote(D36,,RateTickValue,Permanent,Trigger,ObjectOverwrite)</f>
        <v>EUR2F14Y_Quote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f>_xll.cfyql_SimpleQuoteSetValue(E36,R36/100,Trigger)</f>
        <v>1.5810000000000001E-2</v>
      </c>
      <c r="T36" s="129"/>
      <c r="V36" s="160"/>
    </row>
    <row r="37" spans="1:22" x14ac:dyDescent="0.2">
      <c r="A37" s="134"/>
      <c r="B37" s="45" t="str">
        <f t="shared" si="0"/>
        <v>15Y</v>
      </c>
      <c r="C37" s="45" t="str">
        <f t="shared" si="1"/>
        <v>2F</v>
      </c>
      <c r="D37" s="43" t="str">
        <f t="shared" si="2"/>
        <v>EUR2F15Y_Quote</v>
      </c>
      <c r="E37" s="43" t="str">
        <f>_xll.cfyql_SimpleQuote(D37,,RateTickValue,Permanent,Trigger,ObjectOverwrite)</f>
        <v>EUR2F15Y_Quote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f>_xll.cfyql_SimpleQuoteSetValue(E37,R37/100,Trigger)</f>
        <v>1.6140000000000002E-2</v>
      </c>
      <c r="T37" s="129"/>
      <c r="V37" s="160"/>
    </row>
    <row r="38" spans="1:22" x14ac:dyDescent="0.2">
      <c r="A38" s="134"/>
      <c r="B38" s="45" t="str">
        <f t="shared" si="0"/>
        <v>20Y</v>
      </c>
      <c r="C38" s="45" t="str">
        <f t="shared" si="1"/>
        <v>2F</v>
      </c>
      <c r="D38" s="43" t="str">
        <f t="shared" si="2"/>
        <v>EUR2F20Y_Quote</v>
      </c>
      <c r="E38" s="43" t="str">
        <f>_xll.cfyql_SimpleQuote(D38,,RateTickValue,Permanent,Trigger,ObjectOverwrite)</f>
        <v>EUR2F20Y_Quote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f>_xll.cfyql_SimpleQuoteSetValue(E38,R38/100,Trigger)</f>
        <v>1.677E-2</v>
      </c>
      <c r="T38" s="129"/>
      <c r="V38" s="160"/>
    </row>
    <row r="39" spans="1:22" x14ac:dyDescent="0.2">
      <c r="A39" s="134"/>
      <c r="B39" s="45" t="str">
        <f t="shared" si="0"/>
        <v>25Y</v>
      </c>
      <c r="C39" s="45" t="str">
        <f t="shared" si="1"/>
        <v>2F</v>
      </c>
      <c r="D39" s="43" t="str">
        <f t="shared" si="2"/>
        <v>EUR2F25Y_Quote</v>
      </c>
      <c r="E39" s="43" t="str">
        <f>_xll.cfyql_SimpleQuote(D39,,RateTickValue,Permanent,Trigger,ObjectOverwrite)</f>
        <v>EUR2F25Y_Quote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f>_xll.cfyql_SimpleQuoteSetValue(E39,R39/100,Trigger)</f>
        <v>1.6639999999999999E-2</v>
      </c>
      <c r="T39" s="129"/>
      <c r="V39" s="160"/>
    </row>
    <row r="40" spans="1:22" x14ac:dyDescent="0.2">
      <c r="A40" s="134"/>
      <c r="B40" s="45" t="str">
        <f t="shared" si="0"/>
        <v>30Y</v>
      </c>
      <c r="C40" s="45" t="str">
        <f t="shared" si="1"/>
        <v>2F</v>
      </c>
      <c r="D40" s="43" t="str">
        <f t="shared" si="2"/>
        <v>EUR2F30Y_Quote</v>
      </c>
      <c r="E40" s="43" t="str">
        <f>_xll.cfyql_SimpleQuote(D40,,RateTickValue,Permanent,Trigger,ObjectOverwrite)</f>
        <v>EUR2F30Y_Quote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f>_xll.cfyql_SimpleQuoteSetValue(E40,R40/100,Trigger)</f>
        <v>1.6500000000000001E-2</v>
      </c>
      <c r="T40" s="129"/>
      <c r="V40" s="160"/>
    </row>
    <row r="41" spans="1:22" x14ac:dyDescent="0.2">
      <c r="A41" s="134"/>
      <c r="B41" s="45" t="str">
        <f t="shared" si="0"/>
        <v>1Y</v>
      </c>
      <c r="C41" s="45" t="str">
        <f t="shared" si="1"/>
        <v>3F</v>
      </c>
      <c r="D41" s="43" t="str">
        <f t="shared" si="2"/>
        <v>EUR3F1Y_Quote</v>
      </c>
      <c r="E41" s="43" t="str">
        <f>_xll.cfyql_SimpleQuote(D41,,RateTickValue,Permanent,Trigger,ObjectOverwrite)</f>
        <v>EUR3F1Y_Quote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f>_xll.cfyql_SimpleQuoteSetValue(E41,R41/100,Trigger)</f>
        <v>5.47E-3</v>
      </c>
      <c r="T41" s="129"/>
      <c r="V41" s="160"/>
    </row>
    <row r="42" spans="1:22" x14ac:dyDescent="0.2">
      <c r="A42" s="134"/>
      <c r="B42" s="45" t="str">
        <f t="shared" si="0"/>
        <v>2Y</v>
      </c>
      <c r="C42" s="45" t="str">
        <f t="shared" si="1"/>
        <v>3F</v>
      </c>
      <c r="D42" s="43" t="str">
        <f t="shared" si="2"/>
        <v>EUR3F2Y_Quote</v>
      </c>
      <c r="E42" s="43" t="str">
        <f>_xll.cfyql_SimpleQuote(D42,,RateTickValue,Permanent,Trigger,ObjectOverwrite)</f>
        <v>EUR3F2Y_Quote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f>_xll.cfyql_SimpleQuoteSetValue(E42,R42/100,Trigger)</f>
        <v>6.96E-3</v>
      </c>
      <c r="T42" s="129"/>
      <c r="V42" s="160"/>
    </row>
    <row r="43" spans="1:22" x14ac:dyDescent="0.2">
      <c r="A43" s="134"/>
      <c r="B43" s="45" t="str">
        <f t="shared" si="0"/>
        <v>3Y</v>
      </c>
      <c r="C43" s="45" t="str">
        <f t="shared" si="1"/>
        <v>3F</v>
      </c>
      <c r="D43" s="43" t="str">
        <f t="shared" si="2"/>
        <v>EUR3F3Y_Quote</v>
      </c>
      <c r="E43" s="43" t="str">
        <f>_xll.cfyql_SimpleQuote(D43,,RateTickValue,Permanent,Trigger,ObjectOverwrite)</f>
        <v>EUR3F3Y_Quote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f>_xll.cfyql_SimpleQuoteSetValue(E43,R43/100,Trigger)</f>
        <v>8.4399999999999996E-3</v>
      </c>
      <c r="T43" s="129"/>
      <c r="V43" s="160"/>
    </row>
    <row r="44" spans="1:22" x14ac:dyDescent="0.2">
      <c r="A44" s="134"/>
      <c r="B44" s="45" t="str">
        <f t="shared" si="0"/>
        <v>4Y</v>
      </c>
      <c r="C44" s="45" t="str">
        <f t="shared" si="1"/>
        <v>3F</v>
      </c>
      <c r="D44" s="43" t="str">
        <f t="shared" si="2"/>
        <v>EUR3F4Y_Quote</v>
      </c>
      <c r="E44" s="43" t="str">
        <f>_xll.cfyql_SimpleQuote(D44,,RateTickValue,Permanent,Trigger,ObjectOverwrite)</f>
        <v>EUR3F4Y_Quote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f>_xll.cfyql_SimpleQuoteSetValue(E44,R44/100,Trigger)</f>
        <v>9.8899999999999995E-3</v>
      </c>
      <c r="T44" s="129"/>
      <c r="V44" s="160"/>
    </row>
    <row r="45" spans="1:22" x14ac:dyDescent="0.2">
      <c r="A45" s="134"/>
      <c r="B45" s="45" t="str">
        <f t="shared" si="0"/>
        <v>5Y</v>
      </c>
      <c r="C45" s="45" t="str">
        <f t="shared" si="1"/>
        <v>3F</v>
      </c>
      <c r="D45" s="43" t="str">
        <f t="shared" si="2"/>
        <v>EUR3F5Y_Quote</v>
      </c>
      <c r="E45" s="43" t="str">
        <f>_xll.cfyql_SimpleQuote(D45,,RateTickValue,Permanent,Trigger,ObjectOverwrite)</f>
        <v>EUR3F5Y_Quote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f>_xll.cfyql_SimpleQuoteSetValue(E45,R45/100,Trigger)</f>
        <v>1.1209999999999999E-2</v>
      </c>
      <c r="T45" s="129"/>
      <c r="V45" s="160"/>
    </row>
    <row r="46" spans="1:22" x14ac:dyDescent="0.2">
      <c r="A46" s="134"/>
      <c r="B46" s="45" t="str">
        <f t="shared" si="0"/>
        <v>6Y</v>
      </c>
      <c r="C46" s="45" t="str">
        <f t="shared" si="1"/>
        <v>3F</v>
      </c>
      <c r="D46" s="43" t="str">
        <f t="shared" si="2"/>
        <v>EUR3F6Y_Quote</v>
      </c>
      <c r="E46" s="43" t="str">
        <f>_xll.cfyql_SimpleQuote(D46,,RateTickValue,Permanent,Trigger,ObjectOverwrite)</f>
        <v>EUR3F6Y_Quote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f>_xll.cfyql_SimpleQuoteSetValue(E46,R46/100,Trigger)</f>
        <v>1.238E-2</v>
      </c>
      <c r="T46" s="129"/>
      <c r="V46" s="160"/>
    </row>
    <row r="47" spans="1:22" x14ac:dyDescent="0.2">
      <c r="A47" s="134"/>
      <c r="B47" s="45" t="str">
        <f t="shared" si="0"/>
        <v>7Y</v>
      </c>
      <c r="C47" s="45" t="str">
        <f t="shared" si="1"/>
        <v>3F</v>
      </c>
      <c r="D47" s="43" t="str">
        <f t="shared" si="2"/>
        <v>EUR3F7Y_Quote</v>
      </c>
      <c r="E47" s="43" t="str">
        <f>_xll.cfyql_SimpleQuote(D47,,RateTickValue,Permanent,Trigger,ObjectOverwrite)</f>
        <v>EUR3F7Y_Quote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f>_xll.cfyql_SimpleQuoteSetValue(E47,R47/100,Trigger)</f>
        <v>1.337E-2</v>
      </c>
      <c r="T47" s="129"/>
      <c r="V47" s="160"/>
    </row>
    <row r="48" spans="1:22" x14ac:dyDescent="0.2">
      <c r="A48" s="134"/>
      <c r="B48" s="45" t="str">
        <f t="shared" si="0"/>
        <v>8Y</v>
      </c>
      <c r="C48" s="45" t="str">
        <f t="shared" si="1"/>
        <v>3F</v>
      </c>
      <c r="D48" s="43" t="str">
        <f t="shared" si="2"/>
        <v>EUR3F8Y_Quote</v>
      </c>
      <c r="E48" s="43" t="str">
        <f>_xll.cfyql_SimpleQuote(D48,,RateTickValue,Permanent,Trigger,ObjectOverwrite)</f>
        <v>EUR3F8Y_Quote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f>_xll.cfyql_SimpleQuoteSetValue(E48,R48/100,Trigger)</f>
        <v>1.423E-2</v>
      </c>
      <c r="T48" s="129"/>
      <c r="V48" s="160"/>
    </row>
    <row r="49" spans="1:22" x14ac:dyDescent="0.2">
      <c r="A49" s="134"/>
      <c r="B49" s="45" t="str">
        <f t="shared" si="0"/>
        <v>9Y</v>
      </c>
      <c r="C49" s="45" t="str">
        <f t="shared" si="1"/>
        <v>3F</v>
      </c>
      <c r="D49" s="43" t="str">
        <f t="shared" si="2"/>
        <v>EUR3F9Y_Quote</v>
      </c>
      <c r="E49" s="43" t="str">
        <f>_xll.cfyql_SimpleQuote(D49,,RateTickValue,Permanent,Trigger,ObjectOverwrite)</f>
        <v>EUR3F9Y_Quote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f>_xll.cfyql_SimpleQuoteSetValue(E49,R49/100,Trigger)</f>
        <v>1.498E-2</v>
      </c>
      <c r="T49" s="129"/>
      <c r="V49" s="160"/>
    </row>
    <row r="50" spans="1:22" x14ac:dyDescent="0.2">
      <c r="A50" s="134"/>
      <c r="B50" s="45" t="str">
        <f t="shared" si="0"/>
        <v>10Y</v>
      </c>
      <c r="C50" s="45" t="str">
        <f t="shared" si="1"/>
        <v>3F</v>
      </c>
      <c r="D50" s="43" t="str">
        <f t="shared" si="2"/>
        <v>EUR3F10Y_Quote</v>
      </c>
      <c r="E50" s="43" t="str">
        <f>_xll.cfyql_SimpleQuote(D50,,RateTickValue,Permanent,Trigger,ObjectOverwrite)</f>
        <v>EUR3F10Y_Quote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f>_xll.cfyql_SimpleQuoteSetValue(E50,R50/100,Trigger)</f>
        <v>1.562E-2</v>
      </c>
      <c r="T50" s="129"/>
      <c r="V50" s="160"/>
    </row>
    <row r="51" spans="1:22" x14ac:dyDescent="0.2">
      <c r="A51" s="134"/>
      <c r="B51" s="45" t="str">
        <f t="shared" si="0"/>
        <v>11Y</v>
      </c>
      <c r="C51" s="45" t="str">
        <f t="shared" si="1"/>
        <v>3F</v>
      </c>
      <c r="D51" s="43" t="str">
        <f t="shared" si="2"/>
        <v>EUR3F11Y_Quote</v>
      </c>
      <c r="E51" s="43" t="str">
        <f>_xll.cfyql_SimpleQuote(D51,,RateTickValue,Permanent,Trigger,ObjectOverwrite)</f>
        <v>EUR3F11Y_Quote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f>_xll.cfyql_SimpleQuoteSetValue(E51,R51/100,Trigger)</f>
        <v>1.6140000000000002E-2</v>
      </c>
      <c r="T51" s="129"/>
      <c r="V51" s="160"/>
    </row>
    <row r="52" spans="1:22" x14ac:dyDescent="0.2">
      <c r="A52" s="134"/>
      <c r="B52" s="45" t="str">
        <f t="shared" si="0"/>
        <v>12Y</v>
      </c>
      <c r="C52" s="45" t="str">
        <f t="shared" si="1"/>
        <v>3F</v>
      </c>
      <c r="D52" s="43" t="str">
        <f t="shared" si="2"/>
        <v>EUR3F12Y_Quote</v>
      </c>
      <c r="E52" s="43" t="str">
        <f>_xll.cfyql_SimpleQuote(D52,,RateTickValue,Permanent,Trigger,ObjectOverwrite)</f>
        <v>EUR3F12Y_Quote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f>_xll.cfyql_SimpleQuoteSetValue(E52,R52/100,Trigger)</f>
        <v>1.6580000000000001E-2</v>
      </c>
      <c r="T52" s="129"/>
      <c r="V52" s="160"/>
    </row>
    <row r="53" spans="1:22" x14ac:dyDescent="0.2">
      <c r="A53" s="134"/>
      <c r="B53" s="45" t="str">
        <f t="shared" si="0"/>
        <v>13Y</v>
      </c>
      <c r="C53" s="45" t="str">
        <f t="shared" si="1"/>
        <v>3F</v>
      </c>
      <c r="D53" s="43" t="str">
        <f t="shared" si="2"/>
        <v>EUR3F13Y_Quote</v>
      </c>
      <c r="E53" s="43" t="str">
        <f>_xll.cfyql_SimpleQuote(D53,,RateTickValue,Permanent,Trigger,ObjectOverwrite)</f>
        <v>EUR3F13Y_Quote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f>_xll.cfyql_SimpleQuoteSetValue(E53,R53/100,Trigger)</f>
        <v>1.6910000000000001E-2</v>
      </c>
      <c r="T53" s="129"/>
      <c r="V53" s="160"/>
    </row>
    <row r="54" spans="1:22" x14ac:dyDescent="0.2">
      <c r="A54" s="134"/>
      <c r="B54" s="45" t="str">
        <f t="shared" si="0"/>
        <v>14Y</v>
      </c>
      <c r="C54" s="45" t="str">
        <f t="shared" si="1"/>
        <v>3F</v>
      </c>
      <c r="D54" s="43" t="str">
        <f t="shared" si="2"/>
        <v>EUR3F14Y_Quote</v>
      </c>
      <c r="E54" s="43" t="str">
        <f>_xll.cfyql_SimpleQuote(D54,,RateTickValue,Permanent,Trigger,ObjectOverwrite)</f>
        <v>EUR3F14Y_Quote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f>_xll.cfyql_SimpleQuoteSetValue(E54,R54/100,Trigger)</f>
        <v>1.72E-2</v>
      </c>
      <c r="T54" s="129"/>
      <c r="V54" s="160"/>
    </row>
    <row r="55" spans="1:22" x14ac:dyDescent="0.2">
      <c r="A55" s="134"/>
      <c r="B55" s="45" t="str">
        <f t="shared" si="0"/>
        <v>15Y</v>
      </c>
      <c r="C55" s="45" t="str">
        <f t="shared" si="1"/>
        <v>3F</v>
      </c>
      <c r="D55" s="43" t="str">
        <f t="shared" si="2"/>
        <v>EUR3F15Y_Quote</v>
      </c>
      <c r="E55" s="43" t="str">
        <f>_xll.cfyql_SimpleQuote(D55,,RateTickValue,Permanent,Trigger,ObjectOverwrite)</f>
        <v>EUR3F15Y_Quote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f>_xll.cfyql_SimpleQuoteSetValue(E55,R55/100,Trigger)</f>
        <v>1.7389999999999999E-2</v>
      </c>
      <c r="T55" s="129"/>
      <c r="V55" s="160"/>
    </row>
    <row r="56" spans="1:22" x14ac:dyDescent="0.2">
      <c r="A56" s="134"/>
      <c r="B56" s="45" t="str">
        <f t="shared" si="0"/>
        <v>20Y</v>
      </c>
      <c r="C56" s="45" t="str">
        <f t="shared" si="1"/>
        <v>3F</v>
      </c>
      <c r="D56" s="43" t="str">
        <f t="shared" si="2"/>
        <v>EUR3F20Y_Quote</v>
      </c>
      <c r="E56" s="43" t="str">
        <f>_xll.cfyql_SimpleQuote(D56,,RateTickValue,Permanent,Trigger,ObjectOverwrite)</f>
        <v>EUR3F20Y_Quote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f>_xll.cfyql_SimpleQuoteSetValue(E56,R56/100,Trigger)</f>
        <v>1.7569999999999999E-2</v>
      </c>
      <c r="T56" s="129"/>
      <c r="V56" s="160"/>
    </row>
    <row r="57" spans="1:22" x14ac:dyDescent="0.2">
      <c r="A57" s="134"/>
      <c r="B57" s="45" t="str">
        <f t="shared" si="0"/>
        <v>25Y</v>
      </c>
      <c r="C57" s="45" t="str">
        <f t="shared" si="1"/>
        <v>3F</v>
      </c>
      <c r="D57" s="43" t="str">
        <f t="shared" si="2"/>
        <v>EUR3F25Y_Quote</v>
      </c>
      <c r="E57" s="43" t="str">
        <f>_xll.cfyql_SimpleQuote(D57,,RateTickValue,Permanent,Trigger,ObjectOverwrite)</f>
        <v>EUR3F25Y_Quote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f>_xll.cfyql_SimpleQuoteSetValue(E57,R57/100,Trigger)</f>
        <v>1.728E-2</v>
      </c>
      <c r="T57" s="129"/>
      <c r="V57" s="160"/>
    </row>
    <row r="58" spans="1:22" x14ac:dyDescent="0.2">
      <c r="A58" s="134"/>
      <c r="B58" s="45" t="str">
        <f t="shared" si="0"/>
        <v>30Y</v>
      </c>
      <c r="C58" s="45" t="str">
        <f t="shared" si="1"/>
        <v>3F</v>
      </c>
      <c r="D58" s="43" t="str">
        <f t="shared" si="2"/>
        <v>EUR3F30Y_Quote</v>
      </c>
      <c r="E58" s="43" t="str">
        <f>_xll.cfyql_SimpleQuote(D58,,RateTickValue,Permanent,Trigger,ObjectOverwrite)</f>
        <v>EUR3F30Y_Quote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f>_xll.cfyql_SimpleQuoteSetValue(E58,R58/100,Trigger)</f>
        <v>1.7059999999999999E-2</v>
      </c>
      <c r="T58" s="129"/>
      <c r="V58" s="160"/>
    </row>
    <row r="59" spans="1:22" x14ac:dyDescent="0.2">
      <c r="A59" s="134"/>
      <c r="B59" s="45" t="str">
        <f t="shared" si="0"/>
        <v>1Y</v>
      </c>
      <c r="C59" s="45" t="str">
        <f t="shared" si="1"/>
        <v>4F</v>
      </c>
      <c r="D59" s="43" t="str">
        <f t="shared" si="2"/>
        <v>EUR4F1Y_Quote</v>
      </c>
      <c r="E59" s="43" t="str">
        <f>_xll.cfyql_SimpleQuote(D59,,RateTickValue,Permanent,Trigger,ObjectOverwrite)</f>
        <v>EUR4F1Y_Quote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f>_xll.cfyql_SimpleQuoteSetValue(E59,R59/100,Trigger)</f>
        <v>8.4600000000000005E-3</v>
      </c>
      <c r="T59" s="129"/>
      <c r="V59" s="160"/>
    </row>
    <row r="60" spans="1:22" x14ac:dyDescent="0.2">
      <c r="A60" s="134"/>
      <c r="B60" s="45" t="str">
        <f t="shared" si="0"/>
        <v>2Y</v>
      </c>
      <c r="C60" s="45" t="str">
        <f t="shared" si="1"/>
        <v>4F</v>
      </c>
      <c r="D60" s="43" t="str">
        <f t="shared" si="2"/>
        <v>EUR4F2Y_Quote</v>
      </c>
      <c r="E60" s="43" t="str">
        <f>_xll.cfyql_SimpleQuote(D60,,RateTickValue,Permanent,Trigger,ObjectOverwrite)</f>
        <v>EUR4F2Y_Quote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f>_xll.cfyql_SimpleQuoteSetValue(E60,R60/100,Trigger)</f>
        <v>9.9399999999999992E-3</v>
      </c>
      <c r="T60" s="129"/>
      <c r="V60" s="160"/>
    </row>
    <row r="61" spans="1:22" x14ac:dyDescent="0.2">
      <c r="A61" s="134"/>
      <c r="B61" s="45" t="str">
        <f t="shared" si="0"/>
        <v>3Y</v>
      </c>
      <c r="C61" s="45" t="str">
        <f t="shared" si="1"/>
        <v>4F</v>
      </c>
      <c r="D61" s="43" t="str">
        <f t="shared" si="2"/>
        <v>EUR4F3Y_Quote</v>
      </c>
      <c r="E61" s="43" t="str">
        <f>_xll.cfyql_SimpleQuote(D61,,RateTickValue,Permanent,Trigger,ObjectOverwrite)</f>
        <v>EUR4F3Y_Quote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f>_xll.cfyql_SimpleQuoteSetValue(E61,R61/100,Trigger)</f>
        <v>1.1390000000000001E-2</v>
      </c>
      <c r="T61" s="129"/>
      <c r="V61" s="160"/>
    </row>
    <row r="62" spans="1:22" x14ac:dyDescent="0.2">
      <c r="A62" s="134"/>
      <c r="B62" s="45" t="str">
        <f t="shared" si="0"/>
        <v>4Y</v>
      </c>
      <c r="C62" s="45" t="str">
        <f t="shared" si="1"/>
        <v>4F</v>
      </c>
      <c r="D62" s="43" t="str">
        <f t="shared" si="2"/>
        <v>EUR4F4Y_Quote</v>
      </c>
      <c r="E62" s="43" t="str">
        <f>_xll.cfyql_SimpleQuote(D62,,RateTickValue,Permanent,Trigger,ObjectOverwrite)</f>
        <v>EUR4F4Y_Quote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f>_xll.cfyql_SimpleQuoteSetValue(E62,R62/100,Trigger)</f>
        <v>1.268E-2</v>
      </c>
      <c r="T62" s="129"/>
      <c r="V62" s="160"/>
    </row>
    <row r="63" spans="1:22" x14ac:dyDescent="0.2">
      <c r="A63" s="134"/>
      <c r="B63" s="45" t="str">
        <f t="shared" si="0"/>
        <v>5Y</v>
      </c>
      <c r="C63" s="45" t="str">
        <f t="shared" si="1"/>
        <v>4F</v>
      </c>
      <c r="D63" s="43" t="str">
        <f t="shared" si="2"/>
        <v>EUR4F5Y_Quote</v>
      </c>
      <c r="E63" s="43" t="str">
        <f>_xll.cfyql_SimpleQuote(D63,,RateTickValue,Permanent,Trigger,ObjectOverwrite)</f>
        <v>EUR4F5Y_Quote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f>_xll.cfyql_SimpleQuoteSetValue(E63,R63/100,Trigger)</f>
        <v>1.3809999999999999E-2</v>
      </c>
      <c r="T63" s="129"/>
      <c r="V63" s="160"/>
    </row>
    <row r="64" spans="1:22" x14ac:dyDescent="0.2">
      <c r="A64" s="134"/>
      <c r="B64" s="45" t="str">
        <f t="shared" si="0"/>
        <v>6Y</v>
      </c>
      <c r="C64" s="45" t="str">
        <f t="shared" si="1"/>
        <v>4F</v>
      </c>
      <c r="D64" s="43" t="str">
        <f t="shared" si="2"/>
        <v>EUR4F6Y_Quote</v>
      </c>
      <c r="E64" s="43" t="str">
        <f>_xll.cfyql_SimpleQuote(D64,,RateTickValue,Permanent,Trigger,ObjectOverwrite)</f>
        <v>EUR4F6Y_Quote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f>_xll.cfyql_SimpleQuoteSetValue(E64,R64/100,Trigger)</f>
        <v>1.473E-2</v>
      </c>
      <c r="T64" s="129"/>
      <c r="V64" s="160"/>
    </row>
    <row r="65" spans="1:22" x14ac:dyDescent="0.2">
      <c r="A65" s="134"/>
      <c r="B65" s="45" t="str">
        <f t="shared" si="0"/>
        <v>7Y</v>
      </c>
      <c r="C65" s="45" t="str">
        <f t="shared" si="1"/>
        <v>4F</v>
      </c>
      <c r="D65" s="43" t="str">
        <f t="shared" si="2"/>
        <v>EUR4F7Y_Quote</v>
      </c>
      <c r="E65" s="43" t="str">
        <f>_xll.cfyql_SimpleQuote(D65,,RateTickValue,Permanent,Trigger,ObjectOverwrite)</f>
        <v>EUR4F7Y_Quote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f>_xll.cfyql_SimpleQuoteSetValue(E65,R65/100,Trigger)</f>
        <v>1.554E-2</v>
      </c>
      <c r="T65" s="129"/>
      <c r="V65" s="160"/>
    </row>
    <row r="66" spans="1:22" x14ac:dyDescent="0.2">
      <c r="A66" s="134"/>
      <c r="B66" s="45" t="str">
        <f t="shared" si="0"/>
        <v>8Y</v>
      </c>
      <c r="C66" s="45" t="str">
        <f t="shared" si="1"/>
        <v>4F</v>
      </c>
      <c r="D66" s="43" t="str">
        <f t="shared" si="2"/>
        <v>EUR4F8Y_Quote</v>
      </c>
      <c r="E66" s="43" t="str">
        <f>_xll.cfyql_SimpleQuote(D66,,RateTickValue,Permanent,Trigger,ObjectOverwrite)</f>
        <v>EUR4F8Y_Quote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f>_xll.cfyql_SimpleQuoteSetValue(E66,R66/100,Trigger)</f>
        <v>1.6240000000000001E-2</v>
      </c>
      <c r="T66" s="129"/>
      <c r="V66" s="160"/>
    </row>
    <row r="67" spans="1:22" x14ac:dyDescent="0.2">
      <c r="A67" s="134"/>
      <c r="B67" s="45" t="str">
        <f t="shared" si="0"/>
        <v>9Y</v>
      </c>
      <c r="C67" s="45" t="str">
        <f t="shared" si="1"/>
        <v>4F</v>
      </c>
      <c r="D67" s="43" t="str">
        <f t="shared" si="2"/>
        <v>EUR4F9Y_Quote</v>
      </c>
      <c r="E67" s="43" t="str">
        <f>_xll.cfyql_SimpleQuote(D67,,RateTickValue,Permanent,Trigger,ObjectOverwrite)</f>
        <v>EUR4F9Y_Quote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f>_xll.cfyql_SimpleQuoteSetValue(E67,R67/100,Trigger)</f>
        <v>1.6820000000000002E-2</v>
      </c>
      <c r="T67" s="129"/>
      <c r="V67" s="160"/>
    </row>
    <row r="68" spans="1:22" x14ac:dyDescent="0.2">
      <c r="A68" s="134"/>
      <c r="B68" s="45" t="str">
        <f t="shared" si="0"/>
        <v>10Y</v>
      </c>
      <c r="C68" s="45" t="str">
        <f t="shared" si="1"/>
        <v>4F</v>
      </c>
      <c r="D68" s="43" t="str">
        <f t="shared" si="2"/>
        <v>EUR4F10Y_Quote</v>
      </c>
      <c r="E68" s="43" t="str">
        <f>_xll.cfyql_SimpleQuote(D68,,RateTickValue,Permanent,Trigger,ObjectOverwrite)</f>
        <v>EUR4F10Y_Quote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f>_xll.cfyql_SimpleQuoteSetValue(E68,R68/100,Trigger)</f>
        <v>1.729E-2</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str">
        <f>_xll.cfyql_SimpleQuote(D69,,RateTickValue,Permanent,Trigger,ObjectOverwrite)</f>
        <v>EUR4F11Y_Quote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f>_xll.cfyql_SimpleQuoteSetValue(E69,R69/100,Trigger)</f>
        <v>1.7670000000000002E-2</v>
      </c>
      <c r="T69" s="129"/>
      <c r="V69" s="160"/>
    </row>
    <row r="70" spans="1:22" x14ac:dyDescent="0.2">
      <c r="A70" s="134"/>
      <c r="B70" s="45" t="str">
        <f t="shared" si="8"/>
        <v>12Y</v>
      </c>
      <c r="C70" s="45" t="str">
        <f t="shared" si="9"/>
        <v>4F</v>
      </c>
      <c r="D70" s="43" t="str">
        <f t="shared" si="10"/>
        <v>EUR4F12Y_Quote</v>
      </c>
      <c r="E70" s="43" t="str">
        <f>_xll.cfyql_SimpleQuote(D70,,RateTickValue,Permanent,Trigger,ObjectOverwrite)</f>
        <v>EUR4F12Y_Quote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f>_xll.cfyql_SimpleQuoteSetValue(E70,R70/100,Trigger)</f>
        <v>1.796E-2</v>
      </c>
      <c r="T70" s="129"/>
      <c r="V70" s="160"/>
    </row>
    <row r="71" spans="1:22" x14ac:dyDescent="0.2">
      <c r="A71" s="134"/>
      <c r="B71" s="45" t="str">
        <f t="shared" si="8"/>
        <v>13Y</v>
      </c>
      <c r="C71" s="45" t="str">
        <f t="shared" si="9"/>
        <v>4F</v>
      </c>
      <c r="D71" s="43" t="str">
        <f t="shared" si="10"/>
        <v>EUR4F13Y_Quote</v>
      </c>
      <c r="E71" s="43" t="str">
        <f>_xll.cfyql_SimpleQuote(D71,,RateTickValue,Permanent,Trigger,ObjectOverwrite)</f>
        <v>EUR4F13Y_Quote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f>_xll.cfyql_SimpleQuoteSetValue(E71,R71/100,Trigger)</f>
        <v>1.8190000000000001E-2</v>
      </c>
      <c r="T71" s="129"/>
      <c r="V71" s="160"/>
    </row>
    <row r="72" spans="1:22" x14ac:dyDescent="0.2">
      <c r="A72" s="134"/>
      <c r="B72" s="45" t="str">
        <f t="shared" si="8"/>
        <v>14Y</v>
      </c>
      <c r="C72" s="45" t="str">
        <f t="shared" si="9"/>
        <v>4F</v>
      </c>
      <c r="D72" s="43" t="str">
        <f t="shared" si="10"/>
        <v>EUR4F14Y_Quote</v>
      </c>
      <c r="E72" s="43" t="str">
        <f>_xll.cfyql_SimpleQuote(D72,,RateTickValue,Permanent,Trigger,ObjectOverwrite)</f>
        <v>EUR4F14Y_Quote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f>_xll.cfyql_SimpleQuoteSetValue(E72,R72/100,Trigger)</f>
        <v>1.8329999999999999E-2</v>
      </c>
      <c r="T72" s="129"/>
      <c r="V72" s="160"/>
    </row>
    <row r="73" spans="1:22" x14ac:dyDescent="0.2">
      <c r="A73" s="134"/>
      <c r="B73" s="45" t="str">
        <f t="shared" si="8"/>
        <v>15Y</v>
      </c>
      <c r="C73" s="45" t="str">
        <f t="shared" si="9"/>
        <v>4F</v>
      </c>
      <c r="D73" s="43" t="str">
        <f t="shared" si="10"/>
        <v>EUR4F15Y_Quote</v>
      </c>
      <c r="E73" s="43" t="str">
        <f>_xll.cfyql_SimpleQuote(D73,,RateTickValue,Permanent,Trigger,ObjectOverwrite)</f>
        <v>EUR4F15Y_Quote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f>_xll.cfyql_SimpleQuoteSetValue(E73,R73/100,Trigger)</f>
        <v>1.8419999999999999E-2</v>
      </c>
      <c r="T73" s="129"/>
      <c r="V73" s="160"/>
    </row>
    <row r="74" spans="1:22" x14ac:dyDescent="0.2">
      <c r="A74" s="134"/>
      <c r="B74" s="45" t="str">
        <f t="shared" si="8"/>
        <v>20Y</v>
      </c>
      <c r="C74" s="45" t="str">
        <f t="shared" si="9"/>
        <v>4F</v>
      </c>
      <c r="D74" s="43" t="str">
        <f t="shared" si="10"/>
        <v>EUR4F20Y_Quote</v>
      </c>
      <c r="E74" s="43" t="str">
        <f>_xll.cfyql_SimpleQuote(D74,,RateTickValue,Permanent,Trigger,ObjectOverwrite)</f>
        <v>EUR4F20Y_Quote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f>_xll.cfyql_SimpleQuoteSetValue(E74,R74/100,Trigger)</f>
        <v>1.823E-2</v>
      </c>
      <c r="T74" s="129"/>
      <c r="V74" s="160"/>
    </row>
    <row r="75" spans="1:22" x14ac:dyDescent="0.2">
      <c r="A75" s="134"/>
      <c r="B75" s="45" t="str">
        <f t="shared" si="8"/>
        <v>25Y</v>
      </c>
      <c r="C75" s="45" t="str">
        <f t="shared" si="9"/>
        <v>4F</v>
      </c>
      <c r="D75" s="43" t="str">
        <f t="shared" si="10"/>
        <v>EUR4F25Y_Quote</v>
      </c>
      <c r="E75" s="43" t="str">
        <f>_xll.cfyql_SimpleQuote(D75,,RateTickValue,Permanent,Trigger,ObjectOverwrite)</f>
        <v>EUR4F25Y_Quote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f>_xll.cfyql_SimpleQuoteSetValue(E75,R75/100,Trigger)</f>
        <v>1.779E-2</v>
      </c>
      <c r="T75" s="129"/>
      <c r="V75" s="160"/>
    </row>
    <row r="76" spans="1:22" x14ac:dyDescent="0.2">
      <c r="A76" s="134"/>
      <c r="B76" s="45" t="str">
        <f t="shared" si="8"/>
        <v>30Y</v>
      </c>
      <c r="C76" s="45" t="str">
        <f t="shared" si="9"/>
        <v>4F</v>
      </c>
      <c r="D76" s="43" t="str">
        <f t="shared" si="10"/>
        <v>EUR4F30Y_Quote</v>
      </c>
      <c r="E76" s="43" t="str">
        <f>_xll.cfyql_SimpleQuote(D76,,RateTickValue,Permanent,Trigger,ObjectOverwrite)</f>
        <v>EUR4F30Y_Quote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f>_xll.cfyql_SimpleQuoteSetValue(E76,R76/100,Trigger)</f>
        <v>1.7520000000000001E-2</v>
      </c>
      <c r="T76" s="129"/>
      <c r="V76" s="160"/>
    </row>
    <row r="77" spans="1:22" x14ac:dyDescent="0.2">
      <c r="A77" s="134"/>
      <c r="B77" s="45" t="str">
        <f t="shared" si="8"/>
        <v>1Y</v>
      </c>
      <c r="C77" s="45" t="str">
        <f t="shared" si="9"/>
        <v>5F</v>
      </c>
      <c r="D77" s="43" t="str">
        <f t="shared" si="10"/>
        <v>EUR5F1Y_Quote</v>
      </c>
      <c r="E77" s="43" t="str">
        <f>_xll.cfyql_SimpleQuote(D77,,RateTickValue,Permanent,Trigger,ObjectOverwrite)</f>
        <v>EUR5F1Y_Quote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f>_xll.cfyql_SimpleQuoteSetValue(E77,R77/100,Trigger)</f>
        <v>1.1429999999999999E-2</v>
      </c>
      <c r="T77" s="129"/>
      <c r="V77" s="160"/>
    </row>
    <row r="78" spans="1:22" x14ac:dyDescent="0.2">
      <c r="A78" s="134"/>
      <c r="B78" s="45" t="str">
        <f t="shared" si="8"/>
        <v>2Y</v>
      </c>
      <c r="C78" s="45" t="str">
        <f t="shared" si="9"/>
        <v>5F</v>
      </c>
      <c r="D78" s="43" t="str">
        <f t="shared" si="10"/>
        <v>EUR5F2Y_Quote</v>
      </c>
      <c r="E78" s="43" t="str">
        <f>_xll.cfyql_SimpleQuote(D78,,RateTickValue,Permanent,Trigger,ObjectOverwrite)</f>
        <v>EUR5F2Y_Quote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f>_xll.cfyql_SimpleQuoteSetValue(E78,R78/100,Trigger)</f>
        <v>1.2869999999999999E-2</v>
      </c>
      <c r="T78" s="129"/>
      <c r="V78" s="160"/>
    </row>
    <row r="79" spans="1:22" x14ac:dyDescent="0.2">
      <c r="A79" s="134"/>
      <c r="B79" s="45" t="str">
        <f t="shared" si="8"/>
        <v>3Y</v>
      </c>
      <c r="C79" s="45" t="str">
        <f t="shared" si="9"/>
        <v>5F</v>
      </c>
      <c r="D79" s="43" t="str">
        <f t="shared" si="10"/>
        <v>EUR5F3Y_Quote</v>
      </c>
      <c r="E79" s="43" t="str">
        <f>_xll.cfyql_SimpleQuote(D79,,RateTickValue,Permanent,Trigger,ObjectOverwrite)</f>
        <v>EUR5F3Y_Quote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f>_xll.cfyql_SimpleQuoteSetValue(E79,R79/100,Trigger)</f>
        <v>1.4109999999999999E-2</v>
      </c>
      <c r="T79" s="129"/>
      <c r="V79" s="160"/>
    </row>
    <row r="80" spans="1:22" x14ac:dyDescent="0.2">
      <c r="A80" s="134"/>
      <c r="B80" s="45" t="str">
        <f t="shared" si="8"/>
        <v>4Y</v>
      </c>
      <c r="C80" s="45" t="str">
        <f t="shared" si="9"/>
        <v>5F</v>
      </c>
      <c r="D80" s="43" t="str">
        <f t="shared" si="10"/>
        <v>EUR5F4Y_Quote</v>
      </c>
      <c r="E80" s="43" t="str">
        <f>_xll.cfyql_SimpleQuote(D80,,RateTickValue,Permanent,Trigger,ObjectOverwrite)</f>
        <v>EUR5F4Y_Quote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f>_xll.cfyql_SimpleQuoteSetValue(E80,R80/100,Trigger)</f>
        <v>1.5180000000000001E-2</v>
      </c>
      <c r="T80" s="129"/>
      <c r="V80" s="160"/>
    </row>
    <row r="81" spans="1:22" x14ac:dyDescent="0.2">
      <c r="A81" s="134"/>
      <c r="B81" s="45" t="str">
        <f t="shared" si="8"/>
        <v>5Y</v>
      </c>
      <c r="C81" s="45" t="str">
        <f t="shared" si="9"/>
        <v>5F</v>
      </c>
      <c r="D81" s="43" t="str">
        <f t="shared" si="10"/>
        <v>EUR5F5Y_Quote</v>
      </c>
      <c r="E81" s="43" t="str">
        <f>_xll.cfyql_SimpleQuote(D81,,RateTickValue,Permanent,Trigger,ObjectOverwrite)</f>
        <v>EUR5F5Y_Quote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f>_xll.cfyql_SimpleQuoteSetValue(E81,R81/100,Trigger)</f>
        <v>1.6029999999999999E-2</v>
      </c>
      <c r="T81" s="129"/>
      <c r="V81" s="160"/>
    </row>
    <row r="82" spans="1:22" x14ac:dyDescent="0.2">
      <c r="A82" s="134"/>
      <c r="B82" s="45" t="str">
        <f t="shared" si="8"/>
        <v>6Y</v>
      </c>
      <c r="C82" s="45" t="str">
        <f t="shared" si="9"/>
        <v>5F</v>
      </c>
      <c r="D82" s="43" t="str">
        <f t="shared" si="10"/>
        <v>EUR5F6Y_Quote</v>
      </c>
      <c r="E82" s="43" t="str">
        <f>_xll.cfyql_SimpleQuote(D82,,RateTickValue,Permanent,Trigger,ObjectOverwrite)</f>
        <v>EUR5F6Y_Quote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f>_xll.cfyql_SimpleQuoteSetValue(E82,R82/100,Trigger)</f>
        <v>1.677E-2</v>
      </c>
      <c r="T82" s="129"/>
      <c r="V82" s="160"/>
    </row>
    <row r="83" spans="1:22" x14ac:dyDescent="0.2">
      <c r="A83" s="134"/>
      <c r="B83" s="45" t="str">
        <f t="shared" si="8"/>
        <v>7Y</v>
      </c>
      <c r="C83" s="45" t="str">
        <f t="shared" si="9"/>
        <v>5F</v>
      </c>
      <c r="D83" s="43" t="str">
        <f t="shared" si="10"/>
        <v>EUR5F7Y_Quote</v>
      </c>
      <c r="E83" s="43" t="str">
        <f>_xll.cfyql_SimpleQuote(D83,,RateTickValue,Permanent,Trigger,ObjectOverwrite)</f>
        <v>EUR5F7Y_Quote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f>_xll.cfyql_SimpleQuoteSetValue(E83,R83/100,Trigger)</f>
        <v>1.7409999999999998E-2</v>
      </c>
      <c r="T83" s="129"/>
      <c r="V83" s="160"/>
    </row>
    <row r="84" spans="1:22" x14ac:dyDescent="0.2">
      <c r="A84" s="134"/>
      <c r="B84" s="45" t="str">
        <f t="shared" si="8"/>
        <v>8Y</v>
      </c>
      <c r="C84" s="45" t="str">
        <f t="shared" si="9"/>
        <v>5F</v>
      </c>
      <c r="D84" s="43" t="str">
        <f t="shared" si="10"/>
        <v>EUR5F8Y_Quote</v>
      </c>
      <c r="E84" s="43" t="str">
        <f>_xll.cfyql_SimpleQuote(D84,,RateTickValue,Permanent,Trigger,ObjectOverwrite)</f>
        <v>EUR5F8Y_Quote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f>_xll.cfyql_SimpleQuoteSetValue(E84,R84/100,Trigger)</f>
        <v>1.7930000000000001E-2</v>
      </c>
      <c r="T84" s="129"/>
      <c r="V84" s="160"/>
    </row>
    <row r="85" spans="1:22" x14ac:dyDescent="0.2">
      <c r="A85" s="134"/>
      <c r="B85" s="45" t="str">
        <f t="shared" si="8"/>
        <v>9Y</v>
      </c>
      <c r="C85" s="45" t="str">
        <f t="shared" si="9"/>
        <v>5F</v>
      </c>
      <c r="D85" s="43" t="str">
        <f t="shared" si="10"/>
        <v>EUR5F9Y_Quote</v>
      </c>
      <c r="E85" s="43" t="str">
        <f>_xll.cfyql_SimpleQuote(D85,,RateTickValue,Permanent,Trigger,ObjectOverwrite)</f>
        <v>EUR5F9Y_Quote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f>_xll.cfyql_SimpleQuoteSetValue(E85,R85/100,Trigger)</f>
        <v>1.8339999999999999E-2</v>
      </c>
      <c r="T85" s="129"/>
      <c r="V85" s="160"/>
    </row>
    <row r="86" spans="1:22" x14ac:dyDescent="0.2">
      <c r="A86" s="134"/>
      <c r="B86" s="45" t="str">
        <f t="shared" si="8"/>
        <v>10Y</v>
      </c>
      <c r="C86" s="45" t="str">
        <f t="shared" si="9"/>
        <v>5F</v>
      </c>
      <c r="D86" s="43" t="str">
        <f t="shared" si="10"/>
        <v>EUR5F10Y_Quote</v>
      </c>
      <c r="E86" s="43" t="str">
        <f>_xll.cfyql_SimpleQuote(D86,,RateTickValue,Permanent,Trigger,ObjectOverwrite)</f>
        <v>EUR5F10Y_Quote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f>_xll.cfyql_SimpleQuoteSetValue(E86,R86/100,Trigger)</f>
        <v>1.8669999999999999E-2</v>
      </c>
      <c r="T86" s="129"/>
      <c r="V86" s="160"/>
    </row>
    <row r="87" spans="1:22" x14ac:dyDescent="0.2">
      <c r="A87" s="134"/>
      <c r="B87" s="45" t="str">
        <f t="shared" si="8"/>
        <v>11Y</v>
      </c>
      <c r="C87" s="45" t="str">
        <f t="shared" si="9"/>
        <v>5F</v>
      </c>
      <c r="D87" s="43" t="str">
        <f t="shared" si="10"/>
        <v>EUR5F11Y_Quote</v>
      </c>
      <c r="E87" s="43" t="str">
        <f>_xll.cfyql_SimpleQuote(D87,,RateTickValue,Permanent,Trigger,ObjectOverwrite)</f>
        <v>EUR5F11Y_Quote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f>_xll.cfyql_SimpleQuoteSetValue(E87,R87/100,Trigger)</f>
        <v>1.89E-2</v>
      </c>
      <c r="T87" s="129"/>
      <c r="V87" s="160"/>
    </row>
    <row r="88" spans="1:22" x14ac:dyDescent="0.2">
      <c r="A88" s="134"/>
      <c r="B88" s="45" t="str">
        <f t="shared" si="8"/>
        <v>12Y</v>
      </c>
      <c r="C88" s="45" t="str">
        <f t="shared" si="9"/>
        <v>5F</v>
      </c>
      <c r="D88" s="43" t="str">
        <f t="shared" si="10"/>
        <v>EUR5F12Y_Quote</v>
      </c>
      <c r="E88" s="43" t="str">
        <f>_xll.cfyql_SimpleQuote(D88,,RateTickValue,Permanent,Trigger,ObjectOverwrite)</f>
        <v>EUR5F12Y_Quote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f>_xll.cfyql_SimpleQuoteSetValue(E88,R88/100,Trigger)</f>
        <v>1.908E-2</v>
      </c>
      <c r="T88" s="129"/>
      <c r="V88" s="160"/>
    </row>
    <row r="89" spans="1:22" x14ac:dyDescent="0.2">
      <c r="A89" s="134"/>
      <c r="B89" s="45" t="str">
        <f t="shared" si="8"/>
        <v>13Y</v>
      </c>
      <c r="C89" s="45" t="str">
        <f t="shared" si="9"/>
        <v>5F</v>
      </c>
      <c r="D89" s="43" t="str">
        <f t="shared" si="10"/>
        <v>EUR5F13Y_Quote</v>
      </c>
      <c r="E89" s="43" t="str">
        <f>_xll.cfyql_SimpleQuote(D89,,RateTickValue,Permanent,Trigger,ObjectOverwrite)</f>
        <v>EUR5F13Y_Quote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f>_xll.cfyql_SimpleQuoteSetValue(E89,R89/100,Trigger)</f>
        <v>1.9179999999999999E-2</v>
      </c>
      <c r="T89" s="129"/>
      <c r="V89" s="160"/>
    </row>
    <row r="90" spans="1:22" x14ac:dyDescent="0.2">
      <c r="A90" s="134"/>
      <c r="B90" s="45" t="str">
        <f t="shared" si="8"/>
        <v>14Y</v>
      </c>
      <c r="C90" s="45" t="str">
        <f t="shared" si="9"/>
        <v>5F</v>
      </c>
      <c r="D90" s="43" t="str">
        <f t="shared" si="10"/>
        <v>EUR5F14Y_Quote</v>
      </c>
      <c r="E90" s="43" t="str">
        <f>_xll.cfyql_SimpleQuote(D90,,RateTickValue,Permanent,Trigger,ObjectOverwrite)</f>
        <v>EUR5F14Y_Quote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f>_xll.cfyql_SimpleQuoteSetValue(E90,R90/100,Trigger)</f>
        <v>1.9220000000000001E-2</v>
      </c>
      <c r="T90" s="129"/>
      <c r="V90" s="160"/>
    </row>
    <row r="91" spans="1:22" x14ac:dyDescent="0.2">
      <c r="A91" s="134"/>
      <c r="B91" s="45" t="str">
        <f t="shared" si="8"/>
        <v>15Y</v>
      </c>
      <c r="C91" s="45" t="str">
        <f t="shared" si="9"/>
        <v>5F</v>
      </c>
      <c r="D91" s="43" t="str">
        <f t="shared" si="10"/>
        <v>EUR5F15Y_Quote</v>
      </c>
      <c r="E91" s="43" t="str">
        <f>_xll.cfyql_SimpleQuote(D91,,RateTickValue,Permanent,Trigger,ObjectOverwrite)</f>
        <v>EUR5F15Y_Quote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f>_xll.cfyql_SimpleQuoteSetValue(E91,R91/100,Trigger)</f>
        <v>1.9210000000000001E-2</v>
      </c>
      <c r="T91" s="129"/>
      <c r="V91" s="160"/>
    </row>
    <row r="92" spans="1:22" x14ac:dyDescent="0.2">
      <c r="A92" s="134"/>
      <c r="B92" s="45" t="str">
        <f t="shared" si="8"/>
        <v>20Y</v>
      </c>
      <c r="C92" s="45" t="str">
        <f t="shared" si="9"/>
        <v>5F</v>
      </c>
      <c r="D92" s="43" t="str">
        <f t="shared" si="10"/>
        <v>EUR5F20Y_Quote</v>
      </c>
      <c r="E92" s="43" t="str">
        <f>_xll.cfyql_SimpleQuote(D92,,RateTickValue,Permanent,Trigger,ObjectOverwrite)</f>
        <v>EUR5F20Y_Quote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f>_xll.cfyql_SimpleQuoteSetValue(E92,R92/100,Trigger)</f>
        <v>1.8710000000000001E-2</v>
      </c>
      <c r="T92" s="129"/>
      <c r="V92" s="160"/>
    </row>
    <row r="93" spans="1:22" x14ac:dyDescent="0.2">
      <c r="A93" s="134"/>
      <c r="B93" s="45" t="str">
        <f t="shared" si="8"/>
        <v>25Y</v>
      </c>
      <c r="C93" s="45" t="str">
        <f t="shared" si="9"/>
        <v>5F</v>
      </c>
      <c r="D93" s="43" t="str">
        <f t="shared" si="10"/>
        <v>EUR5F25Y_Quote</v>
      </c>
      <c r="E93" s="43" t="str">
        <f>_xll.cfyql_SimpleQuote(D93,,RateTickValue,Permanent,Trigger,ObjectOverwrite)</f>
        <v>EUR5F25Y_Quote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f>_xll.cfyql_SimpleQuoteSetValue(E93,R93/100,Trigger)</f>
        <v>1.8180000000000002E-2</v>
      </c>
      <c r="T93" s="129"/>
      <c r="V93" s="160"/>
    </row>
    <row r="94" spans="1:22" x14ac:dyDescent="0.2">
      <c r="A94" s="134"/>
      <c r="B94" s="45" t="str">
        <f t="shared" si="8"/>
        <v>30Y</v>
      </c>
      <c r="C94" s="45" t="str">
        <f t="shared" si="9"/>
        <v>5F</v>
      </c>
      <c r="D94" s="43" t="str">
        <f t="shared" si="10"/>
        <v>EUR5F30Y_Quote</v>
      </c>
      <c r="E94" s="43" t="str">
        <f>_xll.cfyql_SimpleQuote(D94,,RateTickValue,Permanent,Trigger,ObjectOverwrite)</f>
        <v>EUR5F30Y_Quote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f>_xll.cfyql_SimpleQuoteSetValue(E94,R94/100,Trigger)</f>
        <v>1.7860000000000001E-2</v>
      </c>
      <c r="T94" s="129"/>
      <c r="V94" s="160"/>
    </row>
    <row r="95" spans="1:22" x14ac:dyDescent="0.2">
      <c r="A95" s="134"/>
      <c r="B95" s="45" t="str">
        <f t="shared" si="8"/>
        <v>1Y</v>
      </c>
      <c r="C95" s="45" t="str">
        <f t="shared" si="9"/>
        <v>6F</v>
      </c>
      <c r="D95" s="43" t="str">
        <f t="shared" si="10"/>
        <v>EUR6F1Y_Quote</v>
      </c>
      <c r="E95" s="43" t="str">
        <f>_xll.cfyql_SimpleQuote(D95,,RateTickValue,Permanent,Trigger,ObjectOverwrite)</f>
        <v>EUR6F1Y_Quote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f>_xll.cfyql_SimpleQuoteSetValue(E95,R95/100,Trigger)</f>
        <v>1.435E-2</v>
      </c>
      <c r="T95" s="129"/>
      <c r="V95" s="160"/>
    </row>
    <row r="96" spans="1:22" x14ac:dyDescent="0.2">
      <c r="A96" s="134"/>
      <c r="B96" s="45" t="str">
        <f t="shared" si="8"/>
        <v>2Y</v>
      </c>
      <c r="C96" s="45" t="str">
        <f t="shared" si="9"/>
        <v>6F</v>
      </c>
      <c r="D96" s="43" t="str">
        <f t="shared" si="10"/>
        <v>EUR6F2Y_Quote</v>
      </c>
      <c r="E96" s="43" t="str">
        <f>_xll.cfyql_SimpleQuote(D96,,RateTickValue,Permanent,Trigger,ObjectOverwrite)</f>
        <v>EUR6F2Y_Quote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f>_xll.cfyql_SimpleQuoteSetValue(E96,R96/100,Trigger)</f>
        <v>1.549E-2</v>
      </c>
      <c r="T96" s="129"/>
      <c r="V96" s="160"/>
    </row>
    <row r="97" spans="1:22" x14ac:dyDescent="0.2">
      <c r="A97" s="134"/>
      <c r="B97" s="45" t="str">
        <f t="shared" si="8"/>
        <v>3Y</v>
      </c>
      <c r="C97" s="45" t="str">
        <f t="shared" si="9"/>
        <v>6F</v>
      </c>
      <c r="D97" s="43" t="str">
        <f t="shared" si="10"/>
        <v>EUR6F3Y_Quote</v>
      </c>
      <c r="E97" s="43" t="str">
        <f>_xll.cfyql_SimpleQuote(D97,,RateTickValue,Permanent,Trigger,ObjectOverwrite)</f>
        <v>EUR6F3Y_Quote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f>_xll.cfyql_SimpleQuoteSetValue(E97,R97/100,Trigger)</f>
        <v>1.6480000000000002E-2</v>
      </c>
      <c r="T97" s="129"/>
      <c r="V97" s="160"/>
    </row>
    <row r="98" spans="1:22" x14ac:dyDescent="0.2">
      <c r="A98" s="134"/>
      <c r="B98" s="45" t="str">
        <f t="shared" si="8"/>
        <v>4Y</v>
      </c>
      <c r="C98" s="45" t="str">
        <f t="shared" si="9"/>
        <v>6F</v>
      </c>
      <c r="D98" s="43" t="str">
        <f t="shared" si="10"/>
        <v>EUR6F4Y_Quote</v>
      </c>
      <c r="E98" s="43" t="str">
        <f>_xll.cfyql_SimpleQuote(D98,,RateTickValue,Permanent,Trigger,ObjectOverwrite)</f>
        <v>EUR6F4Y_Quote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f>_xll.cfyql_SimpleQuoteSetValue(E98,R98/100,Trigger)</f>
        <v>1.7229999999999999E-2</v>
      </c>
      <c r="T98" s="129"/>
      <c r="V98" s="160"/>
    </row>
    <row r="99" spans="1:22" x14ac:dyDescent="0.2">
      <c r="A99" s="134"/>
      <c r="B99" s="45" t="str">
        <f t="shared" si="8"/>
        <v>5Y</v>
      </c>
      <c r="C99" s="45" t="str">
        <f t="shared" si="9"/>
        <v>6F</v>
      </c>
      <c r="D99" s="43" t="str">
        <f t="shared" si="10"/>
        <v>EUR6F5Y_Quote</v>
      </c>
      <c r="E99" s="43" t="str">
        <f>_xll.cfyql_SimpleQuote(D99,,RateTickValue,Permanent,Trigger,ObjectOverwrite)</f>
        <v>EUR6F5Y_Quote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f>_xll.cfyql_SimpleQuoteSetValue(E99,R99/100,Trigger)</f>
        <v>1.7899999999999999E-2</v>
      </c>
      <c r="T99" s="129"/>
      <c r="V99" s="160"/>
    </row>
    <row r="100" spans="1:22" x14ac:dyDescent="0.2">
      <c r="A100" s="134"/>
      <c r="B100" s="45" t="str">
        <f t="shared" si="8"/>
        <v>6Y</v>
      </c>
      <c r="C100" s="45" t="str">
        <f t="shared" si="9"/>
        <v>6F</v>
      </c>
      <c r="D100" s="43" t="str">
        <f t="shared" si="10"/>
        <v>EUR6F6Y_Quote</v>
      </c>
      <c r="E100" s="43" t="str">
        <f>_xll.cfyql_SimpleQuote(D100,,RateTickValue,Permanent,Trigger,ObjectOverwrite)</f>
        <v>EUR6F6Y_Quote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f>_xll.cfyql_SimpleQuoteSetValue(E100,R100/100,Trigger)</f>
        <v>1.8460000000000001E-2</v>
      </c>
      <c r="T100" s="129"/>
      <c r="V100" s="160"/>
    </row>
    <row r="101" spans="1:22" x14ac:dyDescent="0.2">
      <c r="A101" s="134"/>
      <c r="B101" s="45" t="str">
        <f t="shared" si="8"/>
        <v>7Y</v>
      </c>
      <c r="C101" s="45" t="str">
        <f t="shared" si="9"/>
        <v>6F</v>
      </c>
      <c r="D101" s="43" t="str">
        <f t="shared" si="10"/>
        <v>EUR6F7Y_Quote</v>
      </c>
      <c r="E101" s="43" t="str">
        <f>_xll.cfyql_SimpleQuote(D101,,RateTickValue,Permanent,Trigger,ObjectOverwrite)</f>
        <v>EUR6F7Y_Quote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f>_xll.cfyql_SimpleQuoteSetValue(E101,R101/100,Trigger)</f>
        <v>1.8919999999999999E-2</v>
      </c>
      <c r="T101" s="129"/>
      <c r="V101" s="160"/>
    </row>
    <row r="102" spans="1:22" x14ac:dyDescent="0.2">
      <c r="A102" s="134"/>
      <c r="B102" s="45" t="str">
        <f t="shared" si="8"/>
        <v>8Y</v>
      </c>
      <c r="C102" s="45" t="str">
        <f t="shared" si="9"/>
        <v>6F</v>
      </c>
      <c r="D102" s="43" t="str">
        <f t="shared" si="10"/>
        <v>EUR6F8Y_Quote</v>
      </c>
      <c r="E102" s="43" t="str">
        <f>_xll.cfyql_SimpleQuote(D102,,RateTickValue,Permanent,Trigger,ObjectOverwrite)</f>
        <v>EUR6F8Y_Quote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f>_xll.cfyql_SimpleQuoteSetValue(E102,R102/100,Trigger)</f>
        <v>1.9269999999999999E-2</v>
      </c>
      <c r="T102" s="129"/>
      <c r="V102" s="160"/>
    </row>
    <row r="103" spans="1:22" x14ac:dyDescent="0.2">
      <c r="A103" s="134"/>
      <c r="B103" s="45" t="str">
        <f t="shared" si="8"/>
        <v>9Y</v>
      </c>
      <c r="C103" s="45" t="str">
        <f t="shared" si="9"/>
        <v>6F</v>
      </c>
      <c r="D103" s="43" t="str">
        <f t="shared" si="10"/>
        <v>EUR6F9Y_Quote</v>
      </c>
      <c r="E103" s="43" t="str">
        <f>_xll.cfyql_SimpleQuote(D103,,RateTickValue,Permanent,Trigger,ObjectOverwrite)</f>
        <v>EUR6F9Y_Quote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f>_xll.cfyql_SimpleQuoteSetValue(E103,R103/100,Trigger)</f>
        <v>1.9539999999999998E-2</v>
      </c>
      <c r="T103" s="129"/>
      <c r="V103" s="160"/>
    </row>
    <row r="104" spans="1:22" x14ac:dyDescent="0.2">
      <c r="A104" s="134"/>
      <c r="B104" s="45" t="str">
        <f t="shared" si="8"/>
        <v>10Y</v>
      </c>
      <c r="C104" s="45" t="str">
        <f t="shared" si="9"/>
        <v>6F</v>
      </c>
      <c r="D104" s="43" t="str">
        <f t="shared" si="10"/>
        <v>EUR6F10Y_Quote</v>
      </c>
      <c r="E104" s="43" t="str">
        <f>_xll.cfyql_SimpleQuote(D104,,RateTickValue,Permanent,Trigger,ObjectOverwrite)</f>
        <v>EUR6F10Y_Quote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f>_xll.cfyql_SimpleQuoteSetValue(E104,R104/100,Trigger)</f>
        <v>1.9720000000000001E-2</v>
      </c>
      <c r="T104" s="129"/>
      <c r="V104" s="160"/>
    </row>
    <row r="105" spans="1:22" x14ac:dyDescent="0.2">
      <c r="A105" s="134"/>
      <c r="B105" s="45" t="str">
        <f t="shared" si="8"/>
        <v>11Y</v>
      </c>
      <c r="C105" s="45" t="str">
        <f t="shared" si="9"/>
        <v>6F</v>
      </c>
      <c r="D105" s="43" t="str">
        <f t="shared" si="10"/>
        <v>EUR6F11Y_Quote</v>
      </c>
      <c r="E105" s="43" t="str">
        <f>_xll.cfyql_SimpleQuote(D105,,RateTickValue,Permanent,Trigger,ObjectOverwrite)</f>
        <v>EUR6F11Y_Quote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f>_xll.cfyql_SimpleQuoteSetValue(E105,R105/100,Trigger)</f>
        <v>1.9859999999999999E-2</v>
      </c>
      <c r="T105" s="129"/>
      <c r="V105" s="160"/>
    </row>
    <row r="106" spans="1:22" x14ac:dyDescent="0.2">
      <c r="A106" s="134"/>
      <c r="B106" s="45" t="str">
        <f t="shared" si="8"/>
        <v>12Y</v>
      </c>
      <c r="C106" s="45" t="str">
        <f t="shared" si="9"/>
        <v>6F</v>
      </c>
      <c r="D106" s="43" t="str">
        <f t="shared" si="10"/>
        <v>EUR6F12Y_Quote</v>
      </c>
      <c r="E106" s="43" t="str">
        <f>_xll.cfyql_SimpleQuote(D106,,RateTickValue,Permanent,Trigger,ObjectOverwrite)</f>
        <v>EUR6F12Y_Quote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f>_xll.cfyql_SimpleQuoteSetValue(E106,R106/100,Trigger)</f>
        <v>1.9900000000000001E-2</v>
      </c>
      <c r="T106" s="129"/>
      <c r="V106" s="160"/>
    </row>
    <row r="107" spans="1:22" x14ac:dyDescent="0.2">
      <c r="A107" s="134"/>
      <c r="B107" s="45" t="str">
        <f t="shared" si="8"/>
        <v>13Y</v>
      </c>
      <c r="C107" s="45" t="str">
        <f t="shared" si="9"/>
        <v>6F</v>
      </c>
      <c r="D107" s="43" t="str">
        <f t="shared" si="10"/>
        <v>EUR6F13Y_Quote</v>
      </c>
      <c r="E107" s="43" t="str">
        <f>_xll.cfyql_SimpleQuote(D107,,RateTickValue,Permanent,Trigger,ObjectOverwrite)</f>
        <v>EUR6F13Y_Quote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f>_xll.cfyql_SimpleQuoteSetValue(E107,R107/100,Trigger)</f>
        <v>1.9900000000000001E-2</v>
      </c>
      <c r="T107" s="129"/>
      <c r="V107" s="160"/>
    </row>
    <row r="108" spans="1:22" x14ac:dyDescent="0.2">
      <c r="A108" s="134"/>
      <c r="B108" s="45" t="str">
        <f t="shared" si="8"/>
        <v>14Y</v>
      </c>
      <c r="C108" s="45" t="str">
        <f t="shared" si="9"/>
        <v>6F</v>
      </c>
      <c r="D108" s="43" t="str">
        <f t="shared" si="10"/>
        <v>EUR6F14Y_Quote</v>
      </c>
      <c r="E108" s="43" t="str">
        <f>_xll.cfyql_SimpleQuote(D108,,RateTickValue,Permanent,Trigger,ObjectOverwrite)</f>
        <v>EUR6F14Y_Quote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f>_xll.cfyql_SimpleQuoteSetValue(E108,R108/100,Trigger)</f>
        <v>1.984E-2</v>
      </c>
      <c r="T108" s="129"/>
      <c r="V108" s="160"/>
    </row>
    <row r="109" spans="1:22" x14ac:dyDescent="0.2">
      <c r="A109" s="134"/>
      <c r="B109" s="45" t="str">
        <f t="shared" si="8"/>
        <v>15Y</v>
      </c>
      <c r="C109" s="45" t="str">
        <f t="shared" si="9"/>
        <v>6F</v>
      </c>
      <c r="D109" s="43" t="str">
        <f t="shared" si="10"/>
        <v>EUR6F15Y_Quote</v>
      </c>
      <c r="E109" s="43" t="str">
        <f>_xll.cfyql_SimpleQuote(D109,,RateTickValue,Permanent,Trigger,ObjectOverwrite)</f>
        <v>EUR6F15Y_Quote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f>_xll.cfyql_SimpleQuoteSetValue(E109,R109/100,Trigger)</f>
        <v>1.9740000000000001E-2</v>
      </c>
      <c r="T109" s="129"/>
      <c r="V109" s="160"/>
    </row>
    <row r="110" spans="1:22" x14ac:dyDescent="0.2">
      <c r="A110" s="134"/>
      <c r="B110" s="45" t="str">
        <f t="shared" si="8"/>
        <v>20Y</v>
      </c>
      <c r="C110" s="45" t="str">
        <f t="shared" si="9"/>
        <v>6F</v>
      </c>
      <c r="D110" s="43" t="str">
        <f t="shared" si="10"/>
        <v>EUR6F20Y_Quote</v>
      </c>
      <c r="E110" s="43" t="str">
        <f>_xll.cfyql_SimpleQuote(D110,,RateTickValue,Permanent,Trigger,ObjectOverwrite)</f>
        <v>EUR6F20Y_Quote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f>_xll.cfyql_SimpleQuoteSetValue(E110,R110/100,Trigger)</f>
        <v>1.9019999999999999E-2</v>
      </c>
      <c r="T110" s="129"/>
      <c r="V110" s="160"/>
    </row>
    <row r="111" spans="1:22" x14ac:dyDescent="0.2">
      <c r="A111" s="134"/>
      <c r="B111" s="45" t="str">
        <f t="shared" si="8"/>
        <v>25Y</v>
      </c>
      <c r="C111" s="45" t="str">
        <f t="shared" si="9"/>
        <v>6F</v>
      </c>
      <c r="D111" s="43" t="str">
        <f t="shared" si="10"/>
        <v>EUR6F25Y_Quote</v>
      </c>
      <c r="E111" s="43" t="str">
        <f>_xll.cfyql_SimpleQuote(D111,,RateTickValue,Permanent,Trigger,ObjectOverwrite)</f>
        <v>EUR6F25Y_Quote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f>_xll.cfyql_SimpleQuoteSetValue(E111,R111/100,Trigger)</f>
        <v>1.8440000000000002E-2</v>
      </c>
      <c r="T111" s="129"/>
      <c r="V111" s="160"/>
    </row>
    <row r="112" spans="1:22" x14ac:dyDescent="0.2">
      <c r="A112" s="134"/>
      <c r="B112" s="45" t="str">
        <f t="shared" si="8"/>
        <v>30Y</v>
      </c>
      <c r="C112" s="45" t="str">
        <f t="shared" si="9"/>
        <v>6F</v>
      </c>
      <c r="D112" s="43" t="str">
        <f t="shared" si="10"/>
        <v>EUR6F30Y_Quote</v>
      </c>
      <c r="E112" s="43" t="str">
        <f>_xll.cfyql_SimpleQuote(D112,,RateTickValue,Permanent,Trigger,ObjectOverwrite)</f>
        <v>EUR6F30Y_Quote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f>_xll.cfyql_SimpleQuoteSetValue(E112,R112/100,Trigger)</f>
        <v>1.8079999999999999E-2</v>
      </c>
      <c r="T112" s="129"/>
      <c r="V112" s="160"/>
    </row>
    <row r="113" spans="1:22" x14ac:dyDescent="0.2">
      <c r="A113" s="134"/>
      <c r="B113" s="45" t="str">
        <f t="shared" si="8"/>
        <v>1Y</v>
      </c>
      <c r="C113" s="45" t="str">
        <f t="shared" si="9"/>
        <v>7F</v>
      </c>
      <c r="D113" s="43" t="str">
        <f t="shared" si="10"/>
        <v>EUR7F1Y_Quote</v>
      </c>
      <c r="E113" s="43" t="str">
        <f>_xll.cfyql_SimpleQuote(D113,,RateTickValue,Permanent,Trigger,ObjectOverwrite)</f>
        <v>EUR7F1Y_Quote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f>_xll.cfyql_SimpleQuoteSetValue(E113,R113/100,Trigger)</f>
        <v>1.6650000000000002E-2</v>
      </c>
      <c r="T113" s="129"/>
      <c r="V113" s="160"/>
    </row>
    <row r="114" spans="1:22" x14ac:dyDescent="0.2">
      <c r="A114" s="134"/>
      <c r="B114" s="45" t="str">
        <f t="shared" si="8"/>
        <v>2Y</v>
      </c>
      <c r="C114" s="45" t="str">
        <f t="shared" si="9"/>
        <v>7F</v>
      </c>
      <c r="D114" s="43" t="str">
        <f t="shared" si="10"/>
        <v>EUR7F2Y_Quote</v>
      </c>
      <c r="E114" s="43" t="str">
        <f>_xll.cfyql_SimpleQuote(D114,,RateTickValue,Permanent,Trigger,ObjectOverwrite)</f>
        <v>EUR7F2Y_Quote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f>_xll.cfyql_SimpleQuoteSetValue(E114,R114/100,Trigger)</f>
        <v>1.7559999999999999E-2</v>
      </c>
      <c r="T114" s="129"/>
      <c r="V114" s="160"/>
    </row>
    <row r="115" spans="1:22" x14ac:dyDescent="0.2">
      <c r="A115" s="134"/>
      <c r="B115" s="45" t="str">
        <f t="shared" si="8"/>
        <v>3Y</v>
      </c>
      <c r="C115" s="45" t="str">
        <f t="shared" si="9"/>
        <v>7F</v>
      </c>
      <c r="D115" s="43" t="str">
        <f t="shared" si="10"/>
        <v>EUR7F3Y_Quote</v>
      </c>
      <c r="E115" s="43" t="str">
        <f>_xll.cfyql_SimpleQuote(D115,,RateTickValue,Permanent,Trigger,ObjectOverwrite)</f>
        <v>EUR7F3Y_Quote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f>_xll.cfyql_SimpleQuoteSetValue(E115,R115/100,Trigger)</f>
        <v>1.822E-2</v>
      </c>
      <c r="T115" s="129"/>
      <c r="V115" s="160"/>
    </row>
    <row r="116" spans="1:22" x14ac:dyDescent="0.2">
      <c r="A116" s="134"/>
      <c r="B116" s="45" t="str">
        <f t="shared" si="8"/>
        <v>4Y</v>
      </c>
      <c r="C116" s="45" t="str">
        <f t="shared" si="9"/>
        <v>7F</v>
      </c>
      <c r="D116" s="43" t="str">
        <f t="shared" si="10"/>
        <v>EUR7F4Y_Quote</v>
      </c>
      <c r="E116" s="43" t="str">
        <f>_xll.cfyql_SimpleQuote(D116,,RateTickValue,Permanent,Trigger,ObjectOverwrite)</f>
        <v>EUR7F4Y_Quote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f>_xll.cfyql_SimpleQuoteSetValue(E116,R116/100,Trigger)</f>
        <v>1.882E-2</v>
      </c>
      <c r="T116" s="129"/>
      <c r="V116" s="160"/>
    </row>
    <row r="117" spans="1:22" x14ac:dyDescent="0.2">
      <c r="A117" s="134"/>
      <c r="B117" s="45" t="str">
        <f t="shared" si="8"/>
        <v>5Y</v>
      </c>
      <c r="C117" s="45" t="str">
        <f t="shared" si="9"/>
        <v>7F</v>
      </c>
      <c r="D117" s="43" t="str">
        <f t="shared" si="10"/>
        <v>EUR7F5Y_Quote</v>
      </c>
      <c r="E117" s="43" t="str">
        <f>_xll.cfyql_SimpleQuote(D117,,RateTickValue,Permanent,Trigger,ObjectOverwrite)</f>
        <v>EUR7F5Y_Quote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f>_xll.cfyql_SimpleQuoteSetValue(E117,R117/100,Trigger)</f>
        <v>1.932E-2</v>
      </c>
      <c r="T117" s="129"/>
      <c r="V117" s="160"/>
    </row>
    <row r="118" spans="1:22" x14ac:dyDescent="0.2">
      <c r="A118" s="134"/>
      <c r="B118" s="45" t="str">
        <f t="shared" si="8"/>
        <v>6Y</v>
      </c>
      <c r="C118" s="45" t="str">
        <f t="shared" si="9"/>
        <v>7F</v>
      </c>
      <c r="D118" s="43" t="str">
        <f t="shared" si="10"/>
        <v>EUR7F6Y_Quote</v>
      </c>
      <c r="E118" s="43" t="str">
        <f>_xll.cfyql_SimpleQuote(D118,,RateTickValue,Permanent,Trigger,ObjectOverwrite)</f>
        <v>EUR7F6Y_Quote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f>_xll.cfyql_SimpleQuoteSetValue(E118,R118/100,Trigger)</f>
        <v>1.9730000000000001E-2</v>
      </c>
      <c r="T118" s="129"/>
      <c r="V118" s="160"/>
    </row>
    <row r="119" spans="1:22" x14ac:dyDescent="0.2">
      <c r="A119" s="134"/>
      <c r="B119" s="45" t="str">
        <f t="shared" si="8"/>
        <v>7Y</v>
      </c>
      <c r="C119" s="45" t="str">
        <f t="shared" si="9"/>
        <v>7F</v>
      </c>
      <c r="D119" s="43" t="str">
        <f t="shared" si="10"/>
        <v>EUR7F7Y_Quote</v>
      </c>
      <c r="E119" s="43" t="str">
        <f>_xll.cfyql_SimpleQuote(D119,,RateTickValue,Permanent,Trigger,ObjectOverwrite)</f>
        <v>EUR7F7Y_Quote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f>_xll.cfyql_SimpleQuoteSetValue(E119,R119/100,Trigger)</f>
        <v>2.002E-2</v>
      </c>
      <c r="T119" s="129"/>
      <c r="V119" s="160"/>
    </row>
    <row r="120" spans="1:22" x14ac:dyDescent="0.2">
      <c r="A120" s="134"/>
      <c r="B120" s="45" t="str">
        <f t="shared" si="8"/>
        <v>8Y</v>
      </c>
      <c r="C120" s="45" t="str">
        <f t="shared" si="9"/>
        <v>7F</v>
      </c>
      <c r="D120" s="43" t="str">
        <f t="shared" si="10"/>
        <v>EUR7F8Y_Quote</v>
      </c>
      <c r="E120" s="43" t="str">
        <f>_xll.cfyql_SimpleQuote(D120,,RateTickValue,Permanent,Trigger,ObjectOverwrite)</f>
        <v>EUR7F8Y_Quote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f>_xll.cfyql_SimpleQuoteSetValue(E120,R120/100,Trigger)</f>
        <v>2.0240000000000001E-2</v>
      </c>
      <c r="T120" s="129"/>
      <c r="V120" s="160"/>
    </row>
    <row r="121" spans="1:22" x14ac:dyDescent="0.2">
      <c r="A121" s="134"/>
      <c r="B121" s="45" t="str">
        <f t="shared" si="8"/>
        <v>9Y</v>
      </c>
      <c r="C121" s="45" t="str">
        <f t="shared" si="9"/>
        <v>7F</v>
      </c>
      <c r="D121" s="43" t="str">
        <f t="shared" si="10"/>
        <v>EUR7F9Y_Quote</v>
      </c>
      <c r="E121" s="43" t="str">
        <f>_xll.cfyql_SimpleQuote(D121,,RateTickValue,Permanent,Trigger,ObjectOverwrite)</f>
        <v>EUR7F9Y_Quote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f>_xll.cfyql_SimpleQuoteSetValue(E121,R121/100,Trigger)</f>
        <v>2.0369999999999999E-2</v>
      </c>
      <c r="T121" s="129"/>
      <c r="V121" s="160"/>
    </row>
    <row r="122" spans="1:22" x14ac:dyDescent="0.2">
      <c r="A122" s="134"/>
      <c r="B122" s="45" t="str">
        <f t="shared" si="8"/>
        <v>10Y</v>
      </c>
      <c r="C122" s="45" t="str">
        <f t="shared" si="9"/>
        <v>7F</v>
      </c>
      <c r="D122" s="43" t="str">
        <f t="shared" si="10"/>
        <v>EUR7F10Y_Quote</v>
      </c>
      <c r="E122" s="43" t="str">
        <f>_xll.cfyql_SimpleQuote(D122,,RateTickValue,Permanent,Trigger,ObjectOverwrite)</f>
        <v>EUR7F10Y_Quote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f>_xll.cfyql_SimpleQuoteSetValue(E122,R122/100,Trigger)</f>
        <v>2.0459999999999999E-2</v>
      </c>
      <c r="T122" s="129"/>
      <c r="V122" s="160"/>
    </row>
    <row r="123" spans="1:22" x14ac:dyDescent="0.2">
      <c r="A123" s="134"/>
      <c r="B123" s="45" t="str">
        <f t="shared" si="8"/>
        <v>11Y</v>
      </c>
      <c r="C123" s="45" t="str">
        <f t="shared" si="9"/>
        <v>7F</v>
      </c>
      <c r="D123" s="43" t="str">
        <f t="shared" si="10"/>
        <v>EUR7F11Y_Quote</v>
      </c>
      <c r="E123" s="43" t="str">
        <f>_xll.cfyql_SimpleQuote(D123,,RateTickValue,Permanent,Trigger,ObjectOverwrite)</f>
        <v>EUR7F11Y_Quote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f>_xll.cfyql_SimpleQuoteSetValue(E123,R123/100,Trigger)</f>
        <v>2.0459999999999999E-2</v>
      </c>
      <c r="T123" s="129"/>
      <c r="V123" s="160"/>
    </row>
    <row r="124" spans="1:22" x14ac:dyDescent="0.2">
      <c r="A124" s="134"/>
      <c r="B124" s="45" t="str">
        <f t="shared" si="8"/>
        <v>12Y</v>
      </c>
      <c r="C124" s="45" t="str">
        <f t="shared" si="9"/>
        <v>7F</v>
      </c>
      <c r="D124" s="43" t="str">
        <f t="shared" si="10"/>
        <v>EUR7F12Y_Quote</v>
      </c>
      <c r="E124" s="43" t="str">
        <f>_xll.cfyql_SimpleQuote(D124,,RateTickValue,Permanent,Trigger,ObjectOverwrite)</f>
        <v>EUR7F12Y_Quote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f>_xll.cfyql_SimpleQuoteSetValue(E124,R124/100,Trigger)</f>
        <v>2.0420000000000001E-2</v>
      </c>
      <c r="T124" s="129"/>
      <c r="V124" s="160"/>
    </row>
    <row r="125" spans="1:22" x14ac:dyDescent="0.2">
      <c r="A125" s="134"/>
      <c r="B125" s="45" t="str">
        <f t="shared" si="8"/>
        <v>13Y</v>
      </c>
      <c r="C125" s="45" t="str">
        <f t="shared" si="9"/>
        <v>7F</v>
      </c>
      <c r="D125" s="43" t="str">
        <f t="shared" si="10"/>
        <v>EUR7F13Y_Quote</v>
      </c>
      <c r="E125" s="43" t="str">
        <f>_xll.cfyql_SimpleQuote(D125,,RateTickValue,Permanent,Trigger,ObjectOverwrite)</f>
        <v>EUR7F13Y_Quote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f>_xll.cfyql_SimpleQuoteSetValue(E125,R125/100,Trigger)</f>
        <v>2.0320000000000001E-2</v>
      </c>
      <c r="T125" s="129"/>
      <c r="V125" s="160"/>
    </row>
    <row r="126" spans="1:22" x14ac:dyDescent="0.2">
      <c r="A126" s="134"/>
      <c r="B126" s="45" t="str">
        <f t="shared" si="8"/>
        <v>14Y</v>
      </c>
      <c r="C126" s="45" t="str">
        <f t="shared" si="9"/>
        <v>7F</v>
      </c>
      <c r="D126" s="43" t="str">
        <f t="shared" si="10"/>
        <v>EUR7F14Y_Quote</v>
      </c>
      <c r="E126" s="43" t="str">
        <f>_xll.cfyql_SimpleQuote(D126,,RateTickValue,Permanent,Trigger,ObjectOverwrite)</f>
        <v>EUR7F14Y_Quote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f>_xll.cfyql_SimpleQuoteSetValue(E126,R126/100,Trigger)</f>
        <v>2.018E-2</v>
      </c>
      <c r="T126" s="129"/>
      <c r="V126" s="160"/>
    </row>
    <row r="127" spans="1:22" x14ac:dyDescent="0.2">
      <c r="A127" s="134"/>
      <c r="B127" s="45" t="str">
        <f t="shared" si="8"/>
        <v>15Y</v>
      </c>
      <c r="C127" s="45" t="str">
        <f t="shared" si="9"/>
        <v>7F</v>
      </c>
      <c r="D127" s="43" t="str">
        <f t="shared" si="10"/>
        <v>EUR7F15Y_Quote</v>
      </c>
      <c r="E127" s="43" t="str">
        <f>_xll.cfyql_SimpleQuote(D127,,RateTickValue,Permanent,Trigger,ObjectOverwrite)</f>
        <v>EUR7F15Y_Quote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f>_xll.cfyql_SimpleQuoteSetValue(E127,R127/100,Trigger)</f>
        <v>2.0039999999999999E-2</v>
      </c>
      <c r="T127" s="129"/>
      <c r="V127" s="160"/>
    </row>
    <row r="128" spans="1:22" x14ac:dyDescent="0.2">
      <c r="A128" s="134"/>
      <c r="B128" s="45" t="str">
        <f t="shared" si="8"/>
        <v>20Y</v>
      </c>
      <c r="C128" s="45" t="str">
        <f t="shared" si="9"/>
        <v>7F</v>
      </c>
      <c r="D128" s="43" t="str">
        <f t="shared" si="10"/>
        <v>EUR7F20Y_Quote</v>
      </c>
      <c r="E128" s="43" t="str">
        <f>_xll.cfyql_SimpleQuote(D128,,RateTickValue,Permanent,Trigger,ObjectOverwrite)</f>
        <v>EUR7F20Y_Quote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f>_xll.cfyql_SimpleQuoteSetValue(E128,R128/100,Trigger)</f>
        <v>1.915E-2</v>
      </c>
      <c r="T128" s="129"/>
      <c r="V128" s="160"/>
    </row>
    <row r="129" spans="1:22" x14ac:dyDescent="0.2">
      <c r="A129" s="134"/>
      <c r="B129" s="45" t="str">
        <f t="shared" si="8"/>
        <v>25Y</v>
      </c>
      <c r="C129" s="45" t="str">
        <f t="shared" si="9"/>
        <v>7F</v>
      </c>
      <c r="D129" s="43" t="str">
        <f t="shared" si="10"/>
        <v>EUR7F25Y_Quote</v>
      </c>
      <c r="E129" s="43" t="str">
        <f>_xll.cfyql_SimpleQuote(D129,,RateTickValue,Permanent,Trigger,ObjectOverwrite)</f>
        <v>EUR7F25Y_Quote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f>_xll.cfyql_SimpleQuoteSetValue(E129,R129/100,Trigger)</f>
        <v>1.8550000000000001E-2</v>
      </c>
      <c r="T129" s="129"/>
      <c r="V129" s="160"/>
    </row>
    <row r="130" spans="1:22" x14ac:dyDescent="0.2">
      <c r="A130" s="134"/>
      <c r="B130" s="45" t="str">
        <f t="shared" si="8"/>
        <v>30Y</v>
      </c>
      <c r="C130" s="45" t="str">
        <f t="shared" si="9"/>
        <v>7F</v>
      </c>
      <c r="D130" s="43" t="str">
        <f t="shared" si="10"/>
        <v>EUR7F30Y_Quote</v>
      </c>
      <c r="E130" s="43" t="str">
        <f>_xll.cfyql_SimpleQuote(D130,,RateTickValue,Permanent,Trigger,ObjectOverwrite)</f>
        <v>EUR7F30Y_Quote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f>_xll.cfyql_SimpleQuoteSetValue(E130,R130/100,Trigger)</f>
        <v>1.8159999999999999E-2</v>
      </c>
      <c r="T130" s="129"/>
      <c r="V130" s="160"/>
    </row>
    <row r="131" spans="1:22" x14ac:dyDescent="0.2">
      <c r="A131" s="134"/>
      <c r="B131" s="45" t="str">
        <f t="shared" si="8"/>
        <v>1Y</v>
      </c>
      <c r="C131" s="45" t="str">
        <f t="shared" si="9"/>
        <v>8F</v>
      </c>
      <c r="D131" s="43" t="str">
        <f t="shared" si="10"/>
        <v>EUR8F1Y_Quote</v>
      </c>
      <c r="E131" s="43" t="str">
        <f>_xll.cfyql_SimpleQuote(D131,,RateTickValue,Permanent,Trigger,ObjectOverwrite)</f>
        <v>EUR8F1Y_Quote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f>_xll.cfyql_SimpleQuoteSetValue(E131,R131/100,Trigger)</f>
        <v>1.8489999999999999E-2</v>
      </c>
      <c r="T131" s="129"/>
      <c r="V131" s="160"/>
    </row>
    <row r="132" spans="1:22" x14ac:dyDescent="0.2">
      <c r="A132" s="134"/>
      <c r="B132" s="45" t="str">
        <f t="shared" si="8"/>
        <v>2Y</v>
      </c>
      <c r="C132" s="45" t="str">
        <f t="shared" si="9"/>
        <v>8F</v>
      </c>
      <c r="D132" s="43" t="str">
        <f t="shared" si="10"/>
        <v>EUR8F2Y_Quote</v>
      </c>
      <c r="E132" s="43" t="str">
        <f>_xll.cfyql_SimpleQuote(D132,,RateTickValue,Permanent,Trigger,ObjectOverwrite)</f>
        <v>EUR8F2Y_Quote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f>_xll.cfyql_SimpleQuoteSetValue(E132,R132/100,Trigger)</f>
        <v>1.9019999999999999E-2</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str">
        <f>_xll.cfyql_SimpleQuote(D133,,RateTickValue,Permanent,Trigger,ObjectOverwrite)</f>
        <v>EUR8F3Y_Quote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f>_xll.cfyql_SimpleQuoteSetValue(E133,R133/100,Trigger)</f>
        <v>1.9570000000000001E-2</v>
      </c>
      <c r="T133" s="129"/>
      <c r="V133" s="160"/>
    </row>
    <row r="134" spans="1:22" x14ac:dyDescent="0.2">
      <c r="A134" s="134"/>
      <c r="B134" s="45" t="str">
        <f t="shared" si="16"/>
        <v>4Y</v>
      </c>
      <c r="C134" s="45" t="str">
        <f t="shared" si="17"/>
        <v>8F</v>
      </c>
      <c r="D134" s="43" t="str">
        <f t="shared" si="18"/>
        <v>EUR8F4Y_Quote</v>
      </c>
      <c r="E134" s="43" t="str">
        <f>_xll.cfyql_SimpleQuote(D134,,RateTickValue,Permanent,Trigger,ObjectOverwrite)</f>
        <v>EUR8F4Y_Quote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f>_xll.cfyql_SimpleQuoteSetValue(E134,R134/100,Trigger)</f>
        <v>2.002E-2</v>
      </c>
      <c r="T134" s="129"/>
      <c r="V134" s="160"/>
    </row>
    <row r="135" spans="1:22" x14ac:dyDescent="0.2">
      <c r="A135" s="134"/>
      <c r="B135" s="45" t="str">
        <f t="shared" si="16"/>
        <v>5Y</v>
      </c>
      <c r="C135" s="45" t="str">
        <f t="shared" si="17"/>
        <v>8F</v>
      </c>
      <c r="D135" s="43" t="str">
        <f t="shared" si="18"/>
        <v>EUR8F5Y_Quote</v>
      </c>
      <c r="E135" s="43" t="str">
        <f>_xll.cfyql_SimpleQuote(D135,,RateTickValue,Permanent,Trigger,ObjectOverwrite)</f>
        <v>EUR8F5Y_Quote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f>_xll.cfyql_SimpleQuoteSetValue(E135,R135/100,Trigger)</f>
        <v>2.0369999999999999E-2</v>
      </c>
      <c r="T135" s="129"/>
      <c r="V135" s="160"/>
    </row>
    <row r="136" spans="1:22" x14ac:dyDescent="0.2">
      <c r="A136" s="134"/>
      <c r="B136" s="45" t="str">
        <f t="shared" si="16"/>
        <v>6Y</v>
      </c>
      <c r="C136" s="45" t="str">
        <f t="shared" si="17"/>
        <v>8F</v>
      </c>
      <c r="D136" s="43" t="str">
        <f t="shared" si="18"/>
        <v>EUR8F6Y_Quote</v>
      </c>
      <c r="E136" s="43" t="str">
        <f>_xll.cfyql_SimpleQuote(D136,,RateTickValue,Permanent,Trigger,ObjectOverwrite)</f>
        <v>EUR8F6Y_Quote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f>_xll.cfyql_SimpleQuoteSetValue(E136,R136/100,Trigger)</f>
        <v>2.0619999999999999E-2</v>
      </c>
      <c r="T136" s="129"/>
      <c r="V136" s="160"/>
    </row>
    <row r="137" spans="1:22" x14ac:dyDescent="0.2">
      <c r="A137" s="134"/>
      <c r="B137" s="45" t="str">
        <f t="shared" si="16"/>
        <v>7Y</v>
      </c>
      <c r="C137" s="45" t="str">
        <f t="shared" si="17"/>
        <v>8F</v>
      </c>
      <c r="D137" s="43" t="str">
        <f t="shared" si="18"/>
        <v>EUR8F7Y_Quote</v>
      </c>
      <c r="E137" s="43" t="str">
        <f>_xll.cfyql_SimpleQuote(D137,,RateTickValue,Permanent,Trigger,ObjectOverwrite)</f>
        <v>EUR8F7Y_Quote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f>_xll.cfyql_SimpleQuoteSetValue(E137,R137/100,Trigger)</f>
        <v>2.0789999999999999E-2</v>
      </c>
      <c r="T137" s="129"/>
      <c r="V137" s="160"/>
    </row>
    <row r="138" spans="1:22" x14ac:dyDescent="0.2">
      <c r="A138" s="134"/>
      <c r="B138" s="45" t="str">
        <f t="shared" si="16"/>
        <v>8Y</v>
      </c>
      <c r="C138" s="45" t="str">
        <f t="shared" si="17"/>
        <v>8F</v>
      </c>
      <c r="D138" s="43" t="str">
        <f t="shared" si="18"/>
        <v>EUR8F8Y_Quote</v>
      </c>
      <c r="E138" s="43" t="str">
        <f>_xll.cfyql_SimpleQuote(D138,,RateTickValue,Permanent,Trigger,ObjectOverwrite)</f>
        <v>EUR8F8Y_Quote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f>_xll.cfyql_SimpleQuoteSetValue(E138,R138/100,Trigger)</f>
        <v>2.0879999999999999E-2</v>
      </c>
      <c r="T138" s="129"/>
      <c r="V138" s="160"/>
    </row>
    <row r="139" spans="1:22" x14ac:dyDescent="0.2">
      <c r="A139" s="134"/>
      <c r="B139" s="45" t="str">
        <f t="shared" si="16"/>
        <v>9Y</v>
      </c>
      <c r="C139" s="45" t="str">
        <f t="shared" si="17"/>
        <v>8F</v>
      </c>
      <c r="D139" s="43" t="str">
        <f t="shared" si="18"/>
        <v>EUR8F9Y_Quote</v>
      </c>
      <c r="E139" s="43" t="str">
        <f>_xll.cfyql_SimpleQuote(D139,,RateTickValue,Permanent,Trigger,ObjectOverwrite)</f>
        <v>EUR8F9Y_Quote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f>_xll.cfyql_SimpleQuoteSetValue(E139,R139/100,Trigger)</f>
        <v>2.0930000000000001E-2</v>
      </c>
      <c r="T139" s="129"/>
      <c r="V139" s="160"/>
    </row>
    <row r="140" spans="1:22" x14ac:dyDescent="0.2">
      <c r="A140" s="134"/>
      <c r="B140" s="45" t="str">
        <f t="shared" si="16"/>
        <v>10Y</v>
      </c>
      <c r="C140" s="45" t="str">
        <f t="shared" si="17"/>
        <v>8F</v>
      </c>
      <c r="D140" s="43" t="str">
        <f t="shared" si="18"/>
        <v>EUR8F10Y_Quote</v>
      </c>
      <c r="E140" s="43" t="str">
        <f>_xll.cfyql_SimpleQuote(D140,,RateTickValue,Permanent,Trigger,ObjectOverwrite)</f>
        <v>EUR8F10Y_Quote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f>_xll.cfyql_SimpleQuoteSetValue(E140,R140/100,Trigger)</f>
        <v>2.0879999999999999E-2</v>
      </c>
      <c r="T140" s="129"/>
      <c r="V140" s="160"/>
    </row>
    <row r="141" spans="1:22" x14ac:dyDescent="0.2">
      <c r="A141" s="134"/>
      <c r="B141" s="45" t="str">
        <f t="shared" si="16"/>
        <v>11Y</v>
      </c>
      <c r="C141" s="45" t="str">
        <f t="shared" si="17"/>
        <v>8F</v>
      </c>
      <c r="D141" s="43" t="str">
        <f t="shared" si="18"/>
        <v>EUR8F11Y_Quote</v>
      </c>
      <c r="E141" s="43" t="str">
        <f>_xll.cfyql_SimpleQuote(D141,,RateTickValue,Permanent,Trigger,ObjectOverwrite)</f>
        <v>EUR8F11Y_Quote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f>_xll.cfyql_SimpleQuoteSetValue(E141,R141/100,Trigger)</f>
        <v>2.0799999999999999E-2</v>
      </c>
      <c r="T141" s="129"/>
      <c r="V141" s="160"/>
    </row>
    <row r="142" spans="1:22" x14ac:dyDescent="0.2">
      <c r="A142" s="134"/>
      <c r="B142" s="45" t="str">
        <f t="shared" si="16"/>
        <v>12Y</v>
      </c>
      <c r="C142" s="45" t="str">
        <f t="shared" si="17"/>
        <v>8F</v>
      </c>
      <c r="D142" s="43" t="str">
        <f t="shared" si="18"/>
        <v>EUR8F12Y_Quote</v>
      </c>
      <c r="E142" s="43" t="str">
        <f>_xll.cfyql_SimpleQuote(D142,,RateTickValue,Permanent,Trigger,ObjectOverwrite)</f>
        <v>EUR8F12Y_Quote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f>_xll.cfyql_SimpleQuoteSetValue(E142,R142/100,Trigger)</f>
        <v>2.0660000000000001E-2</v>
      </c>
      <c r="T142" s="129"/>
      <c r="V142" s="160"/>
    </row>
    <row r="143" spans="1:22" x14ac:dyDescent="0.2">
      <c r="A143" s="134"/>
      <c r="B143" s="45" t="str">
        <f t="shared" si="16"/>
        <v>13Y</v>
      </c>
      <c r="C143" s="45" t="str">
        <f t="shared" si="17"/>
        <v>8F</v>
      </c>
      <c r="D143" s="43" t="str">
        <f t="shared" si="18"/>
        <v>EUR8F13Y_Quote</v>
      </c>
      <c r="E143" s="43" t="str">
        <f>_xll.cfyql_SimpleQuote(D143,,RateTickValue,Permanent,Trigger,ObjectOverwrite)</f>
        <v>EUR8F13Y_Quote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f>_xll.cfyql_SimpleQuoteSetValue(E143,R143/100,Trigger)</f>
        <v>2.0490000000000001E-2</v>
      </c>
      <c r="T143" s="129"/>
      <c r="V143" s="160"/>
    </row>
    <row r="144" spans="1:22" x14ac:dyDescent="0.2">
      <c r="A144" s="134"/>
      <c r="B144" s="45" t="str">
        <f t="shared" si="16"/>
        <v>14Y</v>
      </c>
      <c r="C144" s="45" t="str">
        <f t="shared" si="17"/>
        <v>8F</v>
      </c>
      <c r="D144" s="43" t="str">
        <f t="shared" si="18"/>
        <v>EUR8F14Y_Quote</v>
      </c>
      <c r="E144" s="43" t="str">
        <f>_xll.cfyql_SimpleQuote(D144,,RateTickValue,Permanent,Trigger,ObjectOverwrite)</f>
        <v>EUR8F14Y_Quote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f>_xll.cfyql_SimpleQuoteSetValue(E144,R144/100,Trigger)</f>
        <v>2.0310000000000002E-2</v>
      </c>
      <c r="T144" s="129"/>
      <c r="V144" s="160"/>
    </row>
    <row r="145" spans="1:22" x14ac:dyDescent="0.2">
      <c r="A145" s="134"/>
      <c r="B145" s="45" t="str">
        <f t="shared" si="16"/>
        <v>15Y</v>
      </c>
      <c r="C145" s="45" t="str">
        <f t="shared" si="17"/>
        <v>8F</v>
      </c>
      <c r="D145" s="43" t="str">
        <f t="shared" si="18"/>
        <v>EUR8F15Y_Quote</v>
      </c>
      <c r="E145" s="43" t="str">
        <f>_xll.cfyql_SimpleQuote(D145,,RateTickValue,Permanent,Trigger,ObjectOverwrite)</f>
        <v>EUR8F15Y_Quote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f>_xll.cfyql_SimpleQuoteSetValue(E145,R145/100,Trigger)</f>
        <v>2.009E-2</v>
      </c>
      <c r="T145" s="129"/>
      <c r="V145" s="160"/>
    </row>
    <row r="146" spans="1:22" x14ac:dyDescent="0.2">
      <c r="A146" s="134"/>
      <c r="B146" s="45" t="str">
        <f t="shared" si="16"/>
        <v>20Y</v>
      </c>
      <c r="C146" s="45" t="str">
        <f t="shared" si="17"/>
        <v>8F</v>
      </c>
      <c r="D146" s="43" t="str">
        <f t="shared" si="18"/>
        <v>EUR8F20Y_Quote</v>
      </c>
      <c r="E146" s="43" t="str">
        <f>_xll.cfyql_SimpleQuote(D146,,RateTickValue,Permanent,Trigger,ObjectOverwrite)</f>
        <v>EUR8F20Y_Quote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f>_xll.cfyql_SimpleQuoteSetValue(E146,R146/100,Trigger)</f>
        <v>1.915E-2</v>
      </c>
      <c r="T146" s="129"/>
      <c r="V146" s="160"/>
    </row>
    <row r="147" spans="1:22" x14ac:dyDescent="0.2">
      <c r="A147" s="134"/>
      <c r="B147" s="45" t="str">
        <f t="shared" si="16"/>
        <v>25Y</v>
      </c>
      <c r="C147" s="45" t="str">
        <f t="shared" si="17"/>
        <v>8F</v>
      </c>
      <c r="D147" s="43" t="str">
        <f t="shared" si="18"/>
        <v>EUR8F25Y_Quote</v>
      </c>
      <c r="E147" s="43" t="str">
        <f>_xll.cfyql_SimpleQuote(D147,,RateTickValue,Permanent,Trigger,ObjectOverwrite)</f>
        <v>EUR8F25Y_Quote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f>_xll.cfyql_SimpleQuoteSetValue(E147,R147/100,Trigger)</f>
        <v>1.856E-2</v>
      </c>
      <c r="T147" s="129"/>
      <c r="V147" s="160"/>
    </row>
    <row r="148" spans="1:22" x14ac:dyDescent="0.2">
      <c r="A148" s="134"/>
      <c r="B148" s="45" t="str">
        <f t="shared" si="16"/>
        <v>30Y</v>
      </c>
      <c r="C148" s="45" t="str">
        <f t="shared" si="17"/>
        <v>8F</v>
      </c>
      <c r="D148" s="43" t="str">
        <f t="shared" si="18"/>
        <v>EUR8F30Y_Quote</v>
      </c>
      <c r="E148" s="43" t="str">
        <f>_xll.cfyql_SimpleQuote(D148,,RateTickValue,Permanent,Trigger,ObjectOverwrite)</f>
        <v>EUR8F30Y_Quote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f>_xll.cfyql_SimpleQuoteSetValue(E148,R148/100,Trigger)</f>
        <v>1.8149999999999999E-2</v>
      </c>
      <c r="T148" s="129"/>
      <c r="V148" s="160"/>
    </row>
    <row r="149" spans="1:22" x14ac:dyDescent="0.2">
      <c r="A149" s="134"/>
      <c r="B149" s="45" t="str">
        <f t="shared" si="16"/>
        <v>1Y</v>
      </c>
      <c r="C149" s="45" t="str">
        <f t="shared" si="17"/>
        <v>9F</v>
      </c>
      <c r="D149" s="43" t="str">
        <f t="shared" si="18"/>
        <v>EUR9F1Y_Quote</v>
      </c>
      <c r="E149" s="43" t="str">
        <f>_xll.cfyql_SimpleQuote(D149,,RateTickValue,Permanent,Trigger,ObjectOverwrite)</f>
        <v>EUR9F1Y_Quote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f>_xll.cfyql_SimpleQuoteSetValue(E149,R149/100,Trigger)</f>
        <v>1.9570000000000001E-2</v>
      </c>
      <c r="T149" s="129"/>
      <c r="V149" s="160"/>
    </row>
    <row r="150" spans="1:22" x14ac:dyDescent="0.2">
      <c r="A150" s="134"/>
      <c r="B150" s="45" t="str">
        <f t="shared" si="16"/>
        <v>2Y</v>
      </c>
      <c r="C150" s="45" t="str">
        <f t="shared" si="17"/>
        <v>9F</v>
      </c>
      <c r="D150" s="43" t="str">
        <f t="shared" si="18"/>
        <v>EUR9F2Y_Quote</v>
      </c>
      <c r="E150" s="43" t="str">
        <f>_xll.cfyql_SimpleQuote(D150,,RateTickValue,Permanent,Trigger,ObjectOverwrite)</f>
        <v>EUR9F2Y_Quote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f>_xll.cfyql_SimpleQuoteSetValue(E150,R150/100,Trigger)</f>
        <v>2.0119999999999999E-2</v>
      </c>
      <c r="T150" s="129"/>
      <c r="V150" s="160"/>
    </row>
    <row r="151" spans="1:22" x14ac:dyDescent="0.2">
      <c r="A151" s="134"/>
      <c r="B151" s="45" t="str">
        <f t="shared" si="16"/>
        <v>3Y</v>
      </c>
      <c r="C151" s="45" t="str">
        <f t="shared" si="17"/>
        <v>9F</v>
      </c>
      <c r="D151" s="43" t="str">
        <f t="shared" si="18"/>
        <v>EUR9F3Y_Quote</v>
      </c>
      <c r="E151" s="43" t="str">
        <f>_xll.cfyql_SimpleQuote(D151,,RateTickValue,Permanent,Trigger,ObjectOverwrite)</f>
        <v>EUR9F3Y_Quote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f>_xll.cfyql_SimpleQuoteSetValue(E151,R151/100,Trigger)</f>
        <v>2.0549999999999999E-2</v>
      </c>
      <c r="T151" s="129"/>
      <c r="V151" s="160"/>
    </row>
    <row r="152" spans="1:22" x14ac:dyDescent="0.2">
      <c r="A152" s="134"/>
      <c r="B152" s="45" t="str">
        <f t="shared" si="16"/>
        <v>4Y</v>
      </c>
      <c r="C152" s="45" t="str">
        <f t="shared" si="17"/>
        <v>9F</v>
      </c>
      <c r="D152" s="43" t="str">
        <f t="shared" si="18"/>
        <v>EUR9F4Y_Quote</v>
      </c>
      <c r="E152" s="43" t="str">
        <f>_xll.cfyql_SimpleQuote(D152,,RateTickValue,Permanent,Trigger,ObjectOverwrite)</f>
        <v>EUR9F4Y_Quote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f>_xll.cfyql_SimpleQuoteSetValue(E152,R152/100,Trigger)</f>
        <v>2.087E-2</v>
      </c>
      <c r="T152" s="129"/>
      <c r="V152" s="160"/>
    </row>
    <row r="153" spans="1:22" x14ac:dyDescent="0.2">
      <c r="A153" s="134"/>
      <c r="B153" s="45" t="str">
        <f t="shared" si="16"/>
        <v>5Y</v>
      </c>
      <c r="C153" s="45" t="str">
        <f t="shared" si="17"/>
        <v>9F</v>
      </c>
      <c r="D153" s="43" t="str">
        <f t="shared" si="18"/>
        <v>EUR9F5Y_Quote</v>
      </c>
      <c r="E153" s="43" t="str">
        <f>_xll.cfyql_SimpleQuote(D153,,RateTickValue,Permanent,Trigger,ObjectOverwrite)</f>
        <v>EUR9F5Y_Quote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f>_xll.cfyql_SimpleQuoteSetValue(E153,R153/100,Trigger)</f>
        <v>2.1069999999999998E-2</v>
      </c>
      <c r="T153" s="129"/>
      <c r="V153" s="160"/>
    </row>
    <row r="154" spans="1:22" x14ac:dyDescent="0.2">
      <c r="A154" s="134"/>
      <c r="B154" s="45" t="str">
        <f t="shared" si="16"/>
        <v>6Y</v>
      </c>
      <c r="C154" s="45" t="str">
        <f t="shared" si="17"/>
        <v>9F</v>
      </c>
      <c r="D154" s="43" t="str">
        <f t="shared" si="18"/>
        <v>EUR9F6Y_Quote</v>
      </c>
      <c r="E154" s="43" t="str">
        <f>_xll.cfyql_SimpleQuote(D154,,RateTickValue,Permanent,Trigger,ObjectOverwrite)</f>
        <v>EUR9F6Y_Quote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f>_xll.cfyql_SimpleQuoteSetValue(E154,R154/100,Trigger)</f>
        <v>2.12E-2</v>
      </c>
      <c r="T154" s="129"/>
      <c r="V154" s="160"/>
    </row>
    <row r="155" spans="1:22" x14ac:dyDescent="0.2">
      <c r="A155" s="134"/>
      <c r="B155" s="45" t="str">
        <f t="shared" si="16"/>
        <v>7Y</v>
      </c>
      <c r="C155" s="45" t="str">
        <f t="shared" si="17"/>
        <v>9F</v>
      </c>
      <c r="D155" s="43" t="str">
        <f t="shared" si="18"/>
        <v>EUR9F7Y_Quote</v>
      </c>
      <c r="E155" s="43" t="str">
        <f>_xll.cfyql_SimpleQuote(D155,,RateTickValue,Permanent,Trigger,ObjectOverwrite)</f>
        <v>EUR9F7Y_Quote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f>_xll.cfyql_SimpleQuoteSetValue(E155,R155/100,Trigger)</f>
        <v>2.1239999999999998E-2</v>
      </c>
      <c r="T155" s="129"/>
      <c r="V155" s="160"/>
    </row>
    <row r="156" spans="1:22" x14ac:dyDescent="0.2">
      <c r="A156" s="134"/>
      <c r="B156" s="45" t="str">
        <f t="shared" si="16"/>
        <v>8Y</v>
      </c>
      <c r="C156" s="45" t="str">
        <f t="shared" si="17"/>
        <v>9F</v>
      </c>
      <c r="D156" s="43" t="str">
        <f t="shared" si="18"/>
        <v>EUR9F8Y_Quote</v>
      </c>
      <c r="E156" s="43" t="str">
        <f>_xll.cfyql_SimpleQuote(D156,,RateTickValue,Permanent,Trigger,ObjectOverwrite)</f>
        <v>EUR9F8Y_Quote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f>_xll.cfyql_SimpleQuoteSetValue(E156,R156/100,Trigger)</f>
        <v>2.1260000000000001E-2</v>
      </c>
      <c r="T156" s="129"/>
      <c r="V156" s="160"/>
    </row>
    <row r="157" spans="1:22" x14ac:dyDescent="0.2">
      <c r="A157" s="134"/>
      <c r="B157" s="45" t="str">
        <f t="shared" si="16"/>
        <v>9Y</v>
      </c>
      <c r="C157" s="45" t="str">
        <f t="shared" si="17"/>
        <v>9F</v>
      </c>
      <c r="D157" s="43" t="str">
        <f t="shared" si="18"/>
        <v>EUR9F9Y_Quote</v>
      </c>
      <c r="E157" s="43" t="str">
        <f>_xll.cfyql_SimpleQuote(D157,,RateTickValue,Permanent,Trigger,ObjectOverwrite)</f>
        <v>EUR9F9Y_Quote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f>_xll.cfyql_SimpleQuoteSetValue(E157,R157/100,Trigger)</f>
        <v>2.1180000000000001E-2</v>
      </c>
      <c r="T157" s="129"/>
      <c r="V157" s="160"/>
    </row>
    <row r="158" spans="1:22" x14ac:dyDescent="0.2">
      <c r="A158" s="134"/>
      <c r="B158" s="45" t="str">
        <f t="shared" si="16"/>
        <v>10Y</v>
      </c>
      <c r="C158" s="45" t="str">
        <f t="shared" si="17"/>
        <v>9F</v>
      </c>
      <c r="D158" s="43" t="str">
        <f t="shared" si="18"/>
        <v>EUR9F10Y_Quote</v>
      </c>
      <c r="E158" s="43" t="str">
        <f>_xll.cfyql_SimpleQuote(D158,,RateTickValue,Permanent,Trigger,ObjectOverwrite)</f>
        <v>EUR9F10Y_Quote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f>_xll.cfyql_SimpleQuoteSetValue(E158,R158/100,Trigger)</f>
        <v>2.1049999999999999E-2</v>
      </c>
      <c r="T158" s="129"/>
      <c r="V158" s="160"/>
    </row>
    <row r="159" spans="1:22" x14ac:dyDescent="0.2">
      <c r="A159" s="134"/>
      <c r="B159" s="45" t="str">
        <f t="shared" si="16"/>
        <v>11Y</v>
      </c>
      <c r="C159" s="45" t="str">
        <f t="shared" si="17"/>
        <v>9F</v>
      </c>
      <c r="D159" s="43" t="str">
        <f t="shared" si="18"/>
        <v>EUR9F11Y_Quote</v>
      </c>
      <c r="E159" s="43" t="str">
        <f>_xll.cfyql_SimpleQuote(D159,,RateTickValue,Permanent,Trigger,ObjectOverwrite)</f>
        <v>EUR9F11Y_Quote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f>_xll.cfyql_SimpleQuoteSetValue(E159,R159/100,Trigger)</f>
        <v>2.0879999999999999E-2</v>
      </c>
      <c r="T159" s="129"/>
      <c r="V159" s="160"/>
    </row>
    <row r="160" spans="1:22" x14ac:dyDescent="0.2">
      <c r="A160" s="134"/>
      <c r="B160" s="45" t="str">
        <f t="shared" si="16"/>
        <v>12Y</v>
      </c>
      <c r="C160" s="45" t="str">
        <f t="shared" si="17"/>
        <v>9F</v>
      </c>
      <c r="D160" s="43" t="str">
        <f t="shared" si="18"/>
        <v>EUR9F12Y_Quote</v>
      </c>
      <c r="E160" s="43" t="str">
        <f>_xll.cfyql_SimpleQuote(D160,,RateTickValue,Permanent,Trigger,ObjectOverwrite)</f>
        <v>EUR9F12Y_Quote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f>_xll.cfyql_SimpleQuoteSetValue(E160,R160/100,Trigger)</f>
        <v>2.068E-2</v>
      </c>
      <c r="T160" s="129"/>
      <c r="V160" s="160"/>
    </row>
    <row r="161" spans="1:22" x14ac:dyDescent="0.2">
      <c r="A161" s="134"/>
      <c r="B161" s="45" t="str">
        <f t="shared" si="16"/>
        <v>13Y</v>
      </c>
      <c r="C161" s="45" t="str">
        <f t="shared" si="17"/>
        <v>9F</v>
      </c>
      <c r="D161" s="43" t="str">
        <f t="shared" si="18"/>
        <v>EUR9F13Y_Quote</v>
      </c>
      <c r="E161" s="43" t="str">
        <f>_xll.cfyql_SimpleQuote(D161,,RateTickValue,Permanent,Trigger,ObjectOverwrite)</f>
        <v>EUR9F13Y_Quote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f>_xll.cfyql_SimpleQuoteSetValue(E161,R161/100,Trigger)</f>
        <v>2.0469999999999999E-2</v>
      </c>
      <c r="T161" s="129"/>
      <c r="V161" s="160"/>
    </row>
    <row r="162" spans="1:22" x14ac:dyDescent="0.2">
      <c r="A162" s="134"/>
      <c r="B162" s="45" t="str">
        <f t="shared" si="16"/>
        <v>14Y</v>
      </c>
      <c r="C162" s="45" t="str">
        <f t="shared" si="17"/>
        <v>9F</v>
      </c>
      <c r="D162" s="43" t="str">
        <f t="shared" si="18"/>
        <v>EUR9F14Y_Quote</v>
      </c>
      <c r="E162" s="43" t="str">
        <f>_xll.cfyql_SimpleQuote(D162,,RateTickValue,Permanent,Trigger,ObjectOverwrite)</f>
        <v>EUR9F14Y_Quote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f>_xll.cfyql_SimpleQuoteSetValue(E162,R162/100,Trigger)</f>
        <v>2.0219999999999998E-2</v>
      </c>
      <c r="T162" s="129"/>
      <c r="V162" s="160"/>
    </row>
    <row r="163" spans="1:22" x14ac:dyDescent="0.2">
      <c r="A163" s="134"/>
      <c r="B163" s="45" t="str">
        <f t="shared" si="16"/>
        <v>15Y</v>
      </c>
      <c r="C163" s="45" t="str">
        <f t="shared" si="17"/>
        <v>9F</v>
      </c>
      <c r="D163" s="43" t="str">
        <f t="shared" si="18"/>
        <v>EUR9F15Y_Quote</v>
      </c>
      <c r="E163" s="43" t="str">
        <f>_xll.cfyql_SimpleQuote(D163,,RateTickValue,Permanent,Trigger,ObjectOverwrite)</f>
        <v>EUR9F15Y_Quote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f>_xll.cfyql_SimpleQuoteSetValue(E163,R163/100,Trigger)</f>
        <v>1.9990000000000001E-2</v>
      </c>
      <c r="T163" s="129"/>
      <c r="V163" s="160"/>
    </row>
    <row r="164" spans="1:22" x14ac:dyDescent="0.2">
      <c r="A164" s="134"/>
      <c r="B164" s="45" t="str">
        <f t="shared" si="16"/>
        <v>20Y</v>
      </c>
      <c r="C164" s="45" t="str">
        <f t="shared" si="17"/>
        <v>9F</v>
      </c>
      <c r="D164" s="43" t="str">
        <f t="shared" si="18"/>
        <v>EUR9F20Y_Quote</v>
      </c>
      <c r="E164" s="43" t="str">
        <f>_xll.cfyql_SimpleQuote(D164,,RateTickValue,Permanent,Trigger,ObjectOverwrite)</f>
        <v>EUR9F20Y_Quote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f>_xll.cfyql_SimpleQuoteSetValue(E164,R164/100,Trigger)</f>
        <v>1.9019999999999999E-2</v>
      </c>
      <c r="T164" s="129"/>
      <c r="V164" s="160"/>
    </row>
    <row r="165" spans="1:22" x14ac:dyDescent="0.2">
      <c r="A165" s="134"/>
      <c r="B165" s="45" t="str">
        <f t="shared" si="16"/>
        <v>25Y</v>
      </c>
      <c r="C165" s="45" t="str">
        <f t="shared" si="17"/>
        <v>9F</v>
      </c>
      <c r="D165" s="43" t="str">
        <f t="shared" si="18"/>
        <v>EUR9F25Y_Quote</v>
      </c>
      <c r="E165" s="43" t="str">
        <f>_xll.cfyql_SimpleQuote(D165,,RateTickValue,Permanent,Trigger,ObjectOverwrite)</f>
        <v>EUR9F25Y_Quote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f>_xll.cfyql_SimpleQuoteSetValue(E165,R165/100,Trigger)</f>
        <v>1.848E-2</v>
      </c>
      <c r="T165" s="129"/>
      <c r="V165" s="160"/>
    </row>
    <row r="166" spans="1:22" x14ac:dyDescent="0.2">
      <c r="A166" s="134"/>
      <c r="B166" s="45" t="str">
        <f t="shared" si="16"/>
        <v>30Y</v>
      </c>
      <c r="C166" s="45" t="str">
        <f t="shared" si="17"/>
        <v>9F</v>
      </c>
      <c r="D166" s="43" t="str">
        <f t="shared" si="18"/>
        <v>EUR9F30Y_Quote</v>
      </c>
      <c r="E166" s="43" t="str">
        <f>_xll.cfyql_SimpleQuote(D166,,RateTickValue,Permanent,Trigger,ObjectOverwrite)</f>
        <v>EUR9F30Y_Quote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f>_xll.cfyql_SimpleQuoteSetValue(E166,R166/100,Trigger)</f>
        <v>1.804E-2</v>
      </c>
      <c r="T166" s="129"/>
      <c r="V166" s="160"/>
    </row>
    <row r="167" spans="1:22" x14ac:dyDescent="0.2">
      <c r="A167" s="134"/>
      <c r="B167" s="45" t="str">
        <f t="shared" si="16"/>
        <v>1Y</v>
      </c>
      <c r="C167" s="45" t="str">
        <f t="shared" si="17"/>
        <v>10F</v>
      </c>
      <c r="D167" s="43" t="str">
        <f t="shared" si="18"/>
        <v>EUR10F1Y_Quote</v>
      </c>
      <c r="E167" s="43" t="str">
        <f>_xll.cfyql_SimpleQuote(D167,,RateTickValue,Permanent,Trigger,ObjectOverwrite)</f>
        <v>EUR10F1Y_Quote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f>_xll.cfyql_SimpleQuoteSetValue(E167,R167/100,Trigger)</f>
        <v>2.068E-2</v>
      </c>
      <c r="T167" s="129"/>
      <c r="V167" s="160"/>
    </row>
    <row r="168" spans="1:22" x14ac:dyDescent="0.2">
      <c r="A168" s="134"/>
      <c r="B168" s="45" t="str">
        <f t="shared" si="16"/>
        <v>2Y</v>
      </c>
      <c r="C168" s="45" t="str">
        <f t="shared" si="17"/>
        <v>10F</v>
      </c>
      <c r="D168" s="43" t="str">
        <f t="shared" si="18"/>
        <v>EUR10F2Y_Quote</v>
      </c>
      <c r="E168" s="43" t="str">
        <f>_xll.cfyql_SimpleQuote(D168,,RateTickValue,Permanent,Trigger,ObjectOverwrite)</f>
        <v>EUR10F2Y_Quote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f>_xll.cfyql_SimpleQuoteSetValue(E168,R168/100,Trigger)</f>
        <v>2.1049999999999999E-2</v>
      </c>
      <c r="T168" s="129"/>
      <c r="V168" s="160"/>
    </row>
    <row r="169" spans="1:22" x14ac:dyDescent="0.2">
      <c r="A169" s="134"/>
      <c r="B169" s="45" t="str">
        <f t="shared" si="16"/>
        <v>3Y</v>
      </c>
      <c r="C169" s="45" t="str">
        <f t="shared" si="17"/>
        <v>10F</v>
      </c>
      <c r="D169" s="43" t="str">
        <f t="shared" si="18"/>
        <v>EUR10F3Y_Quote</v>
      </c>
      <c r="E169" s="43" t="str">
        <f>_xll.cfyql_SimpleQuote(D169,,RateTickValue,Permanent,Trigger,ObjectOverwrite)</f>
        <v>EUR10F3Y_Quote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f>_xll.cfyql_SimpleQuoteSetValue(E169,R169/100,Trigger)</f>
        <v>2.1319999999999999E-2</v>
      </c>
      <c r="T169" s="129"/>
      <c r="V169" s="160"/>
    </row>
    <row r="170" spans="1:22" x14ac:dyDescent="0.2">
      <c r="A170" s="134"/>
      <c r="B170" s="45" t="str">
        <f t="shared" si="16"/>
        <v>4Y</v>
      </c>
      <c r="C170" s="45" t="str">
        <f t="shared" si="17"/>
        <v>10F</v>
      </c>
      <c r="D170" s="43" t="str">
        <f t="shared" si="18"/>
        <v>EUR10F4Y_Quote</v>
      </c>
      <c r="E170" s="43" t="str">
        <f>_xll.cfyql_SimpleQuote(D170,,RateTickValue,Permanent,Trigger,ObjectOverwrite)</f>
        <v>EUR10F4Y_Quote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f>_xll.cfyql_SimpleQuoteSetValue(E170,R170/100,Trigger)</f>
        <v>2.147E-2</v>
      </c>
      <c r="T170" s="129"/>
      <c r="V170" s="160"/>
    </row>
    <row r="171" spans="1:22" x14ac:dyDescent="0.2">
      <c r="A171" s="134"/>
      <c r="B171" s="45" t="str">
        <f t="shared" si="16"/>
        <v>5Y</v>
      </c>
      <c r="C171" s="45" t="str">
        <f t="shared" si="17"/>
        <v>10F</v>
      </c>
      <c r="D171" s="43" t="str">
        <f t="shared" si="18"/>
        <v>EUR10F5Y_Quote</v>
      </c>
      <c r="E171" s="43" t="str">
        <f>_xll.cfyql_SimpleQuote(D171,,RateTickValue,Permanent,Trigger,ObjectOverwrite)</f>
        <v>EUR10F5Y_Quote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f>_xll.cfyql_SimpleQuoteSetValue(E171,R171/100,Trigger)</f>
        <v>2.155E-2</v>
      </c>
      <c r="T171" s="129"/>
      <c r="V171" s="160"/>
    </row>
    <row r="172" spans="1:22" x14ac:dyDescent="0.2">
      <c r="A172" s="134"/>
      <c r="B172" s="45" t="str">
        <f t="shared" si="16"/>
        <v>6Y</v>
      </c>
      <c r="C172" s="45" t="str">
        <f t="shared" si="17"/>
        <v>10F</v>
      </c>
      <c r="D172" s="43" t="str">
        <f t="shared" si="18"/>
        <v>EUR10F6Y_Quote</v>
      </c>
      <c r="E172" s="43" t="str">
        <f>_xll.cfyql_SimpleQuote(D172,,RateTickValue,Permanent,Trigger,ObjectOverwrite)</f>
        <v>EUR10F6Y_Quote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f>_xll.cfyql_SimpleQuoteSetValue(E172,R172/100,Trigger)</f>
        <v>2.154E-2</v>
      </c>
      <c r="T172" s="129"/>
      <c r="V172" s="160"/>
    </row>
    <row r="173" spans="1:22" x14ac:dyDescent="0.2">
      <c r="A173" s="134"/>
      <c r="B173" s="45" t="str">
        <f t="shared" si="16"/>
        <v>7Y</v>
      </c>
      <c r="C173" s="45" t="str">
        <f t="shared" si="17"/>
        <v>10F</v>
      </c>
      <c r="D173" s="43" t="str">
        <f t="shared" si="18"/>
        <v>EUR10F7Y_Quote</v>
      </c>
      <c r="E173" s="43" t="str">
        <f>_xll.cfyql_SimpleQuote(D173,,RateTickValue,Permanent,Trigger,ObjectOverwrite)</f>
        <v>EUR10F7Y_Quote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f>_xll.cfyql_SimpleQuoteSetValue(E173,R173/100,Trigger)</f>
        <v>2.1520000000000001E-2</v>
      </c>
      <c r="T173" s="129"/>
      <c r="V173" s="160"/>
    </row>
    <row r="174" spans="1:22" x14ac:dyDescent="0.2">
      <c r="A174" s="134"/>
      <c r="B174" s="45" t="str">
        <f t="shared" si="16"/>
        <v>8Y</v>
      </c>
      <c r="C174" s="45" t="str">
        <f t="shared" si="17"/>
        <v>10F</v>
      </c>
      <c r="D174" s="43" t="str">
        <f t="shared" si="18"/>
        <v>EUR10F8Y_Quote</v>
      </c>
      <c r="E174" s="43" t="str">
        <f>_xll.cfyql_SimpleQuote(D174,,RateTickValue,Permanent,Trigger,ObjectOverwrite)</f>
        <v>EUR10F8Y_Quote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f>_xll.cfyql_SimpleQuoteSetValue(E174,R174/100,Trigger)</f>
        <v>2.1399999999999999E-2</v>
      </c>
      <c r="T174" s="129"/>
      <c r="V174" s="160"/>
    </row>
    <row r="175" spans="1:22" x14ac:dyDescent="0.2">
      <c r="A175" s="134"/>
      <c r="B175" s="45" t="str">
        <f t="shared" si="16"/>
        <v>9Y</v>
      </c>
      <c r="C175" s="45" t="str">
        <f t="shared" si="17"/>
        <v>10F</v>
      </c>
      <c r="D175" s="43" t="str">
        <f t="shared" si="18"/>
        <v>EUR10F9Y_Quote</v>
      </c>
      <c r="E175" s="43" t="str">
        <f>_xll.cfyql_SimpleQuote(D175,,RateTickValue,Permanent,Trigger,ObjectOverwrite)</f>
        <v>EUR10F9Y_Quote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f>_xll.cfyql_SimpleQuoteSetValue(E175,R175/100,Trigger)</f>
        <v>2.1239999999999998E-2</v>
      </c>
      <c r="T175" s="129"/>
      <c r="V175" s="160"/>
    </row>
    <row r="176" spans="1:22" x14ac:dyDescent="0.2">
      <c r="A176" s="134"/>
      <c r="B176" s="45" t="str">
        <f t="shared" si="16"/>
        <v>10Y</v>
      </c>
      <c r="C176" s="45" t="str">
        <f t="shared" si="17"/>
        <v>10F</v>
      </c>
      <c r="D176" s="43" t="str">
        <f t="shared" si="18"/>
        <v>EUR10F10Y_Quote</v>
      </c>
      <c r="E176" s="43" t="str">
        <f>_xll.cfyql_SimpleQuote(D176,,RateTickValue,Permanent,Trigger,ObjectOverwrite)</f>
        <v>EUR10F10Y_Quote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f>_xll.cfyql_SimpleQuoteSetValue(E176,R176/100,Trigger)</f>
        <v>2.103E-2</v>
      </c>
      <c r="T176" s="129"/>
      <c r="V176" s="160"/>
    </row>
    <row r="177" spans="1:22" x14ac:dyDescent="0.2">
      <c r="A177" s="134"/>
      <c r="B177" s="45" t="str">
        <f t="shared" si="16"/>
        <v>11Y</v>
      </c>
      <c r="C177" s="45" t="str">
        <f t="shared" si="17"/>
        <v>10F</v>
      </c>
      <c r="D177" s="43" t="str">
        <f t="shared" si="18"/>
        <v>EUR10F11Y_Quote</v>
      </c>
      <c r="E177" s="43" t="str">
        <f>_xll.cfyql_SimpleQuote(D177,,RateTickValue,Permanent,Trigger,ObjectOverwrite)</f>
        <v>EUR10F11Y_Quote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f>_xll.cfyql_SimpleQuoteSetValue(E177,R177/100,Trigger)</f>
        <v>2.0789999999999999E-2</v>
      </c>
      <c r="T177" s="129"/>
      <c r="V177" s="160"/>
    </row>
    <row r="178" spans="1:22" x14ac:dyDescent="0.2">
      <c r="A178" s="134"/>
      <c r="B178" s="45" t="str">
        <f t="shared" si="16"/>
        <v>12Y</v>
      </c>
      <c r="C178" s="45" t="str">
        <f t="shared" si="17"/>
        <v>10F</v>
      </c>
      <c r="D178" s="43" t="str">
        <f t="shared" si="18"/>
        <v>EUR10F12Y_Quote</v>
      </c>
      <c r="E178" s="43" t="str">
        <f>_xll.cfyql_SimpleQuote(D178,,RateTickValue,Permanent,Trigger,ObjectOverwrite)</f>
        <v>EUR10F12Y_Quote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f>_xll.cfyql_SimpleQuoteSetValue(E178,R178/100,Trigger)</f>
        <v>2.0559999999999998E-2</v>
      </c>
      <c r="T178" s="129"/>
      <c r="V178" s="160"/>
    </row>
    <row r="179" spans="1:22" x14ac:dyDescent="0.2">
      <c r="A179" s="134"/>
      <c r="B179" s="45" t="str">
        <f t="shared" si="16"/>
        <v>13Y</v>
      </c>
      <c r="C179" s="45" t="str">
        <f t="shared" si="17"/>
        <v>10F</v>
      </c>
      <c r="D179" s="43" t="str">
        <f t="shared" si="18"/>
        <v>EUR10F13Y_Quote</v>
      </c>
      <c r="E179" s="43" t="str">
        <f>_xll.cfyql_SimpleQuote(D179,,RateTickValue,Permanent,Trigger,ObjectOverwrite)</f>
        <v>EUR10F13Y_Quote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f>_xll.cfyql_SimpleQuoteSetValue(E179,R179/100,Trigger)</f>
        <v>2.0279999999999999E-2</v>
      </c>
      <c r="T179" s="129"/>
      <c r="V179" s="160"/>
    </row>
    <row r="180" spans="1:22" x14ac:dyDescent="0.2">
      <c r="A180" s="134"/>
      <c r="B180" s="45" t="str">
        <f t="shared" si="16"/>
        <v>14Y</v>
      </c>
      <c r="C180" s="45" t="str">
        <f t="shared" si="17"/>
        <v>10F</v>
      </c>
      <c r="D180" s="43" t="str">
        <f t="shared" si="18"/>
        <v>EUR10F14Y_Quote</v>
      </c>
      <c r="E180" s="43" t="str">
        <f>_xll.cfyql_SimpleQuote(D180,,RateTickValue,Permanent,Trigger,ObjectOverwrite)</f>
        <v>EUR10F14Y_Quote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f>_xll.cfyql_SimpleQuoteSetValue(E180,R180/100,Trigger)</f>
        <v>2.0029999999999999E-2</v>
      </c>
      <c r="T180" s="129"/>
      <c r="V180" s="160"/>
    </row>
    <row r="181" spans="1:22" x14ac:dyDescent="0.2">
      <c r="A181" s="134"/>
      <c r="B181" s="45" t="str">
        <f t="shared" si="16"/>
        <v>15Y</v>
      </c>
      <c r="C181" s="45" t="str">
        <f t="shared" si="17"/>
        <v>10F</v>
      </c>
      <c r="D181" s="43" t="str">
        <f t="shared" si="18"/>
        <v>EUR10F15Y_Quote</v>
      </c>
      <c r="E181" s="43" t="str">
        <f>_xll.cfyql_SimpleQuote(D181,,RateTickValue,Permanent,Trigger,ObjectOverwrite)</f>
        <v>EUR10F15Y_Quote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f>_xll.cfyql_SimpleQuoteSetValue(E181,R181/100,Trigger)</f>
        <v>1.9779999999999999E-2</v>
      </c>
      <c r="T181" s="129"/>
      <c r="V181" s="160"/>
    </row>
    <row r="182" spans="1:22" x14ac:dyDescent="0.2">
      <c r="A182" s="134"/>
      <c r="B182" s="45" t="str">
        <f t="shared" si="16"/>
        <v>20Y</v>
      </c>
      <c r="C182" s="45" t="str">
        <f t="shared" si="17"/>
        <v>10F</v>
      </c>
      <c r="D182" s="43" t="str">
        <f t="shared" si="18"/>
        <v>EUR10F20Y_Quote</v>
      </c>
      <c r="E182" s="43" t="str">
        <f>_xll.cfyql_SimpleQuote(D182,,RateTickValue,Permanent,Trigger,ObjectOverwrite)</f>
        <v>EUR10F20Y_Quote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f>_xll.cfyql_SimpleQuoteSetValue(E182,R182/100,Trigger)</f>
        <v>1.8849999999999999E-2</v>
      </c>
      <c r="T182" s="129"/>
      <c r="V182" s="160"/>
    </row>
    <row r="183" spans="1:22" x14ac:dyDescent="0.2">
      <c r="A183" s="134"/>
      <c r="B183" s="45" t="str">
        <f t="shared" si="16"/>
        <v>25Y</v>
      </c>
      <c r="C183" s="45" t="str">
        <f t="shared" si="17"/>
        <v>10F</v>
      </c>
      <c r="D183" s="43" t="str">
        <f t="shared" si="18"/>
        <v>EUR10F25Y_Quote</v>
      </c>
      <c r="E183" s="43" t="str">
        <f>_xll.cfyql_SimpleQuote(D183,,RateTickValue,Permanent,Trigger,ObjectOverwrite)</f>
        <v>EUR10F25Y_Quote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f>_xll.cfyql_SimpleQuoteSetValue(E183,R183/100,Trigger)</f>
        <v>1.8329999999999999E-2</v>
      </c>
      <c r="T183" s="129"/>
      <c r="V183" s="160"/>
    </row>
    <row r="184" spans="1:22" x14ac:dyDescent="0.2">
      <c r="A184" s="134"/>
      <c r="B184" s="45" t="str">
        <f t="shared" si="16"/>
        <v>30Y</v>
      </c>
      <c r="C184" s="45" t="str">
        <f t="shared" si="17"/>
        <v>10F</v>
      </c>
      <c r="D184" s="43" t="str">
        <f t="shared" si="18"/>
        <v>EUR10F30Y_Quote</v>
      </c>
      <c r="E184" s="43" t="str">
        <f>_xll.cfyql_SimpleQuote(D184,,RateTickValue,Permanent,Trigger,ObjectOverwrite)</f>
        <v>EUR10F30Y_Quote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f>_xll.cfyql_SimpleQuoteSetValue(E184,R184/100,Trigger)</f>
        <v>1.788E-2</v>
      </c>
      <c r="T184" s="129"/>
      <c r="V184" s="160"/>
    </row>
    <row r="185" spans="1:22" x14ac:dyDescent="0.2">
      <c r="A185" s="134"/>
      <c r="B185" s="45" t="str">
        <f t="shared" si="16"/>
        <v>1Y</v>
      </c>
      <c r="C185" s="45" t="str">
        <f t="shared" si="17"/>
        <v>11F</v>
      </c>
      <c r="D185" s="43" t="str">
        <f t="shared" si="18"/>
        <v>EUR11F1Y_Quote</v>
      </c>
      <c r="E185" s="43" t="str">
        <f>_xll.cfyql_SimpleQuote(D185,,RateTickValue,Permanent,Trigger,ObjectOverwrite)</f>
        <v>EUR11F1Y_Quote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f>_xll.cfyql_SimpleQuoteSetValue(E185,R185/100,Trigger)</f>
        <v>2.1430000000000001E-2</v>
      </c>
      <c r="T185" s="129"/>
      <c r="V185" s="160"/>
    </row>
    <row r="186" spans="1:22" x14ac:dyDescent="0.2">
      <c r="A186" s="134"/>
      <c r="B186" s="45" t="str">
        <f t="shared" si="16"/>
        <v>2Y</v>
      </c>
      <c r="C186" s="45" t="str">
        <f t="shared" si="17"/>
        <v>11F</v>
      </c>
      <c r="D186" s="43" t="str">
        <f t="shared" si="18"/>
        <v>EUR11F2Y_Quote</v>
      </c>
      <c r="E186" s="43" t="str">
        <f>_xll.cfyql_SimpleQuote(D186,,RateTickValue,Permanent,Trigger,ObjectOverwrite)</f>
        <v>EUR11F2Y_Quote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f>_xll.cfyql_SimpleQuoteSetValue(E186,R186/100,Trigger)</f>
        <v>2.1649999999999999E-2</v>
      </c>
      <c r="T186" s="129"/>
      <c r="V186" s="160"/>
    </row>
    <row r="187" spans="1:22" x14ac:dyDescent="0.2">
      <c r="A187" s="134"/>
      <c r="B187" s="45" t="str">
        <f t="shared" si="16"/>
        <v>3Y</v>
      </c>
      <c r="C187" s="45" t="str">
        <f t="shared" si="17"/>
        <v>11F</v>
      </c>
      <c r="D187" s="43" t="str">
        <f t="shared" si="18"/>
        <v>EUR11F3Y_Quote</v>
      </c>
      <c r="E187" s="43" t="str">
        <f>_xll.cfyql_SimpleQuote(D187,,RateTickValue,Permanent,Trigger,ObjectOverwrite)</f>
        <v>EUR11F3Y_Quote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f>_xll.cfyql_SimpleQuoteSetValue(E187,R187/100,Trigger)</f>
        <v>2.1739999999999999E-2</v>
      </c>
      <c r="T187" s="129"/>
      <c r="V187" s="160"/>
    </row>
    <row r="188" spans="1:22" x14ac:dyDescent="0.2">
      <c r="A188" s="134"/>
      <c r="B188" s="45" t="str">
        <f t="shared" si="16"/>
        <v>4Y</v>
      </c>
      <c r="C188" s="45" t="str">
        <f t="shared" si="17"/>
        <v>11F</v>
      </c>
      <c r="D188" s="43" t="str">
        <f t="shared" si="18"/>
        <v>EUR11F4Y_Quote</v>
      </c>
      <c r="E188" s="43" t="str">
        <f>_xll.cfyql_SimpleQuote(D188,,RateTickValue,Permanent,Trigger,ObjectOverwrite)</f>
        <v>EUR11F4Y_Quote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f>_xll.cfyql_SimpleQuoteSetValue(E188,R188/100,Trigger)</f>
        <v>2.1780000000000001E-2</v>
      </c>
      <c r="T188" s="129"/>
      <c r="V188" s="160"/>
    </row>
    <row r="189" spans="1:22" x14ac:dyDescent="0.2">
      <c r="A189" s="134"/>
      <c r="B189" s="45" t="str">
        <f t="shared" si="16"/>
        <v>5Y</v>
      </c>
      <c r="C189" s="45" t="str">
        <f t="shared" si="17"/>
        <v>11F</v>
      </c>
      <c r="D189" s="43" t="str">
        <f t="shared" si="18"/>
        <v>EUR11F5Y_Quote</v>
      </c>
      <c r="E189" s="43" t="str">
        <f>_xll.cfyql_SimpleQuote(D189,,RateTickValue,Permanent,Trigger,ObjectOverwrite)</f>
        <v>EUR11F5Y_Quote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f>_xll.cfyql_SimpleQuoteSetValue(E189,R189/100,Trigger)</f>
        <v>2.172E-2</v>
      </c>
      <c r="T189" s="129"/>
      <c r="V189" s="160"/>
    </row>
    <row r="190" spans="1:22" x14ac:dyDescent="0.2">
      <c r="A190" s="134"/>
      <c r="B190" s="45" t="str">
        <f t="shared" si="16"/>
        <v>6Y</v>
      </c>
      <c r="C190" s="45" t="str">
        <f t="shared" si="17"/>
        <v>11F</v>
      </c>
      <c r="D190" s="43" t="str">
        <f t="shared" si="18"/>
        <v>EUR11F6Y_Quote</v>
      </c>
      <c r="E190" s="43" t="str">
        <f>_xll.cfyql_SimpleQuote(D190,,RateTickValue,Permanent,Trigger,ObjectOverwrite)</f>
        <v>EUR11F6Y_Quote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f>_xll.cfyql_SimpleQuoteSetValue(E190,R190/100,Trigger)</f>
        <v>2.1669999999999998E-2</v>
      </c>
      <c r="T190" s="129"/>
      <c r="V190" s="160"/>
    </row>
    <row r="191" spans="1:22" x14ac:dyDescent="0.2">
      <c r="A191" s="134"/>
      <c r="B191" s="45" t="str">
        <f t="shared" si="16"/>
        <v>7Y</v>
      </c>
      <c r="C191" s="45" t="str">
        <f t="shared" si="17"/>
        <v>11F</v>
      </c>
      <c r="D191" s="43" t="str">
        <f t="shared" si="18"/>
        <v>EUR11F7Y_Quote</v>
      </c>
      <c r="E191" s="43" t="str">
        <f>_xll.cfyql_SimpleQuote(D191,,RateTickValue,Permanent,Trigger,ObjectOverwrite)</f>
        <v>EUR11F7Y_Quote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f>_xll.cfyql_SimpleQuoteSetValue(E191,R191/100,Trigger)</f>
        <v>2.1510000000000001E-2</v>
      </c>
      <c r="T191" s="129"/>
      <c r="V191" s="160"/>
    </row>
    <row r="192" spans="1:22" x14ac:dyDescent="0.2">
      <c r="A192" s="134"/>
      <c r="B192" s="45" t="str">
        <f t="shared" si="16"/>
        <v>8Y</v>
      </c>
      <c r="C192" s="45" t="str">
        <f t="shared" si="17"/>
        <v>11F</v>
      </c>
      <c r="D192" s="43" t="str">
        <f t="shared" si="18"/>
        <v>EUR11F8Y_Quote</v>
      </c>
      <c r="E192" s="43" t="str">
        <f>_xll.cfyql_SimpleQuote(D192,,RateTickValue,Permanent,Trigger,ObjectOverwrite)</f>
        <v>EUR11F8Y_Quote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f>_xll.cfyql_SimpleQuoteSetValue(E192,R192/100,Trigger)</f>
        <v>2.1309999999999999E-2</v>
      </c>
      <c r="T192" s="129"/>
      <c r="V192" s="160"/>
    </row>
    <row r="193" spans="1:22" x14ac:dyDescent="0.2">
      <c r="A193" s="134"/>
      <c r="B193" s="45" t="str">
        <f t="shared" si="16"/>
        <v>9Y</v>
      </c>
      <c r="C193" s="45" t="str">
        <f t="shared" si="17"/>
        <v>11F</v>
      </c>
      <c r="D193" s="43" t="str">
        <f t="shared" si="18"/>
        <v>EUR11F9Y_Quote</v>
      </c>
      <c r="E193" s="43" t="str">
        <f>_xll.cfyql_SimpleQuote(D193,,RateTickValue,Permanent,Trigger,ObjectOverwrite)</f>
        <v>EUR11F9Y_Quote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f>_xll.cfyql_SimpleQuoteSetValue(E193,R193/100,Trigger)</f>
        <v>2.1069999999999998E-2</v>
      </c>
      <c r="T193" s="129"/>
      <c r="V193" s="160"/>
    </row>
    <row r="194" spans="1:22" x14ac:dyDescent="0.2">
      <c r="A194" s="134"/>
      <c r="B194" s="45" t="str">
        <f t="shared" si="16"/>
        <v>10Y</v>
      </c>
      <c r="C194" s="45" t="str">
        <f t="shared" si="17"/>
        <v>11F</v>
      </c>
      <c r="D194" s="43" t="str">
        <f t="shared" si="18"/>
        <v>EUR11F10Y_Quote</v>
      </c>
      <c r="E194" s="43" t="str">
        <f>_xll.cfyql_SimpleQuote(D194,,RateTickValue,Permanent,Trigger,ObjectOverwrite)</f>
        <v>EUR11F10Y_Quote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f>_xll.cfyql_SimpleQuoteSetValue(E194,R194/100,Trigger)</f>
        <v>2.0809999999999999E-2</v>
      </c>
      <c r="T194" s="129"/>
      <c r="V194" s="160"/>
    </row>
    <row r="195" spans="1:22" x14ac:dyDescent="0.2">
      <c r="A195" s="134"/>
      <c r="B195" s="45" t="str">
        <f t="shared" si="16"/>
        <v>11Y</v>
      </c>
      <c r="C195" s="45" t="str">
        <f t="shared" si="17"/>
        <v>11F</v>
      </c>
      <c r="D195" s="43" t="str">
        <f t="shared" si="18"/>
        <v>EUR11F11Y_Quote</v>
      </c>
      <c r="E195" s="43" t="str">
        <f>_xll.cfyql_SimpleQuote(D195,,RateTickValue,Permanent,Trigger,ObjectOverwrite)</f>
        <v>EUR11F11Y_Quote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f>_xll.cfyql_SimpleQuoteSetValue(E195,R195/100,Trigger)</f>
        <v>2.0549999999999999E-2</v>
      </c>
      <c r="T195" s="129"/>
      <c r="V195" s="160"/>
    </row>
    <row r="196" spans="1:22" x14ac:dyDescent="0.2">
      <c r="A196" s="134"/>
      <c r="B196" s="45" t="str">
        <f t="shared" si="16"/>
        <v>12Y</v>
      </c>
      <c r="C196" s="45" t="str">
        <f t="shared" si="17"/>
        <v>11F</v>
      </c>
      <c r="D196" s="43" t="str">
        <f t="shared" si="18"/>
        <v>EUR11F12Y_Quote</v>
      </c>
      <c r="E196" s="43" t="str">
        <f>_xll.cfyql_SimpleQuote(D196,,RateTickValue,Permanent,Trigger,ObjectOverwrite)</f>
        <v>EUR11F12Y_Quote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f>_xll.cfyql_SimpleQuoteSetValue(E196,R196/100,Trigger)</f>
        <v>2.0240000000000001E-2</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str">
        <f>_xll.cfyql_SimpleQuote(D197,,RateTickValue,Permanent,Trigger,ObjectOverwrite)</f>
        <v>EUR11F13Y_Quote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f>_xll.cfyql_SimpleQuoteSetValue(E197,R197/100,Trigger)</f>
        <v>1.9970000000000002E-2</v>
      </c>
      <c r="T197" s="129"/>
      <c r="V197" s="160"/>
    </row>
    <row r="198" spans="1:22" x14ac:dyDescent="0.2">
      <c r="A198" s="134"/>
      <c r="B198" s="45" t="str">
        <f t="shared" si="23"/>
        <v>14Y</v>
      </c>
      <c r="C198" s="45" t="str">
        <f t="shared" si="24"/>
        <v>11F</v>
      </c>
      <c r="D198" s="43" t="str">
        <f t="shared" si="25"/>
        <v>EUR11F14Y_Quote</v>
      </c>
      <c r="E198" s="43" t="str">
        <f>_xll.cfyql_SimpleQuote(D198,,RateTickValue,Permanent,Trigger,ObjectOverwrite)</f>
        <v>EUR11F14Y_Quote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f>_xll.cfyql_SimpleQuoteSetValue(E198,R198/100,Trigger)</f>
        <v>1.9709999999999998E-2</v>
      </c>
      <c r="T198" s="129"/>
      <c r="V198" s="160"/>
    </row>
    <row r="199" spans="1:22" x14ac:dyDescent="0.2">
      <c r="A199" s="134"/>
      <c r="B199" s="45" t="str">
        <f t="shared" si="23"/>
        <v>15Y</v>
      </c>
      <c r="C199" s="45" t="str">
        <f t="shared" si="24"/>
        <v>11F</v>
      </c>
      <c r="D199" s="43" t="str">
        <f t="shared" si="25"/>
        <v>EUR11F15Y_Quote</v>
      </c>
      <c r="E199" s="43" t="str">
        <f>_xll.cfyql_SimpleQuote(D199,,RateTickValue,Permanent,Trigger,ObjectOverwrite)</f>
        <v>EUR11F15Y_Quote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f>_xll.cfyql_SimpleQuoteSetValue(E199,R199/100,Trigger)</f>
        <v>1.9460000000000002E-2</v>
      </c>
      <c r="T199" s="129"/>
      <c r="V199" s="160"/>
    </row>
    <row r="200" spans="1:22" x14ac:dyDescent="0.2">
      <c r="A200" s="134"/>
      <c r="B200" s="45" t="str">
        <f t="shared" si="23"/>
        <v>20Y</v>
      </c>
      <c r="C200" s="45" t="str">
        <f t="shared" si="24"/>
        <v>11F</v>
      </c>
      <c r="D200" s="43" t="str">
        <f t="shared" si="25"/>
        <v>EUR11F20Y_Quote</v>
      </c>
      <c r="E200" s="43" t="str">
        <f>_xll.cfyql_SimpleQuote(D200,,RateTickValue,Permanent,Trigger,ObjectOverwrite)</f>
        <v>EUR11F20Y_Quote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f>_xll.cfyql_SimpleQuoteSetValue(E200,R200/100,Trigger)</f>
        <v>1.8599999999999998E-2</v>
      </c>
      <c r="T200" s="129"/>
      <c r="V200" s="160"/>
    </row>
    <row r="201" spans="1:22" x14ac:dyDescent="0.2">
      <c r="A201" s="134"/>
      <c r="B201" s="45" t="str">
        <f t="shared" si="23"/>
        <v>25Y</v>
      </c>
      <c r="C201" s="45" t="str">
        <f t="shared" si="24"/>
        <v>11F</v>
      </c>
      <c r="D201" s="43" t="str">
        <f t="shared" si="25"/>
        <v>EUR11F25Y_Quote</v>
      </c>
      <c r="E201" s="43" t="str">
        <f>_xll.cfyql_SimpleQuote(D201,,RateTickValue,Permanent,Trigger,ObjectOverwrite)</f>
        <v>EUR11F25Y_Quote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f>_xll.cfyql_SimpleQuoteSetValue(E201,R201/100,Trigger)</f>
        <v>1.8120000000000001E-2</v>
      </c>
      <c r="T201" s="129"/>
      <c r="V201" s="160"/>
    </row>
    <row r="202" spans="1:22" x14ac:dyDescent="0.2">
      <c r="A202" s="134"/>
      <c r="B202" s="45" t="str">
        <f t="shared" si="23"/>
        <v>30Y</v>
      </c>
      <c r="C202" s="45" t="str">
        <f t="shared" si="24"/>
        <v>11F</v>
      </c>
      <c r="D202" s="43" t="str">
        <f t="shared" si="25"/>
        <v>EUR11F30Y_Quote</v>
      </c>
      <c r="E202" s="43" t="str">
        <f>_xll.cfyql_SimpleQuote(D202,,RateTickValue,Permanent,Trigger,ObjectOverwrite)</f>
        <v>EUR11F30Y_Quote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f>_xll.cfyql_SimpleQuoteSetValue(E202,R202/100,Trigger)</f>
        <v>1.7659999999999999E-2</v>
      </c>
      <c r="T202" s="129"/>
      <c r="V202" s="160"/>
    </row>
    <row r="203" spans="1:22" x14ac:dyDescent="0.2">
      <c r="A203" s="134"/>
      <c r="B203" s="45" t="str">
        <f t="shared" si="23"/>
        <v>1Y</v>
      </c>
      <c r="C203" s="45" t="str">
        <f t="shared" si="24"/>
        <v>12F</v>
      </c>
      <c r="D203" s="43" t="str">
        <f t="shared" si="25"/>
        <v>EUR12F1Y_Quote</v>
      </c>
      <c r="E203" s="43" t="str">
        <f>_xll.cfyql_SimpleQuote(D203,,RateTickValue,Permanent,Trigger,ObjectOverwrite)</f>
        <v>EUR12F1Y_Quote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f>_xll.cfyql_SimpleQuoteSetValue(E203,R203/100,Trigger)</f>
        <v>2.1870000000000001E-2</v>
      </c>
      <c r="T203" s="129"/>
      <c r="V203" s="160"/>
    </row>
    <row r="204" spans="1:22" x14ac:dyDescent="0.2">
      <c r="A204" s="134"/>
      <c r="B204" s="45" t="str">
        <f t="shared" si="23"/>
        <v>2Y</v>
      </c>
      <c r="C204" s="45" t="str">
        <f t="shared" si="24"/>
        <v>12F</v>
      </c>
      <c r="D204" s="43" t="str">
        <f t="shared" si="25"/>
        <v>EUR12F2Y_Quote</v>
      </c>
      <c r="E204" s="43" t="str">
        <f>_xll.cfyql_SimpleQuote(D204,,RateTickValue,Permanent,Trigger,ObjectOverwrite)</f>
        <v>EUR12F2Y_Quote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f>_xll.cfyql_SimpleQuoteSetValue(E204,R204/100,Trigger)</f>
        <v>2.1909999999999999E-2</v>
      </c>
      <c r="T204" s="129"/>
      <c r="V204" s="160"/>
    </row>
    <row r="205" spans="1:22" x14ac:dyDescent="0.2">
      <c r="A205" s="134"/>
      <c r="B205" s="45" t="str">
        <f t="shared" si="23"/>
        <v>3Y</v>
      </c>
      <c r="C205" s="45" t="str">
        <f t="shared" si="24"/>
        <v>12F</v>
      </c>
      <c r="D205" s="43" t="str">
        <f t="shared" si="25"/>
        <v>EUR12F3Y_Quote</v>
      </c>
      <c r="E205" s="43" t="str">
        <f>_xll.cfyql_SimpleQuote(D205,,RateTickValue,Permanent,Trigger,ObjectOverwrite)</f>
        <v>EUR12F3Y_Quote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f>_xll.cfyql_SimpleQuoteSetValue(E205,R205/100,Trigger)</f>
        <v>2.1899999999999999E-2</v>
      </c>
      <c r="T205" s="129"/>
      <c r="V205" s="160"/>
    </row>
    <row r="206" spans="1:22" x14ac:dyDescent="0.2">
      <c r="A206" s="134"/>
      <c r="B206" s="45" t="str">
        <f t="shared" si="23"/>
        <v>4Y</v>
      </c>
      <c r="C206" s="45" t="str">
        <f t="shared" si="24"/>
        <v>12F</v>
      </c>
      <c r="D206" s="43" t="str">
        <f t="shared" si="25"/>
        <v>EUR12F4Y_Quote</v>
      </c>
      <c r="E206" s="43" t="str">
        <f>_xll.cfyql_SimpleQuote(D206,,RateTickValue,Permanent,Trigger,ObjectOverwrite)</f>
        <v>EUR12F4Y_Quote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f>_xll.cfyql_SimpleQuoteSetValue(E206,R206/100,Trigger)</f>
        <v>2.18E-2</v>
      </c>
      <c r="T206" s="129"/>
      <c r="V206" s="160"/>
    </row>
    <row r="207" spans="1:22" x14ac:dyDescent="0.2">
      <c r="A207" s="134"/>
      <c r="B207" s="45" t="str">
        <f t="shared" si="23"/>
        <v>5Y</v>
      </c>
      <c r="C207" s="45" t="str">
        <f t="shared" si="24"/>
        <v>12F</v>
      </c>
      <c r="D207" s="43" t="str">
        <f t="shared" si="25"/>
        <v>EUR12F5Y_Quote</v>
      </c>
      <c r="E207" s="43" t="str">
        <f>_xll.cfyql_SimpleQuote(D207,,RateTickValue,Permanent,Trigger,ObjectOverwrite)</f>
        <v>EUR12F5Y_Quote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f>_xll.cfyql_SimpleQuoteSetValue(E207,R207/100,Trigger)</f>
        <v>2.172E-2</v>
      </c>
      <c r="T207" s="129"/>
      <c r="V207" s="160"/>
    </row>
    <row r="208" spans="1:22" x14ac:dyDescent="0.2">
      <c r="A208" s="134"/>
      <c r="B208" s="45" t="str">
        <f t="shared" si="23"/>
        <v>6Y</v>
      </c>
      <c r="C208" s="45" t="str">
        <f t="shared" si="24"/>
        <v>12F</v>
      </c>
      <c r="D208" s="43" t="str">
        <f t="shared" si="25"/>
        <v>EUR12F6Y_Quote</v>
      </c>
      <c r="E208" s="43" t="str">
        <f>_xll.cfyql_SimpleQuote(D208,,RateTickValue,Permanent,Trigger,ObjectOverwrite)</f>
        <v>EUR12F6Y_Quote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f>_xll.cfyql_SimpleQuoteSetValue(E208,R208/100,Trigger)</f>
        <v>2.1520000000000001E-2</v>
      </c>
      <c r="T208" s="129"/>
      <c r="V208" s="160"/>
    </row>
    <row r="209" spans="1:22" x14ac:dyDescent="0.2">
      <c r="A209" s="134"/>
      <c r="B209" s="45" t="str">
        <f t="shared" si="23"/>
        <v>7Y</v>
      </c>
      <c r="C209" s="45" t="str">
        <f t="shared" si="24"/>
        <v>12F</v>
      </c>
      <c r="D209" s="43" t="str">
        <f t="shared" si="25"/>
        <v>EUR12F7Y_Quote</v>
      </c>
      <c r="E209" s="43" t="str">
        <f>_xll.cfyql_SimpleQuote(D209,,RateTickValue,Permanent,Trigger,ObjectOverwrite)</f>
        <v>EUR12F7Y_Quote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f>_xll.cfyql_SimpleQuoteSetValue(E209,R209/100,Trigger)</f>
        <v>2.1299999999999999E-2</v>
      </c>
      <c r="T209" s="129"/>
      <c r="V209" s="160"/>
    </row>
    <row r="210" spans="1:22" x14ac:dyDescent="0.2">
      <c r="A210" s="134"/>
      <c r="B210" s="45" t="str">
        <f t="shared" si="23"/>
        <v>8Y</v>
      </c>
      <c r="C210" s="45" t="str">
        <f t="shared" si="24"/>
        <v>12F</v>
      </c>
      <c r="D210" s="43" t="str">
        <f t="shared" si="25"/>
        <v>EUR12F8Y_Quote</v>
      </c>
      <c r="E210" s="43" t="str">
        <f>_xll.cfyql_SimpleQuote(D210,,RateTickValue,Permanent,Trigger,ObjectOverwrite)</f>
        <v>EUR12F8Y_Quote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f>_xll.cfyql_SimpleQuoteSetValue(E210,R210/100,Trigger)</f>
        <v>2.102E-2</v>
      </c>
      <c r="T210" s="129"/>
      <c r="V210" s="160"/>
    </row>
    <row r="211" spans="1:22" x14ac:dyDescent="0.2">
      <c r="A211" s="134"/>
      <c r="B211" s="45" t="str">
        <f t="shared" si="23"/>
        <v>9Y</v>
      </c>
      <c r="C211" s="45" t="str">
        <f t="shared" si="24"/>
        <v>12F</v>
      </c>
      <c r="D211" s="43" t="str">
        <f t="shared" si="25"/>
        <v>EUR12F9Y_Quote</v>
      </c>
      <c r="E211" s="43" t="str">
        <f>_xll.cfyql_SimpleQuote(D211,,RateTickValue,Permanent,Trigger,ObjectOverwrite)</f>
        <v>EUR12F9Y_Quote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f>_xll.cfyql_SimpleQuoteSetValue(E211,R211/100,Trigger)</f>
        <v>2.0729999999999998E-2</v>
      </c>
      <c r="T211" s="129"/>
      <c r="V211" s="160"/>
    </row>
    <row r="212" spans="1:22" x14ac:dyDescent="0.2">
      <c r="A212" s="134"/>
      <c r="B212" s="45" t="str">
        <f t="shared" si="23"/>
        <v>10Y</v>
      </c>
      <c r="C212" s="45" t="str">
        <f t="shared" si="24"/>
        <v>12F</v>
      </c>
      <c r="D212" s="43" t="str">
        <f t="shared" si="25"/>
        <v>EUR12F10Y_Quote</v>
      </c>
      <c r="E212" s="43" t="str">
        <f>_xll.cfyql_SimpleQuote(D212,,RateTickValue,Permanent,Trigger,ObjectOverwrite)</f>
        <v>EUR12F10Y_Quote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f>_xll.cfyql_SimpleQuoteSetValue(E212,R212/100,Trigger)</f>
        <v>2.0449999999999999E-2</v>
      </c>
      <c r="T212" s="129"/>
      <c r="V212" s="160"/>
    </row>
    <row r="213" spans="1:22" x14ac:dyDescent="0.2">
      <c r="A213" s="134"/>
      <c r="B213" s="45" t="str">
        <f t="shared" si="23"/>
        <v>11Y</v>
      </c>
      <c r="C213" s="45" t="str">
        <f t="shared" si="24"/>
        <v>12F</v>
      </c>
      <c r="D213" s="43" t="str">
        <f t="shared" si="25"/>
        <v>EUR12F11Y_Quote</v>
      </c>
      <c r="E213" s="43" t="str">
        <f>_xll.cfyql_SimpleQuote(D213,,RateTickValue,Permanent,Trigger,ObjectOverwrite)</f>
        <v>EUR12F11Y_Quote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f>_xll.cfyql_SimpleQuoteSetValue(E213,R213/100,Trigger)</f>
        <v>2.0119999999999999E-2</v>
      </c>
      <c r="T213" s="129"/>
      <c r="V213" s="160"/>
    </row>
    <row r="214" spans="1:22" x14ac:dyDescent="0.2">
      <c r="A214" s="134"/>
      <c r="B214" s="45" t="str">
        <f t="shared" si="23"/>
        <v>12Y</v>
      </c>
      <c r="C214" s="45" t="str">
        <f t="shared" si="24"/>
        <v>12F</v>
      </c>
      <c r="D214" s="43" t="str">
        <f t="shared" si="25"/>
        <v>EUR12F12Y_Quote</v>
      </c>
      <c r="E214" s="43" t="str">
        <f>_xll.cfyql_SimpleQuote(D214,,RateTickValue,Permanent,Trigger,ObjectOverwrite)</f>
        <v>EUR12F12Y_Quote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f>_xll.cfyql_SimpleQuoteSetValue(E214,R214/100,Trigger)</f>
        <v>1.983E-2</v>
      </c>
      <c r="T214" s="129"/>
      <c r="V214" s="160"/>
    </row>
    <row r="215" spans="1:22" x14ac:dyDescent="0.2">
      <c r="A215" s="134"/>
      <c r="B215" s="45" t="str">
        <f t="shared" si="23"/>
        <v>13Y</v>
      </c>
      <c r="C215" s="45" t="str">
        <f t="shared" si="24"/>
        <v>12F</v>
      </c>
      <c r="D215" s="43" t="str">
        <f t="shared" si="25"/>
        <v>EUR12F13Y_Quote</v>
      </c>
      <c r="E215" s="43" t="str">
        <f>_xll.cfyql_SimpleQuote(D215,,RateTickValue,Permanent,Trigger,ObjectOverwrite)</f>
        <v>EUR12F13Y_Quote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f>_xll.cfyql_SimpleQuoteSetValue(E215,R215/100,Trigger)</f>
        <v>1.9560000000000001E-2</v>
      </c>
      <c r="T215" s="129"/>
      <c r="V215" s="160"/>
    </row>
    <row r="216" spans="1:22" x14ac:dyDescent="0.2">
      <c r="A216" s="134"/>
      <c r="B216" s="45" t="str">
        <f t="shared" si="23"/>
        <v>14Y</v>
      </c>
      <c r="C216" s="45" t="str">
        <f t="shared" si="24"/>
        <v>12F</v>
      </c>
      <c r="D216" s="43" t="str">
        <f t="shared" si="25"/>
        <v>EUR12F14Y_Quote</v>
      </c>
      <c r="E216" s="43" t="str">
        <f>_xll.cfyql_SimpleQuote(D216,,RateTickValue,Permanent,Trigger,ObjectOverwrite)</f>
        <v>EUR12F14Y_Quote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f>_xll.cfyql_SimpleQuoteSetValue(E216,R216/100,Trigger)</f>
        <v>1.9300000000000001E-2</v>
      </c>
      <c r="T216" s="129"/>
      <c r="V216" s="160"/>
    </row>
    <row r="217" spans="1:22" x14ac:dyDescent="0.2">
      <c r="A217" s="134"/>
      <c r="B217" s="45" t="str">
        <f t="shared" si="23"/>
        <v>15Y</v>
      </c>
      <c r="C217" s="45" t="str">
        <f t="shared" si="24"/>
        <v>12F</v>
      </c>
      <c r="D217" s="43" t="str">
        <f t="shared" si="25"/>
        <v>EUR12F15Y_Quote</v>
      </c>
      <c r="E217" s="43" t="str">
        <f>_xll.cfyql_SimpleQuote(D217,,RateTickValue,Permanent,Trigger,ObjectOverwrite)</f>
        <v>EUR12F15Y_Quote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f>_xll.cfyql_SimpleQuoteSetValue(E217,R217/100,Trigger)</f>
        <v>1.908E-2</v>
      </c>
      <c r="T217" s="129"/>
      <c r="V217" s="160"/>
    </row>
    <row r="218" spans="1:22" x14ac:dyDescent="0.2">
      <c r="A218" s="134"/>
      <c r="B218" s="45" t="str">
        <f t="shared" si="23"/>
        <v>20Y</v>
      </c>
      <c r="C218" s="45" t="str">
        <f t="shared" si="24"/>
        <v>12F</v>
      </c>
      <c r="D218" s="43" t="str">
        <f t="shared" si="25"/>
        <v>EUR12F20Y_Quote</v>
      </c>
      <c r="E218" s="43" t="str">
        <f>_xll.cfyql_SimpleQuote(D218,,RateTickValue,Permanent,Trigger,ObjectOverwrite)</f>
        <v>EUR12F20Y_Quote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f>_xll.cfyql_SimpleQuoteSetValue(E218,R218/100,Trigger)</f>
        <v>1.831E-2</v>
      </c>
      <c r="T218" s="129"/>
      <c r="V218" s="160"/>
    </row>
    <row r="219" spans="1:22" x14ac:dyDescent="0.2">
      <c r="A219" s="134"/>
      <c r="B219" s="45" t="str">
        <f t="shared" si="23"/>
        <v>25Y</v>
      </c>
      <c r="C219" s="45" t="str">
        <f t="shared" si="24"/>
        <v>12F</v>
      </c>
      <c r="D219" s="43" t="str">
        <f t="shared" si="25"/>
        <v>EUR12F25Y_Quote</v>
      </c>
      <c r="E219" s="43" t="str">
        <f>_xll.cfyql_SimpleQuote(D219,,RateTickValue,Permanent,Trigger,ObjectOverwrite)</f>
        <v>EUR12F25Y_Quote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f>_xll.cfyql_SimpleQuoteSetValue(E219,R219/100,Trigger)</f>
        <v>1.7860000000000001E-2</v>
      </c>
      <c r="T219" s="129"/>
      <c r="V219" s="160"/>
    </row>
    <row r="220" spans="1:22" x14ac:dyDescent="0.2">
      <c r="A220" s="134"/>
      <c r="B220" s="45" t="str">
        <f t="shared" si="23"/>
        <v>30Y</v>
      </c>
      <c r="C220" s="45" t="str">
        <f t="shared" si="24"/>
        <v>12F</v>
      </c>
      <c r="D220" s="43" t="str">
        <f t="shared" si="25"/>
        <v>EUR12F30Y_Quote</v>
      </c>
      <c r="E220" s="43" t="str">
        <f>_xll.cfyql_SimpleQuote(D220,,RateTickValue,Permanent,Trigger,ObjectOverwrite)</f>
        <v>EUR12F30Y_Quote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f>_xll.cfyql_SimpleQuoteSetValue(E220,R220/100,Trigger)</f>
        <v>1.7399999999999999E-2</v>
      </c>
      <c r="T220" s="129"/>
      <c r="V220" s="160"/>
    </row>
    <row r="221" spans="1:22" x14ac:dyDescent="0.2">
      <c r="A221" s="134"/>
      <c r="B221" s="45" t="str">
        <f t="shared" si="23"/>
        <v>1Y</v>
      </c>
      <c r="C221" s="45" t="str">
        <f t="shared" si="24"/>
        <v>13F</v>
      </c>
      <c r="D221" s="43" t="str">
        <f t="shared" si="25"/>
        <v>EUR13F1Y_Quote</v>
      </c>
      <c r="E221" s="43" t="str">
        <f>_xll.cfyql_SimpleQuote(D221,,RateTickValue,Permanent,Trigger,ObjectOverwrite)</f>
        <v>EUR13F1Y_Quote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f>_xll.cfyql_SimpleQuoteSetValue(E221,R221/100,Trigger)</f>
        <v>2.1940000000000001E-2</v>
      </c>
      <c r="T221" s="129"/>
      <c r="V221" s="160"/>
    </row>
    <row r="222" spans="1:22" x14ac:dyDescent="0.2">
      <c r="A222" s="134"/>
      <c r="B222" s="45" t="str">
        <f t="shared" si="23"/>
        <v>2Y</v>
      </c>
      <c r="C222" s="45" t="str">
        <f t="shared" si="24"/>
        <v>13F</v>
      </c>
      <c r="D222" s="43" t="str">
        <f t="shared" si="25"/>
        <v>EUR13F2Y_Quote</v>
      </c>
      <c r="E222" s="43" t="str">
        <f>_xll.cfyql_SimpleQuote(D222,,RateTickValue,Permanent,Trigger,ObjectOverwrite)</f>
        <v>EUR13F2Y_Quote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f>_xll.cfyql_SimpleQuoteSetValue(E222,R222/100,Trigger)</f>
        <v>2.1909999999999999E-2</v>
      </c>
      <c r="T222" s="129"/>
      <c r="V222" s="160"/>
    </row>
    <row r="223" spans="1:22" x14ac:dyDescent="0.2">
      <c r="A223" s="134"/>
      <c r="B223" s="45" t="str">
        <f t="shared" si="23"/>
        <v>3Y</v>
      </c>
      <c r="C223" s="45" t="str">
        <f t="shared" si="24"/>
        <v>13F</v>
      </c>
      <c r="D223" s="43" t="str">
        <f t="shared" si="25"/>
        <v>EUR13F3Y_Quote</v>
      </c>
      <c r="E223" s="43" t="str">
        <f>_xll.cfyql_SimpleQuote(D223,,RateTickValue,Permanent,Trigger,ObjectOverwrite)</f>
        <v>EUR13F3Y_Quote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f>_xll.cfyql_SimpleQuoteSetValue(E223,R223/100,Trigger)</f>
        <v>2.1780000000000001E-2</v>
      </c>
      <c r="T223" s="129"/>
      <c r="V223" s="160"/>
    </row>
    <row r="224" spans="1:22" x14ac:dyDescent="0.2">
      <c r="A224" s="134"/>
      <c r="B224" s="45" t="str">
        <f t="shared" si="23"/>
        <v>4Y</v>
      </c>
      <c r="C224" s="45" t="str">
        <f t="shared" si="24"/>
        <v>13F</v>
      </c>
      <c r="D224" s="43" t="str">
        <f t="shared" si="25"/>
        <v>EUR13F4Y_Quote</v>
      </c>
      <c r="E224" s="43" t="str">
        <f>_xll.cfyql_SimpleQuote(D224,,RateTickValue,Permanent,Trigger,ObjectOverwrite)</f>
        <v>EUR13F4Y_Quote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f>_xll.cfyql_SimpleQuoteSetValue(E224,R224/100,Trigger)</f>
        <v>2.1680000000000001E-2</v>
      </c>
      <c r="T224" s="129"/>
      <c r="V224" s="160"/>
    </row>
    <row r="225" spans="1:22" x14ac:dyDescent="0.2">
      <c r="A225" s="134"/>
      <c r="B225" s="45" t="str">
        <f t="shared" si="23"/>
        <v>5Y</v>
      </c>
      <c r="C225" s="45" t="str">
        <f t="shared" si="24"/>
        <v>13F</v>
      </c>
      <c r="D225" s="43" t="str">
        <f t="shared" si="25"/>
        <v>EUR13F5Y_Quote</v>
      </c>
      <c r="E225" s="43" t="str">
        <f>_xll.cfyql_SimpleQuote(D225,,RateTickValue,Permanent,Trigger,ObjectOverwrite)</f>
        <v>EUR13F5Y_Quote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f>_xll.cfyql_SimpleQuoteSetValue(E225,R225/100,Trigger)</f>
        <v>2.145E-2</v>
      </c>
      <c r="T225" s="129"/>
      <c r="V225" s="160"/>
    </row>
    <row r="226" spans="1:22" x14ac:dyDescent="0.2">
      <c r="A226" s="134"/>
      <c r="B226" s="45" t="str">
        <f t="shared" si="23"/>
        <v>6Y</v>
      </c>
      <c r="C226" s="45" t="str">
        <f t="shared" si="24"/>
        <v>13F</v>
      </c>
      <c r="D226" s="43" t="str">
        <f t="shared" si="25"/>
        <v>EUR13F6Y_Quote</v>
      </c>
      <c r="E226" s="43" t="str">
        <f>_xll.cfyql_SimpleQuote(D226,,RateTickValue,Permanent,Trigger,ObjectOverwrite)</f>
        <v>EUR13F6Y_Quote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f>_xll.cfyql_SimpleQuoteSetValue(E226,R226/100,Trigger)</f>
        <v>2.1190000000000001E-2</v>
      </c>
      <c r="T226" s="129"/>
      <c r="V226" s="160"/>
    </row>
    <row r="227" spans="1:22" x14ac:dyDescent="0.2">
      <c r="A227" s="134"/>
      <c r="B227" s="45" t="str">
        <f t="shared" si="23"/>
        <v>7Y</v>
      </c>
      <c r="C227" s="45" t="str">
        <f t="shared" si="24"/>
        <v>13F</v>
      </c>
      <c r="D227" s="43" t="str">
        <f t="shared" si="25"/>
        <v>EUR13F7Y_Quote</v>
      </c>
      <c r="E227" s="43" t="str">
        <f>_xll.cfyql_SimpleQuote(D227,,RateTickValue,Permanent,Trigger,ObjectOverwrite)</f>
        <v>EUR13F7Y_Quote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f>_xll.cfyql_SimpleQuoteSetValue(E227,R227/100,Trigger)</f>
        <v>2.0889999999999999E-2</v>
      </c>
      <c r="T227" s="129"/>
      <c r="V227" s="160"/>
    </row>
    <row r="228" spans="1:22" x14ac:dyDescent="0.2">
      <c r="A228" s="134"/>
      <c r="B228" s="45" t="str">
        <f t="shared" si="23"/>
        <v>8Y</v>
      </c>
      <c r="C228" s="45" t="str">
        <f t="shared" si="24"/>
        <v>13F</v>
      </c>
      <c r="D228" s="43" t="str">
        <f t="shared" si="25"/>
        <v>EUR13F8Y_Quote</v>
      </c>
      <c r="E228" s="43" t="str">
        <f>_xll.cfyql_SimpleQuote(D228,,RateTickValue,Permanent,Trigger,ObjectOverwrite)</f>
        <v>EUR13F8Y_Quote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f>_xll.cfyql_SimpleQuoteSetValue(E228,R228/100,Trigger)</f>
        <v>2.0570000000000001E-2</v>
      </c>
      <c r="T228" s="129"/>
      <c r="V228" s="160"/>
    </row>
    <row r="229" spans="1:22" x14ac:dyDescent="0.2">
      <c r="A229" s="134"/>
      <c r="B229" s="45" t="str">
        <f t="shared" si="23"/>
        <v>9Y</v>
      </c>
      <c r="C229" s="45" t="str">
        <f t="shared" si="24"/>
        <v>13F</v>
      </c>
      <c r="D229" s="43" t="str">
        <f t="shared" si="25"/>
        <v>EUR13F9Y_Quote</v>
      </c>
      <c r="E229" s="43" t="str">
        <f>_xll.cfyql_SimpleQuote(D229,,RateTickValue,Permanent,Trigger,ObjectOverwrite)</f>
        <v>EUR13F9Y_Quote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f>_xll.cfyql_SimpleQuoteSetValue(E229,R229/100,Trigger)</f>
        <v>2.027E-2</v>
      </c>
      <c r="T229" s="129"/>
      <c r="V229" s="160"/>
    </row>
    <row r="230" spans="1:22" x14ac:dyDescent="0.2">
      <c r="A230" s="134"/>
      <c r="B230" s="45" t="str">
        <f t="shared" si="23"/>
        <v>10Y</v>
      </c>
      <c r="C230" s="45" t="str">
        <f t="shared" si="24"/>
        <v>13F</v>
      </c>
      <c r="D230" s="43" t="str">
        <f t="shared" si="25"/>
        <v>EUR13F10Y_Quote</v>
      </c>
      <c r="E230" s="43" t="str">
        <f>_xll.cfyql_SimpleQuote(D230,,RateTickValue,Permanent,Trigger,ObjectOverwrite)</f>
        <v>EUR13F10Y_Quote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f>_xll.cfyql_SimpleQuoteSetValue(E230,R230/100,Trigger)</f>
        <v>1.993E-2</v>
      </c>
      <c r="T230" s="129"/>
      <c r="V230" s="160"/>
    </row>
    <row r="231" spans="1:22" x14ac:dyDescent="0.2">
      <c r="A231" s="134"/>
      <c r="B231" s="45" t="str">
        <f t="shared" si="23"/>
        <v>11Y</v>
      </c>
      <c r="C231" s="45" t="str">
        <f t="shared" si="24"/>
        <v>13F</v>
      </c>
      <c r="D231" s="43" t="str">
        <f t="shared" si="25"/>
        <v>EUR13F11Y_Quote</v>
      </c>
      <c r="E231" s="43" t="str">
        <f>_xll.cfyql_SimpleQuote(D231,,RateTickValue,Permanent,Trigger,ObjectOverwrite)</f>
        <v>EUR13F11Y_Quote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f>_xll.cfyql_SimpleQuoteSetValue(E231,R231/100,Trigger)</f>
        <v>1.9630000000000002E-2</v>
      </c>
      <c r="T231" s="129"/>
      <c r="V231" s="160"/>
    </row>
    <row r="232" spans="1:22" x14ac:dyDescent="0.2">
      <c r="A232" s="134"/>
      <c r="B232" s="45" t="str">
        <f t="shared" si="23"/>
        <v>12Y</v>
      </c>
      <c r="C232" s="45" t="str">
        <f t="shared" si="24"/>
        <v>13F</v>
      </c>
      <c r="D232" s="43" t="str">
        <f t="shared" si="25"/>
        <v>EUR13F12Y_Quote</v>
      </c>
      <c r="E232" s="43" t="str">
        <f>_xll.cfyql_SimpleQuote(D232,,RateTickValue,Permanent,Trigger,ObjectOverwrite)</f>
        <v>EUR13F12Y_Quote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f>_xll.cfyql_SimpleQuoteSetValue(E232,R232/100,Trigger)</f>
        <v>1.934E-2</v>
      </c>
      <c r="T232" s="129"/>
      <c r="V232" s="160"/>
    </row>
    <row r="233" spans="1:22" x14ac:dyDescent="0.2">
      <c r="A233" s="134"/>
      <c r="B233" s="45" t="str">
        <f t="shared" si="23"/>
        <v>13Y</v>
      </c>
      <c r="C233" s="45" t="str">
        <f t="shared" si="24"/>
        <v>13F</v>
      </c>
      <c r="D233" s="43" t="str">
        <f t="shared" si="25"/>
        <v>EUR13F13Y_Quote</v>
      </c>
      <c r="E233" s="43" t="str">
        <f>_xll.cfyql_SimpleQuote(D233,,RateTickValue,Permanent,Trigger,ObjectOverwrite)</f>
        <v>EUR13F13Y_Quote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f>_xll.cfyql_SimpleQuoteSetValue(E233,R233/100,Trigger)</f>
        <v>1.908E-2</v>
      </c>
      <c r="T233" s="129"/>
      <c r="V233" s="160"/>
    </row>
    <row r="234" spans="1:22" x14ac:dyDescent="0.2">
      <c r="A234" s="134"/>
      <c r="B234" s="45" t="str">
        <f t="shared" si="23"/>
        <v>14Y</v>
      </c>
      <c r="C234" s="45" t="str">
        <f t="shared" si="24"/>
        <v>13F</v>
      </c>
      <c r="D234" s="43" t="str">
        <f t="shared" si="25"/>
        <v>EUR13F14Y_Quote</v>
      </c>
      <c r="E234" s="43" t="str">
        <f>_xll.cfyql_SimpleQuote(D234,,RateTickValue,Permanent,Trigger,ObjectOverwrite)</f>
        <v>EUR13F14Y_Quote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f>_xll.cfyql_SimpleQuoteSetValue(E234,R234/100,Trigger)</f>
        <v>1.8849999999999999E-2</v>
      </c>
      <c r="T234" s="129"/>
      <c r="V234" s="160"/>
    </row>
    <row r="235" spans="1:22" x14ac:dyDescent="0.2">
      <c r="A235" s="134"/>
      <c r="B235" s="45" t="str">
        <f t="shared" si="23"/>
        <v>15Y</v>
      </c>
      <c r="C235" s="45" t="str">
        <f t="shared" si="24"/>
        <v>13F</v>
      </c>
      <c r="D235" s="43" t="str">
        <f t="shared" si="25"/>
        <v>EUR13F15Y_Quote</v>
      </c>
      <c r="E235" s="43" t="str">
        <f>_xll.cfyql_SimpleQuote(D235,,RateTickValue,Permanent,Trigger,ObjectOverwrite)</f>
        <v>EUR13F15Y_Quote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f>_xll.cfyql_SimpleQuoteSetValue(E235,R235/100,Trigger)</f>
        <v>1.866E-2</v>
      </c>
      <c r="T235" s="129"/>
      <c r="V235" s="160"/>
    </row>
    <row r="236" spans="1:22" x14ac:dyDescent="0.2">
      <c r="A236" s="134"/>
      <c r="B236" s="45" t="str">
        <f t="shared" si="23"/>
        <v>20Y</v>
      </c>
      <c r="C236" s="45" t="str">
        <f t="shared" si="24"/>
        <v>13F</v>
      </c>
      <c r="D236" s="43" t="str">
        <f t="shared" si="25"/>
        <v>EUR13F20Y_Quote</v>
      </c>
      <c r="E236" s="43" t="str">
        <f>_xll.cfyql_SimpleQuote(D236,,RateTickValue,Permanent,Trigger,ObjectOverwrite)</f>
        <v>EUR13F20Y_Quote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f>_xll.cfyql_SimpleQuoteSetValue(E236,R236/100,Trigger)</f>
        <v>1.7999999999999999E-2</v>
      </c>
      <c r="T236" s="129"/>
      <c r="V236" s="160"/>
    </row>
    <row r="237" spans="1:22" x14ac:dyDescent="0.2">
      <c r="A237" s="134"/>
      <c r="B237" s="45" t="str">
        <f t="shared" si="23"/>
        <v>25Y</v>
      </c>
      <c r="C237" s="45" t="str">
        <f t="shared" si="24"/>
        <v>13F</v>
      </c>
      <c r="D237" s="43" t="str">
        <f t="shared" si="25"/>
        <v>EUR13F25Y_Quote</v>
      </c>
      <c r="E237" s="43" t="str">
        <f>_xll.cfyql_SimpleQuote(D237,,RateTickValue,Permanent,Trigger,ObjectOverwrite)</f>
        <v>EUR13F25Y_Quote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f>_xll.cfyql_SimpleQuoteSetValue(E237,R237/100,Trigger)</f>
        <v>1.7569999999999999E-2</v>
      </c>
      <c r="T237" s="129"/>
      <c r="V237" s="160"/>
    </row>
    <row r="238" spans="1:22" x14ac:dyDescent="0.2">
      <c r="A238" s="134"/>
      <c r="B238" s="45" t="str">
        <f t="shared" si="23"/>
        <v>30Y</v>
      </c>
      <c r="C238" s="45" t="str">
        <f t="shared" si="24"/>
        <v>13F</v>
      </c>
      <c r="D238" s="43" t="str">
        <f t="shared" si="25"/>
        <v>EUR13F30Y_Quote</v>
      </c>
      <c r="E238" s="43" t="str">
        <f>_xll.cfyql_SimpleQuote(D238,,RateTickValue,Permanent,Trigger,ObjectOverwrite)</f>
        <v>EUR13F30Y_Quote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f>_xll.cfyql_SimpleQuoteSetValue(E238,R238/100,Trigger)</f>
        <v>1.7100000000000001E-2</v>
      </c>
      <c r="T238" s="129"/>
      <c r="V238" s="160"/>
    </row>
    <row r="239" spans="1:22" x14ac:dyDescent="0.2">
      <c r="A239" s="134"/>
      <c r="B239" s="45" t="str">
        <f t="shared" si="23"/>
        <v>1Y</v>
      </c>
      <c r="C239" s="45" t="str">
        <f t="shared" si="24"/>
        <v>14F</v>
      </c>
      <c r="D239" s="43" t="str">
        <f t="shared" si="25"/>
        <v>EUR14F1Y_Quote</v>
      </c>
      <c r="E239" s="43" t="str">
        <f>_xll.cfyql_SimpleQuote(D239,,RateTickValue,Permanent,Trigger,ObjectOverwrite)</f>
        <v>EUR14F1Y_Quote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f>_xll.cfyql_SimpleQuoteSetValue(E239,R239/100,Trigger)</f>
        <v>2.188E-2</v>
      </c>
      <c r="T239" s="129"/>
      <c r="V239" s="160"/>
    </row>
    <row r="240" spans="1:22" x14ac:dyDescent="0.2">
      <c r="A240" s="134"/>
      <c r="B240" s="45" t="str">
        <f t="shared" si="23"/>
        <v>2Y</v>
      </c>
      <c r="C240" s="45" t="str">
        <f t="shared" si="24"/>
        <v>14F</v>
      </c>
      <c r="D240" s="43" t="str">
        <f t="shared" si="25"/>
        <v>EUR14F2Y_Quote</v>
      </c>
      <c r="E240" s="43" t="str">
        <f>_xll.cfyql_SimpleQuote(D240,,RateTickValue,Permanent,Trigger,ObjectOverwrite)</f>
        <v>EUR14F2Y_Quote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f>_xll.cfyql_SimpleQuoteSetValue(E240,R240/100,Trigger)</f>
        <v>2.1700000000000001E-2</v>
      </c>
      <c r="T240" s="129"/>
      <c r="V240" s="160"/>
    </row>
    <row r="241" spans="1:22" x14ac:dyDescent="0.2">
      <c r="A241" s="134"/>
      <c r="B241" s="45" t="str">
        <f t="shared" si="23"/>
        <v>3Y</v>
      </c>
      <c r="C241" s="45" t="str">
        <f t="shared" si="24"/>
        <v>14F</v>
      </c>
      <c r="D241" s="43" t="str">
        <f t="shared" si="25"/>
        <v>EUR14F3Y_Quote</v>
      </c>
      <c r="E241" s="43" t="str">
        <f>_xll.cfyql_SimpleQuote(D241,,RateTickValue,Permanent,Trigger,ObjectOverwrite)</f>
        <v>EUR14F3Y_Quote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f>_xll.cfyql_SimpleQuoteSetValue(E241,R241/100,Trigger)</f>
        <v>2.1590000000000002E-2</v>
      </c>
      <c r="T241" s="129"/>
      <c r="V241" s="160"/>
    </row>
    <row r="242" spans="1:22" x14ac:dyDescent="0.2">
      <c r="A242" s="134"/>
      <c r="B242" s="45" t="str">
        <f t="shared" si="23"/>
        <v>4Y</v>
      </c>
      <c r="C242" s="45" t="str">
        <f t="shared" si="24"/>
        <v>14F</v>
      </c>
      <c r="D242" s="43" t="str">
        <f t="shared" si="25"/>
        <v>EUR14F4Y_Quote</v>
      </c>
      <c r="E242" s="43" t="str">
        <f>_xll.cfyql_SimpleQuote(D242,,RateTickValue,Permanent,Trigger,ObjectOverwrite)</f>
        <v>EUR14F4Y_Quote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f>_xll.cfyql_SimpleQuoteSetValue(E242,R242/100,Trigger)</f>
        <v>2.1319999999999999E-2</v>
      </c>
      <c r="T242" s="129"/>
      <c r="V242" s="160"/>
    </row>
    <row r="243" spans="1:22" x14ac:dyDescent="0.2">
      <c r="A243" s="134"/>
      <c r="B243" s="45" t="str">
        <f t="shared" si="23"/>
        <v>5Y</v>
      </c>
      <c r="C243" s="45" t="str">
        <f t="shared" si="24"/>
        <v>14F</v>
      </c>
      <c r="D243" s="43" t="str">
        <f t="shared" si="25"/>
        <v>EUR14F5Y_Quote</v>
      </c>
      <c r="E243" s="43" t="str">
        <f>_xll.cfyql_SimpleQuote(D243,,RateTickValue,Permanent,Trigger,ObjectOverwrite)</f>
        <v>EUR14F5Y_Quote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f>_xll.cfyql_SimpleQuoteSetValue(E243,R243/100,Trigger)</f>
        <v>2.103E-2</v>
      </c>
      <c r="T243" s="129"/>
      <c r="V243" s="160"/>
    </row>
    <row r="244" spans="1:22" x14ac:dyDescent="0.2">
      <c r="A244" s="134"/>
      <c r="B244" s="45" t="str">
        <f t="shared" si="23"/>
        <v>6Y</v>
      </c>
      <c r="C244" s="45" t="str">
        <f t="shared" si="24"/>
        <v>14F</v>
      </c>
      <c r="D244" s="43" t="str">
        <f t="shared" si="25"/>
        <v>EUR14F6Y_Quote</v>
      </c>
      <c r="E244" s="43" t="str">
        <f>_xll.cfyql_SimpleQuote(D244,,RateTickValue,Permanent,Trigger,ObjectOverwrite)</f>
        <v>EUR14F6Y_Quote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f>_xll.cfyql_SimpleQuoteSetValue(E244,R244/100,Trigger)</f>
        <v>2.0709999999999999E-2</v>
      </c>
      <c r="T244" s="129"/>
      <c r="V244" s="160"/>
    </row>
    <row r="245" spans="1:22" x14ac:dyDescent="0.2">
      <c r="A245" s="134"/>
      <c r="B245" s="45" t="str">
        <f t="shared" si="23"/>
        <v>7Y</v>
      </c>
      <c r="C245" s="45" t="str">
        <f t="shared" si="24"/>
        <v>14F</v>
      </c>
      <c r="D245" s="43" t="str">
        <f t="shared" si="25"/>
        <v>EUR14F7Y_Quote</v>
      </c>
      <c r="E245" s="43" t="str">
        <f>_xll.cfyql_SimpleQuote(D245,,RateTickValue,Permanent,Trigger,ObjectOverwrite)</f>
        <v>EUR14F7Y_Quote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f>_xll.cfyql_SimpleQuoteSetValue(E245,R245/100,Trigger)</f>
        <v>2.036E-2</v>
      </c>
      <c r="T245" s="129"/>
      <c r="V245" s="160"/>
    </row>
    <row r="246" spans="1:22" x14ac:dyDescent="0.2">
      <c r="A246" s="134"/>
      <c r="B246" s="45" t="str">
        <f t="shared" si="23"/>
        <v>8Y</v>
      </c>
      <c r="C246" s="45" t="str">
        <f t="shared" si="24"/>
        <v>14F</v>
      </c>
      <c r="D246" s="43" t="str">
        <f t="shared" si="25"/>
        <v>EUR14F8Y_Quote</v>
      </c>
      <c r="E246" s="43" t="str">
        <f>_xll.cfyql_SimpleQuote(D246,,RateTickValue,Permanent,Trigger,ObjectOverwrite)</f>
        <v>EUR14F8Y_Quote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f>_xll.cfyql_SimpleQuoteSetValue(E246,R246/100,Trigger)</f>
        <v>2.0049999999999998E-2</v>
      </c>
      <c r="T246" s="129"/>
      <c r="V246" s="160"/>
    </row>
    <row r="247" spans="1:22" x14ac:dyDescent="0.2">
      <c r="A247" s="134"/>
      <c r="B247" s="45" t="str">
        <f t="shared" si="23"/>
        <v>9Y</v>
      </c>
      <c r="C247" s="45" t="str">
        <f t="shared" si="24"/>
        <v>14F</v>
      </c>
      <c r="D247" s="43" t="str">
        <f t="shared" si="25"/>
        <v>EUR14F9Y_Quote</v>
      </c>
      <c r="E247" s="43" t="str">
        <f>_xll.cfyql_SimpleQuote(D247,,RateTickValue,Permanent,Trigger,ObjectOverwrite)</f>
        <v>EUR14F9Y_Quote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f>_xll.cfyql_SimpleQuoteSetValue(E247,R247/100,Trigger)</f>
        <v>1.968E-2</v>
      </c>
      <c r="T247" s="129"/>
      <c r="V247" s="160"/>
    </row>
    <row r="248" spans="1:22" x14ac:dyDescent="0.2">
      <c r="A248" s="134"/>
      <c r="B248" s="45" t="str">
        <f t="shared" si="23"/>
        <v>10Y</v>
      </c>
      <c r="C248" s="45" t="str">
        <f t="shared" si="24"/>
        <v>14F</v>
      </c>
      <c r="D248" s="43" t="str">
        <f t="shared" si="25"/>
        <v>EUR14F10Y_Quote</v>
      </c>
      <c r="E248" s="43" t="str">
        <f>_xll.cfyql_SimpleQuote(D248,,RateTickValue,Permanent,Trigger,ObjectOverwrite)</f>
        <v>EUR14F10Y_Quote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f>_xll.cfyql_SimpleQuoteSetValue(E248,R248/100,Trigger)</f>
        <v>1.9369999999999998E-2</v>
      </c>
      <c r="T248" s="129"/>
      <c r="V248" s="160"/>
    </row>
    <row r="249" spans="1:22" x14ac:dyDescent="0.2">
      <c r="A249" s="134"/>
      <c r="B249" s="45" t="str">
        <f t="shared" si="23"/>
        <v>11Y</v>
      </c>
      <c r="C249" s="45" t="str">
        <f t="shared" si="24"/>
        <v>14F</v>
      </c>
      <c r="D249" s="43" t="str">
        <f t="shared" si="25"/>
        <v>EUR14F11Y_Quote</v>
      </c>
      <c r="E249" s="43" t="str">
        <f>_xll.cfyql_SimpleQuote(D249,,RateTickValue,Permanent,Trigger,ObjectOverwrite)</f>
        <v>EUR14F11Y_Quote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f>_xll.cfyql_SimpleQuoteSetValue(E249,R249/100,Trigger)</f>
        <v>1.908E-2</v>
      </c>
      <c r="T249" s="129"/>
      <c r="V249" s="160"/>
    </row>
    <row r="250" spans="1:22" x14ac:dyDescent="0.2">
      <c r="A250" s="134"/>
      <c r="B250" s="45" t="str">
        <f t="shared" si="23"/>
        <v>12Y</v>
      </c>
      <c r="C250" s="45" t="str">
        <f t="shared" si="24"/>
        <v>14F</v>
      </c>
      <c r="D250" s="43" t="str">
        <f t="shared" si="25"/>
        <v>EUR14F12Y_Quote</v>
      </c>
      <c r="E250" s="43" t="str">
        <f>_xll.cfyql_SimpleQuote(D250,,RateTickValue,Permanent,Trigger,ObjectOverwrite)</f>
        <v>EUR14F12Y_Quote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f>_xll.cfyql_SimpleQuoteSetValue(E250,R250/100,Trigger)</f>
        <v>1.881E-2</v>
      </c>
      <c r="T250" s="129"/>
      <c r="V250" s="160"/>
    </row>
    <row r="251" spans="1:22" x14ac:dyDescent="0.2">
      <c r="A251" s="134"/>
      <c r="B251" s="45" t="str">
        <f t="shared" si="23"/>
        <v>13Y</v>
      </c>
      <c r="C251" s="45" t="str">
        <f t="shared" si="24"/>
        <v>14F</v>
      </c>
      <c r="D251" s="43" t="str">
        <f t="shared" si="25"/>
        <v>EUR14F13Y_Quote</v>
      </c>
      <c r="E251" s="43" t="str">
        <f>_xll.cfyql_SimpleQuote(D251,,RateTickValue,Permanent,Trigger,ObjectOverwrite)</f>
        <v>EUR14F13Y_Quote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f>_xll.cfyql_SimpleQuoteSetValue(E251,R251/100,Trigger)</f>
        <v>1.8579999999999999E-2</v>
      </c>
      <c r="T251" s="129"/>
      <c r="V251" s="160"/>
    </row>
    <row r="252" spans="1:22" x14ac:dyDescent="0.2">
      <c r="A252" s="134"/>
      <c r="B252" s="45" t="str">
        <f t="shared" si="23"/>
        <v>14Y</v>
      </c>
      <c r="C252" s="45" t="str">
        <f t="shared" si="24"/>
        <v>14F</v>
      </c>
      <c r="D252" s="43" t="str">
        <f t="shared" si="25"/>
        <v>EUR14F14Y_Quote</v>
      </c>
      <c r="E252" s="43" t="str">
        <f>_xll.cfyql_SimpleQuote(D252,,RateTickValue,Permanent,Trigger,ObjectOverwrite)</f>
        <v>EUR14F14Y_Quote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f>_xll.cfyql_SimpleQuoteSetValue(E252,R252/100,Trigger)</f>
        <v>1.839E-2</v>
      </c>
      <c r="T252" s="129"/>
      <c r="V252" s="160"/>
    </row>
    <row r="253" spans="1:22" x14ac:dyDescent="0.2">
      <c r="A253" s="134"/>
      <c r="B253" s="45" t="str">
        <f t="shared" si="23"/>
        <v>15Y</v>
      </c>
      <c r="C253" s="45" t="str">
        <f t="shared" si="24"/>
        <v>14F</v>
      </c>
      <c r="D253" s="43" t="str">
        <f t="shared" si="25"/>
        <v>EUR14F15Y_Quote</v>
      </c>
      <c r="E253" s="43" t="str">
        <f>_xll.cfyql_SimpleQuote(D253,,RateTickValue,Permanent,Trigger,ObjectOverwrite)</f>
        <v>EUR14F15Y_Quote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f>_xll.cfyql_SimpleQuoteSetValue(E253,R253/100,Trigger)</f>
        <v>1.8200000000000001E-2</v>
      </c>
      <c r="T253" s="129"/>
      <c r="V253" s="160"/>
    </row>
    <row r="254" spans="1:22" x14ac:dyDescent="0.2">
      <c r="A254" s="134"/>
      <c r="B254" s="45" t="str">
        <f t="shared" si="23"/>
        <v>20Y</v>
      </c>
      <c r="C254" s="45" t="str">
        <f t="shared" si="24"/>
        <v>14F</v>
      </c>
      <c r="D254" s="43" t="str">
        <f t="shared" si="25"/>
        <v>EUR14F20Y_Quote</v>
      </c>
      <c r="E254" s="43" t="str">
        <f>_xll.cfyql_SimpleQuote(D254,,RateTickValue,Permanent,Trigger,ObjectOverwrite)</f>
        <v>EUR14F20Y_Quote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f>_xll.cfyql_SimpleQuoteSetValue(E254,R254/100,Trigger)</f>
        <v>1.7670000000000002E-2</v>
      </c>
      <c r="T254" s="129"/>
      <c r="V254" s="160"/>
    </row>
    <row r="255" spans="1:22" x14ac:dyDescent="0.2">
      <c r="A255" s="134"/>
      <c r="B255" s="45" t="str">
        <f t="shared" si="23"/>
        <v>25Y</v>
      </c>
      <c r="C255" s="45" t="str">
        <f t="shared" si="24"/>
        <v>14F</v>
      </c>
      <c r="D255" s="43" t="str">
        <f t="shared" si="25"/>
        <v>EUR14F25Y_Quote</v>
      </c>
      <c r="E255" s="43" t="str">
        <f>_xll.cfyql_SimpleQuote(D255,,RateTickValue,Permanent,Trigger,ObjectOverwrite)</f>
        <v>EUR14F25Y_Quote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f>_xll.cfyql_SimpleQuoteSetValue(E255,R255/100,Trigger)</f>
        <v>1.7260000000000001E-2</v>
      </c>
      <c r="T255" s="129"/>
      <c r="V255" s="160"/>
    </row>
    <row r="256" spans="1:22" x14ac:dyDescent="0.2">
      <c r="A256" s="134"/>
      <c r="B256" s="45" t="str">
        <f t="shared" si="23"/>
        <v>30Y</v>
      </c>
      <c r="C256" s="45" t="str">
        <f t="shared" si="24"/>
        <v>14F</v>
      </c>
      <c r="D256" s="43" t="str">
        <f t="shared" si="25"/>
        <v>EUR14F30Y_Quote</v>
      </c>
      <c r="E256" s="43" t="str">
        <f>_xll.cfyql_SimpleQuote(D256,,RateTickValue,Permanent,Trigger,ObjectOverwrite)</f>
        <v>EUR14F30Y_Quote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f>_xll.cfyql_SimpleQuoteSetValue(E256,R256/100,Trigger)</f>
        <v>1.678E-2</v>
      </c>
      <c r="T256" s="129"/>
      <c r="V256" s="160"/>
    </row>
    <row r="257" spans="1:22" x14ac:dyDescent="0.2">
      <c r="A257" s="134"/>
      <c r="B257" s="45" t="str">
        <f t="shared" si="23"/>
        <v>1Y</v>
      </c>
      <c r="C257" s="45" t="str">
        <f t="shared" si="24"/>
        <v>15F</v>
      </c>
      <c r="D257" s="43" t="str">
        <f t="shared" si="25"/>
        <v>EUR15F1Y_Quote</v>
      </c>
      <c r="E257" s="43" t="str">
        <f>_xll.cfyql_SimpleQuote(D257,,RateTickValue,Permanent,Trigger,ObjectOverwrite)</f>
        <v>EUR15F1Y_Quote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f>_xll.cfyql_SimpleQuoteSetValue(E257,R257/100,Trigger)</f>
        <v>2.1510000000000001E-2</v>
      </c>
      <c r="T257" s="129"/>
      <c r="V257" s="160"/>
    </row>
    <row r="258" spans="1:22" x14ac:dyDescent="0.2">
      <c r="A258" s="134"/>
      <c r="B258" s="45" t="str">
        <f t="shared" si="23"/>
        <v>2Y</v>
      </c>
      <c r="C258" s="45" t="str">
        <f t="shared" si="24"/>
        <v>15F</v>
      </c>
      <c r="D258" s="43" t="str">
        <f t="shared" si="25"/>
        <v>EUR15F2Y_Quote</v>
      </c>
      <c r="E258" s="43" t="str">
        <f>_xll.cfyql_SimpleQuote(D258,,RateTickValue,Permanent,Trigger,ObjectOverwrite)</f>
        <v>EUR15F2Y_Quote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f>_xll.cfyql_SimpleQuoteSetValue(E258,R258/100,Trigger)</f>
        <v>2.1440000000000001E-2</v>
      </c>
      <c r="T258" s="129"/>
      <c r="V258" s="160"/>
    </row>
    <row r="259" spans="1:22" x14ac:dyDescent="0.2">
      <c r="A259" s="134"/>
      <c r="B259" s="45" t="str">
        <f t="shared" si="23"/>
        <v>3Y</v>
      </c>
      <c r="C259" s="45" t="str">
        <f t="shared" si="24"/>
        <v>15F</v>
      </c>
      <c r="D259" s="43" t="str">
        <f t="shared" si="25"/>
        <v>EUR15F3Y_Quote</v>
      </c>
      <c r="E259" s="43" t="str">
        <f>_xll.cfyql_SimpleQuote(D259,,RateTickValue,Permanent,Trigger,ObjectOverwrite)</f>
        <v>EUR15F3Y_Quote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f>_xll.cfyql_SimpleQuoteSetValue(E259,R259/100,Trigger)</f>
        <v>2.112E-2</v>
      </c>
      <c r="T259" s="129"/>
      <c r="V259" s="160"/>
    </row>
    <row r="260" spans="1:22" x14ac:dyDescent="0.2">
      <c r="A260" s="134"/>
      <c r="B260" s="45" t="str">
        <f t="shared" si="23"/>
        <v>4Y</v>
      </c>
      <c r="C260" s="45" t="str">
        <f t="shared" si="24"/>
        <v>15F</v>
      </c>
      <c r="D260" s="43" t="str">
        <f t="shared" si="25"/>
        <v>EUR15F4Y_Quote</v>
      </c>
      <c r="E260" s="43" t="str">
        <f>_xll.cfyql_SimpleQuote(D260,,RateTickValue,Permanent,Trigger,ObjectOverwrite)</f>
        <v>EUR15F4Y_Quote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f>_xll.cfyql_SimpleQuoteSetValue(E260,R260/100,Trigger)</f>
        <v>2.0809999999999999E-2</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str">
        <f>_xll.cfyql_SimpleQuote(D261,,RateTickValue,Permanent,Trigger,ObjectOverwrite)</f>
        <v>EUR15F5Y_Quote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f>_xll.cfyql_SimpleQuoteSetValue(E261,R261/100,Trigger)</f>
        <v>2.0459999999999999E-2</v>
      </c>
      <c r="T261" s="129"/>
      <c r="V261" s="160"/>
    </row>
    <row r="262" spans="1:22" x14ac:dyDescent="0.2">
      <c r="A262" s="134"/>
      <c r="B262" s="45" t="str">
        <f t="shared" si="31"/>
        <v>6Y</v>
      </c>
      <c r="C262" s="45" t="str">
        <f t="shared" si="32"/>
        <v>15F</v>
      </c>
      <c r="D262" s="43" t="str">
        <f t="shared" si="33"/>
        <v>EUR15F6Y_Quote</v>
      </c>
      <c r="E262" s="43" t="str">
        <f>_xll.cfyql_SimpleQuote(D262,,RateTickValue,Permanent,Trigger,ObjectOverwrite)</f>
        <v>EUR15F6Y_Quote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f>_xll.cfyql_SimpleQuoteSetValue(E262,R262/100,Trigger)</f>
        <v>2.009E-2</v>
      </c>
      <c r="T262" s="129"/>
      <c r="V262" s="160"/>
    </row>
    <row r="263" spans="1:22" x14ac:dyDescent="0.2">
      <c r="A263" s="134"/>
      <c r="B263" s="45" t="str">
        <f t="shared" si="31"/>
        <v>7Y</v>
      </c>
      <c r="C263" s="45" t="str">
        <f t="shared" si="32"/>
        <v>15F</v>
      </c>
      <c r="D263" s="43" t="str">
        <f t="shared" si="33"/>
        <v>EUR15F7Y_Quote</v>
      </c>
      <c r="E263" s="43" t="str">
        <f>_xll.cfyql_SimpleQuote(D263,,RateTickValue,Permanent,Trigger,ObjectOverwrite)</f>
        <v>EUR15F7Y_Quote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f>_xll.cfyql_SimpleQuoteSetValue(E263,R263/100,Trigger)</f>
        <v>1.976E-2</v>
      </c>
      <c r="T263" s="129"/>
      <c r="V263" s="160"/>
    </row>
    <row r="264" spans="1:22" x14ac:dyDescent="0.2">
      <c r="A264" s="134"/>
      <c r="B264" s="45" t="str">
        <f t="shared" si="31"/>
        <v>8Y</v>
      </c>
      <c r="C264" s="45" t="str">
        <f t="shared" si="32"/>
        <v>15F</v>
      </c>
      <c r="D264" s="43" t="str">
        <f t="shared" si="33"/>
        <v>EUR15F8Y_Quote</v>
      </c>
      <c r="E264" s="43" t="str">
        <f>_xll.cfyql_SimpleQuote(D264,,RateTickValue,Permanent,Trigger,ObjectOverwrite)</f>
        <v>EUR15F8Y_Quote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f>_xll.cfyql_SimpleQuoteSetValue(E264,R264/100,Trigger)</f>
        <v>1.9380000000000001E-2</v>
      </c>
      <c r="T264" s="129"/>
      <c r="V264" s="160"/>
    </row>
    <row r="265" spans="1:22" x14ac:dyDescent="0.2">
      <c r="A265" s="134"/>
      <c r="B265" s="45" t="str">
        <f t="shared" si="31"/>
        <v>9Y</v>
      </c>
      <c r="C265" s="45" t="str">
        <f t="shared" si="32"/>
        <v>15F</v>
      </c>
      <c r="D265" s="43" t="str">
        <f t="shared" si="33"/>
        <v>EUR15F9Y_Quote</v>
      </c>
      <c r="E265" s="43" t="str">
        <f>_xll.cfyql_SimpleQuote(D265,,RateTickValue,Permanent,Trigger,ObjectOverwrite)</f>
        <v>EUR15F9Y_Quote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f>_xll.cfyql_SimpleQuoteSetValue(E265,R265/100,Trigger)</f>
        <v>1.907E-2</v>
      </c>
      <c r="T265" s="129"/>
      <c r="V265" s="160"/>
    </row>
    <row r="266" spans="1:22" x14ac:dyDescent="0.2">
      <c r="A266" s="134"/>
      <c r="B266" s="45" t="str">
        <f t="shared" si="31"/>
        <v>10Y</v>
      </c>
      <c r="C266" s="45" t="str">
        <f t="shared" si="32"/>
        <v>15F</v>
      </c>
      <c r="D266" s="43" t="str">
        <f t="shared" si="33"/>
        <v>EUR15F10Y_Quote</v>
      </c>
      <c r="E266" s="43" t="str">
        <f>_xll.cfyql_SimpleQuote(D266,,RateTickValue,Permanent,Trigger,ObjectOverwrite)</f>
        <v>EUR15F10Y_Quote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f>_xll.cfyql_SimpleQuoteSetValue(E266,R266/100,Trigger)</f>
        <v>1.8769999999999998E-2</v>
      </c>
      <c r="T266" s="129"/>
      <c r="V266" s="160"/>
    </row>
    <row r="267" spans="1:22" x14ac:dyDescent="0.2">
      <c r="A267" s="134"/>
      <c r="B267" s="45" t="str">
        <f t="shared" si="31"/>
        <v>11Y</v>
      </c>
      <c r="C267" s="45" t="str">
        <f t="shared" si="32"/>
        <v>15F</v>
      </c>
      <c r="D267" s="43" t="str">
        <f t="shared" si="33"/>
        <v>EUR15F11Y_Quote</v>
      </c>
      <c r="E267" s="43" t="str">
        <f>_xll.cfyql_SimpleQuote(D267,,RateTickValue,Permanent,Trigger,ObjectOverwrite)</f>
        <v>EUR15F11Y_Quote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f>_xll.cfyql_SimpleQuoteSetValue(E267,R267/100,Trigger)</f>
        <v>1.8499999999999999E-2</v>
      </c>
      <c r="T267" s="129"/>
      <c r="V267" s="160"/>
    </row>
    <row r="268" spans="1:22" x14ac:dyDescent="0.2">
      <c r="A268" s="134"/>
      <c r="B268" s="45" t="str">
        <f t="shared" si="31"/>
        <v>12Y</v>
      </c>
      <c r="C268" s="45" t="str">
        <f t="shared" si="32"/>
        <v>15F</v>
      </c>
      <c r="D268" s="43" t="str">
        <f t="shared" si="33"/>
        <v>EUR15F12Y_Quote</v>
      </c>
      <c r="E268" s="43" t="str">
        <f>_xll.cfyql_SimpleQuote(D268,,RateTickValue,Permanent,Trigger,ObjectOverwrite)</f>
        <v>EUR15F12Y_Quote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f>_xll.cfyql_SimpleQuoteSetValue(E268,R268/100,Trigger)</f>
        <v>1.8270000000000002E-2</v>
      </c>
      <c r="T268" s="129"/>
      <c r="V268" s="160"/>
    </row>
    <row r="269" spans="1:22" x14ac:dyDescent="0.2">
      <c r="A269" s="134"/>
      <c r="B269" s="45" t="str">
        <f t="shared" si="31"/>
        <v>13Y</v>
      </c>
      <c r="C269" s="45" t="str">
        <f t="shared" si="32"/>
        <v>15F</v>
      </c>
      <c r="D269" s="43" t="str">
        <f t="shared" si="33"/>
        <v>EUR15F13Y_Quote</v>
      </c>
      <c r="E269" s="43" t="str">
        <f>_xll.cfyql_SimpleQuote(D269,,RateTickValue,Permanent,Trigger,ObjectOverwrite)</f>
        <v>EUR15F13Y_Quote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f>_xll.cfyql_SimpleQuoteSetValue(E269,R269/100,Trigger)</f>
        <v>1.8089999999999998E-2</v>
      </c>
      <c r="T269" s="129"/>
      <c r="V269" s="160"/>
    </row>
    <row r="270" spans="1:22" x14ac:dyDescent="0.2">
      <c r="A270" s="134"/>
      <c r="B270" s="45" t="str">
        <f t="shared" si="31"/>
        <v>14Y</v>
      </c>
      <c r="C270" s="45" t="str">
        <f t="shared" si="32"/>
        <v>15F</v>
      </c>
      <c r="D270" s="43" t="str">
        <f t="shared" si="33"/>
        <v>EUR15F14Y_Quote</v>
      </c>
      <c r="E270" s="43" t="str">
        <f>_xll.cfyql_SimpleQuote(D270,,RateTickValue,Permanent,Trigger,ObjectOverwrite)</f>
        <v>EUR15F14Y_Quote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f>_xll.cfyql_SimpleQuoteSetValue(E270,R270/100,Trigger)</f>
        <v>1.7899999999999999E-2</v>
      </c>
      <c r="T270" s="129"/>
      <c r="V270" s="160"/>
    </row>
    <row r="271" spans="1:22" x14ac:dyDescent="0.2">
      <c r="A271" s="134"/>
      <c r="B271" s="45" t="str">
        <f t="shared" si="31"/>
        <v>15Y</v>
      </c>
      <c r="C271" s="45" t="str">
        <f t="shared" si="32"/>
        <v>15F</v>
      </c>
      <c r="D271" s="43" t="str">
        <f t="shared" si="33"/>
        <v>EUR15F15Y_Quote</v>
      </c>
      <c r="E271" s="43" t="str">
        <f>_xll.cfyql_SimpleQuote(D271,,RateTickValue,Permanent,Trigger,ObjectOverwrite)</f>
        <v>EUR15F15Y_Quote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f>_xll.cfyql_SimpleQuoteSetValue(E271,R271/100,Trigger)</f>
        <v>1.7770000000000001E-2</v>
      </c>
      <c r="T271" s="129"/>
      <c r="V271" s="160"/>
    </row>
    <row r="272" spans="1:22" x14ac:dyDescent="0.2">
      <c r="A272" s="134"/>
      <c r="B272" s="45" t="str">
        <f t="shared" si="31"/>
        <v>20Y</v>
      </c>
      <c r="C272" s="45" t="str">
        <f t="shared" si="32"/>
        <v>15F</v>
      </c>
      <c r="D272" s="43" t="str">
        <f t="shared" si="33"/>
        <v>EUR15F20Y_Quote</v>
      </c>
      <c r="E272" s="43" t="str">
        <f>_xll.cfyql_SimpleQuote(D272,,RateTickValue,Permanent,Trigger,ObjectOverwrite)</f>
        <v>EUR15F20Y_Quote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f>_xll.cfyql_SimpleQuoteSetValue(E272,R272/100,Trigger)</f>
        <v>1.7330000000000002E-2</v>
      </c>
      <c r="T272" s="129"/>
      <c r="V272" s="160"/>
    </row>
    <row r="273" spans="1:22" x14ac:dyDescent="0.2">
      <c r="A273" s="134"/>
      <c r="B273" s="45" t="str">
        <f t="shared" si="31"/>
        <v>25Y</v>
      </c>
      <c r="C273" s="45" t="str">
        <f t="shared" si="32"/>
        <v>15F</v>
      </c>
      <c r="D273" s="43" t="str">
        <f t="shared" si="33"/>
        <v>EUR15F25Y_Quote</v>
      </c>
      <c r="E273" s="43" t="str">
        <f>_xll.cfyql_SimpleQuote(D273,,RateTickValue,Permanent,Trigger,ObjectOverwrite)</f>
        <v>EUR15F25Y_Quote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f>_xll.cfyql_SimpleQuoteSetValue(E273,R273/100,Trigger)</f>
        <v>1.6930000000000001E-2</v>
      </c>
      <c r="T273" s="129"/>
      <c r="V273" s="160"/>
    </row>
    <row r="274" spans="1:22" x14ac:dyDescent="0.2">
      <c r="A274" s="134"/>
      <c r="B274" s="45" t="str">
        <f t="shared" si="31"/>
        <v>30Y</v>
      </c>
      <c r="C274" s="45" t="str">
        <f t="shared" si="32"/>
        <v>15F</v>
      </c>
      <c r="D274" s="43" t="str">
        <f t="shared" si="33"/>
        <v>EUR15F30Y_Quote</v>
      </c>
      <c r="E274" s="43" t="str">
        <f>_xll.cfyql_SimpleQuote(D274,,RateTickValue,Permanent,Trigger,ObjectOverwrite)</f>
        <v>EUR15F30Y_Quote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f>_xll.cfyql_SimpleQuoteSetValue(E274,R274/100,Trigger)</f>
        <v>1.643E-2</v>
      </c>
      <c r="T274" s="129"/>
      <c r="V274" s="160"/>
    </row>
    <row r="275" spans="1:22" x14ac:dyDescent="0.2">
      <c r="A275" s="134"/>
      <c r="B275" s="45" t="str">
        <f t="shared" si="31"/>
        <v>1Y</v>
      </c>
      <c r="C275" s="45" t="str">
        <f t="shared" si="32"/>
        <v>20F</v>
      </c>
      <c r="D275" s="43" t="str">
        <f t="shared" si="33"/>
        <v>EUR20F1Y_Quote</v>
      </c>
      <c r="E275" s="43" t="str">
        <f>_xll.cfyql_SimpleQuote(D275,,RateTickValue,Permanent,Trigger,ObjectOverwrite)</f>
        <v>EUR20F1Y_Quote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f>_xll.cfyql_SimpleQuoteSetValue(E275,R275/100,Trigger)</f>
        <v>1.8149999999999999E-2</v>
      </c>
      <c r="T275" s="129"/>
      <c r="V275" s="160"/>
    </row>
    <row r="276" spans="1:22" x14ac:dyDescent="0.2">
      <c r="A276" s="134"/>
      <c r="B276" s="45" t="str">
        <f t="shared" si="31"/>
        <v>2Y</v>
      </c>
      <c r="C276" s="45" t="str">
        <f t="shared" si="32"/>
        <v>20F</v>
      </c>
      <c r="D276" s="43" t="str">
        <f t="shared" si="33"/>
        <v>EUR20F2Y_Quote</v>
      </c>
      <c r="E276" s="43" t="str">
        <f>_xll.cfyql_SimpleQuote(D276,,RateTickValue,Permanent,Trigger,ObjectOverwrite)</f>
        <v>EUR20F2Y_Quote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f>_xll.cfyql_SimpleQuoteSetValue(E276,R276/100,Trigger)</f>
        <v>1.7909999999999999E-2</v>
      </c>
      <c r="T276" s="129"/>
      <c r="V276" s="160"/>
    </row>
    <row r="277" spans="1:22" x14ac:dyDescent="0.2">
      <c r="A277" s="134"/>
      <c r="B277" s="45" t="str">
        <f t="shared" si="31"/>
        <v>3Y</v>
      </c>
      <c r="C277" s="45" t="str">
        <f t="shared" si="32"/>
        <v>20F</v>
      </c>
      <c r="D277" s="43" t="str">
        <f t="shared" si="33"/>
        <v>EUR20F3Y_Quote</v>
      </c>
      <c r="E277" s="43" t="str">
        <f>_xll.cfyql_SimpleQuote(D277,,RateTickValue,Permanent,Trigger,ObjectOverwrite)</f>
        <v>EUR20F3Y_Quote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f>_xll.cfyql_SimpleQuoteSetValue(E277,R277/100,Trigger)</f>
        <v>1.745E-2</v>
      </c>
      <c r="T277" s="129"/>
      <c r="V277" s="160"/>
    </row>
    <row r="278" spans="1:22" x14ac:dyDescent="0.2">
      <c r="A278" s="134"/>
      <c r="B278" s="45" t="str">
        <f t="shared" si="31"/>
        <v>4Y</v>
      </c>
      <c r="C278" s="45" t="str">
        <f t="shared" si="32"/>
        <v>20F</v>
      </c>
      <c r="D278" s="43" t="str">
        <f t="shared" si="33"/>
        <v>EUR20F4Y_Quote</v>
      </c>
      <c r="E278" s="43" t="str">
        <f>_xll.cfyql_SimpleQuote(D278,,RateTickValue,Permanent,Trigger,ObjectOverwrite)</f>
        <v>EUR20F4Y_Quote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f>_xll.cfyql_SimpleQuoteSetValue(E278,R278/100,Trigger)</f>
        <v>1.7180000000000001E-2</v>
      </c>
      <c r="T278" s="129"/>
      <c r="V278" s="160"/>
    </row>
    <row r="279" spans="1:22" x14ac:dyDescent="0.2">
      <c r="A279" s="134"/>
      <c r="B279" s="45" t="str">
        <f t="shared" si="31"/>
        <v>5Y</v>
      </c>
      <c r="C279" s="45" t="str">
        <f t="shared" si="32"/>
        <v>20F</v>
      </c>
      <c r="D279" s="43" t="str">
        <f t="shared" si="33"/>
        <v>EUR20F5Y_Quote</v>
      </c>
      <c r="E279" s="43" t="str">
        <f>_xll.cfyql_SimpleQuote(D279,,RateTickValue,Permanent,Trigger,ObjectOverwrite)</f>
        <v>EUR20F5Y_Quote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f>_xll.cfyql_SimpleQuoteSetValue(E279,R279/100,Trigger)</f>
        <v>1.6920000000000001E-2</v>
      </c>
      <c r="T279" s="129"/>
      <c r="V279" s="160"/>
    </row>
    <row r="280" spans="1:22" x14ac:dyDescent="0.2">
      <c r="A280" s="134"/>
      <c r="B280" s="45" t="str">
        <f t="shared" si="31"/>
        <v>6Y</v>
      </c>
      <c r="C280" s="45" t="str">
        <f t="shared" si="32"/>
        <v>20F</v>
      </c>
      <c r="D280" s="43" t="str">
        <f t="shared" si="33"/>
        <v>EUR20F6Y_Quote</v>
      </c>
      <c r="E280" s="43" t="str">
        <f>_xll.cfyql_SimpleQuote(D280,,RateTickValue,Permanent,Trigger,ObjectOverwrite)</f>
        <v>EUR20F6Y_Quote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f>_xll.cfyql_SimpleQuoteSetValue(E280,R280/100,Trigger)</f>
        <v>1.67E-2</v>
      </c>
      <c r="T280" s="129"/>
      <c r="V280" s="160"/>
    </row>
    <row r="281" spans="1:22" x14ac:dyDescent="0.2">
      <c r="A281" s="134"/>
      <c r="B281" s="45" t="str">
        <f t="shared" si="31"/>
        <v>7Y</v>
      </c>
      <c r="C281" s="45" t="str">
        <f t="shared" si="32"/>
        <v>20F</v>
      </c>
      <c r="D281" s="43" t="str">
        <f t="shared" si="33"/>
        <v>EUR20F7Y_Quote</v>
      </c>
      <c r="E281" s="43" t="str">
        <f>_xll.cfyql_SimpleQuote(D281,,RateTickValue,Permanent,Trigger,ObjectOverwrite)</f>
        <v>EUR20F7Y_Quote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f>_xll.cfyql_SimpleQuoteSetValue(E281,R281/100,Trigger)</f>
        <v>1.6539999999999999E-2</v>
      </c>
      <c r="T281" s="129"/>
      <c r="V281" s="160"/>
    </row>
    <row r="282" spans="1:22" x14ac:dyDescent="0.2">
      <c r="A282" s="134"/>
      <c r="B282" s="45" t="str">
        <f t="shared" si="31"/>
        <v>8Y</v>
      </c>
      <c r="C282" s="45" t="str">
        <f t="shared" si="32"/>
        <v>20F</v>
      </c>
      <c r="D282" s="43" t="str">
        <f t="shared" si="33"/>
        <v>EUR20F8Y_Quote</v>
      </c>
      <c r="E282" s="43" t="str">
        <f>_xll.cfyql_SimpleQuote(D282,,RateTickValue,Permanent,Trigger,ObjectOverwrite)</f>
        <v>EUR20F8Y_Quote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f>_xll.cfyql_SimpleQuoteSetValue(E282,R282/100,Trigger)</f>
        <v>1.643E-2</v>
      </c>
      <c r="T282" s="129"/>
      <c r="V282" s="160"/>
    </row>
    <row r="283" spans="1:22" x14ac:dyDescent="0.2">
      <c r="A283" s="134"/>
      <c r="B283" s="45" t="str">
        <f t="shared" si="31"/>
        <v>9Y</v>
      </c>
      <c r="C283" s="45" t="str">
        <f t="shared" si="32"/>
        <v>20F</v>
      </c>
      <c r="D283" s="43" t="str">
        <f t="shared" si="33"/>
        <v>EUR20F9Y_Quote</v>
      </c>
      <c r="E283" s="43" t="str">
        <f>_xll.cfyql_SimpleQuote(D283,,RateTickValue,Permanent,Trigger,ObjectOverwrite)</f>
        <v>EUR20F9Y_Quote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f>_xll.cfyql_SimpleQuoteSetValue(E283,R283/100,Trigger)</f>
        <v>1.6310000000000002E-2</v>
      </c>
      <c r="T283" s="129"/>
      <c r="V283" s="160"/>
    </row>
    <row r="284" spans="1:22" x14ac:dyDescent="0.2">
      <c r="A284" s="134"/>
      <c r="B284" s="45" t="str">
        <f t="shared" si="31"/>
        <v>10Y</v>
      </c>
      <c r="C284" s="45" t="str">
        <f t="shared" si="32"/>
        <v>20F</v>
      </c>
      <c r="D284" s="43" t="str">
        <f t="shared" si="33"/>
        <v>EUR20F10Y_Quote</v>
      </c>
      <c r="E284" s="43" t="str">
        <f>_xll.cfyql_SimpleQuote(D284,,RateTickValue,Permanent,Trigger,ObjectOverwrite)</f>
        <v>EUR20F10Y_Quote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f>_xll.cfyql_SimpleQuoteSetValue(E284,R284/100,Trigger)</f>
        <v>1.6250000000000001E-2</v>
      </c>
      <c r="T284" s="129"/>
      <c r="V284" s="160"/>
    </row>
    <row r="285" spans="1:22" x14ac:dyDescent="0.2">
      <c r="A285" s="134"/>
      <c r="B285" s="45" t="str">
        <f t="shared" si="31"/>
        <v>11Y</v>
      </c>
      <c r="C285" s="45" t="str">
        <f t="shared" si="32"/>
        <v>20F</v>
      </c>
      <c r="D285" s="43" t="str">
        <f t="shared" si="33"/>
        <v>EUR20F11Y_Quote</v>
      </c>
      <c r="E285" s="43" t="str">
        <f>_xll.cfyql_SimpleQuote(D285,,RateTickValue,Permanent,Trigger,ObjectOverwrite)</f>
        <v>EUR20F11Y_Quote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f>_xll.cfyql_SimpleQuoteSetValue(E285,R285/100,Trigger)</f>
        <v>1.6199999999999999E-2</v>
      </c>
      <c r="T285" s="129"/>
      <c r="V285" s="160"/>
    </row>
    <row r="286" spans="1:22" x14ac:dyDescent="0.2">
      <c r="A286" s="134"/>
      <c r="B286" s="45" t="str">
        <f t="shared" si="31"/>
        <v>12Y</v>
      </c>
      <c r="C286" s="45" t="str">
        <f t="shared" si="32"/>
        <v>20F</v>
      </c>
      <c r="D286" s="43" t="str">
        <f t="shared" si="33"/>
        <v>EUR20F12Y_Quote</v>
      </c>
      <c r="E286" s="43" t="str">
        <f>_xll.cfyql_SimpleQuote(D286,,RateTickValue,Permanent,Trigger,ObjectOverwrite)</f>
        <v>EUR20F12Y_Quote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f>_xll.cfyql_SimpleQuoteSetValue(E286,R286/100,Trigger)</f>
        <v>1.617E-2</v>
      </c>
      <c r="T286" s="129"/>
      <c r="V286" s="160"/>
    </row>
    <row r="287" spans="1:22" x14ac:dyDescent="0.2">
      <c r="A287" s="134"/>
      <c r="B287" s="45" t="str">
        <f t="shared" si="31"/>
        <v>13Y</v>
      </c>
      <c r="C287" s="45" t="str">
        <f t="shared" si="32"/>
        <v>20F</v>
      </c>
      <c r="D287" s="43" t="str">
        <f t="shared" si="33"/>
        <v>EUR20F13Y_Quote</v>
      </c>
      <c r="E287" s="43" t="str">
        <f>_xll.cfyql_SimpleQuote(D287,,RateTickValue,Permanent,Trigger,ObjectOverwrite)</f>
        <v>EUR20F13Y_Quote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f>_xll.cfyql_SimpleQuoteSetValue(E287,R287/100,Trigger)</f>
        <v>1.6150000000000001E-2</v>
      </c>
      <c r="T287" s="129"/>
      <c r="V287" s="160"/>
    </row>
    <row r="288" spans="1:22" x14ac:dyDescent="0.2">
      <c r="A288" s="134"/>
      <c r="B288" s="45" t="str">
        <f t="shared" si="31"/>
        <v>14Y</v>
      </c>
      <c r="C288" s="45" t="str">
        <f t="shared" si="32"/>
        <v>20F</v>
      </c>
      <c r="D288" s="43" t="str">
        <f t="shared" si="33"/>
        <v>EUR20F14Y_Quote</v>
      </c>
      <c r="E288" s="43" t="str">
        <f>_xll.cfyql_SimpleQuote(D288,,RateTickValue,Permanent,Trigger,ObjectOverwrite)</f>
        <v>EUR20F14Y_Quote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f>_xll.cfyql_SimpleQuoteSetValue(E288,R288/100,Trigger)</f>
        <v>1.6129999999999999E-2</v>
      </c>
      <c r="T288" s="129"/>
      <c r="V288" s="160"/>
    </row>
    <row r="289" spans="1:22" x14ac:dyDescent="0.2">
      <c r="A289" s="134"/>
      <c r="B289" s="45" t="str">
        <f t="shared" si="31"/>
        <v>15Y</v>
      </c>
      <c r="C289" s="45" t="str">
        <f t="shared" si="32"/>
        <v>20F</v>
      </c>
      <c r="D289" s="43" t="str">
        <f t="shared" si="33"/>
        <v>EUR20F15Y_Quote</v>
      </c>
      <c r="E289" s="43" t="str">
        <f>_xll.cfyql_SimpleQuote(D289,,RateTickValue,Permanent,Trigger,ObjectOverwrite)</f>
        <v>EUR20F15Y_Quote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f>_xll.cfyql_SimpleQuoteSetValue(E289,R289/100,Trigger)</f>
        <v>1.6109999999999999E-2</v>
      </c>
      <c r="T289" s="129"/>
      <c r="V289" s="160"/>
    </row>
    <row r="290" spans="1:22" x14ac:dyDescent="0.2">
      <c r="A290" s="134"/>
      <c r="B290" s="45" t="str">
        <f t="shared" si="31"/>
        <v>20Y</v>
      </c>
      <c r="C290" s="45" t="str">
        <f t="shared" si="32"/>
        <v>20F</v>
      </c>
      <c r="D290" s="43" t="str">
        <f t="shared" si="33"/>
        <v>EUR20F20Y_Quote</v>
      </c>
      <c r="E290" s="43" t="str">
        <f>_xll.cfyql_SimpleQuote(D290,,RateTickValue,Permanent,Trigger,ObjectOverwrite)</f>
        <v>EUR20F20Y_Quote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f>_xll.cfyql_SimpleQuoteSetValue(E290,R290/100,Trigger)</f>
        <v>1.5859999999999999E-2</v>
      </c>
      <c r="T290" s="129"/>
      <c r="V290" s="160"/>
    </row>
    <row r="291" spans="1:22" x14ac:dyDescent="0.2">
      <c r="A291" s="134"/>
      <c r="B291" s="45" t="str">
        <f t="shared" si="31"/>
        <v>25Y</v>
      </c>
      <c r="C291" s="45" t="str">
        <f t="shared" si="32"/>
        <v>20F</v>
      </c>
      <c r="D291" s="43" t="str">
        <f t="shared" si="33"/>
        <v>EUR20F25Y_Quote</v>
      </c>
      <c r="E291" s="43" t="str">
        <f>_xll.cfyql_SimpleQuote(D291,,RateTickValue,Permanent,Trigger,ObjectOverwrite)</f>
        <v>EUR20F25Y_Quote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f>_xll.cfyql_SimpleQuoteSetValue(E291,R291/100,Trigger)</f>
        <v>1.542E-2</v>
      </c>
      <c r="T291" s="129"/>
      <c r="V291" s="160"/>
    </row>
    <row r="292" spans="1:22" x14ac:dyDescent="0.2">
      <c r="A292" s="134"/>
      <c r="B292" s="45" t="str">
        <f t="shared" si="31"/>
        <v>30Y</v>
      </c>
      <c r="C292" s="45" t="str">
        <f t="shared" si="32"/>
        <v>20F</v>
      </c>
      <c r="D292" s="43" t="str">
        <f t="shared" si="33"/>
        <v>EUR20F30Y_Quote</v>
      </c>
      <c r="E292" s="43" t="str">
        <f>_xll.cfyql_SimpleQuote(D292,,RateTickValue,Permanent,Trigger,ObjectOverwrite)</f>
        <v>EUR20F30Y_Quote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f>_xll.cfyql_SimpleQuoteSetValue(E292,R292/100,Trigger)</f>
        <v>1.478E-2</v>
      </c>
      <c r="T292" s="129"/>
      <c r="V292" s="160"/>
    </row>
    <row r="293" spans="1:22" x14ac:dyDescent="0.2">
      <c r="A293" s="134"/>
      <c r="B293" s="45" t="str">
        <f t="shared" si="31"/>
        <v>1Y</v>
      </c>
      <c r="C293" s="45" t="str">
        <f t="shared" si="32"/>
        <v>25F</v>
      </c>
      <c r="D293" s="43" t="str">
        <f t="shared" si="33"/>
        <v>EUR25F1Y_Quote</v>
      </c>
      <c r="E293" s="43" t="str">
        <f>_xll.cfyql_SimpleQuote(D293,,RateTickValue,Permanent,Trigger,ObjectOverwrite)</f>
        <v>EUR25F1Y_Quote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f>_xll.cfyql_SimpleQuoteSetValue(E293,R293/100,Trigger)</f>
        <v>1.554E-2</v>
      </c>
      <c r="T293" s="129"/>
      <c r="V293" s="160"/>
    </row>
    <row r="294" spans="1:22" x14ac:dyDescent="0.2">
      <c r="A294" s="134"/>
      <c r="B294" s="45" t="str">
        <f t="shared" si="31"/>
        <v>2Y</v>
      </c>
      <c r="C294" s="45" t="str">
        <f t="shared" si="32"/>
        <v>25F</v>
      </c>
      <c r="D294" s="43" t="str">
        <f t="shared" si="33"/>
        <v>EUR25F2Y_Quote</v>
      </c>
      <c r="E294" s="43" t="str">
        <f>_xll.cfyql_SimpleQuote(D294,,RateTickValue,Permanent,Trigger,ObjectOverwrite)</f>
        <v>EUR25F2Y_Quote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f>_xll.cfyql_SimpleQuoteSetValue(E294,R294/100,Trigger)</f>
        <v>1.5559999999999999E-2</v>
      </c>
      <c r="T294" s="129"/>
      <c r="V294" s="160"/>
    </row>
    <row r="295" spans="1:22" x14ac:dyDescent="0.2">
      <c r="A295" s="134"/>
      <c r="B295" s="45" t="str">
        <f t="shared" si="31"/>
        <v>3Y</v>
      </c>
      <c r="C295" s="45" t="str">
        <f t="shared" si="32"/>
        <v>25F</v>
      </c>
      <c r="D295" s="43" t="str">
        <f t="shared" si="33"/>
        <v>EUR25F3Y_Quote</v>
      </c>
      <c r="E295" s="43" t="str">
        <f>_xll.cfyql_SimpleQuote(D295,,RateTickValue,Permanent,Trigger,ObjectOverwrite)</f>
        <v>EUR25F3Y_Quote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f>_xll.cfyql_SimpleQuoteSetValue(E295,R295/100,Trigger)</f>
        <v>1.5570000000000001E-2</v>
      </c>
      <c r="T295" s="129"/>
      <c r="V295" s="160"/>
    </row>
    <row r="296" spans="1:22" x14ac:dyDescent="0.2">
      <c r="A296" s="134"/>
      <c r="B296" s="45" t="str">
        <f t="shared" si="31"/>
        <v>4Y</v>
      </c>
      <c r="C296" s="45" t="str">
        <f t="shared" si="32"/>
        <v>25F</v>
      </c>
      <c r="D296" s="43" t="str">
        <f t="shared" si="33"/>
        <v>EUR25F4Y_Quote</v>
      </c>
      <c r="E296" s="43" t="str">
        <f>_xll.cfyql_SimpleQuote(D296,,RateTickValue,Permanent,Trigger,ObjectOverwrite)</f>
        <v>EUR25F4Y_Quote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f>_xll.cfyql_SimpleQuoteSetValue(E296,R296/100,Trigger)</f>
        <v>1.549E-2</v>
      </c>
      <c r="T296" s="129"/>
      <c r="V296" s="160"/>
    </row>
    <row r="297" spans="1:22" x14ac:dyDescent="0.2">
      <c r="A297" s="134"/>
      <c r="B297" s="45" t="str">
        <f t="shared" si="31"/>
        <v>5Y</v>
      </c>
      <c r="C297" s="45" t="str">
        <f t="shared" si="32"/>
        <v>25F</v>
      </c>
      <c r="D297" s="43" t="str">
        <f t="shared" si="33"/>
        <v>EUR25F5Y_Quote</v>
      </c>
      <c r="E297" s="43" t="str">
        <f>_xll.cfyql_SimpleQuote(D297,,RateTickValue,Permanent,Trigger,ObjectOverwrite)</f>
        <v>EUR25F5Y_Quote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f>_xll.cfyql_SimpleQuoteSetValue(E297,R297/100,Trigger)</f>
        <v>1.5520000000000001E-2</v>
      </c>
      <c r="T297" s="129"/>
      <c r="V297" s="160"/>
    </row>
    <row r="298" spans="1:22" x14ac:dyDescent="0.2">
      <c r="A298" s="134"/>
      <c r="B298" s="45" t="str">
        <f t="shared" si="31"/>
        <v>6Y</v>
      </c>
      <c r="C298" s="45" t="str">
        <f t="shared" si="32"/>
        <v>25F</v>
      </c>
      <c r="D298" s="43" t="str">
        <f t="shared" si="33"/>
        <v>EUR25F6Y_Quote</v>
      </c>
      <c r="E298" s="43" t="str">
        <f>_xll.cfyql_SimpleQuote(D298,,RateTickValue,Permanent,Trigger,ObjectOverwrite)</f>
        <v>EUR25F6Y_Quote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f>_xll.cfyql_SimpleQuoteSetValue(E298,R298/100,Trigger)</f>
        <v>1.555E-2</v>
      </c>
      <c r="T298" s="129"/>
      <c r="V298" s="160"/>
    </row>
    <row r="299" spans="1:22" x14ac:dyDescent="0.2">
      <c r="A299" s="134"/>
      <c r="B299" s="45" t="str">
        <f t="shared" si="31"/>
        <v>7Y</v>
      </c>
      <c r="C299" s="45" t="str">
        <f t="shared" si="32"/>
        <v>25F</v>
      </c>
      <c r="D299" s="43" t="str">
        <f t="shared" si="33"/>
        <v>EUR25F7Y_Quote</v>
      </c>
      <c r="E299" s="43" t="str">
        <f>_xll.cfyql_SimpleQuote(D299,,RateTickValue,Permanent,Trigger,ObjectOverwrite)</f>
        <v>EUR25F7Y_Quote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f>_xll.cfyql_SimpleQuoteSetValue(E299,R299/100,Trigger)</f>
        <v>1.559E-2</v>
      </c>
      <c r="T299" s="129"/>
      <c r="V299" s="160"/>
    </row>
    <row r="300" spans="1:22" x14ac:dyDescent="0.2">
      <c r="A300" s="134"/>
      <c r="B300" s="45" t="str">
        <f t="shared" si="31"/>
        <v>8Y</v>
      </c>
      <c r="C300" s="45" t="str">
        <f t="shared" si="32"/>
        <v>25F</v>
      </c>
      <c r="D300" s="43" t="str">
        <f t="shared" si="33"/>
        <v>EUR25F8Y_Quote</v>
      </c>
      <c r="E300" s="43" t="str">
        <f>_xll.cfyql_SimpleQuote(D300,,RateTickValue,Permanent,Trigger,ObjectOverwrite)</f>
        <v>EUR25F8Y_Quote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f>_xll.cfyql_SimpleQuoteSetValue(E300,R300/100,Trigger)</f>
        <v>1.5630000000000002E-2</v>
      </c>
      <c r="T300" s="129"/>
      <c r="V300" s="160"/>
    </row>
    <row r="301" spans="1:22" x14ac:dyDescent="0.2">
      <c r="A301" s="134"/>
      <c r="B301" s="45" t="str">
        <f t="shared" si="31"/>
        <v>9Y</v>
      </c>
      <c r="C301" s="45" t="str">
        <f t="shared" si="32"/>
        <v>25F</v>
      </c>
      <c r="D301" s="43" t="str">
        <f t="shared" si="33"/>
        <v>EUR25F9Y_Quote</v>
      </c>
      <c r="E301" s="43" t="str">
        <f>_xll.cfyql_SimpleQuote(D301,,RateTickValue,Permanent,Trigger,ObjectOverwrite)</f>
        <v>EUR25F9Y_Quote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f>_xll.cfyql_SimpleQuoteSetValue(E301,R301/100,Trigger)</f>
        <v>1.5650000000000001E-2</v>
      </c>
      <c r="T301" s="129"/>
      <c r="V301" s="160"/>
    </row>
    <row r="302" spans="1:22" x14ac:dyDescent="0.2">
      <c r="A302" s="134"/>
      <c r="B302" s="45" t="str">
        <f t="shared" si="31"/>
        <v>10Y</v>
      </c>
      <c r="C302" s="45" t="str">
        <f t="shared" si="32"/>
        <v>25F</v>
      </c>
      <c r="D302" s="43" t="str">
        <f t="shared" si="33"/>
        <v>EUR25F10Y_Quote</v>
      </c>
      <c r="E302" s="43" t="str">
        <f>_xll.cfyql_SimpleQuote(D302,,RateTickValue,Permanent,Trigger,ObjectOverwrite)</f>
        <v>EUR25F10Y_Quote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f>_xll.cfyql_SimpleQuoteSetValue(E302,R302/100,Trigger)</f>
        <v>1.566E-2</v>
      </c>
      <c r="T302" s="129"/>
      <c r="V302" s="160"/>
    </row>
    <row r="303" spans="1:22" x14ac:dyDescent="0.2">
      <c r="A303" s="134"/>
      <c r="B303" s="45" t="str">
        <f t="shared" si="31"/>
        <v>11Y</v>
      </c>
      <c r="C303" s="45" t="str">
        <f t="shared" si="32"/>
        <v>25F</v>
      </c>
      <c r="D303" s="43" t="str">
        <f t="shared" si="33"/>
        <v>EUR25F11Y_Quote</v>
      </c>
      <c r="E303" s="43" t="str">
        <f>_xll.cfyql_SimpleQuote(D303,,RateTickValue,Permanent,Trigger,ObjectOverwrite)</f>
        <v>EUR25F11Y_Quote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f>_xll.cfyql_SimpleQuoteSetValue(E303,R303/100,Trigger)</f>
        <v>1.5640000000000001E-2</v>
      </c>
      <c r="T303" s="129"/>
      <c r="V303" s="160"/>
    </row>
    <row r="304" spans="1:22" x14ac:dyDescent="0.2">
      <c r="A304" s="134"/>
      <c r="B304" s="45" t="str">
        <f t="shared" si="31"/>
        <v>12Y</v>
      </c>
      <c r="C304" s="45" t="str">
        <f t="shared" si="32"/>
        <v>25F</v>
      </c>
      <c r="D304" s="43" t="str">
        <f t="shared" si="33"/>
        <v>EUR25F12Y_Quote</v>
      </c>
      <c r="E304" s="43" t="str">
        <f>_xll.cfyql_SimpleQuote(D304,,RateTickValue,Permanent,Trigger,ObjectOverwrite)</f>
        <v>EUR25F12Y_Quote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f>_xll.cfyql_SimpleQuoteSetValue(E304,R304/100,Trigger)</f>
        <v>1.5610000000000001E-2</v>
      </c>
      <c r="T304" s="129"/>
      <c r="V304" s="160"/>
    </row>
    <row r="305" spans="1:22" x14ac:dyDescent="0.2">
      <c r="A305" s="134"/>
      <c r="B305" s="45" t="str">
        <f t="shared" si="31"/>
        <v>13Y</v>
      </c>
      <c r="C305" s="45" t="str">
        <f t="shared" si="32"/>
        <v>25F</v>
      </c>
      <c r="D305" s="43" t="str">
        <f t="shared" si="33"/>
        <v>EUR25F13Y_Quote</v>
      </c>
      <c r="E305" s="43" t="str">
        <f>_xll.cfyql_SimpleQuote(D305,,RateTickValue,Permanent,Trigger,ObjectOverwrite)</f>
        <v>EUR25F13Y_Quote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f>_xll.cfyql_SimpleQuoteSetValue(E305,R305/100,Trigger)</f>
        <v>1.5570000000000001E-2</v>
      </c>
      <c r="T305" s="129"/>
      <c r="V305" s="160"/>
    </row>
    <row r="306" spans="1:22" x14ac:dyDescent="0.2">
      <c r="A306" s="134"/>
      <c r="B306" s="45" t="str">
        <f t="shared" si="31"/>
        <v>14Y</v>
      </c>
      <c r="C306" s="45" t="str">
        <f t="shared" si="32"/>
        <v>25F</v>
      </c>
      <c r="D306" s="43" t="str">
        <f t="shared" si="33"/>
        <v>EUR25F14Y_Quote</v>
      </c>
      <c r="E306" s="43" t="str">
        <f>_xll.cfyql_SimpleQuote(D306,,RateTickValue,Permanent,Trigger,ObjectOverwrite)</f>
        <v>EUR25F14Y_Quote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f>_xll.cfyql_SimpleQuoteSetValue(E306,R306/100,Trigger)</f>
        <v>1.5520000000000001E-2</v>
      </c>
      <c r="T306" s="129"/>
      <c r="V306" s="160"/>
    </row>
    <row r="307" spans="1:22" x14ac:dyDescent="0.2">
      <c r="A307" s="134"/>
      <c r="B307" s="45" t="str">
        <f t="shared" si="31"/>
        <v>15Y</v>
      </c>
      <c r="C307" s="45" t="str">
        <f t="shared" si="32"/>
        <v>25F</v>
      </c>
      <c r="D307" s="43" t="str">
        <f t="shared" si="33"/>
        <v>EUR25F15Y_Quote</v>
      </c>
      <c r="E307" s="43" t="str">
        <f>_xll.cfyql_SimpleQuote(D307,,RateTickValue,Permanent,Trigger,ObjectOverwrite)</f>
        <v>EUR25F15Y_Quote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f>_xll.cfyql_SimpleQuoteSetValue(E307,R307/100,Trigger)</f>
        <v>1.545E-2</v>
      </c>
      <c r="T307" s="129"/>
      <c r="V307" s="160"/>
    </row>
    <row r="308" spans="1:22" x14ac:dyDescent="0.2">
      <c r="A308" s="134"/>
      <c r="B308" s="45" t="str">
        <f t="shared" si="31"/>
        <v>20Y</v>
      </c>
      <c r="C308" s="45" t="str">
        <f t="shared" si="32"/>
        <v>25F</v>
      </c>
      <c r="D308" s="43" t="str">
        <f t="shared" si="33"/>
        <v>EUR25F20Y_Quote</v>
      </c>
      <c r="E308" s="43" t="str">
        <f>_xll.cfyql_SimpleQuote(D308,,RateTickValue,Permanent,Trigger,ObjectOverwrite)</f>
        <v>EUR25F20Y_Quote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f>_xll.cfyql_SimpleQuoteSetValue(E308,R308/100,Trigger)</f>
        <v>1.4970000000000001E-2</v>
      </c>
      <c r="T308" s="129"/>
      <c r="V308" s="160"/>
    </row>
    <row r="309" spans="1:22" x14ac:dyDescent="0.2">
      <c r="A309" s="134"/>
      <c r="B309" s="45" t="str">
        <f t="shared" si="31"/>
        <v>25Y</v>
      </c>
      <c r="C309" s="45" t="str">
        <f t="shared" si="32"/>
        <v>25F</v>
      </c>
      <c r="D309" s="43" t="str">
        <f t="shared" si="33"/>
        <v>EUR25F25Y_Quote</v>
      </c>
      <c r="E309" s="43" t="str">
        <f>_xll.cfyql_SimpleQuote(D309,,RateTickValue,Permanent,Trigger,ObjectOverwrite)</f>
        <v>EUR25F25Y_Quote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f>_xll.cfyql_SimpleQuoteSetValue(E309,R309/100,Trigger)</f>
        <v>1.4250000000000001E-2</v>
      </c>
      <c r="T309" s="129"/>
      <c r="V309" s="160"/>
    </row>
    <row r="310" spans="1:22" x14ac:dyDescent="0.2">
      <c r="A310" s="134"/>
      <c r="B310" s="45" t="str">
        <f t="shared" si="31"/>
        <v>30Y</v>
      </c>
      <c r="C310" s="45" t="str">
        <f t="shared" si="32"/>
        <v>25F</v>
      </c>
      <c r="D310" s="43" t="str">
        <f t="shared" si="33"/>
        <v>EUR25F30Y_Quote</v>
      </c>
      <c r="E310" s="43" t="str">
        <f>_xll.cfyql_SimpleQuote(D310,,RateTickValue,Permanent,Trigger,ObjectOverwrite)</f>
        <v>EUR25F30Y_Quote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f>_xll.cfyql_SimpleQuoteSetValue(E310,R310/100,Trigger)</f>
        <v>1.404E-2</v>
      </c>
      <c r="T310" s="129"/>
      <c r="V310" s="160"/>
    </row>
    <row r="311" spans="1:22" x14ac:dyDescent="0.2">
      <c r="A311" s="134"/>
      <c r="B311" s="45" t="str">
        <f t="shared" si="31"/>
        <v>1Y</v>
      </c>
      <c r="C311" s="45" t="str">
        <f t="shared" si="32"/>
        <v>30F</v>
      </c>
      <c r="D311" s="43" t="str">
        <f t="shared" si="33"/>
        <v>EUR30F1Y_Quote</v>
      </c>
      <c r="E311" s="43" t="str">
        <f>_xll.cfyql_SimpleQuote(D311,,RateTickValue,Permanent,Trigger,ObjectOverwrite)</f>
        <v>EUR30F1Y_Quote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f>_xll.cfyql_SimpleQuoteSetValue(E311,R311/100,Trigger)</f>
        <v>1.5709999999999998E-2</v>
      </c>
      <c r="T311" s="129"/>
      <c r="V311" s="160"/>
    </row>
    <row r="312" spans="1:22" x14ac:dyDescent="0.2">
      <c r="A312" s="134"/>
      <c r="B312" s="45" t="str">
        <f t="shared" si="31"/>
        <v>2Y</v>
      </c>
      <c r="C312" s="45" t="str">
        <f t="shared" si="32"/>
        <v>30F</v>
      </c>
      <c r="D312" s="43" t="str">
        <f t="shared" si="33"/>
        <v>EUR30F2Y_Quote</v>
      </c>
      <c r="E312" s="43" t="str">
        <f>_xll.cfyql_SimpleQuote(D312,,RateTickValue,Permanent,Trigger,ObjectOverwrite)</f>
        <v>EUR30F2Y_Quote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f>_xll.cfyql_SimpleQuoteSetValue(E312,R312/100,Trigger)</f>
        <v>1.5769999999999999E-2</v>
      </c>
      <c r="T312" s="129"/>
      <c r="V312" s="160"/>
    </row>
    <row r="313" spans="1:22" x14ac:dyDescent="0.2">
      <c r="A313" s="134"/>
      <c r="B313" s="45" t="str">
        <f t="shared" si="31"/>
        <v>3Y</v>
      </c>
      <c r="C313" s="45" t="str">
        <f t="shared" si="32"/>
        <v>30F</v>
      </c>
      <c r="D313" s="43" t="str">
        <f t="shared" si="33"/>
        <v>EUR30F3Y_Quote</v>
      </c>
      <c r="E313" s="43" t="str">
        <f>_xll.cfyql_SimpleQuote(D313,,RateTickValue,Permanent,Trigger,ObjectOverwrite)</f>
        <v>EUR30F3Y_Quote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f>_xll.cfyql_SimpleQuoteSetValue(E313,R313/100,Trigger)</f>
        <v>1.5820000000000001E-2</v>
      </c>
      <c r="T313" s="129"/>
      <c r="V313" s="160"/>
    </row>
    <row r="314" spans="1:22" x14ac:dyDescent="0.2">
      <c r="A314" s="134"/>
      <c r="B314" s="45" t="str">
        <f t="shared" si="31"/>
        <v>4Y</v>
      </c>
      <c r="C314" s="45" t="str">
        <f t="shared" si="32"/>
        <v>30F</v>
      </c>
      <c r="D314" s="43" t="str">
        <f t="shared" si="33"/>
        <v>EUR30F4Y_Quote</v>
      </c>
      <c r="E314" s="43" t="str">
        <f>_xll.cfyql_SimpleQuote(D314,,RateTickValue,Permanent,Trigger,ObjectOverwrite)</f>
        <v>EUR30F4Y_Quote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f>_xll.cfyql_SimpleQuoteSetValue(E314,R314/100,Trigger)</f>
        <v>1.5820000000000001E-2</v>
      </c>
      <c r="T314" s="129"/>
      <c r="V314" s="160"/>
    </row>
    <row r="315" spans="1:22" x14ac:dyDescent="0.2">
      <c r="A315" s="134"/>
      <c r="B315" s="45" t="str">
        <f t="shared" si="31"/>
        <v>5Y</v>
      </c>
      <c r="C315" s="45" t="str">
        <f t="shared" si="32"/>
        <v>30F</v>
      </c>
      <c r="D315" s="43" t="str">
        <f t="shared" si="33"/>
        <v>EUR30F5Y_Quote</v>
      </c>
      <c r="E315" s="43" t="str">
        <f>_xll.cfyql_SimpleQuote(D315,,RateTickValue,Permanent,Trigger,ObjectOverwrite)</f>
        <v>EUR30F5Y_Quote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f>_xll.cfyql_SimpleQuoteSetValue(E315,R315/100,Trigger)</f>
        <v>1.5800000000000002E-2</v>
      </c>
      <c r="T315" s="129"/>
      <c r="V315" s="160"/>
    </row>
    <row r="316" spans="1:22" x14ac:dyDescent="0.2">
      <c r="A316" s="134"/>
      <c r="B316" s="45" t="str">
        <f t="shared" si="31"/>
        <v>6Y</v>
      </c>
      <c r="C316" s="45" t="str">
        <f t="shared" si="32"/>
        <v>30F</v>
      </c>
      <c r="D316" s="43" t="str">
        <f t="shared" si="33"/>
        <v>EUR30F6Y_Quote</v>
      </c>
      <c r="E316" s="43" t="str">
        <f>_xll.cfyql_SimpleQuote(D316,,RateTickValue,Permanent,Trigger,ObjectOverwrite)</f>
        <v>EUR30F6Y_Quote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f>_xll.cfyql_SimpleQuoteSetValue(E316,R316/100,Trigger)</f>
        <v>1.575E-2</v>
      </c>
      <c r="T316" s="129"/>
      <c r="V316" s="160"/>
    </row>
    <row r="317" spans="1:22" x14ac:dyDescent="0.2">
      <c r="A317" s="134"/>
      <c r="B317" s="45" t="str">
        <f t="shared" si="31"/>
        <v>7Y</v>
      </c>
      <c r="C317" s="45" t="str">
        <f t="shared" si="32"/>
        <v>30F</v>
      </c>
      <c r="D317" s="43" t="str">
        <f t="shared" si="33"/>
        <v>EUR30F7Y_Quote</v>
      </c>
      <c r="E317" s="43" t="str">
        <f>_xll.cfyql_SimpleQuote(D317,,RateTickValue,Permanent,Trigger,ObjectOverwrite)</f>
        <v>EUR30F7Y_Quote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f>_xll.cfyql_SimpleQuoteSetValue(E317,R317/100,Trigger)</f>
        <v>1.5689999999999999E-2</v>
      </c>
      <c r="T317" s="129"/>
      <c r="V317" s="160"/>
    </row>
    <row r="318" spans="1:22" x14ac:dyDescent="0.2">
      <c r="A318" s="134"/>
      <c r="B318" s="45" t="str">
        <f t="shared" si="31"/>
        <v>8Y</v>
      </c>
      <c r="C318" s="45" t="str">
        <f t="shared" si="32"/>
        <v>30F</v>
      </c>
      <c r="D318" s="43" t="str">
        <f t="shared" si="33"/>
        <v>EUR30F8Y_Quote</v>
      </c>
      <c r="E318" s="43" t="str">
        <f>_xll.cfyql_SimpleQuote(D318,,RateTickValue,Permanent,Trigger,ObjectOverwrite)</f>
        <v>EUR30F8Y_Quote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f>_xll.cfyql_SimpleQuoteSetValue(E318,R318/100,Trigger)</f>
        <v>1.5610000000000001E-2</v>
      </c>
      <c r="T318" s="129"/>
      <c r="V318" s="160"/>
    </row>
    <row r="319" spans="1:22" x14ac:dyDescent="0.2">
      <c r="A319" s="134"/>
      <c r="B319" s="45" t="str">
        <f t="shared" si="31"/>
        <v>9Y</v>
      </c>
      <c r="C319" s="45" t="str">
        <f t="shared" si="32"/>
        <v>30F</v>
      </c>
      <c r="D319" s="43" t="str">
        <f t="shared" si="33"/>
        <v>EUR30F9Y_Quote</v>
      </c>
      <c r="E319" s="43" t="str">
        <f>_xll.cfyql_SimpleQuote(D319,,RateTickValue,Permanent,Trigger,ObjectOverwrite)</f>
        <v>EUR30F9Y_Quote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f>_xll.cfyql_SimpleQuoteSetValue(E319,R319/100,Trigger)</f>
        <v>1.5509999999999999E-2</v>
      </c>
      <c r="T319" s="129"/>
      <c r="V319" s="160"/>
    </row>
    <row r="320" spans="1:22" x14ac:dyDescent="0.2">
      <c r="A320" s="134"/>
      <c r="B320" s="45" t="str">
        <f t="shared" si="31"/>
        <v>10Y</v>
      </c>
      <c r="C320" s="45" t="str">
        <f t="shared" si="32"/>
        <v>30F</v>
      </c>
      <c r="D320" s="43" t="str">
        <f t="shared" si="33"/>
        <v>EUR30F10Y_Quote</v>
      </c>
      <c r="E320" s="43" t="str">
        <f>_xll.cfyql_SimpleQuote(D320,,RateTickValue,Permanent,Trigger,ObjectOverwrite)</f>
        <v>EUR30F10Y_Quote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f>_xll.cfyql_SimpleQuoteSetValue(E320,R320/100,Trigger)</f>
        <v>1.542E-2</v>
      </c>
      <c r="T320" s="129"/>
      <c r="V320" s="160"/>
    </row>
    <row r="321" spans="1:22" x14ac:dyDescent="0.2">
      <c r="A321" s="134"/>
      <c r="B321" s="45" t="str">
        <f t="shared" si="31"/>
        <v>11Y</v>
      </c>
      <c r="C321" s="45" t="str">
        <f t="shared" si="32"/>
        <v>30F</v>
      </c>
      <c r="D321" s="43" t="str">
        <f t="shared" si="33"/>
        <v>EUR30F11Y_Quote</v>
      </c>
      <c r="E321" s="43" t="str">
        <f>_xll.cfyql_SimpleQuote(D321,,RateTickValue,Permanent,Trigger,ObjectOverwrite)</f>
        <v>EUR30F11Y_Quote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f>_xll.cfyql_SimpleQuoteSetValue(E321,R321/100,Trigger)</f>
        <v>1.532E-2</v>
      </c>
      <c r="T321" s="129"/>
      <c r="V321" s="160"/>
    </row>
    <row r="322" spans="1:22" x14ac:dyDescent="0.2">
      <c r="A322" s="134"/>
      <c r="B322" s="45" t="str">
        <f t="shared" si="31"/>
        <v>12Y</v>
      </c>
      <c r="C322" s="45" t="str">
        <f t="shared" si="32"/>
        <v>30F</v>
      </c>
      <c r="D322" s="43" t="str">
        <f t="shared" si="33"/>
        <v>EUR30F12Y_Quote</v>
      </c>
      <c r="E322" s="43" t="str">
        <f>_xll.cfyql_SimpleQuote(D322,,RateTickValue,Permanent,Trigger,ObjectOverwrite)</f>
        <v>EUR30F12Y_Quote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f>_xll.cfyql_SimpleQuoteSetValue(E322,R322/100,Trigger)</f>
        <v>1.52E-2</v>
      </c>
      <c r="T322" s="129"/>
      <c r="V322" s="160"/>
    </row>
    <row r="323" spans="1:22" x14ac:dyDescent="0.2">
      <c r="A323" s="134"/>
      <c r="B323" s="45" t="str">
        <f t="shared" si="31"/>
        <v>13Y</v>
      </c>
      <c r="C323" s="45" t="str">
        <f t="shared" si="32"/>
        <v>30F</v>
      </c>
      <c r="D323" s="43" t="str">
        <f t="shared" si="33"/>
        <v>EUR30F13Y_Quote</v>
      </c>
      <c r="E323" s="43" t="str">
        <f>_xll.cfyql_SimpleQuote(D323,,RateTickValue,Permanent,Trigger,ObjectOverwrite)</f>
        <v>EUR30F13Y_Quote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f>_xll.cfyql_SimpleQuoteSetValue(E323,R323/100,Trigger)</f>
        <v>1.507E-2</v>
      </c>
      <c r="T323" s="129"/>
      <c r="V323" s="160"/>
    </row>
    <row r="324" spans="1:22" x14ac:dyDescent="0.2">
      <c r="A324" s="134"/>
      <c r="B324" s="45" t="str">
        <f t="shared" si="31"/>
        <v>14Y</v>
      </c>
      <c r="C324" s="45" t="str">
        <f t="shared" si="32"/>
        <v>30F</v>
      </c>
      <c r="D324" s="43" t="str">
        <f t="shared" si="33"/>
        <v>EUR30F14Y_Quote</v>
      </c>
      <c r="E324" s="43" t="str">
        <f>_xll.cfyql_SimpleQuote(D324,,RateTickValue,Permanent,Trigger,ObjectOverwrite)</f>
        <v>EUR30F14Y_Quote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f>_xll.cfyql_SimpleQuoteSetValue(E324,R324/100,Trigger)</f>
        <v>1.4919999999999999E-2</v>
      </c>
      <c r="T324" s="129"/>
      <c r="V324" s="160"/>
    </row>
    <row r="325" spans="1:22" x14ac:dyDescent="0.2">
      <c r="A325" s="134"/>
      <c r="B325" s="45" t="str">
        <f t="shared" si="31"/>
        <v>15Y</v>
      </c>
      <c r="C325" s="45" t="str">
        <f t="shared" si="32"/>
        <v>30F</v>
      </c>
      <c r="D325" s="43" t="str">
        <f t="shared" si="33"/>
        <v>EUR30F15Y_Quote</v>
      </c>
      <c r="E325" s="43" t="str">
        <f>_xll.cfyql_SimpleQuote(D325,,RateTickValue,Permanent,Trigger,ObjectOverwrite)</f>
        <v>EUR30F15Y_Quote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f>_xll.cfyql_SimpleQuoteSetValue(E325,R325/100,Trigger)</f>
        <v>1.4760000000000001E-2</v>
      </c>
      <c r="T325" s="129"/>
      <c r="V325" s="160"/>
    </row>
    <row r="326" spans="1:22" x14ac:dyDescent="0.2">
      <c r="A326" s="134"/>
      <c r="B326" s="45" t="str">
        <f t="shared" si="31"/>
        <v>20Y</v>
      </c>
      <c r="C326" s="45" t="str">
        <f t="shared" si="32"/>
        <v>30F</v>
      </c>
      <c r="D326" s="43" t="str">
        <f t="shared" si="33"/>
        <v>EUR30F20Y_Quote</v>
      </c>
      <c r="E326" s="43" t="str">
        <f>_xll.cfyql_SimpleQuote(D326,,RateTickValue,Permanent,Trigger,ObjectOverwrite)</f>
        <v>EUR30F20Y_Quote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f>_xll.cfyql_SimpleQuoteSetValue(E326,R326/100,Trigger)</f>
        <v>1.387E-2</v>
      </c>
      <c r="T326" s="129"/>
      <c r="V326" s="160"/>
    </row>
    <row r="327" spans="1:22" x14ac:dyDescent="0.2">
      <c r="A327" s="134"/>
      <c r="B327" s="45" t="str">
        <f t="shared" si="31"/>
        <v>25Y</v>
      </c>
      <c r="C327" s="45" t="str">
        <f t="shared" si="32"/>
        <v>30F</v>
      </c>
      <c r="D327" s="43" t="str">
        <f t="shared" si="33"/>
        <v>EUR30F25Y_Quote</v>
      </c>
      <c r="E327" s="43" t="str">
        <f>_xll.cfyql_SimpleQuote(D327,,RateTickValue,Permanent,Trigger,ObjectOverwrite)</f>
        <v>EUR30F25Y_Quote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f>_xll.cfyql_SimpleQuoteSetValue(E327,R327/100,Trigger)</f>
        <v>1.367E-2</v>
      </c>
      <c r="T327" s="129"/>
      <c r="V327" s="160"/>
    </row>
    <row r="328" spans="1:22" x14ac:dyDescent="0.2">
      <c r="A328" s="134"/>
      <c r="B328" s="40" t="str">
        <f t="shared" si="31"/>
        <v>30Y</v>
      </c>
      <c r="C328" s="40" t="str">
        <f t="shared" si="32"/>
        <v>30F</v>
      </c>
      <c r="D328" s="38" t="str">
        <f t="shared" si="33"/>
        <v>EUR30F30Y_Quote</v>
      </c>
      <c r="E328" s="38" t="str">
        <f>_xll.cfyql_SimpleQuote(D328,,RateTickValue,Permanent,Trigger,ObjectOverwrite)</f>
        <v>EUR30F30Y_Quote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f>_xll.cfyql_SimpleQuoteSetValue(E328,R328/100,Trigger)</f>
        <v>1.3769999999999999E-2</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f>_xll.cfyql_Trigger('General Settings'!Trigger)</f>
        <v>59</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f>_xll.cfyql_Trigger(X5:X11)</f>
        <v>88</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str">
        <f>_xll.cfyql_SimpleQuote(Currency&amp;$C5&amp;$D5&amp;$B5&amp;QuoteSuffix,,RateTickValue,Permanent,Trigger,ObjectOverwrite)</f>
        <v>EUR1S12_Quote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f>_xll.cfyql_SimpleQuoteSetValue(F5,W5/100,Trigger)</f>
        <v>-5.9999999999999995E-4</v>
      </c>
      <c r="Y5" s="129"/>
    </row>
    <row r="6" spans="1:28" ht="11.25" customHeight="1" x14ac:dyDescent="0.2">
      <c r="A6" s="134"/>
      <c r="B6" s="142"/>
      <c r="C6" s="141" t="s">
        <v>96</v>
      </c>
      <c r="D6" s="45">
        <v>12</v>
      </c>
      <c r="E6" s="43" t="str">
        <f t="shared" si="0"/>
        <v>EUR2S12_Quote</v>
      </c>
      <c r="F6" s="43" t="str">
        <f>_xll.cfyql_SimpleQuote(Currency&amp;$C6&amp;$D6&amp;$B6&amp;QuoteSuffix,,RateTickValue,Permanent,Trigger,ObjectOverwrite)</f>
        <v>EUR2S12_Quote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f>_xll.cfyql_SimpleQuoteSetValue(F6,W6/100,Trigger)</f>
        <v>-5.9000000000000003E-4</v>
      </c>
      <c r="Y6" s="129"/>
    </row>
    <row r="7" spans="1:28" ht="11.25" customHeight="1" x14ac:dyDescent="0.2">
      <c r="A7" s="134"/>
      <c r="B7" s="142"/>
      <c r="C7" s="141" t="s">
        <v>98</v>
      </c>
      <c r="D7" s="45">
        <v>12</v>
      </c>
      <c r="E7" s="43" t="str">
        <f t="shared" si="0"/>
        <v>EUR3S12_Quote</v>
      </c>
      <c r="F7" s="43" t="str">
        <f>_xll.cfyql_SimpleQuote(Currency&amp;$C7&amp;$D7&amp;$B7&amp;QuoteSuffix,,RateTickValue,Permanent,Trigger,ObjectOverwrite)</f>
        <v>EUR3S12_Quote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f>_xll.cfyql_SimpleQuoteSetValue(F7,W7/100,Trigger)</f>
        <v>-4.8999999999999998E-4</v>
      </c>
      <c r="Y7" s="129"/>
    </row>
    <row r="8" spans="1:28" ht="11.25" customHeight="1" x14ac:dyDescent="0.2">
      <c r="A8" s="134"/>
      <c r="B8" s="142"/>
      <c r="C8" s="141" t="s">
        <v>97</v>
      </c>
      <c r="D8" s="45">
        <v>12</v>
      </c>
      <c r="E8" s="43" t="str">
        <f t="shared" si="0"/>
        <v>EUR4S12_Quote</v>
      </c>
      <c r="F8" s="43" t="str">
        <f>_xll.cfyql_SimpleQuote(Currency&amp;$C8&amp;$D8&amp;$B8&amp;QuoteSuffix,,RateTickValue,Permanent,Trigger,ObjectOverwrite)</f>
        <v>EUR4S12_Quote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f>_xll.cfyql_SimpleQuoteSetValue(F8,W8/100,Trigger)</f>
        <v>-2.9999999999999997E-4</v>
      </c>
      <c r="Y8" s="129"/>
    </row>
    <row r="9" spans="1:28" ht="11.25" customHeight="1" x14ac:dyDescent="0.2">
      <c r="A9" s="134"/>
      <c r="B9" s="142"/>
      <c r="C9" s="141" t="s">
        <v>95</v>
      </c>
      <c r="D9" s="45">
        <v>24</v>
      </c>
      <c r="E9" s="43" t="str">
        <f t="shared" si="0"/>
        <v>EUR1S24_Quote</v>
      </c>
      <c r="F9" s="43" t="str">
        <f>_xll.cfyql_SimpleQuote(Currency&amp;$C9&amp;$D9&amp;$B9&amp;QuoteSuffix,,RateTickValue,Permanent,Trigger,ObjectOverwrite)</f>
        <v>EUR1S24_Quote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f>_xll.cfyql_SimpleQuoteSetValue(F9,W9/100,Trigger)</f>
        <v>-3.1E-4</v>
      </c>
      <c r="Y9" s="129"/>
    </row>
    <row r="10" spans="1:28" ht="11.25" customHeight="1" x14ac:dyDescent="0.2">
      <c r="A10" s="134"/>
      <c r="B10" s="142"/>
      <c r="C10" s="141" t="s">
        <v>96</v>
      </c>
      <c r="D10" s="45">
        <v>24</v>
      </c>
      <c r="E10" s="43" t="str">
        <f t="shared" si="0"/>
        <v>EUR2S24_Quote</v>
      </c>
      <c r="F10" s="43" t="str">
        <f>_xll.cfyql_SimpleQuote(Currency&amp;$C10&amp;$D10&amp;$B10&amp;QuoteSuffix,,RateTickValue,Permanent,Trigger,ObjectOverwrite)</f>
        <v>EUR2S24_Quote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f>_xll.cfyql_SimpleQuoteSetValue(F10,W10/100,Trigger)</f>
        <v>-1.2E-4</v>
      </c>
      <c r="Y10" s="129"/>
    </row>
    <row r="11" spans="1:28" ht="11.25" customHeight="1" x14ac:dyDescent="0.2">
      <c r="A11" s="134"/>
      <c r="B11" s="136"/>
      <c r="C11" s="135" t="s">
        <v>95</v>
      </c>
      <c r="D11" s="40">
        <v>36</v>
      </c>
      <c r="E11" s="38" t="str">
        <f t="shared" si="0"/>
        <v>EUR1S36_Quote</v>
      </c>
      <c r="F11" s="38" t="str">
        <f>_xll.cfyql_SimpleQuote(Currency&amp;$C11&amp;$D11&amp;$B11&amp;QuoteSuffix,,RateTickValue,Permanent,Trigger,ObjectOverwrite)</f>
        <v>EUR1S36_Quote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f>_xll.cfyql_SimpleQuoteSetValue(F11,W11/100,Trigger)</f>
        <v>4.4000000000000002E-4</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workbookViewId="0">
      <selection activeCell="D2" sqref="D2"/>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83"/>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4">
        <f>_xll.cfyql_SettingsEvaluationDate(Trigger)-1</f>
        <v>42276</v>
      </c>
      <c r="E2" s="109"/>
      <c r="F2" s="109"/>
      <c r="G2" s="109"/>
      <c r="H2" s="119"/>
      <c r="J2" s="112"/>
      <c r="K2" s="110"/>
      <c r="L2" s="110"/>
      <c r="M2" s="110"/>
      <c r="N2" s="1373">
        <f>_xll.cfyql_CalendarAdvance(Calendar,EvaluationDate,"2d","Following",FALSE)</f>
        <v>42279</v>
      </c>
      <c r="O2" s="118" t="str">
        <f>VLOOKUP(J1,AreaTable,2,FALSE)</f>
        <v>ICAP</v>
      </c>
      <c r="P2" s="110"/>
      <c r="Q2" s="110"/>
      <c r="R2" s="110"/>
      <c r="S2" s="110"/>
      <c r="T2" s="110"/>
      <c r="U2" s="110"/>
      <c r="V2" s="110"/>
      <c r="W2" s="111"/>
      <c r="X2" s="111"/>
      <c r="Y2" s="110"/>
      <c r="Z2" s="110"/>
      <c r="AA2" s="117" t="e">
        <f ca="1">_xll.ohTrigger(AA5:AA8)</f>
        <v>#NAME?</v>
      </c>
      <c r="AB2" s="108"/>
      <c r="AD2" s="1360" t="s">
        <v>529</v>
      </c>
      <c r="AE2" s="1363">
        <f>_xll.cfyql_Trigger('General Settings'!Trigger)</f>
        <v>59</v>
      </c>
    </row>
    <row r="3" spans="1:31" ht="15.75" thickBot="1" x14ac:dyDescent="0.3">
      <c r="A3" s="116"/>
      <c r="B3" s="115"/>
      <c r="C3" s="115"/>
      <c r="D3" s="114" t="s">
        <v>93</v>
      </c>
      <c r="E3" s="114" t="s">
        <v>92</v>
      </c>
      <c r="F3" s="109"/>
      <c r="G3" s="109"/>
      <c r="H3" s="113"/>
      <c r="J3" s="112"/>
      <c r="K3" s="110"/>
      <c r="L3" s="110"/>
      <c r="M3" s="110"/>
      <c r="N3" s="1373">
        <f>_xll.cfyql_CalendarEndOfMonth(Calendar,N2)</f>
        <v>42307</v>
      </c>
      <c r="P3" s="110"/>
      <c r="Q3" s="110"/>
      <c r="R3" s="110"/>
      <c r="S3" s="110"/>
      <c r="T3" s="110"/>
      <c r="U3" s="110"/>
      <c r="V3" s="110"/>
      <c r="W3" s="111"/>
      <c r="X3" s="111"/>
      <c r="Y3" s="110"/>
      <c r="Z3" s="110"/>
      <c r="AA3" s="109"/>
      <c r="AB3" s="108"/>
      <c r="AD3" s="1361" t="s">
        <v>530</v>
      </c>
      <c r="AE3" s="1364">
        <f>_xll.cfyql_Trigger(AA5:AA8)</f>
        <v>116</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str">
        <f t="array" ref="D5:D8">_xll.cfyql_IMMNextCodes($D$2,C5:C8)</f>
        <v>V5</v>
      </c>
      <c r="E5" s="96" t="str">
        <f>Currency&amp;$D$3&amp;$E$3&amp;$D5&amp;QuoteSuffix</f>
        <v>EURIMMFRA6MV5_Quote</v>
      </c>
      <c r="F5" s="95" t="str">
        <f>_xll.cfyql_SimpleQuote(E5,,PriceTickValue,Permanent,Trigger,ObjectOverwrite)</f>
        <v>EURIMMFRA6MV5_Quote</v>
      </c>
      <c r="G5" s="94" t="e">
        <f ca="1">_xll.ohRangeRetrieveError(F5)</f>
        <v>#NAME?</v>
      </c>
      <c r="H5" s="36"/>
      <c r="J5" s="71"/>
      <c r="K5" s="93">
        <v>1</v>
      </c>
      <c r="L5" s="93" t="b">
        <v>0</v>
      </c>
      <c r="M5" s="1380" t="str">
        <f t="array" ref="M5:M8">_xll.cfyql_IMMcode(FuturesDates)</f>
        <v>X5</v>
      </c>
      <c r="N5" s="1374">
        <f t="array" ref="N5:N8">_xll.cfyql_IMMNextDates(N3,$L5:$L8)</f>
        <v>42326</v>
      </c>
      <c r="O5" s="88" t="str">
        <f t="array" ref="O5:O8">Currency&amp;"6F"&amp;K5:K8&amp;"="&amp;VLOOKUP(Contributor,ContributorTable,2,FALSE)</f>
        <v>EUR6F1=ICAP</v>
      </c>
      <c r="P5" s="91" t="s">
        <v>75</v>
      </c>
      <c r="Q5" s="89">
        <v>-1E-3</v>
      </c>
      <c r="R5" s="89">
        <v>4.9000000000000002E-2</v>
      </c>
      <c r="S5" s="89">
        <v>0</v>
      </c>
      <c r="T5" s="89">
        <v>0</v>
      </c>
      <c r="U5" s="89">
        <f>100-_xll.cfyql_MidSafe($Q5,$R5)</f>
        <v>100</v>
      </c>
      <c r="V5" s="78">
        <f>R5-Q5</f>
        <v>0.05</v>
      </c>
      <c r="W5" s="66"/>
      <c r="X5" s="90">
        <v>99.941999999999993</v>
      </c>
      <c r="Y5" s="66"/>
      <c r="Z5" s="89">
        <f t="array" ref="Z5:Z8">QuoteStatic</f>
        <v>99.941999999999993</v>
      </c>
      <c r="AA5" s="88">
        <f>_xll.cfyql_SimpleQuoteSetValue(F5,Z5,Trigger)</f>
        <v>99.941999999999993</v>
      </c>
      <c r="AB5" s="36"/>
    </row>
    <row r="6" spans="1:31" x14ac:dyDescent="0.2">
      <c r="A6" s="71"/>
      <c r="B6" s="86">
        <v>2</v>
      </c>
      <c r="C6" s="87" t="b">
        <v>0</v>
      </c>
      <c r="D6" s="1378" t="str">
        <v>X5</v>
      </c>
      <c r="E6" s="85" t="str">
        <f>Currency&amp;$D$3&amp;$E$3&amp;$D6&amp;QuoteSuffix</f>
        <v>EURIMMFRA6MX5_Quote</v>
      </c>
      <c r="F6" s="84" t="str">
        <f>_xll.cfyql_SimpleQuote(E6,,PriceTickValue,Permanent,Trigger,ObjectOverwrite)</f>
        <v>EURIMMFRA6MX5_Quote</v>
      </c>
      <c r="G6" s="83" t="e">
        <f ca="1">_xll.ohRangeRetrieveError(F6)</f>
        <v>#NAME?</v>
      </c>
      <c r="H6" s="36"/>
      <c r="J6" s="71"/>
      <c r="K6" s="82">
        <v>2</v>
      </c>
      <c r="L6" s="82" t="b">
        <v>0</v>
      </c>
      <c r="M6" s="1381" t="str">
        <v>Z5</v>
      </c>
      <c r="N6" s="1375">
        <v>42354</v>
      </c>
      <c r="O6" s="77" t="str">
        <v>EUR6F2=ICAP</v>
      </c>
      <c r="P6" s="80" t="s">
        <v>75</v>
      </c>
      <c r="Q6" s="78">
        <v>-2E-3</v>
      </c>
      <c r="R6" s="78">
        <v>4.8000000000000001E-2</v>
      </c>
      <c r="S6" s="78">
        <v>0</v>
      </c>
      <c r="T6" s="78">
        <v>0</v>
      </c>
      <c r="U6" s="78">
        <f>100-_xll.cfyql_MidSafe($Q6,$R6)</f>
        <v>100</v>
      </c>
      <c r="V6" s="78">
        <f>R6-Q6</f>
        <v>0.05</v>
      </c>
      <c r="W6" s="66"/>
      <c r="X6" s="79">
        <v>99.936000000000007</v>
      </c>
      <c r="Y6" s="66"/>
      <c r="Z6" s="78">
        <v>99.936000000000007</v>
      </c>
      <c r="AA6" s="77">
        <f>_xll.cfyql_SimpleQuoteSetValue(F6,Z6,Trigger)</f>
        <v>99.936000000000007</v>
      </c>
      <c r="AB6" s="36"/>
    </row>
    <row r="7" spans="1:31" x14ac:dyDescent="0.2">
      <c r="A7" s="71"/>
      <c r="B7" s="86">
        <v>3</v>
      </c>
      <c r="C7" s="87" t="b">
        <v>0</v>
      </c>
      <c r="D7" s="1378" t="str">
        <v>Z5</v>
      </c>
      <c r="E7" s="85" t="str">
        <f>Currency&amp;$D$3&amp;$E$3&amp;$D7&amp;QuoteSuffix</f>
        <v>EURIMMFRA6MZ5_Quote</v>
      </c>
      <c r="F7" s="84" t="str">
        <f>_xll.cfyql_SimpleQuote(E7,,PriceTickValue,Permanent,Trigger,ObjectOverwrite)</f>
        <v>EURIMMFRA6MZ5_Quote</v>
      </c>
      <c r="G7" s="83" t="e">
        <f ca="1">_xll.ohRangeRetrieveError(F7)</f>
        <v>#NAME?</v>
      </c>
      <c r="H7" s="36"/>
      <c r="J7" s="71"/>
      <c r="K7" s="82">
        <v>3</v>
      </c>
      <c r="L7" s="82" t="b">
        <v>0</v>
      </c>
      <c r="M7" s="1381" t="str">
        <v>F6</v>
      </c>
      <c r="N7" s="1375">
        <v>42389</v>
      </c>
      <c r="O7" s="77" t="str">
        <v>EUR6F3=ICAP</v>
      </c>
      <c r="P7" s="80" t="s">
        <v>75</v>
      </c>
      <c r="Q7" s="78">
        <v>-4.0000000000000001E-3</v>
      </c>
      <c r="R7" s="78">
        <v>4.5999999999999999E-2</v>
      </c>
      <c r="S7" s="78">
        <v>0</v>
      </c>
      <c r="T7" s="78">
        <v>0</v>
      </c>
      <c r="U7" s="78">
        <f>100-_xll.cfyql_MidSafe($Q7,$R7)</f>
        <v>100</v>
      </c>
      <c r="V7" s="78">
        <f>R7-Q7</f>
        <v>0.05</v>
      </c>
      <c r="W7" s="66"/>
      <c r="X7" s="79">
        <v>99.932000000000002</v>
      </c>
      <c r="Y7" s="66"/>
      <c r="Z7" s="78">
        <v>99.932000000000002</v>
      </c>
      <c r="AA7" s="77">
        <f>_xll.cfyql_SimpleQuoteSetValue(F7,Z7,Trigger)</f>
        <v>99.932000000000002</v>
      </c>
      <c r="AB7" s="36"/>
    </row>
    <row r="8" spans="1:31" x14ac:dyDescent="0.2">
      <c r="A8" s="71"/>
      <c r="B8" s="75">
        <v>4</v>
      </c>
      <c r="C8" s="76" t="b">
        <v>0</v>
      </c>
      <c r="D8" s="1379" t="str">
        <v>F6</v>
      </c>
      <c r="E8" s="74" t="str">
        <f>Currency&amp;$D$3&amp;$E$3&amp;$D8&amp;QuoteSuffix</f>
        <v>EURIMMFRA6MF6_Quote</v>
      </c>
      <c r="F8" s="73" t="str">
        <f>_xll.cfyql_SimpleQuote(E8,,PriceTickValue,Permanent,Trigger,ObjectOverwrite)</f>
        <v>EURIMMFRA6MF6_Quote</v>
      </c>
      <c r="G8" s="72" t="e">
        <f ca="1">_xll.ohRangeRetrieveError(F8)</f>
        <v>#NAME?</v>
      </c>
      <c r="H8" s="36"/>
      <c r="J8" s="71"/>
      <c r="K8" s="70">
        <v>4</v>
      </c>
      <c r="L8" s="70" t="b">
        <v>0</v>
      </c>
      <c r="M8" s="1382" t="str">
        <v>G6</v>
      </c>
      <c r="N8" s="1376">
        <v>42417</v>
      </c>
      <c r="O8" s="64" t="str">
        <v>EUR6F4=ICAP</v>
      </c>
      <c r="P8" s="68" t="s">
        <v>75</v>
      </c>
      <c r="Q8" s="65">
        <v>-4.0000000000000001E-3</v>
      </c>
      <c r="R8" s="65">
        <v>4.5999999999999999E-2</v>
      </c>
      <c r="S8" s="65">
        <v>0</v>
      </c>
      <c r="T8" s="65">
        <v>0</v>
      </c>
      <c r="U8" s="65">
        <f>100-_xll.cfyql_MidSafe($Q8,$R8)</f>
        <v>100</v>
      </c>
      <c r="V8" s="65">
        <f>R8-Q8</f>
        <v>0.05</v>
      </c>
      <c r="W8" s="66"/>
      <c r="X8" s="67">
        <v>99.924999999999997</v>
      </c>
      <c r="Y8" s="66"/>
      <c r="Z8" s="65">
        <v>99.924999999999997</v>
      </c>
      <c r="AA8" s="64">
        <f>_xll.cfyql_SimpleQuoteSetValue(F8,Z8,Trigger)</f>
        <v>99.924999999999997</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str">
        <f>Swap3M!F5</f>
        <v>EURAB3E1Y_Quote</v>
      </c>
      <c r="F3" s="49" t="s">
        <v>68</v>
      </c>
      <c r="G3" s="48" t="str">
        <f>BasisSwapEON3M!F5</f>
        <v>EUREON3E1Y_Quote</v>
      </c>
      <c r="H3" s="59" t="str">
        <f t="shared" ref="H3:H39" si="0">Currency&amp;$C3&amp;$D3&amp;$B3&amp;QuoteSuffix</f>
        <v>EUR1EON3E1Y_Quote</v>
      </c>
      <c r="I3" s="47" t="str">
        <f>_xll.cfyql_CompositeQuote(H3,E3,G3,F3,Permanent,Trigger,ObjectOverwrite)</f>
        <v>EUR1EON3E1Y_Quote</v>
      </c>
      <c r="J3" s="46" t="e">
        <f ca="1">_xll.ohRangeRetrieveError(I3)</f>
        <v>#NAME?</v>
      </c>
      <c r="K3" s="36"/>
      <c r="M3" s="1360" t="s">
        <v>529</v>
      </c>
      <c r="N3" s="1363">
        <f>_xll.cfyql_Trigger('General Settings'!Trigger)</f>
        <v>59</v>
      </c>
    </row>
    <row r="4" spans="1:14" ht="11.25" customHeight="1" thickBot="1" x14ac:dyDescent="0.3">
      <c r="A4" s="41"/>
      <c r="B4" s="45" t="s">
        <v>57</v>
      </c>
      <c r="C4" s="45" t="s">
        <v>73</v>
      </c>
      <c r="D4" s="45" t="s">
        <v>69</v>
      </c>
      <c r="E4" s="44" t="str">
        <f>Swap3M!F6</f>
        <v>EURAB3E15M_Quote</v>
      </c>
      <c r="F4" s="45" t="s">
        <v>68</v>
      </c>
      <c r="G4" s="44" t="str">
        <f>BasisSwapEON3M!F6</f>
        <v>EUREON3E15M_Quote</v>
      </c>
      <c r="H4" s="58" t="str">
        <f t="shared" si="0"/>
        <v>EUR1EON3E15M_Quote</v>
      </c>
      <c r="I4" s="43" t="str">
        <f>_xll.cfyql_CompositeQuote(H4,E4,G4,F4,Permanent,Trigger,ObjectOverwrite)</f>
        <v>EUR1EON3E15M_Quote</v>
      </c>
      <c r="J4" s="42" t="e">
        <f ca="1">_xll.ohRangeRetrieveError(I4)</f>
        <v>#NAME?</v>
      </c>
      <c r="K4" s="36"/>
      <c r="M4" s="1361" t="s">
        <v>530</v>
      </c>
      <c r="N4" s="1364">
        <f>_xll.cfyql_Trigger(I3:I39)</f>
        <v>81</v>
      </c>
    </row>
    <row r="5" spans="1:14" ht="11.25" customHeight="1" x14ac:dyDescent="0.2">
      <c r="A5" s="41"/>
      <c r="B5" s="45" t="s">
        <v>56</v>
      </c>
      <c r="C5" s="45" t="s">
        <v>73</v>
      </c>
      <c r="D5" s="45" t="s">
        <v>69</v>
      </c>
      <c r="E5" s="44" t="str">
        <f>Swap3M!F7</f>
        <v>EURAB3E18M_Quote</v>
      </c>
      <c r="F5" s="45" t="s">
        <v>68</v>
      </c>
      <c r="G5" s="44" t="str">
        <f>BasisSwapEON3M!F7</f>
        <v>EUREON3E18M_Quote</v>
      </c>
      <c r="H5" s="58" t="str">
        <f t="shared" si="0"/>
        <v>EUR1EON3E18M_Quote</v>
      </c>
      <c r="I5" s="43" t="str">
        <f>_xll.cfyql_CompositeQuote(H5,E5,G5,F5,Permanent,Trigger,ObjectOverwrite)</f>
        <v>EUR1EON3E18M_Quote</v>
      </c>
      <c r="J5" s="42" t="e">
        <f ca="1">_xll.ohRangeRetrieveError(I5)</f>
        <v>#NAME?</v>
      </c>
      <c r="K5" s="36"/>
    </row>
    <row r="6" spans="1:14" ht="11.25" customHeight="1" x14ac:dyDescent="0.2">
      <c r="A6" s="41"/>
      <c r="B6" s="45" t="s">
        <v>55</v>
      </c>
      <c r="C6" s="45" t="s">
        <v>73</v>
      </c>
      <c r="D6" s="45" t="s">
        <v>69</v>
      </c>
      <c r="E6" s="44" t="str">
        <f>Swap3M!F8</f>
        <v>EURAB3E21M_Quote</v>
      </c>
      <c r="F6" s="45" t="s">
        <v>68</v>
      </c>
      <c r="G6" s="44" t="str">
        <f>BasisSwapEON3M!F8</f>
        <v>EUREON3E21M_Quote</v>
      </c>
      <c r="H6" s="58" t="str">
        <f t="shared" si="0"/>
        <v>EUR1EON3E21M_Quote</v>
      </c>
      <c r="I6" s="43" t="str">
        <f>_xll.cfyql_CompositeQuote(H6,E6,G6,F6,Permanent,Trigger,ObjectOverwrite)</f>
        <v>EUR1EON3E21M_Quote</v>
      </c>
      <c r="J6" s="42" t="e">
        <f ca="1">_xll.ohRangeRetrieveError(I6)</f>
        <v>#NAME?</v>
      </c>
      <c r="K6" s="36"/>
    </row>
    <row r="7" spans="1:14" ht="11.25" customHeight="1" x14ac:dyDescent="0.2">
      <c r="A7" s="41"/>
      <c r="B7" s="45" t="s">
        <v>54</v>
      </c>
      <c r="C7" s="45" t="s">
        <v>73</v>
      </c>
      <c r="D7" s="45" t="s">
        <v>69</v>
      </c>
      <c r="E7" s="44" t="str">
        <f>Swap3M!F9</f>
        <v>EURAB3E2Y_Quote</v>
      </c>
      <c r="F7" s="45" t="s">
        <v>68</v>
      </c>
      <c r="G7" s="44" t="str">
        <f>BasisSwapEON3M!F9</f>
        <v>EUREON3E2Y_Quote</v>
      </c>
      <c r="H7" s="58" t="str">
        <f t="shared" si="0"/>
        <v>EUR1EON3E2Y_Quote</v>
      </c>
      <c r="I7" s="43" t="str">
        <f>_xll.cfyql_CompositeQuote(H7,E7,G7,F7,Permanent,Trigger,ObjectOverwrite)</f>
        <v>EUR1EON3E2Y_Quote</v>
      </c>
      <c r="J7" s="42" t="e">
        <f ca="1">_xll.ohRangeRetrieveError(I7)</f>
        <v>#NAME?</v>
      </c>
      <c r="K7" s="36"/>
    </row>
    <row r="8" spans="1:14" ht="11.25" customHeight="1" x14ac:dyDescent="0.2">
      <c r="A8" s="41"/>
      <c r="B8" s="45" t="s">
        <v>53</v>
      </c>
      <c r="C8" s="45" t="s">
        <v>73</v>
      </c>
      <c r="D8" s="45" t="s">
        <v>69</v>
      </c>
      <c r="E8" s="44" t="str">
        <f>Swap3M!F10</f>
        <v>EURAB3E3Y_Quote</v>
      </c>
      <c r="F8" s="45" t="s">
        <v>68</v>
      </c>
      <c r="G8" s="44" t="str">
        <f>BasisSwapEON3M!F10</f>
        <v>EUREON3E3Y_Quote</v>
      </c>
      <c r="H8" s="58" t="str">
        <f t="shared" si="0"/>
        <v>EUR1EON3E3Y_Quote</v>
      </c>
      <c r="I8" s="43" t="str">
        <f>_xll.cfyql_CompositeQuote(H8,E8,G8,F8,Permanent,Trigger,ObjectOverwrite)</f>
        <v>EUR1EON3E3Y_Quote</v>
      </c>
      <c r="J8" s="42" t="e">
        <f ca="1">_xll.ohRangeRetrieveError(I8)</f>
        <v>#NAME?</v>
      </c>
      <c r="K8" s="36"/>
    </row>
    <row r="9" spans="1:14" ht="11.25" customHeight="1" x14ac:dyDescent="0.2">
      <c r="A9" s="41"/>
      <c r="B9" s="45" t="s">
        <v>52</v>
      </c>
      <c r="C9" s="45" t="s">
        <v>73</v>
      </c>
      <c r="D9" s="45" t="s">
        <v>69</v>
      </c>
      <c r="E9" s="44" t="str">
        <f>Swap3M!F11</f>
        <v>EURAB3E4Y_Quote</v>
      </c>
      <c r="F9" s="45" t="s">
        <v>68</v>
      </c>
      <c r="G9" s="44" t="str">
        <f>BasisSwapEON3M!F11</f>
        <v>EUREON3E4Y_Quote</v>
      </c>
      <c r="H9" s="58" t="str">
        <f t="shared" si="0"/>
        <v>EUR1EON3E4Y_Quote</v>
      </c>
      <c r="I9" s="43" t="str">
        <f>_xll.cfyql_CompositeQuote(H9,E9,G9,F9,Permanent,Trigger,ObjectOverwrite)</f>
        <v>EUR1EON3E4Y_Quote</v>
      </c>
      <c r="J9" s="42" t="e">
        <f ca="1">_xll.ohRangeRetrieveError(I9)</f>
        <v>#NAME?</v>
      </c>
      <c r="K9" s="36"/>
    </row>
    <row r="10" spans="1:14" ht="11.25" customHeight="1" x14ac:dyDescent="0.2">
      <c r="A10" s="41"/>
      <c r="B10" s="45" t="s">
        <v>51</v>
      </c>
      <c r="C10" s="45" t="s">
        <v>73</v>
      </c>
      <c r="D10" s="45" t="s">
        <v>69</v>
      </c>
      <c r="E10" s="44" t="str">
        <f>Swap3M!F12</f>
        <v>EURAB3E5Y_Quote</v>
      </c>
      <c r="F10" s="45" t="s">
        <v>68</v>
      </c>
      <c r="G10" s="44" t="str">
        <f>BasisSwapEON3M!F12</f>
        <v>EUREON3E5Y_Quote</v>
      </c>
      <c r="H10" s="58" t="str">
        <f t="shared" si="0"/>
        <v>EUR1EON3E5Y_Quote</v>
      </c>
      <c r="I10" s="43" t="str">
        <f>_xll.cfyql_CompositeQuote(H10,E10,G10,F10,Permanent,Trigger,ObjectOverwrite)</f>
        <v>EUR1EON3E5Y_Quote</v>
      </c>
      <c r="J10" s="42" t="e">
        <f ca="1">_xll.ohRangeRetrieveError(I10)</f>
        <v>#NAME?</v>
      </c>
      <c r="K10" s="36"/>
    </row>
    <row r="11" spans="1:14" ht="11.25" customHeight="1" x14ac:dyDescent="0.2">
      <c r="A11" s="41"/>
      <c r="B11" s="45" t="s">
        <v>50</v>
      </c>
      <c r="C11" s="45" t="s">
        <v>73</v>
      </c>
      <c r="D11" s="45" t="s">
        <v>69</v>
      </c>
      <c r="E11" s="44" t="str">
        <f>Swap3M!F13</f>
        <v>EURAB3E6Y_Quote</v>
      </c>
      <c r="F11" s="45" t="s">
        <v>68</v>
      </c>
      <c r="G11" s="44" t="str">
        <f>BasisSwapEON3M!F13</f>
        <v>EUREON3E6Y_Quote</v>
      </c>
      <c r="H11" s="58" t="str">
        <f t="shared" si="0"/>
        <v>EUR1EON3E6Y_Quote</v>
      </c>
      <c r="I11" s="43" t="str">
        <f>_xll.cfyql_CompositeQuote(H11,E11,G11,F11,Permanent,Trigger,ObjectOverwrite)</f>
        <v>EUR1EON3E6Y_Quote</v>
      </c>
      <c r="J11" s="42" t="e">
        <f ca="1">_xll.ohRangeRetrieveError(I11)</f>
        <v>#NAME?</v>
      </c>
      <c r="K11" s="36"/>
    </row>
    <row r="12" spans="1:14" ht="11.25" customHeight="1" x14ac:dyDescent="0.2">
      <c r="A12" s="41"/>
      <c r="B12" s="45" t="s">
        <v>49</v>
      </c>
      <c r="C12" s="45" t="s">
        <v>73</v>
      </c>
      <c r="D12" s="45" t="s">
        <v>69</v>
      </c>
      <c r="E12" s="44" t="str">
        <f>Swap3M!F14</f>
        <v>EURAB3E7Y_Quote</v>
      </c>
      <c r="F12" s="45" t="s">
        <v>68</v>
      </c>
      <c r="G12" s="44" t="str">
        <f>BasisSwapEON3M!F14</f>
        <v>EUREON3E7Y_Quote</v>
      </c>
      <c r="H12" s="58" t="str">
        <f t="shared" si="0"/>
        <v>EUR1EON3E7Y_Quote</v>
      </c>
      <c r="I12" s="43" t="str">
        <f>_xll.cfyql_CompositeQuote(H12,E12,G12,F12,Permanent,Trigger,ObjectOverwrite)</f>
        <v>EUR1EON3E7Y_Quote</v>
      </c>
      <c r="J12" s="42" t="e">
        <f ca="1">_xll.ohRangeRetrieveError(I12)</f>
        <v>#NAME?</v>
      </c>
      <c r="K12" s="36"/>
    </row>
    <row r="13" spans="1:14" ht="11.25" customHeight="1" x14ac:dyDescent="0.2">
      <c r="A13" s="41"/>
      <c r="B13" s="45" t="s">
        <v>48</v>
      </c>
      <c r="C13" s="45" t="s">
        <v>73</v>
      </c>
      <c r="D13" s="45" t="s">
        <v>69</v>
      </c>
      <c r="E13" s="44" t="str">
        <f>Swap3M!F15</f>
        <v>EURAB3E8Y_Quote</v>
      </c>
      <c r="F13" s="45" t="s">
        <v>68</v>
      </c>
      <c r="G13" s="44" t="str">
        <f>BasisSwapEON3M!F15</f>
        <v>EUREON3E8Y_Quote</v>
      </c>
      <c r="H13" s="58" t="str">
        <f t="shared" si="0"/>
        <v>EUR1EON3E8Y_Quote</v>
      </c>
      <c r="I13" s="43" t="str">
        <f>_xll.cfyql_CompositeQuote(H13,E13,G13,F13,Permanent,Trigger,ObjectOverwrite)</f>
        <v>EUR1EON3E8Y_Quote</v>
      </c>
      <c r="J13" s="42" t="e">
        <f ca="1">_xll.ohRangeRetrieveError(I13)</f>
        <v>#NAME?</v>
      </c>
      <c r="K13" s="36"/>
    </row>
    <row r="14" spans="1:14" ht="11.25" customHeight="1" x14ac:dyDescent="0.2">
      <c r="A14" s="41"/>
      <c r="B14" s="45" t="s">
        <v>47</v>
      </c>
      <c r="C14" s="45" t="s">
        <v>73</v>
      </c>
      <c r="D14" s="45" t="s">
        <v>69</v>
      </c>
      <c r="E14" s="44" t="str">
        <f>Swap3M!F16</f>
        <v>EURAB3E9Y_Quote</v>
      </c>
      <c r="F14" s="45" t="s">
        <v>68</v>
      </c>
      <c r="G14" s="44" t="str">
        <f>BasisSwapEON3M!F16</f>
        <v>EUREON3E9Y_Quote</v>
      </c>
      <c r="H14" s="58" t="str">
        <f t="shared" si="0"/>
        <v>EUR1EON3E9Y_Quote</v>
      </c>
      <c r="I14" s="43" t="str">
        <f>_xll.cfyql_CompositeQuote(H14,E14,G14,F14,Permanent,Trigger,ObjectOverwrite)</f>
        <v>EUR1EON3E9Y_Quote</v>
      </c>
      <c r="J14" s="42" t="e">
        <f ca="1">_xll.ohRangeRetrieveError(I14)</f>
        <v>#NAME?</v>
      </c>
      <c r="K14" s="36"/>
    </row>
    <row r="15" spans="1:14" ht="11.25" customHeight="1" x14ac:dyDescent="0.2">
      <c r="A15" s="41"/>
      <c r="B15" s="45" t="s">
        <v>46</v>
      </c>
      <c r="C15" s="45" t="s">
        <v>73</v>
      </c>
      <c r="D15" s="45" t="s">
        <v>69</v>
      </c>
      <c r="E15" s="44" t="str">
        <f>Swap3M!F17</f>
        <v>EURAB3E10Y_Quote</v>
      </c>
      <c r="F15" s="45" t="s">
        <v>68</v>
      </c>
      <c r="G15" s="44" t="str">
        <f>BasisSwapEON3M!F17</f>
        <v>EUREON3E10Y_Quote</v>
      </c>
      <c r="H15" s="58" t="str">
        <f t="shared" si="0"/>
        <v>EUR1EON3E10Y_Quote</v>
      </c>
      <c r="I15" s="43" t="str">
        <f>_xll.cfyql_CompositeQuote(H15,E15,G15,F15,Permanent,Trigger,ObjectOverwrite)</f>
        <v>EUR1EON3E10Y_Quote</v>
      </c>
      <c r="J15" s="42" t="e">
        <f ca="1">_xll.ohRangeRetrieveError(I15)</f>
        <v>#NAME?</v>
      </c>
      <c r="K15" s="36"/>
    </row>
    <row r="16" spans="1:14" ht="11.25" customHeight="1" x14ac:dyDescent="0.2">
      <c r="A16" s="41"/>
      <c r="B16" s="45" t="s">
        <v>45</v>
      </c>
      <c r="C16" s="45" t="s">
        <v>73</v>
      </c>
      <c r="D16" s="45" t="s">
        <v>69</v>
      </c>
      <c r="E16" s="44" t="str">
        <f>Swap3M!F18</f>
        <v>EURAB3E11Y_Quote</v>
      </c>
      <c r="F16" s="45" t="s">
        <v>68</v>
      </c>
      <c r="G16" s="44" t="str">
        <f>BasisSwapEON3M!F18</f>
        <v>EUREON3E11Y_Quote</v>
      </c>
      <c r="H16" s="58" t="str">
        <f t="shared" si="0"/>
        <v>EUR1EON3E11Y_Quote</v>
      </c>
      <c r="I16" s="43" t="str">
        <f>_xll.cfyql_CompositeQuote(H16,E16,G16,F16,Permanent,Trigger,ObjectOverwrite)</f>
        <v>EUR1EON3E11Y_Quote</v>
      </c>
      <c r="J16" s="42" t="e">
        <f ca="1">_xll.ohRangeRetrieveError(I16)</f>
        <v>#NAME?</v>
      </c>
      <c r="K16" s="36"/>
    </row>
    <row r="17" spans="1:11" ht="11.25" customHeight="1" x14ac:dyDescent="0.2">
      <c r="A17" s="41"/>
      <c r="B17" s="45" t="s">
        <v>44</v>
      </c>
      <c r="C17" s="45" t="s">
        <v>73</v>
      </c>
      <c r="D17" s="45" t="s">
        <v>69</v>
      </c>
      <c r="E17" s="44" t="str">
        <f>Swap3M!F19</f>
        <v>EURAB3E12Y_Quote</v>
      </c>
      <c r="F17" s="45" t="s">
        <v>68</v>
      </c>
      <c r="G17" s="44" t="str">
        <f>BasisSwapEON3M!F19</f>
        <v>EUREON3E12Y_Quote</v>
      </c>
      <c r="H17" s="58" t="str">
        <f t="shared" si="0"/>
        <v>EUR1EON3E12Y_Quote</v>
      </c>
      <c r="I17" s="43" t="str">
        <f>_xll.cfyql_CompositeQuote(H17,E17,G17,F17,Permanent,Trigger,ObjectOverwrite)</f>
        <v>EUR1EON3E12Y_Quote</v>
      </c>
      <c r="J17" s="42" t="e">
        <f ca="1">_xll.ohRangeRetrieveError(I17)</f>
        <v>#NAME?</v>
      </c>
      <c r="K17" s="36"/>
    </row>
    <row r="18" spans="1:11" ht="11.25" customHeight="1" x14ac:dyDescent="0.2">
      <c r="A18" s="41"/>
      <c r="B18" s="45" t="s">
        <v>43</v>
      </c>
      <c r="C18" s="45" t="s">
        <v>73</v>
      </c>
      <c r="D18" s="45" t="s">
        <v>69</v>
      </c>
      <c r="E18" s="44" t="str">
        <f>Swap3M!F20</f>
        <v>EURAB3E13Y_Quote</v>
      </c>
      <c r="F18" s="45" t="s">
        <v>68</v>
      </c>
      <c r="G18" s="44" t="str">
        <f>BasisSwapEON3M!F20</f>
        <v>EUREON3E13Y_Quote</v>
      </c>
      <c r="H18" s="58" t="str">
        <f t="shared" si="0"/>
        <v>EUR1EON3E13Y_Quote</v>
      </c>
      <c r="I18" s="43" t="str">
        <f>_xll.cfyql_CompositeQuote(H18,E18,G18,F18,Permanent,Trigger,ObjectOverwrite)</f>
        <v>EUR1EON3E13Y_Quote</v>
      </c>
      <c r="J18" s="42" t="e">
        <f ca="1">_xll.ohRangeRetrieveError(I18)</f>
        <v>#NAME?</v>
      </c>
      <c r="K18" s="36"/>
    </row>
    <row r="19" spans="1:11" ht="11.25" customHeight="1" x14ac:dyDescent="0.2">
      <c r="A19" s="41"/>
      <c r="B19" s="45" t="s">
        <v>42</v>
      </c>
      <c r="C19" s="45" t="s">
        <v>73</v>
      </c>
      <c r="D19" s="45" t="s">
        <v>69</v>
      </c>
      <c r="E19" s="44" t="str">
        <f>Swap3M!F21</f>
        <v>EURAB3E14Y_Quote</v>
      </c>
      <c r="F19" s="45" t="s">
        <v>68</v>
      </c>
      <c r="G19" s="44" t="str">
        <f>BasisSwapEON3M!F21</f>
        <v>EUREON3E14Y_Quote</v>
      </c>
      <c r="H19" s="58" t="str">
        <f t="shared" si="0"/>
        <v>EUR1EON3E14Y_Quote</v>
      </c>
      <c r="I19" s="43" t="str">
        <f>_xll.cfyql_CompositeQuote(H19,E19,G19,F19,Permanent,Trigger,ObjectOverwrite)</f>
        <v>EUR1EON3E14Y_Quote</v>
      </c>
      <c r="J19" s="42" t="e">
        <f ca="1">_xll.ohRangeRetrieveError(I19)</f>
        <v>#NAME?</v>
      </c>
      <c r="K19" s="36"/>
    </row>
    <row r="20" spans="1:11" ht="11.25" customHeight="1" x14ac:dyDescent="0.2">
      <c r="A20" s="41"/>
      <c r="B20" s="45" t="s">
        <v>41</v>
      </c>
      <c r="C20" s="45" t="s">
        <v>73</v>
      </c>
      <c r="D20" s="45" t="s">
        <v>69</v>
      </c>
      <c r="E20" s="44" t="str">
        <f>Swap3M!F22</f>
        <v>EURAB3E15Y_Quote</v>
      </c>
      <c r="F20" s="45" t="s">
        <v>68</v>
      </c>
      <c r="G20" s="44" t="str">
        <f>BasisSwapEON3M!F22</f>
        <v>EUREON3E15Y_Quote</v>
      </c>
      <c r="H20" s="58" t="str">
        <f t="shared" si="0"/>
        <v>EUR1EON3E15Y_Quote</v>
      </c>
      <c r="I20" s="43" t="str">
        <f>_xll.cfyql_CompositeQuote(H20,E20,G20,F20,Permanent,Trigger,ObjectOverwrite)</f>
        <v>EUR1EON3E15Y_Quote</v>
      </c>
      <c r="J20" s="42" t="e">
        <f ca="1">_xll.ohRangeRetrieveError(I20)</f>
        <v>#NAME?</v>
      </c>
      <c r="K20" s="36"/>
    </row>
    <row r="21" spans="1:11" ht="11.25" customHeight="1" x14ac:dyDescent="0.2">
      <c r="A21" s="41"/>
      <c r="B21" s="45" t="s">
        <v>40</v>
      </c>
      <c r="C21" s="45" t="s">
        <v>73</v>
      </c>
      <c r="D21" s="45" t="s">
        <v>69</v>
      </c>
      <c r="E21" s="44" t="str">
        <f>Swap3M!F23</f>
        <v>EURAB3E16Y_Quote</v>
      </c>
      <c r="F21" s="45" t="s">
        <v>68</v>
      </c>
      <c r="G21" s="44" t="str">
        <f>BasisSwapEON3M!F23</f>
        <v>EUREON3E16Y_Quote</v>
      </c>
      <c r="H21" s="58" t="str">
        <f t="shared" si="0"/>
        <v>EUR1EON3E16Y_Quote</v>
      </c>
      <c r="I21" s="43" t="str">
        <f>_xll.cfyql_CompositeQuote(H21,E21,G21,F21,Permanent,Trigger,ObjectOverwrite)</f>
        <v>EUR1EON3E16Y_Quote</v>
      </c>
      <c r="J21" s="42" t="e">
        <f ca="1">_xll.ohRangeRetrieveError(I21)</f>
        <v>#NAME?</v>
      </c>
      <c r="K21" s="36"/>
    </row>
    <row r="22" spans="1:11" ht="11.25" customHeight="1" x14ac:dyDescent="0.2">
      <c r="A22" s="41"/>
      <c r="B22" s="45" t="s">
        <v>39</v>
      </c>
      <c r="C22" s="45" t="s">
        <v>73</v>
      </c>
      <c r="D22" s="45" t="s">
        <v>69</v>
      </c>
      <c r="E22" s="44" t="str">
        <f>Swap3M!F24</f>
        <v>EURAB3E17Y_Quote</v>
      </c>
      <c r="F22" s="45" t="s">
        <v>68</v>
      </c>
      <c r="G22" s="44" t="str">
        <f>BasisSwapEON3M!F24</f>
        <v>EUREON3E17Y_Quote</v>
      </c>
      <c r="H22" s="58" t="str">
        <f t="shared" si="0"/>
        <v>EUR1EON3E17Y_Quote</v>
      </c>
      <c r="I22" s="43" t="str">
        <f>_xll.cfyql_CompositeQuote(H22,E22,G22,F22,Permanent,Trigger,ObjectOverwrite)</f>
        <v>EUR1EON3E17Y_Quote</v>
      </c>
      <c r="J22" s="42" t="e">
        <f ca="1">_xll.ohRangeRetrieveError(I22)</f>
        <v>#NAME?</v>
      </c>
      <c r="K22" s="36"/>
    </row>
    <row r="23" spans="1:11" ht="11.25" customHeight="1" x14ac:dyDescent="0.2">
      <c r="A23" s="41"/>
      <c r="B23" s="45" t="s">
        <v>38</v>
      </c>
      <c r="C23" s="45" t="s">
        <v>73</v>
      </c>
      <c r="D23" s="45" t="s">
        <v>69</v>
      </c>
      <c r="E23" s="44" t="str">
        <f>Swap3M!F25</f>
        <v>EURAB3E18Y_Quote</v>
      </c>
      <c r="F23" s="45" t="s">
        <v>68</v>
      </c>
      <c r="G23" s="44" t="str">
        <f>BasisSwapEON3M!F25</f>
        <v>EUREON3E18Y_Quote</v>
      </c>
      <c r="H23" s="58" t="str">
        <f t="shared" si="0"/>
        <v>EUR1EON3E18Y_Quote</v>
      </c>
      <c r="I23" s="43" t="str">
        <f>_xll.cfyql_CompositeQuote(H23,E23,G23,F23,Permanent,Trigger,ObjectOverwrite)</f>
        <v>EUR1EON3E18Y_Quote</v>
      </c>
      <c r="J23" s="42" t="e">
        <f ca="1">_xll.ohRangeRetrieveError(I23)</f>
        <v>#NAME?</v>
      </c>
      <c r="K23" s="36"/>
    </row>
    <row r="24" spans="1:11" ht="11.25" customHeight="1" x14ac:dyDescent="0.2">
      <c r="A24" s="41"/>
      <c r="B24" s="45" t="s">
        <v>37</v>
      </c>
      <c r="C24" s="45" t="s">
        <v>73</v>
      </c>
      <c r="D24" s="45" t="s">
        <v>69</v>
      </c>
      <c r="E24" s="44" t="str">
        <f>Swap3M!F26</f>
        <v>EURAB3E19Y_Quote</v>
      </c>
      <c r="F24" s="45" t="s">
        <v>68</v>
      </c>
      <c r="G24" s="44" t="str">
        <f>BasisSwapEON3M!F26</f>
        <v>EUREON3E19Y_Quote</v>
      </c>
      <c r="H24" s="58" t="str">
        <f t="shared" si="0"/>
        <v>EUR1EON3E19Y_Quote</v>
      </c>
      <c r="I24" s="43" t="str">
        <f>_xll.cfyql_CompositeQuote(H24,E24,G24,F24,Permanent,Trigger,ObjectOverwrite)</f>
        <v>EUR1EON3E19Y_Quote</v>
      </c>
      <c r="J24" s="42" t="e">
        <f ca="1">_xll.ohRangeRetrieveError(I24)</f>
        <v>#NAME?</v>
      </c>
      <c r="K24" s="36"/>
    </row>
    <row r="25" spans="1:11" ht="11.25" customHeight="1" x14ac:dyDescent="0.2">
      <c r="A25" s="41"/>
      <c r="B25" s="45" t="s">
        <v>36</v>
      </c>
      <c r="C25" s="45" t="s">
        <v>73</v>
      </c>
      <c r="D25" s="45" t="s">
        <v>69</v>
      </c>
      <c r="E25" s="44" t="str">
        <f>Swap3M!F27</f>
        <v>EURAB3E20Y_Quote</v>
      </c>
      <c r="F25" s="45" t="s">
        <v>68</v>
      </c>
      <c r="G25" s="44" t="str">
        <f>BasisSwapEON3M!F27</f>
        <v>EUREON3E20Y_Quote</v>
      </c>
      <c r="H25" s="58" t="str">
        <f t="shared" si="0"/>
        <v>EUR1EON3E20Y_Quote</v>
      </c>
      <c r="I25" s="43" t="str">
        <f>_xll.cfyql_CompositeQuote(H25,E25,G25,F25,Permanent,Trigger,ObjectOverwrite)</f>
        <v>EUR1EON3E20Y_Quote</v>
      </c>
      <c r="J25" s="42" t="e">
        <f ca="1">_xll.ohRangeRetrieveError(I25)</f>
        <v>#NAME?</v>
      </c>
      <c r="K25" s="36"/>
    </row>
    <row r="26" spans="1:11" ht="11.25" customHeight="1" x14ac:dyDescent="0.2">
      <c r="A26" s="41"/>
      <c r="B26" s="45" t="s">
        <v>35</v>
      </c>
      <c r="C26" s="45" t="s">
        <v>73</v>
      </c>
      <c r="D26" s="45" t="s">
        <v>69</v>
      </c>
      <c r="E26" s="44" t="str">
        <f>Swap3M!F28</f>
        <v>EURAB3E21Y_Quote</v>
      </c>
      <c r="F26" s="45" t="s">
        <v>68</v>
      </c>
      <c r="G26" s="44" t="str">
        <f>BasisSwapEON3M!F28</f>
        <v>EUREON3E21Y_Quote</v>
      </c>
      <c r="H26" s="58" t="str">
        <f t="shared" si="0"/>
        <v>EUR1EON3E21Y_Quote</v>
      </c>
      <c r="I26" s="43" t="str">
        <f>_xll.cfyql_CompositeQuote(H26,E26,G26,F26,Permanent,Trigger,ObjectOverwrite)</f>
        <v>EUR1EON3E21Y_Quote</v>
      </c>
      <c r="J26" s="42" t="e">
        <f ca="1">_xll.ohRangeRetrieveError(I26)</f>
        <v>#NAME?</v>
      </c>
      <c r="K26" s="36"/>
    </row>
    <row r="27" spans="1:11" ht="11.25" customHeight="1" x14ac:dyDescent="0.2">
      <c r="A27" s="41"/>
      <c r="B27" s="45" t="s">
        <v>34</v>
      </c>
      <c r="C27" s="45" t="s">
        <v>73</v>
      </c>
      <c r="D27" s="45" t="s">
        <v>69</v>
      </c>
      <c r="E27" s="44" t="str">
        <f>Swap3M!F29</f>
        <v>EURAB3E22Y_Quote</v>
      </c>
      <c r="F27" s="45" t="s">
        <v>68</v>
      </c>
      <c r="G27" s="44" t="str">
        <f>BasisSwapEON3M!F29</f>
        <v>EUREON3E22Y_Quote</v>
      </c>
      <c r="H27" s="58" t="str">
        <f t="shared" si="0"/>
        <v>EUR1EON3E22Y_Quote</v>
      </c>
      <c r="I27" s="43" t="str">
        <f>_xll.cfyql_CompositeQuote(H27,E27,G27,F27,Permanent,Trigger,ObjectOverwrite)</f>
        <v>EUR1EON3E22Y_Quote</v>
      </c>
      <c r="J27" s="42" t="e">
        <f ca="1">_xll.ohRangeRetrieveError(I27)</f>
        <v>#NAME?</v>
      </c>
      <c r="K27" s="36"/>
    </row>
    <row r="28" spans="1:11" ht="11.25" customHeight="1" x14ac:dyDescent="0.2">
      <c r="A28" s="41"/>
      <c r="B28" s="45" t="s">
        <v>33</v>
      </c>
      <c r="C28" s="45" t="s">
        <v>73</v>
      </c>
      <c r="D28" s="45" t="s">
        <v>69</v>
      </c>
      <c r="E28" s="44" t="str">
        <f>Swap3M!F30</f>
        <v>EURAB3E23Y_Quote</v>
      </c>
      <c r="F28" s="45" t="s">
        <v>68</v>
      </c>
      <c r="G28" s="44" t="str">
        <f>BasisSwapEON3M!F30</f>
        <v>EUREON3E23Y_Quote</v>
      </c>
      <c r="H28" s="58" t="str">
        <f t="shared" si="0"/>
        <v>EUR1EON3E23Y_Quote</v>
      </c>
      <c r="I28" s="43" t="str">
        <f>_xll.cfyql_CompositeQuote(H28,E28,G28,F28,Permanent,Trigger,ObjectOverwrite)</f>
        <v>EUR1EON3E23Y_Quote</v>
      </c>
      <c r="J28" s="42" t="e">
        <f ca="1">_xll.ohRangeRetrieveError(I28)</f>
        <v>#NAME?</v>
      </c>
      <c r="K28" s="36"/>
    </row>
    <row r="29" spans="1:11" ht="11.25" customHeight="1" x14ac:dyDescent="0.2">
      <c r="A29" s="41"/>
      <c r="B29" s="45" t="s">
        <v>32</v>
      </c>
      <c r="C29" s="45" t="s">
        <v>73</v>
      </c>
      <c r="D29" s="45" t="s">
        <v>69</v>
      </c>
      <c r="E29" s="44" t="str">
        <f>Swap3M!F31</f>
        <v>EURAB3E24Y_Quote</v>
      </c>
      <c r="F29" s="45" t="s">
        <v>68</v>
      </c>
      <c r="G29" s="44" t="str">
        <f>BasisSwapEON3M!F31</f>
        <v>EUREON3E24Y_Quote</v>
      </c>
      <c r="H29" s="58" t="str">
        <f t="shared" si="0"/>
        <v>EUR1EON3E24Y_Quote</v>
      </c>
      <c r="I29" s="43" t="str">
        <f>_xll.cfyql_CompositeQuote(H29,E29,G29,F29,Permanent,Trigger,ObjectOverwrite)</f>
        <v>EUR1EON3E24Y_Quote</v>
      </c>
      <c r="J29" s="42" t="e">
        <f ca="1">_xll.ohRangeRetrieveError(I29)</f>
        <v>#NAME?</v>
      </c>
      <c r="K29" s="36"/>
    </row>
    <row r="30" spans="1:11" ht="11.25" customHeight="1" x14ac:dyDescent="0.2">
      <c r="A30" s="41"/>
      <c r="B30" s="45" t="s">
        <v>31</v>
      </c>
      <c r="C30" s="45" t="s">
        <v>73</v>
      </c>
      <c r="D30" s="45" t="s">
        <v>69</v>
      </c>
      <c r="E30" s="44" t="str">
        <f>Swap3M!F32</f>
        <v>EURAB3E25Y_Quote</v>
      </c>
      <c r="F30" s="45" t="s">
        <v>68</v>
      </c>
      <c r="G30" s="44" t="str">
        <f>BasisSwapEON3M!F32</f>
        <v>EUREON3E25Y_Quote</v>
      </c>
      <c r="H30" s="58" t="str">
        <f t="shared" si="0"/>
        <v>EUR1EON3E25Y_Quote</v>
      </c>
      <c r="I30" s="43" t="str">
        <f>_xll.cfyql_CompositeQuote(H30,E30,G30,F30,Permanent,Trigger,ObjectOverwrite)</f>
        <v>EUR1EON3E25Y_Quote</v>
      </c>
      <c r="J30" s="42" t="e">
        <f ca="1">_xll.ohRangeRetrieveError(I30)</f>
        <v>#NAME?</v>
      </c>
      <c r="K30" s="36"/>
    </row>
    <row r="31" spans="1:11" ht="11.25" customHeight="1" x14ac:dyDescent="0.2">
      <c r="A31" s="41"/>
      <c r="B31" s="45" t="s">
        <v>30</v>
      </c>
      <c r="C31" s="45" t="s">
        <v>73</v>
      </c>
      <c r="D31" s="45" t="s">
        <v>69</v>
      </c>
      <c r="E31" s="44" t="str">
        <f>Swap3M!F33</f>
        <v>EURAB3E26Y_Quote</v>
      </c>
      <c r="F31" s="45" t="s">
        <v>68</v>
      </c>
      <c r="G31" s="44" t="str">
        <f>BasisSwapEON3M!F33</f>
        <v>EUREON3E26Y_Quote</v>
      </c>
      <c r="H31" s="58" t="str">
        <f t="shared" si="0"/>
        <v>EUR1EON3E26Y_Quote</v>
      </c>
      <c r="I31" s="43" t="str">
        <f>_xll.cfyql_CompositeQuote(H31,E31,G31,F31,Permanent,Trigger,ObjectOverwrite)</f>
        <v>EUR1EON3E26Y_Quote</v>
      </c>
      <c r="J31" s="42" t="e">
        <f ca="1">_xll.ohRangeRetrieveError(I31)</f>
        <v>#NAME?</v>
      </c>
      <c r="K31" s="36"/>
    </row>
    <row r="32" spans="1:11" ht="11.25" customHeight="1" x14ac:dyDescent="0.2">
      <c r="A32" s="41"/>
      <c r="B32" s="45" t="s">
        <v>29</v>
      </c>
      <c r="C32" s="45" t="s">
        <v>73</v>
      </c>
      <c r="D32" s="45" t="s">
        <v>69</v>
      </c>
      <c r="E32" s="44" t="str">
        <f>Swap3M!F34</f>
        <v>EURAB3E27Y_Quote</v>
      </c>
      <c r="F32" s="45" t="s">
        <v>68</v>
      </c>
      <c r="G32" s="44" t="str">
        <f>BasisSwapEON3M!F34</f>
        <v>EUREON3E27Y_Quote</v>
      </c>
      <c r="H32" s="58" t="str">
        <f t="shared" si="0"/>
        <v>EUR1EON3E27Y_Quote</v>
      </c>
      <c r="I32" s="43" t="str">
        <f>_xll.cfyql_CompositeQuote(H32,E32,G32,F32,Permanent,Trigger,ObjectOverwrite)</f>
        <v>EUR1EON3E27Y_Quote</v>
      </c>
      <c r="J32" s="42" t="e">
        <f ca="1">_xll.ohRangeRetrieveError(I32)</f>
        <v>#NAME?</v>
      </c>
      <c r="K32" s="36"/>
    </row>
    <row r="33" spans="1:11" ht="11.25" customHeight="1" x14ac:dyDescent="0.2">
      <c r="A33" s="41"/>
      <c r="B33" s="45" t="s">
        <v>28</v>
      </c>
      <c r="C33" s="45" t="s">
        <v>73</v>
      </c>
      <c r="D33" s="45" t="s">
        <v>69</v>
      </c>
      <c r="E33" s="44" t="str">
        <f>Swap3M!F35</f>
        <v>EURAB3E28Y_Quote</v>
      </c>
      <c r="F33" s="45" t="s">
        <v>68</v>
      </c>
      <c r="G33" s="44" t="str">
        <f>BasisSwapEON3M!F35</f>
        <v>EUREON3E28Y_Quote</v>
      </c>
      <c r="H33" s="58" t="str">
        <f t="shared" si="0"/>
        <v>EUR1EON3E28Y_Quote</v>
      </c>
      <c r="I33" s="43" t="str">
        <f>_xll.cfyql_CompositeQuote(H33,E33,G33,F33,Permanent,Trigger,ObjectOverwrite)</f>
        <v>EUR1EON3E28Y_Quote</v>
      </c>
      <c r="J33" s="42" t="e">
        <f ca="1">_xll.ohRangeRetrieveError(I33)</f>
        <v>#NAME?</v>
      </c>
      <c r="K33" s="36"/>
    </row>
    <row r="34" spans="1:11" ht="11.25" customHeight="1" x14ac:dyDescent="0.2">
      <c r="A34" s="41"/>
      <c r="B34" s="45" t="s">
        <v>27</v>
      </c>
      <c r="C34" s="45" t="s">
        <v>73</v>
      </c>
      <c r="D34" s="45" t="s">
        <v>69</v>
      </c>
      <c r="E34" s="44" t="str">
        <f>Swap3M!F36</f>
        <v>EURAB3E29Y_Quote</v>
      </c>
      <c r="F34" s="45" t="s">
        <v>68</v>
      </c>
      <c r="G34" s="44" t="str">
        <f>BasisSwapEON3M!F36</f>
        <v>EUREON3E29Y_Quote</v>
      </c>
      <c r="H34" s="58" t="str">
        <f t="shared" si="0"/>
        <v>EUR1EON3E29Y_Quote</v>
      </c>
      <c r="I34" s="43" t="str">
        <f>_xll.cfyql_CompositeQuote(H34,E34,G34,F34,Permanent,Trigger,ObjectOverwrite)</f>
        <v>EUR1EON3E29Y_Quote</v>
      </c>
      <c r="J34" s="42" t="e">
        <f ca="1">_xll.ohRangeRetrieveError(I34)</f>
        <v>#NAME?</v>
      </c>
      <c r="K34" s="36"/>
    </row>
    <row r="35" spans="1:11" ht="11.25" customHeight="1" x14ac:dyDescent="0.2">
      <c r="A35" s="41"/>
      <c r="B35" s="45" t="s">
        <v>26</v>
      </c>
      <c r="C35" s="45" t="s">
        <v>73</v>
      </c>
      <c r="D35" s="45" t="s">
        <v>69</v>
      </c>
      <c r="E35" s="44" t="str">
        <f>Swap3M!F37</f>
        <v>EURAB3E30Y_Quote</v>
      </c>
      <c r="F35" s="45" t="s">
        <v>68</v>
      </c>
      <c r="G35" s="44" t="str">
        <f>BasisSwapEON3M!F37</f>
        <v>EUREON3E30Y_Quote</v>
      </c>
      <c r="H35" s="58" t="str">
        <f t="shared" si="0"/>
        <v>EUR1EON3E30Y_Quote</v>
      </c>
      <c r="I35" s="43" t="str">
        <f>_xll.cfyql_CompositeQuote(H35,E35,G35,F35,Permanent,Trigger,ObjectOverwrite)</f>
        <v>EUR1EON3E30Y_Quote</v>
      </c>
      <c r="J35" s="42" t="e">
        <f ca="1">_xll.ohRangeRetrieveError(I35)</f>
        <v>#NAME?</v>
      </c>
      <c r="K35" s="36"/>
    </row>
    <row r="36" spans="1:11" ht="11.25" customHeight="1" x14ac:dyDescent="0.2">
      <c r="A36" s="41"/>
      <c r="B36" s="45" t="s">
        <v>25</v>
      </c>
      <c r="C36" s="45" t="s">
        <v>73</v>
      </c>
      <c r="D36" s="45" t="s">
        <v>69</v>
      </c>
      <c r="E36" s="44" t="str">
        <f>Swap3M!F38</f>
        <v>EURAB3E35Y_Quote</v>
      </c>
      <c r="F36" s="45" t="s">
        <v>68</v>
      </c>
      <c r="G36" s="44" t="str">
        <f>BasisSwapEON3M!F38</f>
        <v>EUREON3E35Y_Quote</v>
      </c>
      <c r="H36" s="58" t="str">
        <f t="shared" si="0"/>
        <v>EUR1EON3E35Y_Quote</v>
      </c>
      <c r="I36" s="43" t="str">
        <f>_xll.cfyql_CompositeQuote(H36,E36,G36,F36,Permanent,Trigger,ObjectOverwrite)</f>
        <v>EUR1EON3E35Y_Quote</v>
      </c>
      <c r="J36" s="42" t="e">
        <f ca="1">_xll.ohRangeRetrieveError(I36)</f>
        <v>#NAME?</v>
      </c>
      <c r="K36" s="36"/>
    </row>
    <row r="37" spans="1:11" ht="11.25" customHeight="1" x14ac:dyDescent="0.2">
      <c r="A37" s="41"/>
      <c r="B37" s="45" t="s">
        <v>24</v>
      </c>
      <c r="C37" s="45" t="s">
        <v>73</v>
      </c>
      <c r="D37" s="45" t="s">
        <v>69</v>
      </c>
      <c r="E37" s="44" t="str">
        <f>Swap3M!F39</f>
        <v>EURAB3E40Y_Quote</v>
      </c>
      <c r="F37" s="45" t="s">
        <v>68</v>
      </c>
      <c r="G37" s="44" t="str">
        <f>BasisSwapEON3M!F39</f>
        <v>EUREON3E40Y_Quote</v>
      </c>
      <c r="H37" s="58" t="str">
        <f t="shared" si="0"/>
        <v>EUR1EON3E40Y_Quote</v>
      </c>
      <c r="I37" s="43" t="str">
        <f>_xll.cfyql_CompositeQuote(H37,E37,G37,F37,Permanent,Trigger,ObjectOverwrite)</f>
        <v>EUR1EON3E40Y_Quote</v>
      </c>
      <c r="J37" s="42" t="e">
        <f ca="1">_xll.ohRangeRetrieveError(I37)</f>
        <v>#NAME?</v>
      </c>
      <c r="K37" s="36"/>
    </row>
    <row r="38" spans="1:11" ht="11.25" customHeight="1" x14ac:dyDescent="0.2">
      <c r="A38" s="41"/>
      <c r="B38" s="45" t="s">
        <v>23</v>
      </c>
      <c r="C38" s="45" t="s">
        <v>73</v>
      </c>
      <c r="D38" s="45" t="s">
        <v>69</v>
      </c>
      <c r="E38" s="44" t="str">
        <f>Swap3M!F40</f>
        <v>EURAB3E50Y_Quote</v>
      </c>
      <c r="F38" s="45" t="s">
        <v>68</v>
      </c>
      <c r="G38" s="44" t="str">
        <f>BasisSwapEON3M!F40</f>
        <v>EUREON3E50Y_Quote</v>
      </c>
      <c r="H38" s="58" t="str">
        <f t="shared" si="0"/>
        <v>EUR1EON3E50Y_Quote</v>
      </c>
      <c r="I38" s="43" t="str">
        <f>_xll.cfyql_CompositeQuote(H38,E38,G38,F38,Permanent,Trigger,ObjectOverwrite)</f>
        <v>EUR1EON3E50Y_Quote</v>
      </c>
      <c r="J38" s="42" t="e">
        <f ca="1">_xll.ohRangeRetrieveError(I38)</f>
        <v>#NAME?</v>
      </c>
      <c r="K38" s="36"/>
    </row>
    <row r="39" spans="1:11" ht="11.25" customHeight="1" x14ac:dyDescent="0.2">
      <c r="A39" s="41"/>
      <c r="B39" s="40" t="s">
        <v>22</v>
      </c>
      <c r="C39" s="40" t="s">
        <v>73</v>
      </c>
      <c r="D39" s="40" t="s">
        <v>69</v>
      </c>
      <c r="E39" s="39" t="str">
        <f>Swap3M!F41</f>
        <v>EURAB3E60Y_Quote</v>
      </c>
      <c r="F39" s="40" t="s">
        <v>68</v>
      </c>
      <c r="G39" s="39" t="str">
        <f>BasisSwapEON3M!F41</f>
        <v>EUREON3E60Y_Quote</v>
      </c>
      <c r="H39" s="57" t="str">
        <f t="shared" si="0"/>
        <v>EUR1EON3E60Y_Quote</v>
      </c>
      <c r="I39" s="38" t="str">
        <f>_xll.cfyql_CompositeQuote(H39,E39,G39,F39,Permanent,Trigger,ObjectOverwrite)</f>
        <v>EUR1EON3E60Y_Quote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str">
        <f>Swap6M!F5</f>
        <v>EURAB6E1Y_Quote</v>
      </c>
      <c r="F3" s="49" t="s">
        <v>68</v>
      </c>
      <c r="G3" s="48" t="str">
        <f>BasisSwap1MxM!F5</f>
        <v>EUR1E6E1Y_Quote</v>
      </c>
      <c r="H3" s="47" t="str">
        <f t="shared" ref="H3:H39" si="0">Currency&amp;$C3&amp;$D3&amp;"BASIS"&amp;$B3&amp;QuoteSuffix</f>
        <v>EURAB1EBASIS1Y_Quote</v>
      </c>
      <c r="I3" s="47" t="str">
        <f>_xll.cfyql_CompositeQuote(H3,E3,G3,F3,Permanent,Trigger,ObjectOverwrite)</f>
        <v>EURAB1EBASIS1Y_Quote</v>
      </c>
      <c r="J3" s="46" t="e">
        <f ca="1">_xll.ohRangeRetrieveError(I3)</f>
        <v>#NAME?</v>
      </c>
      <c r="K3" s="36"/>
      <c r="M3" s="1360" t="s">
        <v>529</v>
      </c>
      <c r="N3" s="1363">
        <f>_xll.cfyql_Trigger('General Settings'!Trigger)</f>
        <v>59</v>
      </c>
    </row>
    <row r="4" spans="1:14" ht="11.25" customHeight="1" thickBot="1" x14ac:dyDescent="0.3">
      <c r="A4" s="41"/>
      <c r="B4" s="45" t="s">
        <v>57</v>
      </c>
      <c r="C4" s="45" t="s">
        <v>21</v>
      </c>
      <c r="D4" s="45" t="s">
        <v>71</v>
      </c>
      <c r="E4" s="44" t="str">
        <f>Swap6M!F6</f>
        <v>EURAB6E15M_Quote</v>
      </c>
      <c r="F4" s="45" t="s">
        <v>68</v>
      </c>
      <c r="G4" s="44" t="str">
        <f>BasisSwap1MxM!F6</f>
        <v>EUR1E6E15M_Quote</v>
      </c>
      <c r="H4" s="43" t="str">
        <f t="shared" si="0"/>
        <v>EURAB1EBASIS15M_Quote</v>
      </c>
      <c r="I4" s="43" t="str">
        <f>_xll.cfyql_CompositeQuote(H4,E4,G4,F4,Permanent,Trigger,ObjectOverwrite)</f>
        <v>EURAB1EBASIS15M_Quote</v>
      </c>
      <c r="J4" s="42" t="e">
        <f ca="1">_xll.ohRangeRetrieveError(I4)</f>
        <v>#NAME?</v>
      </c>
      <c r="K4" s="36"/>
      <c r="M4" s="1361" t="s">
        <v>530</v>
      </c>
      <c r="N4" s="1364">
        <f>_xll.cfyql_Trigger(I3:I39)</f>
        <v>93</v>
      </c>
    </row>
    <row r="5" spans="1:14" ht="11.25" customHeight="1" x14ac:dyDescent="0.2">
      <c r="A5" s="41"/>
      <c r="B5" s="45" t="s">
        <v>56</v>
      </c>
      <c r="C5" s="45" t="s">
        <v>21</v>
      </c>
      <c r="D5" s="45" t="s">
        <v>71</v>
      </c>
      <c r="E5" s="44" t="str">
        <f>Swap6M!F7</f>
        <v>EURAB6E18M_Quote</v>
      </c>
      <c r="F5" s="45" t="s">
        <v>68</v>
      </c>
      <c r="G5" s="44" t="str">
        <f>BasisSwap1MxM!F7</f>
        <v>EUR1E6E18M_Quote</v>
      </c>
      <c r="H5" s="43" t="str">
        <f t="shared" si="0"/>
        <v>EURAB1EBASIS18M_Quote</v>
      </c>
      <c r="I5" s="43" t="str">
        <f>_xll.cfyql_CompositeQuote(H5,E5,G5,F5,Permanent,Trigger,ObjectOverwrite)</f>
        <v>EURAB1EBASIS18M_Quote</v>
      </c>
      <c r="J5" s="42" t="e">
        <f ca="1">_xll.ohRangeRetrieveError(I5)</f>
        <v>#NAME?</v>
      </c>
      <c r="K5" s="36"/>
    </row>
    <row r="6" spans="1:14" ht="11.25" customHeight="1" x14ac:dyDescent="0.2">
      <c r="A6" s="41"/>
      <c r="B6" s="45" t="s">
        <v>55</v>
      </c>
      <c r="C6" s="45" t="s">
        <v>21</v>
      </c>
      <c r="D6" s="45" t="s">
        <v>71</v>
      </c>
      <c r="E6" s="44" t="str">
        <f>Swap6M!F8</f>
        <v>EURAB6E21M_Quote</v>
      </c>
      <c r="F6" s="45" t="s">
        <v>68</v>
      </c>
      <c r="G6" s="44" t="str">
        <f>BasisSwap1MxM!F8</f>
        <v>EUR1E6E21M_Quote</v>
      </c>
      <c r="H6" s="43" t="str">
        <f t="shared" si="0"/>
        <v>EURAB1EBASIS21M_Quote</v>
      </c>
      <c r="I6" s="43" t="str">
        <f>_xll.cfyql_CompositeQuote(H6,E6,G6,F6,Permanent,Trigger,ObjectOverwrite)</f>
        <v>EURAB1EBASIS21M_Quote</v>
      </c>
      <c r="J6" s="42" t="e">
        <f ca="1">_xll.ohRangeRetrieveError(I6)</f>
        <v>#NAME?</v>
      </c>
      <c r="K6" s="36"/>
    </row>
    <row r="7" spans="1:14" ht="11.25" customHeight="1" x14ac:dyDescent="0.2">
      <c r="A7" s="41"/>
      <c r="B7" s="45" t="s">
        <v>54</v>
      </c>
      <c r="C7" s="45" t="s">
        <v>21</v>
      </c>
      <c r="D7" s="45" t="s">
        <v>71</v>
      </c>
      <c r="E7" s="44" t="str">
        <f>Swap6M!F9</f>
        <v>EURAB6E2Y_Quote</v>
      </c>
      <c r="F7" s="45" t="s">
        <v>68</v>
      </c>
      <c r="G7" s="44" t="str">
        <f>BasisSwap1MxM!F9</f>
        <v>EUR1E6E2Y_Quote</v>
      </c>
      <c r="H7" s="43" t="str">
        <f t="shared" si="0"/>
        <v>EURAB1EBASIS2Y_Quote</v>
      </c>
      <c r="I7" s="43" t="str">
        <f>_xll.cfyql_CompositeQuote(H7,E7,G7,F7,Permanent,Trigger,ObjectOverwrite)</f>
        <v>EURAB1EBASIS2Y_Quote</v>
      </c>
      <c r="J7" s="42" t="e">
        <f ca="1">_xll.ohRangeRetrieveError(I7)</f>
        <v>#NAME?</v>
      </c>
      <c r="K7" s="36"/>
    </row>
    <row r="8" spans="1:14" ht="11.25" customHeight="1" x14ac:dyDescent="0.2">
      <c r="A8" s="41"/>
      <c r="B8" s="45" t="s">
        <v>53</v>
      </c>
      <c r="C8" s="45" t="s">
        <v>21</v>
      </c>
      <c r="D8" s="45" t="s">
        <v>71</v>
      </c>
      <c r="E8" s="44" t="str">
        <f>Swap6M!F10</f>
        <v>EURAB6E3Y_Quote</v>
      </c>
      <c r="F8" s="45" t="s">
        <v>68</v>
      </c>
      <c r="G8" s="44" t="str">
        <f>BasisSwap1MxM!F10</f>
        <v>EUR1E6E3Y_Quote</v>
      </c>
      <c r="H8" s="43" t="str">
        <f t="shared" si="0"/>
        <v>EURAB1EBASIS3Y_Quote</v>
      </c>
      <c r="I8" s="43" t="str">
        <f>_xll.cfyql_CompositeQuote(H8,E8,G8,F8,Permanent,Trigger,ObjectOverwrite)</f>
        <v>EURAB1EBASIS3Y_Quote</v>
      </c>
      <c r="J8" s="42" t="e">
        <f ca="1">_xll.ohRangeRetrieveError(I8)</f>
        <v>#NAME?</v>
      </c>
      <c r="K8" s="36"/>
    </row>
    <row r="9" spans="1:14" ht="11.25" customHeight="1" x14ac:dyDescent="0.2">
      <c r="A9" s="41"/>
      <c r="B9" s="45" t="s">
        <v>52</v>
      </c>
      <c r="C9" s="45" t="s">
        <v>21</v>
      </c>
      <c r="D9" s="45" t="s">
        <v>71</v>
      </c>
      <c r="E9" s="44" t="str">
        <f>Swap6M!F11</f>
        <v>EURAB6E4Y_Quote</v>
      </c>
      <c r="F9" s="45" t="s">
        <v>68</v>
      </c>
      <c r="G9" s="44" t="str">
        <f>BasisSwap1MxM!F11</f>
        <v>EUR1E6E4Y_Quote</v>
      </c>
      <c r="H9" s="43" t="str">
        <f t="shared" si="0"/>
        <v>EURAB1EBASIS4Y_Quote</v>
      </c>
      <c r="I9" s="43" t="str">
        <f>_xll.cfyql_CompositeQuote(H9,E9,G9,F9,Permanent,Trigger,ObjectOverwrite)</f>
        <v>EURAB1EBASIS4Y_Quote</v>
      </c>
      <c r="J9" s="42" t="e">
        <f ca="1">_xll.ohRangeRetrieveError(I9)</f>
        <v>#NAME?</v>
      </c>
      <c r="K9" s="36"/>
    </row>
    <row r="10" spans="1:14" ht="11.25" customHeight="1" x14ac:dyDescent="0.2">
      <c r="A10" s="41"/>
      <c r="B10" s="45" t="s">
        <v>51</v>
      </c>
      <c r="C10" s="45" t="s">
        <v>21</v>
      </c>
      <c r="D10" s="45" t="s">
        <v>71</v>
      </c>
      <c r="E10" s="44" t="str">
        <f>Swap6M!F12</f>
        <v>EURAB6E5Y_Quote</v>
      </c>
      <c r="F10" s="45" t="s">
        <v>68</v>
      </c>
      <c r="G10" s="44" t="str">
        <f>BasisSwap1MxM!F12</f>
        <v>EUR1E6E5Y_Quote</v>
      </c>
      <c r="H10" s="43" t="str">
        <f t="shared" si="0"/>
        <v>EURAB1EBASIS5Y_Quote</v>
      </c>
      <c r="I10" s="43" t="str">
        <f>_xll.cfyql_CompositeQuote(H10,E10,G10,F10,Permanent,Trigger,ObjectOverwrite)</f>
        <v>EURAB1EBASIS5Y_Quote</v>
      </c>
      <c r="J10" s="42" t="e">
        <f ca="1">_xll.ohRangeRetrieveError(I10)</f>
        <v>#NAME?</v>
      </c>
      <c r="K10" s="36"/>
    </row>
    <row r="11" spans="1:14" ht="11.25" customHeight="1" x14ac:dyDescent="0.2">
      <c r="A11" s="41"/>
      <c r="B11" s="45" t="s">
        <v>50</v>
      </c>
      <c r="C11" s="45" t="s">
        <v>21</v>
      </c>
      <c r="D11" s="45" t="s">
        <v>71</v>
      </c>
      <c r="E11" s="44" t="str">
        <f>Swap6M!F13</f>
        <v>EURAB6E6Y_Quote</v>
      </c>
      <c r="F11" s="45" t="s">
        <v>68</v>
      </c>
      <c r="G11" s="44" t="str">
        <f>BasisSwap1MxM!F13</f>
        <v>EUR1E6E6Y_Quote</v>
      </c>
      <c r="H11" s="43" t="str">
        <f t="shared" si="0"/>
        <v>EURAB1EBASIS6Y_Quote</v>
      </c>
      <c r="I11" s="43" t="str">
        <f>_xll.cfyql_CompositeQuote(H11,E11,G11,F11,Permanent,Trigger,ObjectOverwrite)</f>
        <v>EURAB1EBASIS6Y_Quote</v>
      </c>
      <c r="J11" s="42" t="e">
        <f ca="1">_xll.ohRangeRetrieveError(I11)</f>
        <v>#NAME?</v>
      </c>
      <c r="K11" s="36"/>
    </row>
    <row r="12" spans="1:14" ht="11.25" customHeight="1" x14ac:dyDescent="0.2">
      <c r="A12" s="41"/>
      <c r="B12" s="45" t="s">
        <v>49</v>
      </c>
      <c r="C12" s="45" t="s">
        <v>21</v>
      </c>
      <c r="D12" s="45" t="s">
        <v>71</v>
      </c>
      <c r="E12" s="44" t="str">
        <f>Swap6M!F14</f>
        <v>EURAB6E7Y_Quote</v>
      </c>
      <c r="F12" s="45" t="s">
        <v>68</v>
      </c>
      <c r="G12" s="44" t="str">
        <f>BasisSwap1MxM!F14</f>
        <v>EUR1E6E7Y_Quote</v>
      </c>
      <c r="H12" s="43" t="str">
        <f t="shared" si="0"/>
        <v>EURAB1EBASIS7Y_Quote</v>
      </c>
      <c r="I12" s="43" t="str">
        <f>_xll.cfyql_CompositeQuote(H12,E12,G12,F12,Permanent,Trigger,ObjectOverwrite)</f>
        <v>EURAB1EBASIS7Y_Quote</v>
      </c>
      <c r="J12" s="42" t="e">
        <f ca="1">_xll.ohRangeRetrieveError(I12)</f>
        <v>#NAME?</v>
      </c>
      <c r="K12" s="36"/>
    </row>
    <row r="13" spans="1:14" ht="11.25" customHeight="1" x14ac:dyDescent="0.2">
      <c r="A13" s="41"/>
      <c r="B13" s="45" t="s">
        <v>48</v>
      </c>
      <c r="C13" s="45" t="s">
        <v>21</v>
      </c>
      <c r="D13" s="45" t="s">
        <v>71</v>
      </c>
      <c r="E13" s="44" t="str">
        <f>Swap6M!F15</f>
        <v>EURAB6E8Y_Quote</v>
      </c>
      <c r="F13" s="45" t="s">
        <v>68</v>
      </c>
      <c r="G13" s="44" t="str">
        <f>BasisSwap1MxM!F15</f>
        <v>EUR1E6E8Y_Quote</v>
      </c>
      <c r="H13" s="43" t="str">
        <f t="shared" si="0"/>
        <v>EURAB1EBASIS8Y_Quote</v>
      </c>
      <c r="I13" s="43" t="str">
        <f>_xll.cfyql_CompositeQuote(H13,E13,G13,F13,Permanent,Trigger,ObjectOverwrite)</f>
        <v>EURAB1EBASIS8Y_Quote</v>
      </c>
      <c r="J13" s="42" t="e">
        <f ca="1">_xll.ohRangeRetrieveError(I13)</f>
        <v>#NAME?</v>
      </c>
      <c r="K13" s="36"/>
    </row>
    <row r="14" spans="1:14" ht="11.25" customHeight="1" x14ac:dyDescent="0.2">
      <c r="A14" s="41"/>
      <c r="B14" s="45" t="s">
        <v>47</v>
      </c>
      <c r="C14" s="45" t="s">
        <v>21</v>
      </c>
      <c r="D14" s="45" t="s">
        <v>71</v>
      </c>
      <c r="E14" s="44" t="str">
        <f>Swap6M!F16</f>
        <v>EURAB6E9Y_Quote</v>
      </c>
      <c r="F14" s="45" t="s">
        <v>68</v>
      </c>
      <c r="G14" s="44" t="str">
        <f>BasisSwap1MxM!F16</f>
        <v>EUR1E6E9Y_Quote</v>
      </c>
      <c r="H14" s="43" t="str">
        <f t="shared" si="0"/>
        <v>EURAB1EBASIS9Y_Quote</v>
      </c>
      <c r="I14" s="43" t="str">
        <f>_xll.cfyql_CompositeQuote(H14,E14,G14,F14,Permanent,Trigger,ObjectOverwrite)</f>
        <v>EURAB1EBASIS9Y_Quote</v>
      </c>
      <c r="J14" s="42" t="e">
        <f ca="1">_xll.ohRangeRetrieveError(I14)</f>
        <v>#NAME?</v>
      </c>
      <c r="K14" s="36"/>
    </row>
    <row r="15" spans="1:14" ht="11.25" customHeight="1" x14ac:dyDescent="0.2">
      <c r="A15" s="41"/>
      <c r="B15" s="45" t="s">
        <v>46</v>
      </c>
      <c r="C15" s="45" t="s">
        <v>21</v>
      </c>
      <c r="D15" s="45" t="s">
        <v>71</v>
      </c>
      <c r="E15" s="44" t="str">
        <f>Swap6M!F17</f>
        <v>EURAB6E10Y_Quote</v>
      </c>
      <c r="F15" s="45" t="s">
        <v>68</v>
      </c>
      <c r="G15" s="44" t="str">
        <f>BasisSwap1MxM!F17</f>
        <v>EUR1E6E10Y_Quote</v>
      </c>
      <c r="H15" s="43" t="str">
        <f t="shared" si="0"/>
        <v>EURAB1EBASIS10Y_Quote</v>
      </c>
      <c r="I15" s="43" t="str">
        <f>_xll.cfyql_CompositeQuote(H15,E15,G15,F15,Permanent,Trigger,ObjectOverwrite)</f>
        <v>EURAB1EBASIS10Y_Quote</v>
      </c>
      <c r="J15" s="42" t="e">
        <f ca="1">_xll.ohRangeRetrieveError(I15)</f>
        <v>#NAME?</v>
      </c>
      <c r="K15" s="36"/>
    </row>
    <row r="16" spans="1:14" ht="11.25" customHeight="1" x14ac:dyDescent="0.2">
      <c r="A16" s="41"/>
      <c r="B16" s="45" t="s">
        <v>45</v>
      </c>
      <c r="C16" s="45" t="s">
        <v>21</v>
      </c>
      <c r="D16" s="45" t="s">
        <v>71</v>
      </c>
      <c r="E16" s="44" t="str">
        <f>Swap6M!F18</f>
        <v>EURAB6E11Y_Quote</v>
      </c>
      <c r="F16" s="45" t="s">
        <v>68</v>
      </c>
      <c r="G16" s="44" t="str">
        <f>BasisSwap1MxM!F18</f>
        <v>EUR1E6E11Y_Quote</v>
      </c>
      <c r="H16" s="43" t="str">
        <f t="shared" si="0"/>
        <v>EURAB1EBASIS11Y_Quote</v>
      </c>
      <c r="I16" s="43" t="str">
        <f>_xll.cfyql_CompositeQuote(H16,E16,G16,F16,Permanent,Trigger,ObjectOverwrite)</f>
        <v>EURAB1EBASIS11Y_Quote</v>
      </c>
      <c r="J16" s="42" t="e">
        <f ca="1">_xll.ohRangeRetrieveError(I16)</f>
        <v>#NAME?</v>
      </c>
      <c r="K16" s="36"/>
    </row>
    <row r="17" spans="1:11" ht="11.25" customHeight="1" x14ac:dyDescent="0.2">
      <c r="A17" s="41"/>
      <c r="B17" s="45" t="s">
        <v>44</v>
      </c>
      <c r="C17" s="45" t="s">
        <v>21</v>
      </c>
      <c r="D17" s="45" t="s">
        <v>71</v>
      </c>
      <c r="E17" s="44" t="str">
        <f>Swap6M!F19</f>
        <v>EURAB6E12Y_Quote</v>
      </c>
      <c r="F17" s="45" t="s">
        <v>68</v>
      </c>
      <c r="G17" s="44" t="str">
        <f>BasisSwap1MxM!F19</f>
        <v>EUR1E6E12Y_Quote</v>
      </c>
      <c r="H17" s="43" t="str">
        <f t="shared" si="0"/>
        <v>EURAB1EBASIS12Y_Quote</v>
      </c>
      <c r="I17" s="43" t="str">
        <f>_xll.cfyql_CompositeQuote(H17,E17,G17,F17,Permanent,Trigger,ObjectOverwrite)</f>
        <v>EURAB1EBASIS12Y_Quote</v>
      </c>
      <c r="J17" s="42" t="e">
        <f ca="1">_xll.ohRangeRetrieveError(I17)</f>
        <v>#NAME?</v>
      </c>
      <c r="K17" s="36"/>
    </row>
    <row r="18" spans="1:11" ht="11.25" customHeight="1" x14ac:dyDescent="0.2">
      <c r="A18" s="41"/>
      <c r="B18" s="45" t="s">
        <v>43</v>
      </c>
      <c r="C18" s="45" t="s">
        <v>21</v>
      </c>
      <c r="D18" s="45" t="s">
        <v>71</v>
      </c>
      <c r="E18" s="44" t="str">
        <f>Swap6M!F20</f>
        <v>EURAB6E13Y_Quote</v>
      </c>
      <c r="F18" s="45" t="s">
        <v>68</v>
      </c>
      <c r="G18" s="44" t="str">
        <f>BasisSwap1MxM!F20</f>
        <v>EUR1E6E13Y_Quote</v>
      </c>
      <c r="H18" s="43" t="str">
        <f t="shared" si="0"/>
        <v>EURAB1EBASIS13Y_Quote</v>
      </c>
      <c r="I18" s="43" t="str">
        <f>_xll.cfyql_CompositeQuote(H18,E18,G18,F18,Permanent,Trigger,ObjectOverwrite)</f>
        <v>EURAB1EBASIS13Y_Quote</v>
      </c>
      <c r="J18" s="42" t="e">
        <f ca="1">_xll.ohRangeRetrieveError(I18)</f>
        <v>#NAME?</v>
      </c>
      <c r="K18" s="36"/>
    </row>
    <row r="19" spans="1:11" ht="11.25" customHeight="1" x14ac:dyDescent="0.2">
      <c r="A19" s="41"/>
      <c r="B19" s="45" t="s">
        <v>42</v>
      </c>
      <c r="C19" s="45" t="s">
        <v>21</v>
      </c>
      <c r="D19" s="45" t="s">
        <v>71</v>
      </c>
      <c r="E19" s="44" t="str">
        <f>Swap6M!F21</f>
        <v>EURAB6E14Y_Quote</v>
      </c>
      <c r="F19" s="45" t="s">
        <v>68</v>
      </c>
      <c r="G19" s="44" t="str">
        <f>BasisSwap1MxM!F21</f>
        <v>EUR1E6E14Y_Quote</v>
      </c>
      <c r="H19" s="43" t="str">
        <f t="shared" si="0"/>
        <v>EURAB1EBASIS14Y_Quote</v>
      </c>
      <c r="I19" s="43" t="str">
        <f>_xll.cfyql_CompositeQuote(H19,E19,G19,F19,Permanent,Trigger,ObjectOverwrite)</f>
        <v>EURAB1EBASIS14Y_Quote</v>
      </c>
      <c r="J19" s="42" t="e">
        <f ca="1">_xll.ohRangeRetrieveError(I19)</f>
        <v>#NAME?</v>
      </c>
      <c r="K19" s="36"/>
    </row>
    <row r="20" spans="1:11" ht="11.25" customHeight="1" x14ac:dyDescent="0.2">
      <c r="A20" s="41"/>
      <c r="B20" s="45" t="s">
        <v>41</v>
      </c>
      <c r="C20" s="45" t="s">
        <v>21</v>
      </c>
      <c r="D20" s="45" t="s">
        <v>71</v>
      </c>
      <c r="E20" s="44" t="str">
        <f>Swap6M!F22</f>
        <v>EURAB6E15Y_Quote</v>
      </c>
      <c r="F20" s="45" t="s">
        <v>68</v>
      </c>
      <c r="G20" s="44" t="str">
        <f>BasisSwap1MxM!F22</f>
        <v>EUR1E6E15Y_Quote</v>
      </c>
      <c r="H20" s="43" t="str">
        <f t="shared" si="0"/>
        <v>EURAB1EBASIS15Y_Quote</v>
      </c>
      <c r="I20" s="43" t="str">
        <f>_xll.cfyql_CompositeQuote(H20,E20,G20,F20,Permanent,Trigger,ObjectOverwrite)</f>
        <v>EURAB1EBASIS15Y_Quote</v>
      </c>
      <c r="J20" s="42" t="e">
        <f ca="1">_xll.ohRangeRetrieveError(I20)</f>
        <v>#NAME?</v>
      </c>
      <c r="K20" s="36"/>
    </row>
    <row r="21" spans="1:11" ht="11.25" customHeight="1" x14ac:dyDescent="0.2">
      <c r="A21" s="41"/>
      <c r="B21" s="45" t="s">
        <v>40</v>
      </c>
      <c r="C21" s="45" t="s">
        <v>21</v>
      </c>
      <c r="D21" s="45" t="s">
        <v>71</v>
      </c>
      <c r="E21" s="44" t="str">
        <f>Swap6M!F23</f>
        <v>EURAB6E16Y_Quote</v>
      </c>
      <c r="F21" s="45" t="s">
        <v>68</v>
      </c>
      <c r="G21" s="44" t="str">
        <f>BasisSwap1MxM!F23</f>
        <v>EUR1E6E16Y_Quote</v>
      </c>
      <c r="H21" s="43" t="str">
        <f t="shared" si="0"/>
        <v>EURAB1EBASIS16Y_Quote</v>
      </c>
      <c r="I21" s="43" t="str">
        <f>_xll.cfyql_CompositeQuote(H21,E21,G21,F21,Permanent,Trigger,ObjectOverwrite)</f>
        <v>EURAB1EBASIS16Y_Quote</v>
      </c>
      <c r="J21" s="42" t="e">
        <f ca="1">_xll.ohRangeRetrieveError(I21)</f>
        <v>#NAME?</v>
      </c>
      <c r="K21" s="36"/>
    </row>
    <row r="22" spans="1:11" ht="11.25" customHeight="1" x14ac:dyDescent="0.2">
      <c r="A22" s="41"/>
      <c r="B22" s="45" t="s">
        <v>39</v>
      </c>
      <c r="C22" s="45" t="s">
        <v>21</v>
      </c>
      <c r="D22" s="45" t="s">
        <v>71</v>
      </c>
      <c r="E22" s="44" t="str">
        <f>Swap6M!F24</f>
        <v>EURAB6E17Y_Quote</v>
      </c>
      <c r="F22" s="45" t="s">
        <v>68</v>
      </c>
      <c r="G22" s="44" t="str">
        <f>BasisSwap1MxM!F24</f>
        <v>EUR1E6E17Y_Quote</v>
      </c>
      <c r="H22" s="43" t="str">
        <f t="shared" si="0"/>
        <v>EURAB1EBASIS17Y_Quote</v>
      </c>
      <c r="I22" s="43" t="str">
        <f>_xll.cfyql_CompositeQuote(H22,E22,G22,F22,Permanent,Trigger,ObjectOverwrite)</f>
        <v>EURAB1EBASIS17Y_Quote</v>
      </c>
      <c r="J22" s="42" t="e">
        <f ca="1">_xll.ohRangeRetrieveError(I22)</f>
        <v>#NAME?</v>
      </c>
      <c r="K22" s="36"/>
    </row>
    <row r="23" spans="1:11" ht="11.25" customHeight="1" x14ac:dyDescent="0.2">
      <c r="A23" s="41"/>
      <c r="B23" s="45" t="s">
        <v>38</v>
      </c>
      <c r="C23" s="45" t="s">
        <v>21</v>
      </c>
      <c r="D23" s="45" t="s">
        <v>71</v>
      </c>
      <c r="E23" s="44" t="str">
        <f>Swap6M!F25</f>
        <v>EURAB6E18Y_Quote</v>
      </c>
      <c r="F23" s="45" t="s">
        <v>68</v>
      </c>
      <c r="G23" s="44" t="str">
        <f>BasisSwap1MxM!F25</f>
        <v>EUR1E6E18Y_Quote</v>
      </c>
      <c r="H23" s="43" t="str">
        <f t="shared" si="0"/>
        <v>EURAB1EBASIS18Y_Quote</v>
      </c>
      <c r="I23" s="43" t="str">
        <f>_xll.cfyql_CompositeQuote(H23,E23,G23,F23,Permanent,Trigger,ObjectOverwrite)</f>
        <v>EURAB1EBASIS18Y_Quote</v>
      </c>
      <c r="J23" s="42" t="e">
        <f ca="1">_xll.ohRangeRetrieveError(I23)</f>
        <v>#NAME?</v>
      </c>
      <c r="K23" s="36"/>
    </row>
    <row r="24" spans="1:11" ht="11.25" customHeight="1" x14ac:dyDescent="0.2">
      <c r="A24" s="41"/>
      <c r="B24" s="45" t="s">
        <v>37</v>
      </c>
      <c r="C24" s="45" t="s">
        <v>21</v>
      </c>
      <c r="D24" s="45" t="s">
        <v>71</v>
      </c>
      <c r="E24" s="44" t="str">
        <f>Swap6M!F26</f>
        <v>EURAB6E19Y_Quote</v>
      </c>
      <c r="F24" s="45" t="s">
        <v>68</v>
      </c>
      <c r="G24" s="44" t="str">
        <f>BasisSwap1MxM!F26</f>
        <v>EUR1E6E19Y_Quote</v>
      </c>
      <c r="H24" s="43" t="str">
        <f t="shared" si="0"/>
        <v>EURAB1EBASIS19Y_Quote</v>
      </c>
      <c r="I24" s="43" t="str">
        <f>_xll.cfyql_CompositeQuote(H24,E24,G24,F24,Permanent,Trigger,ObjectOverwrite)</f>
        <v>EURAB1EBASIS19Y_Quote</v>
      </c>
      <c r="J24" s="42" t="e">
        <f ca="1">_xll.ohRangeRetrieveError(I24)</f>
        <v>#NAME?</v>
      </c>
      <c r="K24" s="36"/>
    </row>
    <row r="25" spans="1:11" ht="11.25" customHeight="1" x14ac:dyDescent="0.2">
      <c r="A25" s="41"/>
      <c r="B25" s="45" t="s">
        <v>36</v>
      </c>
      <c r="C25" s="45" t="s">
        <v>21</v>
      </c>
      <c r="D25" s="45" t="s">
        <v>71</v>
      </c>
      <c r="E25" s="44" t="str">
        <f>Swap6M!F27</f>
        <v>EURAB6E20Y_Quote</v>
      </c>
      <c r="F25" s="45" t="s">
        <v>68</v>
      </c>
      <c r="G25" s="44" t="str">
        <f>BasisSwap1MxM!F27</f>
        <v>EUR1E6E20Y_Quote</v>
      </c>
      <c r="H25" s="43" t="str">
        <f t="shared" si="0"/>
        <v>EURAB1EBASIS20Y_Quote</v>
      </c>
      <c r="I25" s="43" t="str">
        <f>_xll.cfyql_CompositeQuote(H25,E25,G25,F25,Permanent,Trigger,ObjectOverwrite)</f>
        <v>EURAB1EBASIS20Y_Quote</v>
      </c>
      <c r="J25" s="42" t="e">
        <f ca="1">_xll.ohRangeRetrieveError(I25)</f>
        <v>#NAME?</v>
      </c>
      <c r="K25" s="36"/>
    </row>
    <row r="26" spans="1:11" ht="11.25" customHeight="1" x14ac:dyDescent="0.2">
      <c r="A26" s="41"/>
      <c r="B26" s="45" t="s">
        <v>35</v>
      </c>
      <c r="C26" s="45" t="s">
        <v>21</v>
      </c>
      <c r="D26" s="45" t="s">
        <v>71</v>
      </c>
      <c r="E26" s="44" t="str">
        <f>Swap6M!F28</f>
        <v>EURAB6E21Y_Quote</v>
      </c>
      <c r="F26" s="45" t="s">
        <v>68</v>
      </c>
      <c r="G26" s="44" t="str">
        <f>BasisSwap1MxM!F28</f>
        <v>EUR1E6E21Y_Quote</v>
      </c>
      <c r="H26" s="43" t="str">
        <f t="shared" si="0"/>
        <v>EURAB1EBASIS21Y_Quote</v>
      </c>
      <c r="I26" s="43" t="str">
        <f>_xll.cfyql_CompositeQuote(H26,E26,G26,F26,Permanent,Trigger,ObjectOverwrite)</f>
        <v>EURAB1EBASIS21Y_Quote</v>
      </c>
      <c r="J26" s="42" t="e">
        <f ca="1">_xll.ohRangeRetrieveError(I26)</f>
        <v>#NAME?</v>
      </c>
      <c r="K26" s="36"/>
    </row>
    <row r="27" spans="1:11" ht="11.25" customHeight="1" x14ac:dyDescent="0.2">
      <c r="A27" s="41"/>
      <c r="B27" s="45" t="s">
        <v>34</v>
      </c>
      <c r="C27" s="45" t="s">
        <v>21</v>
      </c>
      <c r="D27" s="45" t="s">
        <v>71</v>
      </c>
      <c r="E27" s="44" t="str">
        <f>Swap6M!F29</f>
        <v>EURAB6E22Y_Quote</v>
      </c>
      <c r="F27" s="45" t="s">
        <v>68</v>
      </c>
      <c r="G27" s="44" t="str">
        <f>BasisSwap1MxM!F29</f>
        <v>EUR1E6E22Y_Quote</v>
      </c>
      <c r="H27" s="43" t="str">
        <f t="shared" si="0"/>
        <v>EURAB1EBASIS22Y_Quote</v>
      </c>
      <c r="I27" s="43" t="str">
        <f>_xll.cfyql_CompositeQuote(H27,E27,G27,F27,Permanent,Trigger,ObjectOverwrite)</f>
        <v>EURAB1EBASIS22Y_Quote</v>
      </c>
      <c r="J27" s="42" t="e">
        <f ca="1">_xll.ohRangeRetrieveError(I27)</f>
        <v>#NAME?</v>
      </c>
      <c r="K27" s="36"/>
    </row>
    <row r="28" spans="1:11" ht="11.25" customHeight="1" x14ac:dyDescent="0.2">
      <c r="A28" s="41"/>
      <c r="B28" s="45" t="s">
        <v>33</v>
      </c>
      <c r="C28" s="45" t="s">
        <v>21</v>
      </c>
      <c r="D28" s="45" t="s">
        <v>71</v>
      </c>
      <c r="E28" s="44" t="str">
        <f>Swap6M!F30</f>
        <v>EURAB6E23Y_Quote</v>
      </c>
      <c r="F28" s="45" t="s">
        <v>68</v>
      </c>
      <c r="G28" s="44" t="str">
        <f>BasisSwap1MxM!F30</f>
        <v>EUR1E6E23Y_Quote</v>
      </c>
      <c r="H28" s="43" t="str">
        <f t="shared" si="0"/>
        <v>EURAB1EBASIS23Y_Quote</v>
      </c>
      <c r="I28" s="43" t="str">
        <f>_xll.cfyql_CompositeQuote(H28,E28,G28,F28,Permanent,Trigger,ObjectOverwrite)</f>
        <v>EURAB1EBASIS23Y_Quote</v>
      </c>
      <c r="J28" s="42" t="e">
        <f ca="1">_xll.ohRangeRetrieveError(I28)</f>
        <v>#NAME?</v>
      </c>
      <c r="K28" s="36"/>
    </row>
    <row r="29" spans="1:11" ht="11.25" customHeight="1" x14ac:dyDescent="0.2">
      <c r="A29" s="41"/>
      <c r="B29" s="45" t="s">
        <v>32</v>
      </c>
      <c r="C29" s="45" t="s">
        <v>21</v>
      </c>
      <c r="D29" s="45" t="s">
        <v>71</v>
      </c>
      <c r="E29" s="44" t="str">
        <f>Swap6M!F31</f>
        <v>EURAB6E24Y_Quote</v>
      </c>
      <c r="F29" s="45" t="s">
        <v>68</v>
      </c>
      <c r="G29" s="44" t="str">
        <f>BasisSwap1MxM!F31</f>
        <v>EUR1E6E24Y_Quote</v>
      </c>
      <c r="H29" s="43" t="str">
        <f t="shared" si="0"/>
        <v>EURAB1EBASIS24Y_Quote</v>
      </c>
      <c r="I29" s="43" t="str">
        <f>_xll.cfyql_CompositeQuote(H29,E29,G29,F29,Permanent,Trigger,ObjectOverwrite)</f>
        <v>EURAB1EBASIS24Y_Quote</v>
      </c>
      <c r="J29" s="42" t="e">
        <f ca="1">_xll.ohRangeRetrieveError(I29)</f>
        <v>#NAME?</v>
      </c>
      <c r="K29" s="36"/>
    </row>
    <row r="30" spans="1:11" ht="11.25" customHeight="1" x14ac:dyDescent="0.2">
      <c r="A30" s="41"/>
      <c r="B30" s="45" t="s">
        <v>31</v>
      </c>
      <c r="C30" s="45" t="s">
        <v>21</v>
      </c>
      <c r="D30" s="45" t="s">
        <v>71</v>
      </c>
      <c r="E30" s="44" t="str">
        <f>Swap6M!F32</f>
        <v>EURAB6E25Y_Quote</v>
      </c>
      <c r="F30" s="45" t="s">
        <v>68</v>
      </c>
      <c r="G30" s="44" t="str">
        <f>BasisSwap1MxM!F32</f>
        <v>EUR1E6E25Y_Quote</v>
      </c>
      <c r="H30" s="43" t="str">
        <f t="shared" si="0"/>
        <v>EURAB1EBASIS25Y_Quote</v>
      </c>
      <c r="I30" s="43" t="str">
        <f>_xll.cfyql_CompositeQuote(H30,E30,G30,F30,Permanent,Trigger,ObjectOverwrite)</f>
        <v>EURAB1EBASIS25Y_Quote</v>
      </c>
      <c r="J30" s="42" t="e">
        <f ca="1">_xll.ohRangeRetrieveError(I30)</f>
        <v>#NAME?</v>
      </c>
      <c r="K30" s="36"/>
    </row>
    <row r="31" spans="1:11" ht="11.25" customHeight="1" x14ac:dyDescent="0.2">
      <c r="A31" s="41"/>
      <c r="B31" s="45" t="s">
        <v>30</v>
      </c>
      <c r="C31" s="45" t="s">
        <v>21</v>
      </c>
      <c r="D31" s="45" t="s">
        <v>71</v>
      </c>
      <c r="E31" s="44" t="str">
        <f>Swap6M!F33</f>
        <v>EURAB6E26Y_Quote</v>
      </c>
      <c r="F31" s="45" t="s">
        <v>68</v>
      </c>
      <c r="G31" s="44" t="str">
        <f>BasisSwap1MxM!F33</f>
        <v>EUR1E6E26Y_Quote</v>
      </c>
      <c r="H31" s="43" t="str">
        <f t="shared" si="0"/>
        <v>EURAB1EBASIS26Y_Quote</v>
      </c>
      <c r="I31" s="43" t="str">
        <f>_xll.cfyql_CompositeQuote(H31,E31,G31,F31,Permanent,Trigger,ObjectOverwrite)</f>
        <v>EURAB1EBASIS26Y_Quote</v>
      </c>
      <c r="J31" s="42" t="e">
        <f ca="1">_xll.ohRangeRetrieveError(I31)</f>
        <v>#NAME?</v>
      </c>
      <c r="K31" s="36"/>
    </row>
    <row r="32" spans="1:11" ht="11.25" customHeight="1" x14ac:dyDescent="0.2">
      <c r="A32" s="41"/>
      <c r="B32" s="45" t="s">
        <v>29</v>
      </c>
      <c r="C32" s="45" t="s">
        <v>21</v>
      </c>
      <c r="D32" s="45" t="s">
        <v>71</v>
      </c>
      <c r="E32" s="44" t="str">
        <f>Swap6M!F34</f>
        <v>EURAB6E27Y_Quote</v>
      </c>
      <c r="F32" s="45" t="s">
        <v>68</v>
      </c>
      <c r="G32" s="44" t="str">
        <f>BasisSwap1MxM!F34</f>
        <v>EUR1E6E27Y_Quote</v>
      </c>
      <c r="H32" s="43" t="str">
        <f t="shared" si="0"/>
        <v>EURAB1EBASIS27Y_Quote</v>
      </c>
      <c r="I32" s="43" t="str">
        <f>_xll.cfyql_CompositeQuote(H32,E32,G32,F32,Permanent,Trigger,ObjectOverwrite)</f>
        <v>EURAB1EBASIS27Y_Quote</v>
      </c>
      <c r="J32" s="42" t="e">
        <f ca="1">_xll.ohRangeRetrieveError(I32)</f>
        <v>#NAME?</v>
      </c>
      <c r="K32" s="36"/>
    </row>
    <row r="33" spans="1:11" ht="11.25" customHeight="1" x14ac:dyDescent="0.2">
      <c r="A33" s="41"/>
      <c r="B33" s="45" t="s">
        <v>28</v>
      </c>
      <c r="C33" s="45" t="s">
        <v>21</v>
      </c>
      <c r="D33" s="45" t="s">
        <v>71</v>
      </c>
      <c r="E33" s="44" t="str">
        <f>Swap6M!F35</f>
        <v>EURAB6E28Y_Quote</v>
      </c>
      <c r="F33" s="45" t="s">
        <v>68</v>
      </c>
      <c r="G33" s="44" t="str">
        <f>BasisSwap1MxM!F35</f>
        <v>EUR1E6E28Y_Quote</v>
      </c>
      <c r="H33" s="43" t="str">
        <f t="shared" si="0"/>
        <v>EURAB1EBASIS28Y_Quote</v>
      </c>
      <c r="I33" s="43" t="str">
        <f>_xll.cfyql_CompositeQuote(H33,E33,G33,F33,Permanent,Trigger,ObjectOverwrite)</f>
        <v>EURAB1EBASIS28Y_Quote</v>
      </c>
      <c r="J33" s="42" t="e">
        <f ca="1">_xll.ohRangeRetrieveError(I33)</f>
        <v>#NAME?</v>
      </c>
      <c r="K33" s="36"/>
    </row>
    <row r="34" spans="1:11" ht="11.25" customHeight="1" x14ac:dyDescent="0.2">
      <c r="A34" s="41"/>
      <c r="B34" s="45" t="s">
        <v>27</v>
      </c>
      <c r="C34" s="45" t="s">
        <v>21</v>
      </c>
      <c r="D34" s="45" t="s">
        <v>71</v>
      </c>
      <c r="E34" s="44" t="str">
        <f>Swap6M!F36</f>
        <v>EURAB6E29Y_Quote</v>
      </c>
      <c r="F34" s="45" t="s">
        <v>68</v>
      </c>
      <c r="G34" s="44" t="str">
        <f>BasisSwap1MxM!F36</f>
        <v>EUR1E6E29Y_Quote</v>
      </c>
      <c r="H34" s="43" t="str">
        <f t="shared" si="0"/>
        <v>EURAB1EBASIS29Y_Quote</v>
      </c>
      <c r="I34" s="43" t="str">
        <f>_xll.cfyql_CompositeQuote(H34,E34,G34,F34,Permanent,Trigger,ObjectOverwrite)</f>
        <v>EURAB1EBASIS29Y_Quote</v>
      </c>
      <c r="J34" s="42" t="e">
        <f ca="1">_xll.ohRangeRetrieveError(I34)</f>
        <v>#NAME?</v>
      </c>
      <c r="K34" s="36"/>
    </row>
    <row r="35" spans="1:11" ht="11.25" customHeight="1" x14ac:dyDescent="0.2">
      <c r="A35" s="41"/>
      <c r="B35" s="45" t="s">
        <v>26</v>
      </c>
      <c r="C35" s="45" t="s">
        <v>21</v>
      </c>
      <c r="D35" s="45" t="s">
        <v>71</v>
      </c>
      <c r="E35" s="44" t="str">
        <f>Swap6M!F37</f>
        <v>EURAB6E30Y_Quote</v>
      </c>
      <c r="F35" s="45" t="s">
        <v>68</v>
      </c>
      <c r="G35" s="44" t="str">
        <f>BasisSwap1MxM!F37</f>
        <v>EUR1E6E30Y_Quote</v>
      </c>
      <c r="H35" s="43" t="str">
        <f t="shared" si="0"/>
        <v>EURAB1EBASIS30Y_Quote</v>
      </c>
      <c r="I35" s="43" t="str">
        <f>_xll.cfyql_CompositeQuote(H35,E35,G35,F35,Permanent,Trigger,ObjectOverwrite)</f>
        <v>EURAB1EBASIS30Y_Quote</v>
      </c>
      <c r="J35" s="42" t="e">
        <f ca="1">_xll.ohRangeRetrieveError(I35)</f>
        <v>#NAME?</v>
      </c>
      <c r="K35" s="36"/>
    </row>
    <row r="36" spans="1:11" ht="11.25" customHeight="1" x14ac:dyDescent="0.2">
      <c r="A36" s="41"/>
      <c r="B36" s="45" t="s">
        <v>25</v>
      </c>
      <c r="C36" s="45" t="s">
        <v>21</v>
      </c>
      <c r="D36" s="45" t="s">
        <v>71</v>
      </c>
      <c r="E36" s="44" t="str">
        <f>Swap6M!F38</f>
        <v>EURAB6E35Y_Quote</v>
      </c>
      <c r="F36" s="45" t="s">
        <v>68</v>
      </c>
      <c r="G36" s="44" t="str">
        <f>BasisSwap1MxM!F38</f>
        <v>EUR1E6E35Y_Quote</v>
      </c>
      <c r="H36" s="43" t="str">
        <f t="shared" si="0"/>
        <v>EURAB1EBASIS35Y_Quote</v>
      </c>
      <c r="I36" s="43" t="str">
        <f>_xll.cfyql_CompositeQuote(H36,E36,G36,F36,Permanent,Trigger,ObjectOverwrite)</f>
        <v>EURAB1EBASIS35Y_Quote</v>
      </c>
      <c r="J36" s="42" t="e">
        <f ca="1">_xll.ohRangeRetrieveError(I36)</f>
        <v>#NAME?</v>
      </c>
      <c r="K36" s="36"/>
    </row>
    <row r="37" spans="1:11" ht="11.25" customHeight="1" x14ac:dyDescent="0.2">
      <c r="A37" s="41"/>
      <c r="B37" s="45" t="s">
        <v>24</v>
      </c>
      <c r="C37" s="45" t="s">
        <v>21</v>
      </c>
      <c r="D37" s="45" t="s">
        <v>71</v>
      </c>
      <c r="E37" s="44" t="str">
        <f>Swap6M!F39</f>
        <v>EURAB6E40Y_Quote</v>
      </c>
      <c r="F37" s="45" t="s">
        <v>68</v>
      </c>
      <c r="G37" s="44" t="str">
        <f>BasisSwap1MxM!F39</f>
        <v>EUR1E6E40Y_Quote</v>
      </c>
      <c r="H37" s="43" t="str">
        <f t="shared" si="0"/>
        <v>EURAB1EBASIS40Y_Quote</v>
      </c>
      <c r="I37" s="43" t="str">
        <f>_xll.cfyql_CompositeQuote(H37,E37,G37,F37,Permanent,Trigger,ObjectOverwrite)</f>
        <v>EURAB1EBASIS40Y_Quote</v>
      </c>
      <c r="J37" s="42" t="e">
        <f ca="1">_xll.ohRangeRetrieveError(I37)</f>
        <v>#NAME?</v>
      </c>
      <c r="K37" s="36"/>
    </row>
    <row r="38" spans="1:11" ht="11.25" customHeight="1" x14ac:dyDescent="0.2">
      <c r="A38" s="41"/>
      <c r="B38" s="45" t="s">
        <v>23</v>
      </c>
      <c r="C38" s="45" t="s">
        <v>21</v>
      </c>
      <c r="D38" s="45" t="s">
        <v>71</v>
      </c>
      <c r="E38" s="44" t="str">
        <f>Swap6M!F40</f>
        <v>EURAB6E50Y_Quote</v>
      </c>
      <c r="F38" s="45" t="s">
        <v>68</v>
      </c>
      <c r="G38" s="44" t="str">
        <f>BasisSwap1MxM!F40</f>
        <v>EUR1E6E50Y_Quote</v>
      </c>
      <c r="H38" s="43" t="str">
        <f t="shared" si="0"/>
        <v>EURAB1EBASIS50Y_Quote</v>
      </c>
      <c r="I38" s="43" t="str">
        <f>_xll.cfyql_CompositeQuote(H38,E38,G38,F38,Permanent,Trigger,ObjectOverwrite)</f>
        <v>EURAB1EBASIS50Y_Quote</v>
      </c>
      <c r="J38" s="42" t="e">
        <f ca="1">_xll.ohRangeRetrieveError(I38)</f>
        <v>#NAME?</v>
      </c>
      <c r="K38" s="36"/>
    </row>
    <row r="39" spans="1:11" ht="11.25" customHeight="1" x14ac:dyDescent="0.2">
      <c r="A39" s="41"/>
      <c r="B39" s="40" t="s">
        <v>22</v>
      </c>
      <c r="C39" s="40" t="s">
        <v>21</v>
      </c>
      <c r="D39" s="40" t="s">
        <v>71</v>
      </c>
      <c r="E39" s="39" t="str">
        <f>Swap6M!F41</f>
        <v>EURAB6E60Y_Quote</v>
      </c>
      <c r="F39" s="40" t="s">
        <v>68</v>
      </c>
      <c r="G39" s="39" t="str">
        <f>BasisSwap1MxM!F41</f>
        <v>EUR1E6E60Y_Quote</v>
      </c>
      <c r="H39" s="38" t="str">
        <f t="shared" si="0"/>
        <v>EURAB1EBASIS60Y_Quote</v>
      </c>
      <c r="I39" s="38" t="str">
        <f>_xll.cfyql_CompositeQuote(H39,E39,G39,F39,Permanent,Trigger,ObjectOverwrite)</f>
        <v>EURAB1EBASIS60Y_Quote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str">
        <f>Swap6M!F5</f>
        <v>EURAB6E1Y_Quote</v>
      </c>
      <c r="F3" s="49" t="s">
        <v>68</v>
      </c>
      <c r="G3" s="48" t="str">
        <f>BasisSwap3M6M!F5</f>
        <v>EUR3E6E1Y_Quote</v>
      </c>
      <c r="H3" s="47" t="str">
        <f t="shared" ref="H3:H39" si="0">Currency&amp;$C3&amp;$D3&amp;"BASIS"&amp;$B3&amp;QuoteSuffix</f>
        <v>EURAB3EBASIS1Y_Quote</v>
      </c>
      <c r="I3" s="47" t="str">
        <f>_xll.cfyql_CompositeQuote(H3,E3,G3,F3,Permanent,Trigger,ObjectOverwrite)</f>
        <v>EURAB3EBASIS1Y_Quote</v>
      </c>
      <c r="J3" s="46" t="e">
        <f ca="1">_xll.ohRangeRetrieveError(I3)</f>
        <v>#NAME?</v>
      </c>
      <c r="K3" s="36"/>
      <c r="M3" s="1360" t="s">
        <v>529</v>
      </c>
      <c r="N3" s="1363">
        <f>_xll.cfyql_Trigger('General Settings'!Trigger)</f>
        <v>59</v>
      </c>
    </row>
    <row r="4" spans="1:14" ht="11.25" customHeight="1" thickBot="1" x14ac:dyDescent="0.3">
      <c r="A4" s="41"/>
      <c r="B4" s="45" t="s">
        <v>57</v>
      </c>
      <c r="C4" s="45" t="s">
        <v>21</v>
      </c>
      <c r="D4" s="45" t="s">
        <v>69</v>
      </c>
      <c r="E4" s="58" t="str">
        <f>Swap6M!F6</f>
        <v>EURAB6E15M_Quote</v>
      </c>
      <c r="F4" s="45" t="s">
        <v>68</v>
      </c>
      <c r="G4" s="44" t="str">
        <f>BasisSwap3M6M!F6</f>
        <v>EUR3E6E15M_Quote</v>
      </c>
      <c r="H4" s="43" t="str">
        <f t="shared" si="0"/>
        <v>EURAB3EBASIS15M_Quote</v>
      </c>
      <c r="I4" s="43" t="str">
        <f>_xll.cfyql_CompositeQuote(H4,E4,G4,F4,Permanent,Trigger,ObjectOverwrite)</f>
        <v>EURAB3EBASIS15M_Quote</v>
      </c>
      <c r="J4" s="42" t="e">
        <f ca="1">_xll.ohRangeRetrieveError(I4)</f>
        <v>#NAME?</v>
      </c>
      <c r="K4" s="36"/>
      <c r="M4" s="1361" t="s">
        <v>530</v>
      </c>
      <c r="N4" s="1364">
        <f>_xll.cfyql_Trigger(I3:I39)</f>
        <v>99</v>
      </c>
    </row>
    <row r="5" spans="1:14" ht="11.25" customHeight="1" x14ac:dyDescent="0.2">
      <c r="A5" s="41"/>
      <c r="B5" s="45" t="s">
        <v>56</v>
      </c>
      <c r="C5" s="45" t="s">
        <v>21</v>
      </c>
      <c r="D5" s="45" t="s">
        <v>69</v>
      </c>
      <c r="E5" s="58" t="str">
        <f>Swap6M!F7</f>
        <v>EURAB6E18M_Quote</v>
      </c>
      <c r="F5" s="45" t="s">
        <v>68</v>
      </c>
      <c r="G5" s="44" t="str">
        <f>BasisSwap3M6M!F7</f>
        <v>EUR3E6E18M_Quote</v>
      </c>
      <c r="H5" s="43" t="str">
        <f t="shared" si="0"/>
        <v>EURAB3EBASIS18M_Quote</v>
      </c>
      <c r="I5" s="43" t="str">
        <f>_xll.cfyql_CompositeQuote(H5,E5,G5,F5,Permanent,Trigger,ObjectOverwrite)</f>
        <v>EURAB3EBASIS18M_Quote</v>
      </c>
      <c r="J5" s="42" t="e">
        <f ca="1">_xll.ohRangeRetrieveError(I5)</f>
        <v>#NAME?</v>
      </c>
      <c r="K5" s="36"/>
    </row>
    <row r="6" spans="1:14" ht="11.25" customHeight="1" x14ac:dyDescent="0.2">
      <c r="A6" s="41"/>
      <c r="B6" s="45" t="s">
        <v>55</v>
      </c>
      <c r="C6" s="45" t="s">
        <v>21</v>
      </c>
      <c r="D6" s="45" t="s">
        <v>69</v>
      </c>
      <c r="E6" s="58" t="str">
        <f>Swap6M!F8</f>
        <v>EURAB6E21M_Quote</v>
      </c>
      <c r="F6" s="45" t="s">
        <v>68</v>
      </c>
      <c r="G6" s="44" t="str">
        <f>BasisSwap3M6M!F8</f>
        <v>EUR3E6E21M_Quote</v>
      </c>
      <c r="H6" s="43" t="str">
        <f t="shared" si="0"/>
        <v>EURAB3EBASIS21M_Quote</v>
      </c>
      <c r="I6" s="43" t="str">
        <f>_xll.cfyql_CompositeQuote(H6,E6,G6,F6,Permanent,Trigger,ObjectOverwrite)</f>
        <v>EURAB3EBASIS21M_Quote</v>
      </c>
      <c r="J6" s="42" t="e">
        <f ca="1">_xll.ohRangeRetrieveError(I6)</f>
        <v>#NAME?</v>
      </c>
      <c r="K6" s="36"/>
    </row>
    <row r="7" spans="1:14" ht="11.25" customHeight="1" x14ac:dyDescent="0.2">
      <c r="A7" s="41"/>
      <c r="B7" s="45" t="s">
        <v>54</v>
      </c>
      <c r="C7" s="45" t="s">
        <v>21</v>
      </c>
      <c r="D7" s="45" t="s">
        <v>69</v>
      </c>
      <c r="E7" s="58" t="str">
        <f>Swap6M!F9</f>
        <v>EURAB6E2Y_Quote</v>
      </c>
      <c r="F7" s="45" t="s">
        <v>68</v>
      </c>
      <c r="G7" s="44" t="str">
        <f>BasisSwap3M6M!F9</f>
        <v>EUR3E6E2Y_Quote</v>
      </c>
      <c r="H7" s="43" t="str">
        <f t="shared" si="0"/>
        <v>EURAB3EBASIS2Y_Quote</v>
      </c>
      <c r="I7" s="43" t="str">
        <f>_xll.cfyql_CompositeQuote(H7,E7,G7,F7,Permanent,Trigger,ObjectOverwrite)</f>
        <v>EURAB3EBASIS2Y_Quote</v>
      </c>
      <c r="J7" s="42" t="e">
        <f ca="1">_xll.ohRangeRetrieveError(I7)</f>
        <v>#NAME?</v>
      </c>
      <c r="K7" s="36"/>
    </row>
    <row r="8" spans="1:14" ht="11.25" customHeight="1" x14ac:dyDescent="0.2">
      <c r="A8" s="41"/>
      <c r="B8" s="45" t="s">
        <v>53</v>
      </c>
      <c r="C8" s="45" t="s">
        <v>21</v>
      </c>
      <c r="D8" s="45" t="s">
        <v>69</v>
      </c>
      <c r="E8" s="58" t="str">
        <f>Swap6M!F10</f>
        <v>EURAB6E3Y_Quote</v>
      </c>
      <c r="F8" s="45" t="s">
        <v>68</v>
      </c>
      <c r="G8" s="44" t="str">
        <f>BasisSwap3M6M!F10</f>
        <v>EUR3E6E3Y_Quote</v>
      </c>
      <c r="H8" s="43" t="str">
        <f t="shared" si="0"/>
        <v>EURAB3EBASIS3Y_Quote</v>
      </c>
      <c r="I8" s="43" t="str">
        <f>_xll.cfyql_CompositeQuote(H8,E8,G8,F8,Permanent,Trigger,ObjectOverwrite)</f>
        <v>EURAB3EBASIS3Y_Quote</v>
      </c>
      <c r="J8" s="42" t="e">
        <f ca="1">_xll.ohRangeRetrieveError(I8)</f>
        <v>#NAME?</v>
      </c>
      <c r="K8" s="36"/>
    </row>
    <row r="9" spans="1:14" ht="11.25" customHeight="1" x14ac:dyDescent="0.2">
      <c r="A9" s="41"/>
      <c r="B9" s="45" t="s">
        <v>52</v>
      </c>
      <c r="C9" s="45" t="s">
        <v>21</v>
      </c>
      <c r="D9" s="45" t="s">
        <v>69</v>
      </c>
      <c r="E9" s="58" t="str">
        <f>Swap6M!F11</f>
        <v>EURAB6E4Y_Quote</v>
      </c>
      <c r="F9" s="45" t="s">
        <v>68</v>
      </c>
      <c r="G9" s="44" t="str">
        <f>BasisSwap3M6M!F11</f>
        <v>EUR3E6E4Y_Quote</v>
      </c>
      <c r="H9" s="43" t="str">
        <f t="shared" si="0"/>
        <v>EURAB3EBASIS4Y_Quote</v>
      </c>
      <c r="I9" s="43" t="str">
        <f>_xll.cfyql_CompositeQuote(H9,E9,G9,F9,Permanent,Trigger,ObjectOverwrite)</f>
        <v>EURAB3EBASIS4Y_Quote</v>
      </c>
      <c r="J9" s="42" t="e">
        <f ca="1">_xll.ohRangeRetrieveError(I9)</f>
        <v>#NAME?</v>
      </c>
      <c r="K9" s="36"/>
    </row>
    <row r="10" spans="1:14" ht="11.25" customHeight="1" x14ac:dyDescent="0.2">
      <c r="A10" s="41"/>
      <c r="B10" s="45" t="s">
        <v>51</v>
      </c>
      <c r="C10" s="45" t="s">
        <v>21</v>
      </c>
      <c r="D10" s="45" t="s">
        <v>69</v>
      </c>
      <c r="E10" s="58" t="str">
        <f>Swap6M!F12</f>
        <v>EURAB6E5Y_Quote</v>
      </c>
      <c r="F10" s="45" t="s">
        <v>68</v>
      </c>
      <c r="G10" s="44" t="str">
        <f>BasisSwap3M6M!F12</f>
        <v>EUR3E6E5Y_Quote</v>
      </c>
      <c r="H10" s="43" t="str">
        <f t="shared" si="0"/>
        <v>EURAB3EBASIS5Y_Quote</v>
      </c>
      <c r="I10" s="43" t="str">
        <f>_xll.cfyql_CompositeQuote(H10,E10,G10,F10,Permanent,Trigger,ObjectOverwrite)</f>
        <v>EURAB3EBASIS5Y_Quote</v>
      </c>
      <c r="J10" s="42" t="e">
        <f ca="1">_xll.ohRangeRetrieveError(I10)</f>
        <v>#NAME?</v>
      </c>
      <c r="K10" s="36"/>
    </row>
    <row r="11" spans="1:14" ht="11.25" customHeight="1" x14ac:dyDescent="0.2">
      <c r="A11" s="41"/>
      <c r="B11" s="45" t="s">
        <v>50</v>
      </c>
      <c r="C11" s="45" t="s">
        <v>21</v>
      </c>
      <c r="D11" s="45" t="s">
        <v>69</v>
      </c>
      <c r="E11" s="58" t="str">
        <f>Swap6M!F13</f>
        <v>EURAB6E6Y_Quote</v>
      </c>
      <c r="F11" s="45" t="s">
        <v>68</v>
      </c>
      <c r="G11" s="44" t="str">
        <f>BasisSwap3M6M!F13</f>
        <v>EUR3E6E6Y_Quote</v>
      </c>
      <c r="H11" s="43" t="str">
        <f t="shared" si="0"/>
        <v>EURAB3EBASIS6Y_Quote</v>
      </c>
      <c r="I11" s="43" t="str">
        <f>_xll.cfyql_CompositeQuote(H11,E11,G11,F11,Permanent,Trigger,ObjectOverwrite)</f>
        <v>EURAB3EBASIS6Y_Quote</v>
      </c>
      <c r="J11" s="42" t="e">
        <f ca="1">_xll.ohRangeRetrieveError(I11)</f>
        <v>#NAME?</v>
      </c>
      <c r="K11" s="36"/>
    </row>
    <row r="12" spans="1:14" ht="11.25" customHeight="1" x14ac:dyDescent="0.2">
      <c r="A12" s="41"/>
      <c r="B12" s="45" t="s">
        <v>49</v>
      </c>
      <c r="C12" s="45" t="s">
        <v>21</v>
      </c>
      <c r="D12" s="45" t="s">
        <v>69</v>
      </c>
      <c r="E12" s="58" t="str">
        <f>Swap6M!F14</f>
        <v>EURAB6E7Y_Quote</v>
      </c>
      <c r="F12" s="45" t="s">
        <v>68</v>
      </c>
      <c r="G12" s="44" t="str">
        <f>BasisSwap3M6M!F14</f>
        <v>EUR3E6E7Y_Quote</v>
      </c>
      <c r="H12" s="43" t="str">
        <f t="shared" si="0"/>
        <v>EURAB3EBASIS7Y_Quote</v>
      </c>
      <c r="I12" s="43" t="str">
        <f>_xll.cfyql_CompositeQuote(H12,E12,G12,F12,Permanent,Trigger,ObjectOverwrite)</f>
        <v>EURAB3EBASIS7Y_Quote</v>
      </c>
      <c r="J12" s="42" t="e">
        <f ca="1">_xll.ohRangeRetrieveError(I12)</f>
        <v>#NAME?</v>
      </c>
      <c r="K12" s="36"/>
    </row>
    <row r="13" spans="1:14" ht="11.25" customHeight="1" x14ac:dyDescent="0.2">
      <c r="A13" s="41"/>
      <c r="B13" s="45" t="s">
        <v>48</v>
      </c>
      <c r="C13" s="45" t="s">
        <v>21</v>
      </c>
      <c r="D13" s="45" t="s">
        <v>69</v>
      </c>
      <c r="E13" s="58" t="str">
        <f>Swap6M!F15</f>
        <v>EURAB6E8Y_Quote</v>
      </c>
      <c r="F13" s="45" t="s">
        <v>68</v>
      </c>
      <c r="G13" s="44" t="str">
        <f>BasisSwap3M6M!F15</f>
        <v>EUR3E6E8Y_Quote</v>
      </c>
      <c r="H13" s="43" t="str">
        <f t="shared" si="0"/>
        <v>EURAB3EBASIS8Y_Quote</v>
      </c>
      <c r="I13" s="43" t="str">
        <f>_xll.cfyql_CompositeQuote(H13,E13,G13,F13,Permanent,Trigger,ObjectOverwrite)</f>
        <v>EURAB3EBASIS8Y_Quote</v>
      </c>
      <c r="J13" s="42" t="e">
        <f ca="1">_xll.ohRangeRetrieveError(I13)</f>
        <v>#NAME?</v>
      </c>
      <c r="K13" s="36"/>
    </row>
    <row r="14" spans="1:14" ht="11.25" customHeight="1" x14ac:dyDescent="0.2">
      <c r="A14" s="41"/>
      <c r="B14" s="45" t="s">
        <v>47</v>
      </c>
      <c r="C14" s="45" t="s">
        <v>21</v>
      </c>
      <c r="D14" s="45" t="s">
        <v>69</v>
      </c>
      <c r="E14" s="58" t="str">
        <f>Swap6M!F16</f>
        <v>EURAB6E9Y_Quote</v>
      </c>
      <c r="F14" s="45" t="s">
        <v>68</v>
      </c>
      <c r="G14" s="44" t="str">
        <f>BasisSwap3M6M!F16</f>
        <v>EUR3E6E9Y_Quote</v>
      </c>
      <c r="H14" s="43" t="str">
        <f t="shared" si="0"/>
        <v>EURAB3EBASIS9Y_Quote</v>
      </c>
      <c r="I14" s="43" t="str">
        <f>_xll.cfyql_CompositeQuote(H14,E14,G14,F14,Permanent,Trigger,ObjectOverwrite)</f>
        <v>EURAB3EBASIS9Y_Quote</v>
      </c>
      <c r="J14" s="42" t="e">
        <f ca="1">_xll.ohRangeRetrieveError(I14)</f>
        <v>#NAME?</v>
      </c>
      <c r="K14" s="36"/>
    </row>
    <row r="15" spans="1:14" ht="11.25" customHeight="1" x14ac:dyDescent="0.2">
      <c r="A15" s="41"/>
      <c r="B15" s="45" t="s">
        <v>46</v>
      </c>
      <c r="C15" s="45" t="s">
        <v>21</v>
      </c>
      <c r="D15" s="45" t="s">
        <v>69</v>
      </c>
      <c r="E15" s="58" t="str">
        <f>Swap6M!F17</f>
        <v>EURAB6E10Y_Quote</v>
      </c>
      <c r="F15" s="45" t="s">
        <v>68</v>
      </c>
      <c r="G15" s="44" t="str">
        <f>BasisSwap3M6M!F17</f>
        <v>EUR3E6E10Y_Quote</v>
      </c>
      <c r="H15" s="43" t="str">
        <f t="shared" si="0"/>
        <v>EURAB3EBASIS10Y_Quote</v>
      </c>
      <c r="I15" s="43" t="str">
        <f>_xll.cfyql_CompositeQuote(H15,E15,G15,F15,Permanent,Trigger,ObjectOverwrite)</f>
        <v>EURAB3EBASIS10Y_Quote</v>
      </c>
      <c r="J15" s="42" t="e">
        <f ca="1">_xll.ohRangeRetrieveError(I15)</f>
        <v>#NAME?</v>
      </c>
      <c r="K15" s="36"/>
    </row>
    <row r="16" spans="1:14" ht="11.25" customHeight="1" x14ac:dyDescent="0.2">
      <c r="A16" s="41"/>
      <c r="B16" s="45" t="s">
        <v>45</v>
      </c>
      <c r="C16" s="45" t="s">
        <v>21</v>
      </c>
      <c r="D16" s="45" t="s">
        <v>69</v>
      </c>
      <c r="E16" s="58" t="str">
        <f>Swap6M!F18</f>
        <v>EURAB6E11Y_Quote</v>
      </c>
      <c r="F16" s="45" t="s">
        <v>68</v>
      </c>
      <c r="G16" s="44" t="str">
        <f>BasisSwap3M6M!F18</f>
        <v>EUR3E6E11Y_Quote</v>
      </c>
      <c r="H16" s="43" t="str">
        <f t="shared" si="0"/>
        <v>EURAB3EBASIS11Y_Quote</v>
      </c>
      <c r="I16" s="43" t="str">
        <f>_xll.cfyql_CompositeQuote(H16,E16,G16,F16,Permanent,Trigger,ObjectOverwrite)</f>
        <v>EURAB3EBASIS11Y_Quote</v>
      </c>
      <c r="J16" s="42" t="e">
        <f ca="1">_xll.ohRangeRetrieveError(I16)</f>
        <v>#NAME?</v>
      </c>
      <c r="K16" s="36"/>
    </row>
    <row r="17" spans="1:11" ht="11.25" customHeight="1" x14ac:dyDescent="0.2">
      <c r="A17" s="41"/>
      <c r="B17" s="45" t="s">
        <v>44</v>
      </c>
      <c r="C17" s="45" t="s">
        <v>21</v>
      </c>
      <c r="D17" s="45" t="s">
        <v>69</v>
      </c>
      <c r="E17" s="58" t="str">
        <f>Swap6M!F19</f>
        <v>EURAB6E12Y_Quote</v>
      </c>
      <c r="F17" s="45" t="s">
        <v>68</v>
      </c>
      <c r="G17" s="44" t="str">
        <f>BasisSwap3M6M!F19</f>
        <v>EUR3E6E12Y_Quote</v>
      </c>
      <c r="H17" s="43" t="str">
        <f t="shared" si="0"/>
        <v>EURAB3EBASIS12Y_Quote</v>
      </c>
      <c r="I17" s="43" t="str">
        <f>_xll.cfyql_CompositeQuote(H17,E17,G17,F17,Permanent,Trigger,ObjectOverwrite)</f>
        <v>EURAB3EBASIS12Y_Quote</v>
      </c>
      <c r="J17" s="42" t="e">
        <f ca="1">_xll.ohRangeRetrieveError(I17)</f>
        <v>#NAME?</v>
      </c>
      <c r="K17" s="36"/>
    </row>
    <row r="18" spans="1:11" ht="11.25" customHeight="1" x14ac:dyDescent="0.2">
      <c r="A18" s="41"/>
      <c r="B18" s="45" t="s">
        <v>43</v>
      </c>
      <c r="C18" s="45" t="s">
        <v>21</v>
      </c>
      <c r="D18" s="45" t="s">
        <v>69</v>
      </c>
      <c r="E18" s="58" t="str">
        <f>Swap6M!F20</f>
        <v>EURAB6E13Y_Quote</v>
      </c>
      <c r="F18" s="45" t="s">
        <v>68</v>
      </c>
      <c r="G18" s="44" t="str">
        <f>BasisSwap3M6M!F20</f>
        <v>EUR3E6E13Y_Quote</v>
      </c>
      <c r="H18" s="43" t="str">
        <f t="shared" si="0"/>
        <v>EURAB3EBASIS13Y_Quote</v>
      </c>
      <c r="I18" s="43" t="str">
        <f>_xll.cfyql_CompositeQuote(H18,E18,G18,F18,Permanent,Trigger,ObjectOverwrite)</f>
        <v>EURAB3EBASIS13Y_Quote</v>
      </c>
      <c r="J18" s="42" t="e">
        <f ca="1">_xll.ohRangeRetrieveError(I18)</f>
        <v>#NAME?</v>
      </c>
      <c r="K18" s="36"/>
    </row>
    <row r="19" spans="1:11" ht="11.25" customHeight="1" x14ac:dyDescent="0.2">
      <c r="A19" s="41"/>
      <c r="B19" s="45" t="s">
        <v>42</v>
      </c>
      <c r="C19" s="45" t="s">
        <v>21</v>
      </c>
      <c r="D19" s="45" t="s">
        <v>69</v>
      </c>
      <c r="E19" s="58" t="str">
        <f>Swap6M!F21</f>
        <v>EURAB6E14Y_Quote</v>
      </c>
      <c r="F19" s="45" t="s">
        <v>68</v>
      </c>
      <c r="G19" s="44" t="str">
        <f>BasisSwap3M6M!F21</f>
        <v>EUR3E6E14Y_Quote</v>
      </c>
      <c r="H19" s="43" t="str">
        <f t="shared" si="0"/>
        <v>EURAB3EBASIS14Y_Quote</v>
      </c>
      <c r="I19" s="43" t="str">
        <f>_xll.cfyql_CompositeQuote(H19,E19,G19,F19,Permanent,Trigger,ObjectOverwrite)</f>
        <v>EURAB3EBASIS14Y_Quote</v>
      </c>
      <c r="J19" s="42" t="e">
        <f ca="1">_xll.ohRangeRetrieveError(I19)</f>
        <v>#NAME?</v>
      </c>
      <c r="K19" s="36"/>
    </row>
    <row r="20" spans="1:11" ht="11.25" customHeight="1" x14ac:dyDescent="0.2">
      <c r="A20" s="41"/>
      <c r="B20" s="45" t="s">
        <v>41</v>
      </c>
      <c r="C20" s="45" t="s">
        <v>21</v>
      </c>
      <c r="D20" s="45" t="s">
        <v>69</v>
      </c>
      <c r="E20" s="58" t="str">
        <f>Swap6M!F22</f>
        <v>EURAB6E15Y_Quote</v>
      </c>
      <c r="F20" s="45" t="s">
        <v>68</v>
      </c>
      <c r="G20" s="44" t="str">
        <f>BasisSwap3M6M!F22</f>
        <v>EUR3E6E15Y_Quote</v>
      </c>
      <c r="H20" s="43" t="str">
        <f t="shared" si="0"/>
        <v>EURAB3EBASIS15Y_Quote</v>
      </c>
      <c r="I20" s="43" t="str">
        <f>_xll.cfyql_CompositeQuote(H20,E20,G20,F20,Permanent,Trigger,ObjectOverwrite)</f>
        <v>EURAB3EBASIS15Y_Quote</v>
      </c>
      <c r="J20" s="42" t="e">
        <f ca="1">_xll.ohRangeRetrieveError(I20)</f>
        <v>#NAME?</v>
      </c>
      <c r="K20" s="36"/>
    </row>
    <row r="21" spans="1:11" ht="11.25" customHeight="1" x14ac:dyDescent="0.2">
      <c r="A21" s="41"/>
      <c r="B21" s="45" t="s">
        <v>40</v>
      </c>
      <c r="C21" s="45" t="s">
        <v>21</v>
      </c>
      <c r="D21" s="45" t="s">
        <v>69</v>
      </c>
      <c r="E21" s="58" t="str">
        <f>Swap6M!F23</f>
        <v>EURAB6E16Y_Quote</v>
      </c>
      <c r="F21" s="45" t="s">
        <v>68</v>
      </c>
      <c r="G21" s="44" t="str">
        <f>BasisSwap3M6M!F23</f>
        <v>EUR3E6E16Y_Quote</v>
      </c>
      <c r="H21" s="43" t="str">
        <f t="shared" si="0"/>
        <v>EURAB3EBASIS16Y_Quote</v>
      </c>
      <c r="I21" s="43" t="str">
        <f>_xll.cfyql_CompositeQuote(H21,E21,G21,F21,Permanent,Trigger,ObjectOverwrite)</f>
        <v>EURAB3EBASIS16Y_Quote</v>
      </c>
      <c r="J21" s="42" t="e">
        <f ca="1">_xll.ohRangeRetrieveError(I21)</f>
        <v>#NAME?</v>
      </c>
      <c r="K21" s="36"/>
    </row>
    <row r="22" spans="1:11" ht="11.25" customHeight="1" x14ac:dyDescent="0.2">
      <c r="A22" s="41"/>
      <c r="B22" s="45" t="s">
        <v>39</v>
      </c>
      <c r="C22" s="45" t="s">
        <v>21</v>
      </c>
      <c r="D22" s="45" t="s">
        <v>69</v>
      </c>
      <c r="E22" s="58" t="str">
        <f>Swap6M!F24</f>
        <v>EURAB6E17Y_Quote</v>
      </c>
      <c r="F22" s="45" t="s">
        <v>68</v>
      </c>
      <c r="G22" s="44" t="str">
        <f>BasisSwap3M6M!F24</f>
        <v>EUR3E6E17Y_Quote</v>
      </c>
      <c r="H22" s="43" t="str">
        <f t="shared" si="0"/>
        <v>EURAB3EBASIS17Y_Quote</v>
      </c>
      <c r="I22" s="43" t="str">
        <f>_xll.cfyql_CompositeQuote(H22,E22,G22,F22,Permanent,Trigger,ObjectOverwrite)</f>
        <v>EURAB3EBASIS17Y_Quote</v>
      </c>
      <c r="J22" s="42" t="e">
        <f ca="1">_xll.ohRangeRetrieveError(I22)</f>
        <v>#NAME?</v>
      </c>
      <c r="K22" s="36"/>
    </row>
    <row r="23" spans="1:11" ht="11.25" customHeight="1" x14ac:dyDescent="0.2">
      <c r="A23" s="41"/>
      <c r="B23" s="45" t="s">
        <v>38</v>
      </c>
      <c r="C23" s="45" t="s">
        <v>21</v>
      </c>
      <c r="D23" s="45" t="s">
        <v>69</v>
      </c>
      <c r="E23" s="58" t="str">
        <f>Swap6M!F25</f>
        <v>EURAB6E18Y_Quote</v>
      </c>
      <c r="F23" s="45" t="s">
        <v>68</v>
      </c>
      <c r="G23" s="44" t="str">
        <f>BasisSwap3M6M!F25</f>
        <v>EUR3E6E18Y_Quote</v>
      </c>
      <c r="H23" s="43" t="str">
        <f t="shared" si="0"/>
        <v>EURAB3EBASIS18Y_Quote</v>
      </c>
      <c r="I23" s="43" t="str">
        <f>_xll.cfyql_CompositeQuote(H23,E23,G23,F23,Permanent,Trigger,ObjectOverwrite)</f>
        <v>EURAB3EBASIS18Y_Quote</v>
      </c>
      <c r="J23" s="42" t="e">
        <f ca="1">_xll.ohRangeRetrieveError(I23)</f>
        <v>#NAME?</v>
      </c>
      <c r="K23" s="36"/>
    </row>
    <row r="24" spans="1:11" ht="11.25" customHeight="1" x14ac:dyDescent="0.2">
      <c r="A24" s="41"/>
      <c r="B24" s="45" t="s">
        <v>37</v>
      </c>
      <c r="C24" s="45" t="s">
        <v>21</v>
      </c>
      <c r="D24" s="45" t="s">
        <v>69</v>
      </c>
      <c r="E24" s="58" t="str">
        <f>Swap6M!F26</f>
        <v>EURAB6E19Y_Quote</v>
      </c>
      <c r="F24" s="45" t="s">
        <v>68</v>
      </c>
      <c r="G24" s="44" t="str">
        <f>BasisSwap3M6M!F26</f>
        <v>EUR3E6E19Y_Quote</v>
      </c>
      <c r="H24" s="43" t="str">
        <f t="shared" si="0"/>
        <v>EURAB3EBASIS19Y_Quote</v>
      </c>
      <c r="I24" s="43" t="str">
        <f>_xll.cfyql_CompositeQuote(H24,E24,G24,F24,Permanent,Trigger,ObjectOverwrite)</f>
        <v>EURAB3EBASIS19Y_Quote</v>
      </c>
      <c r="J24" s="42" t="e">
        <f ca="1">_xll.ohRangeRetrieveError(I24)</f>
        <v>#NAME?</v>
      </c>
      <c r="K24" s="36"/>
    </row>
    <row r="25" spans="1:11" ht="11.25" customHeight="1" x14ac:dyDescent="0.2">
      <c r="A25" s="41"/>
      <c r="B25" s="45" t="s">
        <v>36</v>
      </c>
      <c r="C25" s="45" t="s">
        <v>21</v>
      </c>
      <c r="D25" s="45" t="s">
        <v>69</v>
      </c>
      <c r="E25" s="58" t="str">
        <f>Swap6M!F27</f>
        <v>EURAB6E20Y_Quote</v>
      </c>
      <c r="F25" s="45" t="s">
        <v>68</v>
      </c>
      <c r="G25" s="44" t="str">
        <f>BasisSwap3M6M!F27</f>
        <v>EUR3E6E20Y_Quote</v>
      </c>
      <c r="H25" s="43" t="str">
        <f t="shared" si="0"/>
        <v>EURAB3EBASIS20Y_Quote</v>
      </c>
      <c r="I25" s="43" t="str">
        <f>_xll.cfyql_CompositeQuote(H25,E25,G25,F25,Permanent,Trigger,ObjectOverwrite)</f>
        <v>EURAB3EBASIS20Y_Quote</v>
      </c>
      <c r="J25" s="42" t="e">
        <f ca="1">_xll.ohRangeRetrieveError(I25)</f>
        <v>#NAME?</v>
      </c>
      <c r="K25" s="36"/>
    </row>
    <row r="26" spans="1:11" ht="11.25" customHeight="1" x14ac:dyDescent="0.2">
      <c r="A26" s="41"/>
      <c r="B26" s="45" t="s">
        <v>35</v>
      </c>
      <c r="C26" s="45" t="s">
        <v>21</v>
      </c>
      <c r="D26" s="45" t="s">
        <v>69</v>
      </c>
      <c r="E26" s="58" t="str">
        <f>Swap6M!F28</f>
        <v>EURAB6E21Y_Quote</v>
      </c>
      <c r="F26" s="45" t="s">
        <v>68</v>
      </c>
      <c r="G26" s="44" t="str">
        <f>BasisSwap3M6M!F28</f>
        <v>EUR3E6E21Y_Quote</v>
      </c>
      <c r="H26" s="43" t="str">
        <f t="shared" si="0"/>
        <v>EURAB3EBASIS21Y_Quote</v>
      </c>
      <c r="I26" s="43" t="str">
        <f>_xll.cfyql_CompositeQuote(H26,E26,G26,F26,Permanent,Trigger,ObjectOverwrite)</f>
        <v>EURAB3EBASIS21Y_Quote</v>
      </c>
      <c r="J26" s="42" t="e">
        <f ca="1">_xll.ohRangeRetrieveError(I26)</f>
        <v>#NAME?</v>
      </c>
      <c r="K26" s="36"/>
    </row>
    <row r="27" spans="1:11" ht="11.25" customHeight="1" x14ac:dyDescent="0.2">
      <c r="A27" s="41"/>
      <c r="B27" s="45" t="s">
        <v>34</v>
      </c>
      <c r="C27" s="45" t="s">
        <v>21</v>
      </c>
      <c r="D27" s="45" t="s">
        <v>69</v>
      </c>
      <c r="E27" s="58" t="str">
        <f>Swap6M!F29</f>
        <v>EURAB6E22Y_Quote</v>
      </c>
      <c r="F27" s="45" t="s">
        <v>68</v>
      </c>
      <c r="G27" s="44" t="str">
        <f>BasisSwap3M6M!F29</f>
        <v>EUR3E6E22Y_Quote</v>
      </c>
      <c r="H27" s="43" t="str">
        <f t="shared" si="0"/>
        <v>EURAB3EBASIS22Y_Quote</v>
      </c>
      <c r="I27" s="43" t="str">
        <f>_xll.cfyql_CompositeQuote(H27,E27,G27,F27,Permanent,Trigger,ObjectOverwrite)</f>
        <v>EURAB3EBASIS22Y_Quote</v>
      </c>
      <c r="J27" s="42" t="e">
        <f ca="1">_xll.ohRangeRetrieveError(I27)</f>
        <v>#NAME?</v>
      </c>
      <c r="K27" s="36"/>
    </row>
    <row r="28" spans="1:11" ht="11.25" customHeight="1" x14ac:dyDescent="0.2">
      <c r="A28" s="41"/>
      <c r="B28" s="45" t="s">
        <v>33</v>
      </c>
      <c r="C28" s="45" t="s">
        <v>21</v>
      </c>
      <c r="D28" s="45" t="s">
        <v>69</v>
      </c>
      <c r="E28" s="58" t="str">
        <f>Swap6M!F30</f>
        <v>EURAB6E23Y_Quote</v>
      </c>
      <c r="F28" s="45" t="s">
        <v>68</v>
      </c>
      <c r="G28" s="44" t="str">
        <f>BasisSwap3M6M!F30</f>
        <v>EUR3E6E23Y_Quote</v>
      </c>
      <c r="H28" s="43" t="str">
        <f t="shared" si="0"/>
        <v>EURAB3EBASIS23Y_Quote</v>
      </c>
      <c r="I28" s="43" t="str">
        <f>_xll.cfyql_CompositeQuote(H28,E28,G28,F28,Permanent,Trigger,ObjectOverwrite)</f>
        <v>EURAB3EBASIS23Y_Quote</v>
      </c>
      <c r="J28" s="42" t="e">
        <f ca="1">_xll.ohRangeRetrieveError(I28)</f>
        <v>#NAME?</v>
      </c>
      <c r="K28" s="36"/>
    </row>
    <row r="29" spans="1:11" ht="11.25" customHeight="1" x14ac:dyDescent="0.2">
      <c r="A29" s="41"/>
      <c r="B29" s="45" t="s">
        <v>32</v>
      </c>
      <c r="C29" s="45" t="s">
        <v>21</v>
      </c>
      <c r="D29" s="45" t="s">
        <v>69</v>
      </c>
      <c r="E29" s="58" t="str">
        <f>Swap6M!F31</f>
        <v>EURAB6E24Y_Quote</v>
      </c>
      <c r="F29" s="45" t="s">
        <v>68</v>
      </c>
      <c r="G29" s="44" t="str">
        <f>BasisSwap3M6M!F31</f>
        <v>EUR3E6E24Y_Quote</v>
      </c>
      <c r="H29" s="43" t="str">
        <f t="shared" si="0"/>
        <v>EURAB3EBASIS24Y_Quote</v>
      </c>
      <c r="I29" s="43" t="str">
        <f>_xll.cfyql_CompositeQuote(H29,E29,G29,F29,Permanent,Trigger,ObjectOverwrite)</f>
        <v>EURAB3EBASIS24Y_Quote</v>
      </c>
      <c r="J29" s="42" t="e">
        <f ca="1">_xll.ohRangeRetrieveError(I29)</f>
        <v>#NAME?</v>
      </c>
      <c r="K29" s="36"/>
    </row>
    <row r="30" spans="1:11" ht="11.25" customHeight="1" x14ac:dyDescent="0.2">
      <c r="A30" s="41"/>
      <c r="B30" s="45" t="s">
        <v>31</v>
      </c>
      <c r="C30" s="45" t="s">
        <v>21</v>
      </c>
      <c r="D30" s="45" t="s">
        <v>69</v>
      </c>
      <c r="E30" s="58" t="str">
        <f>Swap6M!F32</f>
        <v>EURAB6E25Y_Quote</v>
      </c>
      <c r="F30" s="45" t="s">
        <v>68</v>
      </c>
      <c r="G30" s="44" t="str">
        <f>BasisSwap3M6M!F32</f>
        <v>EUR3E6E25Y_Quote</v>
      </c>
      <c r="H30" s="43" t="str">
        <f t="shared" si="0"/>
        <v>EURAB3EBASIS25Y_Quote</v>
      </c>
      <c r="I30" s="43" t="str">
        <f>_xll.cfyql_CompositeQuote(H30,E30,G30,F30,Permanent,Trigger,ObjectOverwrite)</f>
        <v>EURAB3EBASIS25Y_Quote</v>
      </c>
      <c r="J30" s="42" t="e">
        <f ca="1">_xll.ohRangeRetrieveError(I30)</f>
        <v>#NAME?</v>
      </c>
      <c r="K30" s="36"/>
    </row>
    <row r="31" spans="1:11" ht="11.25" customHeight="1" x14ac:dyDescent="0.2">
      <c r="A31" s="41"/>
      <c r="B31" s="45" t="s">
        <v>30</v>
      </c>
      <c r="C31" s="45" t="s">
        <v>21</v>
      </c>
      <c r="D31" s="45" t="s">
        <v>69</v>
      </c>
      <c r="E31" s="58" t="str">
        <f>Swap6M!F33</f>
        <v>EURAB6E26Y_Quote</v>
      </c>
      <c r="F31" s="45" t="s">
        <v>68</v>
      </c>
      <c r="G31" s="44" t="str">
        <f>BasisSwap3M6M!F33</f>
        <v>EUR3E6E26Y_Quote</v>
      </c>
      <c r="H31" s="43" t="str">
        <f t="shared" si="0"/>
        <v>EURAB3EBASIS26Y_Quote</v>
      </c>
      <c r="I31" s="43" t="str">
        <f>_xll.cfyql_CompositeQuote(H31,E31,G31,F31,Permanent,Trigger,ObjectOverwrite)</f>
        <v>EURAB3EBASIS26Y_Quote</v>
      </c>
      <c r="J31" s="42" t="e">
        <f ca="1">_xll.ohRangeRetrieveError(I31)</f>
        <v>#NAME?</v>
      </c>
      <c r="K31" s="36"/>
    </row>
    <row r="32" spans="1:11" ht="11.25" customHeight="1" x14ac:dyDescent="0.2">
      <c r="A32" s="41"/>
      <c r="B32" s="45" t="s">
        <v>29</v>
      </c>
      <c r="C32" s="45" t="s">
        <v>21</v>
      </c>
      <c r="D32" s="45" t="s">
        <v>69</v>
      </c>
      <c r="E32" s="58" t="str">
        <f>Swap6M!F34</f>
        <v>EURAB6E27Y_Quote</v>
      </c>
      <c r="F32" s="45" t="s">
        <v>68</v>
      </c>
      <c r="G32" s="44" t="str">
        <f>BasisSwap3M6M!F34</f>
        <v>EUR3E6E27Y_Quote</v>
      </c>
      <c r="H32" s="43" t="str">
        <f t="shared" si="0"/>
        <v>EURAB3EBASIS27Y_Quote</v>
      </c>
      <c r="I32" s="43" t="str">
        <f>_xll.cfyql_CompositeQuote(H32,E32,G32,F32,Permanent,Trigger,ObjectOverwrite)</f>
        <v>EURAB3EBASIS27Y_Quote</v>
      </c>
      <c r="J32" s="42" t="e">
        <f ca="1">_xll.ohRangeRetrieveError(I32)</f>
        <v>#NAME?</v>
      </c>
      <c r="K32" s="36"/>
    </row>
    <row r="33" spans="1:11" ht="11.25" customHeight="1" x14ac:dyDescent="0.2">
      <c r="A33" s="41"/>
      <c r="B33" s="45" t="s">
        <v>28</v>
      </c>
      <c r="C33" s="45" t="s">
        <v>21</v>
      </c>
      <c r="D33" s="45" t="s">
        <v>69</v>
      </c>
      <c r="E33" s="58" t="str">
        <f>Swap6M!F35</f>
        <v>EURAB6E28Y_Quote</v>
      </c>
      <c r="F33" s="45" t="s">
        <v>68</v>
      </c>
      <c r="G33" s="44" t="str">
        <f>BasisSwap3M6M!F35</f>
        <v>EUR3E6E28Y_Quote</v>
      </c>
      <c r="H33" s="43" t="str">
        <f t="shared" si="0"/>
        <v>EURAB3EBASIS28Y_Quote</v>
      </c>
      <c r="I33" s="43" t="str">
        <f>_xll.cfyql_CompositeQuote(H33,E33,G33,F33,Permanent,Trigger,ObjectOverwrite)</f>
        <v>EURAB3EBASIS28Y_Quote</v>
      </c>
      <c r="J33" s="42" t="e">
        <f ca="1">_xll.ohRangeRetrieveError(I33)</f>
        <v>#NAME?</v>
      </c>
      <c r="K33" s="36"/>
    </row>
    <row r="34" spans="1:11" ht="11.25" customHeight="1" x14ac:dyDescent="0.2">
      <c r="A34" s="41"/>
      <c r="B34" s="45" t="s">
        <v>27</v>
      </c>
      <c r="C34" s="45" t="s">
        <v>21</v>
      </c>
      <c r="D34" s="45" t="s">
        <v>69</v>
      </c>
      <c r="E34" s="58" t="str">
        <f>Swap6M!F36</f>
        <v>EURAB6E29Y_Quote</v>
      </c>
      <c r="F34" s="45" t="s">
        <v>68</v>
      </c>
      <c r="G34" s="44" t="str">
        <f>BasisSwap3M6M!F36</f>
        <v>EUR3E6E29Y_Quote</v>
      </c>
      <c r="H34" s="43" t="str">
        <f t="shared" si="0"/>
        <v>EURAB3EBASIS29Y_Quote</v>
      </c>
      <c r="I34" s="43" t="str">
        <f>_xll.cfyql_CompositeQuote(H34,E34,G34,F34,Permanent,Trigger,ObjectOverwrite)</f>
        <v>EURAB3EBASIS29Y_Quote</v>
      </c>
      <c r="J34" s="42" t="e">
        <f ca="1">_xll.ohRangeRetrieveError(I34)</f>
        <v>#NAME?</v>
      </c>
      <c r="K34" s="36"/>
    </row>
    <row r="35" spans="1:11" ht="11.25" customHeight="1" x14ac:dyDescent="0.2">
      <c r="A35" s="41"/>
      <c r="B35" s="45" t="s">
        <v>26</v>
      </c>
      <c r="C35" s="45" t="s">
        <v>21</v>
      </c>
      <c r="D35" s="45" t="s">
        <v>69</v>
      </c>
      <c r="E35" s="58" t="str">
        <f>Swap6M!F37</f>
        <v>EURAB6E30Y_Quote</v>
      </c>
      <c r="F35" s="45" t="s">
        <v>68</v>
      </c>
      <c r="G35" s="44" t="str">
        <f>BasisSwap3M6M!F37</f>
        <v>EUR3E6E30Y_Quote</v>
      </c>
      <c r="H35" s="43" t="str">
        <f t="shared" si="0"/>
        <v>EURAB3EBASIS30Y_Quote</v>
      </c>
      <c r="I35" s="43" t="str">
        <f>_xll.cfyql_CompositeQuote(H35,E35,G35,F35,Permanent,Trigger,ObjectOverwrite)</f>
        <v>EURAB3EBASIS30Y_Quote</v>
      </c>
      <c r="J35" s="42" t="e">
        <f ca="1">_xll.ohRangeRetrieveError(I35)</f>
        <v>#NAME?</v>
      </c>
      <c r="K35" s="36"/>
    </row>
    <row r="36" spans="1:11" ht="11.25" customHeight="1" x14ac:dyDescent="0.2">
      <c r="A36" s="41"/>
      <c r="B36" s="45" t="s">
        <v>25</v>
      </c>
      <c r="C36" s="45" t="s">
        <v>21</v>
      </c>
      <c r="D36" s="45" t="s">
        <v>69</v>
      </c>
      <c r="E36" s="58" t="str">
        <f>Swap6M!F38</f>
        <v>EURAB6E35Y_Quote</v>
      </c>
      <c r="F36" s="45" t="s">
        <v>68</v>
      </c>
      <c r="G36" s="44" t="str">
        <f>BasisSwap3M6M!F38</f>
        <v>EUR3E6E35Y_Quote</v>
      </c>
      <c r="H36" s="43" t="str">
        <f t="shared" si="0"/>
        <v>EURAB3EBASIS35Y_Quote</v>
      </c>
      <c r="I36" s="43" t="str">
        <f>_xll.cfyql_CompositeQuote(H36,E36,G36,F36,Permanent,Trigger,ObjectOverwrite)</f>
        <v>EURAB3EBASIS35Y_Quote</v>
      </c>
      <c r="J36" s="42" t="e">
        <f ca="1">_xll.ohRangeRetrieveError(I36)</f>
        <v>#NAME?</v>
      </c>
      <c r="K36" s="36"/>
    </row>
    <row r="37" spans="1:11" ht="11.25" customHeight="1" x14ac:dyDescent="0.2">
      <c r="A37" s="41"/>
      <c r="B37" s="45" t="s">
        <v>24</v>
      </c>
      <c r="C37" s="45" t="s">
        <v>21</v>
      </c>
      <c r="D37" s="45" t="s">
        <v>69</v>
      </c>
      <c r="E37" s="58" t="str">
        <f>Swap6M!F39</f>
        <v>EURAB6E40Y_Quote</v>
      </c>
      <c r="F37" s="45" t="s">
        <v>68</v>
      </c>
      <c r="G37" s="44" t="str">
        <f>BasisSwap3M6M!F39</f>
        <v>EUR3E6E40Y_Quote</v>
      </c>
      <c r="H37" s="43" t="str">
        <f t="shared" si="0"/>
        <v>EURAB3EBASIS40Y_Quote</v>
      </c>
      <c r="I37" s="43" t="str">
        <f>_xll.cfyql_CompositeQuote(H37,E37,G37,F37,Permanent,Trigger,ObjectOverwrite)</f>
        <v>EURAB3EBASIS40Y_Quote</v>
      </c>
      <c r="J37" s="42" t="e">
        <f ca="1">_xll.ohRangeRetrieveError(I37)</f>
        <v>#NAME?</v>
      </c>
      <c r="K37" s="36"/>
    </row>
    <row r="38" spans="1:11" ht="11.25" customHeight="1" x14ac:dyDescent="0.2">
      <c r="A38" s="41"/>
      <c r="B38" s="45" t="s">
        <v>23</v>
      </c>
      <c r="C38" s="45" t="s">
        <v>21</v>
      </c>
      <c r="D38" s="45" t="s">
        <v>69</v>
      </c>
      <c r="E38" s="58" t="str">
        <f>Swap6M!F40</f>
        <v>EURAB6E50Y_Quote</v>
      </c>
      <c r="F38" s="45" t="s">
        <v>68</v>
      </c>
      <c r="G38" s="44" t="str">
        <f>BasisSwap3M6M!F40</f>
        <v>EUR3E6E50Y_Quote</v>
      </c>
      <c r="H38" s="43" t="str">
        <f t="shared" si="0"/>
        <v>EURAB3EBASIS50Y_Quote</v>
      </c>
      <c r="I38" s="43" t="str">
        <f>_xll.cfyql_CompositeQuote(H38,E38,G38,F38,Permanent,Trigger,ObjectOverwrite)</f>
        <v>EURAB3EBASIS50Y_Quote</v>
      </c>
      <c r="J38" s="42" t="e">
        <f ca="1">_xll.ohRangeRetrieveError(I38)</f>
        <v>#NAME?</v>
      </c>
      <c r="K38" s="36"/>
    </row>
    <row r="39" spans="1:11" ht="11.25" customHeight="1" x14ac:dyDescent="0.2">
      <c r="A39" s="41"/>
      <c r="B39" s="40" t="s">
        <v>22</v>
      </c>
      <c r="C39" s="40" t="s">
        <v>21</v>
      </c>
      <c r="D39" s="40" t="s">
        <v>69</v>
      </c>
      <c r="E39" s="57" t="str">
        <f>Swap6M!F41</f>
        <v>EURAB6E60Y_Quote</v>
      </c>
      <c r="F39" s="40" t="s">
        <v>68</v>
      </c>
      <c r="G39" s="39" t="str">
        <f>BasisSwap3M6M!F41</f>
        <v>EUR3E6E60Y_Quote</v>
      </c>
      <c r="H39" s="38" t="str">
        <f t="shared" si="0"/>
        <v>EURAB3EBASIS60Y_Quote</v>
      </c>
      <c r="I39" s="38" t="str">
        <f>_xll.cfyql_CompositeQuote(H39,E39,G39,F39,Permanent,Trigger,ObjectOverwrite)</f>
        <v>EURAB3EBASIS60Y_Quote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str">
        <f>Swap3M!F5</f>
        <v>EURAB3E1Y_Quote</v>
      </c>
      <c r="F3" s="49" t="s">
        <v>19</v>
      </c>
      <c r="G3" s="48" t="str">
        <f>BasisSwap3M6M!F5</f>
        <v>EUR3E6E1Y_Quote</v>
      </c>
      <c r="H3" s="47" t="str">
        <f t="shared" ref="H3:H39" si="0">Currency&amp;$C3&amp;$D3&amp;"BASIS"&amp;$B3&amp;QuoteSuffix</f>
        <v>EURAB6EBASIS1Y_Quote</v>
      </c>
      <c r="I3" s="47" t="str">
        <f>_xll.cfyql_CompositeQuote(H3,E3,G3,F3,Permanent,Trigger,ObjectOverwrite)</f>
        <v>EURAB6EBASIS1Y_Quote</v>
      </c>
      <c r="J3" s="46" t="e">
        <f ca="1">_xll.ohRangeRetrieveError(I3)</f>
        <v>#NAME?</v>
      </c>
      <c r="K3" s="36"/>
      <c r="M3" s="1360" t="s">
        <v>529</v>
      </c>
      <c r="N3" s="1363">
        <f>_xll.cfyql_Trigger('General Settings'!Trigger)</f>
        <v>59</v>
      </c>
    </row>
    <row r="4" spans="1:14" ht="11.25" customHeight="1" thickBot="1" x14ac:dyDescent="0.3">
      <c r="A4" s="41"/>
      <c r="B4" s="45" t="s">
        <v>57</v>
      </c>
      <c r="C4" s="45" t="s">
        <v>21</v>
      </c>
      <c r="D4" s="45" t="s">
        <v>66</v>
      </c>
      <c r="E4" s="58" t="str">
        <f>Swap3M!F6</f>
        <v>EURAB3E15M_Quote</v>
      </c>
      <c r="F4" s="45" t="s">
        <v>19</v>
      </c>
      <c r="G4" s="44" t="str">
        <f>BasisSwap3M6M!F6</f>
        <v>EUR3E6E15M_Quote</v>
      </c>
      <c r="H4" s="43" t="str">
        <f t="shared" si="0"/>
        <v>EURAB6EBASIS15M_Quote</v>
      </c>
      <c r="I4" s="43" t="str">
        <f>_xll.cfyql_CompositeQuote(H4,E4,G4,F4,Permanent,Trigger,ObjectOverwrite)</f>
        <v>EURAB6EBASIS15M_Quote</v>
      </c>
      <c r="J4" s="42" t="e">
        <f ca="1">_xll.ohRangeRetrieveError(I4)</f>
        <v>#NAME?</v>
      </c>
      <c r="K4" s="36"/>
      <c r="M4" s="1361" t="s">
        <v>530</v>
      </c>
      <c r="N4" s="1364">
        <f>_xll.cfyql_Trigger(I3:I39)</f>
        <v>87</v>
      </c>
    </row>
    <row r="5" spans="1:14" ht="11.25" customHeight="1" x14ac:dyDescent="0.2">
      <c r="A5" s="41"/>
      <c r="B5" s="45" t="s">
        <v>56</v>
      </c>
      <c r="C5" s="45" t="s">
        <v>21</v>
      </c>
      <c r="D5" s="45" t="s">
        <v>66</v>
      </c>
      <c r="E5" s="58" t="str">
        <f>Swap3M!F7</f>
        <v>EURAB3E18M_Quote</v>
      </c>
      <c r="F5" s="45" t="s">
        <v>19</v>
      </c>
      <c r="G5" s="44" t="str">
        <f>BasisSwap3M6M!F7</f>
        <v>EUR3E6E18M_Quote</v>
      </c>
      <c r="H5" s="43" t="str">
        <f t="shared" si="0"/>
        <v>EURAB6EBASIS18M_Quote</v>
      </c>
      <c r="I5" s="43" t="str">
        <f>_xll.cfyql_CompositeQuote(H5,E5,G5,F5,Permanent,Trigger,ObjectOverwrite)</f>
        <v>EURAB6EBASIS18M_Quote</v>
      </c>
      <c r="J5" s="42" t="e">
        <f ca="1">_xll.ohRangeRetrieveError(I5)</f>
        <v>#NAME?</v>
      </c>
      <c r="K5" s="36"/>
    </row>
    <row r="6" spans="1:14" ht="11.25" customHeight="1" x14ac:dyDescent="0.2">
      <c r="A6" s="41"/>
      <c r="B6" s="45" t="s">
        <v>55</v>
      </c>
      <c r="C6" s="45" t="s">
        <v>21</v>
      </c>
      <c r="D6" s="45" t="s">
        <v>66</v>
      </c>
      <c r="E6" s="58" t="str">
        <f>Swap3M!F8</f>
        <v>EURAB3E21M_Quote</v>
      </c>
      <c r="F6" s="45" t="s">
        <v>19</v>
      </c>
      <c r="G6" s="44" t="str">
        <f>BasisSwap3M6M!F8</f>
        <v>EUR3E6E21M_Quote</v>
      </c>
      <c r="H6" s="43" t="str">
        <f t="shared" si="0"/>
        <v>EURAB6EBASIS21M_Quote</v>
      </c>
      <c r="I6" s="43" t="str">
        <f>_xll.cfyql_CompositeQuote(H6,E6,G6,F6,Permanent,Trigger,ObjectOverwrite)</f>
        <v>EURAB6EBASIS21M_Quote</v>
      </c>
      <c r="J6" s="42" t="e">
        <f ca="1">_xll.ohRangeRetrieveError(I6)</f>
        <v>#NAME?</v>
      </c>
      <c r="K6" s="36"/>
    </row>
    <row r="7" spans="1:14" ht="11.25" customHeight="1" x14ac:dyDescent="0.2">
      <c r="A7" s="41"/>
      <c r="B7" s="45" t="s">
        <v>54</v>
      </c>
      <c r="C7" s="45" t="s">
        <v>21</v>
      </c>
      <c r="D7" s="45" t="s">
        <v>66</v>
      </c>
      <c r="E7" s="58" t="str">
        <f>Swap3M!F9</f>
        <v>EURAB3E2Y_Quote</v>
      </c>
      <c r="F7" s="45" t="s">
        <v>19</v>
      </c>
      <c r="G7" s="44" t="str">
        <f>BasisSwap3M6M!F9</f>
        <v>EUR3E6E2Y_Quote</v>
      </c>
      <c r="H7" s="43" t="str">
        <f t="shared" si="0"/>
        <v>EURAB6EBASIS2Y_Quote</v>
      </c>
      <c r="I7" s="43" t="str">
        <f>_xll.cfyql_CompositeQuote(H7,E7,G7,F7,Permanent,Trigger,ObjectOverwrite)</f>
        <v>EURAB6EBASIS2Y_Quote</v>
      </c>
      <c r="J7" s="42" t="e">
        <f ca="1">_xll.ohRangeRetrieveError(I7)</f>
        <v>#NAME?</v>
      </c>
      <c r="K7" s="36"/>
    </row>
    <row r="8" spans="1:14" ht="11.25" customHeight="1" x14ac:dyDescent="0.2">
      <c r="A8" s="41"/>
      <c r="B8" s="45" t="s">
        <v>53</v>
      </c>
      <c r="C8" s="45" t="s">
        <v>21</v>
      </c>
      <c r="D8" s="45" t="s">
        <v>66</v>
      </c>
      <c r="E8" s="58" t="str">
        <f>Swap3M!F10</f>
        <v>EURAB3E3Y_Quote</v>
      </c>
      <c r="F8" s="45" t="s">
        <v>19</v>
      </c>
      <c r="G8" s="44" t="str">
        <f>BasisSwap3M6M!F10</f>
        <v>EUR3E6E3Y_Quote</v>
      </c>
      <c r="H8" s="43" t="str">
        <f t="shared" si="0"/>
        <v>EURAB6EBASIS3Y_Quote</v>
      </c>
      <c r="I8" s="43" t="str">
        <f>_xll.cfyql_CompositeQuote(H8,E8,G8,F8,Permanent,Trigger,ObjectOverwrite)</f>
        <v>EURAB6EBASIS3Y_Quote</v>
      </c>
      <c r="J8" s="42" t="e">
        <f ca="1">_xll.ohRangeRetrieveError(I8)</f>
        <v>#NAME?</v>
      </c>
      <c r="K8" s="36"/>
    </row>
    <row r="9" spans="1:14" ht="11.25" customHeight="1" x14ac:dyDescent="0.2">
      <c r="A9" s="41"/>
      <c r="B9" s="45" t="s">
        <v>52</v>
      </c>
      <c r="C9" s="45" t="s">
        <v>21</v>
      </c>
      <c r="D9" s="45" t="s">
        <v>66</v>
      </c>
      <c r="E9" s="58" t="str">
        <f>Swap3M!F11</f>
        <v>EURAB3E4Y_Quote</v>
      </c>
      <c r="F9" s="45" t="s">
        <v>19</v>
      </c>
      <c r="G9" s="44" t="str">
        <f>BasisSwap3M6M!F11</f>
        <v>EUR3E6E4Y_Quote</v>
      </c>
      <c r="H9" s="43" t="str">
        <f t="shared" si="0"/>
        <v>EURAB6EBASIS4Y_Quote</v>
      </c>
      <c r="I9" s="43" t="str">
        <f>_xll.cfyql_CompositeQuote(H9,E9,G9,F9,Permanent,Trigger,ObjectOverwrite)</f>
        <v>EURAB6EBASIS4Y_Quote</v>
      </c>
      <c r="J9" s="42" t="e">
        <f ca="1">_xll.ohRangeRetrieveError(I9)</f>
        <v>#NAME?</v>
      </c>
      <c r="K9" s="36"/>
    </row>
    <row r="10" spans="1:14" ht="11.25" customHeight="1" x14ac:dyDescent="0.2">
      <c r="A10" s="41"/>
      <c r="B10" s="45" t="s">
        <v>51</v>
      </c>
      <c r="C10" s="45" t="s">
        <v>21</v>
      </c>
      <c r="D10" s="45" t="s">
        <v>66</v>
      </c>
      <c r="E10" s="58" t="str">
        <f>Swap3M!F12</f>
        <v>EURAB3E5Y_Quote</v>
      </c>
      <c r="F10" s="45" t="s">
        <v>19</v>
      </c>
      <c r="G10" s="44" t="str">
        <f>BasisSwap3M6M!F12</f>
        <v>EUR3E6E5Y_Quote</v>
      </c>
      <c r="H10" s="43" t="str">
        <f t="shared" si="0"/>
        <v>EURAB6EBASIS5Y_Quote</v>
      </c>
      <c r="I10" s="43" t="str">
        <f>_xll.cfyql_CompositeQuote(H10,E10,G10,F10,Permanent,Trigger,ObjectOverwrite)</f>
        <v>EURAB6EBASIS5Y_Quote</v>
      </c>
      <c r="J10" s="42" t="e">
        <f ca="1">_xll.ohRangeRetrieveError(I10)</f>
        <v>#NAME?</v>
      </c>
      <c r="K10" s="36"/>
    </row>
    <row r="11" spans="1:14" ht="11.25" customHeight="1" x14ac:dyDescent="0.2">
      <c r="A11" s="41"/>
      <c r="B11" s="45" t="s">
        <v>50</v>
      </c>
      <c r="C11" s="45" t="s">
        <v>21</v>
      </c>
      <c r="D11" s="45" t="s">
        <v>66</v>
      </c>
      <c r="E11" s="58" t="str">
        <f>Swap3M!F13</f>
        <v>EURAB3E6Y_Quote</v>
      </c>
      <c r="F11" s="45" t="s">
        <v>19</v>
      </c>
      <c r="G11" s="44" t="str">
        <f>BasisSwap3M6M!F13</f>
        <v>EUR3E6E6Y_Quote</v>
      </c>
      <c r="H11" s="43" t="str">
        <f t="shared" si="0"/>
        <v>EURAB6EBASIS6Y_Quote</v>
      </c>
      <c r="I11" s="43" t="str">
        <f>_xll.cfyql_CompositeQuote(H11,E11,G11,F11,Permanent,Trigger,ObjectOverwrite)</f>
        <v>EURAB6EBASIS6Y_Quote</v>
      </c>
      <c r="J11" s="42" t="e">
        <f ca="1">_xll.ohRangeRetrieveError(I11)</f>
        <v>#NAME?</v>
      </c>
      <c r="K11" s="36"/>
    </row>
    <row r="12" spans="1:14" ht="11.25" customHeight="1" x14ac:dyDescent="0.2">
      <c r="A12" s="41"/>
      <c r="B12" s="45" t="s">
        <v>49</v>
      </c>
      <c r="C12" s="45" t="s">
        <v>21</v>
      </c>
      <c r="D12" s="45" t="s">
        <v>66</v>
      </c>
      <c r="E12" s="58" t="str">
        <f>Swap3M!F14</f>
        <v>EURAB3E7Y_Quote</v>
      </c>
      <c r="F12" s="45" t="s">
        <v>19</v>
      </c>
      <c r="G12" s="44" t="str">
        <f>BasisSwap3M6M!F14</f>
        <v>EUR3E6E7Y_Quote</v>
      </c>
      <c r="H12" s="43" t="str">
        <f t="shared" si="0"/>
        <v>EURAB6EBASIS7Y_Quote</v>
      </c>
      <c r="I12" s="43" t="str">
        <f>_xll.cfyql_CompositeQuote(H12,E12,G12,F12,Permanent,Trigger,ObjectOverwrite)</f>
        <v>EURAB6EBASIS7Y_Quote</v>
      </c>
      <c r="J12" s="42" t="e">
        <f ca="1">_xll.ohRangeRetrieveError(I12)</f>
        <v>#NAME?</v>
      </c>
      <c r="K12" s="36"/>
    </row>
    <row r="13" spans="1:14" ht="11.25" customHeight="1" x14ac:dyDescent="0.2">
      <c r="A13" s="41"/>
      <c r="B13" s="45" t="s">
        <v>48</v>
      </c>
      <c r="C13" s="45" t="s">
        <v>21</v>
      </c>
      <c r="D13" s="45" t="s">
        <v>66</v>
      </c>
      <c r="E13" s="58" t="str">
        <f>Swap3M!F15</f>
        <v>EURAB3E8Y_Quote</v>
      </c>
      <c r="F13" s="45" t="s">
        <v>19</v>
      </c>
      <c r="G13" s="44" t="str">
        <f>BasisSwap3M6M!F15</f>
        <v>EUR3E6E8Y_Quote</v>
      </c>
      <c r="H13" s="43" t="str">
        <f t="shared" si="0"/>
        <v>EURAB6EBASIS8Y_Quote</v>
      </c>
      <c r="I13" s="43" t="str">
        <f>_xll.cfyql_CompositeQuote(H13,E13,G13,F13,Permanent,Trigger,ObjectOverwrite)</f>
        <v>EURAB6EBASIS8Y_Quote</v>
      </c>
      <c r="J13" s="42" t="e">
        <f ca="1">_xll.ohRangeRetrieveError(I13)</f>
        <v>#NAME?</v>
      </c>
      <c r="K13" s="36"/>
    </row>
    <row r="14" spans="1:14" ht="11.25" customHeight="1" x14ac:dyDescent="0.2">
      <c r="A14" s="41"/>
      <c r="B14" s="45" t="s">
        <v>47</v>
      </c>
      <c r="C14" s="45" t="s">
        <v>21</v>
      </c>
      <c r="D14" s="45" t="s">
        <v>66</v>
      </c>
      <c r="E14" s="58" t="str">
        <f>Swap3M!F16</f>
        <v>EURAB3E9Y_Quote</v>
      </c>
      <c r="F14" s="45" t="s">
        <v>19</v>
      </c>
      <c r="G14" s="44" t="str">
        <f>BasisSwap3M6M!F16</f>
        <v>EUR3E6E9Y_Quote</v>
      </c>
      <c r="H14" s="43" t="str">
        <f t="shared" si="0"/>
        <v>EURAB6EBASIS9Y_Quote</v>
      </c>
      <c r="I14" s="43" t="str">
        <f>_xll.cfyql_CompositeQuote(H14,E14,G14,F14,Permanent,Trigger,ObjectOverwrite)</f>
        <v>EURAB6EBASIS9Y_Quote</v>
      </c>
      <c r="J14" s="42" t="e">
        <f ca="1">_xll.ohRangeRetrieveError(I14)</f>
        <v>#NAME?</v>
      </c>
      <c r="K14" s="36"/>
    </row>
    <row r="15" spans="1:14" ht="11.25" customHeight="1" x14ac:dyDescent="0.2">
      <c r="A15" s="41"/>
      <c r="B15" s="45" t="s">
        <v>46</v>
      </c>
      <c r="C15" s="45" t="s">
        <v>21</v>
      </c>
      <c r="D15" s="45" t="s">
        <v>66</v>
      </c>
      <c r="E15" s="58" t="str">
        <f>Swap3M!F17</f>
        <v>EURAB3E10Y_Quote</v>
      </c>
      <c r="F15" s="45" t="s">
        <v>19</v>
      </c>
      <c r="G15" s="44" t="str">
        <f>BasisSwap3M6M!F17</f>
        <v>EUR3E6E10Y_Quote</v>
      </c>
      <c r="H15" s="43" t="str">
        <f t="shared" si="0"/>
        <v>EURAB6EBASIS10Y_Quote</v>
      </c>
      <c r="I15" s="43" t="str">
        <f>_xll.cfyql_CompositeQuote(H15,E15,G15,F15,Permanent,Trigger,ObjectOverwrite)</f>
        <v>EURAB6EBASIS10Y_Quote</v>
      </c>
      <c r="J15" s="42" t="e">
        <f ca="1">_xll.ohRangeRetrieveError(I15)</f>
        <v>#NAME?</v>
      </c>
      <c r="K15" s="36"/>
    </row>
    <row r="16" spans="1:14" ht="11.25" customHeight="1" x14ac:dyDescent="0.2">
      <c r="A16" s="41"/>
      <c r="B16" s="45" t="s">
        <v>45</v>
      </c>
      <c r="C16" s="45" t="s">
        <v>21</v>
      </c>
      <c r="D16" s="45" t="s">
        <v>66</v>
      </c>
      <c r="E16" s="58" t="str">
        <f>Swap3M!F18</f>
        <v>EURAB3E11Y_Quote</v>
      </c>
      <c r="F16" s="45" t="s">
        <v>19</v>
      </c>
      <c r="G16" s="44" t="str">
        <f>BasisSwap3M6M!F18</f>
        <v>EUR3E6E11Y_Quote</v>
      </c>
      <c r="H16" s="43" t="str">
        <f t="shared" si="0"/>
        <v>EURAB6EBASIS11Y_Quote</v>
      </c>
      <c r="I16" s="43" t="str">
        <f>_xll.cfyql_CompositeQuote(H16,E16,G16,F16,Permanent,Trigger,ObjectOverwrite)</f>
        <v>EURAB6EBASIS11Y_Quote</v>
      </c>
      <c r="J16" s="42" t="e">
        <f ca="1">_xll.ohRangeRetrieveError(I16)</f>
        <v>#NAME?</v>
      </c>
      <c r="K16" s="36"/>
    </row>
    <row r="17" spans="1:11" ht="11.25" customHeight="1" x14ac:dyDescent="0.2">
      <c r="A17" s="41"/>
      <c r="B17" s="45" t="s">
        <v>44</v>
      </c>
      <c r="C17" s="45" t="s">
        <v>21</v>
      </c>
      <c r="D17" s="45" t="s">
        <v>66</v>
      </c>
      <c r="E17" s="58" t="str">
        <f>Swap3M!F19</f>
        <v>EURAB3E12Y_Quote</v>
      </c>
      <c r="F17" s="45" t="s">
        <v>19</v>
      </c>
      <c r="G17" s="44" t="str">
        <f>BasisSwap3M6M!F19</f>
        <v>EUR3E6E12Y_Quote</v>
      </c>
      <c r="H17" s="43" t="str">
        <f t="shared" si="0"/>
        <v>EURAB6EBASIS12Y_Quote</v>
      </c>
      <c r="I17" s="43" t="str">
        <f>_xll.cfyql_CompositeQuote(H17,E17,G17,F17,Permanent,Trigger,ObjectOverwrite)</f>
        <v>EURAB6EBASIS12Y_Quote</v>
      </c>
      <c r="J17" s="42" t="e">
        <f ca="1">_xll.ohRangeRetrieveError(I17)</f>
        <v>#NAME?</v>
      </c>
      <c r="K17" s="36"/>
    </row>
    <row r="18" spans="1:11" ht="11.25" customHeight="1" x14ac:dyDescent="0.2">
      <c r="A18" s="41"/>
      <c r="B18" s="45" t="s">
        <v>43</v>
      </c>
      <c r="C18" s="45" t="s">
        <v>21</v>
      </c>
      <c r="D18" s="45" t="s">
        <v>66</v>
      </c>
      <c r="E18" s="58" t="str">
        <f>Swap3M!F20</f>
        <v>EURAB3E13Y_Quote</v>
      </c>
      <c r="F18" s="45" t="s">
        <v>19</v>
      </c>
      <c r="G18" s="44" t="str">
        <f>BasisSwap3M6M!F20</f>
        <v>EUR3E6E13Y_Quote</v>
      </c>
      <c r="H18" s="43" t="str">
        <f t="shared" si="0"/>
        <v>EURAB6EBASIS13Y_Quote</v>
      </c>
      <c r="I18" s="43" t="str">
        <f>_xll.cfyql_CompositeQuote(H18,E18,G18,F18,Permanent,Trigger,ObjectOverwrite)</f>
        <v>EURAB6EBASIS13Y_Quote</v>
      </c>
      <c r="J18" s="42" t="e">
        <f ca="1">_xll.ohRangeRetrieveError(I18)</f>
        <v>#NAME?</v>
      </c>
      <c r="K18" s="36"/>
    </row>
    <row r="19" spans="1:11" ht="11.25" customHeight="1" x14ac:dyDescent="0.2">
      <c r="A19" s="41"/>
      <c r="B19" s="45" t="s">
        <v>42</v>
      </c>
      <c r="C19" s="45" t="s">
        <v>21</v>
      </c>
      <c r="D19" s="45" t="s">
        <v>66</v>
      </c>
      <c r="E19" s="58" t="str">
        <f>Swap3M!F21</f>
        <v>EURAB3E14Y_Quote</v>
      </c>
      <c r="F19" s="45" t="s">
        <v>19</v>
      </c>
      <c r="G19" s="44" t="str">
        <f>BasisSwap3M6M!F21</f>
        <v>EUR3E6E14Y_Quote</v>
      </c>
      <c r="H19" s="43" t="str">
        <f t="shared" si="0"/>
        <v>EURAB6EBASIS14Y_Quote</v>
      </c>
      <c r="I19" s="43" t="str">
        <f>_xll.cfyql_CompositeQuote(H19,E19,G19,F19,Permanent,Trigger,ObjectOverwrite)</f>
        <v>EURAB6EBASIS14Y_Quote</v>
      </c>
      <c r="J19" s="42" t="e">
        <f ca="1">_xll.ohRangeRetrieveError(I19)</f>
        <v>#NAME?</v>
      </c>
      <c r="K19" s="36"/>
    </row>
    <row r="20" spans="1:11" ht="11.25" customHeight="1" x14ac:dyDescent="0.2">
      <c r="A20" s="41"/>
      <c r="B20" s="45" t="s">
        <v>41</v>
      </c>
      <c r="C20" s="45" t="s">
        <v>21</v>
      </c>
      <c r="D20" s="45" t="s">
        <v>66</v>
      </c>
      <c r="E20" s="58" t="str">
        <f>Swap3M!F22</f>
        <v>EURAB3E15Y_Quote</v>
      </c>
      <c r="F20" s="45" t="s">
        <v>19</v>
      </c>
      <c r="G20" s="44" t="str">
        <f>BasisSwap3M6M!F22</f>
        <v>EUR3E6E15Y_Quote</v>
      </c>
      <c r="H20" s="43" t="str">
        <f t="shared" si="0"/>
        <v>EURAB6EBASIS15Y_Quote</v>
      </c>
      <c r="I20" s="43" t="str">
        <f>_xll.cfyql_CompositeQuote(H20,E20,G20,F20,Permanent,Trigger,ObjectOverwrite)</f>
        <v>EURAB6EBASIS15Y_Quote</v>
      </c>
      <c r="J20" s="42" t="e">
        <f ca="1">_xll.ohRangeRetrieveError(I20)</f>
        <v>#NAME?</v>
      </c>
      <c r="K20" s="36"/>
    </row>
    <row r="21" spans="1:11" ht="11.25" customHeight="1" x14ac:dyDescent="0.2">
      <c r="A21" s="41"/>
      <c r="B21" s="45" t="s">
        <v>40</v>
      </c>
      <c r="C21" s="45" t="s">
        <v>21</v>
      </c>
      <c r="D21" s="45" t="s">
        <v>66</v>
      </c>
      <c r="E21" s="58" t="str">
        <f>Swap3M!F23</f>
        <v>EURAB3E16Y_Quote</v>
      </c>
      <c r="F21" s="45" t="s">
        <v>19</v>
      </c>
      <c r="G21" s="44" t="str">
        <f>BasisSwap3M6M!F23</f>
        <v>EUR3E6E16Y_Quote</v>
      </c>
      <c r="H21" s="43" t="str">
        <f t="shared" si="0"/>
        <v>EURAB6EBASIS16Y_Quote</v>
      </c>
      <c r="I21" s="43" t="str">
        <f>_xll.cfyql_CompositeQuote(H21,E21,G21,F21,Permanent,Trigger,ObjectOverwrite)</f>
        <v>EURAB6EBASIS16Y_Quote</v>
      </c>
      <c r="J21" s="42" t="e">
        <f ca="1">_xll.ohRangeRetrieveError(I21)</f>
        <v>#NAME?</v>
      </c>
      <c r="K21" s="36"/>
    </row>
    <row r="22" spans="1:11" ht="11.25" customHeight="1" x14ac:dyDescent="0.2">
      <c r="A22" s="41"/>
      <c r="B22" s="45" t="s">
        <v>39</v>
      </c>
      <c r="C22" s="45" t="s">
        <v>21</v>
      </c>
      <c r="D22" s="45" t="s">
        <v>66</v>
      </c>
      <c r="E22" s="58" t="str">
        <f>Swap3M!F24</f>
        <v>EURAB3E17Y_Quote</v>
      </c>
      <c r="F22" s="45" t="s">
        <v>19</v>
      </c>
      <c r="G22" s="44" t="str">
        <f>BasisSwap3M6M!F24</f>
        <v>EUR3E6E17Y_Quote</v>
      </c>
      <c r="H22" s="43" t="str">
        <f t="shared" si="0"/>
        <v>EURAB6EBASIS17Y_Quote</v>
      </c>
      <c r="I22" s="43" t="str">
        <f>_xll.cfyql_CompositeQuote(H22,E22,G22,F22,Permanent,Trigger,ObjectOverwrite)</f>
        <v>EURAB6EBASIS17Y_Quote</v>
      </c>
      <c r="J22" s="42" t="e">
        <f ca="1">_xll.ohRangeRetrieveError(I22)</f>
        <v>#NAME?</v>
      </c>
      <c r="K22" s="36"/>
    </row>
    <row r="23" spans="1:11" ht="11.25" customHeight="1" x14ac:dyDescent="0.2">
      <c r="A23" s="41"/>
      <c r="B23" s="45" t="s">
        <v>38</v>
      </c>
      <c r="C23" s="45" t="s">
        <v>21</v>
      </c>
      <c r="D23" s="45" t="s">
        <v>66</v>
      </c>
      <c r="E23" s="58" t="str">
        <f>Swap3M!F25</f>
        <v>EURAB3E18Y_Quote</v>
      </c>
      <c r="F23" s="45" t="s">
        <v>19</v>
      </c>
      <c r="G23" s="44" t="str">
        <f>BasisSwap3M6M!F25</f>
        <v>EUR3E6E18Y_Quote</v>
      </c>
      <c r="H23" s="43" t="str">
        <f t="shared" si="0"/>
        <v>EURAB6EBASIS18Y_Quote</v>
      </c>
      <c r="I23" s="43" t="str">
        <f>_xll.cfyql_CompositeQuote(H23,E23,G23,F23,Permanent,Trigger,ObjectOverwrite)</f>
        <v>EURAB6EBASIS18Y_Quote</v>
      </c>
      <c r="J23" s="42" t="e">
        <f ca="1">_xll.ohRangeRetrieveError(I23)</f>
        <v>#NAME?</v>
      </c>
      <c r="K23" s="36"/>
    </row>
    <row r="24" spans="1:11" ht="11.25" customHeight="1" x14ac:dyDescent="0.2">
      <c r="A24" s="41"/>
      <c r="B24" s="45" t="s">
        <v>37</v>
      </c>
      <c r="C24" s="45" t="s">
        <v>21</v>
      </c>
      <c r="D24" s="45" t="s">
        <v>66</v>
      </c>
      <c r="E24" s="58" t="str">
        <f>Swap3M!F26</f>
        <v>EURAB3E19Y_Quote</v>
      </c>
      <c r="F24" s="45" t="s">
        <v>19</v>
      </c>
      <c r="G24" s="44" t="str">
        <f>BasisSwap3M6M!F26</f>
        <v>EUR3E6E19Y_Quote</v>
      </c>
      <c r="H24" s="43" t="str">
        <f t="shared" si="0"/>
        <v>EURAB6EBASIS19Y_Quote</v>
      </c>
      <c r="I24" s="43" t="str">
        <f>_xll.cfyql_CompositeQuote(H24,E24,G24,F24,Permanent,Trigger,ObjectOverwrite)</f>
        <v>EURAB6EBASIS19Y_Quote</v>
      </c>
      <c r="J24" s="42" t="e">
        <f ca="1">_xll.ohRangeRetrieveError(I24)</f>
        <v>#NAME?</v>
      </c>
      <c r="K24" s="36"/>
    </row>
    <row r="25" spans="1:11" ht="11.25" customHeight="1" x14ac:dyDescent="0.2">
      <c r="A25" s="41"/>
      <c r="B25" s="45" t="s">
        <v>36</v>
      </c>
      <c r="C25" s="45" t="s">
        <v>21</v>
      </c>
      <c r="D25" s="45" t="s">
        <v>66</v>
      </c>
      <c r="E25" s="58" t="str">
        <f>Swap3M!F27</f>
        <v>EURAB3E20Y_Quote</v>
      </c>
      <c r="F25" s="45" t="s">
        <v>19</v>
      </c>
      <c r="G25" s="44" t="str">
        <f>BasisSwap3M6M!F27</f>
        <v>EUR3E6E20Y_Quote</v>
      </c>
      <c r="H25" s="43" t="str">
        <f t="shared" si="0"/>
        <v>EURAB6EBASIS20Y_Quote</v>
      </c>
      <c r="I25" s="43" t="str">
        <f>_xll.cfyql_CompositeQuote(H25,E25,G25,F25,Permanent,Trigger,ObjectOverwrite)</f>
        <v>EURAB6EBASIS20Y_Quote</v>
      </c>
      <c r="J25" s="42" t="e">
        <f ca="1">_xll.ohRangeRetrieveError(I25)</f>
        <v>#NAME?</v>
      </c>
      <c r="K25" s="36"/>
    </row>
    <row r="26" spans="1:11" ht="11.25" customHeight="1" x14ac:dyDescent="0.2">
      <c r="A26" s="41"/>
      <c r="B26" s="45" t="s">
        <v>35</v>
      </c>
      <c r="C26" s="45" t="s">
        <v>21</v>
      </c>
      <c r="D26" s="45" t="s">
        <v>66</v>
      </c>
      <c r="E26" s="58" t="str">
        <f>Swap3M!F28</f>
        <v>EURAB3E21Y_Quote</v>
      </c>
      <c r="F26" s="45" t="s">
        <v>19</v>
      </c>
      <c r="G26" s="44" t="str">
        <f>BasisSwap3M6M!F28</f>
        <v>EUR3E6E21Y_Quote</v>
      </c>
      <c r="H26" s="43" t="str">
        <f t="shared" si="0"/>
        <v>EURAB6EBASIS21Y_Quote</v>
      </c>
      <c r="I26" s="43" t="str">
        <f>_xll.cfyql_CompositeQuote(H26,E26,G26,F26,Permanent,Trigger,ObjectOverwrite)</f>
        <v>EURAB6EBASIS21Y_Quote</v>
      </c>
      <c r="J26" s="42" t="e">
        <f ca="1">_xll.ohRangeRetrieveError(I26)</f>
        <v>#NAME?</v>
      </c>
      <c r="K26" s="36"/>
    </row>
    <row r="27" spans="1:11" ht="11.25" customHeight="1" x14ac:dyDescent="0.2">
      <c r="A27" s="41"/>
      <c r="B27" s="45" t="s">
        <v>34</v>
      </c>
      <c r="C27" s="45" t="s">
        <v>21</v>
      </c>
      <c r="D27" s="45" t="s">
        <v>66</v>
      </c>
      <c r="E27" s="58" t="str">
        <f>Swap3M!F29</f>
        <v>EURAB3E22Y_Quote</v>
      </c>
      <c r="F27" s="45" t="s">
        <v>19</v>
      </c>
      <c r="G27" s="44" t="str">
        <f>BasisSwap3M6M!F29</f>
        <v>EUR3E6E22Y_Quote</v>
      </c>
      <c r="H27" s="43" t="str">
        <f t="shared" si="0"/>
        <v>EURAB6EBASIS22Y_Quote</v>
      </c>
      <c r="I27" s="43" t="str">
        <f>_xll.cfyql_CompositeQuote(H27,E27,G27,F27,Permanent,Trigger,ObjectOverwrite)</f>
        <v>EURAB6EBASIS22Y_Quote</v>
      </c>
      <c r="J27" s="42" t="e">
        <f ca="1">_xll.ohRangeRetrieveError(I27)</f>
        <v>#NAME?</v>
      </c>
      <c r="K27" s="36"/>
    </row>
    <row r="28" spans="1:11" ht="11.25" customHeight="1" x14ac:dyDescent="0.2">
      <c r="A28" s="41"/>
      <c r="B28" s="45" t="s">
        <v>33</v>
      </c>
      <c r="C28" s="45" t="s">
        <v>21</v>
      </c>
      <c r="D28" s="45" t="s">
        <v>66</v>
      </c>
      <c r="E28" s="58" t="str">
        <f>Swap3M!F30</f>
        <v>EURAB3E23Y_Quote</v>
      </c>
      <c r="F28" s="45" t="s">
        <v>19</v>
      </c>
      <c r="G28" s="44" t="str">
        <f>BasisSwap3M6M!F30</f>
        <v>EUR3E6E23Y_Quote</v>
      </c>
      <c r="H28" s="43" t="str">
        <f t="shared" si="0"/>
        <v>EURAB6EBASIS23Y_Quote</v>
      </c>
      <c r="I28" s="43" t="str">
        <f>_xll.cfyql_CompositeQuote(H28,E28,G28,F28,Permanent,Trigger,ObjectOverwrite)</f>
        <v>EURAB6EBASIS23Y_Quote</v>
      </c>
      <c r="J28" s="42" t="e">
        <f ca="1">_xll.ohRangeRetrieveError(I28)</f>
        <v>#NAME?</v>
      </c>
      <c r="K28" s="36"/>
    </row>
    <row r="29" spans="1:11" ht="11.25" customHeight="1" x14ac:dyDescent="0.2">
      <c r="A29" s="41"/>
      <c r="B29" s="45" t="s">
        <v>32</v>
      </c>
      <c r="C29" s="45" t="s">
        <v>21</v>
      </c>
      <c r="D29" s="45" t="s">
        <v>66</v>
      </c>
      <c r="E29" s="58" t="str">
        <f>Swap3M!F31</f>
        <v>EURAB3E24Y_Quote</v>
      </c>
      <c r="F29" s="45" t="s">
        <v>19</v>
      </c>
      <c r="G29" s="44" t="str">
        <f>BasisSwap3M6M!F31</f>
        <v>EUR3E6E24Y_Quote</v>
      </c>
      <c r="H29" s="43" t="str">
        <f t="shared" si="0"/>
        <v>EURAB6EBASIS24Y_Quote</v>
      </c>
      <c r="I29" s="43" t="str">
        <f>_xll.cfyql_CompositeQuote(H29,E29,G29,F29,Permanent,Trigger,ObjectOverwrite)</f>
        <v>EURAB6EBASIS24Y_Quote</v>
      </c>
      <c r="J29" s="42" t="e">
        <f ca="1">_xll.ohRangeRetrieveError(I29)</f>
        <v>#NAME?</v>
      </c>
      <c r="K29" s="36"/>
    </row>
    <row r="30" spans="1:11" ht="11.25" customHeight="1" x14ac:dyDescent="0.2">
      <c r="A30" s="41"/>
      <c r="B30" s="45" t="s">
        <v>31</v>
      </c>
      <c r="C30" s="45" t="s">
        <v>21</v>
      </c>
      <c r="D30" s="45" t="s">
        <v>66</v>
      </c>
      <c r="E30" s="58" t="str">
        <f>Swap3M!F32</f>
        <v>EURAB3E25Y_Quote</v>
      </c>
      <c r="F30" s="45" t="s">
        <v>19</v>
      </c>
      <c r="G30" s="44" t="str">
        <f>BasisSwap3M6M!F32</f>
        <v>EUR3E6E25Y_Quote</v>
      </c>
      <c r="H30" s="43" t="str">
        <f t="shared" si="0"/>
        <v>EURAB6EBASIS25Y_Quote</v>
      </c>
      <c r="I30" s="43" t="str">
        <f>_xll.cfyql_CompositeQuote(H30,E30,G30,F30,Permanent,Trigger,ObjectOverwrite)</f>
        <v>EURAB6EBASIS25Y_Quote</v>
      </c>
      <c r="J30" s="42" t="e">
        <f ca="1">_xll.ohRangeRetrieveError(I30)</f>
        <v>#NAME?</v>
      </c>
      <c r="K30" s="36"/>
    </row>
    <row r="31" spans="1:11" ht="11.25" customHeight="1" x14ac:dyDescent="0.2">
      <c r="A31" s="41"/>
      <c r="B31" s="45" t="s">
        <v>30</v>
      </c>
      <c r="C31" s="45" t="s">
        <v>21</v>
      </c>
      <c r="D31" s="45" t="s">
        <v>66</v>
      </c>
      <c r="E31" s="58" t="str">
        <f>Swap3M!F33</f>
        <v>EURAB3E26Y_Quote</v>
      </c>
      <c r="F31" s="45" t="s">
        <v>19</v>
      </c>
      <c r="G31" s="44" t="str">
        <f>BasisSwap3M6M!F33</f>
        <v>EUR3E6E26Y_Quote</v>
      </c>
      <c r="H31" s="43" t="str">
        <f t="shared" si="0"/>
        <v>EURAB6EBASIS26Y_Quote</v>
      </c>
      <c r="I31" s="43" t="str">
        <f>_xll.cfyql_CompositeQuote(H31,E31,G31,F31,Permanent,Trigger,ObjectOverwrite)</f>
        <v>EURAB6EBASIS26Y_Quote</v>
      </c>
      <c r="J31" s="42" t="e">
        <f ca="1">_xll.ohRangeRetrieveError(I31)</f>
        <v>#NAME?</v>
      </c>
      <c r="K31" s="36"/>
    </row>
    <row r="32" spans="1:11" ht="11.25" customHeight="1" x14ac:dyDescent="0.2">
      <c r="A32" s="41"/>
      <c r="B32" s="45" t="s">
        <v>29</v>
      </c>
      <c r="C32" s="45" t="s">
        <v>21</v>
      </c>
      <c r="D32" s="45" t="s">
        <v>66</v>
      </c>
      <c r="E32" s="58" t="str">
        <f>Swap3M!F34</f>
        <v>EURAB3E27Y_Quote</v>
      </c>
      <c r="F32" s="45" t="s">
        <v>19</v>
      </c>
      <c r="G32" s="44" t="str">
        <f>BasisSwap3M6M!F34</f>
        <v>EUR3E6E27Y_Quote</v>
      </c>
      <c r="H32" s="43" t="str">
        <f t="shared" si="0"/>
        <v>EURAB6EBASIS27Y_Quote</v>
      </c>
      <c r="I32" s="43" t="str">
        <f>_xll.cfyql_CompositeQuote(H32,E32,G32,F32,Permanent,Trigger,ObjectOverwrite)</f>
        <v>EURAB6EBASIS27Y_Quote</v>
      </c>
      <c r="J32" s="42" t="e">
        <f ca="1">_xll.ohRangeRetrieveError(I32)</f>
        <v>#NAME?</v>
      </c>
      <c r="K32" s="36"/>
    </row>
    <row r="33" spans="1:11" ht="11.25" customHeight="1" x14ac:dyDescent="0.2">
      <c r="A33" s="41"/>
      <c r="B33" s="45" t="s">
        <v>28</v>
      </c>
      <c r="C33" s="45" t="s">
        <v>21</v>
      </c>
      <c r="D33" s="45" t="s">
        <v>66</v>
      </c>
      <c r="E33" s="58" t="str">
        <f>Swap3M!F35</f>
        <v>EURAB3E28Y_Quote</v>
      </c>
      <c r="F33" s="45" t="s">
        <v>19</v>
      </c>
      <c r="G33" s="44" t="str">
        <f>BasisSwap3M6M!F35</f>
        <v>EUR3E6E28Y_Quote</v>
      </c>
      <c r="H33" s="43" t="str">
        <f t="shared" si="0"/>
        <v>EURAB6EBASIS28Y_Quote</v>
      </c>
      <c r="I33" s="43" t="str">
        <f>_xll.cfyql_CompositeQuote(H33,E33,G33,F33,Permanent,Trigger,ObjectOverwrite)</f>
        <v>EURAB6EBASIS28Y_Quote</v>
      </c>
      <c r="J33" s="42" t="e">
        <f ca="1">_xll.ohRangeRetrieveError(I33)</f>
        <v>#NAME?</v>
      </c>
      <c r="K33" s="36"/>
    </row>
    <row r="34" spans="1:11" ht="11.25" customHeight="1" x14ac:dyDescent="0.2">
      <c r="A34" s="41"/>
      <c r="B34" s="45" t="s">
        <v>27</v>
      </c>
      <c r="C34" s="45" t="s">
        <v>21</v>
      </c>
      <c r="D34" s="45" t="s">
        <v>66</v>
      </c>
      <c r="E34" s="58" t="str">
        <f>Swap3M!F36</f>
        <v>EURAB3E29Y_Quote</v>
      </c>
      <c r="F34" s="45" t="s">
        <v>19</v>
      </c>
      <c r="G34" s="44" t="str">
        <f>BasisSwap3M6M!F36</f>
        <v>EUR3E6E29Y_Quote</v>
      </c>
      <c r="H34" s="43" t="str">
        <f t="shared" si="0"/>
        <v>EURAB6EBASIS29Y_Quote</v>
      </c>
      <c r="I34" s="43" t="str">
        <f>_xll.cfyql_CompositeQuote(H34,E34,G34,F34,Permanent,Trigger,ObjectOverwrite)</f>
        <v>EURAB6EBASIS29Y_Quote</v>
      </c>
      <c r="J34" s="42" t="e">
        <f ca="1">_xll.ohRangeRetrieveError(I34)</f>
        <v>#NAME?</v>
      </c>
      <c r="K34" s="36"/>
    </row>
    <row r="35" spans="1:11" ht="11.25" customHeight="1" x14ac:dyDescent="0.2">
      <c r="A35" s="41"/>
      <c r="B35" s="45" t="s">
        <v>26</v>
      </c>
      <c r="C35" s="45" t="s">
        <v>21</v>
      </c>
      <c r="D35" s="45" t="s">
        <v>66</v>
      </c>
      <c r="E35" s="58" t="str">
        <f>Swap3M!F37</f>
        <v>EURAB3E30Y_Quote</v>
      </c>
      <c r="F35" s="45" t="s">
        <v>19</v>
      </c>
      <c r="G35" s="44" t="str">
        <f>BasisSwap3M6M!F37</f>
        <v>EUR3E6E30Y_Quote</v>
      </c>
      <c r="H35" s="43" t="str">
        <f t="shared" si="0"/>
        <v>EURAB6EBASIS30Y_Quote</v>
      </c>
      <c r="I35" s="43" t="str">
        <f>_xll.cfyql_CompositeQuote(H35,E35,G35,F35,Permanent,Trigger,ObjectOverwrite)</f>
        <v>EURAB6EBASIS30Y_Quote</v>
      </c>
      <c r="J35" s="42" t="e">
        <f ca="1">_xll.ohRangeRetrieveError(I35)</f>
        <v>#NAME?</v>
      </c>
      <c r="K35" s="36"/>
    </row>
    <row r="36" spans="1:11" ht="11.25" customHeight="1" x14ac:dyDescent="0.2">
      <c r="A36" s="41"/>
      <c r="B36" s="45" t="s">
        <v>25</v>
      </c>
      <c r="C36" s="45" t="s">
        <v>21</v>
      </c>
      <c r="D36" s="45" t="s">
        <v>66</v>
      </c>
      <c r="E36" s="58" t="str">
        <f>Swap3M!F38</f>
        <v>EURAB3E35Y_Quote</v>
      </c>
      <c r="F36" s="45" t="s">
        <v>19</v>
      </c>
      <c r="G36" s="44" t="str">
        <f>BasisSwap3M6M!F38</f>
        <v>EUR3E6E35Y_Quote</v>
      </c>
      <c r="H36" s="43" t="str">
        <f t="shared" si="0"/>
        <v>EURAB6EBASIS35Y_Quote</v>
      </c>
      <c r="I36" s="43" t="str">
        <f>_xll.cfyql_CompositeQuote(H36,E36,G36,F36,Permanent,Trigger,ObjectOverwrite)</f>
        <v>EURAB6EBASIS35Y_Quote</v>
      </c>
      <c r="J36" s="42" t="e">
        <f ca="1">_xll.ohRangeRetrieveError(I36)</f>
        <v>#NAME?</v>
      </c>
      <c r="K36" s="36"/>
    </row>
    <row r="37" spans="1:11" ht="11.25" customHeight="1" x14ac:dyDescent="0.2">
      <c r="A37" s="41"/>
      <c r="B37" s="45" t="s">
        <v>24</v>
      </c>
      <c r="C37" s="45" t="s">
        <v>21</v>
      </c>
      <c r="D37" s="45" t="s">
        <v>66</v>
      </c>
      <c r="E37" s="58" t="str">
        <f>Swap3M!F39</f>
        <v>EURAB3E40Y_Quote</v>
      </c>
      <c r="F37" s="45" t="s">
        <v>19</v>
      </c>
      <c r="G37" s="44" t="str">
        <f>BasisSwap3M6M!F39</f>
        <v>EUR3E6E40Y_Quote</v>
      </c>
      <c r="H37" s="43" t="str">
        <f t="shared" si="0"/>
        <v>EURAB6EBASIS40Y_Quote</v>
      </c>
      <c r="I37" s="43" t="str">
        <f>_xll.cfyql_CompositeQuote(H37,E37,G37,F37,Permanent,Trigger,ObjectOverwrite)</f>
        <v>EURAB6EBASIS40Y_Quote</v>
      </c>
      <c r="J37" s="42" t="e">
        <f ca="1">_xll.ohRangeRetrieveError(I37)</f>
        <v>#NAME?</v>
      </c>
      <c r="K37" s="36"/>
    </row>
    <row r="38" spans="1:11" ht="11.25" customHeight="1" x14ac:dyDescent="0.2">
      <c r="A38" s="41"/>
      <c r="B38" s="45" t="s">
        <v>23</v>
      </c>
      <c r="C38" s="45" t="s">
        <v>21</v>
      </c>
      <c r="D38" s="45" t="s">
        <v>66</v>
      </c>
      <c r="E38" s="58" t="str">
        <f>Swap3M!F40</f>
        <v>EURAB3E50Y_Quote</v>
      </c>
      <c r="F38" s="45" t="s">
        <v>19</v>
      </c>
      <c r="G38" s="44" t="str">
        <f>BasisSwap3M6M!F40</f>
        <v>EUR3E6E50Y_Quote</v>
      </c>
      <c r="H38" s="43" t="str">
        <f t="shared" si="0"/>
        <v>EURAB6EBASIS50Y_Quote</v>
      </c>
      <c r="I38" s="43" t="str">
        <f>_xll.cfyql_CompositeQuote(H38,E38,G38,F38,Permanent,Trigger,ObjectOverwrite)</f>
        <v>EURAB6EBASIS50Y_Quote</v>
      </c>
      <c r="J38" s="42" t="e">
        <f ca="1">_xll.ohRangeRetrieveError(I38)</f>
        <v>#NAME?</v>
      </c>
      <c r="K38" s="36"/>
    </row>
    <row r="39" spans="1:11" ht="11.25" customHeight="1" x14ac:dyDescent="0.2">
      <c r="A39" s="41"/>
      <c r="B39" s="40" t="s">
        <v>22</v>
      </c>
      <c r="C39" s="40" t="s">
        <v>21</v>
      </c>
      <c r="D39" s="40" t="s">
        <v>66</v>
      </c>
      <c r="E39" s="57" t="str">
        <f>Swap3M!F41</f>
        <v>EURAB3E60Y_Quote</v>
      </c>
      <c r="F39" s="40" t="s">
        <v>19</v>
      </c>
      <c r="G39" s="39" t="str">
        <f>BasisSwap3M6M!F41</f>
        <v>EUR3E6E60Y_Quote</v>
      </c>
      <c r="H39" s="38" t="str">
        <f t="shared" si="0"/>
        <v>EURAB6EBASIS60Y_Quote</v>
      </c>
      <c r="I39" s="38" t="str">
        <f>_xll.cfyql_CompositeQuote(H39,E39,G39,F39,Permanent,Trigger,ObjectOverwrite)</f>
        <v>EURAB6EBASIS60Y_Quote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str">
        <f>Swap6M!F5</f>
        <v>EURAB6E1Y_Quote</v>
      </c>
      <c r="F3" s="49" t="s">
        <v>19</v>
      </c>
      <c r="G3" s="48" t="str">
        <f>BasisSwapxM12M!F5</f>
        <v>EUR6E12E1Y_Quote</v>
      </c>
      <c r="H3" s="47" t="str">
        <f t="shared" ref="H3:H39" si="0">Currency&amp;$C3&amp;$D3&amp;"BASIS"&amp;$B3&amp;QuoteSuffix</f>
        <v>EURAB12EBASIS1Y_Quote</v>
      </c>
      <c r="I3" s="47" t="str">
        <f>_xll.cfyql_CompositeQuote(H3,E3,G3,F3,Permanent,Trigger,ObjectOverwrite)</f>
        <v>EURAB12EBASIS1Y_Quote</v>
      </c>
      <c r="J3" s="46" t="e">
        <f ca="1">_xll.ohRangeRetrieveError(I3)</f>
        <v>#NAME?</v>
      </c>
      <c r="K3" s="36"/>
      <c r="M3" s="1360" t="s">
        <v>529</v>
      </c>
      <c r="N3" s="1363">
        <f>_xll.cfyql_Trigger('General Settings'!Trigger)</f>
        <v>59</v>
      </c>
    </row>
    <row r="4" spans="1:14" ht="11.25" customHeight="1" thickBot="1" x14ac:dyDescent="0.3">
      <c r="A4" s="41"/>
      <c r="B4" s="45" t="s">
        <v>57</v>
      </c>
      <c r="C4" s="45" t="s">
        <v>21</v>
      </c>
      <c r="D4" s="45" t="s">
        <v>20</v>
      </c>
      <c r="E4" s="44" t="str">
        <f>Swap6M!F6</f>
        <v>EURAB6E15M_Quote</v>
      </c>
      <c r="F4" s="45" t="s">
        <v>19</v>
      </c>
      <c r="G4" s="44" t="str">
        <f>BasisSwapxM12M!F6</f>
        <v>EUR6E12E15M_Quote</v>
      </c>
      <c r="H4" s="43" t="str">
        <f t="shared" si="0"/>
        <v>EURAB12EBASIS15M_Quote</v>
      </c>
      <c r="I4" s="43" t="str">
        <f>_xll.cfyql_CompositeQuote(H4,E4,G4,F4,Permanent,Trigger,ObjectOverwrite)</f>
        <v>EURAB12EBASIS15M_Quote</v>
      </c>
      <c r="J4" s="42" t="e">
        <f ca="1">_xll.ohRangeRetrieveError(I4)</f>
        <v>#NAME?</v>
      </c>
      <c r="K4" s="36"/>
      <c r="M4" s="1361" t="s">
        <v>530</v>
      </c>
      <c r="N4" s="1364">
        <f>_xll.cfyql_Trigger(I3:I39)</f>
        <v>98</v>
      </c>
    </row>
    <row r="5" spans="1:14" ht="11.25" customHeight="1" x14ac:dyDescent="0.2">
      <c r="A5" s="41"/>
      <c r="B5" s="45" t="s">
        <v>56</v>
      </c>
      <c r="C5" s="45" t="s">
        <v>21</v>
      </c>
      <c r="D5" s="45" t="s">
        <v>20</v>
      </c>
      <c r="E5" s="44" t="str">
        <f>Swap6M!F7</f>
        <v>EURAB6E18M_Quote</v>
      </c>
      <c r="F5" s="45" t="s">
        <v>19</v>
      </c>
      <c r="G5" s="44" t="str">
        <f>BasisSwapxM12M!F7</f>
        <v>EUR6E12E18M_Quote</v>
      </c>
      <c r="H5" s="43" t="str">
        <f t="shared" si="0"/>
        <v>EURAB12EBASIS18M_Quote</v>
      </c>
      <c r="I5" s="43" t="str">
        <f>_xll.cfyql_CompositeQuote(H5,E5,G5,F5,Permanent,Trigger,ObjectOverwrite)</f>
        <v>EURAB12EBASIS18M_Quote</v>
      </c>
      <c r="J5" s="42" t="e">
        <f ca="1">_xll.ohRangeRetrieveError(I5)</f>
        <v>#NAME?</v>
      </c>
      <c r="K5" s="36"/>
    </row>
    <row r="6" spans="1:14" ht="11.25" customHeight="1" x14ac:dyDescent="0.2">
      <c r="A6" s="41"/>
      <c r="B6" s="45" t="s">
        <v>55</v>
      </c>
      <c r="C6" s="45" t="s">
        <v>21</v>
      </c>
      <c r="D6" s="45" t="s">
        <v>20</v>
      </c>
      <c r="E6" s="44" t="str">
        <f>Swap6M!F8</f>
        <v>EURAB6E21M_Quote</v>
      </c>
      <c r="F6" s="45" t="s">
        <v>19</v>
      </c>
      <c r="G6" s="44" t="str">
        <f>BasisSwapxM12M!F8</f>
        <v>EUR6E12E21M_Quote</v>
      </c>
      <c r="H6" s="43" t="str">
        <f t="shared" si="0"/>
        <v>EURAB12EBASIS21M_Quote</v>
      </c>
      <c r="I6" s="43" t="str">
        <f>_xll.cfyql_CompositeQuote(H6,E6,G6,F6,Permanent,Trigger,ObjectOverwrite)</f>
        <v>EURAB12EBASIS21M_Quote</v>
      </c>
      <c r="J6" s="42" t="e">
        <f ca="1">_xll.ohRangeRetrieveError(I6)</f>
        <v>#NAME?</v>
      </c>
      <c r="K6" s="36"/>
    </row>
    <row r="7" spans="1:14" ht="11.25" customHeight="1" x14ac:dyDescent="0.2">
      <c r="A7" s="41"/>
      <c r="B7" s="45" t="s">
        <v>54</v>
      </c>
      <c r="C7" s="45" t="s">
        <v>21</v>
      </c>
      <c r="D7" s="45" t="s">
        <v>20</v>
      </c>
      <c r="E7" s="44" t="str">
        <f>Swap6M!F9</f>
        <v>EURAB6E2Y_Quote</v>
      </c>
      <c r="F7" s="45" t="s">
        <v>19</v>
      </c>
      <c r="G7" s="44" t="str">
        <f>BasisSwapxM12M!F9</f>
        <v>EUR6E12E2Y_Quote</v>
      </c>
      <c r="H7" s="43" t="str">
        <f t="shared" si="0"/>
        <v>EURAB12EBASIS2Y_Quote</v>
      </c>
      <c r="I7" s="43" t="str">
        <f>_xll.cfyql_CompositeQuote(H7,E7,G7,F7,Permanent,Trigger,ObjectOverwrite)</f>
        <v>EURAB12EBASIS2Y_Quote</v>
      </c>
      <c r="J7" s="42" t="e">
        <f ca="1">_xll.ohRangeRetrieveError(I7)</f>
        <v>#NAME?</v>
      </c>
      <c r="K7" s="36"/>
    </row>
    <row r="8" spans="1:14" ht="11.25" customHeight="1" x14ac:dyDescent="0.2">
      <c r="A8" s="41"/>
      <c r="B8" s="45" t="s">
        <v>53</v>
      </c>
      <c r="C8" s="45" t="s">
        <v>21</v>
      </c>
      <c r="D8" s="45" t="s">
        <v>20</v>
      </c>
      <c r="E8" s="44" t="str">
        <f>Swap6M!F10</f>
        <v>EURAB6E3Y_Quote</v>
      </c>
      <c r="F8" s="45" t="s">
        <v>19</v>
      </c>
      <c r="G8" s="44" t="str">
        <f>BasisSwapxM12M!F10</f>
        <v>EUR6E12E3Y_Quote</v>
      </c>
      <c r="H8" s="43" t="str">
        <f t="shared" si="0"/>
        <v>EURAB12EBASIS3Y_Quote</v>
      </c>
      <c r="I8" s="43" t="str">
        <f>_xll.cfyql_CompositeQuote(H8,E8,G8,F8,Permanent,Trigger,ObjectOverwrite)</f>
        <v>EURAB12EBASIS3Y_Quote</v>
      </c>
      <c r="J8" s="42" t="e">
        <f ca="1">_xll.ohRangeRetrieveError(I8)</f>
        <v>#NAME?</v>
      </c>
      <c r="K8" s="36"/>
    </row>
    <row r="9" spans="1:14" ht="11.25" customHeight="1" x14ac:dyDescent="0.2">
      <c r="A9" s="41"/>
      <c r="B9" s="45" t="s">
        <v>52</v>
      </c>
      <c r="C9" s="45" t="s">
        <v>21</v>
      </c>
      <c r="D9" s="45" t="s">
        <v>20</v>
      </c>
      <c r="E9" s="44" t="str">
        <f>Swap6M!F11</f>
        <v>EURAB6E4Y_Quote</v>
      </c>
      <c r="F9" s="45" t="s">
        <v>19</v>
      </c>
      <c r="G9" s="44" t="str">
        <f>BasisSwapxM12M!F11</f>
        <v>EUR6E12E4Y_Quote</v>
      </c>
      <c r="H9" s="43" t="str">
        <f t="shared" si="0"/>
        <v>EURAB12EBASIS4Y_Quote</v>
      </c>
      <c r="I9" s="43" t="str">
        <f>_xll.cfyql_CompositeQuote(H9,E9,G9,F9,Permanent,Trigger,ObjectOverwrite)</f>
        <v>EURAB12EBASIS4Y_Quote</v>
      </c>
      <c r="J9" s="42" t="e">
        <f ca="1">_xll.ohRangeRetrieveError(I9)</f>
        <v>#NAME?</v>
      </c>
      <c r="K9" s="36"/>
    </row>
    <row r="10" spans="1:14" ht="11.25" customHeight="1" x14ac:dyDescent="0.2">
      <c r="A10" s="41"/>
      <c r="B10" s="45" t="s">
        <v>51</v>
      </c>
      <c r="C10" s="45" t="s">
        <v>21</v>
      </c>
      <c r="D10" s="45" t="s">
        <v>20</v>
      </c>
      <c r="E10" s="44" t="str">
        <f>Swap6M!F12</f>
        <v>EURAB6E5Y_Quote</v>
      </c>
      <c r="F10" s="45" t="s">
        <v>19</v>
      </c>
      <c r="G10" s="44" t="str">
        <f>BasisSwapxM12M!F12</f>
        <v>EUR6E12E5Y_Quote</v>
      </c>
      <c r="H10" s="43" t="str">
        <f t="shared" si="0"/>
        <v>EURAB12EBASIS5Y_Quote</v>
      </c>
      <c r="I10" s="43" t="str">
        <f>_xll.cfyql_CompositeQuote(H10,E10,G10,F10,Permanent,Trigger,ObjectOverwrite)</f>
        <v>EURAB12EBASIS5Y_Quote</v>
      </c>
      <c r="J10" s="42" t="e">
        <f ca="1">_xll.ohRangeRetrieveError(I10)</f>
        <v>#NAME?</v>
      </c>
      <c r="K10" s="36"/>
    </row>
    <row r="11" spans="1:14" ht="11.25" customHeight="1" x14ac:dyDescent="0.2">
      <c r="A11" s="41"/>
      <c r="B11" s="45" t="s">
        <v>50</v>
      </c>
      <c r="C11" s="45" t="s">
        <v>21</v>
      </c>
      <c r="D11" s="45" t="s">
        <v>20</v>
      </c>
      <c r="E11" s="44" t="str">
        <f>Swap6M!F13</f>
        <v>EURAB6E6Y_Quote</v>
      </c>
      <c r="F11" s="45" t="s">
        <v>19</v>
      </c>
      <c r="G11" s="44" t="str">
        <f>BasisSwapxM12M!F13</f>
        <v>EUR6E12E6Y_Quote</v>
      </c>
      <c r="H11" s="43" t="str">
        <f t="shared" si="0"/>
        <v>EURAB12EBASIS6Y_Quote</v>
      </c>
      <c r="I11" s="43" t="str">
        <f>_xll.cfyql_CompositeQuote(H11,E11,G11,F11,Permanent,Trigger,ObjectOverwrite)</f>
        <v>EURAB12EBASIS6Y_Quote</v>
      </c>
      <c r="J11" s="42" t="e">
        <f ca="1">_xll.ohRangeRetrieveError(I11)</f>
        <v>#NAME?</v>
      </c>
      <c r="K11" s="36"/>
    </row>
    <row r="12" spans="1:14" ht="11.25" customHeight="1" x14ac:dyDescent="0.2">
      <c r="A12" s="41"/>
      <c r="B12" s="45" t="s">
        <v>49</v>
      </c>
      <c r="C12" s="45" t="s">
        <v>21</v>
      </c>
      <c r="D12" s="45" t="s">
        <v>20</v>
      </c>
      <c r="E12" s="44" t="str">
        <f>Swap6M!F14</f>
        <v>EURAB6E7Y_Quote</v>
      </c>
      <c r="F12" s="45" t="s">
        <v>19</v>
      </c>
      <c r="G12" s="44" t="str">
        <f>BasisSwapxM12M!F14</f>
        <v>EUR6E12E7Y_Quote</v>
      </c>
      <c r="H12" s="43" t="str">
        <f t="shared" si="0"/>
        <v>EURAB12EBASIS7Y_Quote</v>
      </c>
      <c r="I12" s="43" t="str">
        <f>_xll.cfyql_CompositeQuote(H12,E12,G12,F12,Permanent,Trigger,ObjectOverwrite)</f>
        <v>EURAB12EBASIS7Y_Quote</v>
      </c>
      <c r="J12" s="42" t="e">
        <f ca="1">_xll.ohRangeRetrieveError(I12)</f>
        <v>#NAME?</v>
      </c>
      <c r="K12" s="36"/>
    </row>
    <row r="13" spans="1:14" ht="11.25" customHeight="1" x14ac:dyDescent="0.2">
      <c r="A13" s="41"/>
      <c r="B13" s="45" t="s">
        <v>48</v>
      </c>
      <c r="C13" s="45" t="s">
        <v>21</v>
      </c>
      <c r="D13" s="45" t="s">
        <v>20</v>
      </c>
      <c r="E13" s="44" t="str">
        <f>Swap6M!F15</f>
        <v>EURAB6E8Y_Quote</v>
      </c>
      <c r="F13" s="45" t="s">
        <v>19</v>
      </c>
      <c r="G13" s="44" t="str">
        <f>BasisSwapxM12M!F15</f>
        <v>EUR6E12E8Y_Quote</v>
      </c>
      <c r="H13" s="43" t="str">
        <f t="shared" si="0"/>
        <v>EURAB12EBASIS8Y_Quote</v>
      </c>
      <c r="I13" s="43" t="str">
        <f>_xll.cfyql_CompositeQuote(H13,E13,G13,F13,Permanent,Trigger,ObjectOverwrite)</f>
        <v>EURAB12EBASIS8Y_Quote</v>
      </c>
      <c r="J13" s="42" t="e">
        <f ca="1">_xll.ohRangeRetrieveError(I13)</f>
        <v>#NAME?</v>
      </c>
      <c r="K13" s="36"/>
    </row>
    <row r="14" spans="1:14" ht="11.25" customHeight="1" x14ac:dyDescent="0.2">
      <c r="A14" s="41"/>
      <c r="B14" s="45" t="s">
        <v>47</v>
      </c>
      <c r="C14" s="45" t="s">
        <v>21</v>
      </c>
      <c r="D14" s="45" t="s">
        <v>20</v>
      </c>
      <c r="E14" s="44" t="str">
        <f>Swap6M!F16</f>
        <v>EURAB6E9Y_Quote</v>
      </c>
      <c r="F14" s="45" t="s">
        <v>19</v>
      </c>
      <c r="G14" s="44" t="str">
        <f>BasisSwapxM12M!F16</f>
        <v>EUR6E12E9Y_Quote</v>
      </c>
      <c r="H14" s="43" t="str">
        <f t="shared" si="0"/>
        <v>EURAB12EBASIS9Y_Quote</v>
      </c>
      <c r="I14" s="43" t="str">
        <f>_xll.cfyql_CompositeQuote(H14,E14,G14,F14,Permanent,Trigger,ObjectOverwrite)</f>
        <v>EURAB12EBASIS9Y_Quote</v>
      </c>
      <c r="J14" s="42" t="e">
        <f ca="1">_xll.ohRangeRetrieveError(I14)</f>
        <v>#NAME?</v>
      </c>
      <c r="K14" s="36"/>
    </row>
    <row r="15" spans="1:14" ht="11.25" customHeight="1" x14ac:dyDescent="0.2">
      <c r="A15" s="41"/>
      <c r="B15" s="45" t="s">
        <v>46</v>
      </c>
      <c r="C15" s="45" t="s">
        <v>21</v>
      </c>
      <c r="D15" s="45" t="s">
        <v>20</v>
      </c>
      <c r="E15" s="44" t="str">
        <f>Swap6M!F17</f>
        <v>EURAB6E10Y_Quote</v>
      </c>
      <c r="F15" s="45" t="s">
        <v>19</v>
      </c>
      <c r="G15" s="44" t="str">
        <f>BasisSwapxM12M!F17</f>
        <v>EUR6E12E10Y_Quote</v>
      </c>
      <c r="H15" s="43" t="str">
        <f t="shared" si="0"/>
        <v>EURAB12EBASIS10Y_Quote</v>
      </c>
      <c r="I15" s="43" t="str">
        <f>_xll.cfyql_CompositeQuote(H15,E15,G15,F15,Permanent,Trigger,ObjectOverwrite)</f>
        <v>EURAB12EBASIS10Y_Quote</v>
      </c>
      <c r="J15" s="42" t="e">
        <f ca="1">_xll.ohRangeRetrieveError(I15)</f>
        <v>#NAME?</v>
      </c>
      <c r="K15" s="36"/>
    </row>
    <row r="16" spans="1:14" ht="11.25" customHeight="1" x14ac:dyDescent="0.2">
      <c r="A16" s="41"/>
      <c r="B16" s="45" t="s">
        <v>45</v>
      </c>
      <c r="C16" s="45" t="s">
        <v>21</v>
      </c>
      <c r="D16" s="45" t="s">
        <v>20</v>
      </c>
      <c r="E16" s="44" t="str">
        <f>Swap6M!F18</f>
        <v>EURAB6E11Y_Quote</v>
      </c>
      <c r="F16" s="45" t="s">
        <v>19</v>
      </c>
      <c r="G16" s="44" t="str">
        <f>BasisSwapxM12M!F18</f>
        <v>EUR6E12E11Y_Quote</v>
      </c>
      <c r="H16" s="43" t="str">
        <f t="shared" si="0"/>
        <v>EURAB12EBASIS11Y_Quote</v>
      </c>
      <c r="I16" s="43" t="str">
        <f>_xll.cfyql_CompositeQuote(H16,E16,G16,F16,Permanent,Trigger,ObjectOverwrite)</f>
        <v>EURAB12EBASIS11Y_Quote</v>
      </c>
      <c r="J16" s="42" t="e">
        <f ca="1">_xll.ohRangeRetrieveError(I16)</f>
        <v>#NAME?</v>
      </c>
      <c r="K16" s="36"/>
    </row>
    <row r="17" spans="1:11" ht="11.25" customHeight="1" x14ac:dyDescent="0.2">
      <c r="A17" s="41"/>
      <c r="B17" s="45" t="s">
        <v>44</v>
      </c>
      <c r="C17" s="45" t="s">
        <v>21</v>
      </c>
      <c r="D17" s="45" t="s">
        <v>20</v>
      </c>
      <c r="E17" s="44" t="str">
        <f>Swap6M!F19</f>
        <v>EURAB6E12Y_Quote</v>
      </c>
      <c r="F17" s="45" t="s">
        <v>19</v>
      </c>
      <c r="G17" s="44" t="str">
        <f>BasisSwapxM12M!F19</f>
        <v>EUR6E12E12Y_Quote</v>
      </c>
      <c r="H17" s="43" t="str">
        <f t="shared" si="0"/>
        <v>EURAB12EBASIS12Y_Quote</v>
      </c>
      <c r="I17" s="43" t="str">
        <f>_xll.cfyql_CompositeQuote(H17,E17,G17,F17,Permanent,Trigger,ObjectOverwrite)</f>
        <v>EURAB12EBASIS12Y_Quote</v>
      </c>
      <c r="J17" s="42" t="e">
        <f ca="1">_xll.ohRangeRetrieveError(I17)</f>
        <v>#NAME?</v>
      </c>
      <c r="K17" s="36"/>
    </row>
    <row r="18" spans="1:11" ht="11.25" customHeight="1" x14ac:dyDescent="0.2">
      <c r="A18" s="41"/>
      <c r="B18" s="45" t="s">
        <v>43</v>
      </c>
      <c r="C18" s="45" t="s">
        <v>21</v>
      </c>
      <c r="D18" s="45" t="s">
        <v>20</v>
      </c>
      <c r="E18" s="44" t="str">
        <f>Swap6M!F20</f>
        <v>EURAB6E13Y_Quote</v>
      </c>
      <c r="F18" s="45" t="s">
        <v>19</v>
      </c>
      <c r="G18" s="44" t="str">
        <f>BasisSwapxM12M!F20</f>
        <v>EUR6E12E13Y_Quote</v>
      </c>
      <c r="H18" s="43" t="str">
        <f t="shared" si="0"/>
        <v>EURAB12EBASIS13Y_Quote</v>
      </c>
      <c r="I18" s="43" t="str">
        <f>_xll.cfyql_CompositeQuote(H18,E18,G18,F18,Permanent,Trigger,ObjectOverwrite)</f>
        <v>EURAB12EBASIS13Y_Quote</v>
      </c>
      <c r="J18" s="42" t="e">
        <f ca="1">_xll.ohRangeRetrieveError(I18)</f>
        <v>#NAME?</v>
      </c>
      <c r="K18" s="36"/>
    </row>
    <row r="19" spans="1:11" ht="11.25" customHeight="1" x14ac:dyDescent="0.2">
      <c r="A19" s="41"/>
      <c r="B19" s="45" t="s">
        <v>42</v>
      </c>
      <c r="C19" s="45" t="s">
        <v>21</v>
      </c>
      <c r="D19" s="45" t="s">
        <v>20</v>
      </c>
      <c r="E19" s="44" t="str">
        <f>Swap6M!F21</f>
        <v>EURAB6E14Y_Quote</v>
      </c>
      <c r="F19" s="45" t="s">
        <v>19</v>
      </c>
      <c r="G19" s="44" t="str">
        <f>BasisSwapxM12M!F21</f>
        <v>EUR6E12E14Y_Quote</v>
      </c>
      <c r="H19" s="43" t="str">
        <f t="shared" si="0"/>
        <v>EURAB12EBASIS14Y_Quote</v>
      </c>
      <c r="I19" s="43" t="str">
        <f>_xll.cfyql_CompositeQuote(H19,E19,G19,F19,Permanent,Trigger,ObjectOverwrite)</f>
        <v>EURAB12EBASIS14Y_Quote</v>
      </c>
      <c r="J19" s="42" t="e">
        <f ca="1">_xll.ohRangeRetrieveError(I19)</f>
        <v>#NAME?</v>
      </c>
      <c r="K19" s="36"/>
    </row>
    <row r="20" spans="1:11" ht="11.25" customHeight="1" x14ac:dyDescent="0.2">
      <c r="A20" s="41"/>
      <c r="B20" s="45" t="s">
        <v>41</v>
      </c>
      <c r="C20" s="45" t="s">
        <v>21</v>
      </c>
      <c r="D20" s="45" t="s">
        <v>20</v>
      </c>
      <c r="E20" s="44" t="str">
        <f>Swap6M!F22</f>
        <v>EURAB6E15Y_Quote</v>
      </c>
      <c r="F20" s="45" t="s">
        <v>19</v>
      </c>
      <c r="G20" s="44" t="str">
        <f>BasisSwapxM12M!F22</f>
        <v>EUR6E12E15Y_Quote</v>
      </c>
      <c r="H20" s="43" t="str">
        <f t="shared" si="0"/>
        <v>EURAB12EBASIS15Y_Quote</v>
      </c>
      <c r="I20" s="43" t="str">
        <f>_xll.cfyql_CompositeQuote(H20,E20,G20,F20,Permanent,Trigger,ObjectOverwrite)</f>
        <v>EURAB12EBASIS15Y_Quote</v>
      </c>
      <c r="J20" s="42" t="e">
        <f ca="1">_xll.ohRangeRetrieveError(I20)</f>
        <v>#NAME?</v>
      </c>
      <c r="K20" s="36"/>
    </row>
    <row r="21" spans="1:11" ht="11.25" customHeight="1" x14ac:dyDescent="0.2">
      <c r="A21" s="41"/>
      <c r="B21" s="45" t="s">
        <v>40</v>
      </c>
      <c r="C21" s="45" t="s">
        <v>21</v>
      </c>
      <c r="D21" s="45" t="s">
        <v>20</v>
      </c>
      <c r="E21" s="44" t="str">
        <f>Swap6M!F23</f>
        <v>EURAB6E16Y_Quote</v>
      </c>
      <c r="F21" s="45" t="s">
        <v>19</v>
      </c>
      <c r="G21" s="44" t="str">
        <f>BasisSwapxM12M!F23</f>
        <v>EUR6E12E16Y_Quote</v>
      </c>
      <c r="H21" s="43" t="str">
        <f t="shared" si="0"/>
        <v>EURAB12EBASIS16Y_Quote</v>
      </c>
      <c r="I21" s="43" t="str">
        <f>_xll.cfyql_CompositeQuote(H21,E21,G21,F21,Permanent,Trigger,ObjectOverwrite)</f>
        <v>EURAB12EBASIS16Y_Quote</v>
      </c>
      <c r="J21" s="42" t="e">
        <f ca="1">_xll.ohRangeRetrieveError(I21)</f>
        <v>#NAME?</v>
      </c>
      <c r="K21" s="36"/>
    </row>
    <row r="22" spans="1:11" ht="11.25" customHeight="1" x14ac:dyDescent="0.2">
      <c r="A22" s="41"/>
      <c r="B22" s="45" t="s">
        <v>39</v>
      </c>
      <c r="C22" s="45" t="s">
        <v>21</v>
      </c>
      <c r="D22" s="45" t="s">
        <v>20</v>
      </c>
      <c r="E22" s="44" t="str">
        <f>Swap6M!F24</f>
        <v>EURAB6E17Y_Quote</v>
      </c>
      <c r="F22" s="45" t="s">
        <v>19</v>
      </c>
      <c r="G22" s="44" t="str">
        <f>BasisSwapxM12M!F24</f>
        <v>EUR6E12E17Y_Quote</v>
      </c>
      <c r="H22" s="43" t="str">
        <f t="shared" si="0"/>
        <v>EURAB12EBASIS17Y_Quote</v>
      </c>
      <c r="I22" s="43" t="str">
        <f>_xll.cfyql_CompositeQuote(H22,E22,G22,F22,Permanent,Trigger,ObjectOverwrite)</f>
        <v>EURAB12EBASIS17Y_Quote</v>
      </c>
      <c r="J22" s="42" t="e">
        <f ca="1">_xll.ohRangeRetrieveError(I22)</f>
        <v>#NAME?</v>
      </c>
      <c r="K22" s="36"/>
    </row>
    <row r="23" spans="1:11" ht="11.25" customHeight="1" x14ac:dyDescent="0.2">
      <c r="A23" s="41"/>
      <c r="B23" s="45" t="s">
        <v>38</v>
      </c>
      <c r="C23" s="45" t="s">
        <v>21</v>
      </c>
      <c r="D23" s="45" t="s">
        <v>20</v>
      </c>
      <c r="E23" s="44" t="str">
        <f>Swap6M!F25</f>
        <v>EURAB6E18Y_Quote</v>
      </c>
      <c r="F23" s="45" t="s">
        <v>19</v>
      </c>
      <c r="G23" s="44" t="str">
        <f>BasisSwapxM12M!F25</f>
        <v>EUR6E12E18Y_Quote</v>
      </c>
      <c r="H23" s="43" t="str">
        <f t="shared" si="0"/>
        <v>EURAB12EBASIS18Y_Quote</v>
      </c>
      <c r="I23" s="43" t="str">
        <f>_xll.cfyql_CompositeQuote(H23,E23,G23,F23,Permanent,Trigger,ObjectOverwrite)</f>
        <v>EURAB12EBASIS18Y_Quote</v>
      </c>
      <c r="J23" s="42" t="e">
        <f ca="1">_xll.ohRangeRetrieveError(I23)</f>
        <v>#NAME?</v>
      </c>
      <c r="K23" s="36"/>
    </row>
    <row r="24" spans="1:11" ht="11.25" customHeight="1" x14ac:dyDescent="0.2">
      <c r="A24" s="41"/>
      <c r="B24" s="45" t="s">
        <v>37</v>
      </c>
      <c r="C24" s="45" t="s">
        <v>21</v>
      </c>
      <c r="D24" s="45" t="s">
        <v>20</v>
      </c>
      <c r="E24" s="44" t="str">
        <f>Swap6M!F26</f>
        <v>EURAB6E19Y_Quote</v>
      </c>
      <c r="F24" s="45" t="s">
        <v>19</v>
      </c>
      <c r="G24" s="44" t="str">
        <f>BasisSwapxM12M!F26</f>
        <v>EUR6E12E19Y_Quote</v>
      </c>
      <c r="H24" s="43" t="str">
        <f t="shared" si="0"/>
        <v>EURAB12EBASIS19Y_Quote</v>
      </c>
      <c r="I24" s="43" t="str">
        <f>_xll.cfyql_CompositeQuote(H24,E24,G24,F24,Permanent,Trigger,ObjectOverwrite)</f>
        <v>EURAB12EBASIS19Y_Quote</v>
      </c>
      <c r="J24" s="42" t="e">
        <f ca="1">_xll.ohRangeRetrieveError(I24)</f>
        <v>#NAME?</v>
      </c>
      <c r="K24" s="36"/>
    </row>
    <row r="25" spans="1:11" ht="11.25" customHeight="1" x14ac:dyDescent="0.2">
      <c r="A25" s="41"/>
      <c r="B25" s="45" t="s">
        <v>36</v>
      </c>
      <c r="C25" s="45" t="s">
        <v>21</v>
      </c>
      <c r="D25" s="45" t="s">
        <v>20</v>
      </c>
      <c r="E25" s="44" t="str">
        <f>Swap6M!F27</f>
        <v>EURAB6E20Y_Quote</v>
      </c>
      <c r="F25" s="45" t="s">
        <v>19</v>
      </c>
      <c r="G25" s="44" t="str">
        <f>BasisSwapxM12M!F27</f>
        <v>EUR6E12E20Y_Quote</v>
      </c>
      <c r="H25" s="43" t="str">
        <f t="shared" si="0"/>
        <v>EURAB12EBASIS20Y_Quote</v>
      </c>
      <c r="I25" s="43" t="str">
        <f>_xll.cfyql_CompositeQuote(H25,E25,G25,F25,Permanent,Trigger,ObjectOverwrite)</f>
        <v>EURAB12EBASIS20Y_Quote</v>
      </c>
      <c r="J25" s="42" t="e">
        <f ca="1">_xll.ohRangeRetrieveError(I25)</f>
        <v>#NAME?</v>
      </c>
      <c r="K25" s="36"/>
    </row>
    <row r="26" spans="1:11" ht="11.25" customHeight="1" x14ac:dyDescent="0.2">
      <c r="A26" s="41"/>
      <c r="B26" s="45" t="s">
        <v>35</v>
      </c>
      <c r="C26" s="45" t="s">
        <v>21</v>
      </c>
      <c r="D26" s="45" t="s">
        <v>20</v>
      </c>
      <c r="E26" s="44" t="str">
        <f>Swap6M!F28</f>
        <v>EURAB6E21Y_Quote</v>
      </c>
      <c r="F26" s="45" t="s">
        <v>19</v>
      </c>
      <c r="G26" s="44" t="str">
        <f>BasisSwapxM12M!F28</f>
        <v>EUR6E12E21Y_Quote</v>
      </c>
      <c r="H26" s="43" t="str">
        <f t="shared" si="0"/>
        <v>EURAB12EBASIS21Y_Quote</v>
      </c>
      <c r="I26" s="43" t="str">
        <f>_xll.cfyql_CompositeQuote(H26,E26,G26,F26,Permanent,Trigger,ObjectOverwrite)</f>
        <v>EURAB12EBASIS21Y_Quote</v>
      </c>
      <c r="J26" s="42" t="e">
        <f ca="1">_xll.ohRangeRetrieveError(I26)</f>
        <v>#NAME?</v>
      </c>
      <c r="K26" s="36"/>
    </row>
    <row r="27" spans="1:11" ht="11.25" customHeight="1" x14ac:dyDescent="0.2">
      <c r="A27" s="41"/>
      <c r="B27" s="45" t="s">
        <v>34</v>
      </c>
      <c r="C27" s="45" t="s">
        <v>21</v>
      </c>
      <c r="D27" s="45" t="s">
        <v>20</v>
      </c>
      <c r="E27" s="44" t="str">
        <f>Swap6M!F29</f>
        <v>EURAB6E22Y_Quote</v>
      </c>
      <c r="F27" s="45" t="s">
        <v>19</v>
      </c>
      <c r="G27" s="44" t="str">
        <f>BasisSwapxM12M!F29</f>
        <v>EUR6E12E22Y_Quote</v>
      </c>
      <c r="H27" s="43" t="str">
        <f t="shared" si="0"/>
        <v>EURAB12EBASIS22Y_Quote</v>
      </c>
      <c r="I27" s="43" t="str">
        <f>_xll.cfyql_CompositeQuote(H27,E27,G27,F27,Permanent,Trigger,ObjectOverwrite)</f>
        <v>EURAB12EBASIS22Y_Quote</v>
      </c>
      <c r="J27" s="42" t="e">
        <f ca="1">_xll.ohRangeRetrieveError(I27)</f>
        <v>#NAME?</v>
      </c>
      <c r="K27" s="36"/>
    </row>
    <row r="28" spans="1:11" ht="11.25" customHeight="1" x14ac:dyDescent="0.2">
      <c r="A28" s="41"/>
      <c r="B28" s="45" t="s">
        <v>33</v>
      </c>
      <c r="C28" s="45" t="s">
        <v>21</v>
      </c>
      <c r="D28" s="45" t="s">
        <v>20</v>
      </c>
      <c r="E28" s="44" t="str">
        <f>Swap6M!F30</f>
        <v>EURAB6E23Y_Quote</v>
      </c>
      <c r="F28" s="45" t="s">
        <v>19</v>
      </c>
      <c r="G28" s="44" t="str">
        <f>BasisSwapxM12M!F30</f>
        <v>EUR6E12E23Y_Quote</v>
      </c>
      <c r="H28" s="43" t="str">
        <f t="shared" si="0"/>
        <v>EURAB12EBASIS23Y_Quote</v>
      </c>
      <c r="I28" s="43" t="str">
        <f>_xll.cfyql_CompositeQuote(H28,E28,G28,F28,Permanent,Trigger,ObjectOverwrite)</f>
        <v>EURAB12EBASIS23Y_Quote</v>
      </c>
      <c r="J28" s="42" t="e">
        <f ca="1">_xll.ohRangeRetrieveError(I28)</f>
        <v>#NAME?</v>
      </c>
      <c r="K28" s="36"/>
    </row>
    <row r="29" spans="1:11" ht="11.25" customHeight="1" x14ac:dyDescent="0.2">
      <c r="A29" s="41"/>
      <c r="B29" s="45" t="s">
        <v>32</v>
      </c>
      <c r="C29" s="45" t="s">
        <v>21</v>
      </c>
      <c r="D29" s="45" t="s">
        <v>20</v>
      </c>
      <c r="E29" s="44" t="str">
        <f>Swap6M!F31</f>
        <v>EURAB6E24Y_Quote</v>
      </c>
      <c r="F29" s="45" t="s">
        <v>19</v>
      </c>
      <c r="G29" s="44" t="str">
        <f>BasisSwapxM12M!F31</f>
        <v>EUR6E12E24Y_Quote</v>
      </c>
      <c r="H29" s="43" t="str">
        <f t="shared" si="0"/>
        <v>EURAB12EBASIS24Y_Quote</v>
      </c>
      <c r="I29" s="43" t="str">
        <f>_xll.cfyql_CompositeQuote(H29,E29,G29,F29,Permanent,Trigger,ObjectOverwrite)</f>
        <v>EURAB12EBASIS24Y_Quote</v>
      </c>
      <c r="J29" s="42" t="e">
        <f ca="1">_xll.ohRangeRetrieveError(I29)</f>
        <v>#NAME?</v>
      </c>
      <c r="K29" s="36"/>
    </row>
    <row r="30" spans="1:11" ht="11.25" customHeight="1" x14ac:dyDescent="0.2">
      <c r="A30" s="41"/>
      <c r="B30" s="45" t="s">
        <v>31</v>
      </c>
      <c r="C30" s="45" t="s">
        <v>21</v>
      </c>
      <c r="D30" s="45" t="s">
        <v>20</v>
      </c>
      <c r="E30" s="44" t="str">
        <f>Swap6M!F32</f>
        <v>EURAB6E25Y_Quote</v>
      </c>
      <c r="F30" s="45" t="s">
        <v>19</v>
      </c>
      <c r="G30" s="44" t="str">
        <f>BasisSwapxM12M!F32</f>
        <v>EUR6E12E25Y_Quote</v>
      </c>
      <c r="H30" s="43" t="str">
        <f t="shared" si="0"/>
        <v>EURAB12EBASIS25Y_Quote</v>
      </c>
      <c r="I30" s="43" t="str">
        <f>_xll.cfyql_CompositeQuote(H30,E30,G30,F30,Permanent,Trigger,ObjectOverwrite)</f>
        <v>EURAB12EBASIS25Y_Quote</v>
      </c>
      <c r="J30" s="42" t="e">
        <f ca="1">_xll.ohRangeRetrieveError(I30)</f>
        <v>#NAME?</v>
      </c>
      <c r="K30" s="36"/>
    </row>
    <row r="31" spans="1:11" ht="11.25" customHeight="1" x14ac:dyDescent="0.2">
      <c r="A31" s="41"/>
      <c r="B31" s="45" t="s">
        <v>30</v>
      </c>
      <c r="C31" s="45" t="s">
        <v>21</v>
      </c>
      <c r="D31" s="45" t="s">
        <v>20</v>
      </c>
      <c r="E31" s="44" t="str">
        <f>Swap6M!F33</f>
        <v>EURAB6E26Y_Quote</v>
      </c>
      <c r="F31" s="45" t="s">
        <v>19</v>
      </c>
      <c r="G31" s="44" t="str">
        <f>BasisSwapxM12M!F33</f>
        <v>EUR6E12E26Y_Quote</v>
      </c>
      <c r="H31" s="43" t="str">
        <f t="shared" si="0"/>
        <v>EURAB12EBASIS26Y_Quote</v>
      </c>
      <c r="I31" s="43" t="str">
        <f>_xll.cfyql_CompositeQuote(H31,E31,G31,F31,Permanent,Trigger,ObjectOverwrite)</f>
        <v>EURAB12EBASIS26Y_Quote</v>
      </c>
      <c r="J31" s="42" t="e">
        <f ca="1">_xll.ohRangeRetrieveError(I31)</f>
        <v>#NAME?</v>
      </c>
      <c r="K31" s="36"/>
    </row>
    <row r="32" spans="1:11" ht="11.25" customHeight="1" x14ac:dyDescent="0.2">
      <c r="A32" s="41"/>
      <c r="B32" s="45" t="s">
        <v>29</v>
      </c>
      <c r="C32" s="45" t="s">
        <v>21</v>
      </c>
      <c r="D32" s="45" t="s">
        <v>20</v>
      </c>
      <c r="E32" s="44" t="str">
        <f>Swap6M!F34</f>
        <v>EURAB6E27Y_Quote</v>
      </c>
      <c r="F32" s="45" t="s">
        <v>19</v>
      </c>
      <c r="G32" s="44" t="str">
        <f>BasisSwapxM12M!F34</f>
        <v>EUR6E12E27Y_Quote</v>
      </c>
      <c r="H32" s="43" t="str">
        <f t="shared" si="0"/>
        <v>EURAB12EBASIS27Y_Quote</v>
      </c>
      <c r="I32" s="43" t="str">
        <f>_xll.cfyql_CompositeQuote(H32,E32,G32,F32,Permanent,Trigger,ObjectOverwrite)</f>
        <v>EURAB12EBASIS27Y_Quote</v>
      </c>
      <c r="J32" s="42" t="e">
        <f ca="1">_xll.ohRangeRetrieveError(I32)</f>
        <v>#NAME?</v>
      </c>
      <c r="K32" s="36"/>
    </row>
    <row r="33" spans="1:11" ht="11.25" customHeight="1" x14ac:dyDescent="0.2">
      <c r="A33" s="41"/>
      <c r="B33" s="45" t="s">
        <v>28</v>
      </c>
      <c r="C33" s="45" t="s">
        <v>21</v>
      </c>
      <c r="D33" s="45" t="s">
        <v>20</v>
      </c>
      <c r="E33" s="44" t="str">
        <f>Swap6M!F35</f>
        <v>EURAB6E28Y_Quote</v>
      </c>
      <c r="F33" s="45" t="s">
        <v>19</v>
      </c>
      <c r="G33" s="44" t="str">
        <f>BasisSwapxM12M!F35</f>
        <v>EUR6E12E28Y_Quote</v>
      </c>
      <c r="H33" s="43" t="str">
        <f t="shared" si="0"/>
        <v>EURAB12EBASIS28Y_Quote</v>
      </c>
      <c r="I33" s="43" t="str">
        <f>_xll.cfyql_CompositeQuote(H33,E33,G33,F33,Permanent,Trigger,ObjectOverwrite)</f>
        <v>EURAB12EBASIS28Y_Quote</v>
      </c>
      <c r="J33" s="42" t="e">
        <f ca="1">_xll.ohRangeRetrieveError(I33)</f>
        <v>#NAME?</v>
      </c>
      <c r="K33" s="36"/>
    </row>
    <row r="34" spans="1:11" ht="11.25" customHeight="1" x14ac:dyDescent="0.2">
      <c r="A34" s="41"/>
      <c r="B34" s="45" t="s">
        <v>27</v>
      </c>
      <c r="C34" s="45" t="s">
        <v>21</v>
      </c>
      <c r="D34" s="45" t="s">
        <v>20</v>
      </c>
      <c r="E34" s="44" t="str">
        <f>Swap6M!F36</f>
        <v>EURAB6E29Y_Quote</v>
      </c>
      <c r="F34" s="45" t="s">
        <v>19</v>
      </c>
      <c r="G34" s="44" t="str">
        <f>BasisSwapxM12M!F36</f>
        <v>EUR6E12E29Y_Quote</v>
      </c>
      <c r="H34" s="43" t="str">
        <f t="shared" si="0"/>
        <v>EURAB12EBASIS29Y_Quote</v>
      </c>
      <c r="I34" s="43" t="str">
        <f>_xll.cfyql_CompositeQuote(H34,E34,G34,F34,Permanent,Trigger,ObjectOverwrite)</f>
        <v>EURAB12EBASIS29Y_Quote</v>
      </c>
      <c r="J34" s="42" t="e">
        <f ca="1">_xll.ohRangeRetrieveError(I34)</f>
        <v>#NAME?</v>
      </c>
      <c r="K34" s="36"/>
    </row>
    <row r="35" spans="1:11" ht="11.25" customHeight="1" x14ac:dyDescent="0.2">
      <c r="A35" s="41"/>
      <c r="B35" s="45" t="s">
        <v>26</v>
      </c>
      <c r="C35" s="45" t="s">
        <v>21</v>
      </c>
      <c r="D35" s="45" t="s">
        <v>20</v>
      </c>
      <c r="E35" s="44" t="str">
        <f>Swap6M!F37</f>
        <v>EURAB6E30Y_Quote</v>
      </c>
      <c r="F35" s="45" t="s">
        <v>19</v>
      </c>
      <c r="G35" s="44" t="str">
        <f>BasisSwapxM12M!F37</f>
        <v>EUR6E12E30Y_Quote</v>
      </c>
      <c r="H35" s="43" t="str">
        <f t="shared" si="0"/>
        <v>EURAB12EBASIS30Y_Quote</v>
      </c>
      <c r="I35" s="43" t="str">
        <f>_xll.cfyql_CompositeQuote(H35,E35,G35,F35,Permanent,Trigger,ObjectOverwrite)</f>
        <v>EURAB12EBASIS30Y_Quote</v>
      </c>
      <c r="J35" s="42" t="e">
        <f ca="1">_xll.ohRangeRetrieveError(I35)</f>
        <v>#NAME?</v>
      </c>
      <c r="K35" s="36"/>
    </row>
    <row r="36" spans="1:11" ht="11.25" customHeight="1" x14ac:dyDescent="0.2">
      <c r="A36" s="41"/>
      <c r="B36" s="45" t="s">
        <v>25</v>
      </c>
      <c r="C36" s="45" t="s">
        <v>21</v>
      </c>
      <c r="D36" s="45" t="s">
        <v>20</v>
      </c>
      <c r="E36" s="44" t="str">
        <f>Swap6M!F38</f>
        <v>EURAB6E35Y_Quote</v>
      </c>
      <c r="F36" s="45" t="s">
        <v>19</v>
      </c>
      <c r="G36" s="44" t="str">
        <f>BasisSwapxM12M!F38</f>
        <v>EUR6E12E35Y_Quote</v>
      </c>
      <c r="H36" s="43" t="str">
        <f t="shared" si="0"/>
        <v>EURAB12EBASIS35Y_Quote</v>
      </c>
      <c r="I36" s="43" t="str">
        <f>_xll.cfyql_CompositeQuote(H36,E36,G36,F36,Permanent,Trigger,ObjectOverwrite)</f>
        <v>EURAB12EBASIS35Y_Quote</v>
      </c>
      <c r="J36" s="42" t="e">
        <f ca="1">_xll.ohRangeRetrieveError(I36)</f>
        <v>#NAME?</v>
      </c>
      <c r="K36" s="36"/>
    </row>
    <row r="37" spans="1:11" ht="11.25" customHeight="1" x14ac:dyDescent="0.2">
      <c r="A37" s="41"/>
      <c r="B37" s="45" t="s">
        <v>24</v>
      </c>
      <c r="C37" s="45" t="s">
        <v>21</v>
      </c>
      <c r="D37" s="45" t="s">
        <v>20</v>
      </c>
      <c r="E37" s="44" t="str">
        <f>Swap6M!F39</f>
        <v>EURAB6E40Y_Quote</v>
      </c>
      <c r="F37" s="45" t="s">
        <v>19</v>
      </c>
      <c r="G37" s="44" t="str">
        <f>BasisSwapxM12M!F39</f>
        <v>EUR6E12E40Y_Quote</v>
      </c>
      <c r="H37" s="43" t="str">
        <f t="shared" si="0"/>
        <v>EURAB12EBASIS40Y_Quote</v>
      </c>
      <c r="I37" s="43" t="str">
        <f>_xll.cfyql_CompositeQuote(H37,E37,G37,F37,Permanent,Trigger,ObjectOverwrite)</f>
        <v>EURAB12EBASIS40Y_Quote</v>
      </c>
      <c r="J37" s="42" t="e">
        <f ca="1">_xll.ohRangeRetrieveError(I37)</f>
        <v>#NAME?</v>
      </c>
      <c r="K37" s="36"/>
    </row>
    <row r="38" spans="1:11" ht="11.25" customHeight="1" x14ac:dyDescent="0.2">
      <c r="A38" s="41"/>
      <c r="B38" s="45" t="s">
        <v>23</v>
      </c>
      <c r="C38" s="45" t="s">
        <v>21</v>
      </c>
      <c r="D38" s="45" t="s">
        <v>20</v>
      </c>
      <c r="E38" s="44" t="str">
        <f>Swap6M!F40</f>
        <v>EURAB6E50Y_Quote</v>
      </c>
      <c r="F38" s="45" t="s">
        <v>19</v>
      </c>
      <c r="G38" s="44" t="str">
        <f>BasisSwapxM12M!F40</f>
        <v>EUR6E12E50Y_Quote</v>
      </c>
      <c r="H38" s="43" t="str">
        <f t="shared" si="0"/>
        <v>EURAB12EBASIS50Y_Quote</v>
      </c>
      <c r="I38" s="43" t="str">
        <f>_xll.cfyql_CompositeQuote(H38,E38,G38,F38,Permanent,Trigger,ObjectOverwrite)</f>
        <v>EURAB12EBASIS50Y_Quote</v>
      </c>
      <c r="J38" s="42" t="e">
        <f ca="1">_xll.ohRangeRetrieveError(I38)</f>
        <v>#NAME?</v>
      </c>
      <c r="K38" s="36"/>
    </row>
    <row r="39" spans="1:11" ht="11.25" customHeight="1" x14ac:dyDescent="0.2">
      <c r="A39" s="41"/>
      <c r="B39" s="40" t="s">
        <v>22</v>
      </c>
      <c r="C39" s="40" t="s">
        <v>21</v>
      </c>
      <c r="D39" s="40" t="s">
        <v>20</v>
      </c>
      <c r="E39" s="39" t="str">
        <f>Swap6M!F41</f>
        <v>EURAB6E60Y_Quote</v>
      </c>
      <c r="F39" s="40" t="s">
        <v>19</v>
      </c>
      <c r="G39" s="39" t="str">
        <f>BasisSwapxM12M!F41</f>
        <v>EUR6E12E60Y_Quote</v>
      </c>
      <c r="H39" s="38" t="str">
        <f t="shared" si="0"/>
        <v>EURAB12EBASIS60Y_Quote</v>
      </c>
      <c r="I39" s="38" t="str">
        <f>_xll.cfyql_CompositeQuote(H39,E39,G39,F39,Permanent,Trigger,ObjectOverwrite)</f>
        <v>EURAB12EBASIS60Y_Quote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f>_xll.cfyql_CalendarAdvance("TARGET",B3,"-4M","f",FALSE,Trigger)</f>
        <v>42156</v>
      </c>
      <c r="D2" s="21" t="e">
        <f ca="1">_xll.RHistory("EURIBOR3MD=",B6:B7,B4,,"CH:In;Fd TSREPEAT:N SORT:"&amp;B5,D3)</f>
        <v>#NAME?</v>
      </c>
      <c r="E2" s="21"/>
      <c r="F2" s="1"/>
      <c r="H2" s="1360" t="s">
        <v>529</v>
      </c>
      <c r="I2" s="1363">
        <f>_xll.cfyql_Trigger('General Settings'!Trigger,Euribor!Trigger2)</f>
        <v>112</v>
      </c>
    </row>
    <row r="3" spans="1:9" ht="15.75" thickBot="1" x14ac:dyDescent="0.3">
      <c r="A3" s="16" t="s">
        <v>10</v>
      </c>
      <c r="B3" s="27">
        <f>_xll.cfyql_SettingsEvaluationDate(Trigger)</f>
        <v>42277</v>
      </c>
      <c r="D3" s="20" t="s">
        <v>17</v>
      </c>
      <c r="E3" s="20" t="s">
        <v>17</v>
      </c>
      <c r="F3" s="1"/>
      <c r="H3" s="1361" t="s">
        <v>530</v>
      </c>
      <c r="I3" s="1364">
        <f>_xll.cfyql_Trigger(F5:F259)</f>
        <v>122</v>
      </c>
    </row>
    <row r="4" spans="1:9" ht="24" customHeight="1" x14ac:dyDescent="0.2">
      <c r="A4" s="16" t="s">
        <v>8</v>
      </c>
      <c r="B4" s="28" t="str">
        <f>"START:"&amp;B2&amp; " END:"&amp;B3&amp;" INTERVAL:1D"</f>
        <v>START:42156 END:42277 INTERVAL:1D</v>
      </c>
      <c r="D4" s="18" t="s">
        <v>7</v>
      </c>
      <c r="E4" s="18" t="s">
        <v>6</v>
      </c>
      <c r="F4" s="17" t="s">
        <v>5</v>
      </c>
    </row>
    <row r="5" spans="1:9" x14ac:dyDescent="0.2">
      <c r="A5" s="16" t="s">
        <v>4</v>
      </c>
      <c r="B5" s="27" t="s">
        <v>3</v>
      </c>
      <c r="D5" s="14">
        <v>42277</v>
      </c>
      <c r="E5" s="12">
        <v>-0.04</v>
      </c>
      <c r="F5" s="12" t="b">
        <f>_xll.cfyql_IndexAddFixings($B$1,D5,E5/100,TRUE,Trigger)</f>
        <v>1</v>
      </c>
    </row>
    <row r="6" spans="1:9" x14ac:dyDescent="0.2">
      <c r="A6" s="10" t="s">
        <v>2</v>
      </c>
      <c r="B6" s="26" t="s">
        <v>1</v>
      </c>
      <c r="D6" s="5">
        <v>42276</v>
      </c>
      <c r="E6" s="4">
        <v>-4.1000000000000002E-2</v>
      </c>
      <c r="F6" s="4" t="b">
        <f>_xll.cfyql_IndexAddFixings($B$1,D6,E6/100,TRUE,Trigger)</f>
        <v>1</v>
      </c>
    </row>
    <row r="7" spans="1:9" x14ac:dyDescent="0.2">
      <c r="A7" s="8"/>
      <c r="B7" s="25" t="s">
        <v>0</v>
      </c>
      <c r="D7" s="5">
        <v>42275</v>
      </c>
      <c r="E7" s="4">
        <v>-4.1000000000000002E-2</v>
      </c>
      <c r="F7" s="4" t="b">
        <f>_xll.cfyql_IndexAddFixings($B$1,D7,E7/100,TRUE,Trigger)</f>
        <v>1</v>
      </c>
    </row>
    <row r="8" spans="1:9" x14ac:dyDescent="0.2">
      <c r="D8" s="5">
        <v>42272</v>
      </c>
      <c r="E8" s="4">
        <v>-4.1000000000000002E-2</v>
      </c>
      <c r="F8" s="4" t="b">
        <f>_xll.cfyql_IndexAddFixings($B$1,D8,E8/100,TRUE,Trigger)</f>
        <v>1</v>
      </c>
    </row>
    <row r="9" spans="1:9" x14ac:dyDescent="0.2">
      <c r="D9" s="5">
        <v>42271</v>
      </c>
      <c r="E9" s="4">
        <v>-0.04</v>
      </c>
      <c r="F9" s="4" t="b">
        <f>_xll.cfyql_IndexAddFixings($B$1,D9,E9/100,TRUE,Trigger)</f>
        <v>1</v>
      </c>
    </row>
    <row r="10" spans="1:9" x14ac:dyDescent="0.2">
      <c r="D10" s="5">
        <v>42270</v>
      </c>
      <c r="E10" s="4">
        <v>-3.9E-2</v>
      </c>
      <c r="F10" s="4" t="b">
        <f>_xll.cfyql_IndexAddFixings($B$1,D10,E10/100,TRUE,Trigger)</f>
        <v>1</v>
      </c>
    </row>
    <row r="11" spans="1:9" x14ac:dyDescent="0.2">
      <c r="D11" s="5">
        <v>42269</v>
      </c>
      <c r="E11" s="4">
        <v>-3.9E-2</v>
      </c>
      <c r="F11" s="4" t="b">
        <f>_xll.cfyql_IndexAddFixings($B$1,D11,E11/100,TRUE,Trigger)</f>
        <v>1</v>
      </c>
    </row>
    <row r="12" spans="1:9" x14ac:dyDescent="0.2">
      <c r="D12" s="5">
        <v>42268</v>
      </c>
      <c r="E12" s="4">
        <v>-3.7999999999999999E-2</v>
      </c>
      <c r="F12" s="4" t="b">
        <f>_xll.cfyql_IndexAddFixings($B$1,D12,E12/100,TRUE,Trigger)</f>
        <v>1</v>
      </c>
    </row>
    <row r="13" spans="1:9" x14ac:dyDescent="0.2">
      <c r="D13" s="5">
        <v>42265</v>
      </c>
      <c r="E13" s="4">
        <v>-3.6999999999999998E-2</v>
      </c>
      <c r="F13" s="4" t="b">
        <f>_xll.cfyql_IndexAddFixings($B$1,D13,E13/100,TRUE,Trigger)</f>
        <v>1</v>
      </c>
    </row>
    <row r="14" spans="1:9" x14ac:dyDescent="0.2">
      <c r="D14" s="5">
        <v>42264</v>
      </c>
      <c r="E14" s="4">
        <v>-3.6999999999999998E-2</v>
      </c>
      <c r="F14" s="4" t="b">
        <f>_xll.cfyql_IndexAddFixings($B$1,D14,E14/100,TRUE,Trigger)</f>
        <v>1</v>
      </c>
    </row>
    <row r="15" spans="1:9" x14ac:dyDescent="0.2">
      <c r="D15" s="5">
        <v>42263</v>
      </c>
      <c r="E15" s="4">
        <v>-3.6999999999999998E-2</v>
      </c>
      <c r="F15" s="4" t="b">
        <f>_xll.cfyql_IndexAddFixings($B$1,D15,E15/100,TRUE,Trigger)</f>
        <v>1</v>
      </c>
    </row>
    <row r="16" spans="1:9" x14ac:dyDescent="0.2">
      <c r="D16" s="5">
        <v>42262</v>
      </c>
      <c r="E16" s="4">
        <v>-3.5999999999999997E-2</v>
      </c>
      <c r="F16" s="4" t="b">
        <f>_xll.cfyql_IndexAddFixings($B$1,D16,E16/100,TRUE,Trigger)</f>
        <v>1</v>
      </c>
    </row>
    <row r="17" spans="4:6" x14ac:dyDescent="0.2">
      <c r="D17" s="5">
        <v>42261</v>
      </c>
      <c r="E17" s="4">
        <v>-3.7999999999999999E-2</v>
      </c>
      <c r="F17" s="4" t="b">
        <f>_xll.cfyql_IndexAddFixings($B$1,D17,E17/100,TRUE,Trigger)</f>
        <v>1</v>
      </c>
    </row>
    <row r="18" spans="4:6" x14ac:dyDescent="0.2">
      <c r="D18" s="5">
        <v>42258</v>
      </c>
      <c r="E18" s="4">
        <v>-3.7999999999999999E-2</v>
      </c>
      <c r="F18" s="4" t="b">
        <f>_xll.cfyql_IndexAddFixings($B$1,D18,E18/100,TRUE,Trigger)</f>
        <v>1</v>
      </c>
    </row>
    <row r="19" spans="4:6" x14ac:dyDescent="0.2">
      <c r="D19" s="5">
        <v>42257</v>
      </c>
      <c r="E19" s="4">
        <v>-3.5999999999999997E-2</v>
      </c>
      <c r="F19" s="4" t="b">
        <f>_xll.cfyql_IndexAddFixings($B$1,D19,E19/100,TRUE,Trigger)</f>
        <v>1</v>
      </c>
    </row>
    <row r="20" spans="4:6" x14ac:dyDescent="0.2">
      <c r="D20" s="5">
        <v>42256</v>
      </c>
      <c r="E20" s="4">
        <v>-3.5000000000000003E-2</v>
      </c>
      <c r="F20" s="4" t="b">
        <f>_xll.cfyql_IndexAddFixings($B$1,D20,E20/100,TRUE,Trigger)</f>
        <v>1</v>
      </c>
    </row>
    <row r="21" spans="4:6" x14ac:dyDescent="0.2">
      <c r="D21" s="5">
        <v>42255</v>
      </c>
      <c r="E21" s="4">
        <v>-3.5000000000000003E-2</v>
      </c>
      <c r="F21" s="4" t="b">
        <f>_xll.cfyql_IndexAddFixings($B$1,D21,E21/100,TRUE,Trigger)</f>
        <v>1</v>
      </c>
    </row>
    <row r="22" spans="4:6" x14ac:dyDescent="0.2">
      <c r="D22" s="5">
        <v>42254</v>
      </c>
      <c r="E22" s="4">
        <v>-3.4000000000000002E-2</v>
      </c>
      <c r="F22" s="4" t="b">
        <f>_xll.cfyql_IndexAddFixings($B$1,D22,E22/100,TRUE,Trigger)</f>
        <v>1</v>
      </c>
    </row>
    <row r="23" spans="4:6" x14ac:dyDescent="0.2">
      <c r="D23" s="5">
        <v>42251</v>
      </c>
      <c r="E23" s="4">
        <v>-3.4000000000000002E-2</v>
      </c>
      <c r="F23" s="4" t="b">
        <f>_xll.cfyql_IndexAddFixings($B$1,D23,E23/100,TRUE,Trigger)</f>
        <v>1</v>
      </c>
    </row>
    <row r="24" spans="4:6" x14ac:dyDescent="0.2">
      <c r="D24" s="5">
        <v>42250</v>
      </c>
      <c r="E24" s="4">
        <v>-3.3000000000000002E-2</v>
      </c>
      <c r="F24" s="4" t="b">
        <f>_xll.cfyql_IndexAddFixings($B$1,D24,E24/100,TRUE,Trigger)</f>
        <v>1</v>
      </c>
    </row>
    <row r="25" spans="4:6" x14ac:dyDescent="0.2">
      <c r="D25" s="5">
        <v>42249</v>
      </c>
      <c r="E25" s="4">
        <v>-3.3000000000000002E-2</v>
      </c>
      <c r="F25" s="4" t="b">
        <f>_xll.cfyql_IndexAddFixings($B$1,D25,E25/100,TRUE,Trigger)</f>
        <v>1</v>
      </c>
    </row>
    <row r="26" spans="4:6" x14ac:dyDescent="0.2">
      <c r="D26" s="5">
        <v>42248</v>
      </c>
      <c r="E26" s="4">
        <v>-3.3000000000000002E-2</v>
      </c>
      <c r="F26" s="4" t="b">
        <f>_xll.cfyql_IndexAddFixings($B$1,D26,E26/100,TRUE,Trigger)</f>
        <v>1</v>
      </c>
    </row>
    <row r="27" spans="4:6" x14ac:dyDescent="0.2">
      <c r="D27" s="5">
        <v>42247</v>
      </c>
      <c r="E27" s="4">
        <v>-3.3000000000000002E-2</v>
      </c>
      <c r="F27" s="4" t="b">
        <f>_xll.cfyql_IndexAddFixings($B$1,D27,E27/100,TRUE,Trigger)</f>
        <v>1</v>
      </c>
    </row>
    <row r="28" spans="4:6" x14ac:dyDescent="0.2">
      <c r="D28" s="5">
        <v>42244</v>
      </c>
      <c r="E28" s="4">
        <v>-3.3000000000000002E-2</v>
      </c>
      <c r="F28" s="4" t="b">
        <f>_xll.cfyql_IndexAddFixings($B$1,D28,E28/100,TRUE,Trigger)</f>
        <v>1</v>
      </c>
    </row>
    <row r="29" spans="4:6" x14ac:dyDescent="0.2">
      <c r="D29" s="5">
        <v>42243</v>
      </c>
      <c r="E29" s="4">
        <v>-3.3000000000000002E-2</v>
      </c>
      <c r="F29" s="4" t="b">
        <f>_xll.cfyql_IndexAddFixings($B$1,D29,E29/100,TRUE,Trigger)</f>
        <v>1</v>
      </c>
    </row>
    <row r="30" spans="4:6" x14ac:dyDescent="0.2">
      <c r="D30" s="5">
        <v>42242</v>
      </c>
      <c r="E30" s="4">
        <v>-3.3000000000000002E-2</v>
      </c>
      <c r="F30" s="4" t="b">
        <f>_xll.cfyql_IndexAddFixings($B$1,D30,E30/100,TRUE,Trigger)</f>
        <v>1</v>
      </c>
    </row>
    <row r="31" spans="4:6" x14ac:dyDescent="0.2">
      <c r="D31" s="5">
        <v>42241</v>
      </c>
      <c r="E31" s="4">
        <v>-3.3000000000000002E-2</v>
      </c>
      <c r="F31" s="4" t="b">
        <f>_xll.cfyql_IndexAddFixings($B$1,D31,E31/100,TRUE,Trigger)</f>
        <v>1</v>
      </c>
    </row>
    <row r="32" spans="4:6" x14ac:dyDescent="0.2">
      <c r="D32" s="5">
        <v>42240</v>
      </c>
      <c r="E32" s="4">
        <v>-3.2000000000000001E-2</v>
      </c>
      <c r="F32" s="4" t="b">
        <f>_xll.cfyql_IndexAddFixings($B$1,D32,E32/100,TRUE,Trigger)</f>
        <v>1</v>
      </c>
    </row>
    <row r="33" spans="4:6" x14ac:dyDescent="0.2">
      <c r="D33" s="5">
        <v>42237</v>
      </c>
      <c r="E33" s="4">
        <v>-3.1E-2</v>
      </c>
      <c r="F33" s="4" t="b">
        <f>_xll.cfyql_IndexAddFixings($B$1,D33,E33/100,TRUE,Trigger)</f>
        <v>1</v>
      </c>
    </row>
    <row r="34" spans="4:6" x14ac:dyDescent="0.2">
      <c r="D34" s="5">
        <v>42236</v>
      </c>
      <c r="E34" s="4">
        <v>-0.03</v>
      </c>
      <c r="F34" s="4" t="b">
        <f>_xll.cfyql_IndexAddFixings($B$1,D34,E34/100,TRUE,Trigger)</f>
        <v>1</v>
      </c>
    </row>
    <row r="35" spans="4:6" x14ac:dyDescent="0.2">
      <c r="D35" s="5">
        <v>42235</v>
      </c>
      <c r="E35" s="4">
        <v>-2.9000000000000001E-2</v>
      </c>
      <c r="F35" s="4" t="b">
        <f>_xll.cfyql_IndexAddFixings($B$1,D35,E35/100,TRUE,Trigger)</f>
        <v>1</v>
      </c>
    </row>
    <row r="36" spans="4:6" x14ac:dyDescent="0.2">
      <c r="D36" s="5">
        <v>42234</v>
      </c>
      <c r="E36" s="4">
        <v>-2.8000000000000001E-2</v>
      </c>
      <c r="F36" s="4" t="b">
        <f>_xll.cfyql_IndexAddFixings($B$1,D36,E36/100,TRUE,Trigger)</f>
        <v>1</v>
      </c>
    </row>
    <row r="37" spans="4:6" x14ac:dyDescent="0.2">
      <c r="D37" s="5">
        <v>42233</v>
      </c>
      <c r="E37" s="4">
        <v>-2.7E-2</v>
      </c>
      <c r="F37" s="4" t="b">
        <f>_xll.cfyql_IndexAddFixings($B$1,D37,E37/100,TRUE,Trigger)</f>
        <v>1</v>
      </c>
    </row>
    <row r="38" spans="4:6" x14ac:dyDescent="0.2">
      <c r="D38" s="5">
        <v>42230</v>
      </c>
      <c r="E38" s="4">
        <v>-2.5000000000000001E-2</v>
      </c>
      <c r="F38" s="4" t="b">
        <f>_xll.cfyql_IndexAddFixings($B$1,D38,E38/100,TRUE,Trigger)</f>
        <v>1</v>
      </c>
    </row>
    <row r="39" spans="4:6" x14ac:dyDescent="0.2">
      <c r="D39" s="5">
        <v>42229</v>
      </c>
      <c r="E39" s="4">
        <v>-2.4E-2</v>
      </c>
      <c r="F39" s="4" t="b">
        <f>_xll.cfyql_IndexAddFixings($B$1,D39,E39/100,TRUE,Trigger)</f>
        <v>1</v>
      </c>
    </row>
    <row r="40" spans="4:6" x14ac:dyDescent="0.2">
      <c r="D40" s="5">
        <v>42228</v>
      </c>
      <c r="E40" s="4">
        <v>-2.4E-2</v>
      </c>
      <c r="F40" s="4" t="b">
        <f>_xll.cfyql_IndexAddFixings($B$1,D40,E40/100,TRUE,Trigger)</f>
        <v>1</v>
      </c>
    </row>
    <row r="41" spans="4:6" x14ac:dyDescent="0.2">
      <c r="D41" s="5">
        <v>42227</v>
      </c>
      <c r="E41" s="4">
        <v>-2.4E-2</v>
      </c>
      <c r="F41" s="4" t="b">
        <f>_xll.cfyql_IndexAddFixings($B$1,D41,E41/100,TRUE,Trigger)</f>
        <v>1</v>
      </c>
    </row>
    <row r="42" spans="4:6" x14ac:dyDescent="0.2">
      <c r="D42" s="5">
        <v>42226</v>
      </c>
      <c r="E42" s="4">
        <v>-2.4E-2</v>
      </c>
      <c r="F42" s="4" t="b">
        <f>_xll.cfyql_IndexAddFixings($B$1,D42,E42/100,TRUE,Trigger)</f>
        <v>1</v>
      </c>
    </row>
    <row r="43" spans="4:6" x14ac:dyDescent="0.2">
      <c r="D43" s="5">
        <v>42223</v>
      </c>
      <c r="E43" s="4">
        <v>-2.4E-2</v>
      </c>
      <c r="F43" s="4" t="b">
        <f>_xll.cfyql_IndexAddFixings($B$1,D43,E43/100,TRUE,Trigger)</f>
        <v>1</v>
      </c>
    </row>
    <row r="44" spans="4:6" x14ac:dyDescent="0.2">
      <c r="D44" s="5">
        <v>42222</v>
      </c>
      <c r="E44" s="4">
        <v>-2.4E-2</v>
      </c>
      <c r="F44" s="4" t="b">
        <f>_xll.cfyql_IndexAddFixings($B$1,D44,E44/100,TRUE,Trigger)</f>
        <v>1</v>
      </c>
    </row>
    <row r="45" spans="4:6" x14ac:dyDescent="0.2">
      <c r="D45" s="5">
        <v>42221</v>
      </c>
      <c r="E45" s="4">
        <v>-2.4E-2</v>
      </c>
      <c r="F45" s="4" t="b">
        <f>_xll.cfyql_IndexAddFixings($B$1,D45,E45/100,TRUE,Trigger)</f>
        <v>1</v>
      </c>
    </row>
    <row r="46" spans="4:6" x14ac:dyDescent="0.2">
      <c r="D46" s="5">
        <v>42220</v>
      </c>
      <c r="E46" s="4">
        <v>-2.3E-2</v>
      </c>
      <c r="F46" s="4" t="b">
        <f>_xll.cfyql_IndexAddFixings($B$1,D46,E46/100,TRUE,Trigger)</f>
        <v>1</v>
      </c>
    </row>
    <row r="47" spans="4:6" x14ac:dyDescent="0.2">
      <c r="D47" s="5">
        <v>42219</v>
      </c>
      <c r="E47" s="4">
        <v>-2.3E-2</v>
      </c>
      <c r="F47" s="4" t="b">
        <f>_xll.cfyql_IndexAddFixings($B$1,D47,E47/100,TRUE,Trigger)</f>
        <v>1</v>
      </c>
    </row>
    <row r="48" spans="4:6" x14ac:dyDescent="0.2">
      <c r="D48" s="5">
        <v>42216</v>
      </c>
      <c r="E48" s="4">
        <v>-2.3E-2</v>
      </c>
      <c r="F48" s="4" t="b">
        <f>_xll.cfyql_IndexAddFixings($B$1,D48,E48/100,TRUE,Trigger)</f>
        <v>1</v>
      </c>
    </row>
    <row r="49" spans="4:6" x14ac:dyDescent="0.2">
      <c r="D49" s="5">
        <v>42215</v>
      </c>
      <c r="E49" s="4">
        <v>-2.3E-2</v>
      </c>
      <c r="F49" s="4" t="b">
        <f>_xll.cfyql_IndexAddFixings($B$1,D49,E49/100,TRUE,Trigger)</f>
        <v>1</v>
      </c>
    </row>
    <row r="50" spans="4:6" x14ac:dyDescent="0.2">
      <c r="D50" s="5">
        <v>42214</v>
      </c>
      <c r="E50" s="4">
        <v>-2.1999999999999999E-2</v>
      </c>
      <c r="F50" s="4" t="b">
        <f>_xll.cfyql_IndexAddFixings($B$1,D50,E50/100,TRUE,Trigger)</f>
        <v>1</v>
      </c>
    </row>
    <row r="51" spans="4:6" x14ac:dyDescent="0.2">
      <c r="D51" s="5">
        <v>42213</v>
      </c>
      <c r="E51" s="4">
        <v>-2.1000000000000001E-2</v>
      </c>
      <c r="F51" s="4" t="b">
        <f>_xll.cfyql_IndexAddFixings($B$1,D51,E51/100,TRUE,Trigger)</f>
        <v>1</v>
      </c>
    </row>
    <row r="52" spans="4:6" x14ac:dyDescent="0.2">
      <c r="D52" s="5">
        <v>42212</v>
      </c>
      <c r="E52" s="4">
        <v>-0.02</v>
      </c>
      <c r="F52" s="4" t="b">
        <f>_xll.cfyql_IndexAddFixings($B$1,D52,E52/100,TRUE,Trigger)</f>
        <v>1</v>
      </c>
    </row>
    <row r="53" spans="4:6" x14ac:dyDescent="0.2">
      <c r="D53" s="5">
        <v>42209</v>
      </c>
      <c r="E53" s="4">
        <v>-1.9E-2</v>
      </c>
      <c r="F53" s="4" t="b">
        <f>_xll.cfyql_IndexAddFixings($B$1,D53,E53/100,TRUE,Trigger)</f>
        <v>1</v>
      </c>
    </row>
    <row r="54" spans="4:6" x14ac:dyDescent="0.2">
      <c r="D54" s="5">
        <v>42208</v>
      </c>
      <c r="E54" s="4">
        <v>-1.9E-2</v>
      </c>
      <c r="F54" s="4" t="b">
        <f>_xll.cfyql_IndexAddFixings($B$1,D54,E54/100,TRUE,Trigger)</f>
        <v>1</v>
      </c>
    </row>
    <row r="55" spans="4:6" x14ac:dyDescent="0.2">
      <c r="D55" s="5">
        <v>42207</v>
      </c>
      <c r="E55" s="4">
        <v>-1.9E-2</v>
      </c>
      <c r="F55" s="4" t="b">
        <f>_xll.cfyql_IndexAddFixings($B$1,D55,E55/100,TRUE,Trigger)</f>
        <v>1</v>
      </c>
    </row>
    <row r="56" spans="4:6" x14ac:dyDescent="0.2">
      <c r="D56" s="5">
        <v>42206</v>
      </c>
      <c r="E56" s="4">
        <v>-1.9E-2</v>
      </c>
      <c r="F56" s="4" t="b">
        <f>_xll.cfyql_IndexAddFixings($B$1,D56,E56/100,TRUE,Trigger)</f>
        <v>1</v>
      </c>
    </row>
    <row r="57" spans="4:6" x14ac:dyDescent="0.2">
      <c r="D57" s="5">
        <v>42205</v>
      </c>
      <c r="E57" s="4">
        <v>-1.9E-2</v>
      </c>
      <c r="F57" s="4" t="b">
        <f>_xll.cfyql_IndexAddFixings($B$1,D57,E57/100,TRUE,Trigger)</f>
        <v>1</v>
      </c>
    </row>
    <row r="58" spans="4:6" x14ac:dyDescent="0.2">
      <c r="D58" s="5">
        <v>42202</v>
      </c>
      <c r="E58" s="4">
        <v>-1.9E-2</v>
      </c>
      <c r="F58" s="4" t="b">
        <f>_xll.cfyql_IndexAddFixings($B$1,D58,E58/100,TRUE,Trigger)</f>
        <v>1</v>
      </c>
    </row>
    <row r="59" spans="4:6" x14ac:dyDescent="0.2">
      <c r="D59" s="5">
        <v>42201</v>
      </c>
      <c r="E59" s="4">
        <v>-1.9E-2</v>
      </c>
      <c r="F59" s="4" t="b">
        <f>_xll.cfyql_IndexAddFixings($B$1,D59,E59/100,TRUE,Trigger)</f>
        <v>1</v>
      </c>
    </row>
    <row r="60" spans="4:6" x14ac:dyDescent="0.2">
      <c r="D60" s="5">
        <v>42200</v>
      </c>
      <c r="E60" s="4">
        <v>-1.9E-2</v>
      </c>
      <c r="F60" s="4" t="b">
        <f>_xll.cfyql_IndexAddFixings($B$1,D60,E60/100,TRUE,Trigger)</f>
        <v>1</v>
      </c>
    </row>
    <row r="61" spans="4:6" x14ac:dyDescent="0.2">
      <c r="D61" s="5">
        <v>42199</v>
      </c>
      <c r="E61" s="4">
        <v>-1.9E-2</v>
      </c>
      <c r="F61" s="4" t="b">
        <f>_xll.cfyql_IndexAddFixings($B$1,D61,E61/100,TRUE,Trigger)</f>
        <v>1</v>
      </c>
    </row>
    <row r="62" spans="4:6" x14ac:dyDescent="0.2">
      <c r="D62" s="5">
        <v>42198</v>
      </c>
      <c r="E62" s="4">
        <v>-1.9E-2</v>
      </c>
      <c r="F62" s="4" t="b">
        <f>_xll.cfyql_IndexAddFixings($B$1,D62,E62/100,TRUE,Trigger)</f>
        <v>1</v>
      </c>
    </row>
    <row r="63" spans="4:6" x14ac:dyDescent="0.2">
      <c r="D63" s="5">
        <v>42195</v>
      </c>
      <c r="E63" s="4">
        <v>-1.7999999999999999E-2</v>
      </c>
      <c r="F63" s="4" t="b">
        <f>_xll.cfyql_IndexAddFixings($B$1,D63,E63/100,TRUE,Trigger)</f>
        <v>1</v>
      </c>
    </row>
    <row r="64" spans="4:6" x14ac:dyDescent="0.2">
      <c r="D64" s="5">
        <v>42194</v>
      </c>
      <c r="E64" s="4">
        <v>-1.7999999999999999E-2</v>
      </c>
      <c r="F64" s="4" t="b">
        <f>_xll.cfyql_IndexAddFixings($B$1,D64,E64/100,TRUE,Trigger)</f>
        <v>1</v>
      </c>
    </row>
    <row r="65" spans="4:6" x14ac:dyDescent="0.2">
      <c r="D65" s="5">
        <v>42193</v>
      </c>
      <c r="E65" s="4">
        <v>-1.7999999999999999E-2</v>
      </c>
      <c r="F65" s="4" t="b">
        <f>_xll.cfyql_IndexAddFixings($B$1,D65,E65/100,TRUE,Trigger)</f>
        <v>1</v>
      </c>
    </row>
    <row r="66" spans="4:6" x14ac:dyDescent="0.2">
      <c r="D66" s="5">
        <v>42192</v>
      </c>
      <c r="E66" s="4">
        <v>-1.7999999999999999E-2</v>
      </c>
      <c r="F66" s="4" t="b">
        <f>_xll.cfyql_IndexAddFixings($B$1,D66,E66/100,TRUE,Trigger)</f>
        <v>1</v>
      </c>
    </row>
    <row r="67" spans="4:6" x14ac:dyDescent="0.2">
      <c r="D67" s="5">
        <v>42191</v>
      </c>
      <c r="E67" s="4">
        <v>-1.6E-2</v>
      </c>
      <c r="F67" s="4" t="b">
        <f>_xll.cfyql_IndexAddFixings($B$1,D67,E67/100,TRUE,Trigger)</f>
        <v>1</v>
      </c>
    </row>
    <row r="68" spans="4:6" x14ac:dyDescent="0.2">
      <c r="D68" s="5">
        <v>42188</v>
      </c>
      <c r="E68" s="4">
        <v>-1.4999999999999999E-2</v>
      </c>
      <c r="F68" s="4" t="b">
        <f>_xll.cfyql_IndexAddFixings($B$1,D68,E68/100,TRUE,Trigger)</f>
        <v>1</v>
      </c>
    </row>
    <row r="69" spans="4:6" x14ac:dyDescent="0.2">
      <c r="D69" s="5">
        <v>42187</v>
      </c>
      <c r="E69" s="4">
        <v>-1.4999999999999999E-2</v>
      </c>
      <c r="F69" s="4" t="b">
        <f>_xll.cfyql_IndexAddFixings($B$1,D69,E69/100,TRUE,Trigger)</f>
        <v>1</v>
      </c>
    </row>
    <row r="70" spans="4:6" x14ac:dyDescent="0.2">
      <c r="D70" s="5">
        <v>42186</v>
      </c>
      <c r="E70" s="4">
        <v>-1.4E-2</v>
      </c>
      <c r="F70" s="4" t="b">
        <f>_xll.cfyql_IndexAddFixings($B$1,D70,E70/100,TRUE,Trigger)</f>
        <v>1</v>
      </c>
    </row>
    <row r="71" spans="4:6" x14ac:dyDescent="0.2">
      <c r="D71" s="5">
        <v>42185</v>
      </c>
      <c r="E71" s="4">
        <v>-1.4E-2</v>
      </c>
      <c r="F71" s="4" t="b">
        <f>_xll.cfyql_IndexAddFixings($B$1,D71,E71/100,TRUE,Trigger)</f>
        <v>1</v>
      </c>
    </row>
    <row r="72" spans="4:6" x14ac:dyDescent="0.2">
      <c r="D72" s="5">
        <v>42184</v>
      </c>
      <c r="E72" s="4">
        <v>-1.6E-2</v>
      </c>
      <c r="F72" s="4" t="b">
        <f>_xll.cfyql_IndexAddFixings($B$1,D72,E72/100,TRUE,Trigger)</f>
        <v>1</v>
      </c>
    </row>
    <row r="73" spans="4:6" x14ac:dyDescent="0.2">
      <c r="D73" s="5">
        <v>42181</v>
      </c>
      <c r="E73" s="4">
        <v>-1.4999999999999999E-2</v>
      </c>
      <c r="F73" s="4" t="b">
        <f>_xll.cfyql_IndexAddFixings($B$1,D73,E73/100,TRUE,Trigger)</f>
        <v>1</v>
      </c>
    </row>
    <row r="74" spans="4:6" x14ac:dyDescent="0.2">
      <c r="D74" s="5">
        <v>42180</v>
      </c>
      <c r="E74" s="4">
        <v>-1.4999999999999999E-2</v>
      </c>
      <c r="F74" s="4" t="b">
        <f>_xll.cfyql_IndexAddFixings($B$1,D74,E74/100,TRUE,Trigger)</f>
        <v>1</v>
      </c>
    </row>
    <row r="75" spans="4:6" x14ac:dyDescent="0.2">
      <c r="D75" s="5">
        <v>42179</v>
      </c>
      <c r="E75" s="4">
        <v>-1.4E-2</v>
      </c>
      <c r="F75" s="4" t="b">
        <f>_xll.cfyql_IndexAddFixings($B$1,D75,E75/100,TRUE,Trigger)</f>
        <v>1</v>
      </c>
    </row>
    <row r="76" spans="4:6" x14ac:dyDescent="0.2">
      <c r="D76" s="5">
        <v>42178</v>
      </c>
      <c r="E76" s="4">
        <v>-1.4E-2</v>
      </c>
      <c r="F76" s="4" t="b">
        <f>_xll.cfyql_IndexAddFixings($B$1,D76,E76/100,TRUE,Trigger)</f>
        <v>1</v>
      </c>
    </row>
    <row r="77" spans="4:6" x14ac:dyDescent="0.2">
      <c r="D77" s="5">
        <v>42177</v>
      </c>
      <c r="E77" s="4">
        <v>-1.4E-2</v>
      </c>
      <c r="F77" s="4" t="b">
        <f>_xll.cfyql_IndexAddFixings($B$1,D77,E77/100,TRUE,Trigger)</f>
        <v>1</v>
      </c>
    </row>
    <row r="78" spans="4:6" x14ac:dyDescent="0.2">
      <c r="D78" s="5">
        <v>42174</v>
      </c>
      <c r="E78" s="4">
        <v>-1.4E-2</v>
      </c>
      <c r="F78" s="4" t="b">
        <f>_xll.cfyql_IndexAddFixings($B$1,D78,E78/100,TRUE,Trigger)</f>
        <v>1</v>
      </c>
    </row>
    <row r="79" spans="4:6" x14ac:dyDescent="0.2">
      <c r="D79" s="5">
        <v>42173</v>
      </c>
      <c r="E79" s="4">
        <v>-1.4E-2</v>
      </c>
      <c r="F79" s="4" t="b">
        <f>_xll.cfyql_IndexAddFixings($B$1,D79,E79/100,TRUE,Trigger)</f>
        <v>1</v>
      </c>
    </row>
    <row r="80" spans="4:6" x14ac:dyDescent="0.2">
      <c r="D80" s="5">
        <v>42172</v>
      </c>
      <c r="E80" s="4">
        <v>-1.4E-2</v>
      </c>
      <c r="F80" s="4" t="b">
        <f>_xll.cfyql_IndexAddFixings($B$1,D80,E80/100,TRUE,Trigger)</f>
        <v>1</v>
      </c>
    </row>
    <row r="81" spans="4:6" x14ac:dyDescent="0.2">
      <c r="D81" s="5">
        <v>42171</v>
      </c>
      <c r="E81" s="4">
        <v>-1.4E-2</v>
      </c>
      <c r="F81" s="4" t="b">
        <f>_xll.cfyql_IndexAddFixings($B$1,D81,E81/100,TRUE,Trigger)</f>
        <v>1</v>
      </c>
    </row>
    <row r="82" spans="4:6" x14ac:dyDescent="0.2">
      <c r="D82" s="5">
        <v>42170</v>
      </c>
      <c r="E82" s="4">
        <v>-1.4E-2</v>
      </c>
      <c r="F82" s="4" t="b">
        <f>_xll.cfyql_IndexAddFixings($B$1,D82,E82/100,TRUE,Trigger)</f>
        <v>1</v>
      </c>
    </row>
    <row r="83" spans="4:6" x14ac:dyDescent="0.2">
      <c r="D83" s="5">
        <v>42167</v>
      </c>
      <c r="E83" s="4">
        <v>-1.4E-2</v>
      </c>
      <c r="F83" s="4" t="b">
        <f>_xll.cfyql_IndexAddFixings($B$1,D83,E83/100,TRUE,Trigger)</f>
        <v>1</v>
      </c>
    </row>
    <row r="84" spans="4:6" x14ac:dyDescent="0.2">
      <c r="D84" s="5">
        <v>42166</v>
      </c>
      <c r="E84" s="4">
        <v>-1.4E-2</v>
      </c>
      <c r="F84" s="4" t="b">
        <f>_xll.cfyql_IndexAddFixings($B$1,D84,E84/100,TRUE,Trigger)</f>
        <v>1</v>
      </c>
    </row>
    <row r="85" spans="4:6" x14ac:dyDescent="0.2">
      <c r="D85" s="5">
        <v>42165</v>
      </c>
      <c r="E85" s="4">
        <v>-1.4E-2</v>
      </c>
      <c r="F85" s="4" t="b">
        <f>_xll.cfyql_IndexAddFixings($B$1,D85,E85/100,TRUE,Trigger)</f>
        <v>1</v>
      </c>
    </row>
    <row r="86" spans="4:6" x14ac:dyDescent="0.2">
      <c r="D86" s="5">
        <v>42164</v>
      </c>
      <c r="E86" s="4">
        <v>-1.2999999999999999E-2</v>
      </c>
      <c r="F86" s="4" t="b">
        <f>_xll.cfyql_IndexAddFixings($B$1,D86,E86/100,TRUE,Trigger)</f>
        <v>1</v>
      </c>
    </row>
    <row r="87" spans="4:6" x14ac:dyDescent="0.2">
      <c r="D87" s="5">
        <v>42163</v>
      </c>
      <c r="E87" s="4">
        <v>-1.2999999999999999E-2</v>
      </c>
      <c r="F87" s="4" t="b">
        <f>_xll.cfyql_IndexAddFixings($B$1,D87,E87/100,TRUE,Trigger)</f>
        <v>1</v>
      </c>
    </row>
    <row r="88" spans="4:6" x14ac:dyDescent="0.2">
      <c r="D88" s="5">
        <v>42160</v>
      </c>
      <c r="E88" s="4">
        <v>-1.2999999999999999E-2</v>
      </c>
      <c r="F88" s="4" t="b">
        <f>_xll.cfyql_IndexAddFixings($B$1,D88,E88/100,TRUE,Trigger)</f>
        <v>1</v>
      </c>
    </row>
    <row r="89" spans="4:6" x14ac:dyDescent="0.2">
      <c r="D89" s="5">
        <v>42159</v>
      </c>
      <c r="E89" s="4">
        <v>-1.2999999999999999E-2</v>
      </c>
      <c r="F89" s="4" t="b">
        <f>_xll.cfyql_IndexAddFixings($B$1,D89,E89/100,TRUE,Trigger)</f>
        <v>1</v>
      </c>
    </row>
    <row r="90" spans="4:6" x14ac:dyDescent="0.2">
      <c r="D90" s="5">
        <v>42158</v>
      </c>
      <c r="E90" s="4">
        <v>-1.4E-2</v>
      </c>
      <c r="F90" s="4" t="b">
        <f>_xll.cfyql_IndexAddFixings($B$1,D90,E90/100,TRUE,Trigger)</f>
        <v>1</v>
      </c>
    </row>
    <row r="91" spans="4:6" x14ac:dyDescent="0.2">
      <c r="D91" s="5">
        <v>42157</v>
      </c>
      <c r="E91" s="4">
        <v>-1.2999999999999999E-2</v>
      </c>
      <c r="F91" s="4" t="b">
        <f>_xll.cfyql_IndexAddFixings($B$1,D91,E91/100,TRUE,Trigger)</f>
        <v>1</v>
      </c>
    </row>
    <row r="92" spans="4:6" x14ac:dyDescent="0.2">
      <c r="D92" s="5">
        <v>42156</v>
      </c>
      <c r="E92" s="4">
        <v>-1.2999999999999999E-2</v>
      </c>
      <c r="F92" s="4" t="b">
        <f>_xll.cfyql_IndexAddFixings($B$1,D92,E92/100,TRUE,Trigger)</f>
        <v>1</v>
      </c>
    </row>
    <row r="93" spans="4:6" x14ac:dyDescent="0.2">
      <c r="D93" s="5">
        <v>41841</v>
      </c>
      <c r="E93" s="4">
        <v>0.20399999999999999</v>
      </c>
      <c r="F93" s="4" t="b">
        <f>_xll.cfyql_IndexAddFixings($B$1,D93,E93/100,TRUE,Trigger)</f>
        <v>1</v>
      </c>
    </row>
    <row r="94" spans="4:6" x14ac:dyDescent="0.2">
      <c r="D94" s="5"/>
      <c r="E94" s="4"/>
      <c r="F94" s="4" t="b">
        <f>_xll.cfyql_IndexAddFixings($B$1,D94,E94/100,TRUE,Trigger)</f>
        <v>0</v>
      </c>
    </row>
    <row r="95" spans="4:6" x14ac:dyDescent="0.2">
      <c r="D95" s="5"/>
      <c r="E95" s="4"/>
      <c r="F95" s="4" t="b">
        <f>_xll.cfyql_IndexAddFixings($B$1,D95,E95/100,TRUE,Trigger)</f>
        <v>0</v>
      </c>
    </row>
    <row r="96" spans="4:6" x14ac:dyDescent="0.2">
      <c r="D96" s="5"/>
      <c r="E96" s="4"/>
      <c r="F96" s="4" t="b">
        <f>_xll.cfyql_IndexAddFixings($B$1,D96,E96/100,TRUE,Trigger)</f>
        <v>0</v>
      </c>
    </row>
    <row r="97" spans="4:6" x14ac:dyDescent="0.2">
      <c r="D97" s="5"/>
      <c r="E97" s="4"/>
      <c r="F97" s="4" t="b">
        <f>_xll.cfyql_IndexAddFixings($B$1,D97,E97/100,TRUE,Trigger)</f>
        <v>0</v>
      </c>
    </row>
    <row r="98" spans="4:6" x14ac:dyDescent="0.2">
      <c r="D98" s="5"/>
      <c r="E98" s="4"/>
      <c r="F98" s="4" t="b">
        <f>_xll.cfyql_IndexAddFixings($B$1,D98,E98/100,TRUE,Trigger)</f>
        <v>0</v>
      </c>
    </row>
    <row r="99" spans="4:6" x14ac:dyDescent="0.2">
      <c r="D99" s="5"/>
      <c r="E99" s="4"/>
      <c r="F99" s="4" t="b">
        <f>_xll.cfyql_IndexAddFixings($B$1,D99,E99/100,TRUE,Trigger)</f>
        <v>0</v>
      </c>
    </row>
    <row r="100" spans="4:6" x14ac:dyDescent="0.2">
      <c r="D100" s="5"/>
      <c r="E100" s="4"/>
      <c r="F100" s="4" t="b">
        <f>_xll.cfyql_IndexAddFixings($B$1,D100,E100/100,TRUE,Trigger)</f>
        <v>0</v>
      </c>
    </row>
    <row r="101" spans="4:6" x14ac:dyDescent="0.2">
      <c r="D101" s="5"/>
      <c r="E101" s="4"/>
      <c r="F101" s="4" t="b">
        <f>_xll.cfyql_IndexAddFixings($B$1,D101,E101/100,TRUE,Trigger)</f>
        <v>0</v>
      </c>
    </row>
    <row r="102" spans="4:6" x14ac:dyDescent="0.2">
      <c r="D102" s="5"/>
      <c r="E102" s="4"/>
      <c r="F102" s="4" t="b">
        <f>_xll.cfyql_IndexAddFixings($B$1,D102,E102/100,TRUE,Trigger)</f>
        <v>0</v>
      </c>
    </row>
    <row r="103" spans="4:6" x14ac:dyDescent="0.2">
      <c r="D103" s="5"/>
      <c r="E103" s="4"/>
      <c r="F103" s="4" t="b">
        <f>_xll.cfyql_IndexAddFixings($B$1,D103,E103/100,TRUE,Trigger)</f>
        <v>0</v>
      </c>
    </row>
    <row r="104" spans="4:6" x14ac:dyDescent="0.2">
      <c r="D104" s="5"/>
      <c r="E104" s="4"/>
      <c r="F104" s="4" t="b">
        <f>_xll.cfyql_IndexAddFixings($B$1,D104,E104/100,TRUE,Trigger)</f>
        <v>0</v>
      </c>
    </row>
    <row r="105" spans="4:6" x14ac:dyDescent="0.2">
      <c r="D105" s="5"/>
      <c r="E105" s="4"/>
      <c r="F105" s="4" t="b">
        <f>_xll.cfyql_IndexAddFixings($B$1,D105,E105/100,TRUE,Trigger)</f>
        <v>0</v>
      </c>
    </row>
    <row r="106" spans="4:6" x14ac:dyDescent="0.2">
      <c r="D106" s="5"/>
      <c r="E106" s="4"/>
      <c r="F106" s="4" t="b">
        <f>_xll.cfyql_IndexAddFixings($B$1,D106,E106/100,TRUE,Trigger)</f>
        <v>0</v>
      </c>
    </row>
    <row r="107" spans="4:6" x14ac:dyDescent="0.2">
      <c r="D107" s="5"/>
      <c r="E107" s="4"/>
      <c r="F107" s="4" t="b">
        <f>_xll.cfyql_IndexAddFixings($B$1,D107,E107/100,TRUE,Trigger)</f>
        <v>0</v>
      </c>
    </row>
    <row r="108" spans="4:6" x14ac:dyDescent="0.2">
      <c r="D108" s="5"/>
      <c r="E108" s="4"/>
      <c r="F108" s="4" t="b">
        <f>_xll.cfyql_IndexAddFixings($B$1,D108,E108/100,TRUE,Trigger)</f>
        <v>0</v>
      </c>
    </row>
    <row r="109" spans="4:6" x14ac:dyDescent="0.2">
      <c r="D109" s="5"/>
      <c r="E109" s="4"/>
      <c r="F109" s="4" t="b">
        <f>_xll.cfyql_IndexAddFixings($B$1,D109,E109/100,TRUE,Trigger)</f>
        <v>0</v>
      </c>
    </row>
    <row r="110" spans="4:6" x14ac:dyDescent="0.2">
      <c r="D110" s="5"/>
      <c r="E110" s="4"/>
      <c r="F110" s="4" t="b">
        <f>_xll.cfyql_IndexAddFixings($B$1,D110,E110/100,TRUE,Trigger)</f>
        <v>0</v>
      </c>
    </row>
    <row r="111" spans="4:6" x14ac:dyDescent="0.2">
      <c r="D111" s="5"/>
      <c r="E111" s="4"/>
      <c r="F111" s="4" t="b">
        <f>_xll.cfyql_IndexAddFixings($B$1,D111,E111/100,TRUE,Trigger)</f>
        <v>0</v>
      </c>
    </row>
    <row r="112" spans="4:6" x14ac:dyDescent="0.2">
      <c r="D112" s="5"/>
      <c r="E112" s="4"/>
      <c r="F112" s="4" t="b">
        <f>_xll.cfyql_IndexAddFixings($B$1,D112,E112/100,TRUE,Trigger)</f>
        <v>0</v>
      </c>
    </row>
    <row r="113" spans="4:6" x14ac:dyDescent="0.2">
      <c r="D113" s="5"/>
      <c r="E113" s="4"/>
      <c r="F113" s="4" t="b">
        <f>_xll.cfyql_IndexAddFixings($B$1,D113,E113/100,TRUE,Trigger)</f>
        <v>0</v>
      </c>
    </row>
    <row r="114" spans="4:6" x14ac:dyDescent="0.2">
      <c r="D114" s="5"/>
      <c r="E114" s="4"/>
      <c r="F114" s="4" t="b">
        <f>_xll.cfyql_IndexAddFixings($B$1,D114,E114/100,TRUE,Trigger)</f>
        <v>0</v>
      </c>
    </row>
    <row r="115" spans="4:6" x14ac:dyDescent="0.2">
      <c r="D115" s="5"/>
      <c r="E115" s="4"/>
      <c r="F115" s="4" t="b">
        <f>_xll.cfyql_IndexAddFixings($B$1,D115,E115/100,TRUE,Trigger)</f>
        <v>0</v>
      </c>
    </row>
    <row r="116" spans="4:6" x14ac:dyDescent="0.2">
      <c r="D116" s="5"/>
      <c r="E116" s="4"/>
      <c r="F116" s="4" t="b">
        <f>_xll.cfyql_IndexAddFixings($B$1,D116,E116/100,TRUE,Trigger)</f>
        <v>0</v>
      </c>
    </row>
    <row r="117" spans="4:6" x14ac:dyDescent="0.2">
      <c r="D117" s="5"/>
      <c r="E117" s="4"/>
      <c r="F117" s="4" t="b">
        <f>_xll.cfyql_IndexAddFixings($B$1,D117,E117/100,TRUE,Trigger)</f>
        <v>0</v>
      </c>
    </row>
    <row r="118" spans="4:6" x14ac:dyDescent="0.2">
      <c r="D118" s="5"/>
      <c r="E118" s="4"/>
      <c r="F118" s="4" t="b">
        <f>_xll.cfyql_IndexAddFixings($B$1,D118,E118/100,TRUE,Trigger)</f>
        <v>0</v>
      </c>
    </row>
    <row r="119" spans="4:6" x14ac:dyDescent="0.2">
      <c r="D119" s="5"/>
      <c r="E119" s="4"/>
      <c r="F119" s="4" t="b">
        <f>_xll.cfyql_IndexAddFixings($B$1,D119,E119/100,TRUE,Trigger)</f>
        <v>0</v>
      </c>
    </row>
    <row r="120" spans="4:6" x14ac:dyDescent="0.2">
      <c r="D120" s="5"/>
      <c r="E120" s="4"/>
      <c r="F120" s="4" t="b">
        <f>_xll.cfyql_IndexAddFixings($B$1,D120,E120/100,TRUE,Trigger)</f>
        <v>0</v>
      </c>
    </row>
    <row r="121" spans="4:6" x14ac:dyDescent="0.2">
      <c r="D121" s="5"/>
      <c r="E121" s="4"/>
      <c r="F121" s="4" t="b">
        <f>_xll.cfyql_IndexAddFixings($B$1,D121,E121/100,TRUE,Trigger)</f>
        <v>0</v>
      </c>
    </row>
    <row r="122" spans="4:6" x14ac:dyDescent="0.2">
      <c r="D122" s="5"/>
      <c r="E122" s="4"/>
      <c r="F122" s="4" t="b">
        <f>_xll.cfyql_IndexAddFixings($B$1,D122,E122/100,TRUE,Trigger)</f>
        <v>0</v>
      </c>
    </row>
    <row r="123" spans="4:6" x14ac:dyDescent="0.2">
      <c r="D123" s="5"/>
      <c r="E123" s="4"/>
      <c r="F123" s="4" t="b">
        <f>_xll.cfyql_IndexAddFixings($B$1,D123,E123/100,TRUE,Trigger)</f>
        <v>0</v>
      </c>
    </row>
    <row r="124" spans="4:6" x14ac:dyDescent="0.2">
      <c r="D124" s="5"/>
      <c r="E124" s="4"/>
      <c r="F124" s="4" t="b">
        <f>_xll.cfyql_IndexAddFixings($B$1,D124,E124/100,TRUE,Trigger)</f>
        <v>0</v>
      </c>
    </row>
    <row r="125" spans="4:6" x14ac:dyDescent="0.2">
      <c r="D125" s="5"/>
      <c r="E125" s="4"/>
      <c r="F125" s="4" t="b">
        <f>_xll.cfyql_IndexAddFixings($B$1,D125,E125/100,TRUE,Trigger)</f>
        <v>0</v>
      </c>
    </row>
    <row r="126" spans="4:6" x14ac:dyDescent="0.2">
      <c r="D126" s="5"/>
      <c r="E126" s="4"/>
      <c r="F126" s="4" t="b">
        <f>_xll.cfyql_IndexAddFixings($B$1,D126,E126/100,TRUE,Trigger)</f>
        <v>0</v>
      </c>
    </row>
    <row r="127" spans="4:6" x14ac:dyDescent="0.2">
      <c r="D127" s="5"/>
      <c r="E127" s="4"/>
      <c r="F127" s="4" t="b">
        <f>_xll.cfyql_IndexAddFixings($B$1,D127,E127/100,TRUE,Trigger)</f>
        <v>0</v>
      </c>
    </row>
    <row r="128" spans="4:6" x14ac:dyDescent="0.2">
      <c r="D128" s="5"/>
      <c r="E128" s="4"/>
      <c r="F128" s="4" t="b">
        <f>_xll.cfyql_IndexAddFixings($B$1,D128,E128/100,TRUE,Trigger)</f>
        <v>0</v>
      </c>
    </row>
    <row r="129" spans="4:6" x14ac:dyDescent="0.2">
      <c r="D129" s="5"/>
      <c r="E129" s="4"/>
      <c r="F129" s="4" t="b">
        <f>_xll.cfyql_IndexAddFixings($B$1,D129,E129/100,TRUE,Trigger)</f>
        <v>0</v>
      </c>
    </row>
    <row r="130" spans="4:6" x14ac:dyDescent="0.2">
      <c r="D130" s="5"/>
      <c r="E130" s="4"/>
      <c r="F130" s="4" t="b">
        <f>_xll.cfyql_IndexAddFixings($B$1,D130,E130/100,TRUE,Trigger)</f>
        <v>0</v>
      </c>
    </row>
    <row r="131" spans="4:6" x14ac:dyDescent="0.2">
      <c r="D131" s="5"/>
      <c r="E131" s="4"/>
      <c r="F131" s="4" t="b">
        <f>_xll.cfyql_IndexAddFixings($B$1,D131,E131/100,TRUE,Trigger)</f>
        <v>0</v>
      </c>
    </row>
    <row r="132" spans="4:6" x14ac:dyDescent="0.2">
      <c r="D132" s="5"/>
      <c r="E132" s="4"/>
      <c r="F132" s="4" t="b">
        <f>_xll.cfyql_IndexAddFixings($B$1,D132,E132/100,TRUE,Trigger)</f>
        <v>0</v>
      </c>
    </row>
    <row r="133" spans="4:6" x14ac:dyDescent="0.2">
      <c r="D133" s="5"/>
      <c r="E133" s="4"/>
      <c r="F133" s="4" t="b">
        <f>_xll.cfyql_IndexAddFixings($B$1,D133,E133/100,TRUE,Trigger)</f>
        <v>0</v>
      </c>
    </row>
    <row r="134" spans="4:6" x14ac:dyDescent="0.2">
      <c r="D134" s="5"/>
      <c r="E134" s="4"/>
      <c r="F134" s="4" t="b">
        <f>_xll.cfyql_IndexAddFixings($B$1,D134,E134/100,TRUE,Trigger)</f>
        <v>0</v>
      </c>
    </row>
    <row r="135" spans="4:6" x14ac:dyDescent="0.2">
      <c r="D135" s="5"/>
      <c r="E135" s="4"/>
      <c r="F135" s="4" t="b">
        <f>_xll.cfyql_IndexAddFixings($B$1,D135,E135/100,TRUE,Trigger)</f>
        <v>0</v>
      </c>
    </row>
    <row r="136" spans="4:6" x14ac:dyDescent="0.2">
      <c r="D136" s="5"/>
      <c r="E136" s="4"/>
      <c r="F136" s="4" t="b">
        <f>_xll.cfyql_IndexAddFixings($B$1,D136,E136/100,TRUE,Trigger)</f>
        <v>0</v>
      </c>
    </row>
    <row r="137" spans="4:6" x14ac:dyDescent="0.2">
      <c r="D137" s="5"/>
      <c r="E137" s="4"/>
      <c r="F137" s="4" t="b">
        <f>_xll.cfyql_IndexAddFixings($B$1,D137,E137/100,TRUE,Trigger)</f>
        <v>0</v>
      </c>
    </row>
    <row r="138" spans="4:6" x14ac:dyDescent="0.2">
      <c r="D138" s="5"/>
      <c r="E138" s="4"/>
      <c r="F138" s="4" t="b">
        <f>_xll.cfyql_IndexAddFixings($B$1,D138,E138/100,TRUE,Trigger)</f>
        <v>0</v>
      </c>
    </row>
    <row r="139" spans="4:6" x14ac:dyDescent="0.2">
      <c r="D139" s="5"/>
      <c r="E139" s="4"/>
      <c r="F139" s="4" t="b">
        <f>_xll.cfyql_IndexAddFixings($B$1,D139,E139/100,TRUE,Trigger)</f>
        <v>0</v>
      </c>
    </row>
    <row r="140" spans="4:6" x14ac:dyDescent="0.2">
      <c r="D140" s="5"/>
      <c r="E140" s="4"/>
      <c r="F140" s="4" t="b">
        <f>_xll.cfyql_IndexAddFixings($B$1,D140,E140/100,TRUE,Trigger)</f>
        <v>0</v>
      </c>
    </row>
    <row r="141" spans="4:6" x14ac:dyDescent="0.2">
      <c r="D141" s="5"/>
      <c r="E141" s="4"/>
      <c r="F141" s="4" t="b">
        <f>_xll.cfyql_IndexAddFixings($B$1,D141,E141/100,TRUE,Trigger)</f>
        <v>0</v>
      </c>
    </row>
    <row r="142" spans="4:6" x14ac:dyDescent="0.2">
      <c r="D142" s="5"/>
      <c r="E142" s="4"/>
      <c r="F142" s="4" t="b">
        <f>_xll.cfyql_IndexAddFixings($B$1,D142,E142/100,TRUE,Trigger)</f>
        <v>0</v>
      </c>
    </row>
    <row r="143" spans="4:6" x14ac:dyDescent="0.2">
      <c r="D143" s="5"/>
      <c r="E143" s="4"/>
      <c r="F143" s="4" t="b">
        <f>_xll.cfyql_IndexAddFixings($B$1,D143,E143/100,TRUE,Trigger)</f>
        <v>0</v>
      </c>
    </row>
    <row r="144" spans="4:6" x14ac:dyDescent="0.2">
      <c r="D144" s="5"/>
      <c r="E144" s="4"/>
      <c r="F144" s="4" t="b">
        <f>_xll.cfyql_IndexAddFixings($B$1,D144,E144/100,TRUE,Trigger)</f>
        <v>0</v>
      </c>
    </row>
    <row r="145" spans="4:6" x14ac:dyDescent="0.2">
      <c r="D145" s="5"/>
      <c r="E145" s="4"/>
      <c r="F145" s="4" t="b">
        <f>_xll.cfyql_IndexAddFixings($B$1,D145,E145/100,TRUE,Trigger)</f>
        <v>0</v>
      </c>
    </row>
    <row r="146" spans="4:6" x14ac:dyDescent="0.2">
      <c r="D146" s="5"/>
      <c r="E146" s="4"/>
      <c r="F146" s="4" t="b">
        <f>_xll.cfyql_IndexAddFixings($B$1,D146,E146/100,TRUE,Trigger)</f>
        <v>0</v>
      </c>
    </row>
    <row r="147" spans="4:6" x14ac:dyDescent="0.2">
      <c r="D147" s="5"/>
      <c r="E147" s="4"/>
      <c r="F147" s="4" t="b">
        <f>_xll.cfyql_IndexAddFixings($B$1,D147,E147/100,TRUE,Trigger)</f>
        <v>0</v>
      </c>
    </row>
    <row r="148" spans="4:6" x14ac:dyDescent="0.2">
      <c r="D148" s="5"/>
      <c r="E148" s="4"/>
      <c r="F148" s="4" t="b">
        <f>_xll.cfyql_IndexAddFixings($B$1,D148,E148/100,TRUE,Trigger)</f>
        <v>0</v>
      </c>
    </row>
    <row r="149" spans="4:6" x14ac:dyDescent="0.2">
      <c r="D149" s="5"/>
      <c r="E149" s="4"/>
      <c r="F149" s="4" t="b">
        <f>_xll.cfyql_IndexAddFixings($B$1,D149,E149/100,TRUE,Trigger)</f>
        <v>0</v>
      </c>
    </row>
    <row r="150" spans="4:6" x14ac:dyDescent="0.2">
      <c r="D150" s="5"/>
      <c r="E150" s="4"/>
      <c r="F150" s="4" t="b">
        <f>_xll.cfyql_IndexAddFixings($B$1,D150,E150/100,TRUE,Trigger)</f>
        <v>0</v>
      </c>
    </row>
    <row r="151" spans="4:6" x14ac:dyDescent="0.2">
      <c r="D151" s="5"/>
      <c r="E151" s="4"/>
      <c r="F151" s="4" t="b">
        <f>_xll.cfyql_IndexAddFixings($B$1,D151,E151/100,TRUE,Trigger)</f>
        <v>0</v>
      </c>
    </row>
    <row r="152" spans="4:6" x14ac:dyDescent="0.2">
      <c r="D152" s="5"/>
      <c r="E152" s="4"/>
      <c r="F152" s="4" t="b">
        <f>_xll.cfyql_IndexAddFixings($B$1,D152,E152/100,TRUE,Trigger)</f>
        <v>0</v>
      </c>
    </row>
    <row r="153" spans="4:6" x14ac:dyDescent="0.2">
      <c r="D153" s="5"/>
      <c r="E153" s="4"/>
      <c r="F153" s="4" t="b">
        <f>_xll.cfyql_IndexAddFixings($B$1,D153,E153/100,TRUE,Trigger)</f>
        <v>0</v>
      </c>
    </row>
    <row r="154" spans="4:6" x14ac:dyDescent="0.2">
      <c r="D154" s="5"/>
      <c r="E154" s="4"/>
      <c r="F154" s="4" t="b">
        <f>_xll.cfyql_IndexAddFixings($B$1,D154,E154/100,TRUE,Trigger)</f>
        <v>0</v>
      </c>
    </row>
    <row r="155" spans="4:6" x14ac:dyDescent="0.2">
      <c r="D155" s="5"/>
      <c r="E155" s="4"/>
      <c r="F155" s="4" t="b">
        <f>_xll.cfyql_IndexAddFixings($B$1,D155,E155/100,TRUE,Trigger)</f>
        <v>0</v>
      </c>
    </row>
    <row r="156" spans="4:6" x14ac:dyDescent="0.2">
      <c r="D156" s="5"/>
      <c r="E156" s="4"/>
      <c r="F156" s="4" t="b">
        <f>_xll.cfyql_IndexAddFixings($B$1,D156,E156/100,TRUE,Trigger)</f>
        <v>0</v>
      </c>
    </row>
    <row r="157" spans="4:6" x14ac:dyDescent="0.2">
      <c r="D157" s="5"/>
      <c r="E157" s="4"/>
      <c r="F157" s="4" t="b">
        <f>_xll.cfyql_IndexAddFixings($B$1,D157,E157/100,TRUE,Trigger)</f>
        <v>0</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0" t="s">
        <v>529</v>
      </c>
      <c r="I2" s="1370">
        <f>_xll.cfyql_Trigger('General Settings'!Trigger,Euribor!Trigger2)</f>
        <v>112</v>
      </c>
      <c r="J2" s="1367"/>
    </row>
    <row r="3" spans="1:10" ht="15.75" thickBot="1" x14ac:dyDescent="0.3">
      <c r="A3" s="16" t="s">
        <v>10</v>
      </c>
      <c r="B3" s="27">
        <f>_xll.cfyql_SettingsEvaluationDate(Trigger)</f>
        <v>42277</v>
      </c>
      <c r="D3" s="20" t="s">
        <v>15</v>
      </c>
      <c r="E3" s="20" t="s">
        <v>15</v>
      </c>
      <c r="F3" s="1"/>
      <c r="H3" s="1361" t="s">
        <v>530</v>
      </c>
      <c r="I3" s="1364">
        <f>_xll.cfyql_Trigger(F5:F259)</f>
        <v>123</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f>_xll.cfyql_Trigger('General Settings'!Trigger,EvaluationDate,EuriborSwapIsdaFixA!Trigger2)</f>
        <v>109</v>
      </c>
    </row>
    <row r="3" spans="1:15" ht="15.75" thickBot="1" x14ac:dyDescent="0.3">
      <c r="A3" s="16" t="s">
        <v>11</v>
      </c>
      <c r="B3" s="22">
        <f>_xll.cfyql_CalendarAdvance("TARGET",B4,"-13M","f",FALSE,Trigger)</f>
        <v>41883</v>
      </c>
      <c r="D3" s="21" t="e">
        <f ca="1">_xll.RHistory(B2,B7:B8,B5,,"CH:In;Fd TSREPEAT:N SORT:"&amp;B6,D4)</f>
        <v>#NAME?</v>
      </c>
      <c r="E3" s="21"/>
      <c r="H3" s="1361" t="s">
        <v>530</v>
      </c>
      <c r="I3" s="1364">
        <f>_xll.cfyql_Trigger(F6:F280)</f>
        <v>119</v>
      </c>
    </row>
    <row r="4" spans="1:15" x14ac:dyDescent="0.2">
      <c r="A4" s="16" t="s">
        <v>10</v>
      </c>
      <c r="B4" s="15">
        <f>_xll.cfyql_SettingsEvaluationDate()</f>
        <v>42277</v>
      </c>
      <c r="D4" s="20" t="s">
        <v>9</v>
      </c>
      <c r="E4" s="20" t="s">
        <v>9</v>
      </c>
    </row>
    <row r="5" spans="1:15" ht="24" customHeight="1" x14ac:dyDescent="0.2">
      <c r="A5" s="16" t="s">
        <v>8</v>
      </c>
      <c r="B5" s="19" t="str">
        <f>"START:"&amp;B3&amp; " END:"&amp;B4&amp;" INTERVAL:1D"</f>
        <v>START:41883 END:42277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2016-01-02T18:37:46Z</dcterms:modified>
</cp:coreProperties>
</file>