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updateLinks="never"/>
  <mc:AlternateContent xmlns:mc="http://schemas.openxmlformats.org/markup-compatibility/2006">
    <mc:Choice Requires="x15">
      <x15ac:absPath xmlns:x15ac="http://schemas.microsoft.com/office/spreadsheetml/2010/11/ac" url="O:\AllisonD\Website Updates Documents\Operating Property\"/>
    </mc:Choice>
  </mc:AlternateContent>
  <xr:revisionPtr revIDLastSave="0" documentId="8_{ADEC81B2-A301-4288-9D8B-7ED28BEFABB1}" xr6:coauthVersionLast="47" xr6:coauthVersionMax="47" xr10:uidLastSave="{00000000-0000-0000-0000-000000000000}"/>
  <bookViews>
    <workbookView xWindow="-120" yWindow="-120" windowWidth="29040" windowHeight="15840" tabRatio="857" firstSheet="1" activeTab="1" xr2:uid="{00000000-000D-0000-FFFF-FFFF00000000}"/>
  </bookViews>
  <sheets>
    <sheet name="Cover Letter" sheetId="65" r:id="rId1"/>
    <sheet name="Cover Sheet" sheetId="1" r:id="rId2"/>
    <sheet name="Table of Contents" sheetId="38" r:id="rId3"/>
    <sheet name="General Instructions 1" sheetId="40" r:id="rId4"/>
    <sheet name="General Instructions 2" sheetId="66" r:id="rId5"/>
    <sheet name="General Instructions 3" sheetId="41" r:id="rId6"/>
    <sheet name="Forms 1" sheetId="42" r:id="rId7"/>
    <sheet name="Forms 2" sheetId="69" r:id="rId8"/>
    <sheet name="Contact Info" sheetId="14" r:id="rId9"/>
    <sheet name="Exemptions" sheetId="15" r:id="rId10"/>
    <sheet name="PP Exemption" sheetId="67" r:id="rId11"/>
    <sheet name="Long-Term Debt" sheetId="64" r:id="rId12"/>
    <sheet name="Financial Position 1" sheetId="47" r:id="rId13"/>
    <sheet name="Financial Position 2" sheetId="48" r:id="rId14"/>
    <sheet name="Five-Year Projections" sheetId="49" r:id="rId15"/>
    <sheet name="Income Indicator Data 1" sheetId="50" r:id="rId16"/>
    <sheet name="Income Indicator Data 2" sheetId="51" r:id="rId17"/>
    <sheet name="Income Indicator Data 3" sheetId="68" r:id="rId18"/>
    <sheet name="Cost (System)" sheetId="52" r:id="rId19"/>
    <sheet name="Cost (State)" sheetId="54" r:id="rId20"/>
    <sheet name="Miles Owned" sheetId="56" r:id="rId21"/>
    <sheet name="Miles Owned 2" sheetId="57" r:id="rId22"/>
    <sheet name="Allocation" sheetId="58" r:id="rId23"/>
    <sheet name="Leased" sheetId="31" r:id="rId24"/>
    <sheet name="Non-Capitalized Leases" sheetId="59" r:id="rId25"/>
    <sheet name="Mileage (TCA)" sheetId="60" r:id="rId26"/>
    <sheet name="Situs" sheetId="61" r:id="rId27"/>
    <sheet name="Income Projections" sheetId="63" r:id="rId28"/>
    <sheet name="Projections - WACC" sheetId="62" r:id="rId29"/>
  </sheets>
  <externalReferences>
    <externalReference r:id="rId30"/>
  </externalReferences>
  <definedNames>
    <definedName name="_xlnm.Print_Area" localSheetId="22">Allocation!$A$1:$E$48</definedName>
    <definedName name="_xlnm.Print_Area" localSheetId="8">'Contact Info'!$A$1:$G$44</definedName>
    <definedName name="_xlnm.Print_Area" localSheetId="19">'Cost (State)'!$A$1:$E$48</definedName>
    <definedName name="_xlnm.Print_Area" localSheetId="18">'Cost (System)'!$A$1:$E$48</definedName>
    <definedName name="_xlnm.Print_Area" localSheetId="0">'Cover Letter'!$A$1:$D$54</definedName>
    <definedName name="_xlnm.Print_Area" localSheetId="1">'Cover Sheet'!$A$1:$K$47</definedName>
    <definedName name="_xlnm.Print_Area" localSheetId="9">Exemptions!$A$1:$G$56</definedName>
    <definedName name="_xlnm.Print_Area" localSheetId="12">'Financial Position 1'!$A$1:$D$49</definedName>
    <definedName name="_xlnm.Print_Area" localSheetId="13">'Financial Position 2'!$A$1:$D$48</definedName>
    <definedName name="_xlnm.Print_Area" localSheetId="14">'Five-Year Projections'!$A$1:$F$45</definedName>
    <definedName name="_xlnm.Print_Area" localSheetId="6">'Forms 1'!$A$1:$K$61</definedName>
    <definedName name="_xlnm.Print_Area" localSheetId="7">'Forms 2'!$A$1:$W$66</definedName>
    <definedName name="_xlnm.Print_Area" localSheetId="3">'General Instructions 1'!$A$1:$K$58</definedName>
    <definedName name="_xlnm.Print_Area" localSheetId="4">'General Instructions 2'!$A$1:$K$60</definedName>
    <definedName name="_xlnm.Print_Area" localSheetId="5">'General Instructions 3'!$A$1:$K$58</definedName>
    <definedName name="_xlnm.Print_Area" localSheetId="15">'Income Indicator Data 1'!$A$1:$D$48</definedName>
    <definedName name="_xlnm.Print_Area" localSheetId="16">'Income Indicator Data 2'!$A$1:$D$50</definedName>
    <definedName name="_xlnm.Print_Area" localSheetId="17">'Income Indicator Data 3'!$A$1:$D$48</definedName>
    <definedName name="_xlnm.Print_Area" localSheetId="27">'Income Projections'!$A$1:$E$64</definedName>
    <definedName name="_xlnm.Print_Area" localSheetId="23">Leased!$A$1:$H$52</definedName>
    <definedName name="_xlnm.Print_Area" localSheetId="11">'Long-Term Debt'!$A$1:$I$49</definedName>
    <definedName name="_xlnm.Print_Area" localSheetId="25">'Mileage (TCA)'!$A$1:$F$50</definedName>
    <definedName name="_xlnm.Print_Area" localSheetId="20">'Miles Owned'!$A$1:$I$50</definedName>
    <definedName name="_xlnm.Print_Area" localSheetId="21">'Miles Owned 2'!$A$1:$I$50</definedName>
    <definedName name="_xlnm.Print_Area" localSheetId="24">'Non-Capitalized Leases'!$A$1:$F$51</definedName>
    <definedName name="_xlnm.Print_Area" localSheetId="10">'PP Exemption'!$A$1:$I$48</definedName>
    <definedName name="_xlnm.Print_Area" localSheetId="28">'Projections - WACC'!$A$1:$G$51</definedName>
    <definedName name="_xlnm.Print_Area" localSheetId="26">Situs!$A$1:$D$47</definedName>
    <definedName name="_xlnm.Print_Area" localSheetId="2">'Table of Contents'!$A$1:$D$47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2" i="69" l="1"/>
  <c r="F4" i="1" l="1"/>
  <c r="B10" i="1" s="1"/>
  <c r="B11" i="1" l="1"/>
  <c r="F3" i="1"/>
  <c r="I33" i="57" l="1"/>
  <c r="H33" i="57"/>
  <c r="G33" i="57"/>
  <c r="F33" i="57"/>
  <c r="E33" i="57"/>
  <c r="D33" i="57"/>
  <c r="C33" i="57"/>
  <c r="B33" i="57"/>
  <c r="C29" i="52" l="1"/>
  <c r="C43" i="50"/>
  <c r="C34" i="50"/>
  <c r="C20" i="50"/>
  <c r="C16" i="48"/>
  <c r="D40" i="48"/>
  <c r="F6" i="49" l="1"/>
  <c r="E6" i="49"/>
  <c r="D6" i="49"/>
  <c r="C6" i="49"/>
  <c r="B6" i="49"/>
  <c r="G47" i="67"/>
  <c r="G31" i="67"/>
  <c r="D9" i="68"/>
  <c r="C9" i="68"/>
  <c r="D58" i="65" l="1"/>
  <c r="D59" i="65" s="1"/>
  <c r="D60" i="65" s="1"/>
  <c r="D61" i="65" s="1"/>
  <c r="D62" i="65" s="1"/>
  <c r="D63" i="65" s="1"/>
  <c r="D64" i="65" s="1"/>
  <c r="D65" i="65" s="1"/>
  <c r="D66" i="65" s="1"/>
  <c r="D67" i="65" s="1"/>
  <c r="D68" i="65" s="1"/>
  <c r="D69" i="65" s="1"/>
  <c r="D70" i="65" s="1"/>
  <c r="D71" i="65" s="1"/>
  <c r="D72" i="65" s="1"/>
  <c r="D73" i="65" s="1"/>
  <c r="D74" i="65" s="1"/>
  <c r="D75" i="65" s="1"/>
  <c r="D76" i="65" s="1"/>
  <c r="D77" i="65" s="1"/>
  <c r="D78" i="65" s="1"/>
  <c r="D79" i="65" s="1"/>
  <c r="D80" i="65" s="1"/>
  <c r="D81" i="65" s="1"/>
  <c r="D82" i="65" s="1"/>
  <c r="C58" i="65"/>
  <c r="C59" i="65" s="1"/>
  <c r="C60" i="65" s="1"/>
  <c r="C61" i="65" s="1"/>
  <c r="C62" i="65" s="1"/>
  <c r="C63" i="65" s="1"/>
  <c r="C64" i="65" s="1"/>
  <c r="C65" i="65" s="1"/>
  <c r="C66" i="65" s="1"/>
  <c r="C67" i="65" s="1"/>
  <c r="C68" i="65" s="1"/>
  <c r="C69" i="65" s="1"/>
  <c r="C70" i="65" s="1"/>
  <c r="C71" i="65" s="1"/>
  <c r="C72" i="65" s="1"/>
  <c r="C73" i="65" s="1"/>
  <c r="C74" i="65" s="1"/>
  <c r="C75" i="65" s="1"/>
  <c r="C76" i="65" s="1"/>
  <c r="C77" i="65" s="1"/>
  <c r="C78" i="65" s="1"/>
  <c r="C79" i="65" s="1"/>
  <c r="C80" i="65" s="1"/>
  <c r="C81" i="65" s="1"/>
  <c r="C82" i="65" s="1"/>
  <c r="A80" i="65" l="1"/>
  <c r="A72" i="65"/>
  <c r="A64" i="65"/>
  <c r="A79" i="65"/>
  <c r="A71" i="65"/>
  <c r="A63" i="65"/>
  <c r="A57" i="65"/>
  <c r="A59" i="65"/>
  <c r="A82" i="65"/>
  <c r="A76" i="65"/>
  <c r="A68" i="65"/>
  <c r="A60" i="65"/>
  <c r="A75" i="65"/>
  <c r="A81" i="65"/>
  <c r="A73" i="65"/>
  <c r="A65" i="65"/>
  <c r="A67" i="65"/>
  <c r="A69" i="65"/>
  <c r="A61" i="65"/>
  <c r="A74" i="65"/>
  <c r="A66" i="65"/>
  <c r="A58" i="65"/>
  <c r="A78" i="65"/>
  <c r="A70" i="65"/>
  <c r="A62" i="65"/>
  <c r="A77" i="65"/>
  <c r="B8" i="1" l="1"/>
  <c r="A20" i="65" l="1"/>
  <c r="A12" i="65"/>
  <c r="C4" i="68"/>
  <c r="D4" i="52"/>
  <c r="D4" i="54"/>
  <c r="C4" i="52"/>
  <c r="D4" i="68"/>
  <c r="C4" i="54"/>
  <c r="D4" i="51"/>
  <c r="C4" i="51"/>
  <c r="C4" i="48"/>
  <c r="D4" i="47"/>
  <c r="D4" i="50"/>
  <c r="C4" i="47"/>
  <c r="C4" i="50"/>
  <c r="D4" i="48"/>
  <c r="B3" i="49"/>
  <c r="C3" i="49" s="1"/>
  <c r="D3" i="49" s="1"/>
  <c r="E3" i="49" s="1"/>
  <c r="F3" i="49" s="1"/>
  <c r="B6" i="67"/>
  <c r="B3" i="41"/>
  <c r="B4" i="41"/>
  <c r="E42" i="54" l="1"/>
  <c r="D42" i="54"/>
  <c r="C42" i="54"/>
  <c r="E38" i="54"/>
  <c r="D38" i="54"/>
  <c r="C38" i="54"/>
  <c r="E29" i="54"/>
  <c r="D29" i="54"/>
  <c r="C29" i="54"/>
  <c r="E42" i="52"/>
  <c r="D42" i="52"/>
  <c r="C42" i="52"/>
  <c r="E38" i="52"/>
  <c r="D38" i="52"/>
  <c r="D43" i="52" s="1"/>
  <c r="C38" i="52"/>
  <c r="E29" i="52"/>
  <c r="D29" i="52"/>
  <c r="D43" i="50"/>
  <c r="D34" i="50"/>
  <c r="D20" i="50"/>
  <c r="C32" i="47"/>
  <c r="C43" i="54" l="1"/>
  <c r="E43" i="54"/>
  <c r="E43" i="52"/>
  <c r="C43" i="52"/>
  <c r="D43" i="54"/>
  <c r="D39" i="48"/>
  <c r="C39" i="48"/>
  <c r="D28" i="48"/>
  <c r="C28" i="48"/>
  <c r="D16" i="48"/>
  <c r="C40" i="48" l="1"/>
  <c r="D20" i="47"/>
  <c r="C20" i="47"/>
  <c r="D38" i="47"/>
  <c r="D39" i="47" s="1"/>
  <c r="C38" i="47"/>
  <c r="C39" i="47" s="1"/>
  <c r="D32" i="47"/>
  <c r="B4" i="40" l="1"/>
  <c r="B3" i="40"/>
  <c r="D32" i="67" l="1"/>
</calcChain>
</file>

<file path=xl/sharedStrings.xml><?xml version="1.0" encoding="utf-8"?>
<sst xmlns="http://schemas.openxmlformats.org/spreadsheetml/2006/main" count="13461" uniqueCount="3217">
  <si>
    <t>Signature</t>
  </si>
  <si>
    <t>Date</t>
  </si>
  <si>
    <t>Idaho State Tax Commission</t>
  </si>
  <si>
    <t>processing@tax.idaho.gov</t>
  </si>
  <si>
    <t>208-334-5364</t>
  </si>
  <si>
    <t>PO Box 36</t>
  </si>
  <si>
    <t>Boise ID 83722-0410</t>
  </si>
  <si>
    <t>propertytax@tax.idaho.gov</t>
  </si>
  <si>
    <t xml:space="preserve">Representative </t>
  </si>
  <si>
    <t>Title</t>
  </si>
  <si>
    <t>Address Line 1</t>
  </si>
  <si>
    <t>Address Line 2</t>
  </si>
  <si>
    <t>City</t>
  </si>
  <si>
    <t>State</t>
  </si>
  <si>
    <t>Zip Code</t>
  </si>
  <si>
    <t>Country (if not in the U.S.)</t>
  </si>
  <si>
    <t>Federal Employer Identification Number</t>
  </si>
  <si>
    <t>E-Mail Address</t>
  </si>
  <si>
    <t>Telephone Number</t>
  </si>
  <si>
    <t>Fax Number</t>
  </si>
  <si>
    <t>A.</t>
  </si>
  <si>
    <t>Value</t>
  </si>
  <si>
    <t>B.</t>
  </si>
  <si>
    <t>Licensed Vehicles (Idaho Code 63-602J)                                                 Include only vehicles licensed in Idaho.</t>
  </si>
  <si>
    <t>C.</t>
  </si>
  <si>
    <t>Contracts and Contract Rights</t>
  </si>
  <si>
    <t>Copyrights</t>
  </si>
  <si>
    <t>Custom Computer Programs                                                                       (See Idaho Code 63-3616)</t>
  </si>
  <si>
    <t>Customer Lists</t>
  </si>
  <si>
    <t>Franchises</t>
  </si>
  <si>
    <t>Goodwill</t>
  </si>
  <si>
    <t>Licenses</t>
  </si>
  <si>
    <t>Patents</t>
  </si>
  <si>
    <t>Rights-of-way that are possessory only and not accompanied by title</t>
  </si>
  <si>
    <t>Trademarks</t>
  </si>
  <si>
    <t>Trade Secrets</t>
  </si>
  <si>
    <t xml:space="preserve">Check the preferred option to remove intangible personal property from the appraised value.  If a election is not made, Option A will be the default method applied. </t>
  </si>
  <si>
    <t>Option A.</t>
  </si>
  <si>
    <t>Value of exempt intangible personal property is subtracted out at the system level.</t>
  </si>
  <si>
    <t>Option B.</t>
  </si>
  <si>
    <t>Value of exempt intangible personal property is subtracted out at the state level.</t>
  </si>
  <si>
    <t>Option C.</t>
  </si>
  <si>
    <t>Value of exempt intangible personal property is excluded from the value using valuation models which value only the non-exempt assets.</t>
  </si>
  <si>
    <t>PART A</t>
  </si>
  <si>
    <t>Personal Property Description</t>
  </si>
  <si>
    <t>Cost</t>
  </si>
  <si>
    <t>Depreciated Cost</t>
  </si>
  <si>
    <t>Total</t>
  </si>
  <si>
    <t>State Income Taxes</t>
  </si>
  <si>
    <t>Address</t>
  </si>
  <si>
    <t>Original Cost</t>
  </si>
  <si>
    <t>County</t>
  </si>
  <si>
    <t xml:space="preserve">Report information by the uniform tax code area system as prescribed by the Idaho State Tax Commission. </t>
  </si>
  <si>
    <t>Market Value</t>
  </si>
  <si>
    <t>Be sure to include a separate and completed line item for each operating property interest (if any) on: Government, Tribal, State, County, Municipal and/or other lands and property exempt from taxation (Idaho Code 63-309), or otherwise not county assessed or assessed as operating property to another company owner (Idaho Codes: 63-201(16), 63-401, 63-402).</t>
  </si>
  <si>
    <r>
      <t xml:space="preserve">The following items are exempt.  Show the value for each applicable item and explain how the value was determined.  In all instances </t>
    </r>
    <r>
      <rPr>
        <b/>
        <i/>
        <sz val="11"/>
        <rFont val="Calibri"/>
        <family val="2"/>
        <scheme val="minor"/>
      </rPr>
      <t xml:space="preserve">depreciated </t>
    </r>
    <r>
      <rPr>
        <sz val="11"/>
        <rFont val="Calibri"/>
        <family val="2"/>
        <scheme val="minor"/>
      </rPr>
      <t>or</t>
    </r>
    <r>
      <rPr>
        <b/>
        <i/>
        <sz val="11"/>
        <rFont val="Calibri"/>
        <family val="2"/>
        <scheme val="minor"/>
      </rPr>
      <t xml:space="preserve"> amortized</t>
    </r>
    <r>
      <rPr>
        <sz val="11"/>
        <rFont val="Calibri"/>
        <family val="2"/>
        <scheme val="minor"/>
      </rPr>
      <t xml:space="preserve"> values must be shown.  Attach a separate page for calculations, if needed.</t>
    </r>
  </si>
  <si>
    <r>
      <t xml:space="preserve">Appraisal Tax Representative </t>
    </r>
    <r>
      <rPr>
        <sz val="11"/>
        <rFont val="Calibri"/>
        <family val="2"/>
        <scheme val="minor"/>
      </rPr>
      <t>(receives appraisal &amp; correspondence)</t>
    </r>
  </si>
  <si>
    <r>
      <rPr>
        <b/>
        <sz val="14"/>
        <rFont val="Calibri"/>
        <family val="2"/>
        <scheme val="minor"/>
      </rPr>
      <t>Tax Bill Representative</t>
    </r>
    <r>
      <rPr>
        <sz val="14"/>
        <rFont val="Calibri"/>
        <family val="2"/>
        <scheme val="minor"/>
      </rPr>
      <t xml:space="preserve"> </t>
    </r>
    <r>
      <rPr>
        <sz val="11"/>
        <rFont val="Calibri"/>
        <family val="2"/>
        <scheme val="minor"/>
      </rPr>
      <t>(receives tax bill)</t>
    </r>
  </si>
  <si>
    <r>
      <rPr>
        <b/>
        <sz val="14"/>
        <rFont val="Calibri"/>
        <family val="2"/>
        <scheme val="minor"/>
      </rPr>
      <t>Mapping and Tax Code Area Representative</t>
    </r>
    <r>
      <rPr>
        <sz val="14"/>
        <rFont val="Calibri"/>
        <family val="2"/>
        <scheme val="minor"/>
      </rPr>
      <t xml:space="preserve"> </t>
    </r>
    <r>
      <rPr>
        <sz val="11"/>
        <rFont val="Calibri"/>
        <family val="2"/>
        <scheme val="minor"/>
      </rPr>
      <t>(receives tax code area mapping information)</t>
    </r>
  </si>
  <si>
    <t>THIS REPORT SHALL NOT BE CONSIDERED FILED IF NOT COMPLETED IN FULL</t>
  </si>
  <si>
    <t>General Instructions</t>
  </si>
  <si>
    <t>Contact Information</t>
  </si>
  <si>
    <t>Exemptions</t>
  </si>
  <si>
    <t>Tangible Personal Property Exemption</t>
  </si>
  <si>
    <t>PART B</t>
  </si>
  <si>
    <t>Idaho Declaration of Leased Machines &amp; Equipment</t>
  </si>
  <si>
    <t>Number</t>
  </si>
  <si>
    <t>Calculation</t>
  </si>
  <si>
    <t>(Include account number or detailed description.)</t>
  </si>
  <si>
    <t>Year</t>
  </si>
  <si>
    <t>Ada</t>
  </si>
  <si>
    <t>Adams</t>
  </si>
  <si>
    <t>Bannock</t>
  </si>
  <si>
    <t>Bear Lake</t>
  </si>
  <si>
    <t>Benewah</t>
  </si>
  <si>
    <t>Bingham</t>
  </si>
  <si>
    <t>Blaine</t>
  </si>
  <si>
    <t>Boise</t>
  </si>
  <si>
    <t>Bonner</t>
  </si>
  <si>
    <t>Bonneville</t>
  </si>
  <si>
    <t>Boundary</t>
  </si>
  <si>
    <t>Butte</t>
  </si>
  <si>
    <t>Camas</t>
  </si>
  <si>
    <t>Canyon</t>
  </si>
  <si>
    <t>Caribou</t>
  </si>
  <si>
    <t>Cassia</t>
  </si>
  <si>
    <t>Clark</t>
  </si>
  <si>
    <t>Clearwater</t>
  </si>
  <si>
    <t>Custer</t>
  </si>
  <si>
    <t>Elmore</t>
  </si>
  <si>
    <t>Franklin</t>
  </si>
  <si>
    <t>Fremont</t>
  </si>
  <si>
    <t>Gem</t>
  </si>
  <si>
    <t>Gooding</t>
  </si>
  <si>
    <t>Idaho</t>
  </si>
  <si>
    <t>Jefferson</t>
  </si>
  <si>
    <t>Jerome</t>
  </si>
  <si>
    <t>Kootenai</t>
  </si>
  <si>
    <t>Latah</t>
  </si>
  <si>
    <t>Lemhi</t>
  </si>
  <si>
    <t>Lewis</t>
  </si>
  <si>
    <t>Lincoln</t>
  </si>
  <si>
    <t>Madison</t>
  </si>
  <si>
    <t>Minidoka</t>
  </si>
  <si>
    <t>Nez Perce</t>
  </si>
  <si>
    <t>Oneida</t>
  </si>
  <si>
    <t>Owyhee</t>
  </si>
  <si>
    <t>Payette</t>
  </si>
  <si>
    <t>Power</t>
  </si>
  <si>
    <t>Shoshone</t>
  </si>
  <si>
    <t>Teton</t>
  </si>
  <si>
    <t>Twin Falls</t>
  </si>
  <si>
    <t>Valley</t>
  </si>
  <si>
    <t>Washington</t>
  </si>
  <si>
    <t>Tax Code</t>
  </si>
  <si>
    <t>Leasing Company</t>
  </si>
  <si>
    <t>Name of</t>
  </si>
  <si>
    <t>of Units</t>
  </si>
  <si>
    <t>Description of</t>
  </si>
  <si>
    <t>Equipment Leased</t>
  </si>
  <si>
    <t>Built</t>
  </si>
  <si>
    <t>Original</t>
  </si>
  <si>
    <t>(New)</t>
  </si>
  <si>
    <t>Area</t>
  </si>
  <si>
    <t>Company Name:</t>
  </si>
  <si>
    <t>Printed Name and Title</t>
  </si>
  <si>
    <t>Under penalty of perjury, I hereby certify that this statement has been prepared under my direction 
and supervision from the original books and records of said company and that the facts, statements, 
and schedules in this statement are true, correct, and complete to the best of my knowledge.</t>
  </si>
  <si>
    <t>Table of Contents</t>
  </si>
  <si>
    <t>Tax Account ID #:</t>
  </si>
  <si>
    <t>Page</t>
  </si>
  <si>
    <t>Filing Information</t>
  </si>
  <si>
    <t>Exemption Information</t>
  </si>
  <si>
    <t>Submission Information</t>
  </si>
  <si>
    <t>Purpose Of This Report</t>
  </si>
  <si>
    <t>Forms</t>
  </si>
  <si>
    <t>Power of Attorney (POA)</t>
  </si>
  <si>
    <r>
      <t xml:space="preserve">A Power of Attorney (POA) is a legal document authorizing someone to act as your representative.  You, the taxpayer/grantor, must complete, sign and return this form if you want to grant power of attorney to an accountant, tax return preparer, attorney, family member or anyone else to act on your behalf with the Tax Commission. It doesn’t apply to matters before other state or federal agencies, including the IRS.  This form is effective on the date signed and it remains in effect until the expiration date, if specially designated, or if you revoke it, whichever is earlier.
If a third party (tax rep., attorney, etc.) represents an operating property, a Power of Attorney (POA) form must be filed with the Idaho State Tax Commission in order for staff to communicate and release information pertaining to the company and their valuation.  If this situation pertains to you, please read the following instructions and complete the POA form.  A quick way to find the form is type POA in the Search field on the main page of our website: </t>
    </r>
    <r>
      <rPr>
        <b/>
        <sz val="11"/>
        <color rgb="FF002060"/>
        <rFont val="Calibri"/>
        <family val="2"/>
        <scheme val="minor"/>
      </rPr>
      <t>tax.idaho.gov</t>
    </r>
    <r>
      <rPr>
        <sz val="11"/>
        <color rgb="FF002060"/>
        <rFont val="Calibri"/>
        <family val="2"/>
        <scheme val="minor"/>
      </rPr>
      <t>.</t>
    </r>
    <r>
      <rPr>
        <sz val="11"/>
        <rFont val="Calibri"/>
        <family val="2"/>
        <scheme val="minor"/>
      </rPr>
      <t xml:space="preserve">
You can appoint, change or add representative(s) at any time by submitting a POA.  If you previously filed a POA with the Tax Commission, submitting another POA with the same tax or fee matters and periods will automatically replace and revoke all previous POAs on file.  If you want to add a representative, but not replace or revoke previous POAs, check the box in Section 5 and attach a copy of all POAs that are to remain in effect.  
You may revoke a POA or the representative may withdraw at any time by submitting a copy of the previously executed POA with “REVOKE” written across the top of the form with your signature and date.  You can also submit a written statement specifying your intention to revoke a POA or withdraw a representative.  You must sign and date the statement and include the name, address and SSN/EIN of the taxpayer/grantor and the name and address of the representatives whose authority is being revoked or withdrawn.</t>
    </r>
  </si>
  <si>
    <t>Email:</t>
  </si>
  <si>
    <t>Fax:</t>
  </si>
  <si>
    <t>Mail:</t>
  </si>
  <si>
    <t>Send POAs to any</t>
  </si>
  <si>
    <t xml:space="preserve">of the following: </t>
  </si>
  <si>
    <t>or</t>
  </si>
  <si>
    <t>Long-Term Debt</t>
  </si>
  <si>
    <t>Long-Term Debt Outstanding  (including subsidiaries)</t>
  </si>
  <si>
    <t xml:space="preserve">Long term debt issues are used to calculate a yield to maturity (YTM). In particular, the YTM's of long term debt issues that have issued recently can be used as indicators of the cost of debt. </t>
  </si>
  <si>
    <t>Issue Description</t>
  </si>
  <si>
    <t xml:space="preserve">Date of Issue </t>
  </si>
  <si>
    <t>Issue Rate</t>
  </si>
  <si>
    <t>Date of Maturity</t>
  </si>
  <si>
    <t>Amount Outstanding</t>
  </si>
  <si>
    <t>Market Price</t>
  </si>
  <si>
    <t>Moodys Rating</t>
  </si>
  <si>
    <t>S&amp;P Rating</t>
  </si>
  <si>
    <t>Form R-1 Schedule 200</t>
  </si>
  <si>
    <t>System</t>
  </si>
  <si>
    <t>Item</t>
  </si>
  <si>
    <t>Account</t>
  </si>
  <si>
    <t>CURRENT ASSETS</t>
  </si>
  <si>
    <t>Cash</t>
  </si>
  <si>
    <t>Temporary Cash Investments</t>
  </si>
  <si>
    <t>Special Deposits</t>
  </si>
  <si>
    <t>ACCOUNTS RECEIVABLE</t>
  </si>
  <si>
    <t>Loans and Notes</t>
  </si>
  <si>
    <t>Interline and Other Balances</t>
  </si>
  <si>
    <t>Customers</t>
  </si>
  <si>
    <t>Other Receivables</t>
  </si>
  <si>
    <t>Accrued Accounts (Receivables)</t>
  </si>
  <si>
    <t>Receivables from Affiliates</t>
  </si>
  <si>
    <t>Less Allowance for Uncollectibles</t>
  </si>
  <si>
    <t>Materials and Supplies</t>
  </si>
  <si>
    <t>Other Current Assets</t>
  </si>
  <si>
    <t>Total Current Assets</t>
  </si>
  <si>
    <t>OTHER ASSETS</t>
  </si>
  <si>
    <t>Special Funds</t>
  </si>
  <si>
    <t>Investments and Advances Affiliated Companies</t>
  </si>
  <si>
    <t>Other Investments and Advances</t>
  </si>
  <si>
    <t>Allowances for Net Losses</t>
  </si>
  <si>
    <t>Equity Securities/Non-current or Uncharged</t>
  </si>
  <si>
    <t>Property Used in Non-carrier Operations</t>
  </si>
  <si>
    <t>Less Depreciation for Line 20</t>
  </si>
  <si>
    <t>Other Assets</t>
  </si>
  <si>
    <t>Other Deferred Debits</t>
  </si>
  <si>
    <t>Accumulated Deferred Income Tax Debits</t>
  </si>
  <si>
    <t>Total Other Assets</t>
  </si>
  <si>
    <t>ROAD AND EQUIPMENT</t>
  </si>
  <si>
    <t>Road</t>
  </si>
  <si>
    <t>Equipment</t>
  </si>
  <si>
    <t>Unallocated Items</t>
  </si>
  <si>
    <t>Accumulated Depreciation and Amortization</t>
  </si>
  <si>
    <t>Net Road and Equipment</t>
  </si>
  <si>
    <t>Total Assets</t>
  </si>
  <si>
    <t>708, 709</t>
  </si>
  <si>
    <t>710, 711, 714</t>
  </si>
  <si>
    <t>715, 716, 717</t>
  </si>
  <si>
    <t>721, 721.5</t>
  </si>
  <si>
    <t>722, 723</t>
  </si>
  <si>
    <t>737, 738</t>
  </si>
  <si>
    <t xml:space="preserve"> </t>
  </si>
  <si>
    <t>739, 741</t>
  </si>
  <si>
    <t>731, 732</t>
  </si>
  <si>
    <t>733, 735</t>
  </si>
  <si>
    <t>Statement of Financial Position - Part 1</t>
  </si>
  <si>
    <t>Statement of Financial Position - Part 2</t>
  </si>
  <si>
    <t>CURRENT LIABILITIES</t>
  </si>
  <si>
    <t>Loans and Notes Payable</t>
  </si>
  <si>
    <t>Accounts:  Interline/Other Balances</t>
  </si>
  <si>
    <t>Audited Accounts and Wages</t>
  </si>
  <si>
    <t>Other Accounts Payable</t>
  </si>
  <si>
    <t>Interest and Dividend Payable</t>
  </si>
  <si>
    <t>Payable to Affiliates</t>
  </si>
  <si>
    <t>Accrued Accounts Payable</t>
  </si>
  <si>
    <t>Taxes Accrued</t>
  </si>
  <si>
    <t>Other Current Liabilities</t>
  </si>
  <si>
    <t>Total Current Liabilities</t>
  </si>
  <si>
    <t>NON-CURRENT LIABILITIES</t>
  </si>
  <si>
    <t>Funded Debt - Unmatured</t>
  </si>
  <si>
    <t>Equipment Obligations (Trusts)</t>
  </si>
  <si>
    <t>Capitalized Lease Obligations</t>
  </si>
  <si>
    <t>Debt in Default</t>
  </si>
  <si>
    <t>Accounts Payable:  Affiliated Companies</t>
  </si>
  <si>
    <t>Unamortized Debt Premium</t>
  </si>
  <si>
    <t>Interest in Default</t>
  </si>
  <si>
    <t>Deferred Revenues - Transfers From Government</t>
  </si>
  <si>
    <t>Accumulated Deferred Income Tax Credit</t>
  </si>
  <si>
    <t>Other Long-Term Liabilities and Deferred Credits</t>
  </si>
  <si>
    <t>Total Non-current Liabilities</t>
  </si>
  <si>
    <t>SHAREHOLDERS' EQUITY</t>
  </si>
  <si>
    <t>Total Capital Stock</t>
  </si>
  <si>
    <t>Common Stock</t>
  </si>
  <si>
    <t>Preferred Stock</t>
  </si>
  <si>
    <t>Discount on Capital Stock</t>
  </si>
  <si>
    <t>Additional Capital</t>
  </si>
  <si>
    <t>Retained Earnings - Appropriated</t>
  </si>
  <si>
    <t>Unappropriated</t>
  </si>
  <si>
    <t>Less Treasury Stock - Shares</t>
  </si>
  <si>
    <t>Net Shareholders' Equity</t>
  </si>
  <si>
    <t>Total Liabilities and Shareholders' Equity</t>
  </si>
  <si>
    <t>755, 756</t>
  </si>
  <si>
    <t>760-762</t>
  </si>
  <si>
    <t>765, 767</t>
  </si>
  <si>
    <t>770.1, 770.2</t>
  </si>
  <si>
    <t>various</t>
  </si>
  <si>
    <t>791, 792</t>
  </si>
  <si>
    <t>794, 795</t>
  </si>
  <si>
    <t>Five-Year Projections</t>
  </si>
  <si>
    <t>Operating Cash Flows</t>
  </si>
  <si>
    <t>Capital Expenses</t>
  </si>
  <si>
    <t>Depreciation</t>
  </si>
  <si>
    <t>Federal Income Taxes</t>
  </si>
  <si>
    <t>Total Other Income</t>
  </si>
  <si>
    <t>Form R-1 Schedule 210</t>
  </si>
  <si>
    <t>Items</t>
  </si>
  <si>
    <t>Net Revenue From Railway Operations</t>
  </si>
  <si>
    <t>Freight</t>
  </si>
  <si>
    <t>Passenger</t>
  </si>
  <si>
    <t>Passenger - Related</t>
  </si>
  <si>
    <t>Switching</t>
  </si>
  <si>
    <t>Water Transfers</t>
  </si>
  <si>
    <t>Demurrage</t>
  </si>
  <si>
    <t>Incidental</t>
  </si>
  <si>
    <t>Joint Facility - Credits</t>
  </si>
  <si>
    <t>Joint Facility - Debits</t>
  </si>
  <si>
    <t>Railway Operating Revenues (Exclusive of Transfers From Government Authorities - lines 1- 9)</t>
  </si>
  <si>
    <t>Railway Operating Revenues - Transfers From Government Authorities for Current Operations</t>
  </si>
  <si>
    <t>Railway Operating Revenues - Amortization of Deferred Transfers From Government Authorities</t>
  </si>
  <si>
    <t>Total Revenue From Operations</t>
  </si>
  <si>
    <t>Railway Operating Expenses</t>
  </si>
  <si>
    <t>RAILWAY OPERATING INCOME</t>
  </si>
  <si>
    <t xml:space="preserve">OTHER INCOME </t>
  </si>
  <si>
    <t>Revenue From Non-carrier Property</t>
  </si>
  <si>
    <t>Miscellaneous Rent Income</t>
  </si>
  <si>
    <t>Profit - Separate Properties</t>
  </si>
  <si>
    <t>Dividend Income (Cost Method)</t>
  </si>
  <si>
    <t>Interest Income</t>
  </si>
  <si>
    <t>Income From Sinking Funds, etc.</t>
  </si>
  <si>
    <t>Release of Premiums - Debt</t>
  </si>
  <si>
    <t>Contract Reimbursements</t>
  </si>
  <si>
    <t>Miscellaneous Income From Affiliated Companies</t>
  </si>
  <si>
    <t>Dividends</t>
  </si>
  <si>
    <t>Equity in Undistributed Earnings</t>
  </si>
  <si>
    <t>Total All Income</t>
  </si>
  <si>
    <t xml:space="preserve">    MISCELLANEOUS DEDUCTIONS FROM INCOME</t>
  </si>
  <si>
    <t>Expenses of Non-carrier Property</t>
  </si>
  <si>
    <t>Miscellaneous Taxes</t>
  </si>
  <si>
    <t>Separate Property Losses</t>
  </si>
  <si>
    <t>Maintenance of Investment - Organization</t>
  </si>
  <si>
    <t>Income Transferred Under Contract</t>
  </si>
  <si>
    <t>Miscellaneous Income Charges</t>
  </si>
  <si>
    <t>Uncollectible Accounts</t>
  </si>
  <si>
    <t>Total Miscellaneous Deductions</t>
  </si>
  <si>
    <t>INTEREST ON FUNDED DEBT</t>
  </si>
  <si>
    <t>Income Available for Fixed Charges (lines 28 thru 36)</t>
  </si>
  <si>
    <t>Fixed Interest not in Default</t>
  </si>
  <si>
    <t>Interest on Unfunded Debt</t>
  </si>
  <si>
    <t>Amortization of Discount - Funded Debt</t>
  </si>
  <si>
    <t>Total Fixed Charges</t>
  </si>
  <si>
    <t>Income after Fixed Charges</t>
  </si>
  <si>
    <t>Other Deductions</t>
  </si>
  <si>
    <t>Contingent Interest</t>
  </si>
  <si>
    <t>Infrequent Items (Debit) Credit</t>
  </si>
  <si>
    <t>Income (Loss) Continued Operations Before Income Taxes</t>
  </si>
  <si>
    <t>PROVISION FOR INCOME TAXES</t>
  </si>
  <si>
    <t>Income Taxes on Ordinary Income</t>
  </si>
  <si>
    <t>Other Income Taxes</t>
  </si>
  <si>
    <t>Provision for Deferred Income Taxes</t>
  </si>
  <si>
    <t>Total Provision for Income Taxes</t>
  </si>
  <si>
    <t>Income from Continued Operations</t>
  </si>
  <si>
    <t>DISCONTINUED OPERATIONS</t>
  </si>
  <si>
    <t>Income (Loss) From Discontinued Operations</t>
  </si>
  <si>
    <t>Less Applicable Income Taxes</t>
  </si>
  <si>
    <t>Gain (Loss) Disposal of Discontinued Operations</t>
  </si>
  <si>
    <t>Income Before Extraordinary Items</t>
  </si>
  <si>
    <t>EXTRAORDINARY ITEMS &amp; ACCOUNTING CHANGES</t>
  </si>
  <si>
    <t>Extraordinary Items (Net)</t>
  </si>
  <si>
    <t>Income Taxes on Extraordinary Items</t>
  </si>
  <si>
    <t>Provision for Deferred Income Taxes on Extraordinary Items</t>
  </si>
  <si>
    <t>Total Extraordinary Items</t>
  </si>
  <si>
    <t>Cumulative Effect of Changes in Accounting Principles</t>
  </si>
  <si>
    <t>Net Income (Loss)</t>
  </si>
  <si>
    <t>Net Revenues From Railway Operations</t>
  </si>
  <si>
    <t>Income From Leases of Road and Equipment</t>
  </si>
  <si>
    <t>Rent Paid for Leases of Road and Equipment</t>
  </si>
  <si>
    <t>Net Railway Operating Income (Loss)</t>
  </si>
  <si>
    <t>RECONCILIATION OF NET RAILWAY OPERATING INCOME</t>
  </si>
  <si>
    <t>Results of Operations - Part 2</t>
  </si>
  <si>
    <t>Cost Indicator Data - System</t>
  </si>
  <si>
    <t>Land for Transportation Purposes</t>
  </si>
  <si>
    <t>Grading</t>
  </si>
  <si>
    <t>Other Rights-of-Way Expenditures</t>
  </si>
  <si>
    <t>Tunnels and Subways</t>
  </si>
  <si>
    <t>Bridges, Trestles, and Culverts</t>
  </si>
  <si>
    <t>Other Elevated Structures</t>
  </si>
  <si>
    <t>Ties</t>
  </si>
  <si>
    <t>Rail and Other Track Material</t>
  </si>
  <si>
    <t>Ballast</t>
  </si>
  <si>
    <t>Fences, Snowsheds, and Signs</t>
  </si>
  <si>
    <t>Stations and Office Buildings</t>
  </si>
  <si>
    <t>Roadway Buildings</t>
  </si>
  <si>
    <t>Water and Fuel Stations</t>
  </si>
  <si>
    <t>Shops and Engine Houses</t>
  </si>
  <si>
    <t>Warehouses and Docks</t>
  </si>
  <si>
    <t>Coal and Ore Terminals</t>
  </si>
  <si>
    <t>TOFC/COFC Terminals</t>
  </si>
  <si>
    <t>Communications Systems</t>
  </si>
  <si>
    <t>Signals and Interlockers</t>
  </si>
  <si>
    <t>Power Plants and Systems</t>
  </si>
  <si>
    <t>Other Structures</t>
  </si>
  <si>
    <t>Roadway Machinery</t>
  </si>
  <si>
    <t>Public Improvements - Construction</t>
  </si>
  <si>
    <t>Shop Machinery</t>
  </si>
  <si>
    <t>Total Expenditures - Road</t>
  </si>
  <si>
    <t>Locomotives</t>
  </si>
  <si>
    <t>Freight Train Cars</t>
  </si>
  <si>
    <t>Passenger Train Cars</t>
  </si>
  <si>
    <t>Highway Revenue Equipment</t>
  </si>
  <si>
    <t>Floating Equipment</t>
  </si>
  <si>
    <t>Work Equipment</t>
  </si>
  <si>
    <t>Other Equipment</t>
  </si>
  <si>
    <t>Total Expenditures - Equipment</t>
  </si>
  <si>
    <t>Interest During Construction</t>
  </si>
  <si>
    <t>Other Investments</t>
  </si>
  <si>
    <t>Construction Work in Progress</t>
  </si>
  <si>
    <t>Total for Other - Expenditures</t>
  </si>
  <si>
    <t xml:space="preserve">Accumulated </t>
  </si>
  <si>
    <t>22-23</t>
  </si>
  <si>
    <t>29, 31, 45</t>
  </si>
  <si>
    <t xml:space="preserve">Grand Total </t>
  </si>
  <si>
    <t>Computer Systems - PC, Word Proc. Equipment</t>
  </si>
  <si>
    <t>Cost Indicator Data - State (Idaho Only)</t>
  </si>
  <si>
    <t>Miles of Road Listed by States (All Tracks)</t>
  </si>
  <si>
    <t xml:space="preserve">Line </t>
  </si>
  <si>
    <t xml:space="preserve">Operated </t>
  </si>
  <si>
    <t xml:space="preserve">Under </t>
  </si>
  <si>
    <t>Trackage</t>
  </si>
  <si>
    <t>Right</t>
  </si>
  <si>
    <t>Main Line</t>
  </si>
  <si>
    <t>Owned</t>
  </si>
  <si>
    <t>Branch Line</t>
  </si>
  <si>
    <t>Line</t>
  </si>
  <si>
    <t>Operated</t>
  </si>
  <si>
    <t>Under Lease</t>
  </si>
  <si>
    <t>Under</t>
  </si>
  <si>
    <t>Contract</t>
  </si>
  <si>
    <t xml:space="preserve">Miles of </t>
  </si>
  <si>
    <t xml:space="preserve">Yard Tracks </t>
  </si>
  <si>
    <t>Alabama</t>
  </si>
  <si>
    <t>Alaska</t>
  </si>
  <si>
    <t>Arizona</t>
  </si>
  <si>
    <t>Arkansas</t>
  </si>
  <si>
    <t>California</t>
  </si>
  <si>
    <t>Colorado</t>
  </si>
  <si>
    <t>Connecticut</t>
  </si>
  <si>
    <t>Delaware</t>
  </si>
  <si>
    <t>Florida</t>
  </si>
  <si>
    <t>Georgia</t>
  </si>
  <si>
    <t>Hawaii</t>
  </si>
  <si>
    <t>Illinois</t>
  </si>
  <si>
    <t>Indiana</t>
  </si>
  <si>
    <t>Iowa</t>
  </si>
  <si>
    <t>Kansas</t>
  </si>
  <si>
    <t>Kentucky</t>
  </si>
  <si>
    <t>Louisiana</t>
  </si>
  <si>
    <t>Maine</t>
  </si>
  <si>
    <t>Maryland</t>
  </si>
  <si>
    <t>Massachusetts</t>
  </si>
  <si>
    <t>Michigan</t>
  </si>
  <si>
    <t>Minnesota</t>
  </si>
  <si>
    <t>Mississippi</t>
  </si>
  <si>
    <t>Missouri</t>
  </si>
  <si>
    <t>and Siding</t>
  </si>
  <si>
    <t xml:space="preserve">Total </t>
  </si>
  <si>
    <t xml:space="preserve">Mileage </t>
  </si>
  <si>
    <t>Line Owned</t>
  </si>
  <si>
    <t xml:space="preserve">Not </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</si>
  <si>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</si>
  <si>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</si>
  <si>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</si>
  <si>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</si>
  <si>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</si>
  <si>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</si>
  <si>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</si>
  <si>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</si>
  <si>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</si>
  <si>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</si>
  <si>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</si>
  <si>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</si>
  <si>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</si>
  <si>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</si>
  <si>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</si>
  <si>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</si>
  <si>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</si>
  <si>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</si>
  <si>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</si>
  <si>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</si>
  <si>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</si>
  <si>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</si>
  <si>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</si>
  <si>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</si>
  <si>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Interstate Allocation of Value</t>
  </si>
  <si>
    <t>Main Catagories</t>
  </si>
  <si>
    <t>Data Source</t>
  </si>
  <si>
    <t>Idaho % of System</t>
  </si>
  <si>
    <t>I.  Property Factors (Owned or Operated - Under Trackage Rights)</t>
  </si>
  <si>
    <t>Total Miles of All Track</t>
  </si>
  <si>
    <t>Total Miles of Road</t>
  </si>
  <si>
    <t>II.  Usage Factors</t>
  </si>
  <si>
    <t>Locomotive Unit Miles</t>
  </si>
  <si>
    <t>Car Unit Miles (1,000s)</t>
  </si>
  <si>
    <t>Ton Miles of Revenue Freight</t>
  </si>
  <si>
    <t>III.  Freight Mix Characteristics</t>
  </si>
  <si>
    <t>Originating Revenue Freight - Tons</t>
  </si>
  <si>
    <t>Terminating Revenue Freight - Tons</t>
  </si>
  <si>
    <t>Received Revenue Freight - Tons</t>
  </si>
  <si>
    <t>Delivered Revenue Freight - Tons</t>
  </si>
  <si>
    <t>Net Ton Miles and Station Revenue in Idaho</t>
  </si>
  <si>
    <t>Net Ton Miles</t>
  </si>
  <si>
    <t>Station Revenue</t>
  </si>
  <si>
    <t>Name of Branch</t>
  </si>
  <si>
    <t>System Declaration of Non-Capitalized Leases</t>
  </si>
  <si>
    <t>Location of</t>
  </si>
  <si>
    <t>Leased</t>
  </si>
  <si>
    <t>Property</t>
  </si>
  <si>
    <t>From</t>
  </si>
  <si>
    <t>Description of Property</t>
  </si>
  <si>
    <t>Expense</t>
  </si>
  <si>
    <t>Mileage By Tax Code Area</t>
  </si>
  <si>
    <t>Property Not Apportioned (Situs)</t>
  </si>
  <si>
    <t>(Round to the nearest dollar)</t>
  </si>
  <si>
    <t>Projections</t>
  </si>
  <si>
    <t>Please indicate the company's weighted average cost of capital?</t>
  </si>
  <si>
    <t>What is the company's residual income?</t>
  </si>
  <si>
    <t>What is the rate that the company is growing its revenues, profits and capital base?</t>
  </si>
  <si>
    <t>What is the company's return on invested capital?</t>
  </si>
  <si>
    <t>What is the company's forecast for free cash flow?</t>
  </si>
  <si>
    <t>What is the company's forecast for growth in net income and free cash flow?</t>
  </si>
  <si>
    <t>What is the company's overall forecasted growth rate?</t>
  </si>
  <si>
    <t xml:space="preserve">What is the company's current average loan rate, including loans from Government programs?    </t>
  </si>
  <si>
    <t xml:space="preserve">Has the company received any grants in the past 5 years?       </t>
  </si>
  <si>
    <r>
      <t xml:space="preserve">County             </t>
    </r>
    <r>
      <rPr>
        <sz val="11"/>
        <rFont val="Calibri"/>
        <family val="2"/>
        <scheme val="minor"/>
      </rPr>
      <t>(List in alphabetical order)</t>
    </r>
  </si>
  <si>
    <t>Second Main Line</t>
  </si>
  <si>
    <t>Side Track</t>
  </si>
  <si>
    <r>
      <t xml:space="preserve">Railroad Mileage </t>
    </r>
    <r>
      <rPr>
        <sz val="11"/>
        <rFont val="Calibri"/>
        <family val="2"/>
        <scheme val="minor"/>
      </rPr>
      <t>(carry to two places)</t>
    </r>
  </si>
  <si>
    <t>¹ Please put counties in alphabetical order and the tax code areas in numerical order.  Please list only one total per tax code area.</t>
  </si>
  <si>
    <t>Down 5%</t>
  </si>
  <si>
    <t>Down 10%</t>
  </si>
  <si>
    <t>Down 15%</t>
  </si>
  <si>
    <t>Down (more than 15%)</t>
  </si>
  <si>
    <t>Even</t>
  </si>
  <si>
    <t>Up 5%</t>
  </si>
  <si>
    <t>Up 10%</t>
  </si>
  <si>
    <t>Up 15%</t>
  </si>
  <si>
    <t>Up (more than 15%)</t>
  </si>
  <si>
    <t>The projected income amounts will be analyzed this year.  Additionally, the projected income will be reviewed in coming years to determine accuracy.</t>
  </si>
  <si>
    <t>Long Term Debt</t>
  </si>
  <si>
    <t>Statement of Financial Position</t>
  </si>
  <si>
    <t>Results of Operations</t>
  </si>
  <si>
    <t>Cost Data</t>
  </si>
  <si>
    <t>Road Mileage</t>
  </si>
  <si>
    <t>Allocation</t>
  </si>
  <si>
    <t>Leased Equipment</t>
  </si>
  <si>
    <t>Non-Capitalized Leases</t>
  </si>
  <si>
    <t>Mileage by TCA</t>
  </si>
  <si>
    <t>SITUS</t>
  </si>
  <si>
    <t>Income Projections</t>
  </si>
  <si>
    <t>WACC Projections</t>
  </si>
  <si>
    <t>Class II &amp; III (Shortline)</t>
  </si>
  <si>
    <t>Railroad Industry</t>
  </si>
  <si>
    <t>Results of Operations - Part 1</t>
  </si>
  <si>
    <t>Non-Capitalized</t>
  </si>
  <si>
    <t>Machines &amp;</t>
  </si>
  <si>
    <t>Annual Rental</t>
  </si>
  <si>
    <t>Be sure to include a separate and completed line item for each operating property interest (if any) on: Government, Tribal, and/or other lands and property exempt from taxation (Idaho Code 63-309). Include all non-capitalized leased property, operated in connection with the capitalized property of this company, including non-capitalized machines, equipment, and other leased property in Idaho.
(Consolidate costs and expenses as necessary to avoid duplicate lines for other information requested)</t>
  </si>
  <si>
    <t>General Category</t>
  </si>
  <si>
    <t>Operating Income Projections</t>
  </si>
  <si>
    <t>What is your company's projected operating income for the upcoming three years?
(Note: This amount should be normalized - removing any one-time increases or decreases that are typically not an ordinary part of operations).</t>
  </si>
  <si>
    <t>Reason for increase or decrease:</t>
  </si>
  <si>
    <t>Note: These figures will be used to help the Idaho State Tax Commission analyze the potential income direction.  Most companies have a 3-5 year projection on operating income.  The answers provided here will be considered part of the confidential information held by the Idaho State Tax Commission, in line with Idaho Code 74-107.</t>
  </si>
  <si>
    <r>
      <t xml:space="preserve">If there are any questions regarding the completion of this form, please contact the Idaho State Tax Commission at </t>
    </r>
    <r>
      <rPr>
        <b/>
        <sz val="11"/>
        <color rgb="FF002060"/>
        <rFont val="Calibri"/>
        <family val="2"/>
        <scheme val="minor"/>
      </rPr>
      <t>propertytax@tax.idaho.gov</t>
    </r>
    <r>
      <rPr>
        <b/>
        <sz val="11"/>
        <rFont val="Calibri"/>
        <family val="2"/>
        <scheme val="minor"/>
      </rPr>
      <t xml:space="preserve"> </t>
    </r>
    <r>
      <rPr>
        <sz val="11"/>
        <rFont val="Calibri"/>
        <family val="2"/>
        <scheme val="minor"/>
      </rPr>
      <t>or</t>
    </r>
    <r>
      <rPr>
        <b/>
        <sz val="11"/>
        <rFont val="Calibri"/>
        <family val="2"/>
        <scheme val="minor"/>
      </rPr>
      <t xml:space="preserve"> (208) 334-7739.
</t>
    </r>
    <r>
      <rPr>
        <sz val="11"/>
        <rFont val="Calibri"/>
        <family val="2"/>
        <scheme val="minor"/>
      </rPr>
      <t xml:space="preserve">
The Idaho State Tax Commission may also be contacted via regular mail at</t>
    </r>
    <r>
      <rPr>
        <b/>
        <sz val="11"/>
        <rFont val="Calibri"/>
        <family val="2"/>
        <scheme val="minor"/>
      </rPr>
      <t xml:space="preserve">
Property Appraisal Bureau         
Idaho State Tax Commission         
P O Box 36         
Boise, ID  83722</t>
    </r>
  </si>
  <si>
    <t>Questions</t>
  </si>
  <si>
    <t>Be sure to include a separate and completed line item for each operating property interest (if any) on: Government, Tribal, State, County, Municipal and/or other lands and property exempt from taxation (Idaho Code 63-309), otherwise not county assessed or assessed as operating property to another company owner (Idaho Codes: 63-201(16), 63-401, 63-402), or included on other pages as items capitalized to the unit of this operating statement.</t>
  </si>
  <si>
    <t>Idaho Code Section 63-602KK, Idaho Administrative Rule 35.01.03.626</t>
  </si>
  <si>
    <r>
      <t xml:space="preserve">Any request for extension of the filing date of this operator statement will be granted at the discretion of Tax Commission staff.  Such request must be made in writing by April 30th. An extension is granted only if a written response from Staff granting the extension is received.
The taxpayer or an authorized agent must provide all information requested by the Idaho State Tax Commission. The information provided must be correct and reliable.  </t>
    </r>
    <r>
      <rPr>
        <b/>
        <sz val="11"/>
        <rFont val="Calibri"/>
        <family val="2"/>
        <scheme val="minor"/>
      </rPr>
      <t>If the requested information is not provided, the Tax Commission will assess the property as fairly and equitably as possible using the best information it possesses. The taxpayer will have no right to appeal such assessment.</t>
    </r>
    <r>
      <rPr>
        <sz val="11"/>
        <rFont val="Calibri"/>
        <family val="2"/>
        <scheme val="minor"/>
      </rPr>
      <t xml:space="preserve"> See Idaho Code section 63-404 and Idaho Administrative Rule 35.01.03.404.06. 
Return the completed Operator Statement via email to our general mailbox at </t>
    </r>
    <r>
      <rPr>
        <b/>
        <sz val="11"/>
        <color rgb="FF002060"/>
        <rFont val="Calibri"/>
        <family val="2"/>
        <scheme val="minor"/>
      </rPr>
      <t>propertytax@tax.idaho.gov</t>
    </r>
    <r>
      <rPr>
        <sz val="11"/>
        <rFont val="Calibri"/>
        <family val="2"/>
        <scheme val="minor"/>
      </rPr>
      <t xml:space="preserve">. You may also return the completed Operator Statement via regular mail to the address noted below.
</t>
    </r>
    <r>
      <rPr>
        <b/>
        <sz val="11"/>
        <rFont val="Calibri"/>
        <family val="2"/>
        <scheme val="minor"/>
      </rPr>
      <t xml:space="preserve">
THIS REPORT SHALL NOT BE CONSIDERED FILED IF NOT COMPLETED IN FULL</t>
    </r>
  </si>
  <si>
    <t>Intangible Personal Property
(Idaho Code 63-602L and Idaho Administrative Rule 35.01.03.615)</t>
  </si>
  <si>
    <t>Please return the statement electronically to:</t>
  </si>
  <si>
    <t>Property Appraisal Bureau</t>
  </si>
  <si>
    <t>P O Box 36</t>
  </si>
  <si>
    <t>Boise, ID 83722</t>
  </si>
  <si>
    <t>Please contact us if you have any questions.</t>
  </si>
  <si>
    <t>Sincerely,</t>
  </si>
  <si>
    <t>Jerott Rudd, Bureau Chief</t>
  </si>
  <si>
    <t>Operating Property Bureau</t>
  </si>
  <si>
    <t>(208) 334-7739</t>
  </si>
  <si>
    <t>Company Number:</t>
  </si>
  <si>
    <t>ATLANTA POWER</t>
  </si>
  <si>
    <t>Tax Representative:</t>
  </si>
  <si>
    <t>ISREAL RAY</t>
  </si>
  <si>
    <t>Address 1:</t>
  </si>
  <si>
    <t>16589 WAGNER RD</t>
  </si>
  <si>
    <t>City    State    Zip:</t>
  </si>
  <si>
    <t>CALDWELL</t>
  </si>
  <si>
    <t>ID</t>
  </si>
  <si>
    <t>fstrPhone</t>
  </si>
  <si>
    <t>208-459-7007</t>
  </si>
  <si>
    <t>Phone:</t>
  </si>
  <si>
    <t>Country:</t>
  </si>
  <si>
    <t>E-Mail:</t>
  </si>
  <si>
    <t>ATLANTAPOWER@GMAIL.COM</t>
  </si>
  <si>
    <t>IDAHO POWER COMPANY</t>
  </si>
  <si>
    <t>KATRINA M BASYE</t>
  </si>
  <si>
    <t>PO BOX 70</t>
  </si>
  <si>
    <t>BOISE</t>
  </si>
  <si>
    <t>208-388-2328</t>
  </si>
  <si>
    <t>KBASYE@IDAHOPOWER.COM</t>
  </si>
  <si>
    <t>PACIFICORP</t>
  </si>
  <si>
    <t>PROPERTY TAX DEPT</t>
  </si>
  <si>
    <t>825 NE MULTNOMAH ST</t>
  </si>
  <si>
    <t>PORTLAND</t>
  </si>
  <si>
    <t>OR</t>
  </si>
  <si>
    <t>503-813-5938</t>
  </si>
  <si>
    <t>NORM.ROSS@PACIFICORP.COM</t>
  </si>
  <si>
    <t>AVISTA CORP (ELEC)</t>
  </si>
  <si>
    <t>TAX DEPARTMENT MSC 29</t>
  </si>
  <si>
    <t>1411 E MISSION AVE</t>
  </si>
  <si>
    <t>SPOKANE</t>
  </si>
  <si>
    <t>WA</t>
  </si>
  <si>
    <t>509-495-4326</t>
  </si>
  <si>
    <t>DON.FALKNER@AVISTACORP.COM</t>
  </si>
  <si>
    <t>CLEARWATER POWER COMPANY</t>
  </si>
  <si>
    <t>CYNTHIA TAROLA</t>
  </si>
  <si>
    <t>4230 HATWAI RD</t>
  </si>
  <si>
    <t>LEWISTON</t>
  </si>
  <si>
    <t>208-743-1501</t>
  </si>
  <si>
    <t>CTAROLA@CLEARWATERPOWER.COM</t>
  </si>
  <si>
    <t>EAST END MUTUAL ELECTRIC CO LTD</t>
  </si>
  <si>
    <t>GREER COPELAND</t>
  </si>
  <si>
    <t>528 E ST</t>
  </si>
  <si>
    <t>RUPERT</t>
  </si>
  <si>
    <t>208-436-9357</t>
  </si>
  <si>
    <t>EASTEND@PMT.ORG</t>
  </si>
  <si>
    <t>FALL RIVER RURAL ELECTRIC COOP</t>
  </si>
  <si>
    <t>PROPERTY TAX</t>
  </si>
  <si>
    <t>1150 N 3400 E</t>
  </si>
  <si>
    <t>ASHTON</t>
  </si>
  <si>
    <t>208-652-7431</t>
  </si>
  <si>
    <t>LINDEN.BARNEY@FALLRIVERELECTRIC.COM</t>
  </si>
  <si>
    <t>Page:</t>
  </si>
  <si>
    <t>of</t>
  </si>
  <si>
    <t>12/19/2018 12:06:43 PM</t>
  </si>
  <si>
    <t>Active</t>
  </si>
  <si>
    <t>FARMERS ELECTRIC COMPANY LTD</t>
  </si>
  <si>
    <t>GARY BUERKLE</t>
  </si>
  <si>
    <t>PO BOX 85</t>
  </si>
  <si>
    <t>HEYBURN</t>
  </si>
  <si>
    <t>208-436-6384</t>
  </si>
  <si>
    <t xml:space="preserve">IDAHO COUNTY LIGHT &amp; POWER </t>
  </si>
  <si>
    <t>COOPERATIVE ASSOCIATION INC</t>
  </si>
  <si>
    <t>PO BOX 300</t>
  </si>
  <si>
    <t>GRANGEVILL</t>
  </si>
  <si>
    <t>208-983-1610</t>
  </si>
  <si>
    <t>E</t>
  </si>
  <si>
    <t>MBEACH@ICLP.COOP</t>
  </si>
  <si>
    <t>INLAND POWER &amp; LIGHT COMPANY</t>
  </si>
  <si>
    <t>BERNIE BARNES</t>
  </si>
  <si>
    <t>10110 W HALLETT RD</t>
  </si>
  <si>
    <t>509-789-4253</t>
  </si>
  <si>
    <t>BERNIEB@INLANDPOWER.COM</t>
  </si>
  <si>
    <t>LOST RIVER ELECTRIC COOPERATIVE INC</t>
  </si>
  <si>
    <t>LINDA L KIMBALL</t>
  </si>
  <si>
    <t>PO BOX 420</t>
  </si>
  <si>
    <t>MACKAY</t>
  </si>
  <si>
    <t>208-588-3311</t>
  </si>
  <si>
    <t>LINDA@LRECOOP.COM</t>
  </si>
  <si>
    <t>LOWER VALLEY ENERGY INC</t>
  </si>
  <si>
    <t>PO BOX 188</t>
  </si>
  <si>
    <t>AFTON</t>
  </si>
  <si>
    <t>WY</t>
  </si>
  <si>
    <t>307-885-6135</t>
  </si>
  <si>
    <t>AHELM@LVENERGY.COM</t>
  </si>
  <si>
    <t>MISSOULA ELECTRIC COOPERATIVE INC</t>
  </si>
  <si>
    <t>DEBRA GAFFNEY</t>
  </si>
  <si>
    <t>1700 W BROADWAY ST</t>
  </si>
  <si>
    <t>MISSOULA</t>
  </si>
  <si>
    <t>MT</t>
  </si>
  <si>
    <t>406-541-6359</t>
  </si>
  <si>
    <t>DEBBIEG@MECCOOP.COM</t>
  </si>
  <si>
    <t>NORTHERN LIGHTS INC</t>
  </si>
  <si>
    <t>TED FLINT</t>
  </si>
  <si>
    <t>PO BOX 269</t>
  </si>
  <si>
    <t>SAGLE</t>
  </si>
  <si>
    <t>208-946-5130</t>
  </si>
  <si>
    <t>TED.FLINT@NLI.COOP</t>
  </si>
  <si>
    <t>RAFT RIVER RURAL ELECTRIC COOP INC</t>
  </si>
  <si>
    <t>ANDREA SCOTT</t>
  </si>
  <si>
    <t>P O BOX 617</t>
  </si>
  <si>
    <t>MALTA</t>
  </si>
  <si>
    <t>208-645-2211</t>
  </si>
  <si>
    <t>ASCOTT@RRELECTRIC.COM</t>
  </si>
  <si>
    <t>RIVERSIDE ELECTRIC COMPANY</t>
  </si>
  <si>
    <t>CHAD SURRAGE</t>
  </si>
  <si>
    <t>PO BOX 12</t>
  </si>
  <si>
    <t>208-436-3855</t>
  </si>
  <si>
    <t>RIVERSIDECOOP@PMT.ORG</t>
  </si>
  <si>
    <t>SALMON RIVER ELECTRIC COOP</t>
  </si>
  <si>
    <t>STEVE SIDLO</t>
  </si>
  <si>
    <t>PO BOX 384</t>
  </si>
  <si>
    <t>CHALLIS</t>
  </si>
  <si>
    <t>208-879-2283</t>
  </si>
  <si>
    <t>STEVE@SREC.ORG</t>
  </si>
  <si>
    <t>SOUTH SIDE ELECTRIC INC</t>
  </si>
  <si>
    <t>BARBARA ANDERSON</t>
  </si>
  <si>
    <t>PO BOX 69</t>
  </si>
  <si>
    <t>DECLO</t>
  </si>
  <si>
    <t>208-654-2313</t>
  </si>
  <si>
    <t>BARBARAA@ATCNET.NET</t>
  </si>
  <si>
    <t>UNITED ELECTRIC CO OP INC</t>
  </si>
  <si>
    <t>1330 21ST ST</t>
  </si>
  <si>
    <t>208-679-2222</t>
  </si>
  <si>
    <t>CBECK@UEC.COOP</t>
  </si>
  <si>
    <t>VIGILANTE ELECTRIC COOPERATIVE INC</t>
  </si>
  <si>
    <t>RAQUEL RENO MORAST</t>
  </si>
  <si>
    <t>PO BOX 1049</t>
  </si>
  <si>
    <t>DILLON</t>
  </si>
  <si>
    <t>406-683-2327</t>
  </si>
  <si>
    <t>RAQUEL@VEC.COOP</t>
  </si>
  <si>
    <t>ATC COMMUNICATIONS</t>
  </si>
  <si>
    <t>JULIE LAUMB</t>
  </si>
  <si>
    <t>PO BOX 98</t>
  </si>
  <si>
    <t>ALBION</t>
  </si>
  <si>
    <t>208-673-5335</t>
  </si>
  <si>
    <t>JLAUMB@ATCCOMM.COM</t>
  </si>
  <si>
    <t>CAMBRIDGE TELEPHONE COMPANY INC</t>
  </si>
  <si>
    <t>RICHARD WIGGINS</t>
  </si>
  <si>
    <t>PO BOX 88</t>
  </si>
  <si>
    <t>CAMBRIDGE</t>
  </si>
  <si>
    <t>208-257-3314</t>
  </si>
  <si>
    <t>RWIGGINS@CTCTELE.COM</t>
  </si>
  <si>
    <t xml:space="preserve">CITIZENS TELECOMMUNICATIONS COMPANY </t>
  </si>
  <si>
    <t>OF IDAHO</t>
  </si>
  <si>
    <t>C/O DUFF &amp; PHELPS</t>
  </si>
  <si>
    <t>PO BOX 2629</t>
  </si>
  <si>
    <t>ADDISON</t>
  </si>
  <si>
    <t>TX</t>
  </si>
  <si>
    <t>203-445-9500</t>
  </si>
  <si>
    <t>PZEIDELVGI@AOL.COM</t>
  </si>
  <si>
    <t xml:space="preserve">FRONTIER COMMUNICATIONS NORTHWEST </t>
  </si>
  <si>
    <t>INC</t>
  </si>
  <si>
    <t>-000-0000</t>
  </si>
  <si>
    <t>INLAND TELEPHONE CO</t>
  </si>
  <si>
    <t>JAMES K BROOKS</t>
  </si>
  <si>
    <t>PO BOX 171</t>
  </si>
  <si>
    <t>ROSLYN</t>
  </si>
  <si>
    <t>509-649-2211</t>
  </si>
  <si>
    <t>JBROOKS@INLANDNET.COM</t>
  </si>
  <si>
    <t>MIDVALE TELEPHONE COMPANY</t>
  </si>
  <si>
    <t>PO BOX 7</t>
  </si>
  <si>
    <t>MIDVALE</t>
  </si>
  <si>
    <t>208-355-2211</t>
  </si>
  <si>
    <t>ANN.BRAUN@MTECOM.COM</t>
  </si>
  <si>
    <t>OREGON-IDAHO UTILITIES</t>
  </si>
  <si>
    <t>JUSTIN PEREZ</t>
  </si>
  <si>
    <t>PO BOX 1880</t>
  </si>
  <si>
    <t>NAMPA</t>
  </si>
  <si>
    <t>208-461-7802</t>
  </si>
  <si>
    <t>JUSTIN.PEREZ@OIUTELECOM.NET</t>
  </si>
  <si>
    <t>PINE TELEPHONE SYSTEM INC</t>
  </si>
  <si>
    <t>DELINDA KLUSER</t>
  </si>
  <si>
    <t>PO BOX 609</t>
  </si>
  <si>
    <t xml:space="preserve">MOUNT </t>
  </si>
  <si>
    <t>541-932-4411</t>
  </si>
  <si>
    <t>VERNON</t>
  </si>
  <si>
    <t>DKLUSER@ORTELCO.NET</t>
  </si>
  <si>
    <t>POTLATCH TELEPHONE COMPANY</t>
  </si>
  <si>
    <t>525 JUNCTION RD</t>
  </si>
  <si>
    <t>MADISON</t>
  </si>
  <si>
    <t>WI</t>
  </si>
  <si>
    <t>608-664-5346</t>
  </si>
  <si>
    <t>LISA.BEDKER@TDSINC.COM</t>
  </si>
  <si>
    <t>DIRECT COMMUNICATIONS ROCKLAND INC</t>
  </si>
  <si>
    <t>JEREMY SMITH</t>
  </si>
  <si>
    <t>ROCKLAND</t>
  </si>
  <si>
    <t>208-548-2345</t>
  </si>
  <si>
    <t>REGULATORY@DIRECTCOM.COM</t>
  </si>
  <si>
    <t>RURAL TELEPHONE COMPANY</t>
  </si>
  <si>
    <t>BEVERLY ARRINGTON</t>
  </si>
  <si>
    <t>892 W MADISON AVE</t>
  </si>
  <si>
    <t xml:space="preserve">GLENNS </t>
  </si>
  <si>
    <t>208-366-2614</t>
  </si>
  <si>
    <t>FERRY</t>
  </si>
  <si>
    <t>MARK@RTCI.NET</t>
  </si>
  <si>
    <t>FREMONT TELCOM</t>
  </si>
  <si>
    <t>MARLYS GILLEN</t>
  </si>
  <si>
    <t>1221 N RUSSELL ST</t>
  </si>
  <si>
    <t>406-541-5220</t>
  </si>
  <si>
    <t>MGILLEN@BLACKFOOT.COM</t>
  </si>
  <si>
    <t>COLUMBINE TELCOM</t>
  </si>
  <si>
    <t>MICHELLE MOTZKUS</t>
  </si>
  <si>
    <t>PO BOX 226</t>
  </si>
  <si>
    <t>FREEDOM</t>
  </si>
  <si>
    <t>307-883-6690</t>
  </si>
  <si>
    <t>MAMOTZKUS@SILVERSTAR.COM</t>
  </si>
  <si>
    <t>CTC TELECOM INC</t>
  </si>
  <si>
    <t>BAR CIRCLE S WATER</t>
  </si>
  <si>
    <t>ROBERT TURNIPSEED</t>
  </si>
  <si>
    <t>PO BOX 1870</t>
  </si>
  <si>
    <t>HAYDEN</t>
  </si>
  <si>
    <t>208-665-9200</t>
  </si>
  <si>
    <t>AVONDALECON@FRONTIER.COM</t>
  </si>
  <si>
    <t>BITTERROOT WATER COMPANY INC</t>
  </si>
  <si>
    <t>CATHERINE RICKEL</t>
  </si>
  <si>
    <t>PO BOX 2306</t>
  </si>
  <si>
    <t>208-683-8105</t>
  </si>
  <si>
    <t>KCRICKEL@HOTMAIL.COM</t>
  </si>
  <si>
    <t>SUEZ WATER IDAHO INC</t>
  </si>
  <si>
    <t>JARMILA CARY</t>
  </si>
  <si>
    <t>PO BOX 190420</t>
  </si>
  <si>
    <t>208-362-7332</t>
  </si>
  <si>
    <t>JARMILA.CARY@UNITEDWATER.COM</t>
  </si>
  <si>
    <t>CAPITOL WATER CORPORATION</t>
  </si>
  <si>
    <t>H. ROBERT PRICE</t>
  </si>
  <si>
    <t>2626 N ELDORADO ST</t>
  </si>
  <si>
    <t>208-375-0931</t>
  </si>
  <si>
    <t>EAGLE WATER CO</t>
  </si>
  <si>
    <t>HEATHER WILDE</t>
  </si>
  <si>
    <t>PO BOX 455</t>
  </si>
  <si>
    <t>EAGLE</t>
  </si>
  <si>
    <t>208-939-0242</t>
  </si>
  <si>
    <t>EAGLEWATERCO@GMAIL.COM</t>
  </si>
  <si>
    <t>FALLS WATER COMPANY INC</t>
  </si>
  <si>
    <t>K. SCOTT BRUCE</t>
  </si>
  <si>
    <t>2180 N DEBORAH DR</t>
  </si>
  <si>
    <t>IDAHO FALLS</t>
  </si>
  <si>
    <t>208-522-1300</t>
  </si>
  <si>
    <t>SCOTT1@FALLSWATER.COM</t>
  </si>
  <si>
    <t>ISLAND PARK WATER</t>
  </si>
  <si>
    <t>DORTHY MCCARTY</t>
  </si>
  <si>
    <t>PO BOX 2521</t>
  </si>
  <si>
    <t>208-524-0426</t>
  </si>
  <si>
    <t>IPWC@IDA.NET</t>
  </si>
  <si>
    <t>MORNING VIEW WATER COMPANY</t>
  </si>
  <si>
    <t>NOLAN GNEITING</t>
  </si>
  <si>
    <t>PO BOX 598</t>
  </si>
  <si>
    <t>RIGBY</t>
  </si>
  <si>
    <t>208-745-0029</t>
  </si>
  <si>
    <t>MORNINGVIEWWATER@GMAIL.COM</t>
  </si>
  <si>
    <t>PICABO LIVESTOCK COMPANY INC</t>
  </si>
  <si>
    <t>NICK PURDY</t>
  </si>
  <si>
    <t>PO BOX 688</t>
  </si>
  <si>
    <t>PICABO</t>
  </si>
  <si>
    <t>208-720-5150</t>
  </si>
  <si>
    <t>NICK@PURDYENT.COM</t>
  </si>
  <si>
    <t>SPIRIT LAKE EAST WATER CO</t>
  </si>
  <si>
    <t>LESLIE ABRAMS</t>
  </si>
  <si>
    <t>PO BOX 3388</t>
  </si>
  <si>
    <t xml:space="preserve">COEUR D </t>
  </si>
  <si>
    <t>208-765-6776</t>
  </si>
  <si>
    <t>ALENE</t>
  </si>
  <si>
    <t>SUNBEAM WATER COMPANY</t>
  </si>
  <si>
    <t>R MICHAEL PARRISH</t>
  </si>
  <si>
    <t>PO BOX 399</t>
  </si>
  <si>
    <t>208-237-2211</t>
  </si>
  <si>
    <t>TROY HOFFMAN WATER CORP</t>
  </si>
  <si>
    <t>RON STADLEY</t>
  </si>
  <si>
    <t>710 W DALTON AVE</t>
  </si>
  <si>
    <t>208-664-9858</t>
  </si>
  <si>
    <t>HOFFMANWATER@GMAIL.COM</t>
  </si>
  <si>
    <t>RICKEL WATER COMPANY</t>
  </si>
  <si>
    <t>CATHY RICKEL</t>
  </si>
  <si>
    <t>PO BOX 1261</t>
  </si>
  <si>
    <t>HAPPY VALLEY WATER SYSTEM INC</t>
  </si>
  <si>
    <t>CDS STONERIDGE UTILITIES LLC</t>
  </si>
  <si>
    <t>KEVIN ANDERSON</t>
  </si>
  <si>
    <t>111 E SEGO LILY DR</t>
  </si>
  <si>
    <t>SANDY</t>
  </si>
  <si>
    <t>UT</t>
  </si>
  <si>
    <t>801-284-2939</t>
  </si>
  <si>
    <t>KANDERSON@BRIDGEIG.COM</t>
  </si>
  <si>
    <t>FARKO WATER SYSTEMS INC.</t>
  </si>
  <si>
    <t>LARRY FAIRFAX</t>
  </si>
  <si>
    <t>PO BOX 738</t>
  </si>
  <si>
    <t>208-263-8347</t>
  </si>
  <si>
    <t>FARKOWATER@GMAIL.COM</t>
  </si>
  <si>
    <t>ALGOMA WATER SYSTEMS</t>
  </si>
  <si>
    <t>67 WILD HORSE TRL</t>
  </si>
  <si>
    <t>SANDPOINT</t>
  </si>
  <si>
    <t>208-265-4270</t>
  </si>
  <si>
    <t>WSMILBOB@AOL.COM</t>
  </si>
  <si>
    <t>ASPEN CREEK WATER  CO</t>
  </si>
  <si>
    <t>PO BOX 77</t>
  </si>
  <si>
    <t>GARDEN CITY</t>
  </si>
  <si>
    <t>435-946-3500</t>
  </si>
  <si>
    <t>VISTA@BEARLAKE.COM</t>
  </si>
  <si>
    <t>DIAMOND BAR ESTATES WATER CO</t>
  </si>
  <si>
    <t>ROBERT N TURNIPSEED</t>
  </si>
  <si>
    <t>RESORT WATER CO INC</t>
  </si>
  <si>
    <t>THOMAS TRULOCK</t>
  </si>
  <si>
    <t>165 VILLAGE LN</t>
  </si>
  <si>
    <t>208-255-3046</t>
  </si>
  <si>
    <t>TTRULOCK@SCHWEITZER.COM</t>
  </si>
  <si>
    <t>MAYFIELD SPRINGS WATER COMPANY</t>
  </si>
  <si>
    <t>LARRY SQUIRES</t>
  </si>
  <si>
    <t>PO BOX 344</t>
  </si>
  <si>
    <t>MERIDIAN</t>
  </si>
  <si>
    <t>208-854-7355</t>
  </si>
  <si>
    <t>LARRY@WESTPARKCO.COM</t>
  </si>
  <si>
    <t>TETON  WATER &amp; SEWER COMPANY LLC</t>
  </si>
  <si>
    <t>JON PINARDI</t>
  </si>
  <si>
    <t>PO BOX 786</t>
  </si>
  <si>
    <t>DRIGGS</t>
  </si>
  <si>
    <t>208-354-0256</t>
  </si>
  <si>
    <t>TETONWS@SILVERSTAR.COM</t>
  </si>
  <si>
    <t>ACME WATER WORKS INC</t>
  </si>
  <si>
    <t>10000 SCHWEITZER MOUNTAIN RD</t>
  </si>
  <si>
    <t>KOOTENAI HEIGHTS WATER SYSTEMS INC</t>
  </si>
  <si>
    <t>MR. ROBERT HANSEN</t>
  </si>
  <si>
    <t>ROCKY MOUNTAIN UTILITY COMPANY INC</t>
  </si>
  <si>
    <t>2 N LANDMARK LN</t>
  </si>
  <si>
    <t>208-745-6443</t>
  </si>
  <si>
    <t>SILCK200@GMAIL.COM</t>
  </si>
  <si>
    <t>SCHWEITZER BASIN WATER, LLC.</t>
  </si>
  <si>
    <t>MEL BAILEY</t>
  </si>
  <si>
    <t>PO BOX 772</t>
  </si>
  <si>
    <t>208-610-2318</t>
  </si>
  <si>
    <t>MBSNOWSKI@GMAIL.COM</t>
  </si>
  <si>
    <t>GROUSE POINT WATER COMPANY</t>
  </si>
  <si>
    <t>LISA WANNER</t>
  </si>
  <si>
    <t>1056 W SHEARWATER LN</t>
  </si>
  <si>
    <t>IDAHO PIPELINE CORP</t>
  </si>
  <si>
    <t>ROBERT L. ROSE</t>
  </si>
  <si>
    <t>PO BOX 35236</t>
  </si>
  <si>
    <t>SARASOTA</t>
  </si>
  <si>
    <t>FL</t>
  </si>
  <si>
    <t>941-312-0303</t>
  </si>
  <si>
    <t>TAMPAPC@HOTMAIL.COM</t>
  </si>
  <si>
    <t xml:space="preserve">YELLOWSTONE PIPE LINE COMPANY- PHILLIPS </t>
  </si>
  <si>
    <t>66 RAILROAD</t>
  </si>
  <si>
    <t>PO BOX 5600</t>
  </si>
  <si>
    <t>BARTLESVILL</t>
  </si>
  <si>
    <t>OK</t>
  </si>
  <si>
    <t>918-977-4847</t>
  </si>
  <si>
    <t>CHRISTINA.M.HYDEN@P66.COM</t>
  </si>
  <si>
    <t>HOLLY ENERGY PARTNERS LP</t>
  </si>
  <si>
    <t>JAMES GARZA</t>
  </si>
  <si>
    <t>PO BOX 92108</t>
  </si>
  <si>
    <t>AUSTIN</t>
  </si>
  <si>
    <t>512-858-2373</t>
  </si>
  <si>
    <t>JCOHEN@INDVAL.COM</t>
  </si>
  <si>
    <t xml:space="preserve">TESORO LOGISTICS NORTHWEST PIPELINE </t>
  </si>
  <si>
    <t>LLC</t>
  </si>
  <si>
    <t>PROPERTY TAX MANAGER</t>
  </si>
  <si>
    <t>PO BOX 592809</t>
  </si>
  <si>
    <t>SAN ANTONIO</t>
  </si>
  <si>
    <t>310-847-5257</t>
  </si>
  <si>
    <t>MARK.R.YOUNG@ENDEAVOR.COM</t>
  </si>
  <si>
    <t>INTERMOUNTAIN GAS COMPANY</t>
  </si>
  <si>
    <t>NICOLE GYLLENSKOG</t>
  </si>
  <si>
    <t>PO BOX 7608</t>
  </si>
  <si>
    <t>208-377-6149</t>
  </si>
  <si>
    <t>TED.DEDDEN@INTGAS.COM</t>
  </si>
  <si>
    <t>QUESTAR GAS CO</t>
  </si>
  <si>
    <t>MARK HARBERTSON</t>
  </si>
  <si>
    <t>PO BOX 45360</t>
  </si>
  <si>
    <t xml:space="preserve">SALT LAKE </t>
  </si>
  <si>
    <t>801-324-5538</t>
  </si>
  <si>
    <t>CITY</t>
  </si>
  <si>
    <t>MARK.HARBERTSON@QUESTAR.COM</t>
  </si>
  <si>
    <t>AVISTA GAS CORP</t>
  </si>
  <si>
    <t>BNSF RAILWAY COMPANY</t>
  </si>
  <si>
    <t>JUDY CUMMINGS</t>
  </si>
  <si>
    <t>PO BOX 961089</t>
  </si>
  <si>
    <t>FORT WORTH</t>
  </si>
  <si>
    <t>817-352-3415</t>
  </si>
  <si>
    <t>JUDY.CUMMINGS@BNSF.COM</t>
  </si>
  <si>
    <t>EASTERN IDAHO RAILROAD LLC</t>
  </si>
  <si>
    <t>TAX DEPT</t>
  </si>
  <si>
    <t>315 W 3RD ST</t>
  </si>
  <si>
    <t>PITTSBURG</t>
  </si>
  <si>
    <t>KS</t>
  </si>
  <si>
    <t>913-601-4147</t>
  </si>
  <si>
    <t>DSTEFFEN@WATCOCOMPANIES.COM</t>
  </si>
  <si>
    <t>IDAHO NORTHERN &amp; PACIFIC RAILROAD</t>
  </si>
  <si>
    <t>BRENT BURNS</t>
  </si>
  <si>
    <t>6100 SOUTHWEST BLVD</t>
  </si>
  <si>
    <t>817-731-7187</t>
  </si>
  <si>
    <t>BBURNS@RGPC.COM</t>
  </si>
  <si>
    <t>MONTANA RAIL LINK INC</t>
  </si>
  <si>
    <t>JEAN LABER</t>
  </si>
  <si>
    <t>PO BOX 16390</t>
  </si>
  <si>
    <t>406-523-1384</t>
  </si>
  <si>
    <t>MIBASILE@MTRAIL.COM</t>
  </si>
  <si>
    <t>UNION PACIFIC RAILROAD</t>
  </si>
  <si>
    <t>PROPERTY TAX SHAWN HEINE</t>
  </si>
  <si>
    <t>1400 DOUGLAS</t>
  </si>
  <si>
    <t>OMAHA</t>
  </si>
  <si>
    <t>NE</t>
  </si>
  <si>
    <t>402-544-4885</t>
  </si>
  <si>
    <t>GLWHITE@UP.COM</t>
  </si>
  <si>
    <t>ST MARIES RIVER RAILROAD COMPANY</t>
  </si>
  <si>
    <t>COLIN SHELMAN</t>
  </si>
  <si>
    <t>10100 N AMBASSADOR DR</t>
  </si>
  <si>
    <t>KANSAS CITY</t>
  </si>
  <si>
    <t>MO</t>
  </si>
  <si>
    <t>816-368-5173</t>
  </si>
  <si>
    <t xml:space="preserve">PALOUSE RIVER &amp; COULEE CITY RAILROAD </t>
  </si>
  <si>
    <t>DIANE STEFFEN</t>
  </si>
  <si>
    <t>DSTEFFEN@WATCOMCOMPANIES.COM</t>
  </si>
  <si>
    <t>GREAT NORTHWEST RAILROAD LLC</t>
  </si>
  <si>
    <t>BG &amp; CM RAILROAD INC</t>
  </si>
  <si>
    <t>COLIN SHELMAN - BG&amp;CM</t>
  </si>
  <si>
    <t>BOISE VALLEY RAILROAD LLC</t>
  </si>
  <si>
    <t>WASHINGTON &amp; IDAHO RAILROAD</t>
  </si>
  <si>
    <t>PO BOX 275</t>
  </si>
  <si>
    <t>ROSALIA</t>
  </si>
  <si>
    <t>PEND OREILLE VALLEY RAILROAD</t>
  </si>
  <si>
    <t>KELLY J DRIVER</t>
  </si>
  <si>
    <t>1981 BLACK RD</t>
  </si>
  <si>
    <t>USK</t>
  </si>
  <si>
    <t>509-445-1090</t>
  </si>
  <si>
    <t>KELLYD@POVARR.COM</t>
  </si>
  <si>
    <t>AG PROCESSING INC</t>
  </si>
  <si>
    <t>INDURANTE &amp; ASSOCIATES</t>
  </si>
  <si>
    <t>1930 VILLAGE CENTER CIR</t>
  </si>
  <si>
    <t>LAS VEGAS</t>
  </si>
  <si>
    <t>NV</t>
  </si>
  <si>
    <t>702-233-4780</t>
  </si>
  <si>
    <t>RAILCARTAX@AOL.COM</t>
  </si>
  <si>
    <t>ADM TRANSPORTATION CO</t>
  </si>
  <si>
    <t>ATTN: SALES &amp; USE TAX</t>
  </si>
  <si>
    <t>PO BOX 1470</t>
  </si>
  <si>
    <t>DECATUR</t>
  </si>
  <si>
    <t>IL</t>
  </si>
  <si>
    <t>217-451-2215</t>
  </si>
  <si>
    <t>JOY.SWEARINGEN@ADM.COM</t>
  </si>
  <si>
    <t>CARGILL INC</t>
  </si>
  <si>
    <t>INDURANTE &amp; ASSOCIATES INC</t>
  </si>
  <si>
    <t>RAILCARTAX@INDURANTETAX.COM</t>
  </si>
  <si>
    <t>CHICAGO FREIGHT CAR LEASING CO</t>
  </si>
  <si>
    <t>JAY WILENSKY</t>
  </si>
  <si>
    <t>425 N MARTINGALE RD</t>
  </si>
  <si>
    <t>SCHAUMBUR</t>
  </si>
  <si>
    <t>847-318-8000</t>
  </si>
  <si>
    <t>G</t>
  </si>
  <si>
    <t>JAY.WILENSKY@CRDX.COM</t>
  </si>
  <si>
    <t>CRYO TRANS INC</t>
  </si>
  <si>
    <t>PROCOR LIMITED</t>
  </si>
  <si>
    <t>DON KEPLINGER</t>
  </si>
  <si>
    <t>175 W JACKSON BLVD</t>
  </si>
  <si>
    <t>CHICAGO</t>
  </si>
  <si>
    <t>312-431-5078</t>
  </si>
  <si>
    <t>FULLERS@UTLX.COM</t>
  </si>
  <si>
    <t>JR SIMPLOT COMPANY</t>
  </si>
  <si>
    <t>VAL NIELSEN</t>
  </si>
  <si>
    <t>PO BOX 27</t>
  </si>
  <si>
    <t>208-336-2110</t>
  </si>
  <si>
    <t>VAL.NIELSEN@SIMPLOT.COM</t>
  </si>
  <si>
    <t>TTX COMPANY</t>
  </si>
  <si>
    <t>ROBIN MARTIN</t>
  </si>
  <si>
    <t>101 N WACKER DR</t>
  </si>
  <si>
    <t>312-984-3856</t>
  </si>
  <si>
    <t xml:space="preserve">MILAN.VRABEC@TTX.COM </t>
  </si>
  <si>
    <t>FMC CORPORATION</t>
  </si>
  <si>
    <t xml:space="preserve">C/O INDURANTE &amp; ASSOCIATES, </t>
  </si>
  <si>
    <t>INC.</t>
  </si>
  <si>
    <t>SOLVAY CHEMICALS INC</t>
  </si>
  <si>
    <t>TRINITY INDUSTRIES INC</t>
  </si>
  <si>
    <t>UNION TANK CAR COMPANY</t>
  </si>
  <si>
    <t>DONALD KEPLINGER</t>
  </si>
  <si>
    <t>LUY@UTLX.COM</t>
  </si>
  <si>
    <t>WELLS FARGO RAIL CORPORATION</t>
  </si>
  <si>
    <t>CIT GROUP CAPITAL FINANCE</t>
  </si>
  <si>
    <t>KRISTEN GLANVILLE</t>
  </si>
  <si>
    <t>1 CENTERPOINTE DR</t>
  </si>
  <si>
    <t xml:space="preserve">LAKE </t>
  </si>
  <si>
    <t>503-598-3851</t>
  </si>
  <si>
    <t>OSWEGO</t>
  </si>
  <si>
    <t>KRISTEN.GLANVILLE@GBRX.COM</t>
  </si>
  <si>
    <t>FORMOSA TRANSRAIL CORPORATION</t>
  </si>
  <si>
    <t>SU CHANG</t>
  </si>
  <si>
    <t>9 PEACH TREE HILL ROAD</t>
  </si>
  <si>
    <t>LIVINGSTON</t>
  </si>
  <si>
    <t>NJ</t>
  </si>
  <si>
    <t>973-716-7365</t>
  </si>
  <si>
    <t>SUCHANG@FPCUSA.COM</t>
  </si>
  <si>
    <t>GATX RAIL CANADA CORPORATION</t>
  </si>
  <si>
    <t>GATX - TAX DEPT - 51 FLOOR</t>
  </si>
  <si>
    <t>223 S WACKER DRIVE</t>
  </si>
  <si>
    <t>312-621-6299</t>
  </si>
  <si>
    <t>WILLIAM.GANNON@GATX.COM</t>
  </si>
  <si>
    <t>DOW CHEMICAL COMPANY THE</t>
  </si>
  <si>
    <t>TAX DEPARTMENT</t>
  </si>
  <si>
    <t>WASHINGTON STREET   1790 BLDG</t>
  </si>
  <si>
    <t>MIDLAND</t>
  </si>
  <si>
    <t>MI</t>
  </si>
  <si>
    <t>989-638-9137</t>
  </si>
  <si>
    <t>JSNEAD@DOW.COM</t>
  </si>
  <si>
    <t xml:space="preserve">GATX FINANCIAL CORPORATION CAPITAL </t>
  </si>
  <si>
    <t>DIVISION</t>
  </si>
  <si>
    <t>TAX DEPT 51ST FLOOR</t>
  </si>
  <si>
    <t>233 S WACKER DR</t>
  </si>
  <si>
    <t>CHRISTINE.KASPER@GATX.COM</t>
  </si>
  <si>
    <t>NOVA CHEMICALS INC</t>
  </si>
  <si>
    <t>EXXON MOBIL CORPORATION</t>
  </si>
  <si>
    <t>CHEVRON USA INC</t>
  </si>
  <si>
    <t>CHEVRON PROPERTY TAX</t>
  </si>
  <si>
    <t>PO BOX 1392</t>
  </si>
  <si>
    <t>BAKERSFIELD</t>
  </si>
  <si>
    <t>CA</t>
  </si>
  <si>
    <t>713-372-3384</t>
  </si>
  <si>
    <t>MOLLYBRIGGS@CHEVRON.COM</t>
  </si>
  <si>
    <t>KENNECOTT UTAH COPPER CORP</t>
  </si>
  <si>
    <t>TRINITY CHEMICAL LEASING LLC</t>
  </si>
  <si>
    <t>INDURANTE AND ASSOCIATES</t>
  </si>
  <si>
    <t>AMERICAN RAILCAR LEASING LLC</t>
  </si>
  <si>
    <t>5600 MEXICO RD</t>
  </si>
  <si>
    <t>SAINT PETERS</t>
  </si>
  <si>
    <t>636-940-5349</t>
  </si>
  <si>
    <t>JUDI.DETERS@SMBCRAIL.COM</t>
  </si>
  <si>
    <t>GREENBRIER MANAGEMENT SERVICES</t>
  </si>
  <si>
    <t>RAIL CAR  TAX</t>
  </si>
  <si>
    <t>ANDERSONS INC</t>
  </si>
  <si>
    <t>702-233-4870</t>
  </si>
  <si>
    <t>MIDWEST RAIL CORPORATION</t>
  </si>
  <si>
    <t>LAUREN ROLEK</t>
  </si>
  <si>
    <t>855 S ARBOR VITAE</t>
  </si>
  <si>
    <t>EDWARDSVIL</t>
  </si>
  <si>
    <t>618-692-5575</t>
  </si>
  <si>
    <t>LE</t>
  </si>
  <si>
    <t>JFREEMAN@MIDWESTRAILCAR.COM</t>
  </si>
  <si>
    <t>SMBC RAIL SERVICES LLC</t>
  </si>
  <si>
    <t>C/O TAX DEPARTMENT</t>
  </si>
  <si>
    <t>HOLCIM US INC</t>
  </si>
  <si>
    <t>JOANNA RENDERS</t>
  </si>
  <si>
    <t>6211 N ANN ARBOR RD</t>
  </si>
  <si>
    <t>DUNDEE</t>
  </si>
  <si>
    <t>734-529-4206</t>
  </si>
  <si>
    <t>JOANNA.RENDERS@LAFARGEHOLCIM.COM</t>
  </si>
  <si>
    <t>PCS SALES USA INC</t>
  </si>
  <si>
    <t>DAVID J JOSEPH COMPANY THE</t>
  </si>
  <si>
    <t>CIT RAIL</t>
  </si>
  <si>
    <t>ATTN: PROPERTY TAX</t>
  </si>
  <si>
    <t>30 S WACKER DR</t>
  </si>
  <si>
    <t>636-940-6024</t>
  </si>
  <si>
    <t>DDOZIER@AMERICANRAILCAR.COM</t>
  </si>
  <si>
    <t>WEST COAST REDUCTION LTD</t>
  </si>
  <si>
    <t>BRAD OSBORN</t>
  </si>
  <si>
    <t>1292 VENABLES STREET</t>
  </si>
  <si>
    <t>VANCOUVER</t>
  </si>
  <si>
    <t>BC</t>
  </si>
  <si>
    <t>V6A4B4</t>
  </si>
  <si>
    <t>604-252-2084</t>
  </si>
  <si>
    <t>BOSBORN@WCRL.COM</t>
  </si>
  <si>
    <t>AMERICAN RAILCAR INDUSTRIES INC</t>
  </si>
  <si>
    <t>C/O ARI FLEET MGMT. TAX</t>
  </si>
  <si>
    <t>100 CLARK ST</t>
  </si>
  <si>
    <t xml:space="preserve">SAINT </t>
  </si>
  <si>
    <t>636-940-6124</t>
  </si>
  <si>
    <t>CHARLES</t>
  </si>
  <si>
    <t>CZABROCKI@AMERICANRAILCAR.COM</t>
  </si>
  <si>
    <t>PLASSER AMERICAN CORPORATION</t>
  </si>
  <si>
    <t>2001 MYERS RD</t>
  </si>
  <si>
    <t>CHESAPEAKE</t>
  </si>
  <si>
    <t>VA</t>
  </si>
  <si>
    <t>757-543-3526</t>
  </si>
  <si>
    <t>RCHERNITZER@PLAUSA.COM</t>
  </si>
  <si>
    <t>PHILLIPS 66 COMPANY</t>
  </si>
  <si>
    <t>STEPHANIE GREENE</t>
  </si>
  <si>
    <t>PO BOX 421959</t>
  </si>
  <si>
    <t>HOUSTON</t>
  </si>
  <si>
    <t>832-765-1488</t>
  </si>
  <si>
    <t>STEPHANIE.D.GREENE@P66.COM</t>
  </si>
  <si>
    <t>CANPOTEX LEASING LIMITED</t>
  </si>
  <si>
    <t>BUNGE NORTH AMERICA</t>
  </si>
  <si>
    <t xml:space="preserve">INDURANTE AND ASSOCIATES, </t>
  </si>
  <si>
    <t>HIGH SIERRA ENERGY</t>
  </si>
  <si>
    <t>3773 E CHERRY CREEK NORTH DR</t>
  </si>
  <si>
    <t>DENVER</t>
  </si>
  <si>
    <t>CO</t>
  </si>
  <si>
    <t>STATOIL MARKETING &amp; TRADING INC</t>
  </si>
  <si>
    <t>503-578-3851</t>
  </si>
  <si>
    <t>SOUTHWEST RAIL INDUSTRIES INC</t>
  </si>
  <si>
    <t>COMPASS MINERALS AMERICA INC</t>
  </si>
  <si>
    <t>HESS CORPORATION</t>
  </si>
  <si>
    <t>MELINDA HUMBLE</t>
  </si>
  <si>
    <t>1900 DALROCK RD</t>
  </si>
  <si>
    <t>ROWLETT</t>
  </si>
  <si>
    <t>469-331-1308</t>
  </si>
  <si>
    <t>MHUMBLE@KEATAX.COM</t>
  </si>
  <si>
    <t>CEDAR GROVE LOGISTICS LLC</t>
  </si>
  <si>
    <t>323 S MAIN ST</t>
  </si>
  <si>
    <t xml:space="preserve">CEDAR </t>
  </si>
  <si>
    <t>920-668-6016</t>
  </si>
  <si>
    <t>GROVE</t>
  </si>
  <si>
    <t>JSOMMER@CEDARGROVEWAREHOUSE.COM</t>
  </si>
  <si>
    <t>CAI RAIL INC</t>
  </si>
  <si>
    <t>PBF HOLDING COMPANY LLC</t>
  </si>
  <si>
    <t>MRXX CORPORATION</t>
  </si>
  <si>
    <t>AIR PRODUCTS &amp; CHEMICALS INC</t>
  </si>
  <si>
    <t>7201 HAMILTON BLVD</t>
  </si>
  <si>
    <t>ALLENTOWN</t>
  </si>
  <si>
    <t>PA</t>
  </si>
  <si>
    <t>610-481-7425</t>
  </si>
  <si>
    <t>TRINKLRW@AIRPRODUCTS.COM</t>
  </si>
  <si>
    <t>RESIDUAL BASED FINANCE CORPORATION</t>
  </si>
  <si>
    <t xml:space="preserve">PROCTOR &amp; GAMBLE MANUFACTURING </t>
  </si>
  <si>
    <t>COMPANY THE</t>
  </si>
  <si>
    <t>CALIFORNIA RAILCAR CORPORATION</t>
  </si>
  <si>
    <t>ROBERT WRIGHT</t>
  </si>
  <si>
    <t>14080 PALM DR</t>
  </si>
  <si>
    <t xml:space="preserve">DESERT HOT </t>
  </si>
  <si>
    <t>760-329-1166</t>
  </si>
  <si>
    <t>SPRINGS</t>
  </si>
  <si>
    <t>TRANSRAIL INC</t>
  </si>
  <si>
    <t>PAUL CAMPORINI</t>
  </si>
  <si>
    <t>3000 BAYPORT DR</t>
  </si>
  <si>
    <t>TAMPA</t>
  </si>
  <si>
    <t>813-261-0600</t>
  </si>
  <si>
    <t>RAILCAR LEASING SPECIALISTS INC</t>
  </si>
  <si>
    <t>CANADIAN ENTERPRISE GAS PRODUCTS LTD</t>
  </si>
  <si>
    <t>ROXANNE RAMOS</t>
  </si>
  <si>
    <t>PO BOX 4018</t>
  </si>
  <si>
    <t>713-381-2859</t>
  </si>
  <si>
    <t>RORAMOS@EPROD.COM</t>
  </si>
  <si>
    <t>KEMIRA WATER SOLUTIONS, INC</t>
  </si>
  <si>
    <t>WALTER HAFFNER</t>
  </si>
  <si>
    <t>W C HAFFNER JR</t>
  </si>
  <si>
    <t>PO BOX 16111</t>
  </si>
  <si>
    <t>MOBILE</t>
  </si>
  <si>
    <t>AL</t>
  </si>
  <si>
    <t>251-343-1619</t>
  </si>
  <si>
    <t>WCHX@WCHXRAIL.COM</t>
  </si>
  <si>
    <t>CPLX LEASING LIMITED</t>
  </si>
  <si>
    <t xml:space="preserve">C/O CANADIAN PACIFIC RAILWAY- </t>
  </si>
  <si>
    <t>CAR ACCOUNTING</t>
  </si>
  <si>
    <t>478 MCPHILLIPS ST</t>
  </si>
  <si>
    <t>WINNIPEG</t>
  </si>
  <si>
    <t>MB</t>
  </si>
  <si>
    <t>R2X2G8</t>
  </si>
  <si>
    <t>204-947-8293</t>
  </si>
  <si>
    <t>ANGELA_MOISEY@CPR.CA</t>
  </si>
  <si>
    <t>CELTRAN INC</t>
  </si>
  <si>
    <t>E I DU PONT DE NEMOURS</t>
  </si>
  <si>
    <t>SHANNON CHIOVARI</t>
  </si>
  <si>
    <t>PO BOX 1039</t>
  </si>
  <si>
    <t>WILMINGTON</t>
  </si>
  <si>
    <t>DE</t>
  </si>
  <si>
    <t>302-992-2044</t>
  </si>
  <si>
    <t>SHANNON.M.CHIOVORI@DUPONT.COM</t>
  </si>
  <si>
    <t>MARKWEST HYDROCARBON LLC</t>
  </si>
  <si>
    <t>MICHELLE TRIPP</t>
  </si>
  <si>
    <t>2430 VANDERBILT BEACH RD</t>
  </si>
  <si>
    <t>NAPLES</t>
  </si>
  <si>
    <t>760-272-7145</t>
  </si>
  <si>
    <t>MICHELE@RAILCAR.COM</t>
  </si>
  <si>
    <t>BROOKS, C.W., INC.</t>
  </si>
  <si>
    <t>MICHELE BANES</t>
  </si>
  <si>
    <t>PO BOX 1417</t>
  </si>
  <si>
    <t>BROOMFIELD</t>
  </si>
  <si>
    <t>303-422-8070</t>
  </si>
  <si>
    <t xml:space="preserve">ROCKY MOUNTAIN TRANSPORTATION </t>
  </si>
  <si>
    <t xml:space="preserve">C/O TRANSMATRIX INC  THOMAS </t>
  </si>
  <si>
    <t>SERVICE</t>
  </si>
  <si>
    <t>S WAGNER</t>
  </si>
  <si>
    <t>570 E HIGGINS RD</t>
  </si>
  <si>
    <t xml:space="preserve">ELK GROVE </t>
  </si>
  <si>
    <t>847-228-6022</t>
  </si>
  <si>
    <t>VILLAGE</t>
  </si>
  <si>
    <t>SASS@TRANSMATRIX.COM</t>
  </si>
  <si>
    <t>POLYONE CORPORATION</t>
  </si>
  <si>
    <t>C/O RSI LOGISTICS - FLEET MGMT</t>
  </si>
  <si>
    <t>1480 WOODSTONE DR</t>
  </si>
  <si>
    <t>517-908-3634</t>
  </si>
  <si>
    <t>SHUWZ@RSILOGISTICS.COM</t>
  </si>
  <si>
    <t>KOPPERS INDUSTRIES, INC.</t>
  </si>
  <si>
    <t>CAROLEANN SANTA</t>
  </si>
  <si>
    <t>436 7TH AVE</t>
  </si>
  <si>
    <t>PITTSBURGH</t>
  </si>
  <si>
    <t>412-227-2485</t>
  </si>
  <si>
    <t>SANTAC@KOPPERS.COM</t>
  </si>
  <si>
    <t>AXIALL LLC</t>
  </si>
  <si>
    <t>HELM PACIFIC LEASING</t>
  </si>
  <si>
    <t>HERCULES INC</t>
  </si>
  <si>
    <t>TAX DEPT-KEVIN FRANCK</t>
  </si>
  <si>
    <t>PO BOX 14000</t>
  </si>
  <si>
    <t>LEXINGTON</t>
  </si>
  <si>
    <t>KY</t>
  </si>
  <si>
    <t>859-357-7477</t>
  </si>
  <si>
    <t>GKFRANCK@ASHLAND.COM</t>
  </si>
  <si>
    <t>NASHTEX LEASING INC</t>
  </si>
  <si>
    <t>GLNX CORPORATION</t>
  </si>
  <si>
    <t>UNITED ASPHALTS INC</t>
  </si>
  <si>
    <t>RAMPART RANGE CORPORATION</t>
  </si>
  <si>
    <t>10211 KIMBERWICK DR</t>
  </si>
  <si>
    <t>LITTLETON</t>
  </si>
  <si>
    <t>720-981-5897</t>
  </si>
  <si>
    <t>AMY-RAMPARTRANGE@HOTMAIL.COM</t>
  </si>
  <si>
    <t>HERZOG RAILROAD SERVICES INC</t>
  </si>
  <si>
    <t>GEORGE WILLIAMS</t>
  </si>
  <si>
    <t>700 S RIVERSIDE RD</t>
  </si>
  <si>
    <t>SAINT JOSEPH</t>
  </si>
  <si>
    <t>816-233-9002</t>
  </si>
  <si>
    <t>MICHAEL KEMP</t>
  </si>
  <si>
    <t>BASF CORPORATION</t>
  </si>
  <si>
    <t>JOHN HOYT</t>
  </si>
  <si>
    <t>1101 31ST ST</t>
  </si>
  <si>
    <t xml:space="preserve">DOWNERS </t>
  </si>
  <si>
    <t>630-829-9439</t>
  </si>
  <si>
    <t>HOYT@ALLTRANSTEK.COM</t>
  </si>
  <si>
    <t>CONTINENTAL TANK CAR CORPORATION</t>
  </si>
  <si>
    <t>TRANSPORTATION EQUIPMENT INC</t>
  </si>
  <si>
    <t>EASTMAN CHEMICAL COMPANY</t>
  </si>
  <si>
    <t>BP CORPORATION NORTH AMERICA INC</t>
  </si>
  <si>
    <t>630-325-9439</t>
  </si>
  <si>
    <t>REYNOLDS METALS COMPANY LLC</t>
  </si>
  <si>
    <t xml:space="preserve">ALCOA USA - PROPERTY TAX </t>
  </si>
  <si>
    <t>DEPT</t>
  </si>
  <si>
    <t>201 ISABELLA ST</t>
  </si>
  <si>
    <t>412-315-2746</t>
  </si>
  <si>
    <t>DIANA.COLON@ALCOA.COM</t>
  </si>
  <si>
    <t>SGA LEASING COMPANY</t>
  </si>
  <si>
    <t>G A WELSCH</t>
  </si>
  <si>
    <t>12556 ARIES LOOP</t>
  </si>
  <si>
    <t>WILLIS</t>
  </si>
  <si>
    <t>936-856-7665</t>
  </si>
  <si>
    <t>GLENNWELSCH@CEBRIDGE.NET</t>
  </si>
  <si>
    <t>PCS PHOSPHATE COMPANY INC</t>
  </si>
  <si>
    <t>CITICORP RAILMARK INC</t>
  </si>
  <si>
    <t>KRISTEN.GLANVILLE@GRRX.COM</t>
  </si>
  <si>
    <t>POOLE CHEMICAL COMPANY INC</t>
  </si>
  <si>
    <t xml:space="preserve">C/O RAMPART RANGE </t>
  </si>
  <si>
    <t>CORPORATION</t>
  </si>
  <si>
    <t>SUNOCO INC</t>
  </si>
  <si>
    <t>C/O INDURANTE &amp; ASSOCIATES</t>
  </si>
  <si>
    <t>BOEING COMPANY</t>
  </si>
  <si>
    <t>MEG BROWNING</t>
  </si>
  <si>
    <t>PO BOX 3707</t>
  </si>
  <si>
    <t>SEATTLE</t>
  </si>
  <si>
    <t>206-662-2315</t>
  </si>
  <si>
    <t>TRANSMATRIX</t>
  </si>
  <si>
    <t>THOMAS S WAGNER</t>
  </si>
  <si>
    <t>SCOTT@TRANSMATRIX.COM</t>
  </si>
  <si>
    <t>TYSON FRESH MEATS</t>
  </si>
  <si>
    <t>ARKEMA INC</t>
  </si>
  <si>
    <t>SHELL OIL COMPANY</t>
  </si>
  <si>
    <t>PO BOX 4369</t>
  </si>
  <si>
    <t>713-241-0133</t>
  </si>
  <si>
    <t>ASHLEY.KRAHN@SHELL.COM</t>
  </si>
  <si>
    <t>HALLIBURTON COMPANY</t>
  </si>
  <si>
    <t>TERRY HICKMAN</t>
  </si>
  <si>
    <t>PO BOX 1431</t>
  </si>
  <si>
    <t>DUNCAN</t>
  </si>
  <si>
    <t>580-251-4330</t>
  </si>
  <si>
    <t>TERRY.HICKMAN@HALLIBURTON.COM</t>
  </si>
  <si>
    <t>ALBERTA GOVERNMENT THE (ALNX)</t>
  </si>
  <si>
    <t>CAR ACCOUNTING FLOOR 4</t>
  </si>
  <si>
    <t>CANADIAN NATIONAL RAILWAY</t>
  </si>
  <si>
    <t>MONTREAL</t>
  </si>
  <si>
    <t>QC</t>
  </si>
  <si>
    <t>H3B2M9</t>
  </si>
  <si>
    <t>514-399-6620</t>
  </si>
  <si>
    <t>ANN.TOUSIGNANT@CN.CA</t>
  </si>
  <si>
    <t>CNLX CANADA INC</t>
  </si>
  <si>
    <t>CANADIAN NATIONAL RAILWAYS</t>
  </si>
  <si>
    <t>SASKATCHEWAN GRAIN CAR CORP THE (SKPX)</t>
  </si>
  <si>
    <t>CENEX HARVEST STATES COOPERATIVE</t>
  </si>
  <si>
    <t>CANADIAN WHEAT BOARD THE (CPWX)</t>
  </si>
  <si>
    <t>VTG RAIL INC</t>
  </si>
  <si>
    <t>ACCOUNTING</t>
  </si>
  <si>
    <t>103 W VANDALIA ST</t>
  </si>
  <si>
    <t>618-657-7535</t>
  </si>
  <si>
    <t>SCOTT.MUSKOPF@VTG.COM</t>
  </si>
  <si>
    <t>WINTER BIRD CORPORATION</t>
  </si>
  <si>
    <t>MARK ARON</t>
  </si>
  <si>
    <t>5538 MERRIAM DR</t>
  </si>
  <si>
    <t>MERRIAM</t>
  </si>
  <si>
    <t>913-515-4849</t>
  </si>
  <si>
    <t>DELTA TANK LINE COMPANY</t>
  </si>
  <si>
    <t xml:space="preserve">SARA SOUERBRY - DIRECTOR OF </t>
  </si>
  <si>
    <t>OPERATIONS</t>
  </si>
  <si>
    <t>PO BOX 92288</t>
  </si>
  <si>
    <t>512-233-0096</t>
  </si>
  <si>
    <t>STATETAXES@DTLXRAIL.COM</t>
  </si>
  <si>
    <t>MONSANTO COMPANY</t>
  </si>
  <si>
    <t>GEORGIA-PACIFIC CHEMICALS LLC</t>
  </si>
  <si>
    <t>SIEMENS ENERGY INC</t>
  </si>
  <si>
    <t>LYNDLEY CLARKSON</t>
  </si>
  <si>
    <t>PO BOX 80615</t>
  </si>
  <si>
    <t>INDIANAPOLI</t>
  </si>
  <si>
    <t>IN</t>
  </si>
  <si>
    <t>317-596-3260</t>
  </si>
  <si>
    <t>S</t>
  </si>
  <si>
    <t>FGAYLORD@DMAINC.COM</t>
  </si>
  <si>
    <t>RELCO TANK LINE INC.</t>
  </si>
  <si>
    <t>LAST MOUNTAIN RAILWAY</t>
  </si>
  <si>
    <t>1855 VICTORIA AVE</t>
  </si>
  <si>
    <t>REGINA</t>
  </si>
  <si>
    <t>SK</t>
  </si>
  <si>
    <t>S4P3T2</t>
  </si>
  <si>
    <t>877-487-8347</t>
  </si>
  <si>
    <t>LOGISTICS@LASTMOUNTAINRAILWAY.COM</t>
  </si>
  <si>
    <t>ECDC ENVIRONMENTAL LC</t>
  </si>
  <si>
    <t>NATIONAL STEEL CAR LIMITED</t>
  </si>
  <si>
    <t>EMILO LOSCHIAVO</t>
  </si>
  <si>
    <t>600 KENILWORTH AVENUE NORTH</t>
  </si>
  <si>
    <t>HAMILTON</t>
  </si>
  <si>
    <t>ON</t>
  </si>
  <si>
    <t>L8N3J4</t>
  </si>
  <si>
    <t>905-544-3317</t>
  </si>
  <si>
    <t>EMILIO.LOSCHIAVO@STEELCAR.COM</t>
  </si>
  <si>
    <t>SAUVAGE GAS COMPANY</t>
  </si>
  <si>
    <t>S M BROOKS FREIGHT</t>
  </si>
  <si>
    <t>RAILCARTAX@IDURANTETAX.COM</t>
  </si>
  <si>
    <t>INDURANTE &amp; ASSOCIATES, INC</t>
  </si>
  <si>
    <t>ALBERTA GOVERNMENT THE (ALPX)</t>
  </si>
  <si>
    <t>NEVADA CEMENT COMPANY</t>
  </si>
  <si>
    <t>PROPERTY TAX LEOLA ZOFREA</t>
  </si>
  <si>
    <t>PO BOX 840</t>
  </si>
  <si>
    <t>FERNLEY</t>
  </si>
  <si>
    <t>775-575-2281</t>
  </si>
  <si>
    <t>LZOFREA@NEVADACEMENT.COM</t>
  </si>
  <si>
    <t>EPIC</t>
  </si>
  <si>
    <t>TAX DEPT LARRY BUNTING</t>
  </si>
  <si>
    <t>227 US HIGHWAY 206</t>
  </si>
  <si>
    <t>FLANDERS</t>
  </si>
  <si>
    <t>973-601-9212</t>
  </si>
  <si>
    <t>LBUNTING@SYNAGRO.COM</t>
  </si>
  <si>
    <t>MOSAIC CROP NUTRITION LLC</t>
  </si>
  <si>
    <t>PLAINS LPG SERVICES LP</t>
  </si>
  <si>
    <t>PO BOX 4648</t>
  </si>
  <si>
    <t>713-993-5668</t>
  </si>
  <si>
    <t>MPPAKKATH@PAALP.COM</t>
  </si>
  <si>
    <t>HUNTSMAN PETROCHEMICAL CORPORATION</t>
  </si>
  <si>
    <t>PO BOX 4980</t>
  </si>
  <si>
    <t xml:space="preserve">THE </t>
  </si>
  <si>
    <t>WOODLANDS</t>
  </si>
  <si>
    <t>CITGO PETROLEUM CORPORATION</t>
  </si>
  <si>
    <t>JIM FOWLER</t>
  </si>
  <si>
    <t>PO BOX 4689</t>
  </si>
  <si>
    <t>832-486-4303</t>
  </si>
  <si>
    <t>JFOWLER@CITGO.COM</t>
  </si>
  <si>
    <t>GEORGETOWN RAIL EQUIPMENT COMPANY</t>
  </si>
  <si>
    <t>TIM HARRIS</t>
  </si>
  <si>
    <t>111 W COOPERATIVE WAY</t>
  </si>
  <si>
    <t>GEORGETOW</t>
  </si>
  <si>
    <t>512-240-5146</t>
  </si>
  <si>
    <t>N</t>
  </si>
  <si>
    <t>MILLER@GEORGETOWNRAIL.COM</t>
  </si>
  <si>
    <t>MID-AM EQUIPMENT,INC.</t>
  </si>
  <si>
    <t>ROBERT SCHROEDER</t>
  </si>
  <si>
    <t>PO BOX 40398</t>
  </si>
  <si>
    <t>MESA</t>
  </si>
  <si>
    <t>AZ</t>
  </si>
  <si>
    <t>480-247-3892</t>
  </si>
  <si>
    <t>BOBMIDAM@QWEST.NET</t>
  </si>
  <si>
    <t>DANA RAILCARE</t>
  </si>
  <si>
    <t>1280 RAILCAR AVE</t>
  </si>
  <si>
    <t>PENFORD PRODUCTS COMPANY</t>
  </si>
  <si>
    <t>EXCEL RAILCAR CORPORATION (ERCX)</t>
  </si>
  <si>
    <t xml:space="preserve">CANTERA LAKES OFFICE CAMPUS  </t>
  </si>
  <si>
    <t>REID BARENBRUGGE</t>
  </si>
  <si>
    <t>28367 DAVIS PKWY</t>
  </si>
  <si>
    <t>WARRENVILL</t>
  </si>
  <si>
    <t>630-657-1100</t>
  </si>
  <si>
    <t>RBAREN@EXCELRAILCAR.COM</t>
  </si>
  <si>
    <t>AIR LIQUIDE AMERICA LP</t>
  </si>
  <si>
    <t>AMERICAN ELECTRIC POWER SERVICE CORP</t>
  </si>
  <si>
    <t>R SCOTT BIBLE</t>
  </si>
  <si>
    <t>PO BOX 16428</t>
  </si>
  <si>
    <t>COLUMBUS</t>
  </si>
  <si>
    <t>OH</t>
  </si>
  <si>
    <t>614-716-2784</t>
  </si>
  <si>
    <t>ALKEATON@AEP.COM</t>
  </si>
  <si>
    <t>CONSOLIDATED GRAIN &amp; BARGE CO (CGRX)</t>
  </si>
  <si>
    <t>PETER J INDURANTE</t>
  </si>
  <si>
    <t>PROGRESS RAIL SERVICES CORPORATION</t>
  </si>
  <si>
    <t>DATX ASSOCIATES</t>
  </si>
  <si>
    <t>RICHARD BYHRE</t>
  </si>
  <si>
    <t>W32587 MICKLE RD</t>
  </si>
  <si>
    <t>DELAFIELD</t>
  </si>
  <si>
    <t>262-352-4584</t>
  </si>
  <si>
    <t>RBYHER@WI.RR.COM</t>
  </si>
  <si>
    <t>GOLDEN LEASING</t>
  </si>
  <si>
    <t>JEFF MCCONNELL</t>
  </si>
  <si>
    <t>13101 N COUNTYLINE RD</t>
  </si>
  <si>
    <t>YUKON</t>
  </si>
  <si>
    <t>405-641-1620</t>
  </si>
  <si>
    <t>AMERIGAS PROPANE LP</t>
  </si>
  <si>
    <t>ATTN: LISA JO MYERS</t>
  </si>
  <si>
    <t>11450 COMPAQ CENTER WEST DR</t>
  </si>
  <si>
    <t>281-552-4028</t>
  </si>
  <si>
    <t>ATEL LEASING CORPORATION</t>
  </si>
  <si>
    <t>CRYSTAL CAR LINE INC</t>
  </si>
  <si>
    <t>MICHAEL PUCKETT</t>
  </si>
  <si>
    <t>810 S CINCINNATI AVE</t>
  </si>
  <si>
    <t>TULSA</t>
  </si>
  <si>
    <t>539-292-4355</t>
  </si>
  <si>
    <t>MICHAEL.PUCKETT@INGREDION.COM</t>
  </si>
  <si>
    <t>INTERCOASTAL CAPITAL CORPORATION</t>
  </si>
  <si>
    <t>TRINITY RAIL MANAGEMENT INC</t>
  </si>
  <si>
    <t>OXBOW CALCINING INTERNATIONAL LLC</t>
  </si>
  <si>
    <t>PEGGY ROBERTS</t>
  </si>
  <si>
    <t>1601 FORUM PL</t>
  </si>
  <si>
    <t xml:space="preserve">WEST PALM </t>
  </si>
  <si>
    <t>BEACH</t>
  </si>
  <si>
    <t>RGCX LTD</t>
  </si>
  <si>
    <t>907 LINDBERG AVE</t>
  </si>
  <si>
    <t>MCALLEN</t>
  </si>
  <si>
    <t>956-686-2221</t>
  </si>
  <si>
    <t>SAFETY-KLEEN SYSTEMS, INC.</t>
  </si>
  <si>
    <t>702-363-3118</t>
  </si>
  <si>
    <t>RAILCARTAX@INDURANTE.COM</t>
  </si>
  <si>
    <t>PRAXAIR INC</t>
  </si>
  <si>
    <t>AGRIUM US INC</t>
  </si>
  <si>
    <t xml:space="preserve">TAX DEPARTMENT - AGRIUM U.S. </t>
  </si>
  <si>
    <t>5296 HARVEST LAKE DR</t>
  </si>
  <si>
    <t>LOVELAND</t>
  </si>
  <si>
    <t>403-225-7110</t>
  </si>
  <si>
    <t>EBAINES@AGRIUM.COM</t>
  </si>
  <si>
    <t>PPG INDUSTRIES INC</t>
  </si>
  <si>
    <t>ANNETTE LADNER</t>
  </si>
  <si>
    <t>661-654-7052</t>
  </si>
  <si>
    <t>ANNETTELADNER@CHEVRON.COM</t>
  </si>
  <si>
    <t>RHODIA INC</t>
  </si>
  <si>
    <t>504 CARNEGIE CTR</t>
  </si>
  <si>
    <t>PRINCETON</t>
  </si>
  <si>
    <t>ASH GROVE CEMENT COMPANY (ASGX)</t>
  </si>
  <si>
    <t>MARK MEADS</t>
  </si>
  <si>
    <t>PO BOX 25900</t>
  </si>
  <si>
    <t xml:space="preserve">OVERLAND </t>
  </si>
  <si>
    <t>913-319-6157</t>
  </si>
  <si>
    <t>PARK</t>
  </si>
  <si>
    <t>MARK.MEADS@ASHGROVE.COM</t>
  </si>
  <si>
    <t>GLACIER STATE DISTRIBUTION  GLSX</t>
  </si>
  <si>
    <t>STEVEN HERR</t>
  </si>
  <si>
    <t>7517 60TH ST</t>
  </si>
  <si>
    <t>KENOSHA</t>
  </si>
  <si>
    <t>262-657-0711</t>
  </si>
  <si>
    <t>GLACIERSTATE@SBCGLOBAL.NET</t>
  </si>
  <si>
    <t>MISSISSIPPI POWER COMPANY</t>
  </si>
  <si>
    <t>MARY O'NEAL</t>
  </si>
  <si>
    <t>2992 WEST BEACH BLVD</t>
  </si>
  <si>
    <t>GULFPORT</t>
  </si>
  <si>
    <t>MS</t>
  </si>
  <si>
    <t>228-865-5741</t>
  </si>
  <si>
    <t>MGONEAL@SOUTHERNCO.COM</t>
  </si>
  <si>
    <t>CHEMICAL WASTE MANAGEMENT INC.</t>
  </si>
  <si>
    <t>YEMAYA SHIPP</t>
  </si>
  <si>
    <t>70 S ALASKA ST</t>
  </si>
  <si>
    <t>206-206-8306</t>
  </si>
  <si>
    <t>YEVANS@WM.COM</t>
  </si>
  <si>
    <t>DAKOTA GASIFICATION COMPANY</t>
  </si>
  <si>
    <t>INDURANTE&amp; ASSOCIATES</t>
  </si>
  <si>
    <t>702-223-4780</t>
  </si>
  <si>
    <t>AMG RESOURCES CORPORATION</t>
  </si>
  <si>
    <t>MELLISA FRAZIER</t>
  </si>
  <si>
    <t>2 ROBINSON PLZ</t>
  </si>
  <si>
    <t>216-831-0510</t>
  </si>
  <si>
    <t>MFRASER@AMGRESOURCES.COM</t>
  </si>
  <si>
    <t>CARMATH INC</t>
  </si>
  <si>
    <t>WESTLAKE POLYMERS LLC</t>
  </si>
  <si>
    <t xml:space="preserve">GREENBRIER MANAGEMENT </t>
  </si>
  <si>
    <t>SERVICES, LLC</t>
  </si>
  <si>
    <t>ARRENDADORA NACIONAL DE CARROS DE</t>
  </si>
  <si>
    <t>GERARDO SAAVEDRA KURI</t>
  </si>
  <si>
    <t>VITO ALESSIO ROBLES 166,</t>
  </si>
  <si>
    <t xml:space="preserve">CUIDAD DE </t>
  </si>
  <si>
    <t>MEX</t>
  </si>
  <si>
    <t>11-551-0850</t>
  </si>
  <si>
    <t>MEXICO</t>
  </si>
  <si>
    <t>INFO@ANCAF.COM</t>
  </si>
  <si>
    <t>EQUISTAR CHEMICALS LP</t>
  </si>
  <si>
    <t>INDURANTE &amp;  ASSOCIATES INC</t>
  </si>
  <si>
    <t>SEARLES VALLEY MINERALS</t>
  </si>
  <si>
    <t>CALDWELL-BAKER COMPANY</t>
  </si>
  <si>
    <t>GARDNER</t>
  </si>
  <si>
    <t>979-229-4724</t>
  </si>
  <si>
    <t>CALDWELLBAKERCO@GMAIL.COM</t>
  </si>
  <si>
    <t>GEORGIA PACIFIC LLC</t>
  </si>
  <si>
    <t>GEORGIA POWER COMPANY</t>
  </si>
  <si>
    <t>PROPERTY TAX -BIN 10120</t>
  </si>
  <si>
    <t>241 RALPH MCGILL BLVD NE</t>
  </si>
  <si>
    <t>ATLANTA</t>
  </si>
  <si>
    <t>GA</t>
  </si>
  <si>
    <t>404-506-6294</t>
  </si>
  <si>
    <t>EGRAMMON@SOUTHERNCO.COM</t>
  </si>
  <si>
    <t>AMY BOOTH</t>
  </si>
  <si>
    <t>ASSOCIATED ELECTRIC COOPERATIVE INC</t>
  </si>
  <si>
    <t>JEFF BENNETT</t>
  </si>
  <si>
    <t>PO BOX 754</t>
  </si>
  <si>
    <t>SPRINGFIELD</t>
  </si>
  <si>
    <t>417-885-9264</t>
  </si>
  <si>
    <t>JBENNETT@AECI.ORG</t>
  </si>
  <si>
    <t>OCCIDENTAL CHEMICAL CORPORATION</t>
  </si>
  <si>
    <t>CALUMET LUBRICANTS</t>
  </si>
  <si>
    <t xml:space="preserve">C/O TRINITY RAIL-OPERATIONS </t>
  </si>
  <si>
    <t>MNGR</t>
  </si>
  <si>
    <t>2525 N STEMMONS FWY</t>
  </si>
  <si>
    <t>DALLAS</t>
  </si>
  <si>
    <t>VIP TANK CAR SERVICE</t>
  </si>
  <si>
    <t>760-329-7786</t>
  </si>
  <si>
    <t>MHF SERVICES</t>
  </si>
  <si>
    <t>RAILCAR LEASING SOLUTIONS LTD</t>
  </si>
  <si>
    <t>DEBBIE WILSON</t>
  </si>
  <si>
    <t>1133 CHILD AVE NE</t>
  </si>
  <si>
    <t>CALGARY</t>
  </si>
  <si>
    <t>AB</t>
  </si>
  <si>
    <t>T2E5C6</t>
  </si>
  <si>
    <t>403-262-1459</t>
  </si>
  <si>
    <t>WILSON.DEB3@GMAIL.COM</t>
  </si>
  <si>
    <t>JAIX LEASING COMPANY</t>
  </si>
  <si>
    <t>P4 PRODUCTION LLC</t>
  </si>
  <si>
    <t xml:space="preserve">C/O MONSANTO COMPANY TAX </t>
  </si>
  <si>
    <t>DEPT G5EE</t>
  </si>
  <si>
    <t>800 N LINDBERGH BLVD</t>
  </si>
  <si>
    <t>SAINT LOUIS</t>
  </si>
  <si>
    <t>314-694-1000</t>
  </si>
  <si>
    <t>MICHELLE.LOREAUX@MONSONTO.COM</t>
  </si>
  <si>
    <t>FRANKLIN CORPORATION, RICK</t>
  </si>
  <si>
    <t>BERNICE FRANKLIN</t>
  </si>
  <si>
    <t>PO BOX 365</t>
  </si>
  <si>
    <t>LEBANON</t>
  </si>
  <si>
    <t>541-451-1275</t>
  </si>
  <si>
    <t>BERNICE@RFC-NW.COM</t>
  </si>
  <si>
    <t>SHINTECH INCORPORATED</t>
  </si>
  <si>
    <t>MICHAEL LANDIS</t>
  </si>
  <si>
    <t>3 GREENWAY PLZ</t>
  </si>
  <si>
    <t>713-418-6543</t>
  </si>
  <si>
    <t>MLANDIS@SHIN-TECH.COM</t>
  </si>
  <si>
    <t>INFINEUM USA LP</t>
  </si>
  <si>
    <t>MIDWEST RAILCAR CORPORATION</t>
  </si>
  <si>
    <t>JACKIE FREEMAN</t>
  </si>
  <si>
    <t>618-288-2233</t>
  </si>
  <si>
    <t>MNATION@MIDWESTRAILCAR.COM</t>
  </si>
  <si>
    <t>CMC STEEL TEXAS</t>
  </si>
  <si>
    <t>KYLE POER - CMC METALS</t>
  </si>
  <si>
    <t>12720 HILLCREST RD</t>
  </si>
  <si>
    <t>972-770-1140</t>
  </si>
  <si>
    <t>KYLEPOER@MFPOER.COM</t>
  </si>
  <si>
    <t>TATE &amp; LYLE INGREDIENTS AMERICAS LLC</t>
  </si>
  <si>
    <t>CHEVRON PHILLIPS CHEMICAL COMPANY LP</t>
  </si>
  <si>
    <t>RUSTY GENSON</t>
  </si>
  <si>
    <t>10001 SIX PINES DR</t>
  </si>
  <si>
    <t>832-813-4340</t>
  </si>
  <si>
    <t>GENSORL@CPCHEM.COM</t>
  </si>
  <si>
    <t>WISCONSIN PUBLIC SERVICE CORPORATION</t>
  </si>
  <si>
    <t>KEN COLIN</t>
  </si>
  <si>
    <t>200 E RANDOLPH ST</t>
  </si>
  <si>
    <t>312-240-4527</t>
  </si>
  <si>
    <t>KFCOLIN@INTEGRYSGROUP.COM</t>
  </si>
  <si>
    <t>HONEYWELL,INT.</t>
  </si>
  <si>
    <t>TRADE WIND, LTD.</t>
  </si>
  <si>
    <t>THOMAS S. WAGNER</t>
  </si>
  <si>
    <t>ALLIANT ENERGY</t>
  </si>
  <si>
    <t>PORTLAND GENERAL ELECTRIC COMPANY</t>
  </si>
  <si>
    <t>121 SW SALMON ST</t>
  </si>
  <si>
    <t>503-464-7761</t>
  </si>
  <si>
    <t>ROBIN.KAPELA@PGN.COM</t>
  </si>
  <si>
    <t>JOY GLOBAL SURFACE MINING INC</t>
  </si>
  <si>
    <t>JAMES AMBROSE</t>
  </si>
  <si>
    <t>PO BOX 310</t>
  </si>
  <si>
    <t>MILWAUKEE</t>
  </si>
  <si>
    <t>414-670-7211</t>
  </si>
  <si>
    <t>JIM.AMBROSE@JOYGLOBAL.COM</t>
  </si>
  <si>
    <t>HERITAGE OPERATING LP</t>
  </si>
  <si>
    <t>JAY LODE</t>
  </si>
  <si>
    <t>PO BOX 965</t>
  </si>
  <si>
    <t xml:space="preserve">VALLEY </t>
  </si>
  <si>
    <t>999-999-9999</t>
  </si>
  <si>
    <t>FORGE</t>
  </si>
  <si>
    <t>TAXFAX@HERITAGEPROPANE.COM</t>
  </si>
  <si>
    <t>INEOS USA LLC</t>
  </si>
  <si>
    <t>CHEVRON ORONITE CO LLC</t>
  </si>
  <si>
    <t xml:space="preserve">CHEVRON PROPERTY TAX - M. </t>
  </si>
  <si>
    <t>BRIGGS</t>
  </si>
  <si>
    <t>PO BOX 285</t>
  </si>
  <si>
    <t>HELM CHESAPEAKE LP</t>
  </si>
  <si>
    <t>NEVADA ENERGY</t>
  </si>
  <si>
    <t>RAIL CAR TAX</t>
  </si>
  <si>
    <t>PO BOX 10100</t>
  </si>
  <si>
    <t>RENO</t>
  </si>
  <si>
    <t>775-834-1221</t>
  </si>
  <si>
    <t>KPATCHETT@NVENERGY.COM</t>
  </si>
  <si>
    <t>MIDWEST GENERATION, LLC</t>
  </si>
  <si>
    <t>SULCOM INC</t>
  </si>
  <si>
    <t>7000 CENTRAL PKWY</t>
  </si>
  <si>
    <t>281-907-9500</t>
  </si>
  <si>
    <t>ANDREA.LOCKHART@OXBOW.COM</t>
  </si>
  <si>
    <t>LORAM MAINTENANCE OF WAY, INC</t>
  </si>
  <si>
    <t>MARIE GERAGHTY</t>
  </si>
  <si>
    <t>HAMEL</t>
  </si>
  <si>
    <t>MN</t>
  </si>
  <si>
    <t>763-478-2228</t>
  </si>
  <si>
    <t>MARIE.E.GERAGHTY@LORAM.COM</t>
  </si>
  <si>
    <t>WESTERN RAILROAD EQUIPMENT COMPANY</t>
  </si>
  <si>
    <t>SOUTHERN RAIL ASSOCIATES</t>
  </si>
  <si>
    <t>GREENFIELD LOGISTICS, LLC</t>
  </si>
  <si>
    <t>ATTN; RAILCAR TAX DEPT</t>
  </si>
  <si>
    <t>PO BOX 910332</t>
  </si>
  <si>
    <t>801-676-1575</t>
  </si>
  <si>
    <t>GEORGE</t>
  </si>
  <si>
    <t>SJOHANSON@GREENFIELDLOGISTICS.COM</t>
  </si>
  <si>
    <t>ARCH CHEMICALS - LONZA</t>
  </si>
  <si>
    <t>RAILCAR TAX DEPARTMENT</t>
  </si>
  <si>
    <t>1200 OLD LOWER RIVER RD NW</t>
  </si>
  <si>
    <t>CHARLESTON</t>
  </si>
  <si>
    <t>TN</t>
  </si>
  <si>
    <t>423-780-2665</t>
  </si>
  <si>
    <t>CHARLESTON.INFO@LONZA.COM</t>
  </si>
  <si>
    <t>GATX DE MEXICO INC</t>
  </si>
  <si>
    <t xml:space="preserve">C/O GATX CORPORATION - 51ST </t>
  </si>
  <si>
    <t>FLOOR</t>
  </si>
  <si>
    <t>PAN AMERICAN RAILWAY CO</t>
  </si>
  <si>
    <t xml:space="preserve">CERRADA DE CANOA NO 14 COLONIA </t>
  </si>
  <si>
    <t>TIZAPAN SAN ANGEL</t>
  </si>
  <si>
    <t>CP01090</t>
  </si>
  <si>
    <t>HUNTSMAN ETHYLENEAMINES LTD</t>
  </si>
  <si>
    <t>500 S HUNTSMAN WAY</t>
  </si>
  <si>
    <t>AEROPRES CORPORATION</t>
  </si>
  <si>
    <t>1324 N HEARNE AVE</t>
  </si>
  <si>
    <t>SHREVEPORT</t>
  </si>
  <si>
    <t>LA</t>
  </si>
  <si>
    <t>952-742-7103</t>
  </si>
  <si>
    <t>JO_BUHL@CARGILL.COM</t>
  </si>
  <si>
    <t>SID RICHARDSON CARBON COMPANY</t>
  </si>
  <si>
    <t>LONE STAR INDUSTRIES INC</t>
  </si>
  <si>
    <t>INDURANTE &amp; ASSOC</t>
  </si>
  <si>
    <t>RAILCARTAX@INDURATETAX.COM</t>
  </si>
  <si>
    <t>SEGX RAILCAR LLC</t>
  </si>
  <si>
    <t>ROBERT V EADES JR</t>
  </si>
  <si>
    <t>15671 FOUNTAIN HILLS DR</t>
  </si>
  <si>
    <t>402-339-5430</t>
  </si>
  <si>
    <t>BEADES@POINTENET.COM</t>
  </si>
  <si>
    <t>SOUTH DAKOTA SOYBEAN PROCESSORS</t>
  </si>
  <si>
    <t>MARK HYDE</t>
  </si>
  <si>
    <t>PO BOX 500</t>
  </si>
  <si>
    <t>VOLGA</t>
  </si>
  <si>
    <t>SD</t>
  </si>
  <si>
    <t>605-627-9240</t>
  </si>
  <si>
    <t>MARK.HYDE@SDSBP.COM</t>
  </si>
  <si>
    <t>FLINT HILLS RESOURCES LP</t>
  </si>
  <si>
    <t>HORSEHEAD CORPORATION</t>
  </si>
  <si>
    <t>4955 STEUBENVILLE PIKE</t>
  </si>
  <si>
    <t>724-773-9060</t>
  </si>
  <si>
    <t>SCAMP@HORSEHEAD.NET</t>
  </si>
  <si>
    <t>BP WEST COAST PRODUCTS LLC</t>
  </si>
  <si>
    <t xml:space="preserve">COFFEYVILLE RESOURCES NITROGEN </t>
  </si>
  <si>
    <t>FERTILIZERS LLC</t>
  </si>
  <si>
    <t>MINNESOTA SOYBEAN PROCESSORS</t>
  </si>
  <si>
    <t>ANN SCHIECK</t>
  </si>
  <si>
    <t>PO BOX 100</t>
  </si>
  <si>
    <t>BREWSTER</t>
  </si>
  <si>
    <t>507-842-6701</t>
  </si>
  <si>
    <t>ANN.SCHIECK@MNSOY.COM</t>
  </si>
  <si>
    <t>REAGENT CHEMICAL &amp; RESEARCH INC</t>
  </si>
  <si>
    <t>9 PEACH TREE HILL RD</t>
  </si>
  <si>
    <t>DETROIT EDISON COMPANY THE</t>
  </si>
  <si>
    <t>PO BOX 33017</t>
  </si>
  <si>
    <t>DETROIT</t>
  </si>
  <si>
    <t>NTL TRANSPORTATION LTD</t>
  </si>
  <si>
    <t>INTERSTATE COMMODITIES INC</t>
  </si>
  <si>
    <t>ATEL EQUIPMENT SERVICES</t>
  </si>
  <si>
    <t>ENTERGY LOUISIANA LLC</t>
  </si>
  <si>
    <t>WESTROCK MWV LLC</t>
  </si>
  <si>
    <t>COMPASS CAPITAL CORPORATION</t>
  </si>
  <si>
    <t>INNOPHOS INC</t>
  </si>
  <si>
    <t>ARI TAX DEPARTMENT</t>
  </si>
  <si>
    <t>MAVERICK TUBE CORP</t>
  </si>
  <si>
    <t>5000 N COUNTY ROAD 967</t>
  </si>
  <si>
    <t>BLYTHEVILLE</t>
  </si>
  <si>
    <t>AR</t>
  </si>
  <si>
    <t>ICL PERFORMANCE PRODUCTS LP</t>
  </si>
  <si>
    <t>JOE BARBIERI</t>
  </si>
  <si>
    <t>JBARBIERI@MIDWESTRAILCAR.COM</t>
  </si>
  <si>
    <t>EMPIRE RAILCAR CORP</t>
  </si>
  <si>
    <t>D521 - ROBERT WRIGHT</t>
  </si>
  <si>
    <t>760-320-1155</t>
  </si>
  <si>
    <t>OMAHA TRACK INC</t>
  </si>
  <si>
    <t>12930 I ST</t>
  </si>
  <si>
    <t>402-932-4794</t>
  </si>
  <si>
    <t>BEV@OMAHATRACK.COM</t>
  </si>
  <si>
    <t>VORTEX RECYCLING</t>
  </si>
  <si>
    <t>JOHN GREER</t>
  </si>
  <si>
    <t>61 RIVERPARK DR</t>
  </si>
  <si>
    <t>NEW CASTLE</t>
  </si>
  <si>
    <t>L B FOSTER COMPANY</t>
  </si>
  <si>
    <t>TAX &amp; COMPLIANCE DEPT</t>
  </si>
  <si>
    <t>415 HOLIDAY DR</t>
  </si>
  <si>
    <t>412-928-3440</t>
  </si>
  <si>
    <t>TCURRAN@LBFOSTER.COM</t>
  </si>
  <si>
    <t>MITSUI RAIL CAPITAL LLC</t>
  </si>
  <si>
    <t>CLEARWATER PAPER CORP</t>
  </si>
  <si>
    <t>RAY LEITERMAN</t>
  </si>
  <si>
    <t>601 W RIVERSIDE AVE</t>
  </si>
  <si>
    <t>208-344-7132</t>
  </si>
  <si>
    <t>SCOTT.OBRIEN@CLEARWATERPAPER.COM</t>
  </si>
  <si>
    <t>US ECOLOGY IDAHO INC</t>
  </si>
  <si>
    <t>TASHERA BEVAN</t>
  </si>
  <si>
    <t>101 S CAPITOL BLVD</t>
  </si>
  <si>
    <t>208-319-1624</t>
  </si>
  <si>
    <t>TASHERA.BEVAN@USECOLOGY.COM</t>
  </si>
  <si>
    <t>UNITED STATES STEEL CORPORATION</t>
  </si>
  <si>
    <t>RICHARD RUFFING</t>
  </si>
  <si>
    <t>600 GRANT ST</t>
  </si>
  <si>
    <t>412-433-6434</t>
  </si>
  <si>
    <t>RJRUFFING@USS.COM</t>
  </si>
  <si>
    <t>NORTHERN STATES POWER COMPANY</t>
  </si>
  <si>
    <t>HARSCO RAIL</t>
  </si>
  <si>
    <t>DEBRA PRIDGEN</t>
  </si>
  <si>
    <t>2401 EDMUND HWY</t>
  </si>
  <si>
    <t xml:space="preserve">WEST </t>
  </si>
  <si>
    <t>SC</t>
  </si>
  <si>
    <t>803-822-9160</t>
  </si>
  <si>
    <t>COLUMBIA</t>
  </si>
  <si>
    <t>DPRIDGEN@HARSCO.COM</t>
  </si>
  <si>
    <t>REDSTREAK LLC</t>
  </si>
  <si>
    <t>JOHN B HUFFORD</t>
  </si>
  <si>
    <t>200 UNION BLVD</t>
  </si>
  <si>
    <t>LAKEWOOD</t>
  </si>
  <si>
    <t>720-898-8577</t>
  </si>
  <si>
    <t>JHUFFORD@REDSTREAKRAIL.COM</t>
  </si>
  <si>
    <t>FOREMARK PERFORMANCE CHEMICALS</t>
  </si>
  <si>
    <t>RAIL CONNECTION INC</t>
  </si>
  <si>
    <t>CCC TRANSPORT COMPANY</t>
  </si>
  <si>
    <t>TOTAL PETROCHEMICALS USA INC</t>
  </si>
  <si>
    <t>TAMINCO US INC</t>
  </si>
  <si>
    <t>ESSEX HYBRID SEED COMPANY LIMITED</t>
  </si>
  <si>
    <t>KRYSTYNA GUILLAS</t>
  </si>
  <si>
    <t>6161 CORONATION AVE.</t>
  </si>
  <si>
    <t>WINDSOR</t>
  </si>
  <si>
    <t>N8T0A5</t>
  </si>
  <si>
    <t>519-974-9993</t>
  </si>
  <si>
    <t>ACCOUNTING@ESSEXHYBRID.COM</t>
  </si>
  <si>
    <t>OMNI SOURCE CORP</t>
  </si>
  <si>
    <t>MIDWEST AGRA COMMODITIES</t>
  </si>
  <si>
    <t>503-598-3880</t>
  </si>
  <si>
    <t>DENNIS.LOWERY@GBRX.COM</t>
  </si>
  <si>
    <t>ERCO WORLDWIDE USA</t>
  </si>
  <si>
    <t>INFINITY RAILCAR</t>
  </si>
  <si>
    <t>CONNIE PERKINS</t>
  </si>
  <si>
    <t>PO BOX 379</t>
  </si>
  <si>
    <t>VICTORIA</t>
  </si>
  <si>
    <t>361-578-4109</t>
  </si>
  <si>
    <t>CPERKINS@INFINITYFUNDS.COM</t>
  </si>
  <si>
    <t>TEALINC LIMITED</t>
  </si>
  <si>
    <t>RAILCAR ACCOUNTING</t>
  </si>
  <si>
    <t>1606 ROSEBUD CREEK RD</t>
  </si>
  <si>
    <t>FORSYTH</t>
  </si>
  <si>
    <t>406-347-5237</t>
  </si>
  <si>
    <t>TAMMY@TEALINC.COM</t>
  </si>
  <si>
    <t xml:space="preserve">MIDWEST RAILCAR CAPITAL EQUIPMENT </t>
  </si>
  <si>
    <t>(MCEX)</t>
  </si>
  <si>
    <t>MICHELLE NATION</t>
  </si>
  <si>
    <t>4949 AUTUMN OAKS DR</t>
  </si>
  <si>
    <t>MARYVILLE</t>
  </si>
  <si>
    <t>WESTERN FUELS ASSOCIATION</t>
  </si>
  <si>
    <t>MERI SANDLIN</t>
  </si>
  <si>
    <t>12050 PECOS ST</t>
  </si>
  <si>
    <t>WESTMINSTE</t>
  </si>
  <si>
    <t>303-255-5811</t>
  </si>
  <si>
    <t>R</t>
  </si>
  <si>
    <t>SBOLAND@WESTERNFUELS.ORG</t>
  </si>
  <si>
    <t xml:space="preserve">NORTHERN INDIANA PUBLIC SERVICE </t>
  </si>
  <si>
    <t>COMPANY</t>
  </si>
  <si>
    <t>JOHN SCOTT</t>
  </si>
  <si>
    <t>290 W NATIONWIDE BLVD</t>
  </si>
  <si>
    <t>614-460-6806</t>
  </si>
  <si>
    <t>JOHNSCOTT@NISOURCE.COM</t>
  </si>
  <si>
    <t>ELK POINT TRANSPORTATION CO LLC</t>
  </si>
  <si>
    <t>CAROLYN L. STRICKLAND</t>
  </si>
  <si>
    <t>6207 BEE CAVE ROAD</t>
  </si>
  <si>
    <t>800-749-0530</t>
  </si>
  <si>
    <t>CAROLYN@RYANADAIR.COM</t>
  </si>
  <si>
    <t>INEOS ABS (USA) CORPORATION LLC</t>
  </si>
  <si>
    <t>PINNACLE POLYMERS</t>
  </si>
  <si>
    <t>J &amp; J RAILCAR LEASING LLC</t>
  </si>
  <si>
    <t>EASTMAN CHEMICAL TEXAS CITY INC</t>
  </si>
  <si>
    <t>ANDREWS COMPANIES LLC THE</t>
  </si>
  <si>
    <t>MACQUARIE RAIL INC</t>
  </si>
  <si>
    <t>1 N UPPER WACKER DR</t>
  </si>
  <si>
    <t>MIDWEST ETHANOL TRANSPORT</t>
  </si>
  <si>
    <t>THE SUN PRODUCTS CORPORATION</t>
  </si>
  <si>
    <t>MOMENTIVE SPECIALTY CHEMICALS INC</t>
  </si>
  <si>
    <t>STYROLUTION AMERICA</t>
  </si>
  <si>
    <t xml:space="preserve"> RAILCARTAX@INDURANTETAX.COM </t>
  </si>
  <si>
    <t>ENTERGY ARKANSAS INC</t>
  </si>
  <si>
    <t>CWR TRANSPORTATION</t>
  </si>
  <si>
    <t>CK INDUSTRIES</t>
  </si>
  <si>
    <t>GERALD L DEMING</t>
  </si>
  <si>
    <t>PO BOX 249</t>
  </si>
  <si>
    <t>RETSOF</t>
  </si>
  <si>
    <t>NY</t>
  </si>
  <si>
    <t>585-204-7002</t>
  </si>
  <si>
    <t>INFO@VALLEYRAILCAR.COM</t>
  </si>
  <si>
    <t>TRANSPORTATION TECHNOLOGY SERVICES</t>
  </si>
  <si>
    <t>1901 BUTTERFIELD RD</t>
  </si>
  <si>
    <t>630-515-0477</t>
  </si>
  <si>
    <t>JOHN.HOYT@RYAN.COM</t>
  </si>
  <si>
    <t>CPE LOGISTICS LLC</t>
  </si>
  <si>
    <t>JASON ST JOHN - TAX DEPT</t>
  </si>
  <si>
    <t>385 INTERLOCKEN CRES</t>
  </si>
  <si>
    <t>720-566-2968</t>
  </si>
  <si>
    <t>JASON.STJOHN@CLDPK.COM</t>
  </si>
  <si>
    <t>NV ENERGY</t>
  </si>
  <si>
    <t>KEVIN PATCHETT</t>
  </si>
  <si>
    <t>775-834-3014</t>
  </si>
  <si>
    <t>GATX RAIL HOLDINGS INC (ALLX)</t>
  </si>
  <si>
    <t xml:space="preserve">C/O GATX CORPORATION 51ST </t>
  </si>
  <si>
    <t>WACKER CHEMICAL CORPORATION</t>
  </si>
  <si>
    <t>ASHLAND, INC</t>
  </si>
  <si>
    <t>KEVIN FRANCK</t>
  </si>
  <si>
    <t>KAMIN LLC</t>
  </si>
  <si>
    <t>KDL TRANSPORTATION, LLC</t>
  </si>
  <si>
    <t>UNIVAR CANADA LTD</t>
  </si>
  <si>
    <t>NUCOR STEEL SEATTLE, INC.</t>
  </si>
  <si>
    <t>UNIMIN CORPORATION</t>
  </si>
  <si>
    <t>HERITAGE ENVIRONMENTAL SERVICES INC</t>
  </si>
  <si>
    <t>CONAGRA (MHC, INC)</t>
  </si>
  <si>
    <t>CAN-AM MINERALS</t>
  </si>
  <si>
    <t>STEVE HAGMAN</t>
  </si>
  <si>
    <t>50 OAK CT</t>
  </si>
  <si>
    <t>DANVILLE</t>
  </si>
  <si>
    <t>925-831-9800</t>
  </si>
  <si>
    <t>STACY@KLEENBLAST.COM</t>
  </si>
  <si>
    <t>LANE FOREST PRODUCTS</t>
  </si>
  <si>
    <t>2111 PRAIRIE RD</t>
  </si>
  <si>
    <t>EUGENE</t>
  </si>
  <si>
    <t>541-345-9085</t>
  </si>
  <si>
    <t>DBOWMAN@LANEFOREST.COM</t>
  </si>
  <si>
    <t>CAL PAC LLC</t>
  </si>
  <si>
    <t>TAX DEPT: ROB DOW</t>
  </si>
  <si>
    <t>PO BOX 278</t>
  </si>
  <si>
    <t>LONGVIEW</t>
  </si>
  <si>
    <t>360-577-7112</t>
  </si>
  <si>
    <t>MFAHEY@PACFIBRE.COM</t>
  </si>
  <si>
    <t>TMS INTERNATIONAL LLC</t>
  </si>
  <si>
    <t>KARA PETERSON</t>
  </si>
  <si>
    <t>12 MONONGAHELA AVE</t>
  </si>
  <si>
    <t>GLASSPORT</t>
  </si>
  <si>
    <t>412-267-5172</t>
  </si>
  <si>
    <t>TDELENNE@TMSINTERNATIONAL.COM</t>
  </si>
  <si>
    <t>STELLA JONES</t>
  </si>
  <si>
    <t>NSC MINERALS LTD</t>
  </si>
  <si>
    <t>CRAIG FINN</t>
  </si>
  <si>
    <t>2241 SPEERS AVE</t>
  </si>
  <si>
    <t>SASKATOON</t>
  </si>
  <si>
    <t>S7L5X6</t>
  </si>
  <si>
    <t>306-934-6477</t>
  </si>
  <si>
    <t>CFINN@NSCMINERALS.COM</t>
  </si>
  <si>
    <t>ROCKY MOUNTAIN RECYCLING INC</t>
  </si>
  <si>
    <t>RAILCARTAX@AINDURANTETAX.COM</t>
  </si>
  <si>
    <t>ADM TRANSPORTATION COMPANY</t>
  </si>
  <si>
    <t>SALES &amp; USE TAX</t>
  </si>
  <si>
    <t>JOY.SWEARINGER@ADM.COM</t>
  </si>
  <si>
    <t>GULF POWER COMPANY</t>
  </si>
  <si>
    <t xml:space="preserve">C/O SOUTHERN COMPANY </t>
  </si>
  <si>
    <t>SERVICES</t>
  </si>
  <si>
    <t>404-506-1114</t>
  </si>
  <si>
    <t>YLHAN@SOUTHERNCO.COM</t>
  </si>
  <si>
    <t>AMERICAS STYRENICS LLC</t>
  </si>
  <si>
    <t>KAREN OLDAKOWSKI</t>
  </si>
  <si>
    <t>24 WATERWAY AVE</t>
  </si>
  <si>
    <t>832-616-7869</t>
  </si>
  <si>
    <t>KOLDAKOWSKI@AMSTY.COM</t>
  </si>
  <si>
    <t>PRAIRIE MALT LTD</t>
  </si>
  <si>
    <t>203-598-3851</t>
  </si>
  <si>
    <t>SCHULYKILL RAILCAR, INC</t>
  </si>
  <si>
    <t>RAILCAR PROPERTY TAX</t>
  </si>
  <si>
    <t>1058 PENNSYLVANIA AVE</t>
  </si>
  <si>
    <t>HARRISBURG</t>
  </si>
  <si>
    <t>717-944-1602</t>
  </si>
  <si>
    <t>DAVEGAMBLE@SKRX.COM</t>
  </si>
  <si>
    <t>ARCELORMITTAL USA LLC</t>
  </si>
  <si>
    <t>TAX DEPT: SUSAN KISH</t>
  </si>
  <si>
    <t>3210 WATLING ST</t>
  </si>
  <si>
    <t xml:space="preserve">EAST </t>
  </si>
  <si>
    <t>219-399-7583</t>
  </si>
  <si>
    <t xml:space="preserve">RAVAGO AMERICAS, LLC DBA ENTEC </t>
  </si>
  <si>
    <t>POLYMERS</t>
  </si>
  <si>
    <t>RICHARD O'NEIL</t>
  </si>
  <si>
    <t>1900 SUMMIT TOWER BLVD</t>
  </si>
  <si>
    <t>ORLANDO</t>
  </si>
  <si>
    <t>407-773-7001</t>
  </si>
  <si>
    <t>RAVAGOTAX@RAVAGOAMERICAS.COM</t>
  </si>
  <si>
    <t>BROWNER TURNOUT COMPANY</t>
  </si>
  <si>
    <t>GERALD DEMING</t>
  </si>
  <si>
    <t>EDMAN CORPORATION</t>
  </si>
  <si>
    <t>ERIC PETERSON</t>
  </si>
  <si>
    <t>175 S 3RD ST</t>
  </si>
  <si>
    <t>614-436-1100</t>
  </si>
  <si>
    <t>ERIC.PETERSON@RYAN.COM</t>
  </si>
  <si>
    <t>BRASKEM AMERICA INC</t>
  </si>
  <si>
    <t>FEED PRODUCTS SOUTH INC</t>
  </si>
  <si>
    <t xml:space="preserve">C/O MIDWEST RAILCAR </t>
  </si>
  <si>
    <t>TRINSEO LLC</t>
  </si>
  <si>
    <t>1000 CHESTERBROOK BLVD</t>
  </si>
  <si>
    <t>BERWYN</t>
  </si>
  <si>
    <t>610-240-3200</t>
  </si>
  <si>
    <t>DONOHUE@TRINSEO.COM</t>
  </si>
  <si>
    <t>INFINITY TRANSPORTATION LLC</t>
  </si>
  <si>
    <t>MIDAMERICAN ENERGY</t>
  </si>
  <si>
    <t>REICHHOLD INC</t>
  </si>
  <si>
    <t>FAYETTE POWER PROJECT</t>
  </si>
  <si>
    <t>LAURA HERRERA</t>
  </si>
  <si>
    <t>PO BOX 220</t>
  </si>
  <si>
    <t>512-578-3269</t>
  </si>
  <si>
    <t>LAURA.HERRERA@LCRA.ORG</t>
  </si>
  <si>
    <t>EVEREST RAILCAR SERVICES</t>
  </si>
  <si>
    <t>RAILCAR TAX DEPT</t>
  </si>
  <si>
    <t>PO BOX 979</t>
  </si>
  <si>
    <t>BENTONVILLE</t>
  </si>
  <si>
    <t>479-927-3311</t>
  </si>
  <si>
    <t>KRISTIEH@EVERESTRAILCAR.COM</t>
  </si>
  <si>
    <t>PUBLIC SERVICE CO OF COLORADO</t>
  </si>
  <si>
    <t>TAX DEPT-RAILCARS</t>
  </si>
  <si>
    <t>1800 LARIMER ST</t>
  </si>
  <si>
    <t>303-571-2718</t>
  </si>
  <si>
    <t>APRYL.L.EBY@XCELENERGY.COM</t>
  </si>
  <si>
    <t>ADLER FUNDING LLC</t>
  </si>
  <si>
    <t>INEOS OLIGOMERS</t>
  </si>
  <si>
    <t>SAVAGE TRANSPORTATION MANAGEMENT INC</t>
  </si>
  <si>
    <t>DAK AMERICAS LLC</t>
  </si>
  <si>
    <t>LAFARGE NORTH AMERICA</t>
  </si>
  <si>
    <t>GEMMA SCRUBB</t>
  </si>
  <si>
    <t xml:space="preserve">JOANNA.RENDERS@LAFARGERHOLCIM.COM </t>
  </si>
  <si>
    <t>SOUTHWESTERN ELECTRIC POWER CO</t>
  </si>
  <si>
    <t>M I LLC</t>
  </si>
  <si>
    <t>469-547-4268</t>
  </si>
  <si>
    <t>ZACH.MITCHELL@DUFFANDPHELPS.COM</t>
  </si>
  <si>
    <t>A&amp;K RAILROAD MATERIALS</t>
  </si>
  <si>
    <t>A &amp; K RAILROAD MATERIALS</t>
  </si>
  <si>
    <t>PO BOX 30076</t>
  </si>
  <si>
    <t>ALTER TRADING CORP</t>
  </si>
  <si>
    <t>KIM GUNDERSON</t>
  </si>
  <si>
    <t>804 INDUSTRIAL RD</t>
  </si>
  <si>
    <t>MANKATO</t>
  </si>
  <si>
    <t>507-387-6504</t>
  </si>
  <si>
    <t>KIM.GUNDERSON@ALTERTRADING.COM</t>
  </si>
  <si>
    <t>CEMEX MEXICO SA DE CV</t>
  </si>
  <si>
    <t>AV CONSTITUCION 444 PTE</t>
  </si>
  <si>
    <t>MONTERREY</t>
  </si>
  <si>
    <t>ENX INC</t>
  </si>
  <si>
    <t>TAX DEPT - PAUL BALCHEN</t>
  </si>
  <si>
    <t>PO BOX 67025</t>
  </si>
  <si>
    <t>EDMONTON</t>
  </si>
  <si>
    <t>T5R5Y3</t>
  </si>
  <si>
    <t>780-459-0155</t>
  </si>
  <si>
    <t>PAULBALCHEN@ENX.CC</t>
  </si>
  <si>
    <t>ENERGY SOLUTIONS LLC</t>
  </si>
  <si>
    <t>299 S MAIN ST</t>
  </si>
  <si>
    <t>801-649-2254</t>
  </si>
  <si>
    <t>LJSUNDBERG@ENERGYSOLUTIONS.COM</t>
  </si>
  <si>
    <t xml:space="preserve">CATALYST &amp; CHEMICAL CONTAINERS </t>
  </si>
  <si>
    <t>ALBERTA INC</t>
  </si>
  <si>
    <t>DENNIS SOKUL</t>
  </si>
  <si>
    <t>5106-51 STREET</t>
  </si>
  <si>
    <t>LLOYDMINST</t>
  </si>
  <si>
    <t>T9V0P4</t>
  </si>
  <si>
    <t>780-875-3271</t>
  </si>
  <si>
    <t>ER</t>
  </si>
  <si>
    <t>DENNIS.SOKUL@GMAIL.COM</t>
  </si>
  <si>
    <t>RAILSCALE INC</t>
  </si>
  <si>
    <t>111 NATURE WALK PKWY</t>
  </si>
  <si>
    <t>904-302-5149</t>
  </si>
  <si>
    <t>AUGUSTINE</t>
  </si>
  <si>
    <t>DENNISMYERS@RAILSCALE.COM</t>
  </si>
  <si>
    <t>PEORIA RIVER TERMINAL INC</t>
  </si>
  <si>
    <t>TAX DEPT - PETER WOOLF</t>
  </si>
  <si>
    <t>1041 SE 17TH ST</t>
  </si>
  <si>
    <t xml:space="preserve">FORT </t>
  </si>
  <si>
    <t>954-769-7500</t>
  </si>
  <si>
    <t>LAUDERDALE</t>
  </si>
  <si>
    <t>PWOOLF@INTERSTATEASPHALT.COM</t>
  </si>
  <si>
    <t>PORT OF OLYMPIA</t>
  </si>
  <si>
    <t>KIM KAWADA-SCHAUER</t>
  </si>
  <si>
    <t>606 COLUMBIA ST NW</t>
  </si>
  <si>
    <t>OLYMPIA</t>
  </si>
  <si>
    <t>360-528-8033</t>
  </si>
  <si>
    <t>KIMK@PORTOLYMPIA.COM</t>
  </si>
  <si>
    <t>PSC METALS INC</t>
  </si>
  <si>
    <t>JOHN POWERS</t>
  </si>
  <si>
    <t>5875 LANDERBROOK DR</t>
  </si>
  <si>
    <t xml:space="preserve">MAYFIELD </t>
  </si>
  <si>
    <t>330-800-9535</t>
  </si>
  <si>
    <t>HEIGHTS</t>
  </si>
  <si>
    <t>CHUNTER@PSCMETALS.COM</t>
  </si>
  <si>
    <t>SCHNITZER STEEL INDUSTRIES INC</t>
  </si>
  <si>
    <t>299 SW CLAY ST</t>
  </si>
  <si>
    <t>303-292-6208</t>
  </si>
  <si>
    <t>MAT.POLING@RYAN.COM</t>
  </si>
  <si>
    <t>NRG POWER MARKETING LLC</t>
  </si>
  <si>
    <t>211 CARNEGIE CTR</t>
  </si>
  <si>
    <t>609-524-5390</t>
  </si>
  <si>
    <t>MICHELLE.NIJANDER@NRG.COM</t>
  </si>
  <si>
    <t>ALL STAR TRADING</t>
  </si>
  <si>
    <t>2100 CLEARWATER DR</t>
  </si>
  <si>
    <t>OAK BROOK</t>
  </si>
  <si>
    <t>847-375-8675</t>
  </si>
  <si>
    <t>JIM@ALLSTARTRADING.COM</t>
  </si>
  <si>
    <t>ABB POWER T&amp;D COMPANY, INC</t>
  </si>
  <si>
    <t>940 MAIN CAMPUS DR</t>
  </si>
  <si>
    <t>RALEIGH</t>
  </si>
  <si>
    <t>NC</t>
  </si>
  <si>
    <t>WISCONSIN ELECTRIC POWER CO</t>
  </si>
  <si>
    <t>ERIC BAY</t>
  </si>
  <si>
    <t>231 W MICHIGAN ST</t>
  </si>
  <si>
    <t>414-221-2460</t>
  </si>
  <si>
    <t>ERIC.BAY@WE-ENERGIES.COM</t>
  </si>
  <si>
    <t>MEXICANA DE COBRE, SA DE CV</t>
  </si>
  <si>
    <t>TRAFFIC DEPT</t>
  </si>
  <si>
    <t>AV INSURGENTES SUR NO 432-2</t>
  </si>
  <si>
    <t>CUAUHTEMO</t>
  </si>
  <si>
    <t>C</t>
  </si>
  <si>
    <t>USA WASTE SERVICES OF NYC</t>
  </si>
  <si>
    <t>C/O MARVIN F POER &amp; COMPANY</t>
  </si>
  <si>
    <t>PO BOX 802206</t>
  </si>
  <si>
    <t>972-770-1178</t>
  </si>
  <si>
    <t>DOUGTHACKER@MFPOER.COM</t>
  </si>
  <si>
    <t>WASTE SOLUTIONS GROUP</t>
  </si>
  <si>
    <t>PO BOX 882853</t>
  </si>
  <si>
    <t xml:space="preserve">SAN </t>
  </si>
  <si>
    <t>415-642-7170</t>
  </si>
  <si>
    <t>FRANCISCO</t>
  </si>
  <si>
    <t>LARRYF@WASTESOLUTIONSGROUP.COM</t>
  </si>
  <si>
    <t>NATIONAL RAILWAY EQUIPMENT COMPANY</t>
  </si>
  <si>
    <t>NATIONAL RAILWAY - TAX DEPT</t>
  </si>
  <si>
    <t>1100 SHAWNEE ST</t>
  </si>
  <si>
    <t>618-242-6590</t>
  </si>
  <si>
    <t>C.ZELASKO@NRE.COM</t>
  </si>
  <si>
    <t>OMAHA PUBLIC POWER DISTRICT</t>
  </si>
  <si>
    <t>MAIL STOP 10E / EP2</t>
  </si>
  <si>
    <t>444 S 16TH ST</t>
  </si>
  <si>
    <t>402-514-1034</t>
  </si>
  <si>
    <t>EPARRA@OPPD.COM</t>
  </si>
  <si>
    <t>MARTIN MARIETTA CORP</t>
  </si>
  <si>
    <t>TAX DEPT - FRED PRETRULLO</t>
  </si>
  <si>
    <t>2710 WYCLIFF RD</t>
  </si>
  <si>
    <t>MITSUBISHI CEMENT COMPANY</t>
  </si>
  <si>
    <t>KEVIN ONEILL</t>
  </si>
  <si>
    <t>151 CASSIA WAY</t>
  </si>
  <si>
    <t>HENDERSON</t>
  </si>
  <si>
    <t>702-932-3948</t>
  </si>
  <si>
    <t>KONEILL@MITSUBISHICEMENT.COM</t>
  </si>
  <si>
    <t>RAILCAR LEASING &amp; LOGISTICS LLC</t>
  </si>
  <si>
    <t>JAY FRANKS</t>
  </si>
  <si>
    <t>2133 HIGHWAY 317</t>
  </si>
  <si>
    <t>SUWANEE</t>
  </si>
  <si>
    <t>770-962-8050</t>
  </si>
  <si>
    <t>JAYFRANKS@BELLSOUTH.NET</t>
  </si>
  <si>
    <t>OLIN CHLOR ALKALI LOGISTICS</t>
  </si>
  <si>
    <t>190 CARONDELET PLZ</t>
  </si>
  <si>
    <t>CLAYTON</t>
  </si>
  <si>
    <t>314-480-1455</t>
  </si>
  <si>
    <t>RRKRIEG@OLIN.COM</t>
  </si>
  <si>
    <t>KOCH AGRONOMICS SERVICES</t>
  </si>
  <si>
    <t xml:space="preserve">1930 VILLAGE CENTER CIRCLE </t>
  </si>
  <si>
    <t>PMB442</t>
  </si>
  <si>
    <t>KOCH METHANOL LLC</t>
  </si>
  <si>
    <t>INDURANTE &amp; ASSICATES</t>
  </si>
  <si>
    <t xml:space="preserve">GASCOYNE MATERIALS HANDLING &amp; </t>
  </si>
  <si>
    <t>RECYCLING LLC</t>
  </si>
  <si>
    <t>SOLVAY FLUORIDES LLC</t>
  </si>
  <si>
    <t>BADGER STATE ETHANOL LLC</t>
  </si>
  <si>
    <t>PO BOX 317</t>
  </si>
  <si>
    <t>MONROE</t>
  </si>
  <si>
    <t>608-329-3900</t>
  </si>
  <si>
    <t>JLEITZINGER@BADGERSTATEETHANOL.COM</t>
  </si>
  <si>
    <t>CARDINAL GLASS INDUSTRIES INC</t>
  </si>
  <si>
    <t xml:space="preserve">PROPERTY TAX DEPT-JERRY </t>
  </si>
  <si>
    <t>NICHOLS</t>
  </si>
  <si>
    <t>545 AVERY RD W</t>
  </si>
  <si>
    <t>WINLOCK</t>
  </si>
  <si>
    <t>LG EVERIST INC</t>
  </si>
  <si>
    <t>350 S MAIN AVE</t>
  </si>
  <si>
    <t>SIOUX FALLS</t>
  </si>
  <si>
    <t>605-334-5000</t>
  </si>
  <si>
    <t>WEDRON SILICA CO</t>
  </si>
  <si>
    <t>PO BOX 119</t>
  </si>
  <si>
    <t>WEDRON</t>
  </si>
  <si>
    <t>EPSTEIN TRANSLOADING CO LLC</t>
  </si>
  <si>
    <t>BRAD WHITTLE</t>
  </si>
  <si>
    <t>PO BOX 748</t>
  </si>
  <si>
    <t>870-265-2332</t>
  </si>
  <si>
    <t>BRADWHITTLE@MSN.COM</t>
  </si>
  <si>
    <t>PLASSER AMERICAN CORP</t>
  </si>
  <si>
    <t>ROSS J CHERNITZER</t>
  </si>
  <si>
    <t>CAROLINA STALITE CO</t>
  </si>
  <si>
    <t>205 KLUMAC RD</t>
  </si>
  <si>
    <t>SALISBURY</t>
  </si>
  <si>
    <t>704-603-3418</t>
  </si>
  <si>
    <t>FIC EQUIPMENT CORP</t>
  </si>
  <si>
    <t>BRIAN CYMERMAN</t>
  </si>
  <si>
    <t>500 SENECA ST</t>
  </si>
  <si>
    <t>BUFFALO</t>
  </si>
  <si>
    <t>716-332-6417</t>
  </si>
  <si>
    <t>BCYMERMAN@FIC-SERVICES.COM</t>
  </si>
  <si>
    <t>COORS BREWING COMPANY</t>
  </si>
  <si>
    <t>TRAVIS SHAW</t>
  </si>
  <si>
    <t>PO BOX 482</t>
  </si>
  <si>
    <t>414-931-6026</t>
  </si>
  <si>
    <t>CRYSTAL.SCHMIT@MILLERCOORS.COM</t>
  </si>
  <si>
    <t>CMF LEASING INC</t>
  </si>
  <si>
    <t>8215 MELROSE DR</t>
  </si>
  <si>
    <t>PROFLAME INC</t>
  </si>
  <si>
    <t>JANENE SMITH</t>
  </si>
  <si>
    <t>HESS TANK CARS</t>
  </si>
  <si>
    <t>MIKE FRY</t>
  </si>
  <si>
    <t>469-298-1594</t>
  </si>
  <si>
    <t>MFRY@KEATAX.COM</t>
  </si>
  <si>
    <t xml:space="preserve">WATCO COMPANIES LLC (WEBB ASSET </t>
  </si>
  <si>
    <t>MANAGEMENT)</t>
  </si>
  <si>
    <t>CAR ACCTOUNTING-LISA BUTTS</t>
  </si>
  <si>
    <t>620-231-2230</t>
  </si>
  <si>
    <t>LBUTTS@WATCOCOMPANIES.COM</t>
  </si>
  <si>
    <t>MUSCATINE POWER &amp; WATER</t>
  </si>
  <si>
    <t>LORI ANDERSEN</t>
  </si>
  <si>
    <t>3205 CEDAR ST</t>
  </si>
  <si>
    <t>MUSCATINE</t>
  </si>
  <si>
    <t>IA</t>
  </si>
  <si>
    <t>563-262-3412</t>
  </si>
  <si>
    <t>LANDERSEN@MPW.ORG</t>
  </si>
  <si>
    <t>HERITAGE RAIL LEASING</t>
  </si>
  <si>
    <t>C/O RYAN LLC-JOHN HOYT</t>
  </si>
  <si>
    <t>EVONIK INC</t>
  </si>
  <si>
    <t>C/O INDURANTE</t>
  </si>
  <si>
    <t>SPX TRANSFORMER SOLUTIONS</t>
  </si>
  <si>
    <t>400 S PRAIRIE AVE</t>
  </si>
  <si>
    <t>WAUKESHA</t>
  </si>
  <si>
    <t>TYSON FOODS</t>
  </si>
  <si>
    <t>SERVICES LLC</t>
  </si>
  <si>
    <t>C/O INDURANTE &amp; ASSOC</t>
  </si>
  <si>
    <t>1930 VILLAGE CENTER CIRCLE</t>
  </si>
  <si>
    <t>FAIRMOUNT SANTROL INC</t>
  </si>
  <si>
    <t>OKLAHOMA GAS &amp; ELECTRIC CO</t>
  </si>
  <si>
    <t>ORION ENGINEERED CARBONS</t>
  </si>
  <si>
    <t>GLOBAL ONE FINANCIAL SERVICES LP</t>
  </si>
  <si>
    <t>PETER INDURANTE</t>
  </si>
  <si>
    <t>KOCH RAIL LLC</t>
  </si>
  <si>
    <t>LHOIST NORTH AMERICA</t>
  </si>
  <si>
    <t>INDURANTE ASSOC</t>
  </si>
  <si>
    <t>FACTOR GAS LIQUIDS INC</t>
  </si>
  <si>
    <t>BELL LUMBER &amp; POLE COMPANY</t>
  </si>
  <si>
    <t>ATTN LEIGH SKEELES</t>
  </si>
  <si>
    <t>PO BOX 127086</t>
  </si>
  <si>
    <t xml:space="preserve">NEW </t>
  </si>
  <si>
    <t>250-550-3109</t>
  </si>
  <si>
    <t>BRIGHTON</t>
  </si>
  <si>
    <t>LEIGH.SKEELES@BLPOLE.COM</t>
  </si>
  <si>
    <t>EVAX PERFORMANCE PLUS SOLUTIONS</t>
  </si>
  <si>
    <t>PO BOX 1807</t>
  </si>
  <si>
    <t>STERLING</t>
  </si>
  <si>
    <t>970-522-9052</t>
  </si>
  <si>
    <t>BRENTE@PPL-USA.BIZ</t>
  </si>
  <si>
    <t>CHICKASHA OF GEORGIA LLC</t>
  </si>
  <si>
    <t>PO BOX 1927</t>
  </si>
  <si>
    <t>TIFTON</t>
  </si>
  <si>
    <t>229-388-8008</t>
  </si>
  <si>
    <t>ABOREM@CHICKASHAOFGEORGIA.COM</t>
  </si>
  <si>
    <t>CONOCOPHILLIPS ALASKA INC</t>
  </si>
  <si>
    <t>KATHLEEN MINYON</t>
  </si>
  <si>
    <t>700 G ST ATO 1090</t>
  </si>
  <si>
    <t>ANCHORAGE</t>
  </si>
  <si>
    <t>AK</t>
  </si>
  <si>
    <t>907-265-6046</t>
  </si>
  <si>
    <t>DONALD.NORVELL@CONOCOPHILLIPS.COM</t>
  </si>
  <si>
    <t>MSSA COMPANY</t>
  </si>
  <si>
    <t>8640 GUILFORD RD</t>
  </si>
  <si>
    <t>MD</t>
  </si>
  <si>
    <t>410-312-7979</t>
  </si>
  <si>
    <t>RIO TINTO ALCAN</t>
  </si>
  <si>
    <t>CAROL GREER-BEDARD</t>
  </si>
  <si>
    <t>1188 SHERBROOKE ST</t>
  </si>
  <si>
    <t>H3A3G2</t>
  </si>
  <si>
    <t>514-848-8313</t>
  </si>
  <si>
    <t>CAROL.GREER-BEDARD@RIOTINTO.COM</t>
  </si>
  <si>
    <t>SS LEASING LLC</t>
  </si>
  <si>
    <t>ATTN; RAILCAR TAX</t>
  </si>
  <si>
    <t>11811 I 10 E</t>
  </si>
  <si>
    <t>UNION ELECTRIC COMPANY</t>
  </si>
  <si>
    <t>THOMAS A CARRON</t>
  </si>
  <si>
    <t>PO BOX 66149</t>
  </si>
  <si>
    <t>314-341-2253</t>
  </si>
  <si>
    <t>WMCBRIER@AMEREN.COM</t>
  </si>
  <si>
    <t>WILLIAMS LEASING COMPANY INC</t>
  </si>
  <si>
    <t>ATT: MELISSA BOWLES</t>
  </si>
  <si>
    <t>PO BOX 612</t>
  </si>
  <si>
    <t>RICHMOND</t>
  </si>
  <si>
    <t>816-776-7270</t>
  </si>
  <si>
    <t>MBOWLES@RRMATERIALS.COM</t>
  </si>
  <si>
    <t>WALDEN'S RIDGE RAILROAD COMPANY</t>
  </si>
  <si>
    <t>RAILCAR ACCT</t>
  </si>
  <si>
    <t>PO BOX 50923</t>
  </si>
  <si>
    <t>KNOXVILLE</t>
  </si>
  <si>
    <t>865-576-5838</t>
  </si>
  <si>
    <t>CWILLIAMSSOUTH@MSN.COM</t>
  </si>
  <si>
    <t>OXEA CORPORATION</t>
  </si>
  <si>
    <t>MWN MARKETING LLC</t>
  </si>
  <si>
    <t>GB TEXAS HOLDINGS LLC</t>
  </si>
  <si>
    <t>NXGEN RAIL SERVICES, LLC</t>
  </si>
  <si>
    <t>STEPHANI GLENNON</t>
  </si>
  <si>
    <t>773-257-7690</t>
  </si>
  <si>
    <t>BILLING@SFHSINC.COM</t>
  </si>
  <si>
    <t>TERVITA CORPORATION</t>
  </si>
  <si>
    <t>DANIELLE GRAHAM</t>
  </si>
  <si>
    <t>8149 EDGAR INDUSTRIAL CLOSE</t>
  </si>
  <si>
    <t>RED DEER</t>
  </si>
  <si>
    <t>T4P3R4</t>
  </si>
  <si>
    <t>403-356-2806</t>
  </si>
  <si>
    <t>DGRAHAM@TERVITA.COM</t>
  </si>
  <si>
    <t>SOLENIS LLC</t>
  </si>
  <si>
    <t>ROLLING STEEL LLC</t>
  </si>
  <si>
    <t>6161 CORONATION AVE</t>
  </si>
  <si>
    <t>LOWER COLORADO RIVER AUTHORITY</t>
  </si>
  <si>
    <t>LAURA M HERRERA</t>
  </si>
  <si>
    <t>SIOUXLAND ETHANOL LLC</t>
  </si>
  <si>
    <t>MONSANTO COMPANY (MSPX)</t>
  </si>
  <si>
    <t>PEROXYCHEM LLC</t>
  </si>
  <si>
    <t xml:space="preserve">VALERO TERMINALING &amp; DISTRIBUTION </t>
  </si>
  <si>
    <t>GENESIS ALKALI WYOMING (FMC/TRONOX)</t>
  </si>
  <si>
    <t>CHICAGO FREIGHT CAR LEASING COMPANY</t>
  </si>
  <si>
    <t>847-384-4414</t>
  </si>
  <si>
    <t>REGIONS EQUIPMENT FINANCE CORP</t>
  </si>
  <si>
    <t>THE DOW CHEMICAL COMPANY</t>
  </si>
  <si>
    <t>WASHINGTON STREET BLDG 1790</t>
  </si>
  <si>
    <t>RAIL SERVICE AND LOGISTICS LLC</t>
  </si>
  <si>
    <t>LUKE RAY</t>
  </si>
  <si>
    <t>1304 WEST 1170 NORTH STREET</t>
  </si>
  <si>
    <t>OREM</t>
  </si>
  <si>
    <t>801-694-4254</t>
  </si>
  <si>
    <t>LRAY@RSL-USA.COM</t>
  </si>
  <si>
    <t>OTTER TAIL POWER COMPANY</t>
  </si>
  <si>
    <t>SUSAN VUKONICH</t>
  </si>
  <si>
    <t>PO BOX 496</t>
  </si>
  <si>
    <t xml:space="preserve">FERGUS </t>
  </si>
  <si>
    <t>218-739-8233</t>
  </si>
  <si>
    <t>FALLS</t>
  </si>
  <si>
    <t>MELMER@OTPCO.COM</t>
  </si>
  <si>
    <t>DEUTSCHE LEASING CANADA CORP</t>
  </si>
  <si>
    <t>PO BOX 997</t>
  </si>
  <si>
    <t>HALIFAX</t>
  </si>
  <si>
    <t>NS</t>
  </si>
  <si>
    <t>B3J2X2</t>
  </si>
  <si>
    <t>GREAT BASIN SOLUTIONS LLC</t>
  </si>
  <si>
    <t>10715 S CARRINGTON ST</t>
  </si>
  <si>
    <t>HUTCHINSON TRANSPORTATION CO</t>
  </si>
  <si>
    <t>PO BOX 377</t>
  </si>
  <si>
    <t xml:space="preserve">BAXTER </t>
  </si>
  <si>
    <t>NU DEVCO MIDSTREAM DEVELOPMENT LLC</t>
  </si>
  <si>
    <t>12140 WICKCHESTER LN</t>
  </si>
  <si>
    <t>NETWORK TRADING INC</t>
  </si>
  <si>
    <t>PO BOX 124</t>
  </si>
  <si>
    <t>NERSTRAND</t>
  </si>
  <si>
    <t>507-334-0022</t>
  </si>
  <si>
    <t>JUDY@NETWORKTRADING.COM</t>
  </si>
  <si>
    <t>PLUM POINT SERVICES COMPANY LLC</t>
  </si>
  <si>
    <t>CWB PRAIRIE WEST TERMINAL LTD</t>
  </si>
  <si>
    <t>PO BOX 244</t>
  </si>
  <si>
    <t>PLENTY</t>
  </si>
  <si>
    <t>S0L2R0</t>
  </si>
  <si>
    <t>SAM MANNINO ENTERPRISES INC</t>
  </si>
  <si>
    <t>191 ANACONDA DR</t>
  </si>
  <si>
    <t>PENNSYLVANI</t>
  </si>
  <si>
    <t>A FURNACE</t>
  </si>
  <si>
    <t>TUCSON ELECTRIC CO</t>
  </si>
  <si>
    <t>MAILSTOP HQE707</t>
  </si>
  <si>
    <t>PO BOX 711</t>
  </si>
  <si>
    <t>TUCSON</t>
  </si>
  <si>
    <t>520-745-3143</t>
  </si>
  <si>
    <t>COVESTRO LLC</t>
  </si>
  <si>
    <t>C/O RSI LOGISTICS</t>
  </si>
  <si>
    <t>LINDE LLC</t>
  </si>
  <si>
    <t>INDIRECT TAX DEPARTMENT</t>
  </si>
  <si>
    <t>200 SOMERSET CORPORATE BLVD</t>
  </si>
  <si>
    <t>BRIDGEWATE</t>
  </si>
  <si>
    <t>MOBIL GRAIN LTD</t>
  </si>
  <si>
    <t>BRETT YOUNG</t>
  </si>
  <si>
    <t>820 51 ST EAST</t>
  </si>
  <si>
    <t xml:space="preserve">SASKATOON </t>
  </si>
  <si>
    <t>S7K0X8</t>
  </si>
  <si>
    <t>LOGISTICS@MOBILGRAIN.COM</t>
  </si>
  <si>
    <t>LION OIL TRADING &amp; TRANSPORTATION</t>
  </si>
  <si>
    <t>INSPIRATION HOLDINGS, INC.</t>
  </si>
  <si>
    <t xml:space="preserve">TRANSMATRIX INC., THOMAS </t>
  </si>
  <si>
    <t>WAGNER</t>
  </si>
  <si>
    <t>PLAINS MARKETING INC.</t>
  </si>
  <si>
    <t>BRIDGER RAIL SHIPPING LLC</t>
  </si>
  <si>
    <t>GAVILON GLOBAL AG HOLDINGS, LLC</t>
  </si>
  <si>
    <t>RALCO, LLC</t>
  </si>
  <si>
    <t>ENVIROSOLUTIONS, INC</t>
  </si>
  <si>
    <t>9650 HAWKINS DR</t>
  </si>
  <si>
    <t>MANASSAS</t>
  </si>
  <si>
    <t>BIG WEST OIL, LLC</t>
  </si>
  <si>
    <t>BNSF LOGISTICS</t>
  </si>
  <si>
    <t>614-436-1101</t>
  </si>
  <si>
    <t>NACHURS ALPINE SOLUTIONS, INC.</t>
  </si>
  <si>
    <t>NRG TEXAS POWER LLC</t>
  </si>
  <si>
    <t>MICHELLE NIJANDER</t>
  </si>
  <si>
    <t>804 CARNEGIE CTR</t>
  </si>
  <si>
    <t>ALTIVIA PETROCHEMICALS, LLC</t>
  </si>
  <si>
    <t>INDURANTE &amp; ASSOCIATES, INC.</t>
  </si>
  <si>
    <t>G3 CANADA LIMITED</t>
  </si>
  <si>
    <t>OXY VINYLS LP</t>
  </si>
  <si>
    <t>%BOURQUE DATA SYSTEMS</t>
  </si>
  <si>
    <t>1610 WOODSTEAD CT</t>
  </si>
  <si>
    <t>THARALDSON ETHANOL PLANT 1</t>
  </si>
  <si>
    <t>RAILCAR TAX</t>
  </si>
  <si>
    <t>3549 153RD AVE SE</t>
  </si>
  <si>
    <t>CASSELTON</t>
  </si>
  <si>
    <t>ND</t>
  </si>
  <si>
    <t>701-271-2711</t>
  </si>
  <si>
    <t>RTHORPE@THARALDSONCO.COM</t>
  </si>
  <si>
    <t>STONEWALL INDUSTRIES LLC</t>
  </si>
  <si>
    <t>2403 SIDNEY ST</t>
  </si>
  <si>
    <t>412-352-4394</t>
  </si>
  <si>
    <t>STONEWALLINDUSTRIES@YAHOO.COM</t>
  </si>
  <si>
    <t>SYNERGY LIQUIDS LLC</t>
  </si>
  <si>
    <t>JOHN PARSOMS</t>
  </si>
  <si>
    <t>5554 S PEEK RD</t>
  </si>
  <si>
    <t>KATY</t>
  </si>
  <si>
    <t>BALFOUR BEATTY RAIL INC</t>
  </si>
  <si>
    <t>1845 TOWN CENTER BLVD</t>
  </si>
  <si>
    <t xml:space="preserve">FLEMING </t>
  </si>
  <si>
    <t>ISLAND</t>
  </si>
  <si>
    <t>OLD CASTLE MATERIALS</t>
  </si>
  <si>
    <t>C/O DMA</t>
  </si>
  <si>
    <t>HUSKER AG LLC</t>
  </si>
  <si>
    <t>KRISTINE WACKER</t>
  </si>
  <si>
    <t>54048 HIGHWAY 20</t>
  </si>
  <si>
    <t>PLAINVIEW</t>
  </si>
  <si>
    <t>402-582-4446</t>
  </si>
  <si>
    <t>JENNIFERG@HUSKERAG.COM</t>
  </si>
  <si>
    <t>BESSE FOREST PRODUCTS GROUP</t>
  </si>
  <si>
    <t>PO BOX 352</t>
  </si>
  <si>
    <t>GLADSTONE</t>
  </si>
  <si>
    <t>906-428-3113</t>
  </si>
  <si>
    <t>B.TOLLEFSON@BESSEGROUP.COM</t>
  </si>
  <si>
    <t>REX LEASING INC</t>
  </si>
  <si>
    <t>RAS DATA SERVICES</t>
  </si>
  <si>
    <t>1510 PLAINFIELD RD</t>
  </si>
  <si>
    <t>DARIEN</t>
  </si>
  <si>
    <t>IL POWER RESOURCES GENERATION</t>
  </si>
  <si>
    <t>713-767-0022</t>
  </si>
  <si>
    <t>GILBERT.DURAN@DYNEGY.COM</t>
  </si>
  <si>
    <t>HOLCIM (CANADA) INC. LOGISTICS</t>
  </si>
  <si>
    <t>2391 LAKE SHORE RD WEST</t>
  </si>
  <si>
    <t>MISSISSAUGA</t>
  </si>
  <si>
    <t>L5J1K1</t>
  </si>
  <si>
    <t xml:space="preserve">TIDEWATER MIDSTREAM &amp; INFRASTRUCTURE </t>
  </si>
  <si>
    <t>LTD</t>
  </si>
  <si>
    <t>1500, 250 - 2ND STREET SW</t>
  </si>
  <si>
    <t>T2P0C1</t>
  </si>
  <si>
    <t>587-475-0210</t>
  </si>
  <si>
    <t>INFO@TIDEWATERMIDSTREAM.COM</t>
  </si>
  <si>
    <t>RAIL TRUSTS EQUIPMENT INC</t>
  </si>
  <si>
    <t>1661 BEACH BLVD</t>
  </si>
  <si>
    <t>JACKSONVILL</t>
  </si>
  <si>
    <t>904-241-4176</t>
  </si>
  <si>
    <t>E BEACH</t>
  </si>
  <si>
    <t>CHRIS@RAILTRUSTS.COM</t>
  </si>
  <si>
    <t>SWEETMAN CONSTRUCTION COMPANY</t>
  </si>
  <si>
    <t>PO BOX 84140</t>
  </si>
  <si>
    <t>605-336-5891</t>
  </si>
  <si>
    <t>KAREY@CMCSD.COM</t>
  </si>
  <si>
    <t xml:space="preserve">CREATIVE RAILCAR MARKETING SERVICES II </t>
  </si>
  <si>
    <t>1700 W IRVING PARK RD</t>
  </si>
  <si>
    <t>773-244-8340</t>
  </si>
  <si>
    <t>MEBERT@CRMSRAIL.COM</t>
  </si>
  <si>
    <t>RAILCAR TAX ACCOUNTING</t>
  </si>
  <si>
    <t>GUARDIAN LEASING INC</t>
  </si>
  <si>
    <t>MARK CARROLL</t>
  </si>
  <si>
    <t>PO BOX 1160</t>
  </si>
  <si>
    <t>MILAN</t>
  </si>
  <si>
    <t>309-756-2192</t>
  </si>
  <si>
    <t>MARK.CARROLL@RHLAVA.COM</t>
  </si>
  <si>
    <t>ESSAR STEEL ALGOMA, INC</t>
  </si>
  <si>
    <t>105 WEST STREET</t>
  </si>
  <si>
    <t xml:space="preserve">SAULT STE </t>
  </si>
  <si>
    <t>P6A7B4</t>
  </si>
  <si>
    <t>705-297-5593</t>
  </si>
  <si>
    <t>MARIE</t>
  </si>
  <si>
    <t>CONNIE.BAILEY@ESSAR.COM</t>
  </si>
  <si>
    <t>GRANITE ROCK CO</t>
  </si>
  <si>
    <t>PO BOX 50001</t>
  </si>
  <si>
    <t>WATSONVILLE</t>
  </si>
  <si>
    <t>831-768-2369</t>
  </si>
  <si>
    <t>CORPORATEOFFICE@GRANITEROCK.COM</t>
  </si>
  <si>
    <t>KEYSTONE RAILCAR INC</t>
  </si>
  <si>
    <t>POLIMEROS NACIONALES SA DE CV</t>
  </si>
  <si>
    <t>LAZARO CARDENAS NO. 49</t>
  </si>
  <si>
    <t>TEPETLACALC</t>
  </si>
  <si>
    <t>O</t>
  </si>
  <si>
    <t>RPMG INC</t>
  </si>
  <si>
    <t>1157 VALLEY PARK DR</t>
  </si>
  <si>
    <t>SHAKOPEE</t>
  </si>
  <si>
    <t>952-465-3220</t>
  </si>
  <si>
    <t>TAX@RPMGLLC.COM</t>
  </si>
  <si>
    <t>SALT DISTRIBUTORS, INC</t>
  </si>
  <si>
    <t xml:space="preserve">NEWMAN </t>
  </si>
  <si>
    <t>LAKE</t>
  </si>
  <si>
    <t>ENRAIL PARTNERS LP</t>
  </si>
  <si>
    <t>160 GREENTREE DR</t>
  </si>
  <si>
    <t>DOVER</t>
  </si>
  <si>
    <t>ZEELAND FREIGHT SERVICES, LLC</t>
  </si>
  <si>
    <t>PO BOX 58</t>
  </si>
  <si>
    <t>ZEELAND</t>
  </si>
  <si>
    <t>616-748-1826</t>
  </si>
  <si>
    <t>BENTLEYK@ZFSINC.COM</t>
  </si>
  <si>
    <t>UNITED LIQUID GAS COMPANY</t>
  </si>
  <si>
    <t>PETER J. INDURANTE</t>
  </si>
  <si>
    <t>REDWOOD RAIL, LLC</t>
  </si>
  <si>
    <t>ECN RAIL FINANCE LLC</t>
  </si>
  <si>
    <t>ED &amp; F MAN LIQUID PRODUCTS LLC</t>
  </si>
  <si>
    <t>ARDENT MILLS LLC</t>
  </si>
  <si>
    <t>ESI LEASING LLC</t>
  </si>
  <si>
    <t>CHEMOURS COMPANY FC,LLC</t>
  </si>
  <si>
    <t>RAIL CONNECTION, LLC</t>
  </si>
  <si>
    <t xml:space="preserve">C/O INDURANTE &amp; ASSOCIATES </t>
  </si>
  <si>
    <t>NGL CRUDE TRANSPORTATION</t>
  </si>
  <si>
    <t>SHERWIN ALUMINA, LP</t>
  </si>
  <si>
    <t>LUMINANT</t>
  </si>
  <si>
    <t>CARMEN SPARKS, RAIL MGR</t>
  </si>
  <si>
    <t>PO BOX 1636</t>
  </si>
  <si>
    <t>903-575-2832</t>
  </si>
  <si>
    <t>PLEASANT</t>
  </si>
  <si>
    <t>ACTAGRO LLC</t>
  </si>
  <si>
    <t>KIRSTEN BURROWS</t>
  </si>
  <si>
    <t>677 W PALMDON DR</t>
  </si>
  <si>
    <t>FRESNO</t>
  </si>
  <si>
    <t>559-369-2240</t>
  </si>
  <si>
    <t>JOSHUA.BURROW@ACTAGRO.COM</t>
  </si>
  <si>
    <t>NORTHERN METAL RECYCLING</t>
  </si>
  <si>
    <t>MARY HANSGEN</t>
  </si>
  <si>
    <t>119 6TH AVE NE</t>
  </si>
  <si>
    <t>SAINT CLOUD</t>
  </si>
  <si>
    <t>320-251-5980</t>
  </si>
  <si>
    <t>MARY.HANSGEN@EMRGROUP.COM</t>
  </si>
  <si>
    <t>IMERY'S CLAYS, INC</t>
  </si>
  <si>
    <t>BLUE CUBE OPERATIONS LLC</t>
  </si>
  <si>
    <t>PROPERTY TAX - RAILCARS</t>
  </si>
  <si>
    <t>630-829-9455</t>
  </si>
  <si>
    <t>REG MARKETING &amp; LOGISTICS</t>
  </si>
  <si>
    <t>JASON CALHOUN</t>
  </si>
  <si>
    <t>416 S BELL AVE</t>
  </si>
  <si>
    <t>AMES</t>
  </si>
  <si>
    <t>INGENIA POLYMERS CORP</t>
  </si>
  <si>
    <t>AMIT SENGUPTA</t>
  </si>
  <si>
    <t>200 YORKLAND BLVD</t>
  </si>
  <si>
    <t>TORONTO</t>
  </si>
  <si>
    <t>M2J5C1</t>
  </si>
  <si>
    <t>416-920-8100</t>
  </si>
  <si>
    <t>AMIT.SENGUPTA!@INGENIAPOLYMERS.COM</t>
  </si>
  <si>
    <t>CRONIMET CORPORATION</t>
  </si>
  <si>
    <t>1 PILARSKY WAY</t>
  </si>
  <si>
    <t>ALIQUIPPA</t>
  </si>
  <si>
    <t>724-375-5004</t>
  </si>
  <si>
    <t>JWENTWORTH@CRONIMET.COM</t>
  </si>
  <si>
    <t>CINER WYOMING LLC</t>
  </si>
  <si>
    <t>EMILY MAY</t>
  </si>
  <si>
    <t>5 CONCOURSE PKWY</t>
  </si>
  <si>
    <t>770-375-2392</t>
  </si>
  <si>
    <t>EMAY@CINER.US.COM</t>
  </si>
  <si>
    <t>STANDRIDGE COLOR CORPORATION</t>
  </si>
  <si>
    <t>RANDY THOMPSON</t>
  </si>
  <si>
    <t>PO BOX 1086</t>
  </si>
  <si>
    <t xml:space="preserve">SOCIAL </t>
  </si>
  <si>
    <t>770-464-3362</t>
  </si>
  <si>
    <t>CIRCLE</t>
  </si>
  <si>
    <t>RTHOMPSON@STANDRIDGECOLOR.COM</t>
  </si>
  <si>
    <t>PIONEER RAILCORP</t>
  </si>
  <si>
    <t>SHANE CULLEN</t>
  </si>
  <si>
    <t>1318 S JOHANSON RD</t>
  </si>
  <si>
    <t>PEORIA</t>
  </si>
  <si>
    <t>309-697-1400</t>
  </si>
  <si>
    <t>SCULLEN@IONEER-RAILCORP.COM</t>
  </si>
  <si>
    <t>MARSHALL METAL SCRAP RECYCLING LTD</t>
  </si>
  <si>
    <t>LORI</t>
  </si>
  <si>
    <t>90053 RGE RD 212</t>
  </si>
  <si>
    <t>LETHBRIDGE</t>
  </si>
  <si>
    <t>T1J5P8</t>
  </si>
  <si>
    <t>403-320-9900</t>
  </si>
  <si>
    <t>METAL@MARSHALLAUTO.COM</t>
  </si>
  <si>
    <t>IMPERIAL OIL</t>
  </si>
  <si>
    <t>LISA CARROLL</t>
  </si>
  <si>
    <t>12 MILLENIUM BLVD</t>
  </si>
  <si>
    <t>MONCTON</t>
  </si>
  <si>
    <t>NB</t>
  </si>
  <si>
    <t>E1C0M3</t>
  </si>
  <si>
    <t>506-777-5212</t>
  </si>
  <si>
    <t>MERLIN PLASTIC SUPPLY INC</t>
  </si>
  <si>
    <t>917 CLIVEDEN AVE</t>
  </si>
  <si>
    <t>DELTA</t>
  </si>
  <si>
    <t>V3M5R6</t>
  </si>
  <si>
    <t>ARGOTHRIVE</t>
  </si>
  <si>
    <t>305 VINEYARD TOWN CTR</t>
  </si>
  <si>
    <t>MORGAN HILL</t>
  </si>
  <si>
    <t>831-998-0697</t>
  </si>
  <si>
    <t>MGRBOVIC@ARGOTHRIVE.COM</t>
  </si>
  <si>
    <t xml:space="preserve">DOREMUS AVENUE RECYCLING AND </t>
  </si>
  <si>
    <t>TRANSFER, LLC</t>
  </si>
  <si>
    <t>SASOL CHEMICALS (USA) LLC</t>
  </si>
  <si>
    <t>INDURANTE -</t>
  </si>
  <si>
    <t>IOWA FERTILIZER COMPANY</t>
  </si>
  <si>
    <t>INDURANTE - IOWA FERTILIZER</t>
  </si>
  <si>
    <t>INSTAR GROUP, LLC</t>
  </si>
  <si>
    <t>INDURANTE - INSTAR GROUP</t>
  </si>
  <si>
    <t>ENKAY LEASING CORPORATION US LIMITED</t>
  </si>
  <si>
    <t>INDURANTE - ENKAY</t>
  </si>
  <si>
    <t>PNC EQUIPMENT FINANCE, LLC</t>
  </si>
  <si>
    <t>ZEELAND FARM SERVICES</t>
  </si>
  <si>
    <t>BENTLEY KOLLEN</t>
  </si>
  <si>
    <t>2525 84TH AVE</t>
  </si>
  <si>
    <t>EDWARDS &amp; HANEY COTTONSEED, LP</t>
  </si>
  <si>
    <t>AT&amp;T COMMUNICATIONS</t>
  </si>
  <si>
    <t>9E-L-01 PROPERTY TAX</t>
  </si>
  <si>
    <t>1010 PINE ST</t>
  </si>
  <si>
    <t>908-234-5783</t>
  </si>
  <si>
    <t>DC082K@ATT.COM</t>
  </si>
  <si>
    <t>BLACKFOOT TELEPHONE COOPERATIVE INC</t>
  </si>
  <si>
    <t>CUSTER TELEPHONE COOPERATIVE INC</t>
  </si>
  <si>
    <t>TERESA WESTERGARD</t>
  </si>
  <si>
    <t>PO BOX 324</t>
  </si>
  <si>
    <t>208-879-4008</t>
  </si>
  <si>
    <t>SHERRY@CUSTERTEL.NET</t>
  </si>
  <si>
    <t>FARMERS MUTUAL TELEPHONE COMPANY</t>
  </si>
  <si>
    <t>DANIEL GREIG</t>
  </si>
  <si>
    <t>PO BOX 1030</t>
  </si>
  <si>
    <t>FRUITLAND</t>
  </si>
  <si>
    <t>208-452-4241</t>
  </si>
  <si>
    <t>DAN@FMTC.COM</t>
  </si>
  <si>
    <t>FILER MUTUAL TELEPHONE COMPANY</t>
  </si>
  <si>
    <t>BOB KRAUT</t>
  </si>
  <si>
    <t>PO BOX 89</t>
  </si>
  <si>
    <t>FILER</t>
  </si>
  <si>
    <t>208-326-4331</t>
  </si>
  <si>
    <t>JRECTOR@FILERTEL.NET</t>
  </si>
  <si>
    <t>MCI COMMUNICATIONS SERVICES INC</t>
  </si>
  <si>
    <t>MICHAEL DESENA</t>
  </si>
  <si>
    <t>PO BOX 521807</t>
  </si>
  <si>
    <t>LONGWOOD</t>
  </si>
  <si>
    <t>407-548-2330</t>
  </si>
  <si>
    <t>MICHAEL.DESENA@VERIZON.COM</t>
  </si>
  <si>
    <t xml:space="preserve">MUD LAKE TELEPHONE COOPERATIVE </t>
  </si>
  <si>
    <t>ASSOCIATION INC</t>
  </si>
  <si>
    <t>RANDY MEAD</t>
  </si>
  <si>
    <t>PO BOX 235</t>
  </si>
  <si>
    <t>DUBOIS</t>
  </si>
  <si>
    <t>208-374-5401</t>
  </si>
  <si>
    <t>PETERSENJ@MUDLAKE.NET</t>
  </si>
  <si>
    <t>PROJECT MUTUAL TELEPHONE COOP</t>
  </si>
  <si>
    <t>RICK HARDER</t>
  </si>
  <si>
    <t>PO BOX 366</t>
  </si>
  <si>
    <t>208-434-7124</t>
  </si>
  <si>
    <t>RHARDER@PMT.COOP</t>
  </si>
  <si>
    <t>SPRINT COMMUNICATIONS COMPANY LP</t>
  </si>
  <si>
    <t>JOHN MCADOO</t>
  </si>
  <si>
    <t>PO BOX 12913</t>
  </si>
  <si>
    <t xml:space="preserve">SHAWNEE </t>
  </si>
  <si>
    <t>913-762-6356</t>
  </si>
  <si>
    <t>MISSION</t>
  </si>
  <si>
    <t>JOHN.MCADOO@SPRINT.COM</t>
  </si>
  <si>
    <t>ELECTRIC LIGHTWAVE INC</t>
  </si>
  <si>
    <t>C/O CSILONGWOOD  S. DAVIS</t>
  </si>
  <si>
    <t>242 RANGELINE RD</t>
  </si>
  <si>
    <t>407-260-1011</t>
  </si>
  <si>
    <t>STEVE@CSILONGWOOD.COM</t>
  </si>
  <si>
    <t>MCLEODUSA NETWORK SERVICES INC</t>
  </si>
  <si>
    <t>RYAN IVEY-DUFF &amp; PHELPS LLC</t>
  </si>
  <si>
    <t>704-319-1091</t>
  </si>
  <si>
    <t>LESLEY.WEAVER@PAETEC.COM</t>
  </si>
  <si>
    <t>SYRINGA NETWORKS LLC</t>
  </si>
  <si>
    <t>LAURIE HARADA</t>
  </si>
  <si>
    <t>12301 W EXPLORER DR</t>
  </si>
  <si>
    <t>208-229-6103</t>
  </si>
  <si>
    <t>BOUMAR@SYRINGANETWORKS.NET</t>
  </si>
  <si>
    <t>XO COMMUNICATIONS LLC</t>
  </si>
  <si>
    <t xml:space="preserve">MCIMETRO ACCESS TRANSMISSION SERVICES </t>
  </si>
  <si>
    <t>ZAYO GROUP LLC</t>
  </si>
  <si>
    <t>1621 18TH ST</t>
  </si>
  <si>
    <t>303-854-5510</t>
  </si>
  <si>
    <t>MARTIN.MAURER@ZAYO.COM</t>
  </si>
  <si>
    <t>BLACKFOOT COMMUNICATIONS INC</t>
  </si>
  <si>
    <t xml:space="preserve">CUSTER TELEPHONE BROADBAND SERVICES </t>
  </si>
  <si>
    <t>SHERRU@CUSTERTEL.NET</t>
  </si>
  <si>
    <t>MILLENNIUM NETWORKS LLC</t>
  </si>
  <si>
    <t>MMOTZKUS@SILVERSTAR.NET</t>
  </si>
  <si>
    <t>CENTURYLINK INC</t>
  </si>
  <si>
    <t>PROPERTY TAX DEPARTMENT</t>
  </si>
  <si>
    <t>PO BOX 4065</t>
  </si>
  <si>
    <t>318-355-5160</t>
  </si>
  <si>
    <t>STEVEN.INGRAM@CENTURYLINK.COM</t>
  </si>
  <si>
    <t>SHAVER TRANSPORTATION CO</t>
  </si>
  <si>
    <t>KATIE GILBERTSON</t>
  </si>
  <si>
    <t>PO BOX 10324</t>
  </si>
  <si>
    <t>503-228-8850</t>
  </si>
  <si>
    <t>KGILBERTSON@SHAVERTRANSPORTATION.COM</t>
  </si>
  <si>
    <t>TIDEWATER BARGE LINES</t>
  </si>
  <si>
    <t>KRISTA PRAKKEN THOMPSON</t>
  </si>
  <si>
    <t>PO BOX 1210</t>
  </si>
  <si>
    <t>360-759-0349</t>
  </si>
  <si>
    <t>KRISTA@TIDEWATER.COM</t>
  </si>
  <si>
    <t>NORTHWEST PIPELINE CORP</t>
  </si>
  <si>
    <t>BRUCE NIELSON-TAX DEPT</t>
  </si>
  <si>
    <t>PO BOX 2400</t>
  </si>
  <si>
    <t>918-573-1169</t>
  </si>
  <si>
    <t>BRUCE.NIELSEN@WILLIAMS.COM</t>
  </si>
  <si>
    <t xml:space="preserve">GAS TRANSMISSION NORTHWEST </t>
  </si>
  <si>
    <t xml:space="preserve">C/O TRANSCANADA- PROPERTY </t>
  </si>
  <si>
    <t>PO BOX 2168</t>
  </si>
  <si>
    <t>LITTLE WOOD RIVER RANCH II</t>
  </si>
  <si>
    <t>BILL ARKOOSH</t>
  </si>
  <si>
    <t>2005 HIGHWAY 26</t>
  </si>
  <si>
    <t>GOODING</t>
  </si>
  <si>
    <t>208-539-5443</t>
  </si>
  <si>
    <t>SUSANNEBEDKE@YAHOO.COM</t>
  </si>
  <si>
    <t>BARBER DAM HYDRO</t>
  </si>
  <si>
    <t>DEREK DEBLOIS</t>
  </si>
  <si>
    <t>100 BRICKSTONE SQ</t>
  </si>
  <si>
    <t>ANDOVER</t>
  </si>
  <si>
    <t>MA</t>
  </si>
  <si>
    <t>978-447-2686</t>
  </si>
  <si>
    <t>DEREK.DEBLOIS@ENEL.COM</t>
  </si>
  <si>
    <t>BELL MOUNTAIN HYDRO</t>
  </si>
  <si>
    <t>1032 GRANDVIEW DR</t>
  </si>
  <si>
    <t>IVINS</t>
  </si>
  <si>
    <t>435-429-1878</t>
  </si>
  <si>
    <t>MIRIAH@TSORENSON.NET</t>
  </si>
  <si>
    <t>BIRCH CREEK HYDRO</t>
  </si>
  <si>
    <t>TED S SORENSON</t>
  </si>
  <si>
    <t>BLACK CANYON HYDRO</t>
  </si>
  <si>
    <t xml:space="preserve">DAVID STEPHENSON - BLACK </t>
  </si>
  <si>
    <t>CANYON HYDRO</t>
  </si>
  <si>
    <t>409 N APPLE ST</t>
  </si>
  <si>
    <t>SHOSHONE</t>
  </si>
  <si>
    <t>208-886-2331</t>
  </si>
  <si>
    <t>DAVIDSTEPHENSON@CABLEONE.NET</t>
  </si>
  <si>
    <t>BLIND CANYON HYDRO</t>
  </si>
  <si>
    <t>PAT WINDES</t>
  </si>
  <si>
    <t>1424 BOB BARTON ROAD</t>
  </si>
  <si>
    <t>WENDELL</t>
  </si>
  <si>
    <t>208-536-2513</t>
  </si>
  <si>
    <t>PWINDES@BCHYDRO.MYRF.NET</t>
  </si>
  <si>
    <t>B C HYDRO LP</t>
  </si>
  <si>
    <t>SCOTT KASTER</t>
  </si>
  <si>
    <t>1429 E 4300 N</t>
  </si>
  <si>
    <t>BUHL</t>
  </si>
  <si>
    <t>208-543-8931</t>
  </si>
  <si>
    <t>HYDRO2020@ICLOUD.COM</t>
  </si>
  <si>
    <t>BRIGGS CREEK HYDRO</t>
  </si>
  <si>
    <t>RICK KASTER</t>
  </si>
  <si>
    <t>4860 N 1115 E</t>
  </si>
  <si>
    <t>208-731-9975</t>
  </si>
  <si>
    <t>BYPASS LIMITED</t>
  </si>
  <si>
    <t>ALAN HANSTEN</t>
  </si>
  <si>
    <t>921 N LINCOLN AVE</t>
  </si>
  <si>
    <t>JEROME</t>
  </si>
  <si>
    <t>208-324-2319</t>
  </si>
  <si>
    <t>AWH@NORTHSIDECANAL.COM</t>
  </si>
  <si>
    <t>CANYON SPRINGS GOLF COURSE HYDRO</t>
  </si>
  <si>
    <t>DAVID MCCOLLUM</t>
  </si>
  <si>
    <t>PO BOX 5492</t>
  </si>
  <si>
    <t>TWIN FALLS</t>
  </si>
  <si>
    <t>208-732-5680</t>
  </si>
  <si>
    <t>DAVE@CANYONSPRINGSGOLF.COM</t>
  </si>
  <si>
    <t>LITTLE MAC POWER PROJECT</t>
  </si>
  <si>
    <t>KENDAL EGBERT</t>
  </si>
  <si>
    <t>812 MAIN AVE N</t>
  </si>
  <si>
    <t>208-733-6063</t>
  </si>
  <si>
    <t>KFEGBERT@GMAIL.COM</t>
  </si>
  <si>
    <t>CLEAR SPRINGS FOODS INC</t>
  </si>
  <si>
    <t>PO BOX 712</t>
  </si>
  <si>
    <t>208-543-4316</t>
  </si>
  <si>
    <t>TY.POPPLEWELL@CLEARSPRINGS.COM</t>
  </si>
  <si>
    <t>CRYSTAL SPRINGS HYDROELECTRIC LP</t>
  </si>
  <si>
    <t>DELL KEEHN</t>
  </si>
  <si>
    <t>7829 CENTER BLVD SE</t>
  </si>
  <si>
    <t>SNOQUALMIE</t>
  </si>
  <si>
    <t>CURRY CATTLE COMPANY HYDRO</t>
  </si>
  <si>
    <t>DOUG HULL</t>
  </si>
  <si>
    <t>PO BOX 2424</t>
  </si>
  <si>
    <t>208-731-8310</t>
  </si>
  <si>
    <t>DIETRICH DROP HYDRO</t>
  </si>
  <si>
    <t>DRY CREEK HYDRO</t>
  </si>
  <si>
    <t>GAYLE A. SORENSON</t>
  </si>
  <si>
    <t>ELK CREEK</t>
  </si>
  <si>
    <t>FALLS RIVER HYDRO PROJECT</t>
  </si>
  <si>
    <t xml:space="preserve">PROPERTY TAX - A. HEYER - </t>
  </si>
  <si>
    <t>FALLS HYDRO</t>
  </si>
  <si>
    <t>205 N 10TH ST</t>
  </si>
  <si>
    <t>208-388-5533</t>
  </si>
  <si>
    <t>AHEYER@IDA-WEST.COM</t>
  </si>
  <si>
    <t>FAULKNER BROTHERS HYDRO</t>
  </si>
  <si>
    <t>SUSAN FAULKNER</t>
  </si>
  <si>
    <t>1997 S 1875 E</t>
  </si>
  <si>
    <t>208-934-5391</t>
  </si>
  <si>
    <t>GRAMMASUZ@MSN.COM</t>
  </si>
  <si>
    <t xml:space="preserve">CARMEL COMPANIES - CDM HYDRO </t>
  </si>
  <si>
    <t>ELECTRICS</t>
  </si>
  <si>
    <t>4382 S SYRACUSE ST</t>
  </si>
  <si>
    <t>303-691-3229</t>
  </si>
  <si>
    <t>MJOHNSON@CARMELCORP.COM</t>
  </si>
  <si>
    <t>FISHERIES DEVELOPMENT HYDRO</t>
  </si>
  <si>
    <t>ANITA KAY HARDY</t>
  </si>
  <si>
    <t>1301 S VISTA AVE</t>
  </si>
  <si>
    <t>208-342-0090</t>
  </si>
  <si>
    <t>AKHARDY@RMCI.NET</t>
  </si>
  <si>
    <t>FORD HYDRO LP</t>
  </si>
  <si>
    <t>STEVE LOHMAN</t>
  </si>
  <si>
    <t>PO BOX 1432</t>
  </si>
  <si>
    <t>208-743-2200</t>
  </si>
  <si>
    <t>STEVE@LOHMANACCOUNTING.COM</t>
  </si>
  <si>
    <t>GEOBON II HYDROELECTRIC</t>
  </si>
  <si>
    <t>MITCHELL ARKOOSH</t>
  </si>
  <si>
    <t>PO BOX 59</t>
  </si>
  <si>
    <t>208-539-0777</t>
  </si>
  <si>
    <t>MARKOOSH@MAGICLINK.COM</t>
  </si>
  <si>
    <t>GEORGETOWN IRRIGATION COMPANY</t>
  </si>
  <si>
    <t>PO BOX 174</t>
  </si>
  <si>
    <t>208-847-0473</t>
  </si>
  <si>
    <t xml:space="preserve"> LYNETTE.SMITH86@YAHOO.COM </t>
  </si>
  <si>
    <t>HAZELTON A HYDROELECTRIC</t>
  </si>
  <si>
    <t>HAZELTON B HYDROELECTRIC PROJECT</t>
  </si>
  <si>
    <t>ALYSON HEYER</t>
  </si>
  <si>
    <t>HORSESHOE BEND HYDRO PROJECT</t>
  </si>
  <si>
    <t>CHANTAL LUSSIER</t>
  </si>
  <si>
    <t>1225 SAINT- CHARLES WEST</t>
  </si>
  <si>
    <t>LONGUEUIL</t>
  </si>
  <si>
    <t>J4K0B9</t>
  </si>
  <si>
    <t>450-928-2550</t>
  </si>
  <si>
    <t>CLUSSIER@INNERGEX.COM</t>
  </si>
  <si>
    <t>BIRCH CREEK TROUT, INC.</t>
  </si>
  <si>
    <t>CLIFTON E. JENSEN</t>
  </si>
  <si>
    <t>PO BOX 201</t>
  </si>
  <si>
    <t>HAGERMAN</t>
  </si>
  <si>
    <t>208-539-6116</t>
  </si>
  <si>
    <t>CLIFFJENSEN@CABLEONE.NET</t>
  </si>
  <si>
    <t>KW CO HYDRO PROJECT</t>
  </si>
  <si>
    <t>RONALD A KASEL</t>
  </si>
  <si>
    <t>1438 EASTLAND DR N</t>
  </si>
  <si>
    <t>208-733-1503</t>
  </si>
  <si>
    <t xml:space="preserve"> CAROLEKASEL@GMAIL.COM </t>
  </si>
  <si>
    <t>KOYLE RANCH HYDRO PROJECT</t>
  </si>
  <si>
    <t>ALLAN KOYLE</t>
  </si>
  <si>
    <t>1505 S 1800 E</t>
  </si>
  <si>
    <t>208-934-8235</t>
  </si>
  <si>
    <t>ALAN@KOYLECO.COM</t>
  </si>
  <si>
    <t>LATERAL 10 VENTURE</t>
  </si>
  <si>
    <t>STEVE HARMSEN</t>
  </si>
  <si>
    <t>26 N STATE ST</t>
  </si>
  <si>
    <t>801-531-1900</t>
  </si>
  <si>
    <t>SMH@ATT.NET</t>
  </si>
  <si>
    <t>LEMOYNE POWER PLANT</t>
  </si>
  <si>
    <t>JOHN R. LEMOYNE</t>
  </si>
  <si>
    <t>PO BOX 696</t>
  </si>
  <si>
    <t>208-837-6679</t>
  </si>
  <si>
    <t>LITTLEWOOD HYDRO PROJECT</t>
  </si>
  <si>
    <t>KATHI PECK</t>
  </si>
  <si>
    <t>PO BOX 355</t>
  </si>
  <si>
    <t>CAREY</t>
  </si>
  <si>
    <t>208-823-4014</t>
  </si>
  <si>
    <t>KATHILWRID@YAHOO.COM</t>
  </si>
  <si>
    <t>LOWLINE HYDRO PROJECT</t>
  </si>
  <si>
    <t>LOWLINE RAPIDS LLC</t>
  </si>
  <si>
    <t>LUCKY PEAK HYDROELECTRIC PROJECT</t>
  </si>
  <si>
    <t>MIKE KUKLA</t>
  </si>
  <si>
    <t>9731 E HIGHWAY 21</t>
  </si>
  <si>
    <t>208-344-7022</t>
  </si>
  <si>
    <t>MIKE@LUCKYPEAKPOWER.ORG</t>
  </si>
  <si>
    <t>MAGIC RESERVOIR HYDRO INC</t>
  </si>
  <si>
    <t>CINDY BENNETT</t>
  </si>
  <si>
    <t>CINDY.BENNETT@SIMPLOT.COM</t>
  </si>
  <si>
    <t>MARSH VALLEY HYDRO</t>
  </si>
  <si>
    <t>MIRIAH ELLIOT</t>
  </si>
  <si>
    <t>208-529-2469</t>
  </si>
  <si>
    <t>GAYLE@TSORENSON.NET</t>
  </si>
  <si>
    <t>MILE 28 WTR POWER PROJECT LLC</t>
  </si>
  <si>
    <t>DESIREE GLASSINGER</t>
  </si>
  <si>
    <t>124 BRIDON WAY</t>
  </si>
  <si>
    <t>208-324-5563</t>
  </si>
  <si>
    <t>DESIREE@CARIBOUINC.COM</t>
  </si>
  <si>
    <t>MINK CREEK HYDRO LLC</t>
  </si>
  <si>
    <t>ROBERT N FACKRELL</t>
  </si>
  <si>
    <t>PO BOX 1</t>
  </si>
  <si>
    <t>PRESTON</t>
  </si>
  <si>
    <t>949-677-5629</t>
  </si>
  <si>
    <t>JAKEFACKRELL76@GMAIL.COM</t>
  </si>
  <si>
    <t>HK HYDRO LLC</t>
  </si>
  <si>
    <t>C/O STEVE HARMSEN</t>
  </si>
  <si>
    <t>NICHOLSON HYDRO PLANT</t>
  </si>
  <si>
    <t>ORVILLE NICHOLSON</t>
  </si>
  <si>
    <t>2370 EASTVIEW DR</t>
  </si>
  <si>
    <t>208-767-3463</t>
  </si>
  <si>
    <t>SHOFIELDNW@YAHOO.COM</t>
  </si>
  <si>
    <t>OJ POWER</t>
  </si>
  <si>
    <t>ROBERT SNEDIGAR</t>
  </si>
  <si>
    <t>321 E CONCORDIA DR</t>
  </si>
  <si>
    <t>TEMPE</t>
  </si>
  <si>
    <t>480-820-4848</t>
  </si>
  <si>
    <t>PIGEON COVE HYDRO PROJECT</t>
  </si>
  <si>
    <t>FRED MOSS</t>
  </si>
  <si>
    <t>5684 S GREEN ST</t>
  </si>
  <si>
    <t>MURRAY</t>
  </si>
  <si>
    <t>801-713-3000</t>
  </si>
  <si>
    <t>FRED@DOMINIONENG.NET</t>
  </si>
  <si>
    <t xml:space="preserve">PORTNEF RIVER HYDRO POWER PLANT - </t>
  </si>
  <si>
    <t>COMMERCIAL ENERGY MANAGEMENT INC</t>
  </si>
  <si>
    <t>MAHER WISSA</t>
  </si>
  <si>
    <t>PO BOX 4518</t>
  </si>
  <si>
    <t>POCATELLO</t>
  </si>
  <si>
    <t>208-241-6429</t>
  </si>
  <si>
    <t>MAHER1041@AOL.COM</t>
  </si>
  <si>
    <t>REYNOLDS IRRIGATION DIST HYDRO</t>
  </si>
  <si>
    <t>JERRY HOAGLAND</t>
  </si>
  <si>
    <t>P O BOX 12</t>
  </si>
  <si>
    <t>MELBA</t>
  </si>
  <si>
    <t>208-495-2345</t>
  </si>
  <si>
    <t>ROCK CREEK II HYDRO</t>
  </si>
  <si>
    <t>LEMHI POWER COMPANY PROJECT</t>
  </si>
  <si>
    <t>SHINGLE CREEK HYDRO PROJECT</t>
  </si>
  <si>
    <t>BRYAN DEVENY</t>
  </si>
  <si>
    <t>PO BOX 116</t>
  </si>
  <si>
    <t>RIGGINS</t>
  </si>
  <si>
    <t>208-841-6692</t>
  </si>
  <si>
    <t>DEVANEYM@FRONTIERNET.NET</t>
  </si>
  <si>
    <t>ROCK CREEK JOINT VENTURE HYDRO</t>
  </si>
  <si>
    <t>PO BOX 1787</t>
  </si>
  <si>
    <t>208-736-7363</t>
  </si>
  <si>
    <t>BVW@WATER2WIRE.COM</t>
  </si>
  <si>
    <t>SHOSHONE HYDRO PROJECT</t>
  </si>
  <si>
    <t>208-734-8633</t>
  </si>
  <si>
    <t>SNAKE RIVER POTTERY POWER CO</t>
  </si>
  <si>
    <t>4580 W WHITE ASH DR</t>
  </si>
  <si>
    <t>208-345-2559</t>
  </si>
  <si>
    <t>PATTYSTIBUREK@GMAIL.COM</t>
  </si>
  <si>
    <t>SNEDIGAR RANCH HYDRO PROJECT</t>
  </si>
  <si>
    <t>321 E CONCORDIA DRIVE</t>
  </si>
  <si>
    <t>TROUT CO HYDRO PROJECT</t>
  </si>
  <si>
    <t>MICHAEL BRANCHFLOWER</t>
  </si>
  <si>
    <t>1991 S DOE CREEK WAY</t>
  </si>
  <si>
    <t>208-319-3483</t>
  </si>
  <si>
    <t>WILSON LAKE HYDRO PROJECT</t>
  </si>
  <si>
    <t>WHITE WATER POWER CO</t>
  </si>
  <si>
    <t>ERIC STANDAL</t>
  </si>
  <si>
    <t>PO BOX 361</t>
  </si>
  <si>
    <t>208-342-0125</t>
  </si>
  <si>
    <t>PRESIDENT@WHITEWATERPOWER.COM</t>
  </si>
  <si>
    <t>RATHDRUM POWER LLC</t>
  </si>
  <si>
    <t>PO BOX 995</t>
  </si>
  <si>
    <t>RATHDRUM</t>
  </si>
  <si>
    <t>512-671-5557</t>
  </si>
  <si>
    <t>ROBERT.DANIEL@DUFFANDPHELPS.COM</t>
  </si>
  <si>
    <t>SAGEBRUSH HYDRO PLANT</t>
  </si>
  <si>
    <t xml:space="preserve">DAVID STEPHENSON - SAGE </t>
  </si>
  <si>
    <t>BRUSH HYDRO</t>
  </si>
  <si>
    <t>JIM KNIGHT HYDRO PLANT</t>
  </si>
  <si>
    <t xml:space="preserve">DAVID STEPHENSON - JIM KNIGHT </t>
  </si>
  <si>
    <t>HYDRO</t>
  </si>
  <si>
    <t>MDO INVESTMENTS LLC</t>
  </si>
  <si>
    <t>MARY OSTRANDER</t>
  </si>
  <si>
    <t>9244 S RILEY CREEK AVE</t>
  </si>
  <si>
    <t>KUNA</t>
  </si>
  <si>
    <t>208-342-3424</t>
  </si>
  <si>
    <t>SOSTRANDER49@AOL.COM</t>
  </si>
  <si>
    <t>HIDDEN HOLLOW ENERGY LLC</t>
  </si>
  <si>
    <t>LFG DEVELOPMENT IDAHO LLC -</t>
  </si>
  <si>
    <t>11875 W LITTLE YORK RD</t>
  </si>
  <si>
    <t>281-724-3588</t>
  </si>
  <si>
    <t>JTOMLINSON@LFGDEV.COM</t>
  </si>
  <si>
    <t>CLARK FORK HYDRO LLC</t>
  </si>
  <si>
    <t>JAY WHITE</t>
  </si>
  <si>
    <t>PO BOX 528</t>
  </si>
  <si>
    <t>CLARK FORK</t>
  </si>
  <si>
    <t>208-266-0381</t>
  </si>
  <si>
    <t>JAYANDPAMELA@YAHOO.COM</t>
  </si>
  <si>
    <t>AMY RANCH HYDRO</t>
  </si>
  <si>
    <t>ALAN JAKE AMY</t>
  </si>
  <si>
    <t>PO BOX 32</t>
  </si>
  <si>
    <t>HOWE</t>
  </si>
  <si>
    <t>208-767-3374</t>
  </si>
  <si>
    <t>RIVERSIDE HYDRO I LLC</t>
  </si>
  <si>
    <t>TERRY DAUGHERTY</t>
  </si>
  <si>
    <t>PO BOX 720</t>
  </si>
  <si>
    <t>PARMA</t>
  </si>
  <si>
    <t>208-722-6731</t>
  </si>
  <si>
    <t>TERRY@RSICORP.NET</t>
  </si>
  <si>
    <t>MARCO POWER INC</t>
  </si>
  <si>
    <t>BRIAN MARTENS</t>
  </si>
  <si>
    <t>621 N COLLEGE RD</t>
  </si>
  <si>
    <t>ARROW ROCK HYDRO</t>
  </si>
  <si>
    <t>MIDWAY POWER LLC</t>
  </si>
  <si>
    <t>BRIAN OLMSTEAD</t>
  </si>
  <si>
    <t>PO BOX 326</t>
  </si>
  <si>
    <t>208-733-6731</t>
  </si>
  <si>
    <t>OLMSTEAD@TFCANAL.COM</t>
  </si>
  <si>
    <t>BIG SKY DAIRY ANAEROBIC DIGESTER</t>
  </si>
  <si>
    <t>ROBERT JOBLIN</t>
  </si>
  <si>
    <t>PO BOX 241522</t>
  </si>
  <si>
    <t>LITTLE ROCK</t>
  </si>
  <si>
    <t>501-868-6400</t>
  </si>
  <si>
    <t>ROBERTJOBLIN@GMAIL.COM</t>
  </si>
  <si>
    <t>AGPOWER JEROME LLC</t>
  </si>
  <si>
    <t>333 PERRY ST</t>
  </si>
  <si>
    <t>CASTLE ROCK</t>
  </si>
  <si>
    <t>720-279-2345</t>
  </si>
  <si>
    <t>JIM.WIEST@CAMCOCLEANENERGY.COM</t>
  </si>
  <si>
    <t>HORSE BUTTE WIND</t>
  </si>
  <si>
    <t xml:space="preserve">HORSE BUTTE HOLDINGS - </t>
  </si>
  <si>
    <t>ELYSSA JAFFE</t>
  </si>
  <si>
    <t>588 BROADWAY</t>
  </si>
  <si>
    <t>NEW YORK</t>
  </si>
  <si>
    <t>212-279-8599</t>
  </si>
  <si>
    <t>EJAFFEE@FORSYTHSTREET.COM</t>
  </si>
  <si>
    <t>NEW ENERGY ONE DIGESTER</t>
  </si>
  <si>
    <t>M. FLORES - STOVER GROUP</t>
  </si>
  <si>
    <t>333 W ROSSI ST</t>
  </si>
  <si>
    <t>208-884-2262</t>
  </si>
  <si>
    <t>PWOODS.WCG@GMAIL.COM</t>
  </si>
  <si>
    <t>SHILOH WARM SPRINGS RANCH LLC</t>
  </si>
  <si>
    <t>CHRISTOPHER W JAMES</t>
  </si>
  <si>
    <t>PO BOX 510</t>
  </si>
  <si>
    <t>208-879-4560</t>
  </si>
  <si>
    <t>CWJAMES77@GMAIL.COM</t>
  </si>
  <si>
    <t>AGPOWER DCD</t>
  </si>
  <si>
    <t>PO BOX 418</t>
  </si>
  <si>
    <t>CHESTERTOW</t>
  </si>
  <si>
    <t>JIM.WIEST@CAMCACLEANENERGY.COM</t>
  </si>
  <si>
    <t>SAINT ANTHONY HYDRO</t>
  </si>
  <si>
    <t>RAVENSCROFT HYDRO PROJECT</t>
  </si>
  <si>
    <t>ALLAN RAVENSCROFT</t>
  </si>
  <si>
    <t>1331 SHOE STRING RD</t>
  </si>
  <si>
    <t>BLISS</t>
  </si>
  <si>
    <t>AJMS LLC</t>
  </si>
  <si>
    <t>NORTH SIDE CANAL CO LT</t>
  </si>
  <si>
    <t>SMITH CREEK HYDRO LLC</t>
  </si>
  <si>
    <t>1800 JAMES ST</t>
  </si>
  <si>
    <t>BELLINGHAM</t>
  </si>
  <si>
    <t>360-733-9999</t>
  </si>
  <si>
    <t>SMARMON@TOLLHOUSEENERGY.COM</t>
  </si>
  <si>
    <t>PICO ENERGY #1 - BETTENCOURT DAIRY</t>
  </si>
  <si>
    <t>RICK ONAINDIA</t>
  </si>
  <si>
    <t>2930 S 2300 E</t>
  </si>
  <si>
    <t>208-536-6148</t>
  </si>
  <si>
    <t>ONAINDIA@BETTENCOURTDAIRY.COM</t>
  </si>
  <si>
    <t>KETTLE BUTTE LLC</t>
  </si>
  <si>
    <t>1470 N 750 E</t>
  </si>
  <si>
    <t>SHELLEY</t>
  </si>
  <si>
    <t>208-709-1835</t>
  </si>
  <si>
    <t>TROY@TCLAYTON.BIZ</t>
  </si>
  <si>
    <t>NORTH GOODING MAIN HYDRO LLC</t>
  </si>
  <si>
    <t>MIRIAH ELLIOTT</t>
  </si>
  <si>
    <t>POWER COUNTY WINDPARKS LLC</t>
  </si>
  <si>
    <t>ADAM YOUNG</t>
  </si>
  <si>
    <t>1166 AVENUE OF AMERICAS</t>
  </si>
  <si>
    <t>212-478-0233</t>
  </si>
  <si>
    <t>DESRI-PROJECT-TAX@WORLD.DESHAW.COM</t>
  </si>
  <si>
    <t>SAWTOOTH WIND FARMS</t>
  </si>
  <si>
    <t>WILLIAM DAMON</t>
  </si>
  <si>
    <t>5420 WICHER RD</t>
  </si>
  <si>
    <t>925-580-6111</t>
  </si>
  <si>
    <t>WD@POWERWORKS.COM</t>
  </si>
  <si>
    <t>ROCK LAND WIND FARM LLC</t>
  </si>
  <si>
    <t>BROWN SMITH WALLACE</t>
  </si>
  <si>
    <t>6 CITYPLACE DR</t>
  </si>
  <si>
    <t>314-983-1360</t>
  </si>
  <si>
    <t>JKERWOOD@BSWLLC.COM</t>
  </si>
  <si>
    <t>MEADOW CREEK PROJECT COMPANY LLC</t>
  </si>
  <si>
    <t>JENNA KERWOOD</t>
  </si>
  <si>
    <t xml:space="preserve">UTAH ASSOCIATED MUNICIPAL POWER </t>
  </si>
  <si>
    <t>SYSYTEMS</t>
  </si>
  <si>
    <t>SCOTT FOX</t>
  </si>
  <si>
    <t>155 N 400 W</t>
  </si>
  <si>
    <t>TWO PONDS WINDFARM LLC - TERNA ENERGY</t>
  </si>
  <si>
    <t>BEN HUANG - TWO PONDS</t>
  </si>
  <si>
    <t>180 MONTGOMERY ST</t>
  </si>
  <si>
    <t>415-398-3917</t>
  </si>
  <si>
    <t>BHUANG@TERNA-ENERGY.COM</t>
  </si>
  <si>
    <t>COLD SPRINGS WINDFARM</t>
  </si>
  <si>
    <t xml:space="preserve">COLD SPRINGS WINDFARM - B. </t>
  </si>
  <si>
    <t>HUANG</t>
  </si>
  <si>
    <t xml:space="preserve">DESERT MEADOW WINDFARM - TERNA </t>
  </si>
  <si>
    <t>ENERGY</t>
  </si>
  <si>
    <t>BEN HUANG - DESERT MEADOW</t>
  </si>
  <si>
    <t>RYEGRASS WINDFARM LLC - TERNA ENERGY</t>
  </si>
  <si>
    <t xml:space="preserve">BEN HUANG - -RYE GRASS </t>
  </si>
  <si>
    <t>WINDFARM</t>
  </si>
  <si>
    <t>MAINLINE WINDFARM LLC</t>
  </si>
  <si>
    <t xml:space="preserve">BEN HUANG - MAINLINE </t>
  </si>
  <si>
    <t>GOSHEN WIND FARM -</t>
  </si>
  <si>
    <t>GOSHEN WIND FARM</t>
  </si>
  <si>
    <t>501 WESTLAKE PARK BLVD</t>
  </si>
  <si>
    <t>832-619-2350</t>
  </si>
  <si>
    <t>SANDRA.SIERRA@BP.COM</t>
  </si>
  <si>
    <t xml:space="preserve">WOLVERINE CREEK ENERGY LLC WIND </t>
  </si>
  <si>
    <t xml:space="preserve">THOMAS SKAWSKI - WOLVERINE </t>
  </si>
  <si>
    <t>WIND</t>
  </si>
  <si>
    <t>1 S WACKER DR</t>
  </si>
  <si>
    <t>312-582-1535</t>
  </si>
  <si>
    <t>AULRICH@INVENERGYLLC.COM</t>
  </si>
  <si>
    <t>THOUSAND SPRING WINDS PARK</t>
  </si>
  <si>
    <t xml:space="preserve">THOUSAND SPRINGS WIND - </t>
  </si>
  <si>
    <t>KARA GUNN</t>
  </si>
  <si>
    <t>5201 TENNYSON PKWY</t>
  </si>
  <si>
    <t>PLANO</t>
  </si>
  <si>
    <t>978-905-2614</t>
  </si>
  <si>
    <t>KARA.GUNN@MCIGLOBALSERVICES.COM</t>
  </si>
  <si>
    <t>TUANA GULCH WIND PARK LLC</t>
  </si>
  <si>
    <t>TUANA GULCH - KARA GUNN</t>
  </si>
  <si>
    <t xml:space="preserve">IDAHO WIND PARTNERS - PAYNES FERRY </t>
  </si>
  <si>
    <t xml:space="preserve">PAYNES FERRY WIND - KARA </t>
  </si>
  <si>
    <t>WINDPARK</t>
  </si>
  <si>
    <t>GUNN</t>
  </si>
  <si>
    <t xml:space="preserve">YAHOO CREEK WIND PARK - IDAHO WIND </t>
  </si>
  <si>
    <t xml:space="preserve">YAHOO CREEK WINDPARK - KARA </t>
  </si>
  <si>
    <t>PARTNERS</t>
  </si>
  <si>
    <t xml:space="preserve">BURLEY BUTTE WIND - IDAHO WIND </t>
  </si>
  <si>
    <t xml:space="preserve">BURLEY BUTTE WIND - KARA </t>
  </si>
  <si>
    <t xml:space="preserve">GOLDEN VALLEY WIND PARK - IDAHO WIND </t>
  </si>
  <si>
    <t xml:space="preserve">GOLDEN VALLEY WIND - KARA </t>
  </si>
  <si>
    <t xml:space="preserve">CAMP REED WINDPARK - IDAHO WIND </t>
  </si>
  <si>
    <t xml:space="preserve">CAMP REED WIND PARK - KARA </t>
  </si>
  <si>
    <t xml:space="preserve">MILNER DAM WIND PARK - IDAHO WIND </t>
  </si>
  <si>
    <t>MILNER DAM - KARA GUNN</t>
  </si>
  <si>
    <t xml:space="preserve">OREGON TRAIL WIND PARK - IDAHO WIND </t>
  </si>
  <si>
    <t xml:space="preserve">OREGON TRAIL WIND PARK - </t>
  </si>
  <si>
    <t>CASSIA WIND FARM LLC</t>
  </si>
  <si>
    <t>CASSIA WIND - D. FADDEN</t>
  </si>
  <si>
    <t>330 N WABASH AVE</t>
  </si>
  <si>
    <t>312-730-1374</t>
  </si>
  <si>
    <t>DFADDEN@BDO.COM</t>
  </si>
  <si>
    <t>CASSIA GULCH WIND PARK LLC</t>
  </si>
  <si>
    <t>CASSIA GULCH WIND - D. FADDEN</t>
  </si>
  <si>
    <t>HIGH MESA ENERGY LLC</t>
  </si>
  <si>
    <t>HIGH MESA WIND - D. FADDEN</t>
  </si>
  <si>
    <t>BENNETT CREEK WINDFARM - D. FADDEN</t>
  </si>
  <si>
    <t xml:space="preserve">BENNETT CREEK WINDFARM - D. </t>
  </si>
  <si>
    <t>FADDEN</t>
  </si>
  <si>
    <t>HOT SPRINGS LLC - D, FADDEN</t>
  </si>
  <si>
    <t>HOT SPRINGS - D. FADDEN</t>
  </si>
  <si>
    <t>TUANA SPRINGS ENERGY WIND - D. FADDEN</t>
  </si>
  <si>
    <t xml:space="preserve">TUANA SPRINGS ENERGY - D. </t>
  </si>
  <si>
    <t>HAMMETT HILL WIND FARMS LLC - B. HUANG</t>
  </si>
  <si>
    <t>BEN HUANG</t>
  </si>
  <si>
    <t>PILGRIM STAGE STATION WIND PARK</t>
  </si>
  <si>
    <t>KARA GUNN - PILGRIM STATE</t>
  </si>
  <si>
    <t>SALMON FALLS WIND LLC</t>
  </si>
  <si>
    <t>KARA GUNN - SALMON FALLS</t>
  </si>
  <si>
    <t>RAFT RIVER ENERGY 1 - US GEOTHERMAL</t>
  </si>
  <si>
    <t>KERRY HAWKLEY</t>
  </si>
  <si>
    <t>390 E PARKCENTER BLVD</t>
  </si>
  <si>
    <t>KHAWKLEY@USGEOTHERMAL.COM</t>
  </si>
  <si>
    <t>CD AREVON AMERICAN FALLS SOLAR LLC</t>
  </si>
  <si>
    <t xml:space="preserve">CHASE WARR - ASSET </t>
  </si>
  <si>
    <t>MANAGEMENT</t>
  </si>
  <si>
    <t>8800 N GAINEY CENTER DR</t>
  </si>
  <si>
    <t>SCOTTSDALE</t>
  </si>
  <si>
    <t>CDAREVON - AMERICAN FALLS SOLAR II</t>
  </si>
  <si>
    <t>CHASE WARR -</t>
  </si>
  <si>
    <t>CDAREVON MURPHY FLAT POWER LLC</t>
  </si>
  <si>
    <t xml:space="preserve">CHASE WARR - MURPHY FLAT </t>
  </si>
  <si>
    <t>POWER, LLC</t>
  </si>
  <si>
    <t>CDDAREVOM - ORCHARD RANCH SOLAR LLC</t>
  </si>
  <si>
    <t xml:space="preserve">CHASE WARR - ORCHARD RANCH </t>
  </si>
  <si>
    <t>SOLAR LLC</t>
  </si>
  <si>
    <t>CDAREVON - SIMCOE SOLAR</t>
  </si>
  <si>
    <t xml:space="preserve">CHASE WARR - SIMCOE SOLAR </t>
  </si>
  <si>
    <t>GRAND VIEW SOLAR PV TWO LLC</t>
  </si>
  <si>
    <t>NATHAN FALER</t>
  </si>
  <si>
    <t>PO BOX 2576</t>
  </si>
  <si>
    <t>208-639-3232</t>
  </si>
  <si>
    <t>CRE.NOTICES@CLENERA.COM</t>
  </si>
  <si>
    <t>ID SOLAR 1 LLC</t>
  </si>
  <si>
    <t>ZACH.PUSATERI</t>
  </si>
  <si>
    <t>3250 OCEAN PARK BLVD</t>
  </si>
  <si>
    <t xml:space="preserve">SANTA </t>
  </si>
  <si>
    <t>415-964-5178</t>
  </si>
  <si>
    <t>MONICA</t>
  </si>
  <si>
    <t>ZACH.PUSATERI@CCRENEW.COM</t>
  </si>
  <si>
    <t>Or, if mailing the statement, please send to:</t>
  </si>
  <si>
    <t>This form is provided for listing the personal property of this operating property company, within Idaho on</t>
  </si>
  <si>
    <t>Tax Code Areas (TCAs)</t>
  </si>
  <si>
    <t>https://istc.maps.arcgis.com/apps/webappviewer/index.html?id=9f9d6e39375a4766b1317ba1e67e058d</t>
  </si>
  <si>
    <t>1-208-334-7739</t>
  </si>
  <si>
    <t>Complete PART A:  Combine identical descriptions to avoid duplicates. Total the depreciated cost column. Submit extra pages as necessary to complete Part A.</t>
  </si>
  <si>
    <t>Complete PART B.</t>
  </si>
  <si>
    <t>Completion of both Parts A and B is required for application of the exemption in the current assessment year (Idaho Code 63-602KK(8)).</t>
  </si>
  <si>
    <t>Number of counties checked</t>
  </si>
  <si>
    <t>Tangible Personal Property (Idaho Code 63-602KK).
If applicable, complete page 7 of this report.</t>
  </si>
  <si>
    <t>Results of Operations - Part 3</t>
  </si>
  <si>
    <t>Changes in Working Capital</t>
  </si>
  <si>
    <t>CAPTIAL EXPENDITURES</t>
  </si>
  <si>
    <t>Maintenance Captial Expenditures</t>
  </si>
  <si>
    <t>Expansion Captial Expenditures</t>
  </si>
  <si>
    <t>Total Captial Expenditures</t>
  </si>
  <si>
    <t>Other Financial Information</t>
  </si>
  <si>
    <r>
      <t xml:space="preserve">Verify the correct Tax Code Area Number (TCA) from the link below.
</t>
    </r>
    <r>
      <rPr>
        <sz val="10"/>
        <rFont val="Calibri"/>
        <family val="2"/>
        <scheme val="minor"/>
      </rPr>
      <t>(It is important this reporting requirement is submitted and the correct tax code area(s) are properly reflected)</t>
    </r>
  </si>
  <si>
    <r>
      <rPr>
        <b/>
        <sz val="10"/>
        <rFont val="Calibri"/>
        <family val="2"/>
        <scheme val="minor"/>
      </rPr>
      <t xml:space="preserve">Verify the correct Tax Code Area Number (TCA) from the link below.
</t>
    </r>
    <r>
      <rPr>
        <sz val="10"/>
        <rFont val="Calibri"/>
        <family val="2"/>
        <scheme val="minor"/>
      </rPr>
      <t>(It is important this reporting requirement is submitted and the correct tax code area(s) are properly reflected)</t>
    </r>
  </si>
  <si>
    <t>Dear Operating Property Owner/Representative:</t>
  </si>
  <si>
    <t>The purpose of this report is to provide information necessary to determine the fair market value of respondent's operating property, and to ultimately distribute the rightful share of such value to the taxing districts of Idaho's counties (Idaho Codes 63-401 &amp; 63-405 and Idaho Administrative Rules 404 &amp; 405).</t>
  </si>
  <si>
    <r>
      <t xml:space="preserve">Complete all forms as provided.  If a form does not apply, please write N/A on the form.  Be sure to follow each form’s header and footnote guidance.  If additional space is required to complete any form, subsequent pages may be designated and attached as needed.  At the discretion of the Centrally Assessed Property Section large volumes of subsequent pages may be requested in an electronic format.
Explain unusual entries and discrepancies on pages containing space for remarks or referenced supplemental pages.  
Please submit any additional information that may impact the value of the property, and/or assist staff in determining fair market value.  For example, if the entity that operates the property performed an impairment test last year on booked goodwill, then provide the fair value estimate of the reporting unit that was used in the impairment test, per ASC 350 (formerly FAS 142).  All information contained in this report will be held confidential according to Idaho Code 74-107.
If requested information has already been created, copies of that information may be substituted.
Include the following additional reports prepared in the normal course of business: the annual report to partners and stockholders, externally audited year-end financial statements, and all annual regulatory reports as required by Idaho Code 63-404.
Additional forms may be retrieved from our website at </t>
    </r>
    <r>
      <rPr>
        <b/>
        <sz val="11"/>
        <color rgb="FF002060"/>
        <rFont val="Calibri"/>
        <family val="2"/>
        <scheme val="minor"/>
      </rPr>
      <t>tax.idaho.gov</t>
    </r>
    <r>
      <rPr>
        <sz val="11"/>
        <rFont val="Calibri"/>
        <family val="2"/>
        <scheme val="minor"/>
      </rPr>
      <t xml:space="preserve">.  Please call us if you need assistance.
</t>
    </r>
    <r>
      <rPr>
        <b/>
        <sz val="11"/>
        <rFont val="Calibri"/>
        <family val="2"/>
        <scheme val="minor"/>
      </rPr>
      <t>PLEASE COMPLETE OPERATOR STATEMENT IN FULL AS IT IS PRESENTED
AND DO NOT DETACH ANY PAGES</t>
    </r>
  </si>
  <si>
    <r>
      <t xml:space="preserve">Select an option for removing Intangible Personal Property (see bottom of page 6).  If an option is not selected for removing intangible personal property, Option A will become the default method.  For a complete list and definitions of intangible personal property exempt from property taxation, please see Idaho Code 63-602L and Idaho Administrative Rule 35.01.03.615. An application is required to qualify for a tangible personal property exemption. To satisfy this requirement, please read the heading instruction on page 7 and provide the required information.
This company may qualify for other property tax exemptions not addressed in this operator's statement.  Refer to applicable statute in Idaho Code, Title 63 for filing instructions and deadlines.  Required forms are available at </t>
    </r>
    <r>
      <rPr>
        <b/>
        <sz val="11"/>
        <color rgb="FF002060"/>
        <rFont val="Calibri"/>
        <family val="2"/>
        <scheme val="minor"/>
      </rPr>
      <t>tax.idaho.gov</t>
    </r>
    <r>
      <rPr>
        <sz val="11"/>
        <rFont val="Calibri"/>
        <family val="2"/>
        <scheme val="minor"/>
      </rPr>
      <t>, and may be submitted with this filing.</t>
    </r>
  </si>
  <si>
    <r>
      <t xml:space="preserve">If you have any additional questions regarding this project, you may contact the
Idaho State Tax Commission via email, phone number or address as noted above.
You may also contact the Senior Appraiser for this industry, Mark Southard, at
</t>
    </r>
    <r>
      <rPr>
        <b/>
        <sz val="11"/>
        <color rgb="FF002060"/>
        <rFont val="Calibri"/>
        <family val="2"/>
        <scheme val="minor"/>
      </rPr>
      <t>kyle.rayworth@tax.idaho.gov or (208) 334-7719</t>
    </r>
  </si>
  <si>
    <t>Working Funds, Prepayments, and
Deferred Income Tax Debits</t>
  </si>
  <si>
    <t>Equipment Obligations and Other
Long-Term Debt Due Within One Year</t>
  </si>
  <si>
    <t>Net Unrealized Loss on
Non-current Marketable Equity Securities</t>
  </si>
  <si>
    <t>While completion of all five years are helpful, please attempt to project at least the first year of Revenues, Expenses, and Cash Flows.</t>
  </si>
  <si>
    <t>Operating Revenues</t>
  </si>
  <si>
    <t>Operating Expenses</t>
  </si>
  <si>
    <t>Net Operating Income</t>
  </si>
  <si>
    <t>Any projections or information beyond the next five years can be provided here:</t>
  </si>
  <si>
    <t>Provide any additional information and/or describe any other issues you believe are worth noting:</t>
  </si>
  <si>
    <t>Balance</t>
  </si>
  <si>
    <t>Reported 
System Value</t>
  </si>
  <si>
    <t xml:space="preserve">Reported
Idaho Value </t>
  </si>
  <si>
    <t>Undepreciated Investment¹</t>
  </si>
  <si>
    <t>¹ Report undepreciated investment in situs property including microwaves and/or radio relay stations. SITUS property also includes state assessed land and buildings that are not located on one of the rows listed, or to be listed, on the MILEAGE BY TAX CODE AREA page of this operator statement.</t>
  </si>
  <si>
    <r>
      <t>Tax Code Area Number</t>
    </r>
    <r>
      <rPr>
        <sz val="10"/>
        <rFont val="Calibri"/>
        <family val="2"/>
        <scheme val="minor"/>
      </rPr>
      <t xml:space="preserve">
(List in numerical order within county.)
(One total per code area per county) </t>
    </r>
    <r>
      <rPr>
        <vertAlign val="superscript"/>
        <sz val="10"/>
        <rFont val="Calibri"/>
        <family val="2"/>
        <scheme val="minor"/>
      </rPr>
      <t>1</t>
    </r>
  </si>
  <si>
    <t>Points in Idaho
Between With Branch Runs</t>
  </si>
  <si>
    <t xml:space="preserve">If the company is publicly traded, please complete the section below: </t>
  </si>
  <si>
    <t>What were the following figures of the company as determined in the last annual goodwill impairment test?</t>
  </si>
  <si>
    <t xml:space="preserve">Book (Carrying) Value: </t>
  </si>
  <si>
    <t xml:space="preserve">Implied Fair Value: </t>
  </si>
  <si>
    <t xml:space="preserve">Goodwill Amount: </t>
  </si>
  <si>
    <t>If applicable, what was the goodwill impairment test that was used for these figures?</t>
  </si>
  <si>
    <t xml:space="preserve">If applicable, when was the last time that a goodwill impariment test was performed? </t>
  </si>
  <si>
    <t>PALOUSE RIVER &amp; COULEE CITY RAILROAD</t>
  </si>
  <si>
    <t>Class I</t>
  </si>
  <si>
    <t>By providing the correct TCA you are ensuring that the property tax is calculated
using the correct levy rate and distributed to the proper taxing districts.</t>
  </si>
  <si>
    <r>
      <t xml:space="preserve">Part of the annual reporting requirement governed under Idaho Code section 63-404(2), is providing a list of operating property and the tax code area (TCA) where the assets are located. Accurate information is essential, as this information is used to apportion the taxable value to the proper taxing districts.
</t>
    </r>
    <r>
      <rPr>
        <b/>
        <sz val="11"/>
        <rFont val="Calibri"/>
        <family val="2"/>
        <scheme val="minor"/>
      </rPr>
      <t xml:space="preserve">Please verify your current tax code area (TCA) annually using our TCA MAP link
as TCAs can change year-over-year.
</t>
    </r>
    <r>
      <rPr>
        <sz val="11"/>
        <rFont val="Calibri"/>
        <family val="2"/>
        <scheme val="minor"/>
      </rPr>
      <t xml:space="preserve">
</t>
    </r>
  </si>
  <si>
    <t>Tips:</t>
  </si>
  <si>
    <t>Step 1:</t>
  </si>
  <si>
    <t>Step 2:</t>
  </si>
  <si>
    <t>Step 3:</t>
  </si>
  <si>
    <t>Click the TCA MAP link and agree to the GIS “terms and conditions” by checking the box and clicking “OK.”</t>
  </si>
  <si>
    <t>Scroll with your mouse to Zoom towards your property's location. Color coded TCAs will appear. Once you've found the precise site of your property, click on it.</t>
  </si>
  <si>
    <t>A small pop-up window will display the 7-digit TCA number and the county it's in. Note each county and TCA that your property is located within on the appropriate pages of this operator statement.</t>
  </si>
  <si>
    <t>Search by address or GIS coordinates in the search box near the upper left-hand corner. On the right, at the top, you can change the background in the Basemap Gallery or add/remove layers from the Layer List. Latatude &amp; longitude coordinates for your cursor's position are displayed at the bottom left-side of the map.</t>
  </si>
  <si>
    <t>TCA MAP Instructions:</t>
  </si>
  <si>
    <t>Record of Real Estate Ownership (Form R)</t>
  </si>
  <si>
    <t xml:space="preserve">The State Tax Commission is required to maintain a record of operating property ownership in the state (IDAPA 35.01.03.404.05).  If you have acquired, leased, or transferred between operating and non-operating status, or sold property during the prior year, please complete and submit a Form R for each instance with your operator statement.  The primary purpose of this record is to ensure that property is assessed by the appropriate jurisdiction.
</t>
  </si>
  <si>
    <t>Buyer/Owner/Lessee:</t>
  </si>
  <si>
    <t>Additional Information</t>
  </si>
  <si>
    <t>Seller/Lessor:</t>
  </si>
  <si>
    <t>Attached Warranty Deed:</t>
  </si>
  <si>
    <t>Yes</t>
  </si>
  <si>
    <t>No</t>
  </si>
  <si>
    <t>Term of Lease:</t>
  </si>
  <si>
    <t>Attached Maps:</t>
  </si>
  <si>
    <t>County:</t>
  </si>
  <si>
    <t>Parcel Number:</t>
  </si>
  <si>
    <t>Date of Purchase:</t>
  </si>
  <si>
    <t>Section-Township-Range:</t>
  </si>
  <si>
    <t>Tax Code Area Number:</t>
  </si>
  <si>
    <t>Acreage:</t>
  </si>
  <si>
    <t>Company Map Number:</t>
  </si>
  <si>
    <t>Notes:</t>
  </si>
  <si>
    <t>Company Reference Number:</t>
  </si>
  <si>
    <t>Statement of Intended Use:</t>
  </si>
  <si>
    <r>
      <t>Legal Description Of Property</t>
    </r>
    <r>
      <rPr>
        <sz val="10"/>
        <color theme="1"/>
        <rFont val="Calibri"/>
        <family val="2"/>
        <scheme val="minor"/>
      </rPr>
      <t xml:space="preserve"> (Limit to single section per page where practical)</t>
    </r>
  </si>
  <si>
    <t>For Tax Commission Use Only</t>
  </si>
  <si>
    <t>Land to be assessed by
local county assessor:</t>
  </si>
  <si>
    <t>State Tax Commission</t>
  </si>
  <si>
    <t>Reference Number</t>
  </si>
  <si>
    <t>(County Number-Industry Type-</t>
  </si>
  <si>
    <t>Leasehold improvements to be
assessed by local county assessor:</t>
  </si>
  <si>
    <t>Company Number-ID Number)</t>
  </si>
  <si>
    <t>Classification of Property</t>
  </si>
  <si>
    <t>Effective Assessment Date of S.T.C. Form R
by the Idaho State Tax Commission:</t>
  </si>
  <si>
    <t>January 1,</t>
  </si>
  <si>
    <t>Operating (TCO)</t>
  </si>
  <si>
    <t>Initals</t>
  </si>
  <si>
    <t>Non-Operating (CNO)</t>
  </si>
  <si>
    <t>If you need help completing the form, please contact the
Operating Property Tax Division of the Idaho State Tax Commission at:</t>
  </si>
  <si>
    <t>1-800-777-0983</t>
  </si>
  <si>
    <t>statement is in Microsoft Excel format. If you prefer a paper copy, let us know and we will send it by U.S. mail.</t>
  </si>
  <si>
    <t>Our goal is to provide a fair and equitable valuation for your operating property. An accurate and complete submission</t>
  </si>
  <si>
    <r>
      <t xml:space="preserve">will allow us to use your input to accomplish this. You can avoid an arbitrary assessment, Idaho Code </t>
    </r>
    <r>
      <rPr>
        <sz val="11"/>
        <color theme="1"/>
        <rFont val="Calibri"/>
        <family val="2"/>
      </rPr>
      <t>§</t>
    </r>
    <r>
      <rPr>
        <sz val="11"/>
        <color theme="1"/>
        <rFont val="Calibri"/>
        <family val="2"/>
        <scheme val="minor"/>
      </rPr>
      <t>63-404</t>
    </r>
    <r>
      <rPr>
        <sz val="11"/>
        <color theme="1"/>
        <rFont val="Calibri"/>
        <family val="2"/>
        <scheme val="minor"/>
      </rPr>
      <t xml:space="preserve"> (4), by</t>
    </r>
  </si>
  <si>
    <t>following the instructions carefully, filling out all the information requested, and filing by the due date.</t>
  </si>
  <si>
    <t>We encourage you to use the Excel format to file by emailing the completed operator statement back to us. Use the</t>
  </si>
  <si>
    <t>signature is legally valid, Idaho Code §28-50-107 (d).</t>
  </si>
  <si>
    <t>If you have any questions about verifying the location of your property,
please contact the Operating Property Tax Division of the Idaho State Tax Commission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</si>
</sst>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5" formatCode="&quot;$&quot;#,##0_);\(&quot;$&quot;#,##0\)"/>
    <numFmt numFmtId="43" formatCode="_(* #,##0.00_);_(* \(#,##0.00\);_(* &quot;-&quot;??_);_(@_)"/>
    <numFmt numFmtId="164" formatCode="&quot;This operator's statement and all additional documentation apply to the calendar year ending December 31,&quot;\ ####&quot;.&quot;\ \ "/>
    <numFmt numFmtId="165" formatCode="&quot;The statement must be signed and submitted to the Idaho State Tax Commission by April 30,&quot;\ ####&quot;.&quot;"/>
    <numFmt numFmtId="166" formatCode="&quot;(Check to the left of each Idaho county where this company has operating property on January 1,&quot;\ ####&quot;)&quot;\ "/>
    <numFmt numFmtId="167" formatCode="&quot;$&quot;#,##0"/>
    <numFmt numFmtId="168" formatCode="####\ &quot;Operator Statement&quot;"/>
    <numFmt numFmtId="169" formatCode="m/d/yy;@"/>
    <numFmt numFmtId="170" formatCode="&quot;01/01/&quot;####\ \ "/>
    <numFmt numFmtId="171" formatCode="0.0"/>
    <numFmt numFmtId="172" formatCode="mm/dd/yy;@"/>
    <numFmt numFmtId="173" formatCode="0#######"/>
    <numFmt numFmtId="174" formatCode="[$-409]mmmm\ d\,\ yyyy;@"/>
    <numFmt numFmtId="175" formatCode="00000000"/>
    <numFmt numFmtId="176" formatCode="000000000"/>
    <numFmt numFmtId="177" formatCode="00000"/>
    <numFmt numFmtId="178" formatCode="&quot;January 1,&quot;\ ####&quot;. Do not include personal property already listed on page 5 - Exemptions (IDAPA 35.01.03.626.06.b).&quot;"/>
    <numFmt numFmtId="179" formatCode="&quot;January 1,&quot;\ ####&quot;. Do not include personal property already listed on page 6 - Exemptions (IDAPA 35.01.03.626.06.b).&quot;"/>
    <numFmt numFmtId="180" formatCode="&quot;Year End&quot;\ ####"/>
    <numFmt numFmtId="181" formatCode="##0.#0\ &quot;Acres&quot;"/>
    <numFmt numFmtId="182" formatCode="\2\-00\-00\-000\-000"/>
    <numFmt numFmtId="183" formatCode="00\ \-\ 00\ \-\ 000\ \-\ 000"/>
    <numFmt numFmtId="184" formatCode="&quot;The&quot;\ ####\ &quot;Operator Statement for your state assessed property is attached.  This year's filing deadline is April 30th. The&quot;"/>
    <numFmt numFmtId="185" formatCode="&quot;current version for the&quot;\ ####\ &quot;tax year. We cannot accept older versions for this year's assessment. Your electronic&quot;"/>
  </numFmts>
  <fonts count="7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4"/>
      <name val="Arial"/>
      <family val="2"/>
    </font>
    <font>
      <b/>
      <sz val="16"/>
      <name val="Arial"/>
      <family val="2"/>
    </font>
    <font>
      <b/>
      <sz val="10"/>
      <name val="Arial"/>
      <family val="2"/>
    </font>
    <font>
      <u/>
      <sz val="10"/>
      <color theme="10"/>
      <name val="Arial"/>
      <family val="2"/>
    </font>
    <font>
      <sz val="8"/>
      <name val="Arial"/>
      <family val="2"/>
    </font>
    <font>
      <b/>
      <sz val="8"/>
      <name val="Arial"/>
      <family val="2"/>
    </font>
    <font>
      <b/>
      <sz val="14"/>
      <color theme="1"/>
      <name val="Calibri"/>
      <family val="2"/>
      <scheme val="minor"/>
    </font>
    <font>
      <b/>
      <u/>
      <sz val="11"/>
      <color theme="1"/>
      <name val="Calibri"/>
      <family val="2"/>
      <scheme val="minor"/>
    </font>
    <font>
      <sz val="16"/>
      <name val="Arial"/>
      <family val="2"/>
    </font>
    <font>
      <sz val="14"/>
      <name val="Arial"/>
      <family val="2"/>
    </font>
    <font>
      <sz val="14"/>
      <color theme="1"/>
      <name val="Calibri"/>
      <family val="2"/>
      <scheme val="minor"/>
    </font>
    <font>
      <b/>
      <sz val="11"/>
      <color theme="1"/>
      <name val="Calibri"/>
      <family val="2"/>
      <scheme val="minor"/>
    </font>
    <font>
      <b/>
      <sz val="14"/>
      <name val="Calibri"/>
      <family val="2"/>
      <scheme val="minor"/>
    </font>
    <font>
      <sz val="10"/>
      <name val="Calibri"/>
      <family val="2"/>
      <scheme val="minor"/>
    </font>
    <font>
      <sz val="14"/>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0"/>
      <name val="Calibri"/>
      <family val="2"/>
      <scheme val="minor"/>
    </font>
    <font>
      <sz val="10"/>
      <color theme="1"/>
      <name val="Calibri"/>
      <family val="2"/>
      <scheme val="minor"/>
    </font>
    <font>
      <sz val="10.5"/>
      <name val="Calibri"/>
      <family val="2"/>
      <scheme val="minor"/>
    </font>
    <font>
      <sz val="11"/>
      <name val="Arial"/>
      <family val="2"/>
    </font>
    <font>
      <b/>
      <i/>
      <sz val="11"/>
      <name val="Calibri"/>
      <family val="2"/>
      <scheme val="minor"/>
    </font>
    <font>
      <u/>
      <sz val="11"/>
      <color theme="10"/>
      <name val="Calibri"/>
      <family val="2"/>
      <scheme val="minor"/>
    </font>
    <font>
      <b/>
      <sz val="11"/>
      <color rgb="FF002060"/>
      <name val="Calibri"/>
      <family val="2"/>
      <scheme val="minor"/>
    </font>
    <font>
      <b/>
      <sz val="12"/>
      <name val="Century"/>
      <family val="1"/>
    </font>
    <font>
      <b/>
      <sz val="28"/>
      <name val="Century"/>
      <family val="1"/>
    </font>
    <font>
      <b/>
      <sz val="24"/>
      <name val="Century"/>
      <family val="1"/>
    </font>
    <font>
      <sz val="10"/>
      <name val="Century"/>
      <family val="1"/>
    </font>
    <font>
      <vertAlign val="superscript"/>
      <sz val="12"/>
      <name val="Century"/>
      <family val="1"/>
    </font>
    <font>
      <b/>
      <sz val="24"/>
      <color theme="1"/>
      <name val="Calibri"/>
      <family val="2"/>
      <scheme val="minor"/>
    </font>
    <font>
      <sz val="24"/>
      <name val="Arial"/>
      <family val="2"/>
    </font>
    <font>
      <b/>
      <u/>
      <sz val="10"/>
      <name val="Calibri"/>
      <family val="2"/>
      <scheme val="minor"/>
    </font>
    <font>
      <b/>
      <u/>
      <sz val="11"/>
      <name val="Calibri"/>
      <family val="2"/>
      <scheme val="minor"/>
    </font>
    <font>
      <b/>
      <sz val="18"/>
      <name val="Century"/>
      <family val="1"/>
    </font>
    <font>
      <sz val="18"/>
      <name val="Century"/>
      <family val="1"/>
    </font>
    <font>
      <sz val="11"/>
      <name val="Century"/>
      <family val="1"/>
    </font>
    <font>
      <u/>
      <sz val="14"/>
      <name val="Calibri"/>
      <family val="2"/>
      <scheme val="minor"/>
    </font>
    <font>
      <b/>
      <u/>
      <sz val="16"/>
      <name val="Calibri"/>
      <family val="2"/>
      <scheme val="minor"/>
    </font>
    <font>
      <b/>
      <sz val="24"/>
      <color theme="0"/>
      <name val="Calibri"/>
      <family val="2"/>
      <scheme val="minor"/>
    </font>
    <font>
      <sz val="24"/>
      <color theme="0"/>
      <name val="Calibri"/>
      <family val="2"/>
      <scheme val="minor"/>
    </font>
    <font>
      <sz val="10"/>
      <color theme="0"/>
      <name val="Calibri"/>
      <family val="2"/>
      <scheme val="minor"/>
    </font>
    <font>
      <sz val="10"/>
      <color theme="0"/>
      <name val="Arial"/>
      <family val="2"/>
    </font>
    <font>
      <b/>
      <sz val="20"/>
      <name val="Century"/>
      <family val="1"/>
    </font>
    <font>
      <sz val="11"/>
      <color rgb="FF002060"/>
      <name val="Calibri"/>
      <family val="2"/>
      <scheme val="minor"/>
    </font>
    <font>
      <b/>
      <u/>
      <sz val="10"/>
      <color theme="10"/>
      <name val="Calibri"/>
      <family val="2"/>
      <scheme val="minor"/>
    </font>
    <font>
      <b/>
      <u/>
      <sz val="11"/>
      <color theme="10"/>
      <name val="Calibri"/>
      <family val="2"/>
      <scheme val="minor"/>
    </font>
    <font>
      <u/>
      <sz val="16"/>
      <name val="Calibri"/>
      <family val="2"/>
      <scheme val="minor"/>
    </font>
    <font>
      <u/>
      <sz val="10"/>
      <color theme="10"/>
      <name val="Calibri"/>
      <family val="2"/>
      <scheme val="minor"/>
    </font>
    <font>
      <sz val="10"/>
      <color theme="0" tint="-0.499984740745262"/>
      <name val="Calibri"/>
      <family val="2"/>
      <scheme val="minor"/>
    </font>
    <font>
      <b/>
      <sz val="16"/>
      <name val="Calibri"/>
      <family val="2"/>
      <scheme val="minor"/>
    </font>
    <font>
      <b/>
      <sz val="9"/>
      <color theme="0"/>
      <name val="Calibri"/>
      <family val="2"/>
      <scheme val="minor"/>
    </font>
    <font>
      <sz val="9"/>
      <color theme="0"/>
      <name val="Calibri"/>
      <family val="2"/>
      <scheme val="minor"/>
    </font>
    <font>
      <sz val="11"/>
      <color theme="0"/>
      <name val="Calibri"/>
      <family val="2"/>
      <scheme val="minor"/>
    </font>
    <font>
      <sz val="8"/>
      <color theme="0"/>
      <name val="Calibri"/>
      <family val="2"/>
      <scheme val="minor"/>
    </font>
    <font>
      <sz val="16"/>
      <name val="Calibri"/>
      <family val="2"/>
      <scheme val="minor"/>
    </font>
    <font>
      <vertAlign val="superscript"/>
      <sz val="10"/>
      <name val="Calibri"/>
      <family val="2"/>
      <scheme val="minor"/>
    </font>
    <font>
      <b/>
      <u/>
      <sz val="12"/>
      <name val="Calibri"/>
      <family val="2"/>
      <scheme val="minor"/>
    </font>
    <font>
      <u/>
      <sz val="11"/>
      <color theme="1"/>
      <name val="Calibri"/>
      <family val="2"/>
      <scheme val="minor"/>
    </font>
    <font>
      <b/>
      <u/>
      <sz val="12"/>
      <color theme="1"/>
      <name val="Calibri"/>
      <family val="2"/>
      <scheme val="minor"/>
    </font>
    <font>
      <sz val="8"/>
      <color theme="1"/>
      <name val="Calibri"/>
      <family val="2"/>
      <scheme val="minor"/>
    </font>
    <font>
      <sz val="11"/>
      <color theme="1"/>
      <name val="Calibri"/>
      <family val="2"/>
    </font>
  </fonts>
  <fills count="8">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tint="-0.14999847407452621"/>
        <bgColor indexed="64"/>
      </patternFill>
    </fill>
  </fills>
  <borders count="123">
    <border>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top style="thin">
        <color indexed="64"/>
      </top>
      <bottom style="thin">
        <color indexed="64"/>
      </bottom>
      <diagonal/>
    </border>
    <border>
      <left/>
      <right style="medium">
        <color auto="1"/>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right/>
      <top/>
      <bottom style="double">
        <color indexed="64"/>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auto="1"/>
      </left>
      <right style="medium">
        <color auto="1"/>
      </right>
      <top style="medium">
        <color auto="1"/>
      </top>
      <bottom style="medium">
        <color auto="1"/>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style="medium">
        <color auto="1"/>
      </top>
      <bottom style="thin">
        <color indexed="64"/>
      </bottom>
      <diagonal/>
    </border>
    <border>
      <left/>
      <right style="thin">
        <color indexed="64"/>
      </right>
      <top style="medium">
        <color auto="1"/>
      </top>
      <bottom style="thin">
        <color indexed="64"/>
      </bottom>
      <diagonal/>
    </border>
    <border>
      <left style="medium">
        <color indexed="64"/>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indexed="64"/>
      </right>
      <top style="medium">
        <color auto="1"/>
      </top>
      <bottom/>
      <diagonal/>
    </border>
    <border>
      <left style="thin">
        <color indexed="64"/>
      </left>
      <right style="thin">
        <color indexed="64"/>
      </right>
      <top style="medium">
        <color auto="1"/>
      </top>
      <bottom/>
      <diagonal/>
    </border>
    <border>
      <left style="medium">
        <color indexed="64"/>
      </left>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auto="1"/>
      </left>
      <right style="thin">
        <color indexed="64"/>
      </right>
      <top style="double">
        <color indexed="64"/>
      </top>
      <bottom style="double">
        <color indexed="64"/>
      </bottom>
      <diagonal/>
    </border>
    <border>
      <left/>
      <right/>
      <top style="medium">
        <color auto="1"/>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auto="1"/>
      </left>
      <right style="thin">
        <color indexed="64"/>
      </right>
      <top/>
      <bottom style="double">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medium">
        <color indexed="64"/>
      </right>
      <top style="thin">
        <color indexed="64"/>
      </top>
      <bottom style="double">
        <color indexed="64"/>
      </bottom>
      <diagonal/>
    </border>
  </borders>
  <cellStyleXfs count="11">
    <xf numFmtId="0" fontId="0" fillId="0" borderId="0"/>
    <xf numFmtId="0" fontId="12" fillId="0" borderId="0"/>
    <xf numFmtId="0" fontId="16" fillId="0" borderId="0" applyNumberFormat="0" applyFill="0" applyBorder="0" applyAlignment="0" applyProtection="0"/>
    <xf numFmtId="0" fontId="11" fillId="0" borderId="0"/>
    <xf numFmtId="43" fontId="12" fillId="0" borderId="0" applyFont="0" applyFill="0" applyBorder="0" applyAlignment="0" applyProtection="0"/>
    <xf numFmtId="0" fontId="12" fillId="0" borderId="0"/>
    <xf numFmtId="0" fontId="10" fillId="0" borderId="0"/>
    <xf numFmtId="0" fontId="9" fillId="0" borderId="0"/>
    <xf numFmtId="43" fontId="12" fillId="0" borderId="0" applyFont="0" applyFill="0" applyBorder="0" applyAlignment="0" applyProtection="0"/>
    <xf numFmtId="0" fontId="8" fillId="0" borderId="0"/>
    <xf numFmtId="0" fontId="4" fillId="0" borderId="0"/>
  </cellStyleXfs>
  <cellXfs count="944">
    <xf numFmtId="0" fontId="0" fillId="0" borderId="0" xfId="0"/>
    <xf numFmtId="0" fontId="12" fillId="0" borderId="0" xfId="0" applyFont="1"/>
    <xf numFmtId="0" fontId="12" fillId="0" borderId="0" xfId="0" applyFont="1" applyAlignment="1">
      <alignment horizontal="left"/>
    </xf>
    <xf numFmtId="49" fontId="12" fillId="0" borderId="0" xfId="0" applyNumberFormat="1" applyFont="1" applyAlignment="1">
      <alignment horizontal="right"/>
    </xf>
    <xf numFmtId="0" fontId="12" fillId="0" borderId="0" xfId="1"/>
    <xf numFmtId="0" fontId="16" fillId="0" borderId="0" xfId="2" applyAlignment="1">
      <alignment vertical="top"/>
    </xf>
    <xf numFmtId="0" fontId="12" fillId="0" borderId="0" xfId="0" applyFont="1" applyAlignment="1">
      <alignment horizontal="left" vertical="top"/>
    </xf>
    <xf numFmtId="0" fontId="18" fillId="0" borderId="0" xfId="0" applyFont="1" applyAlignment="1">
      <alignment horizontal="center"/>
    </xf>
    <xf numFmtId="0" fontId="17" fillId="0" borderId="0" xfId="0" applyFont="1"/>
    <xf numFmtId="0" fontId="17" fillId="0" borderId="0" xfId="0" applyFont="1" applyAlignment="1">
      <alignment horizontal="left"/>
    </xf>
    <xf numFmtId="0" fontId="11" fillId="0" borderId="0" xfId="3"/>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vertical="top"/>
    </xf>
    <xf numFmtId="0" fontId="21" fillId="0" borderId="0" xfId="1" applyFont="1"/>
    <xf numFmtId="0" fontId="13" fillId="0" borderId="0" xfId="0" applyFont="1" applyAlignment="1">
      <alignment horizontal="center"/>
    </xf>
    <xf numFmtId="0" fontId="22" fillId="0" borderId="0" xfId="0" applyFont="1"/>
    <xf numFmtId="0" fontId="23" fillId="0" borderId="0" xfId="3" applyFont="1"/>
    <xf numFmtId="0" fontId="12" fillId="0" borderId="0" xfId="0" applyFont="1" applyAlignment="1">
      <alignment horizontal="left" wrapText="1"/>
    </xf>
    <xf numFmtId="0" fontId="26" fillId="0" borderId="0" xfId="0" applyFont="1"/>
    <xf numFmtId="0" fontId="26" fillId="0" borderId="0" xfId="1" applyFont="1"/>
    <xf numFmtId="0" fontId="26" fillId="0" borderId="0" xfId="0" applyFont="1" applyAlignment="1">
      <alignment horizontal="right"/>
    </xf>
    <xf numFmtId="49" fontId="26" fillId="0" borderId="0" xfId="0" applyNumberFormat="1" applyFont="1" applyAlignment="1">
      <alignment horizontal="right"/>
    </xf>
    <xf numFmtId="0" fontId="39" fillId="0" borderId="0" xfId="0" applyFont="1"/>
    <xf numFmtId="0" fontId="45" fillId="0" borderId="0" xfId="0" applyFont="1" applyAlignment="1">
      <alignment vertical="center" wrapText="1"/>
    </xf>
    <xf numFmtId="0" fontId="32" fillId="0" borderId="0" xfId="0" applyFont="1" applyAlignment="1">
      <alignment horizontal="left" vertical="center"/>
    </xf>
    <xf numFmtId="0" fontId="32" fillId="0" borderId="0" xfId="0" applyFont="1" applyAlignment="1">
      <alignment horizontal="center" vertical="center"/>
    </xf>
    <xf numFmtId="0" fontId="41" fillId="2" borderId="16" xfId="0" applyFont="1" applyFill="1" applyBorder="1" applyAlignment="1">
      <alignment horizontal="left" vertical="center"/>
    </xf>
    <xf numFmtId="0" fontId="48" fillId="2" borderId="43" xfId="0" applyFont="1" applyFill="1" applyBorder="1" applyAlignment="1">
      <alignment horizontal="right"/>
    </xf>
    <xf numFmtId="0" fontId="42" fillId="2" borderId="45" xfId="0" applyFont="1" applyFill="1" applyBorder="1"/>
    <xf numFmtId="0" fontId="42" fillId="2" borderId="46" xfId="0" applyFont="1" applyFill="1" applyBorder="1"/>
    <xf numFmtId="0" fontId="42" fillId="2" borderId="47" xfId="0" applyFont="1" applyFill="1" applyBorder="1"/>
    <xf numFmtId="0" fontId="42" fillId="2" borderId="48" xfId="0" applyFont="1" applyFill="1" applyBorder="1"/>
    <xf numFmtId="0" fontId="48" fillId="2" borderId="41" xfId="0" applyFont="1" applyFill="1" applyBorder="1" applyAlignment="1">
      <alignment horizontal="left"/>
    </xf>
    <xf numFmtId="0" fontId="48" fillId="2" borderId="38" xfId="0" applyFont="1" applyFill="1" applyBorder="1" applyAlignment="1">
      <alignment horizontal="left"/>
    </xf>
    <xf numFmtId="0" fontId="48" fillId="2" borderId="42" xfId="0" applyFont="1" applyFill="1" applyBorder="1" applyAlignment="1">
      <alignment horizontal="left"/>
    </xf>
    <xf numFmtId="0" fontId="48" fillId="2" borderId="49" xfId="0" applyFont="1" applyFill="1" applyBorder="1" applyAlignment="1">
      <alignment horizontal="left"/>
    </xf>
    <xf numFmtId="0" fontId="42" fillId="2" borderId="44" xfId="0" applyFont="1" applyFill="1" applyBorder="1" applyAlignment="1">
      <alignment horizontal="left"/>
    </xf>
    <xf numFmtId="0" fontId="41" fillId="2" borderId="49" xfId="0" applyFont="1" applyFill="1" applyBorder="1" applyAlignment="1">
      <alignment horizontal="left"/>
    </xf>
    <xf numFmtId="0" fontId="42" fillId="2" borderId="43" xfId="0" applyFont="1" applyFill="1" applyBorder="1"/>
    <xf numFmtId="0" fontId="48" fillId="2" borderId="17" xfId="0" applyFont="1" applyFill="1" applyBorder="1" applyAlignment="1">
      <alignment horizontal="left"/>
    </xf>
    <xf numFmtId="0" fontId="48" fillId="2" borderId="20" xfId="0" applyFont="1" applyFill="1" applyBorder="1" applyAlignment="1">
      <alignment horizontal="left"/>
    </xf>
    <xf numFmtId="0" fontId="41" fillId="2" borderId="44" xfId="0" applyFont="1" applyFill="1" applyBorder="1" applyAlignment="1">
      <alignment horizontal="left"/>
    </xf>
    <xf numFmtId="0" fontId="48" fillId="2" borderId="43" xfId="0" applyFont="1" applyFill="1" applyBorder="1" applyAlignment="1">
      <alignment horizontal="left"/>
    </xf>
    <xf numFmtId="0" fontId="48" fillId="2" borderId="0" xfId="0" applyFont="1" applyFill="1" applyAlignment="1">
      <alignment horizontal="left"/>
    </xf>
    <xf numFmtId="0" fontId="48" fillId="2" borderId="44" xfId="0" applyFont="1" applyFill="1" applyBorder="1" applyAlignment="1">
      <alignment horizontal="left"/>
    </xf>
    <xf numFmtId="0" fontId="48" fillId="2" borderId="49" xfId="0" applyFont="1" applyFill="1" applyBorder="1" applyAlignment="1">
      <alignment horizontal="center"/>
    </xf>
    <xf numFmtId="0" fontId="49" fillId="2" borderId="43" xfId="0" applyFont="1" applyFill="1" applyBorder="1"/>
    <xf numFmtId="0" fontId="49" fillId="2" borderId="0" xfId="0" applyFont="1" applyFill="1"/>
    <xf numFmtId="0" fontId="49" fillId="2" borderId="44" xfId="0" applyFont="1" applyFill="1" applyBorder="1"/>
    <xf numFmtId="0" fontId="49" fillId="2" borderId="49" xfId="0" applyFont="1" applyFill="1" applyBorder="1"/>
    <xf numFmtId="0" fontId="42" fillId="2" borderId="0" xfId="0" applyFont="1" applyFill="1"/>
    <xf numFmtId="0" fontId="42" fillId="2" borderId="44" xfId="0" applyFont="1" applyFill="1" applyBorder="1"/>
    <xf numFmtId="0" fontId="42" fillId="2" borderId="49" xfId="0" applyFont="1" applyFill="1" applyBorder="1"/>
    <xf numFmtId="0" fontId="42" fillId="2" borderId="0" xfId="0" applyFont="1" applyFill="1" applyAlignment="1">
      <alignment horizontal="left" vertical="top" wrapText="1"/>
    </xf>
    <xf numFmtId="0" fontId="50" fillId="2" borderId="49" xfId="0" applyFont="1" applyFill="1" applyBorder="1" applyAlignment="1">
      <alignment horizontal="left" vertical="center" wrapText="1"/>
    </xf>
    <xf numFmtId="0" fontId="43" fillId="2" borderId="49" xfId="0" applyFont="1" applyFill="1" applyBorder="1" applyAlignment="1">
      <alignment horizontal="left" vertical="top"/>
    </xf>
    <xf numFmtId="0" fontId="42" fillId="2" borderId="50" xfId="0" applyFont="1" applyFill="1" applyBorder="1"/>
    <xf numFmtId="0" fontId="42" fillId="2" borderId="51" xfId="0" applyFont="1" applyFill="1" applyBorder="1"/>
    <xf numFmtId="0" fontId="42" fillId="2" borderId="52" xfId="0" applyFont="1" applyFill="1" applyBorder="1"/>
    <xf numFmtId="0" fontId="29" fillId="3" borderId="80" xfId="1" applyFont="1" applyFill="1" applyBorder="1" applyAlignment="1" applyProtection="1">
      <alignment horizontal="center"/>
      <protection locked="0"/>
    </xf>
    <xf numFmtId="0" fontId="26" fillId="3" borderId="55" xfId="0" applyFont="1" applyFill="1" applyBorder="1" applyAlignment="1" applyProtection="1">
      <alignment horizontal="center" vertical="center"/>
      <protection locked="0"/>
    </xf>
    <xf numFmtId="1" fontId="26" fillId="3" borderId="63" xfId="0" applyNumberFormat="1" applyFont="1" applyFill="1" applyBorder="1" applyAlignment="1" applyProtection="1">
      <alignment horizontal="center" vertical="center"/>
      <protection locked="0"/>
    </xf>
    <xf numFmtId="0" fontId="26" fillId="3" borderId="63" xfId="0" applyFont="1" applyFill="1" applyBorder="1" applyAlignment="1" applyProtection="1">
      <alignment horizontal="left" vertical="center"/>
      <protection locked="0"/>
    </xf>
    <xf numFmtId="167" fontId="26" fillId="3" borderId="63" xfId="0" applyNumberFormat="1" applyFont="1" applyFill="1" applyBorder="1" applyAlignment="1" applyProtection="1">
      <alignment horizontal="center" vertical="center"/>
      <protection locked="0"/>
    </xf>
    <xf numFmtId="0" fontId="26" fillId="3" borderId="58" xfId="0" applyFont="1" applyFill="1" applyBorder="1" applyAlignment="1" applyProtection="1">
      <alignment horizontal="center" vertical="center"/>
      <protection locked="0"/>
    </xf>
    <xf numFmtId="1" fontId="26" fillId="3" borderId="64" xfId="0" applyNumberFormat="1" applyFont="1" applyFill="1" applyBorder="1" applyAlignment="1" applyProtection="1">
      <alignment horizontal="center" vertical="center"/>
      <protection locked="0"/>
    </xf>
    <xf numFmtId="0" fontId="26" fillId="3" borderId="64" xfId="0" applyFont="1" applyFill="1" applyBorder="1" applyAlignment="1" applyProtection="1">
      <alignment horizontal="left" vertical="center"/>
      <protection locked="0"/>
    </xf>
    <xf numFmtId="167" fontId="26" fillId="3" borderId="64" xfId="0" applyNumberFormat="1" applyFont="1" applyFill="1" applyBorder="1" applyAlignment="1" applyProtection="1">
      <alignment horizontal="center" vertical="center"/>
      <protection locked="0"/>
    </xf>
    <xf numFmtId="0" fontId="26" fillId="3" borderId="61" xfId="0" applyFont="1" applyFill="1" applyBorder="1" applyAlignment="1" applyProtection="1">
      <alignment horizontal="center" vertical="center"/>
      <protection locked="0"/>
    </xf>
    <xf numFmtId="1" fontId="26" fillId="3" borderId="65" xfId="0" applyNumberFormat="1" applyFont="1" applyFill="1" applyBorder="1" applyAlignment="1" applyProtection="1">
      <alignment horizontal="center" vertical="center"/>
      <protection locked="0"/>
    </xf>
    <xf numFmtId="0" fontId="26" fillId="3" borderId="65" xfId="0" applyFont="1" applyFill="1" applyBorder="1" applyAlignment="1" applyProtection="1">
      <alignment horizontal="left" vertical="center"/>
      <protection locked="0"/>
    </xf>
    <xf numFmtId="167" fontId="26" fillId="3" borderId="65" xfId="0" applyNumberFormat="1" applyFont="1" applyFill="1" applyBorder="1" applyAlignment="1" applyProtection="1">
      <alignment horizontal="center" vertical="center"/>
      <protection locked="0"/>
    </xf>
    <xf numFmtId="0" fontId="26" fillId="3" borderId="68" xfId="5" applyFont="1" applyFill="1" applyBorder="1" applyAlignment="1" applyProtection="1">
      <alignment horizontal="center" vertical="center"/>
      <protection locked="0"/>
    </xf>
    <xf numFmtId="167" fontId="26" fillId="3" borderId="64" xfId="5" applyNumberFormat="1" applyFont="1" applyFill="1" applyBorder="1" applyAlignment="1" applyProtection="1">
      <alignment horizontal="center" vertical="center"/>
      <protection locked="0"/>
    </xf>
    <xf numFmtId="0" fontId="16" fillId="0" borderId="0" xfId="2"/>
    <xf numFmtId="0" fontId="0" fillId="0" borderId="0" xfId="1" applyFont="1"/>
    <xf numFmtId="10" fontId="26" fillId="3" borderId="69" xfId="5" applyNumberFormat="1" applyFont="1" applyFill="1" applyBorder="1" applyAlignment="1" applyProtection="1">
      <alignment horizontal="center" vertical="center"/>
      <protection locked="0"/>
    </xf>
    <xf numFmtId="0" fontId="26" fillId="3" borderId="78" xfId="5" applyFont="1" applyFill="1" applyBorder="1" applyAlignment="1" applyProtection="1">
      <alignment horizontal="center" vertical="center"/>
      <protection locked="0"/>
    </xf>
    <xf numFmtId="0" fontId="26" fillId="3" borderId="60" xfId="5" applyFont="1" applyFill="1" applyBorder="1" applyAlignment="1" applyProtection="1">
      <alignment horizontal="center" vertical="center"/>
      <protection locked="0"/>
    </xf>
    <xf numFmtId="0" fontId="0" fillId="0" borderId="0" xfId="0" applyAlignment="1">
      <alignment horizontal="left" wrapText="1"/>
    </xf>
    <xf numFmtId="0" fontId="9" fillId="0" borderId="0" xfId="7"/>
    <xf numFmtId="5" fontId="26" fillId="4" borderId="8" xfId="0" applyNumberFormat="1" applyFont="1" applyFill="1" applyBorder="1" applyAlignment="1" applyProtection="1">
      <alignment horizontal="center" vertical="center" wrapText="1"/>
      <protection locked="0"/>
    </xf>
    <xf numFmtId="5" fontId="26" fillId="4" borderId="9" xfId="0" applyNumberFormat="1" applyFont="1" applyFill="1" applyBorder="1" applyAlignment="1" applyProtection="1">
      <alignment horizontal="center" vertical="center" wrapText="1"/>
      <protection locked="0"/>
    </xf>
    <xf numFmtId="5" fontId="26" fillId="4" borderId="11" xfId="0" applyNumberFormat="1" applyFont="1" applyFill="1" applyBorder="1" applyAlignment="1" applyProtection="1">
      <alignment horizontal="center" vertical="center" wrapText="1"/>
      <protection locked="0"/>
    </xf>
    <xf numFmtId="5" fontId="26" fillId="4" borderId="12" xfId="0" applyNumberFormat="1" applyFont="1" applyFill="1" applyBorder="1" applyAlignment="1" applyProtection="1">
      <alignment horizontal="center" vertical="center" wrapText="1"/>
      <protection locked="0"/>
    </xf>
    <xf numFmtId="5" fontId="26" fillId="4" borderId="31" xfId="0" applyNumberFormat="1" applyFont="1" applyFill="1" applyBorder="1" applyAlignment="1" applyProtection="1">
      <alignment horizontal="center" vertical="center" wrapText="1"/>
      <protection locked="0"/>
    </xf>
    <xf numFmtId="5" fontId="26" fillId="4" borderId="33" xfId="0" applyNumberFormat="1" applyFont="1" applyFill="1" applyBorder="1" applyAlignment="1" applyProtection="1">
      <alignment horizontal="center" vertical="center" wrapText="1"/>
      <protection locked="0"/>
    </xf>
    <xf numFmtId="5" fontId="26" fillId="3" borderId="31" xfId="0" applyNumberFormat="1" applyFont="1" applyFill="1" applyBorder="1" applyAlignment="1" applyProtection="1">
      <alignment horizontal="center" vertical="center" wrapText="1"/>
      <protection locked="0"/>
    </xf>
    <xf numFmtId="5" fontId="26" fillId="3" borderId="33" xfId="0" applyNumberFormat="1" applyFont="1" applyFill="1" applyBorder="1" applyAlignment="1" applyProtection="1">
      <alignment horizontal="center" vertical="center" wrapText="1"/>
      <protection locked="0"/>
    </xf>
    <xf numFmtId="5" fontId="26" fillId="3" borderId="11" xfId="0" applyNumberFormat="1" applyFont="1" applyFill="1" applyBorder="1" applyAlignment="1" applyProtection="1">
      <alignment horizontal="center" vertical="center" wrapText="1"/>
      <protection locked="0"/>
    </xf>
    <xf numFmtId="5" fontId="26" fillId="3" borderId="12" xfId="0" applyNumberFormat="1" applyFont="1" applyFill="1" applyBorder="1" applyAlignment="1" applyProtection="1">
      <alignment horizontal="center" vertical="center" wrapText="1"/>
      <protection locked="0"/>
    </xf>
    <xf numFmtId="5" fontId="26" fillId="4" borderId="21" xfId="0" applyNumberFormat="1" applyFont="1" applyFill="1" applyBorder="1" applyAlignment="1" applyProtection="1">
      <alignment horizontal="center" vertical="center" wrapText="1"/>
      <protection locked="0"/>
    </xf>
    <xf numFmtId="5" fontId="26" fillId="3" borderId="21" xfId="0" applyNumberFormat="1" applyFont="1" applyFill="1" applyBorder="1" applyAlignment="1" applyProtection="1">
      <alignment horizontal="center" vertical="center" wrapText="1"/>
      <protection locked="0"/>
    </xf>
    <xf numFmtId="5" fontId="31" fillId="0" borderId="0" xfId="0" applyNumberFormat="1" applyFont="1" applyAlignment="1" applyProtection="1">
      <alignment horizontal="center" vertical="center"/>
      <protection locked="0"/>
    </xf>
    <xf numFmtId="0" fontId="26" fillId="0" borderId="58" xfId="0" applyFont="1" applyBorder="1" applyAlignment="1" applyProtection="1">
      <alignment horizontal="center" vertical="center"/>
      <protection locked="0"/>
    </xf>
    <xf numFmtId="0" fontId="26" fillId="0" borderId="55"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1" fontId="26" fillId="0" borderId="8" xfId="0" applyNumberFormat="1" applyFont="1" applyBorder="1" applyAlignment="1" applyProtection="1">
      <alignment horizontal="center" vertical="center"/>
      <protection locked="0"/>
    </xf>
    <xf numFmtId="0" fontId="32" fillId="0" borderId="115" xfId="0" applyFont="1" applyBorder="1" applyAlignment="1" applyProtection="1">
      <alignment horizontal="center" vertical="center"/>
      <protection locked="0"/>
    </xf>
    <xf numFmtId="1" fontId="26" fillId="0" borderId="116" xfId="0" applyNumberFormat="1" applyFont="1" applyBorder="1" applyAlignment="1" applyProtection="1">
      <alignment horizontal="center" vertical="center"/>
      <protection locked="0"/>
    </xf>
    <xf numFmtId="0" fontId="31" fillId="3" borderId="2" xfId="0" applyFont="1" applyFill="1" applyBorder="1" applyAlignment="1">
      <alignment horizontal="left" vertical="center"/>
    </xf>
    <xf numFmtId="0" fontId="63" fillId="4" borderId="66" xfId="5" applyFont="1" applyFill="1" applyBorder="1" applyAlignment="1" applyProtection="1">
      <alignment horizontal="center" vertical="center"/>
      <protection locked="0"/>
    </xf>
    <xf numFmtId="172" fontId="63" fillId="4" borderId="63" xfId="5" applyNumberFormat="1" applyFont="1" applyFill="1" applyBorder="1" applyAlignment="1" applyProtection="1">
      <alignment horizontal="center" vertical="center"/>
      <protection locked="0"/>
    </xf>
    <xf numFmtId="10" fontId="63" fillId="4" borderId="67" xfId="5" applyNumberFormat="1" applyFont="1" applyFill="1" applyBorder="1" applyAlignment="1" applyProtection="1">
      <alignment horizontal="center" vertical="center"/>
      <protection locked="0"/>
    </xf>
    <xf numFmtId="167" fontId="63" fillId="4" borderId="63" xfId="5" applyNumberFormat="1" applyFont="1" applyFill="1" applyBorder="1" applyAlignment="1" applyProtection="1">
      <alignment horizontal="center" vertical="center"/>
      <protection locked="0"/>
    </xf>
    <xf numFmtId="0" fontId="63" fillId="4" borderId="77" xfId="5" applyFont="1" applyFill="1" applyBorder="1" applyAlignment="1" applyProtection="1">
      <alignment horizontal="center" vertical="center"/>
      <protection locked="0"/>
    </xf>
    <xf numFmtId="0" fontId="63" fillId="4" borderId="57" xfId="5" applyFont="1" applyFill="1" applyBorder="1" applyAlignment="1" applyProtection="1">
      <alignment horizontal="center" vertical="center"/>
      <protection locked="0"/>
    </xf>
    <xf numFmtId="172" fontId="26" fillId="3" borderId="64" xfId="5" applyNumberFormat="1" applyFont="1" applyFill="1" applyBorder="1" applyAlignment="1" applyProtection="1">
      <alignment horizontal="center" vertical="center"/>
      <protection locked="0"/>
    </xf>
    <xf numFmtId="0" fontId="26" fillId="4" borderId="68" xfId="5" applyFont="1" applyFill="1" applyBorder="1" applyAlignment="1" applyProtection="1">
      <alignment horizontal="center" vertical="center"/>
      <protection locked="0"/>
    </xf>
    <xf numFmtId="172" fontId="26" fillId="4" borderId="64" xfId="5" applyNumberFormat="1" applyFont="1" applyFill="1" applyBorder="1" applyAlignment="1" applyProtection="1">
      <alignment horizontal="center" vertical="center"/>
      <protection locked="0"/>
    </xf>
    <xf numFmtId="10" fontId="26" fillId="4" borderId="69" xfId="5" applyNumberFormat="1" applyFont="1" applyFill="1" applyBorder="1" applyAlignment="1" applyProtection="1">
      <alignment horizontal="center" vertical="center"/>
      <protection locked="0"/>
    </xf>
    <xf numFmtId="167" fontId="26" fillId="4" borderId="64" xfId="5" applyNumberFormat="1" applyFont="1" applyFill="1" applyBorder="1" applyAlignment="1" applyProtection="1">
      <alignment horizontal="center" vertical="center"/>
      <protection locked="0"/>
    </xf>
    <xf numFmtId="0" fontId="26" fillId="4" borderId="78" xfId="5" applyFont="1" applyFill="1" applyBorder="1" applyAlignment="1" applyProtection="1">
      <alignment horizontal="center" vertical="center"/>
      <protection locked="0"/>
    </xf>
    <xf numFmtId="0" fontId="26" fillId="4" borderId="60" xfId="5" applyFont="1" applyFill="1" applyBorder="1" applyAlignment="1" applyProtection="1">
      <alignment horizontal="center" vertical="center"/>
      <protection locked="0"/>
    </xf>
    <xf numFmtId="0" fontId="12" fillId="3" borderId="0" xfId="0" applyFont="1" applyFill="1" applyAlignment="1">
      <alignment horizontal="left" wrapText="1"/>
    </xf>
    <xf numFmtId="0" fontId="30" fillId="3" borderId="80" xfId="0" applyFont="1" applyFill="1" applyBorder="1" applyAlignment="1" applyProtection="1">
      <alignment horizontal="center" vertical="center"/>
      <protection locked="0"/>
    </xf>
    <xf numFmtId="168" fontId="57" fillId="2" borderId="43" xfId="0" applyNumberFormat="1" applyFont="1" applyFill="1" applyBorder="1" applyAlignment="1">
      <alignment horizontal="center"/>
    </xf>
    <xf numFmtId="168" fontId="57" fillId="2" borderId="0" xfId="0" applyNumberFormat="1" applyFont="1" applyFill="1" applyAlignment="1">
      <alignment horizontal="center"/>
    </xf>
    <xf numFmtId="168" fontId="57" fillId="2" borderId="44" xfId="0" applyNumberFormat="1" applyFont="1" applyFill="1" applyBorder="1" applyAlignment="1">
      <alignment horizontal="center"/>
    </xf>
    <xf numFmtId="0" fontId="40" fillId="2" borderId="43" xfId="0" applyFont="1" applyFill="1" applyBorder="1" applyAlignment="1">
      <alignment horizontal="center"/>
    </xf>
    <xf numFmtId="0" fontId="40" fillId="2" borderId="0" xfId="0" applyFont="1" applyFill="1" applyAlignment="1">
      <alignment horizontal="center"/>
    </xf>
    <xf numFmtId="0" fontId="40" fillId="2" borderId="44" xfId="0" applyFont="1" applyFill="1" applyBorder="1" applyAlignment="1">
      <alignment horizontal="center"/>
    </xf>
    <xf numFmtId="0" fontId="8" fillId="0" borderId="0" xfId="9"/>
    <xf numFmtId="43" fontId="65" fillId="0" borderId="0" xfId="8" applyFont="1" applyBorder="1" applyAlignment="1">
      <alignment horizontal="left" vertical="top"/>
    </xf>
    <xf numFmtId="175" fontId="66" fillId="0" borderId="0" xfId="8" applyNumberFormat="1" applyFont="1" applyBorder="1" applyAlignment="1">
      <alignment horizontal="left" vertical="top"/>
    </xf>
    <xf numFmtId="43" fontId="66" fillId="0" borderId="0" xfId="8" applyFont="1" applyBorder="1" applyAlignment="1">
      <alignment horizontal="left" vertical="top"/>
    </xf>
    <xf numFmtId="0" fontId="66" fillId="0" borderId="0" xfId="0" applyFont="1"/>
    <xf numFmtId="1" fontId="66" fillId="0" borderId="0" xfId="8" applyNumberFormat="1" applyFont="1" applyBorder="1" applyAlignment="1">
      <alignment horizontal="left" vertical="top"/>
    </xf>
    <xf numFmtId="43" fontId="66" fillId="0" borderId="0" xfId="8" applyFont="1" applyBorder="1" applyAlignment="1">
      <alignment horizontal="right" vertical="top"/>
    </xf>
    <xf numFmtId="1" fontId="66" fillId="0" borderId="0" xfId="8" applyNumberFormat="1" applyFont="1" applyBorder="1" applyAlignment="1">
      <alignment horizontal="right" vertical="top"/>
    </xf>
    <xf numFmtId="43" fontId="66" fillId="0" borderId="0" xfId="8" applyFont="1" applyBorder="1" applyAlignment="1">
      <alignment horizontal="left" vertical="center"/>
    </xf>
    <xf numFmtId="176" fontId="66" fillId="0" borderId="0" xfId="8" applyNumberFormat="1" applyFont="1" applyBorder="1" applyAlignment="1">
      <alignment horizontal="left" vertical="top"/>
    </xf>
    <xf numFmtId="177" fontId="66" fillId="0" borderId="0" xfId="8" applyNumberFormat="1" applyFont="1" applyBorder="1" applyAlignment="1">
      <alignment horizontal="left" vertical="top"/>
    </xf>
    <xf numFmtId="0" fontId="56" fillId="0" borderId="0" xfId="0" applyFont="1"/>
    <xf numFmtId="16" fontId="67" fillId="0" borderId="0" xfId="9" applyNumberFormat="1" applyFont="1"/>
    <xf numFmtId="0" fontId="31" fillId="0" borderId="0" xfId="0" applyFont="1" applyAlignment="1">
      <alignment horizontal="left" vertical="center" wrapText="1"/>
    </xf>
    <xf numFmtId="0" fontId="68" fillId="0" borderId="0" xfId="9" applyFont="1" applyAlignment="1">
      <alignment horizontal="right" vertical="center"/>
    </xf>
    <xf numFmtId="16" fontId="68" fillId="0" borderId="0" xfId="9" applyNumberFormat="1" applyFont="1"/>
    <xf numFmtId="172" fontId="68" fillId="0" borderId="0" xfId="9" applyNumberFormat="1" applyFont="1" applyAlignment="1">
      <alignment horizontal="right" vertical="center" indent="1"/>
    </xf>
    <xf numFmtId="172" fontId="68" fillId="0" borderId="0" xfId="9" applyNumberFormat="1" applyFont="1" applyAlignment="1">
      <alignment horizontal="left" vertical="center" indent="1"/>
    </xf>
    <xf numFmtId="0" fontId="68" fillId="0" borderId="0" xfId="9" applyFont="1"/>
    <xf numFmtId="0" fontId="5" fillId="0" borderId="0" xfId="9" applyFont="1"/>
    <xf numFmtId="0" fontId="5" fillId="0" borderId="0" xfId="9" applyFont="1" applyAlignment="1">
      <alignment horizontal="left" vertical="center" wrapText="1"/>
    </xf>
    <xf numFmtId="0" fontId="23" fillId="0" borderId="0" xfId="10" applyFont="1"/>
    <xf numFmtId="0" fontId="4" fillId="0" borderId="0" xfId="10"/>
    <xf numFmtId="0" fontId="26" fillId="3" borderId="70" xfId="5" applyFont="1" applyFill="1" applyBorder="1" applyAlignment="1" applyProtection="1">
      <alignment horizontal="center" vertical="center"/>
      <protection locked="0"/>
    </xf>
    <xf numFmtId="172" fontId="26" fillId="3" borderId="65" xfId="5" applyNumberFormat="1" applyFont="1" applyFill="1" applyBorder="1" applyAlignment="1" applyProtection="1">
      <alignment horizontal="center" vertical="center"/>
      <protection locked="0"/>
    </xf>
    <xf numFmtId="10" fontId="26" fillId="3" borderId="71" xfId="5" applyNumberFormat="1" applyFont="1" applyFill="1" applyBorder="1" applyAlignment="1" applyProtection="1">
      <alignment horizontal="center" vertical="center"/>
      <protection locked="0"/>
    </xf>
    <xf numFmtId="167" fontId="26" fillId="3" borderId="65" xfId="5" applyNumberFormat="1" applyFont="1" applyFill="1" applyBorder="1" applyAlignment="1" applyProtection="1">
      <alignment horizontal="center" vertical="center"/>
      <protection locked="0"/>
    </xf>
    <xf numFmtId="0" fontId="26" fillId="3" borderId="79" xfId="5" applyFont="1" applyFill="1" applyBorder="1" applyAlignment="1" applyProtection="1">
      <alignment horizontal="center" vertical="center"/>
      <protection locked="0"/>
    </xf>
    <xf numFmtId="0" fontId="26" fillId="3" borderId="62" xfId="5" applyFont="1" applyFill="1" applyBorder="1" applyAlignment="1" applyProtection="1">
      <alignment horizontal="center" vertical="center"/>
      <protection locked="0"/>
    </xf>
    <xf numFmtId="0" fontId="31" fillId="0" borderId="0" xfId="0" applyFont="1" applyAlignment="1">
      <alignment vertical="center"/>
    </xf>
    <xf numFmtId="0" fontId="0" fillId="0" borderId="0" xfId="0" applyAlignment="1" applyProtection="1">
      <alignment vertical="top"/>
      <protection locked="0"/>
    </xf>
    <xf numFmtId="5" fontId="26" fillId="3" borderId="8" xfId="0" applyNumberFormat="1" applyFont="1" applyFill="1" applyBorder="1" applyAlignment="1" applyProtection="1">
      <alignment horizontal="center" vertical="center" wrapText="1"/>
      <protection locked="0"/>
    </xf>
    <xf numFmtId="5" fontId="26" fillId="3" borderId="9" xfId="0" applyNumberFormat="1" applyFont="1" applyFill="1" applyBorder="1" applyAlignment="1" applyProtection="1">
      <alignment horizontal="center" vertical="center" wrapText="1"/>
      <protection locked="0"/>
    </xf>
    <xf numFmtId="5" fontId="26" fillId="3" borderId="13" xfId="0" applyNumberFormat="1" applyFont="1" applyFill="1" applyBorder="1" applyAlignment="1" applyProtection="1">
      <alignment horizontal="center" vertical="center" wrapText="1"/>
      <protection locked="0"/>
    </xf>
    <xf numFmtId="0" fontId="35" fillId="0" borderId="0" xfId="0" applyFont="1"/>
    <xf numFmtId="0" fontId="26" fillId="3" borderId="3" xfId="0" applyFont="1" applyFill="1" applyBorder="1" applyAlignment="1">
      <alignment horizontal="left" vertical="center"/>
    </xf>
    <xf numFmtId="0" fontId="26" fillId="3" borderId="3" xfId="0" applyFont="1" applyFill="1" applyBorder="1" applyAlignment="1">
      <alignment horizontal="left" vertical="center" indent="1"/>
    </xf>
    <xf numFmtId="0" fontId="26" fillId="3" borderId="63" xfId="0" applyFont="1" applyFill="1" applyBorder="1" applyAlignment="1" applyProtection="1">
      <alignment horizontal="center" vertical="center"/>
      <protection locked="0"/>
    </xf>
    <xf numFmtId="5" fontId="26" fillId="3" borderId="57" xfId="0" applyNumberFormat="1" applyFont="1" applyFill="1" applyBorder="1" applyAlignment="1" applyProtection="1">
      <alignment horizontal="center" vertical="center"/>
      <protection locked="0"/>
    </xf>
    <xf numFmtId="0" fontId="26" fillId="3" borderId="64" xfId="0" applyFont="1" applyFill="1" applyBorder="1" applyAlignment="1" applyProtection="1">
      <alignment horizontal="center" vertical="center"/>
      <protection locked="0"/>
    </xf>
    <xf numFmtId="5" fontId="26" fillId="3" borderId="60" xfId="0" applyNumberFormat="1" applyFont="1" applyFill="1" applyBorder="1" applyAlignment="1" applyProtection="1">
      <alignment horizontal="center" vertical="center"/>
      <protection locked="0"/>
    </xf>
    <xf numFmtId="0" fontId="26" fillId="3" borderId="110" xfId="0" applyFont="1" applyFill="1" applyBorder="1" applyAlignment="1" applyProtection="1">
      <alignment horizontal="center" vertical="center"/>
      <protection locked="0"/>
    </xf>
    <xf numFmtId="0" fontId="26" fillId="3" borderId="111" xfId="0" applyFont="1" applyFill="1" applyBorder="1" applyAlignment="1" applyProtection="1">
      <alignment horizontal="center" vertical="center"/>
      <protection locked="0"/>
    </xf>
    <xf numFmtId="0" fontId="26" fillId="3" borderId="111" xfId="0" applyFont="1" applyFill="1" applyBorder="1" applyAlignment="1" applyProtection="1">
      <alignment horizontal="left" vertical="center"/>
      <protection locked="0"/>
    </xf>
    <xf numFmtId="5" fontId="26" fillId="3" borderId="112" xfId="0" applyNumberFormat="1" applyFont="1" applyFill="1" applyBorder="1" applyAlignment="1" applyProtection="1">
      <alignment horizontal="center" vertical="center"/>
      <protection locked="0"/>
    </xf>
    <xf numFmtId="5" fontId="26" fillId="3" borderId="63" xfId="0" applyNumberFormat="1" applyFont="1" applyFill="1" applyBorder="1" applyAlignment="1" applyProtection="1">
      <alignment horizontal="center" vertical="center"/>
      <protection locked="0"/>
    </xf>
    <xf numFmtId="5" fontId="26" fillId="3" borderId="64" xfId="0" applyNumberFormat="1" applyFont="1" applyFill="1" applyBorder="1" applyAlignment="1" applyProtection="1">
      <alignment horizontal="center" vertical="center"/>
      <protection locked="0"/>
    </xf>
    <xf numFmtId="0" fontId="26" fillId="3" borderId="65" xfId="0" applyFont="1" applyFill="1" applyBorder="1" applyAlignment="1" applyProtection="1">
      <alignment horizontal="center" vertical="center"/>
      <protection locked="0"/>
    </xf>
    <xf numFmtId="5" fontId="26" fillId="3" borderId="65" xfId="0" applyNumberFormat="1" applyFont="1" applyFill="1" applyBorder="1" applyAlignment="1" applyProtection="1">
      <alignment horizontal="center" vertical="center"/>
      <protection locked="0"/>
    </xf>
    <xf numFmtId="5" fontId="26" fillId="3" borderId="62" xfId="0" applyNumberFormat="1" applyFont="1" applyFill="1" applyBorder="1" applyAlignment="1" applyProtection="1">
      <alignment horizontal="center" vertical="center"/>
      <protection locked="0"/>
    </xf>
    <xf numFmtId="0" fontId="26" fillId="0" borderId="114" xfId="0" applyFont="1" applyBorder="1" applyAlignment="1" applyProtection="1">
      <alignment horizontal="center" vertical="center"/>
      <protection locked="0"/>
    </xf>
    <xf numFmtId="5" fontId="26" fillId="4" borderId="13" xfId="0" applyNumberFormat="1" applyFont="1" applyFill="1" applyBorder="1" applyAlignment="1" applyProtection="1">
      <alignment horizontal="center" vertical="center" wrapText="1"/>
      <protection locked="0"/>
    </xf>
    <xf numFmtId="5" fontId="26" fillId="3" borderId="16" xfId="0" applyNumberFormat="1" applyFont="1" applyFill="1" applyBorder="1" applyAlignment="1" applyProtection="1">
      <alignment horizontal="center" vertical="center" wrapText="1"/>
      <protection locked="0"/>
    </xf>
    <xf numFmtId="5" fontId="26" fillId="4" borderId="16" xfId="0" applyNumberFormat="1" applyFont="1" applyFill="1" applyBorder="1" applyAlignment="1" applyProtection="1">
      <alignment horizontal="center" vertical="center" wrapText="1"/>
      <protection locked="0"/>
    </xf>
    <xf numFmtId="5" fontId="32" fillId="3" borderId="103" xfId="0" applyNumberFormat="1" applyFont="1" applyFill="1" applyBorder="1" applyAlignment="1" applyProtection="1">
      <alignment horizontal="center" vertical="center" wrapText="1"/>
      <protection locked="0"/>
    </xf>
    <xf numFmtId="5" fontId="32" fillId="3" borderId="104" xfId="0" applyNumberFormat="1" applyFont="1" applyFill="1" applyBorder="1" applyAlignment="1" applyProtection="1">
      <alignment horizontal="center" vertical="center" wrapText="1"/>
      <protection locked="0"/>
    </xf>
    <xf numFmtId="5" fontId="26" fillId="4" borderId="120" xfId="0" applyNumberFormat="1" applyFont="1" applyFill="1" applyBorder="1" applyAlignment="1" applyProtection="1">
      <alignment horizontal="center" vertical="center" wrapText="1"/>
      <protection locked="0"/>
    </xf>
    <xf numFmtId="5" fontId="26" fillId="4" borderId="121" xfId="0" applyNumberFormat="1" applyFont="1" applyFill="1" applyBorder="1" applyAlignment="1" applyProtection="1">
      <alignment horizontal="center" vertical="center" wrapText="1"/>
      <protection locked="0"/>
    </xf>
    <xf numFmtId="5" fontId="26" fillId="3" borderId="29" xfId="0" applyNumberFormat="1" applyFont="1" applyFill="1" applyBorder="1" applyAlignment="1" applyProtection="1">
      <alignment horizontal="center" vertical="center" wrapText="1"/>
      <protection locked="0"/>
    </xf>
    <xf numFmtId="5" fontId="26" fillId="4" borderId="29" xfId="0" applyNumberFormat="1" applyFont="1" applyFill="1" applyBorder="1" applyAlignment="1" applyProtection="1">
      <alignment horizontal="center" vertical="center" wrapText="1"/>
      <protection locked="0"/>
    </xf>
    <xf numFmtId="167" fontId="63" fillId="4" borderId="77" xfId="5" applyNumberFormat="1" applyFont="1" applyFill="1" applyBorder="1" applyAlignment="1" applyProtection="1">
      <alignment horizontal="center" vertical="center"/>
      <protection locked="0"/>
    </xf>
    <xf numFmtId="167" fontId="26" fillId="3" borderId="78" xfId="5" applyNumberFormat="1" applyFont="1" applyFill="1" applyBorder="1" applyAlignment="1" applyProtection="1">
      <alignment horizontal="center" vertical="center"/>
      <protection locked="0"/>
    </xf>
    <xf numFmtId="167" fontId="26" fillId="4" borderId="78" xfId="5" applyNumberFormat="1" applyFont="1" applyFill="1" applyBorder="1" applyAlignment="1" applyProtection="1">
      <alignment horizontal="center" vertical="center"/>
      <protection locked="0"/>
    </xf>
    <xf numFmtId="167" fontId="26" fillId="3" borderId="79" xfId="5" applyNumberFormat="1" applyFont="1" applyFill="1" applyBorder="1" applyAlignment="1" applyProtection="1">
      <alignment horizontal="center" vertical="center"/>
      <protection locked="0"/>
    </xf>
    <xf numFmtId="0" fontId="26" fillId="0" borderId="56" xfId="0" applyFont="1" applyBorder="1" applyAlignment="1" applyProtection="1">
      <alignment horizontal="center" vertical="center"/>
      <protection locked="0"/>
    </xf>
    <xf numFmtId="0" fontId="26" fillId="3" borderId="59" xfId="0" applyFont="1" applyFill="1" applyBorder="1" applyAlignment="1" applyProtection="1">
      <alignment horizontal="center" vertical="center"/>
      <protection locked="0"/>
    </xf>
    <xf numFmtId="0" fontId="26" fillId="0" borderId="64" xfId="0" applyFont="1" applyBorder="1" applyAlignment="1" applyProtection="1">
      <alignment horizontal="center" vertical="center"/>
      <protection locked="0"/>
    </xf>
    <xf numFmtId="0" fontId="26" fillId="0" borderId="59" xfId="0" applyFont="1" applyBorder="1" applyAlignment="1" applyProtection="1">
      <alignment horizontal="center" vertical="center"/>
      <protection locked="0"/>
    </xf>
    <xf numFmtId="4" fontId="26" fillId="0" borderId="56" xfId="0" applyNumberFormat="1" applyFont="1" applyBorder="1" applyAlignment="1" applyProtection="1">
      <alignment horizontal="center" vertical="center"/>
      <protection locked="0"/>
    </xf>
    <xf numFmtId="4" fontId="26" fillId="0" borderId="57" xfId="0" applyNumberFormat="1" applyFont="1" applyBorder="1" applyAlignment="1" applyProtection="1">
      <alignment horizontal="center" vertical="center"/>
      <protection locked="0"/>
    </xf>
    <xf numFmtId="4" fontId="26" fillId="3" borderId="59" xfId="0" applyNumberFormat="1" applyFont="1" applyFill="1" applyBorder="1" applyAlignment="1" applyProtection="1">
      <alignment horizontal="center" vertical="center"/>
      <protection locked="0"/>
    </xf>
    <xf numFmtId="4" fontId="26" fillId="3" borderId="60" xfId="0" applyNumberFormat="1" applyFont="1" applyFill="1" applyBorder="1" applyAlignment="1" applyProtection="1">
      <alignment horizontal="center" vertical="center"/>
      <protection locked="0"/>
    </xf>
    <xf numFmtId="4" fontId="26" fillId="0" borderId="59" xfId="0" applyNumberFormat="1" applyFont="1" applyBorder="1" applyAlignment="1" applyProtection="1">
      <alignment horizontal="center" vertical="center"/>
      <protection locked="0"/>
    </xf>
    <xf numFmtId="4" fontId="26" fillId="0" borderId="60" xfId="0" applyNumberFormat="1"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0" fontId="26" fillId="0" borderId="116" xfId="0" applyFont="1" applyBorder="1" applyAlignment="1" applyProtection="1">
      <alignment horizontal="center" vertical="center"/>
      <protection locked="0"/>
    </xf>
    <xf numFmtId="4" fontId="26" fillId="0" borderId="11" xfId="0" applyNumberFormat="1" applyFont="1" applyBorder="1" applyAlignment="1" applyProtection="1">
      <alignment horizontal="center" vertical="center"/>
      <protection locked="0"/>
    </xf>
    <xf numFmtId="4" fontId="26" fillId="0" borderId="114" xfId="0" applyNumberFormat="1" applyFont="1" applyBorder="1" applyAlignment="1" applyProtection="1">
      <alignment horizontal="center" vertical="center"/>
      <protection locked="0"/>
    </xf>
    <xf numFmtId="4" fontId="26" fillId="0" borderId="8" xfId="0" applyNumberFormat="1" applyFont="1" applyBorder="1" applyAlignment="1" applyProtection="1">
      <alignment horizontal="center" vertical="center"/>
      <protection locked="0"/>
    </xf>
    <xf numFmtId="4" fontId="26" fillId="0" borderId="116" xfId="0" applyNumberFormat="1" applyFont="1" applyBorder="1" applyAlignment="1" applyProtection="1">
      <alignment horizontal="center" vertical="center"/>
      <protection locked="0"/>
    </xf>
    <xf numFmtId="4" fontId="26" fillId="0" borderId="63" xfId="0" applyNumberFormat="1" applyFont="1" applyBorder="1" applyAlignment="1" applyProtection="1">
      <alignment horizontal="center" vertical="center"/>
      <protection locked="0"/>
    </xf>
    <xf numFmtId="4" fontId="26" fillId="3" borderId="64" xfId="0" applyNumberFormat="1" applyFont="1" applyFill="1" applyBorder="1" applyAlignment="1" applyProtection="1">
      <alignment horizontal="center" vertical="center"/>
      <protection locked="0"/>
    </xf>
    <xf numFmtId="4" fontId="26" fillId="0" borderId="64" xfId="0" applyNumberFormat="1" applyFont="1" applyBorder="1" applyAlignment="1" applyProtection="1">
      <alignment horizontal="center" vertical="center"/>
      <protection locked="0"/>
    </xf>
    <xf numFmtId="4" fontId="26" fillId="0" borderId="111" xfId="0" applyNumberFormat="1" applyFont="1" applyBorder="1" applyAlignment="1" applyProtection="1">
      <alignment horizontal="center" vertical="center"/>
      <protection locked="0"/>
    </xf>
    <xf numFmtId="37" fontId="26" fillId="3" borderId="8" xfId="0" applyNumberFormat="1" applyFont="1" applyFill="1" applyBorder="1" applyAlignment="1" applyProtection="1">
      <alignment horizontal="center" vertical="center" wrapText="1"/>
      <protection locked="0"/>
    </xf>
    <xf numFmtId="37" fontId="26" fillId="3" borderId="9" xfId="0" applyNumberFormat="1" applyFont="1" applyFill="1" applyBorder="1" applyAlignment="1" applyProtection="1">
      <alignment horizontal="center" vertical="center" wrapText="1"/>
      <protection locked="0"/>
    </xf>
    <xf numFmtId="37" fontId="26" fillId="4" borderId="8" xfId="0" applyNumberFormat="1" applyFont="1" applyFill="1" applyBorder="1" applyAlignment="1" applyProtection="1">
      <alignment horizontal="center" vertical="center" wrapText="1"/>
      <protection locked="0"/>
    </xf>
    <xf numFmtId="37" fontId="26" fillId="4" borderId="9" xfId="0" applyNumberFormat="1" applyFont="1" applyFill="1" applyBorder="1" applyAlignment="1" applyProtection="1">
      <alignment horizontal="center" vertical="center" wrapText="1"/>
      <protection locked="0"/>
    </xf>
    <xf numFmtId="37" fontId="26" fillId="3" borderId="8" xfId="4" applyNumberFormat="1" applyFont="1" applyFill="1" applyBorder="1" applyAlignment="1" applyProtection="1">
      <alignment horizontal="center" vertical="center" wrapText="1"/>
      <protection locked="0"/>
    </xf>
    <xf numFmtId="37" fontId="26" fillId="3" borderId="11" xfId="0" applyNumberFormat="1" applyFont="1" applyFill="1" applyBorder="1" applyAlignment="1" applyProtection="1">
      <alignment horizontal="center" vertical="center" wrapText="1"/>
      <protection locked="0"/>
    </xf>
    <xf numFmtId="37" fontId="26" fillId="3" borderId="12" xfId="0" applyNumberFormat="1" applyFont="1" applyFill="1" applyBorder="1" applyAlignment="1" applyProtection="1">
      <alignment horizontal="center" vertical="center" wrapText="1"/>
      <protection locked="0"/>
    </xf>
    <xf numFmtId="5" fontId="26" fillId="3" borderId="8" xfId="4" applyNumberFormat="1" applyFont="1" applyFill="1" applyBorder="1" applyAlignment="1" applyProtection="1">
      <alignment horizontal="center" vertical="center" wrapText="1"/>
      <protection locked="0"/>
    </xf>
    <xf numFmtId="5" fontId="32" fillId="3" borderId="11" xfId="0" applyNumberFormat="1" applyFont="1" applyFill="1" applyBorder="1" applyAlignment="1" applyProtection="1">
      <alignment horizontal="center" vertical="center" wrapText="1"/>
      <protection locked="0"/>
    </xf>
    <xf numFmtId="5" fontId="32" fillId="3" borderId="12" xfId="0" applyNumberFormat="1" applyFont="1" applyFill="1" applyBorder="1" applyAlignment="1" applyProtection="1">
      <alignment horizontal="center" vertical="center" wrapText="1"/>
      <protection locked="0"/>
    </xf>
    <xf numFmtId="0" fontId="3" fillId="3" borderId="17" xfId="10" applyFont="1" applyFill="1" applyBorder="1" applyAlignment="1" applyProtection="1">
      <alignment horizontal="center" vertical="center"/>
      <protection locked="0"/>
    </xf>
    <xf numFmtId="0" fontId="31" fillId="3" borderId="2" xfId="0" applyFont="1" applyFill="1" applyBorder="1" applyAlignment="1">
      <alignment horizontal="left" vertical="center" wrapText="1" indent="1"/>
    </xf>
    <xf numFmtId="0" fontId="26" fillId="3" borderId="3" xfId="0" applyFont="1" applyFill="1" applyBorder="1" applyAlignment="1">
      <alignment horizontal="left" vertical="center" wrapText="1" indent="1"/>
    </xf>
    <xf numFmtId="0" fontId="31" fillId="3" borderId="2" xfId="0" applyFont="1" applyFill="1" applyBorder="1" applyAlignment="1">
      <alignment horizontal="center" vertical="center"/>
    </xf>
    <xf numFmtId="0" fontId="26" fillId="3" borderId="0" xfId="0" applyFont="1" applyFill="1" applyAlignment="1">
      <alignment horizontal="center" vertical="center"/>
    </xf>
    <xf numFmtId="0" fontId="31" fillId="3" borderId="2" xfId="0" applyFont="1" applyFill="1" applyBorder="1" applyAlignment="1">
      <alignment horizontal="left" vertical="center" indent="1"/>
    </xf>
    <xf numFmtId="0" fontId="31" fillId="3" borderId="0" xfId="0" applyFont="1" applyFill="1" applyAlignment="1">
      <alignment horizontal="left" vertical="top"/>
    </xf>
    <xf numFmtId="0" fontId="31" fillId="3" borderId="3" xfId="0" applyFont="1" applyFill="1" applyBorder="1" applyAlignment="1">
      <alignment horizontal="left" vertical="top"/>
    </xf>
    <xf numFmtId="0" fontId="30" fillId="3" borderId="2" xfId="0" applyFont="1" applyFill="1" applyBorder="1" applyAlignment="1">
      <alignment horizontal="left" indent="1"/>
    </xf>
    <xf numFmtId="0" fontId="32" fillId="3" borderId="3" xfId="0" applyFont="1" applyFill="1" applyBorder="1" applyAlignment="1">
      <alignment horizontal="left" indent="1"/>
    </xf>
    <xf numFmtId="0" fontId="31" fillId="3" borderId="4" xfId="0" applyFont="1" applyFill="1" applyBorder="1" applyAlignment="1">
      <alignment horizontal="left" vertical="center"/>
    </xf>
    <xf numFmtId="0" fontId="26" fillId="3" borderId="6" xfId="0" applyFont="1" applyFill="1" applyBorder="1" applyAlignment="1">
      <alignment horizontal="left" vertical="center"/>
    </xf>
    <xf numFmtId="0" fontId="31" fillId="3" borderId="0" xfId="0" applyFont="1" applyFill="1" applyAlignment="1">
      <alignment horizontal="center" vertical="center"/>
    </xf>
    <xf numFmtId="167" fontId="31" fillId="3" borderId="0" xfId="0" applyNumberFormat="1" applyFont="1" applyFill="1" applyAlignment="1">
      <alignment horizontal="center" vertical="center"/>
    </xf>
    <xf numFmtId="167" fontId="31" fillId="3" borderId="3" xfId="0" applyNumberFormat="1" applyFont="1" applyFill="1" applyBorder="1" applyAlignment="1">
      <alignment horizontal="center" vertical="center"/>
    </xf>
    <xf numFmtId="0" fontId="26" fillId="3" borderId="2" xfId="0" applyFont="1" applyFill="1" applyBorder="1" applyAlignment="1">
      <alignment horizontal="left" wrapText="1"/>
    </xf>
    <xf numFmtId="0" fontId="26" fillId="3" borderId="0" xfId="0" applyFont="1" applyFill="1" applyAlignment="1">
      <alignment horizontal="left" wrapText="1"/>
    </xf>
    <xf numFmtId="0" fontId="31" fillId="3" borderId="3" xfId="0" applyFont="1" applyFill="1" applyBorder="1" applyAlignment="1">
      <alignment horizontal="center" vertical="center"/>
    </xf>
    <xf numFmtId="0" fontId="31" fillId="3" borderId="3" xfId="0" applyFont="1" applyFill="1" applyBorder="1" applyAlignment="1">
      <alignment horizontal="center" vertical="top"/>
    </xf>
    <xf numFmtId="0" fontId="31" fillId="3" borderId="2" xfId="0" applyFont="1" applyFill="1" applyBorder="1" applyAlignment="1">
      <alignment horizontal="center" vertical="top"/>
    </xf>
    <xf numFmtId="0" fontId="31" fillId="3" borderId="0" xfId="0" applyFont="1" applyFill="1" applyAlignment="1">
      <alignment horizontal="center" vertical="top"/>
    </xf>
    <xf numFmtId="0" fontId="32" fillId="3" borderId="80" xfId="0" applyFont="1" applyFill="1" applyBorder="1" applyAlignment="1" applyProtection="1">
      <alignment horizontal="left" vertical="center" wrapText="1"/>
      <protection locked="0"/>
    </xf>
    <xf numFmtId="0" fontId="26" fillId="3" borderId="2" xfId="0" applyFont="1" applyFill="1" applyBorder="1" applyAlignment="1">
      <alignment horizontal="left" vertical="center" wrapText="1"/>
    </xf>
    <xf numFmtId="0" fontId="32" fillId="3" borderId="0" xfId="0" applyFont="1" applyFill="1" applyAlignment="1">
      <alignment horizontal="left" vertical="center" wrapText="1"/>
    </xf>
    <xf numFmtId="0" fontId="32" fillId="3" borderId="3" xfId="0" applyFont="1" applyFill="1" applyBorder="1" applyAlignment="1">
      <alignment horizontal="left" vertical="center" wrapText="1"/>
    </xf>
    <xf numFmtId="0" fontId="26" fillId="3" borderId="0" xfId="0" applyFont="1" applyFill="1" applyAlignment="1">
      <alignment horizontal="left" vertical="center" wrapText="1"/>
    </xf>
    <xf numFmtId="0" fontId="26" fillId="3" borderId="3" xfId="0" applyFont="1" applyFill="1" applyBorder="1" applyAlignment="1">
      <alignment horizontal="left" vertical="center" wrapText="1"/>
    </xf>
    <xf numFmtId="0" fontId="30" fillId="3" borderId="32" xfId="0" applyFont="1" applyFill="1" applyBorder="1" applyAlignment="1">
      <alignment horizontal="center" wrapText="1"/>
    </xf>
    <xf numFmtId="0" fontId="30" fillId="3" borderId="18" xfId="0" applyFont="1" applyFill="1" applyBorder="1" applyAlignment="1">
      <alignment horizontal="center" wrapText="1"/>
    </xf>
    <xf numFmtId="0" fontId="30" fillId="3" borderId="31" xfId="0" applyFont="1" applyFill="1" applyBorder="1" applyAlignment="1">
      <alignment horizontal="center" wrapText="1"/>
    </xf>
    <xf numFmtId="0" fontId="30" fillId="3" borderId="33" xfId="0" applyFont="1" applyFill="1" applyBorder="1" applyAlignment="1">
      <alignment horizontal="center" wrapText="1"/>
    </xf>
    <xf numFmtId="0" fontId="30" fillId="3" borderId="35" xfId="0" applyFont="1" applyFill="1" applyBorder="1" applyAlignment="1">
      <alignment horizontal="center" wrapText="1"/>
    </xf>
    <xf numFmtId="0" fontId="30" fillId="3" borderId="19" xfId="0" applyFont="1" applyFill="1" applyBorder="1" applyAlignment="1">
      <alignment horizontal="center" wrapText="1"/>
    </xf>
    <xf numFmtId="0" fontId="30" fillId="3" borderId="34" xfId="0" applyFont="1" applyFill="1" applyBorder="1" applyAlignment="1">
      <alignment horizontal="center" wrapText="1"/>
    </xf>
    <xf numFmtId="0" fontId="31" fillId="3" borderId="36" xfId="0" applyFont="1" applyFill="1" applyBorder="1" applyAlignment="1">
      <alignment horizontal="center" wrapText="1"/>
    </xf>
    <xf numFmtId="0" fontId="30" fillId="3" borderId="7" xfId="0" applyFont="1" applyFill="1" applyBorder="1" applyAlignment="1">
      <alignment horizontal="center" wrapText="1"/>
    </xf>
    <xf numFmtId="0" fontId="30" fillId="3" borderId="20" xfId="0" applyFont="1" applyFill="1" applyBorder="1" applyAlignment="1">
      <alignment horizontal="center" wrapText="1"/>
    </xf>
    <xf numFmtId="0" fontId="30" fillId="3" borderId="8" xfId="0" applyFont="1" applyFill="1" applyBorder="1" applyAlignment="1">
      <alignment horizontal="center" wrapText="1"/>
    </xf>
    <xf numFmtId="0" fontId="30" fillId="3" borderId="9" xfId="0" applyFont="1" applyFill="1" applyBorder="1" applyAlignment="1">
      <alignment horizontal="center" wrapText="1"/>
    </xf>
    <xf numFmtId="0" fontId="26" fillId="3" borderId="58" xfId="0" applyFont="1" applyFill="1" applyBorder="1" applyAlignment="1">
      <alignment horizontal="center" vertical="center"/>
    </xf>
    <xf numFmtId="0" fontId="26" fillId="3" borderId="0" xfId="0" applyFont="1" applyFill="1" applyAlignment="1">
      <alignment horizontal="left" vertical="top" wrapText="1"/>
    </xf>
    <xf numFmtId="0" fontId="30" fillId="3" borderId="16"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26" fillId="0" borderId="55" xfId="0" applyFont="1" applyBorder="1" applyAlignment="1">
      <alignment horizontal="center" vertical="center"/>
    </xf>
    <xf numFmtId="0" fontId="26" fillId="0" borderId="58" xfId="0" applyFont="1" applyBorder="1" applyAlignment="1">
      <alignment horizontal="center" vertical="center"/>
    </xf>
    <xf numFmtId="0" fontId="30" fillId="3" borderId="36" xfId="0" applyFont="1" applyFill="1" applyBorder="1" applyAlignment="1">
      <alignment horizontal="center" wrapText="1"/>
    </xf>
    <xf numFmtId="167" fontId="26" fillId="3" borderId="57" xfId="0" applyNumberFormat="1" applyFont="1" applyFill="1" applyBorder="1" applyAlignment="1" applyProtection="1">
      <alignment horizontal="center" vertical="center"/>
      <protection locked="0"/>
    </xf>
    <xf numFmtId="167" fontId="26" fillId="3" borderId="60" xfId="0" applyNumberFormat="1" applyFont="1" applyFill="1" applyBorder="1" applyAlignment="1" applyProtection="1">
      <alignment horizontal="center" vertical="center"/>
      <protection locked="0"/>
    </xf>
    <xf numFmtId="167" fontId="26" fillId="3" borderId="62" xfId="0" applyNumberFormat="1" applyFont="1" applyFill="1" applyBorder="1" applyAlignment="1" applyProtection="1">
      <alignment horizontal="center" vertical="center"/>
      <protection locked="0"/>
    </xf>
    <xf numFmtId="0" fontId="28" fillId="0" borderId="7" xfId="0" applyFont="1" applyBorder="1" applyAlignment="1">
      <alignment horizontal="center" vertical="center" wrapText="1"/>
    </xf>
    <xf numFmtId="0" fontId="26" fillId="0" borderId="10" xfId="0" applyFont="1" applyBorder="1" applyAlignment="1">
      <alignment horizontal="left" vertical="center"/>
    </xf>
    <xf numFmtId="0" fontId="26" fillId="0" borderId="75" xfId="0" applyFont="1" applyBorder="1" applyAlignment="1">
      <alignment horizontal="left" vertical="center"/>
    </xf>
    <xf numFmtId="0" fontId="26" fillId="0" borderId="7" xfId="0" applyFont="1" applyBorder="1" applyAlignment="1">
      <alignment horizontal="left" vertical="center"/>
    </xf>
    <xf numFmtId="0" fontId="26" fillId="0" borderId="115" xfId="0" applyFont="1" applyBorder="1" applyAlignment="1">
      <alignment horizontal="left" vertical="center"/>
    </xf>
    <xf numFmtId="1" fontId="28" fillId="0" borderId="8" xfId="0" applyNumberFormat="1" applyFont="1" applyBorder="1" applyAlignment="1">
      <alignment horizontal="center" vertical="center" wrapText="1"/>
    </xf>
    <xf numFmtId="167" fontId="28" fillId="0" borderId="9" xfId="0" applyNumberFormat="1" applyFont="1" applyBorder="1" applyAlignment="1">
      <alignment horizontal="center" vertical="center" wrapText="1"/>
    </xf>
    <xf numFmtId="10" fontId="26" fillId="0" borderId="12" xfId="0" applyNumberFormat="1" applyFont="1" applyBorder="1" applyAlignment="1" applyProtection="1">
      <alignment horizontal="center" vertical="center"/>
      <protection locked="0"/>
    </xf>
    <xf numFmtId="10" fontId="26" fillId="0" borderId="76" xfId="0" applyNumberFormat="1" applyFont="1" applyBorder="1" applyAlignment="1" applyProtection="1">
      <alignment horizontal="center" vertical="center"/>
      <protection locked="0"/>
    </xf>
    <xf numFmtId="10" fontId="26" fillId="0" borderId="9" xfId="0" applyNumberFormat="1" applyFont="1" applyBorder="1" applyAlignment="1" applyProtection="1">
      <alignment horizontal="center" vertical="center"/>
      <protection locked="0"/>
    </xf>
    <xf numFmtId="10" fontId="26" fillId="0" borderId="117" xfId="0" applyNumberFormat="1" applyFont="1" applyBorder="1" applyAlignment="1" applyProtection="1">
      <alignment horizontal="center" vertical="center"/>
      <protection locked="0"/>
    </xf>
    <xf numFmtId="167" fontId="26" fillId="0" borderId="9" xfId="0" applyNumberFormat="1" applyFont="1" applyBorder="1" applyAlignment="1" applyProtection="1">
      <alignment horizontal="center" vertical="center"/>
      <protection locked="0"/>
    </xf>
    <xf numFmtId="167" fontId="26" fillId="0" borderId="117" xfId="0" applyNumberFormat="1" applyFont="1" applyBorder="1" applyAlignment="1" applyProtection="1">
      <alignment horizontal="center" vertical="center"/>
      <protection locked="0"/>
    </xf>
    <xf numFmtId="0" fontId="26" fillId="0" borderId="110" xfId="0" applyFont="1" applyBorder="1" applyAlignment="1">
      <alignment horizontal="center" vertical="center"/>
    </xf>
    <xf numFmtId="0" fontId="32" fillId="3" borderId="61" xfId="0" applyFont="1" applyFill="1" applyBorder="1" applyAlignment="1">
      <alignment horizontal="center" vertical="center"/>
    </xf>
    <xf numFmtId="4" fontId="26" fillId="3" borderId="65" xfId="0" applyNumberFormat="1" applyFont="1" applyFill="1" applyBorder="1" applyAlignment="1">
      <alignment horizontal="center" vertical="center"/>
    </xf>
    <xf numFmtId="4" fontId="26" fillId="3" borderId="62" xfId="0" applyNumberFormat="1" applyFont="1" applyFill="1" applyBorder="1" applyAlignment="1">
      <alignment horizontal="center" vertical="center"/>
    </xf>
    <xf numFmtId="4" fontId="26" fillId="0" borderId="112" xfId="0" applyNumberFormat="1" applyFont="1" applyBorder="1" applyAlignment="1" applyProtection="1">
      <alignment horizontal="center" vertical="center"/>
      <protection locked="0"/>
    </xf>
    <xf numFmtId="0" fontId="30" fillId="3" borderId="35" xfId="0" applyFont="1" applyFill="1" applyBorder="1" applyAlignment="1">
      <alignment horizontal="center" vertical="center"/>
    </xf>
    <xf numFmtId="0" fontId="30" fillId="3" borderId="34" xfId="0" applyFont="1" applyFill="1" applyBorder="1" applyAlignment="1">
      <alignment horizontal="center" vertical="center"/>
    </xf>
    <xf numFmtId="0" fontId="30" fillId="3" borderId="3" xfId="0" applyFont="1" applyFill="1" applyBorder="1" applyAlignment="1">
      <alignment horizontal="center" vertical="center"/>
    </xf>
    <xf numFmtId="170" fontId="30" fillId="3" borderId="35" xfId="0" applyNumberFormat="1" applyFont="1" applyFill="1" applyBorder="1" applyAlignment="1">
      <alignment horizontal="center" vertical="center"/>
    </xf>
    <xf numFmtId="170" fontId="30" fillId="3" borderId="34" xfId="0" applyNumberFormat="1" applyFont="1" applyFill="1" applyBorder="1" applyAlignment="1">
      <alignment horizontal="center" vertical="center"/>
    </xf>
    <xf numFmtId="180" fontId="30" fillId="3" borderId="34" xfId="0" applyNumberFormat="1" applyFont="1" applyFill="1" applyBorder="1" applyAlignment="1">
      <alignment horizontal="center" vertical="center"/>
    </xf>
    <xf numFmtId="169" fontId="30" fillId="3" borderId="3" xfId="0" applyNumberFormat="1" applyFont="1" applyFill="1" applyBorder="1" applyAlignment="1">
      <alignment horizontal="center" vertical="center" wrapText="1"/>
    </xf>
    <xf numFmtId="0" fontId="26" fillId="4" borderId="28" xfId="0" applyFont="1" applyFill="1" applyBorder="1" applyAlignment="1">
      <alignment horizontal="left" vertical="center" wrapText="1" indent="1"/>
    </xf>
    <xf numFmtId="1" fontId="26" fillId="4" borderId="11" xfId="0" applyNumberFormat="1" applyFont="1" applyFill="1" applyBorder="1" applyAlignment="1">
      <alignment horizontal="center" vertical="center" wrapText="1"/>
    </xf>
    <xf numFmtId="0" fontId="26" fillId="3" borderId="28" xfId="0" applyFont="1" applyFill="1" applyBorder="1" applyAlignment="1">
      <alignment horizontal="left" vertical="center" wrapText="1" indent="1"/>
    </xf>
    <xf numFmtId="1" fontId="26" fillId="3" borderId="11" xfId="0" applyNumberFormat="1" applyFont="1" applyFill="1" applyBorder="1" applyAlignment="1">
      <alignment horizontal="center" vertical="center" wrapText="1"/>
    </xf>
    <xf numFmtId="0" fontId="26" fillId="4" borderId="24" xfId="0" applyFont="1" applyFill="1" applyBorder="1" applyAlignment="1">
      <alignment horizontal="left" vertical="center" wrapText="1" indent="1"/>
    </xf>
    <xf numFmtId="1" fontId="26" fillId="4" borderId="31" xfId="0" applyNumberFormat="1" applyFont="1" applyFill="1" applyBorder="1" applyAlignment="1">
      <alignment horizontal="center" vertical="center" wrapText="1"/>
    </xf>
    <xf numFmtId="5" fontId="26" fillId="4" borderId="31" xfId="0" applyNumberFormat="1" applyFont="1" applyFill="1" applyBorder="1" applyAlignment="1">
      <alignment horizontal="center" vertical="center" wrapText="1"/>
    </xf>
    <xf numFmtId="1" fontId="26" fillId="3" borderId="31" xfId="0" applyNumberFormat="1" applyFont="1" applyFill="1" applyBorder="1" applyAlignment="1">
      <alignment horizontal="center" vertical="center" wrapText="1"/>
    </xf>
    <xf numFmtId="5" fontId="26" fillId="3" borderId="31" xfId="0" applyNumberFormat="1" applyFont="1" applyFill="1" applyBorder="1" applyAlignment="1">
      <alignment horizontal="center" vertical="center" wrapText="1"/>
    </xf>
    <xf numFmtId="5" fontId="26" fillId="4" borderId="11" xfId="0" applyNumberFormat="1" applyFont="1" applyFill="1" applyBorder="1" applyAlignment="1">
      <alignment horizontal="center" vertical="center" wrapText="1"/>
    </xf>
    <xf numFmtId="5" fontId="26" fillId="4" borderId="12" xfId="0" applyNumberFormat="1" applyFont="1" applyFill="1" applyBorder="1" applyAlignment="1">
      <alignment horizontal="center" vertical="center" wrapText="1"/>
    </xf>
    <xf numFmtId="0" fontId="26" fillId="3" borderId="26" xfId="0" applyFont="1" applyFill="1" applyBorder="1" applyAlignment="1">
      <alignment horizontal="left" vertical="center" wrapText="1" indent="1"/>
    </xf>
    <xf numFmtId="1" fontId="26" fillId="3" borderId="8" xfId="0" applyNumberFormat="1" applyFont="1" applyFill="1" applyBorder="1" applyAlignment="1">
      <alignment horizontal="center" vertical="center" wrapText="1"/>
    </xf>
    <xf numFmtId="0" fontId="26" fillId="4" borderId="26" xfId="0" applyFont="1" applyFill="1" applyBorder="1" applyAlignment="1">
      <alignment horizontal="left" vertical="center" wrapText="1" indent="1"/>
    </xf>
    <xf numFmtId="1" fontId="26" fillId="4" borderId="8" xfId="0" applyNumberFormat="1" applyFont="1" applyFill="1" applyBorder="1" applyAlignment="1">
      <alignment horizontal="center" vertical="center" wrapText="1"/>
    </xf>
    <xf numFmtId="171" fontId="26" fillId="4" borderId="8" xfId="0" applyNumberFormat="1" applyFont="1" applyFill="1" applyBorder="1" applyAlignment="1">
      <alignment horizontal="center" vertical="center" wrapText="1"/>
    </xf>
    <xf numFmtId="5" fontId="32" fillId="3" borderId="13" xfId="0" applyNumberFormat="1" applyFont="1" applyFill="1" applyBorder="1" applyAlignment="1">
      <alignment horizontal="center" vertical="center" wrapText="1"/>
    </xf>
    <xf numFmtId="5" fontId="32" fillId="3" borderId="33" xfId="0" applyNumberFormat="1" applyFont="1" applyFill="1" applyBorder="1" applyAlignment="1">
      <alignment horizontal="center" vertical="center" wrapText="1"/>
    </xf>
    <xf numFmtId="5" fontId="32" fillId="4" borderId="13" xfId="0" applyNumberFormat="1" applyFont="1" applyFill="1" applyBorder="1" applyAlignment="1">
      <alignment horizontal="center" vertical="center" wrapText="1"/>
    </xf>
    <xf numFmtId="5" fontId="32" fillId="4" borderId="33" xfId="0" applyNumberFormat="1" applyFont="1" applyFill="1" applyBorder="1" applyAlignment="1">
      <alignment horizontal="center" vertical="center" wrapText="1"/>
    </xf>
    <xf numFmtId="5" fontId="32" fillId="4" borderId="21" xfId="0" applyNumberFormat="1" applyFont="1" applyFill="1" applyBorder="1" applyAlignment="1">
      <alignment horizontal="center" vertical="center" wrapText="1"/>
    </xf>
    <xf numFmtId="171" fontId="26" fillId="3" borderId="8" xfId="0" applyNumberFormat="1" applyFont="1" applyFill="1" applyBorder="1" applyAlignment="1">
      <alignment horizontal="center" vertical="center" wrapText="1"/>
    </xf>
    <xf numFmtId="0" fontId="32" fillId="4" borderId="26" xfId="0" applyFont="1" applyFill="1" applyBorder="1" applyAlignment="1">
      <alignment horizontal="left" vertical="center" wrapText="1" indent="1"/>
    </xf>
    <xf numFmtId="5" fontId="32" fillId="3" borderId="12" xfId="0" applyNumberFormat="1" applyFont="1" applyFill="1" applyBorder="1" applyAlignment="1">
      <alignment horizontal="center" vertical="center" wrapText="1"/>
    </xf>
    <xf numFmtId="0" fontId="32" fillId="3" borderId="26" xfId="0" applyFont="1" applyFill="1" applyBorder="1" applyAlignment="1">
      <alignment horizontal="left" vertical="center" wrapText="1" indent="1"/>
    </xf>
    <xf numFmtId="0" fontId="32" fillId="4" borderId="73" xfId="0" applyFont="1" applyFill="1" applyBorder="1" applyAlignment="1">
      <alignment horizontal="left" vertical="center" wrapText="1" indent="1"/>
    </xf>
    <xf numFmtId="1" fontId="26" fillId="4" borderId="103" xfId="0" applyNumberFormat="1" applyFont="1" applyFill="1" applyBorder="1" applyAlignment="1">
      <alignment horizontal="center" vertical="center" wrapText="1"/>
    </xf>
    <xf numFmtId="5" fontId="26" fillId="4" borderId="103" xfId="0" applyNumberFormat="1" applyFont="1" applyFill="1" applyBorder="1" applyAlignment="1">
      <alignment horizontal="center" vertical="center" wrapText="1"/>
    </xf>
    <xf numFmtId="5" fontId="32" fillId="4" borderId="109" xfId="0" applyNumberFormat="1" applyFont="1" applyFill="1" applyBorder="1" applyAlignment="1">
      <alignment horizontal="center" vertical="center" wrapText="1"/>
    </xf>
    <xf numFmtId="5" fontId="32" fillId="4" borderId="104" xfId="0" applyNumberFormat="1" applyFont="1" applyFill="1" applyBorder="1" applyAlignment="1">
      <alignment horizontal="center" vertical="center" wrapText="1"/>
    </xf>
    <xf numFmtId="5" fontId="26" fillId="4" borderId="11" xfId="0" applyNumberFormat="1" applyFont="1" applyFill="1" applyBorder="1" applyAlignment="1" applyProtection="1">
      <alignment horizontal="center" vertical="center"/>
      <protection locked="0"/>
    </xf>
    <xf numFmtId="5" fontId="26" fillId="4" borderId="29" xfId="0" applyNumberFormat="1" applyFont="1" applyFill="1" applyBorder="1" applyAlignment="1" applyProtection="1">
      <alignment horizontal="center" vertical="center"/>
      <protection locked="0"/>
    </xf>
    <xf numFmtId="5" fontId="32" fillId="3" borderId="13" xfId="0" applyNumberFormat="1" applyFont="1" applyFill="1" applyBorder="1" applyAlignment="1" applyProtection="1">
      <alignment horizontal="center" vertical="center" wrapText="1"/>
      <protection locked="0"/>
    </xf>
    <xf numFmtId="5" fontId="32" fillId="3" borderId="33" xfId="0" applyNumberFormat="1" applyFont="1" applyFill="1" applyBorder="1" applyAlignment="1" applyProtection="1">
      <alignment horizontal="center" vertical="center" wrapText="1"/>
      <protection locked="0"/>
    </xf>
    <xf numFmtId="5" fontId="32" fillId="4" borderId="13" xfId="0" applyNumberFormat="1" applyFont="1" applyFill="1" applyBorder="1" applyAlignment="1" applyProtection="1">
      <alignment horizontal="center" vertical="center" wrapText="1"/>
      <protection locked="0"/>
    </xf>
    <xf numFmtId="5" fontId="32" fillId="4" borderId="33" xfId="0" applyNumberFormat="1" applyFont="1" applyFill="1" applyBorder="1" applyAlignment="1" applyProtection="1">
      <alignment horizontal="center" vertical="center" wrapText="1"/>
      <protection locked="0"/>
    </xf>
    <xf numFmtId="5" fontId="32" fillId="4" borderId="21" xfId="0" applyNumberFormat="1" applyFont="1" applyFill="1" applyBorder="1" applyAlignment="1" applyProtection="1">
      <alignment horizontal="center" vertical="center" wrapText="1"/>
      <protection locked="0"/>
    </xf>
    <xf numFmtId="5" fontId="32" fillId="4" borderId="12" xfId="0" applyNumberFormat="1" applyFont="1" applyFill="1" applyBorder="1" applyAlignment="1" applyProtection="1">
      <alignment horizontal="center" vertical="center" wrapText="1"/>
      <protection locked="0"/>
    </xf>
    <xf numFmtId="5" fontId="32" fillId="3" borderId="21" xfId="0" applyNumberFormat="1" applyFont="1" applyFill="1" applyBorder="1" applyAlignment="1" applyProtection="1">
      <alignment horizontal="center" vertical="center" wrapText="1"/>
      <protection locked="0"/>
    </xf>
    <xf numFmtId="0" fontId="30" fillId="3" borderId="36" xfId="0" applyFont="1" applyFill="1" applyBorder="1" applyAlignment="1">
      <alignment horizontal="center" vertical="center"/>
    </xf>
    <xf numFmtId="180" fontId="30" fillId="3" borderId="36" xfId="0" applyNumberFormat="1" applyFont="1" applyFill="1" applyBorder="1" applyAlignment="1">
      <alignment horizontal="center" vertical="center"/>
    </xf>
    <xf numFmtId="170" fontId="32" fillId="4" borderId="30" xfId="0" applyNumberFormat="1" applyFont="1" applyFill="1" applyBorder="1" applyAlignment="1">
      <alignment horizontal="center" vertical="center"/>
    </xf>
    <xf numFmtId="0" fontId="30" fillId="3" borderId="107" xfId="0" applyFont="1" applyFill="1" applyBorder="1" applyAlignment="1">
      <alignment horizontal="center" vertical="center" wrapText="1"/>
    </xf>
    <xf numFmtId="0" fontId="32" fillId="4" borderId="28" xfId="0" applyFont="1" applyFill="1" applyBorder="1" applyAlignment="1">
      <alignment horizontal="left" vertical="center" wrapText="1" indent="1"/>
    </xf>
    <xf numFmtId="5" fontId="32" fillId="4" borderId="82" xfId="0" applyNumberFormat="1" applyFont="1" applyFill="1" applyBorder="1" applyAlignment="1" applyProtection="1">
      <alignment horizontal="center" vertical="center"/>
      <protection locked="0"/>
    </xf>
    <xf numFmtId="5" fontId="32" fillId="4" borderId="122" xfId="0" applyNumberFormat="1" applyFont="1" applyFill="1" applyBorder="1" applyAlignment="1" applyProtection="1">
      <alignment horizontal="center" vertical="center" wrapText="1"/>
      <protection locked="0"/>
    </xf>
    <xf numFmtId="5" fontId="26" fillId="3" borderId="11" xfId="0" applyNumberFormat="1" applyFont="1" applyFill="1" applyBorder="1" applyAlignment="1" applyProtection="1">
      <alignment horizontal="center" vertical="center"/>
      <protection locked="0"/>
    </xf>
    <xf numFmtId="5" fontId="26" fillId="3" borderId="29" xfId="0" applyNumberFormat="1" applyFont="1" applyFill="1" applyBorder="1" applyAlignment="1" applyProtection="1">
      <alignment horizontal="center" vertical="center"/>
      <protection locked="0"/>
    </xf>
    <xf numFmtId="0" fontId="26" fillId="3" borderId="24" xfId="0" applyFont="1" applyFill="1" applyBorder="1" applyAlignment="1">
      <alignment horizontal="left" vertical="center" wrapText="1" indent="1"/>
    </xf>
    <xf numFmtId="0" fontId="32" fillId="3" borderId="28" xfId="0" applyFont="1" applyFill="1" applyBorder="1" applyAlignment="1">
      <alignment horizontal="left" vertical="center" wrapText="1" indent="1"/>
    </xf>
    <xf numFmtId="0" fontId="30" fillId="3" borderId="99" xfId="0" applyFont="1" applyFill="1" applyBorder="1" applyAlignment="1">
      <alignment horizontal="center" vertical="center" wrapText="1"/>
    </xf>
    <xf numFmtId="5" fontId="32" fillId="3" borderId="11" xfId="0" applyNumberFormat="1" applyFont="1" applyFill="1" applyBorder="1" applyAlignment="1">
      <alignment horizontal="center" vertical="center" wrapText="1"/>
    </xf>
    <xf numFmtId="171" fontId="26" fillId="4" borderId="11" xfId="0" applyNumberFormat="1" applyFont="1" applyFill="1" applyBorder="1" applyAlignment="1">
      <alignment horizontal="center" vertical="center" wrapText="1"/>
    </xf>
    <xf numFmtId="0" fontId="32" fillId="3" borderId="73" xfId="0" applyFont="1" applyFill="1" applyBorder="1" applyAlignment="1">
      <alignment horizontal="left" vertical="center" wrapText="1" indent="1"/>
    </xf>
    <xf numFmtId="1" fontId="32" fillId="3" borderId="103" xfId="0" applyNumberFormat="1" applyFont="1" applyFill="1" applyBorder="1" applyAlignment="1">
      <alignment horizontal="center" vertical="center" wrapText="1"/>
    </xf>
    <xf numFmtId="5" fontId="32" fillId="4" borderId="31" xfId="0" applyNumberFormat="1" applyFont="1" applyFill="1" applyBorder="1" applyAlignment="1" applyProtection="1">
      <alignment horizontal="center" vertical="center" wrapText="1"/>
      <protection locked="0"/>
    </xf>
    <xf numFmtId="5" fontId="32" fillId="3" borderId="31" xfId="0" applyNumberFormat="1" applyFont="1" applyFill="1" applyBorder="1" applyAlignment="1" applyProtection="1">
      <alignment horizontal="center" vertical="center" wrapText="1"/>
      <protection locked="0"/>
    </xf>
    <xf numFmtId="0" fontId="30" fillId="4" borderId="99" xfId="0" applyFont="1" applyFill="1" applyBorder="1" applyAlignment="1">
      <alignment horizontal="center" vertical="center" wrapText="1"/>
    </xf>
    <xf numFmtId="0" fontId="32" fillId="3" borderId="24" xfId="0" applyFont="1" applyFill="1" applyBorder="1" applyAlignment="1">
      <alignment horizontal="left" vertical="center" wrapText="1" indent="1"/>
    </xf>
    <xf numFmtId="1" fontId="32" fillId="3" borderId="34" xfId="0" applyNumberFormat="1" applyFont="1" applyFill="1" applyBorder="1" applyAlignment="1">
      <alignment horizontal="center" vertical="center" wrapText="1"/>
    </xf>
    <xf numFmtId="5" fontId="32" fillId="3" borderId="34" xfId="0" applyNumberFormat="1" applyFont="1" applyFill="1" applyBorder="1" applyAlignment="1">
      <alignment horizontal="center" vertical="center" wrapText="1"/>
    </xf>
    <xf numFmtId="5" fontId="32" fillId="3" borderId="36" xfId="0" applyNumberFormat="1" applyFont="1" applyFill="1" applyBorder="1" applyAlignment="1">
      <alignment horizontal="center" vertical="center" wrapText="1"/>
    </xf>
    <xf numFmtId="171" fontId="32" fillId="3" borderId="8" xfId="0" applyNumberFormat="1" applyFont="1" applyFill="1" applyBorder="1" applyAlignment="1">
      <alignment horizontal="center" vertical="center" wrapText="1"/>
    </xf>
    <xf numFmtId="5" fontId="32" fillId="3" borderId="8" xfId="0" applyNumberFormat="1" applyFont="1" applyFill="1" applyBorder="1" applyAlignment="1">
      <alignment horizontal="center" vertical="center" wrapText="1"/>
    </xf>
    <xf numFmtId="1" fontId="32" fillId="4" borderId="103" xfId="0" applyNumberFormat="1" applyFont="1" applyFill="1" applyBorder="1" applyAlignment="1">
      <alignment horizontal="center" vertical="center" wrapText="1"/>
    </xf>
    <xf numFmtId="5" fontId="32" fillId="4" borderId="103" xfId="0" applyNumberFormat="1" applyFont="1" applyFill="1" applyBorder="1" applyAlignment="1">
      <alignment horizontal="center" vertical="center" wrapText="1"/>
    </xf>
    <xf numFmtId="0" fontId="28" fillId="3" borderId="81" xfId="0" applyFont="1" applyFill="1" applyBorder="1" applyAlignment="1">
      <alignment horizontal="center" vertical="center" wrapText="1"/>
    </xf>
    <xf numFmtId="0" fontId="28" fillId="3" borderId="31" xfId="0" applyFont="1" applyFill="1" applyBorder="1" applyAlignment="1">
      <alignment horizontal="center" vertical="center" wrapText="1"/>
    </xf>
    <xf numFmtId="0" fontId="28" fillId="3" borderId="33" xfId="0" applyFont="1" applyFill="1" applyBorder="1" applyAlignment="1">
      <alignment horizontal="center" vertical="center" wrapText="1"/>
    </xf>
    <xf numFmtId="0" fontId="31" fillId="4" borderId="37" xfId="0" applyFont="1" applyFill="1" applyBorder="1" applyAlignment="1">
      <alignment horizontal="left" vertical="center" wrapText="1" indent="1"/>
    </xf>
    <xf numFmtId="0" fontId="31" fillId="3" borderId="28" xfId="0" applyFont="1" applyFill="1" applyBorder="1" applyAlignment="1">
      <alignment horizontal="left" vertical="center" wrapText="1" indent="1"/>
    </xf>
    <xf numFmtId="0" fontId="30" fillId="4" borderId="28" xfId="0" applyFont="1" applyFill="1" applyBorder="1" applyAlignment="1">
      <alignment horizontal="left" vertical="center" wrapText="1" indent="1"/>
    </xf>
    <xf numFmtId="5" fontId="32" fillId="4" borderId="11" xfId="0" applyNumberFormat="1" applyFont="1" applyFill="1" applyBorder="1" applyAlignment="1">
      <alignment horizontal="center" vertical="center" wrapText="1"/>
    </xf>
    <xf numFmtId="5" fontId="32" fillId="4" borderId="29" xfId="0" applyNumberFormat="1" applyFont="1" applyFill="1" applyBorder="1" applyAlignment="1">
      <alignment horizontal="center" vertical="center" wrapText="1"/>
    </xf>
    <xf numFmtId="0" fontId="31" fillId="4" borderId="28" xfId="0" applyFont="1" applyFill="1" applyBorder="1" applyAlignment="1">
      <alignment horizontal="left" vertical="center" wrapText="1" indent="1"/>
    </xf>
    <xf numFmtId="0" fontId="30" fillId="3" borderId="19" xfId="0" applyFont="1" applyFill="1" applyBorder="1" applyAlignment="1">
      <alignment horizontal="center" vertical="center" wrapText="1"/>
    </xf>
    <xf numFmtId="0" fontId="30" fillId="4" borderId="26" xfId="0" applyFont="1" applyFill="1" applyBorder="1" applyAlignment="1">
      <alignment horizontal="left" vertical="center" wrapText="1" indent="3"/>
    </xf>
    <xf numFmtId="0" fontId="26" fillId="3" borderId="8" xfId="0" applyFont="1" applyFill="1" applyBorder="1" applyAlignment="1">
      <alignment horizontal="center" vertical="center" wrapText="1"/>
    </xf>
    <xf numFmtId="0" fontId="26" fillId="4" borderId="8" xfId="0" applyFont="1" applyFill="1" applyBorder="1" applyAlignment="1">
      <alignment horizontal="center" vertical="center" wrapText="1"/>
    </xf>
    <xf numFmtId="37" fontId="32" fillId="3" borderId="8" xfId="0" applyNumberFormat="1" applyFont="1" applyFill="1" applyBorder="1" applyAlignment="1">
      <alignment horizontal="center" vertical="center" wrapText="1"/>
    </xf>
    <xf numFmtId="37" fontId="32" fillId="3" borderId="9" xfId="0" applyNumberFormat="1" applyFont="1" applyFill="1" applyBorder="1" applyAlignment="1">
      <alignment horizontal="center" vertical="center" wrapText="1"/>
    </xf>
    <xf numFmtId="0" fontId="30" fillId="4" borderId="26" xfId="0" applyFont="1" applyFill="1" applyBorder="1" applyAlignment="1">
      <alignment horizontal="left" vertical="center" wrapText="1" indent="4"/>
    </xf>
    <xf numFmtId="0" fontId="26" fillId="3" borderId="11" xfId="0" applyFont="1" applyFill="1" applyBorder="1" applyAlignment="1">
      <alignment horizontal="center" vertical="center" wrapText="1"/>
    </xf>
    <xf numFmtId="0" fontId="32" fillId="4" borderId="10" xfId="0" applyFont="1" applyFill="1" applyBorder="1" applyAlignment="1">
      <alignment horizontal="left" vertical="center" wrapText="1" indent="1"/>
    </xf>
    <xf numFmtId="0" fontId="32" fillId="4" borderId="11" xfId="0" applyFont="1" applyFill="1" applyBorder="1" applyAlignment="1">
      <alignment horizontal="center" vertical="center" wrapText="1"/>
    </xf>
    <xf numFmtId="37" fontId="32" fillId="4" borderId="11" xfId="0" applyNumberFormat="1" applyFont="1" applyFill="1" applyBorder="1" applyAlignment="1">
      <alignment horizontal="center" vertical="center" wrapText="1"/>
    </xf>
    <xf numFmtId="37" fontId="32" fillId="4" borderId="12" xfId="0" applyNumberFormat="1" applyFont="1" applyFill="1" applyBorder="1" applyAlignment="1">
      <alignment horizontal="center" vertical="center" wrapText="1"/>
    </xf>
    <xf numFmtId="0" fontId="32" fillId="3" borderId="119" xfId="0" applyFont="1" applyFill="1" applyBorder="1" applyAlignment="1">
      <alignment horizontal="left" vertical="center" wrapText="1" indent="1"/>
    </xf>
    <xf numFmtId="0" fontId="32" fillId="3" borderId="103" xfId="0" applyFont="1" applyFill="1" applyBorder="1" applyAlignment="1">
      <alignment horizontal="center" vertical="center" wrapText="1"/>
    </xf>
    <xf numFmtId="37" fontId="32" fillId="3" borderId="103" xfId="0" applyNumberFormat="1" applyFont="1" applyFill="1" applyBorder="1" applyAlignment="1">
      <alignment horizontal="center" vertical="center" wrapText="1"/>
    </xf>
    <xf numFmtId="37" fontId="32" fillId="3" borderId="104" xfId="0" applyNumberFormat="1" applyFont="1" applyFill="1" applyBorder="1" applyAlignment="1">
      <alignment horizontal="center" vertical="center" wrapText="1"/>
    </xf>
    <xf numFmtId="5" fontId="32" fillId="3" borderId="9" xfId="0" applyNumberFormat="1" applyFont="1" applyFill="1" applyBorder="1" applyAlignment="1">
      <alignment horizontal="center" vertical="center" wrapText="1"/>
    </xf>
    <xf numFmtId="0" fontId="32" fillId="3" borderId="11" xfId="0" applyFont="1" applyFill="1" applyBorder="1" applyAlignment="1">
      <alignment horizontal="center" vertical="center" wrapText="1"/>
    </xf>
    <xf numFmtId="0" fontId="32" fillId="4" borderId="4" xfId="0" applyFont="1" applyFill="1" applyBorder="1" applyAlignment="1">
      <alignment horizontal="left" vertical="center" wrapText="1" indent="1"/>
    </xf>
    <xf numFmtId="0" fontId="32" fillId="4" borderId="103" xfId="0" applyFont="1" applyFill="1" applyBorder="1" applyAlignment="1">
      <alignment horizontal="center" vertical="center" wrapText="1"/>
    </xf>
    <xf numFmtId="0" fontId="33" fillId="3" borderId="2" xfId="0" applyFont="1" applyFill="1" applyBorder="1" applyAlignment="1">
      <alignment wrapText="1"/>
    </xf>
    <xf numFmtId="0" fontId="33" fillId="3" borderId="0" xfId="0" applyFont="1" applyFill="1" applyAlignment="1">
      <alignment horizontal="center" wrapText="1"/>
    </xf>
    <xf numFmtId="0" fontId="33" fillId="3" borderId="0" xfId="0" applyFont="1" applyFill="1" applyAlignment="1">
      <alignment wrapText="1"/>
    </xf>
    <xf numFmtId="0" fontId="33" fillId="3" borderId="3" xfId="0" applyFont="1" applyFill="1" applyBorder="1" applyAlignment="1">
      <alignment wrapText="1"/>
    </xf>
    <xf numFmtId="0" fontId="33" fillId="3" borderId="26" xfId="0" applyFont="1" applyFill="1" applyBorder="1" applyAlignment="1">
      <alignment horizontal="left" vertical="center" wrapText="1"/>
    </xf>
    <xf numFmtId="0" fontId="33" fillId="3" borderId="17" xfId="0" applyFont="1" applyFill="1" applyBorder="1" applyAlignment="1">
      <alignment horizontal="center" vertical="center" wrapText="1"/>
    </xf>
    <xf numFmtId="0" fontId="33" fillId="3" borderId="17" xfId="0" applyFont="1" applyFill="1" applyBorder="1" applyAlignment="1">
      <alignment horizontal="left" vertical="center" wrapText="1"/>
    </xf>
    <xf numFmtId="0" fontId="33" fillId="3" borderId="27" xfId="0" applyFont="1" applyFill="1" applyBorder="1" applyAlignment="1">
      <alignment horizontal="left" vertical="center" wrapText="1"/>
    </xf>
    <xf numFmtId="0" fontId="24" fillId="3" borderId="26" xfId="5" applyFont="1" applyFill="1" applyBorder="1" applyAlignment="1">
      <alignment horizontal="center"/>
    </xf>
    <xf numFmtId="0" fontId="24" fillId="3" borderId="8" xfId="5" applyFont="1" applyFill="1" applyBorder="1" applyAlignment="1">
      <alignment horizontal="center" wrapText="1"/>
    </xf>
    <xf numFmtId="0" fontId="24" fillId="3" borderId="17" xfId="5" applyFont="1" applyFill="1" applyBorder="1" applyAlignment="1">
      <alignment horizontal="center" wrapText="1"/>
    </xf>
    <xf numFmtId="0" fontId="24" fillId="3" borderId="23" xfId="5" applyFont="1" applyFill="1" applyBorder="1" applyAlignment="1">
      <alignment horizontal="center" wrapText="1"/>
    </xf>
    <xf numFmtId="0" fontId="24" fillId="3" borderId="27" xfId="5" applyFont="1" applyFill="1" applyBorder="1" applyAlignment="1">
      <alignment horizontal="center" wrapText="1"/>
    </xf>
    <xf numFmtId="0" fontId="44" fillId="3" borderId="2" xfId="10" applyFont="1" applyFill="1" applyBorder="1" applyAlignment="1">
      <alignment horizontal="center" vertical="center"/>
    </xf>
    <xf numFmtId="0" fontId="44" fillId="3" borderId="0" xfId="10" applyFont="1" applyFill="1" applyAlignment="1">
      <alignment horizontal="center" vertical="center"/>
    </xf>
    <xf numFmtId="0" fontId="44" fillId="3" borderId="3" xfId="10" applyFont="1" applyFill="1" applyBorder="1" applyAlignment="1">
      <alignment horizontal="center" vertical="center"/>
    </xf>
    <xf numFmtId="0" fontId="3" fillId="3" borderId="2" xfId="10" applyFont="1" applyFill="1" applyBorder="1" applyAlignment="1">
      <alignment vertical="center"/>
    </xf>
    <xf numFmtId="0" fontId="3" fillId="3" borderId="0" xfId="10" applyFont="1" applyFill="1" applyAlignment="1">
      <alignment horizontal="left" vertical="center"/>
    </xf>
    <xf numFmtId="0" fontId="3" fillId="3" borderId="3" xfId="10" applyFont="1" applyFill="1" applyBorder="1" applyAlignment="1">
      <alignment vertical="center"/>
    </xf>
    <xf numFmtId="178" fontId="3" fillId="3" borderId="0" xfId="10" applyNumberFormat="1" applyFont="1" applyFill="1" applyAlignment="1">
      <alignment horizontal="left" vertical="center"/>
    </xf>
    <xf numFmtId="178" fontId="26" fillId="3" borderId="0" xfId="0" applyNumberFormat="1" applyFont="1" applyFill="1" applyAlignment="1">
      <alignment horizontal="left" vertical="center"/>
    </xf>
    <xf numFmtId="0" fontId="3" fillId="3" borderId="0" xfId="10" applyFont="1" applyFill="1" applyAlignment="1">
      <alignment horizontal="left" vertical="center" wrapText="1"/>
    </xf>
    <xf numFmtId="0" fontId="3" fillId="3" borderId="0" xfId="10" applyFont="1" applyFill="1" applyAlignment="1">
      <alignment vertical="center"/>
    </xf>
    <xf numFmtId="0" fontId="25" fillId="3" borderId="0" xfId="0" applyFont="1" applyFill="1" applyAlignment="1">
      <alignment vertical="center"/>
    </xf>
    <xf numFmtId="0" fontId="3" fillId="3" borderId="17" xfId="10" applyFont="1" applyFill="1" applyBorder="1" applyAlignment="1">
      <alignment vertical="center"/>
    </xf>
    <xf numFmtId="0" fontId="24" fillId="3" borderId="0" xfId="10" applyFont="1" applyFill="1" applyAlignment="1">
      <alignment horizontal="right" vertical="center"/>
    </xf>
    <xf numFmtId="0" fontId="3" fillId="3" borderId="0" xfId="10" applyFont="1" applyFill="1" applyAlignment="1">
      <alignment horizontal="left"/>
    </xf>
    <xf numFmtId="0" fontId="24" fillId="3" borderId="17" xfId="10" applyFont="1" applyFill="1" applyBorder="1" applyAlignment="1">
      <alignment horizontal="center" vertical="center"/>
    </xf>
    <xf numFmtId="0" fontId="30" fillId="3" borderId="0" xfId="10" applyFont="1" applyFill="1" applyAlignment="1">
      <alignment horizontal="left"/>
    </xf>
    <xf numFmtId="0" fontId="3" fillId="3" borderId="4" xfId="10" applyFont="1" applyFill="1" applyBorder="1"/>
    <xf numFmtId="0" fontId="3" fillId="3" borderId="5" xfId="10" applyFont="1" applyFill="1" applyBorder="1"/>
    <xf numFmtId="0" fontId="3" fillId="3" borderId="6" xfId="10" applyFont="1" applyFill="1" applyBorder="1"/>
    <xf numFmtId="0" fontId="26" fillId="3" borderId="2" xfId="1" applyFont="1" applyFill="1" applyBorder="1" applyAlignment="1">
      <alignment horizontal="left" vertical="center"/>
    </xf>
    <xf numFmtId="0" fontId="26" fillId="3" borderId="0" xfId="1" applyFont="1" applyFill="1" applyAlignment="1">
      <alignment horizontal="left" vertical="center"/>
    </xf>
    <xf numFmtId="0" fontId="26" fillId="3" borderId="3" xfId="1" applyFont="1" applyFill="1" applyBorder="1" applyAlignment="1">
      <alignment horizontal="left" vertical="center"/>
    </xf>
    <xf numFmtId="0" fontId="31" fillId="3" borderId="0" xfId="1" applyFont="1" applyFill="1" applyAlignment="1">
      <alignment horizontal="left" vertical="center"/>
    </xf>
    <xf numFmtId="0" fontId="31" fillId="3" borderId="0" xfId="1" applyFont="1" applyFill="1" applyAlignment="1">
      <alignment horizontal="center" vertical="center"/>
    </xf>
    <xf numFmtId="0" fontId="31" fillId="3" borderId="0" xfId="1" applyFont="1" applyFill="1" applyAlignment="1">
      <alignment horizontal="left" vertical="center" indent="1"/>
    </xf>
    <xf numFmtId="0" fontId="31" fillId="3" borderId="14" xfId="1" applyFont="1" applyFill="1" applyBorder="1" applyAlignment="1">
      <alignment horizontal="left" vertical="center"/>
    </xf>
    <xf numFmtId="0" fontId="26" fillId="3" borderId="24" xfId="1" applyFont="1" applyFill="1" applyBorder="1" applyAlignment="1">
      <alignment horizontal="left" vertical="center"/>
    </xf>
    <xf numFmtId="0" fontId="26" fillId="3" borderId="14" xfId="1" applyFont="1" applyFill="1" applyBorder="1" applyAlignment="1">
      <alignment horizontal="left" vertical="center"/>
    </xf>
    <xf numFmtId="0" fontId="31" fillId="3" borderId="14" xfId="1" applyFont="1" applyFill="1" applyBorder="1" applyAlignment="1">
      <alignment horizontal="left" vertical="center" indent="1"/>
    </xf>
    <xf numFmtId="0" fontId="26" fillId="3" borderId="25" xfId="1" applyFont="1" applyFill="1" applyBorder="1" applyAlignment="1">
      <alignment horizontal="left" vertical="center"/>
    </xf>
    <xf numFmtId="0" fontId="29" fillId="3" borderId="0" xfId="1" applyFont="1" applyFill="1" applyAlignment="1">
      <alignment horizontal="left" vertical="center"/>
    </xf>
    <xf numFmtId="0" fontId="26" fillId="3" borderId="4" xfId="1" applyFont="1" applyFill="1" applyBorder="1" applyAlignment="1">
      <alignment horizontal="left" vertical="center"/>
    </xf>
    <xf numFmtId="0" fontId="26" fillId="3" borderId="5" xfId="1" applyFont="1" applyFill="1" applyBorder="1" applyAlignment="1">
      <alignment horizontal="left" vertical="center"/>
    </xf>
    <xf numFmtId="0" fontId="26" fillId="3" borderId="6" xfId="1" applyFont="1" applyFill="1" applyBorder="1" applyAlignment="1">
      <alignment horizontal="left" vertical="center"/>
    </xf>
    <xf numFmtId="0" fontId="30" fillId="3" borderId="2" xfId="0" applyFont="1" applyFill="1" applyBorder="1" applyAlignment="1">
      <alignment horizontal="left" vertical="top"/>
    </xf>
    <xf numFmtId="0" fontId="30" fillId="3" borderId="0" xfId="0" applyFont="1" applyFill="1" applyAlignment="1">
      <alignment horizontal="left" vertical="top"/>
    </xf>
    <xf numFmtId="0" fontId="30" fillId="3" borderId="3" xfId="0" applyFont="1" applyFill="1" applyBorder="1" applyAlignment="1">
      <alignment horizontal="left" vertical="top"/>
    </xf>
    <xf numFmtId="0" fontId="30" fillId="3" borderId="2" xfId="0" applyFont="1" applyFill="1" applyBorder="1" applyAlignment="1">
      <alignment horizontal="center"/>
    </xf>
    <xf numFmtId="0" fontId="31" fillId="3" borderId="2" xfId="1" applyFont="1" applyFill="1" applyBorder="1"/>
    <xf numFmtId="0" fontId="30" fillId="3" borderId="0" xfId="1" applyFont="1" applyFill="1" applyAlignment="1">
      <alignment horizontal="center" vertical="center"/>
    </xf>
    <xf numFmtId="0" fontId="30" fillId="3" borderId="3" xfId="1" applyFont="1" applyFill="1" applyBorder="1" applyAlignment="1">
      <alignment horizontal="center" vertical="center"/>
    </xf>
    <xf numFmtId="0" fontId="31" fillId="3" borderId="3" xfId="0" applyFont="1" applyFill="1" applyBorder="1" applyAlignment="1">
      <alignment horizontal="left" wrapText="1"/>
    </xf>
    <xf numFmtId="0" fontId="31" fillId="3" borderId="3" xfId="1" applyFont="1" applyFill="1" applyBorder="1" applyAlignment="1">
      <alignment horizontal="left" vertical="top" wrapText="1"/>
    </xf>
    <xf numFmtId="0" fontId="30" fillId="3" borderId="0" xfId="0" applyFont="1" applyFill="1" applyAlignment="1">
      <alignment horizontal="right" vertical="center"/>
    </xf>
    <xf numFmtId="0" fontId="30" fillId="3" borderId="0" xfId="1" applyFont="1" applyFill="1" applyAlignment="1">
      <alignment horizontal="right" vertical="center" wrapText="1"/>
    </xf>
    <xf numFmtId="0" fontId="30" fillId="3" borderId="0" xfId="1" applyFont="1" applyFill="1" applyAlignment="1">
      <alignment horizontal="center" vertical="center" wrapText="1"/>
    </xf>
    <xf numFmtId="0" fontId="37" fillId="3" borderId="0" xfId="2" applyFont="1" applyFill="1" applyBorder="1" applyAlignment="1" applyProtection="1">
      <alignment horizontal="center" vertical="center"/>
    </xf>
    <xf numFmtId="0" fontId="31" fillId="3" borderId="0" xfId="0" applyFont="1" applyFill="1" applyAlignment="1">
      <alignment horizontal="right" vertical="center"/>
    </xf>
    <xf numFmtId="0" fontId="30" fillId="3" borderId="0" xfId="1" applyFont="1" applyFill="1"/>
    <xf numFmtId="0" fontId="31" fillId="3" borderId="3" xfId="1" applyFont="1" applyFill="1" applyBorder="1" applyAlignment="1">
      <alignment vertical="top" wrapText="1"/>
    </xf>
    <xf numFmtId="0" fontId="37" fillId="3" borderId="3" xfId="2" applyFont="1" applyFill="1" applyBorder="1" applyAlignment="1" applyProtection="1">
      <alignment vertical="top"/>
    </xf>
    <xf numFmtId="0" fontId="31" fillId="3" borderId="2" xfId="0" applyFont="1" applyFill="1" applyBorder="1"/>
    <xf numFmtId="0" fontId="31" fillId="3" borderId="3" xfId="0" applyFont="1" applyFill="1" applyBorder="1"/>
    <xf numFmtId="0" fontId="26" fillId="3" borderId="2" xfId="0" applyFont="1" applyFill="1" applyBorder="1"/>
    <xf numFmtId="49" fontId="26" fillId="3" borderId="0" xfId="0" applyNumberFormat="1" applyFont="1" applyFill="1" applyAlignment="1">
      <alignment horizontal="right"/>
    </xf>
    <xf numFmtId="0" fontId="26" fillId="3" borderId="0" xfId="0" applyFont="1" applyFill="1"/>
    <xf numFmtId="0" fontId="26" fillId="3" borderId="3" xfId="0" applyFont="1" applyFill="1" applyBorder="1"/>
    <xf numFmtId="0" fontId="26" fillId="3" borderId="4" xfId="0" applyFont="1" applyFill="1" applyBorder="1"/>
    <xf numFmtId="49" fontId="26" fillId="3" borderId="5" xfId="0" applyNumberFormat="1" applyFont="1" applyFill="1" applyBorder="1" applyAlignment="1">
      <alignment horizontal="right"/>
    </xf>
    <xf numFmtId="0" fontId="26" fillId="3" borderId="5" xfId="0" applyFont="1" applyFill="1" applyBorder="1"/>
    <xf numFmtId="0" fontId="26" fillId="3" borderId="6" xfId="0" applyFont="1" applyFill="1" applyBorder="1"/>
    <xf numFmtId="49" fontId="26" fillId="3" borderId="2" xfId="0" applyNumberFormat="1" applyFont="1" applyFill="1" applyBorder="1" applyAlignment="1">
      <alignment horizontal="right"/>
    </xf>
    <xf numFmtId="164" fontId="26" fillId="3" borderId="3" xfId="0" applyNumberFormat="1" applyFont="1" applyFill="1" applyBorder="1" applyAlignment="1">
      <alignment horizontal="left" vertical="center"/>
    </xf>
    <xf numFmtId="0" fontId="26" fillId="3" borderId="2" xfId="0" applyFont="1" applyFill="1" applyBorder="1" applyAlignment="1">
      <alignment horizontal="right" vertical="top" wrapText="1"/>
    </xf>
    <xf numFmtId="165" fontId="30" fillId="3" borderId="0" xfId="0" applyNumberFormat="1" applyFont="1" applyFill="1" applyAlignment="1">
      <alignment horizontal="center" vertical="center"/>
    </xf>
    <xf numFmtId="165" fontId="32" fillId="3" borderId="0" xfId="0" applyNumberFormat="1" applyFont="1" applyFill="1" applyAlignment="1">
      <alignment horizontal="center" vertical="center"/>
    </xf>
    <xf numFmtId="165" fontId="26" fillId="3" borderId="3" xfId="0" applyNumberFormat="1" applyFont="1" applyFill="1" applyBorder="1" applyAlignment="1">
      <alignment horizontal="left" vertical="center"/>
    </xf>
    <xf numFmtId="49" fontId="31" fillId="3" borderId="2" xfId="0" applyNumberFormat="1" applyFont="1" applyFill="1" applyBorder="1" applyAlignment="1">
      <alignment horizontal="right"/>
    </xf>
    <xf numFmtId="0" fontId="31" fillId="3" borderId="0" xfId="0" applyFont="1" applyFill="1" applyAlignment="1">
      <alignment horizontal="left"/>
    </xf>
    <xf numFmtId="0" fontId="31" fillId="3" borderId="0" xfId="0" applyFont="1" applyFill="1"/>
    <xf numFmtId="49" fontId="31" fillId="3" borderId="2" xfId="0" quotePrefix="1" applyNumberFormat="1" applyFont="1" applyFill="1" applyBorder="1" applyAlignment="1">
      <alignment horizontal="left" vertical="top"/>
    </xf>
    <xf numFmtId="0" fontId="31" fillId="3" borderId="3" xfId="0" applyFont="1" applyFill="1" applyBorder="1" applyAlignment="1">
      <alignment wrapText="1"/>
    </xf>
    <xf numFmtId="0" fontId="31" fillId="3" borderId="0" xfId="0" applyFont="1" applyFill="1" applyAlignment="1">
      <alignment horizontal="center" vertical="center" wrapText="1"/>
    </xf>
    <xf numFmtId="0" fontId="26" fillId="3" borderId="0" xfId="0" applyFont="1" applyFill="1" applyAlignment="1">
      <alignment horizontal="center" vertical="center" wrapText="1"/>
    </xf>
    <xf numFmtId="0" fontId="31" fillId="3" borderId="3" xfId="0" applyFont="1" applyFill="1" applyBorder="1" applyAlignment="1">
      <alignment horizontal="left" vertical="top" wrapText="1"/>
    </xf>
    <xf numFmtId="49" fontId="31" fillId="3" borderId="2" xfId="0" applyNumberFormat="1" applyFont="1" applyFill="1" applyBorder="1" applyAlignment="1">
      <alignment horizontal="right" vertical="top" wrapText="1"/>
    </xf>
    <xf numFmtId="0" fontId="62" fillId="3" borderId="0" xfId="2" applyFont="1" applyFill="1" applyBorder="1" applyAlignment="1" applyProtection="1">
      <alignment horizontal="center" vertical="center" wrapText="1"/>
    </xf>
    <xf numFmtId="49" fontId="26" fillId="3" borderId="4" xfId="0" applyNumberFormat="1" applyFont="1" applyFill="1" applyBorder="1" applyAlignment="1">
      <alignment horizontal="right"/>
    </xf>
    <xf numFmtId="0" fontId="31" fillId="3" borderId="4" xfId="1" applyFont="1" applyFill="1" applyBorder="1"/>
    <xf numFmtId="0" fontId="26" fillId="3" borderId="5" xfId="0" applyFont="1" applyFill="1" applyBorder="1" applyAlignment="1">
      <alignment horizontal="center" vertical="center"/>
    </xf>
    <xf numFmtId="0" fontId="37" fillId="3" borderId="6" xfId="2" applyFont="1" applyFill="1" applyBorder="1" applyAlignment="1" applyProtection="1">
      <alignment vertical="top"/>
    </xf>
    <xf numFmtId="49" fontId="31" fillId="3" borderId="2" xfId="0" applyNumberFormat="1" applyFont="1" applyFill="1" applyBorder="1" applyAlignment="1">
      <alignment horizontal="left" vertical="top"/>
    </xf>
    <xf numFmtId="0" fontId="26" fillId="3" borderId="6" xfId="0" applyFont="1" applyFill="1" applyBorder="1" applyAlignment="1">
      <alignment horizontal="center" vertical="center"/>
    </xf>
    <xf numFmtId="0" fontId="26" fillId="3" borderId="1" xfId="0" applyFont="1" applyFill="1" applyBorder="1"/>
    <xf numFmtId="49" fontId="26" fillId="3" borderId="2" xfId="0" applyNumberFormat="1" applyFont="1" applyFill="1" applyBorder="1" applyAlignment="1">
      <alignment horizontal="right" vertical="top"/>
    </xf>
    <xf numFmtId="164" fontId="26" fillId="3" borderId="0" xfId="0" applyNumberFormat="1" applyFont="1" applyFill="1" applyAlignment="1">
      <alignment horizontal="left" vertical="center"/>
    </xf>
    <xf numFmtId="0" fontId="26" fillId="3" borderId="2" xfId="0" applyFont="1" applyFill="1" applyBorder="1" applyAlignment="1">
      <alignment horizontal="right" vertical="top"/>
    </xf>
    <xf numFmtId="165" fontId="26" fillId="3" borderId="0" xfId="0" applyNumberFormat="1" applyFont="1" applyFill="1" applyAlignment="1">
      <alignment horizontal="left" vertical="center"/>
    </xf>
    <xf numFmtId="49" fontId="31" fillId="3" borderId="2" xfId="0" quotePrefix="1" applyNumberFormat="1" applyFont="1" applyFill="1" applyBorder="1" applyAlignment="1">
      <alignment horizontal="right" vertical="top"/>
    </xf>
    <xf numFmtId="0" fontId="30" fillId="3" borderId="0" xfId="0" applyFont="1" applyFill="1" applyAlignment="1">
      <alignment horizontal="center" vertical="top"/>
    </xf>
    <xf numFmtId="0" fontId="30" fillId="3" borderId="3" xfId="0" applyFont="1" applyFill="1" applyBorder="1" applyAlignment="1">
      <alignment horizontal="center" vertical="top"/>
    </xf>
    <xf numFmtId="0" fontId="51" fillId="3" borderId="0" xfId="0" applyFont="1" applyFill="1" applyAlignment="1">
      <alignment horizontal="center" vertical="top"/>
    </xf>
    <xf numFmtId="0" fontId="27" fillId="3" borderId="0" xfId="0" applyFont="1" applyFill="1" applyAlignment="1">
      <alignment horizontal="left" vertical="center"/>
    </xf>
    <xf numFmtId="0" fontId="27" fillId="3" borderId="0" xfId="0" applyFont="1" applyFill="1" applyAlignment="1">
      <alignment horizontal="center" vertical="center"/>
    </xf>
    <xf numFmtId="0" fontId="30" fillId="3" borderId="3" xfId="0" applyFont="1" applyFill="1" applyBorder="1" applyAlignment="1">
      <alignment horizontal="center"/>
    </xf>
    <xf numFmtId="49" fontId="31" fillId="3" borderId="2" xfId="0" applyNumberFormat="1" applyFont="1" applyFill="1" applyBorder="1" applyAlignment="1">
      <alignment horizontal="right" vertical="top"/>
    </xf>
    <xf numFmtId="0" fontId="26" fillId="3" borderId="0" xfId="0" applyFont="1" applyFill="1" applyAlignment="1">
      <alignment horizontal="left" vertical="top"/>
    </xf>
    <xf numFmtId="0" fontId="26" fillId="3" borderId="0" xfId="0" applyFont="1" applyFill="1" applyAlignment="1">
      <alignment horizontal="left"/>
    </xf>
    <xf numFmtId="0" fontId="26" fillId="3" borderId="3" xfId="0" applyFont="1" applyFill="1" applyBorder="1" applyAlignment="1">
      <alignment horizontal="left"/>
    </xf>
    <xf numFmtId="49" fontId="31" fillId="3" borderId="4" xfId="0" applyNumberFormat="1" applyFont="1" applyFill="1" applyBorder="1" applyAlignment="1">
      <alignment horizontal="right"/>
    </xf>
    <xf numFmtId="0" fontId="26" fillId="3" borderId="5" xfId="0" applyFont="1" applyFill="1" applyBorder="1" applyAlignment="1">
      <alignment horizontal="left"/>
    </xf>
    <xf numFmtId="0" fontId="26" fillId="3" borderId="6" xfId="0" applyFont="1" applyFill="1" applyBorder="1" applyAlignment="1">
      <alignment horizontal="left"/>
    </xf>
    <xf numFmtId="1" fontId="68" fillId="0" borderId="0" xfId="0" applyNumberFormat="1" applyFont="1" applyAlignment="1">
      <alignment horizontal="center" vertical="center"/>
    </xf>
    <xf numFmtId="0" fontId="68" fillId="0" borderId="0" xfId="0" applyFont="1" applyAlignment="1">
      <alignment horizontal="center" vertical="center"/>
    </xf>
    <xf numFmtId="0" fontId="52" fillId="3" borderId="0" xfId="1" applyFont="1" applyFill="1" applyAlignment="1">
      <alignment horizontal="center" vertical="center" wrapText="1"/>
    </xf>
    <xf numFmtId="0" fontId="61" fillId="3" borderId="0" xfId="0" applyFont="1" applyFill="1" applyAlignment="1">
      <alignment horizontal="center" vertical="center" wrapText="1"/>
    </xf>
    <xf numFmtId="0" fontId="26" fillId="3" borderId="0" xfId="0" applyFont="1" applyFill="1" applyAlignment="1">
      <alignment horizontal="left" vertical="center"/>
    </xf>
    <xf numFmtId="0" fontId="31" fillId="3" borderId="0" xfId="1" applyFont="1" applyFill="1" applyAlignment="1">
      <alignment horizontal="left" vertical="center" wrapText="1"/>
    </xf>
    <xf numFmtId="0" fontId="31" fillId="3" borderId="0" xfId="0" applyFont="1" applyFill="1" applyAlignment="1">
      <alignment horizontal="left" vertical="center" indent="1"/>
    </xf>
    <xf numFmtId="0" fontId="60" fillId="3" borderId="0" xfId="2" applyFont="1" applyFill="1" applyBorder="1" applyAlignment="1" applyProtection="1">
      <alignment horizontal="center" vertical="center" wrapText="1"/>
    </xf>
    <xf numFmtId="0" fontId="59" fillId="3" borderId="0" xfId="2" applyFont="1" applyFill="1" applyBorder="1" applyAlignment="1" applyProtection="1">
      <alignment horizontal="center" vertical="center"/>
    </xf>
    <xf numFmtId="0" fontId="31" fillId="3" borderId="0" xfId="1" applyFont="1" applyFill="1" applyAlignment="1">
      <alignment horizontal="center" vertical="center" wrapText="1"/>
    </xf>
    <xf numFmtId="0" fontId="30" fillId="3" borderId="0" xfId="1" applyFont="1" applyFill="1" applyAlignment="1">
      <alignment horizontal="right" vertical="center" wrapText="1" indent="1"/>
    </xf>
    <xf numFmtId="0" fontId="31" fillId="3" borderId="0" xfId="1" applyFont="1" applyFill="1" applyAlignment="1">
      <alignment vertical="center"/>
    </xf>
    <xf numFmtId="49" fontId="30" fillId="3" borderId="0" xfId="0" applyNumberFormat="1" applyFont="1" applyFill="1" applyAlignment="1">
      <alignment horizontal="center" vertical="center"/>
    </xf>
    <xf numFmtId="0" fontId="30" fillId="3" borderId="0" xfId="0" applyFont="1" applyFill="1" applyAlignment="1">
      <alignment horizontal="center" vertical="center"/>
    </xf>
    <xf numFmtId="49" fontId="32" fillId="3" borderId="0" xfId="0" applyNumberFormat="1" applyFont="1" applyFill="1" applyAlignment="1">
      <alignment horizontal="center" vertical="center"/>
    </xf>
    <xf numFmtId="0" fontId="32" fillId="3" borderId="0" xfId="0" applyFont="1" applyFill="1" applyAlignment="1">
      <alignment horizontal="center" vertical="center"/>
    </xf>
    <xf numFmtId="0" fontId="31" fillId="3" borderId="0" xfId="1" applyFont="1" applyFill="1"/>
    <xf numFmtId="0" fontId="31" fillId="3" borderId="0" xfId="0" applyFont="1" applyFill="1" applyAlignment="1">
      <alignment horizontal="right" indent="1"/>
    </xf>
    <xf numFmtId="0" fontId="12" fillId="3" borderId="0" xfId="1" applyFill="1"/>
    <xf numFmtId="0" fontId="2" fillId="3" borderId="11" xfId="0" applyFont="1" applyFill="1" applyBorder="1" applyAlignment="1" applyProtection="1">
      <alignment horizontal="center" vertical="center"/>
      <protection locked="0"/>
    </xf>
    <xf numFmtId="0" fontId="33" fillId="3" borderId="0" xfId="0" applyFont="1" applyFill="1" applyAlignment="1">
      <alignment horizontal="left"/>
    </xf>
    <xf numFmtId="0" fontId="2" fillId="3" borderId="11" xfId="0" applyFont="1" applyFill="1" applyBorder="1" applyAlignment="1" applyProtection="1">
      <alignment vertical="center"/>
      <protection locked="0"/>
    </xf>
    <xf numFmtId="0" fontId="12" fillId="3" borderId="0" xfId="0" applyFont="1" applyFill="1"/>
    <xf numFmtId="0" fontId="12" fillId="3" borderId="0" xfId="0" applyFont="1" applyFill="1" applyAlignment="1">
      <alignment horizontal="right"/>
    </xf>
    <xf numFmtId="0" fontId="31" fillId="3" borderId="43" xfId="0" applyFont="1" applyFill="1" applyBorder="1"/>
    <xf numFmtId="0" fontId="31" fillId="3" borderId="44" xfId="0" applyFont="1" applyFill="1" applyBorder="1"/>
    <xf numFmtId="0" fontId="2" fillId="3" borderId="0" xfId="0" applyFont="1" applyFill="1" applyAlignment="1">
      <alignment horizontal="right" wrapText="1" indent="1"/>
    </xf>
    <xf numFmtId="0" fontId="2" fillId="3" borderId="0" xfId="0" applyFont="1" applyFill="1" applyAlignment="1">
      <alignment vertical="center"/>
    </xf>
    <xf numFmtId="0" fontId="2" fillId="3" borderId="19" xfId="0" applyFont="1" applyFill="1" applyBorder="1" applyAlignment="1">
      <alignment vertical="center"/>
    </xf>
    <xf numFmtId="0" fontId="12" fillId="3" borderId="15" xfId="0" applyFont="1" applyFill="1" applyBorder="1"/>
    <xf numFmtId="0" fontId="31" fillId="3" borderId="0" xfId="0" applyFont="1" applyFill="1" applyAlignment="1">
      <alignment horizontal="center"/>
    </xf>
    <xf numFmtId="0" fontId="31" fillId="3" borderId="19" xfId="0" applyFont="1" applyFill="1" applyBorder="1" applyAlignment="1">
      <alignment horizontal="center"/>
    </xf>
    <xf numFmtId="0" fontId="26" fillId="3" borderId="44" xfId="0" applyFont="1" applyFill="1" applyBorder="1" applyAlignment="1">
      <alignment vertical="center"/>
    </xf>
    <xf numFmtId="0" fontId="33" fillId="3" borderId="0" xfId="0" applyFont="1" applyFill="1" applyAlignment="1">
      <alignment horizontal="left" vertical="center"/>
    </xf>
    <xf numFmtId="0" fontId="12" fillId="3" borderId="19" xfId="0" applyFont="1" applyFill="1" applyBorder="1"/>
    <xf numFmtId="0" fontId="31" fillId="3" borderId="19" xfId="0" applyFont="1" applyFill="1" applyBorder="1" applyAlignment="1">
      <alignment horizontal="center" vertical="top"/>
    </xf>
    <xf numFmtId="0" fontId="31" fillId="3" borderId="15" xfId="0" applyFont="1" applyFill="1" applyBorder="1" applyAlignment="1">
      <alignment horizontal="center" vertical="center"/>
    </xf>
    <xf numFmtId="0" fontId="31" fillId="3" borderId="19" xfId="0" applyFont="1" applyFill="1" applyBorder="1" applyAlignment="1">
      <alignment horizontal="center" vertical="center"/>
    </xf>
    <xf numFmtId="0" fontId="74" fillId="3" borderId="19" xfId="0" applyFont="1" applyFill="1" applyBorder="1" applyAlignment="1">
      <alignment horizontal="center"/>
    </xf>
    <xf numFmtId="0" fontId="31" fillId="3" borderId="0" xfId="0" applyFont="1" applyFill="1" applyAlignment="1">
      <alignment vertical="center"/>
    </xf>
    <xf numFmtId="0" fontId="31" fillId="3" borderId="19" xfId="0" applyFont="1" applyFill="1" applyBorder="1" applyAlignment="1">
      <alignment vertical="center"/>
    </xf>
    <xf numFmtId="0" fontId="31" fillId="3" borderId="15" xfId="0" applyFont="1" applyFill="1" applyBorder="1" applyAlignment="1">
      <alignment horizontal="center"/>
    </xf>
    <xf numFmtId="0" fontId="74" fillId="3" borderId="19" xfId="0" applyFont="1" applyFill="1" applyBorder="1" applyAlignment="1">
      <alignment horizontal="center" vertical="top"/>
    </xf>
    <xf numFmtId="0" fontId="31" fillId="3" borderId="11" xfId="0" applyFont="1" applyFill="1" applyBorder="1" applyAlignment="1" applyProtection="1">
      <alignment horizontal="center" vertical="center"/>
      <protection locked="0"/>
    </xf>
    <xf numFmtId="0" fontId="31" fillId="3" borderId="15" xfId="0" applyFont="1" applyFill="1" applyBorder="1"/>
    <xf numFmtId="0" fontId="31" fillId="3" borderId="15" xfId="0" applyFont="1" applyFill="1" applyBorder="1" applyAlignment="1">
      <alignment vertical="center"/>
    </xf>
    <xf numFmtId="0" fontId="31" fillId="3" borderId="15" xfId="0" applyFont="1" applyFill="1" applyBorder="1" applyAlignment="1">
      <alignment horizontal="right" wrapText="1"/>
    </xf>
    <xf numFmtId="0" fontId="31" fillId="3" borderId="0" xfId="0" applyFont="1" applyFill="1" applyAlignment="1">
      <alignment horizontal="right" wrapText="1"/>
    </xf>
    <xf numFmtId="0" fontId="31" fillId="3" borderId="19" xfId="0" applyFont="1" applyFill="1" applyBorder="1" applyAlignment="1">
      <alignment horizontal="left" vertical="center" indent="1"/>
    </xf>
    <xf numFmtId="0" fontId="31" fillId="3" borderId="22" xfId="0" applyFont="1" applyFill="1" applyBorder="1" applyAlignment="1">
      <alignment horizontal="center"/>
    </xf>
    <xf numFmtId="0" fontId="31" fillId="3" borderId="4" xfId="0" applyFont="1" applyFill="1" applyBorder="1"/>
    <xf numFmtId="0" fontId="31" fillId="3" borderId="5" xfId="0" applyFont="1" applyFill="1" applyBorder="1"/>
    <xf numFmtId="0" fontId="31" fillId="3" borderId="6" xfId="0" applyFont="1" applyFill="1" applyBorder="1"/>
    <xf numFmtId="174" fontId="6" fillId="0" borderId="0" xfId="9" applyNumberFormat="1" applyFont="1" applyAlignment="1" applyProtection="1">
      <alignment horizontal="left" vertical="center" wrapText="1"/>
      <protection locked="0"/>
    </xf>
    <xf numFmtId="0" fontId="35" fillId="0" borderId="0" xfId="0" applyFont="1" applyAlignment="1" applyProtection="1">
      <alignment horizontal="left" vertical="center" wrapText="1"/>
      <protection locked="0"/>
    </xf>
    <xf numFmtId="174" fontId="8" fillId="0" borderId="0" xfId="9" applyNumberFormat="1" applyAlignment="1">
      <alignment horizontal="left" vertical="center" wrapText="1"/>
    </xf>
    <xf numFmtId="0" fontId="35" fillId="0" borderId="0" xfId="0" applyFont="1" applyAlignment="1">
      <alignment horizontal="left" vertical="center" wrapText="1"/>
    </xf>
    <xf numFmtId="174" fontId="6" fillId="0" borderId="0" xfId="9" applyNumberFormat="1" applyFont="1" applyAlignment="1">
      <alignment horizontal="left" vertical="center" wrapText="1"/>
    </xf>
    <xf numFmtId="184" fontId="5" fillId="0" borderId="0" xfId="9" applyNumberFormat="1" applyFont="1" applyAlignment="1">
      <alignment horizontal="left" vertical="center" wrapText="1"/>
    </xf>
    <xf numFmtId="184" fontId="31" fillId="0" borderId="0" xfId="0" applyNumberFormat="1" applyFont="1" applyAlignment="1">
      <alignment horizontal="left" vertical="center" wrapText="1"/>
    </xf>
    <xf numFmtId="0" fontId="2" fillId="0" borderId="0" xfId="9" applyFont="1" applyAlignment="1">
      <alignment horizontal="left" vertical="center" wrapText="1"/>
    </xf>
    <xf numFmtId="0" fontId="31" fillId="0" borderId="0" xfId="0" applyFont="1" applyAlignment="1">
      <alignment horizontal="left" vertical="center" wrapText="1"/>
    </xf>
    <xf numFmtId="185" fontId="5" fillId="0" borderId="0" xfId="9" applyNumberFormat="1" applyFont="1" applyAlignment="1">
      <alignment horizontal="left" vertical="center" wrapText="1"/>
    </xf>
    <xf numFmtId="185" fontId="31" fillId="0" borderId="0" xfId="0" applyNumberFormat="1" applyFont="1" applyAlignment="1">
      <alignment horizontal="left" vertical="center" wrapText="1"/>
    </xf>
    <xf numFmtId="0" fontId="5" fillId="0" borderId="0" xfId="9" applyFont="1" applyAlignment="1">
      <alignment horizontal="left" vertical="center" wrapText="1"/>
    </xf>
    <xf numFmtId="0" fontId="6" fillId="0" borderId="0" xfId="9" applyFont="1" applyAlignment="1">
      <alignment horizontal="left" vertical="center" wrapText="1"/>
    </xf>
    <xf numFmtId="0" fontId="0" fillId="0" borderId="0" xfId="0" applyAlignment="1">
      <alignment horizontal="left" vertical="center" wrapText="1"/>
    </xf>
    <xf numFmtId="0" fontId="7" fillId="0" borderId="0" xfId="9" applyFont="1" applyAlignment="1">
      <alignment horizontal="left" vertical="center" wrapText="1"/>
    </xf>
    <xf numFmtId="0" fontId="43" fillId="2" borderId="89" xfId="0" applyFont="1" applyFill="1" applyBorder="1" applyAlignment="1" applyProtection="1">
      <alignment horizontal="left" vertical="center"/>
      <protection locked="0"/>
    </xf>
    <xf numFmtId="0" fontId="42" fillId="0" borderId="40" xfId="0" applyFont="1" applyBorder="1" applyAlignment="1" applyProtection="1">
      <alignment horizontal="left" vertical="center"/>
      <protection locked="0"/>
    </xf>
    <xf numFmtId="0" fontId="42" fillId="0" borderId="90" xfId="0" applyFont="1" applyBorder="1" applyAlignment="1" applyProtection="1">
      <alignment horizontal="left" vertical="center"/>
      <protection locked="0"/>
    </xf>
    <xf numFmtId="0" fontId="43" fillId="2" borderId="85" xfId="0" applyFont="1" applyFill="1" applyBorder="1" applyAlignment="1" applyProtection="1">
      <alignment horizontal="left" vertical="center"/>
      <protection locked="0"/>
    </xf>
    <xf numFmtId="0" fontId="42" fillId="0" borderId="17" xfId="0" applyFont="1" applyBorder="1" applyAlignment="1" applyProtection="1">
      <alignment horizontal="left" vertical="center"/>
      <protection locked="0"/>
    </xf>
    <xf numFmtId="0" fontId="42" fillId="0" borderId="20" xfId="0" applyFont="1" applyBorder="1" applyAlignment="1" applyProtection="1">
      <alignment horizontal="left" vertical="center"/>
      <protection locked="0"/>
    </xf>
    <xf numFmtId="0" fontId="43" fillId="2" borderId="83" xfId="0" applyFont="1" applyFill="1" applyBorder="1" applyAlignment="1">
      <alignment horizontal="left" vertical="center"/>
    </xf>
    <xf numFmtId="0" fontId="42" fillId="0" borderId="14" xfId="0" applyFont="1" applyBorder="1" applyAlignment="1">
      <alignment horizontal="left" vertical="center"/>
    </xf>
    <xf numFmtId="0" fontId="42" fillId="0" borderId="18" xfId="0" applyFont="1" applyBorder="1" applyAlignment="1">
      <alignment horizontal="left" vertical="center"/>
    </xf>
    <xf numFmtId="0" fontId="43" fillId="2" borderId="87" xfId="0" applyFont="1" applyFill="1" applyBorder="1" applyAlignment="1" applyProtection="1">
      <alignment horizontal="left" vertical="center"/>
      <protection locked="0"/>
    </xf>
    <xf numFmtId="0" fontId="42" fillId="0" borderId="88" xfId="0" applyFont="1" applyBorder="1" applyAlignment="1" applyProtection="1">
      <alignment horizontal="left" vertical="center"/>
      <protection locked="0"/>
    </xf>
    <xf numFmtId="168" fontId="57" fillId="2" borderId="43" xfId="0" applyNumberFormat="1" applyFont="1" applyFill="1" applyBorder="1" applyAlignment="1">
      <alignment horizontal="center"/>
    </xf>
    <xf numFmtId="168" fontId="57" fillId="2" borderId="0" xfId="0" applyNumberFormat="1" applyFont="1" applyFill="1" applyAlignment="1">
      <alignment horizontal="center"/>
    </xf>
    <xf numFmtId="168" fontId="57" fillId="2" borderId="44" xfId="0" applyNumberFormat="1" applyFont="1" applyFill="1" applyBorder="1" applyAlignment="1">
      <alignment horizontal="center"/>
    </xf>
    <xf numFmtId="0" fontId="42" fillId="2" borderId="43" xfId="0" applyFont="1" applyFill="1" applyBorder="1" applyAlignment="1">
      <alignment horizontal="center" vertical="center" wrapText="1"/>
    </xf>
    <xf numFmtId="0" fontId="42" fillId="2" borderId="0" xfId="0" applyFont="1" applyFill="1" applyAlignment="1">
      <alignment horizontal="center" vertical="center" wrapText="1"/>
    </xf>
    <xf numFmtId="0" fontId="42" fillId="2" borderId="44" xfId="0" applyFont="1" applyFill="1" applyBorder="1" applyAlignment="1">
      <alignment horizontal="center" vertical="center" wrapText="1"/>
    </xf>
    <xf numFmtId="0" fontId="40" fillId="2" borderId="43" xfId="0" applyFont="1" applyFill="1" applyBorder="1" applyAlignment="1">
      <alignment horizontal="center"/>
    </xf>
    <xf numFmtId="0" fontId="40" fillId="2" borderId="0" xfId="0" applyFont="1" applyFill="1" applyAlignment="1">
      <alignment horizontal="center"/>
    </xf>
    <xf numFmtId="0" fontId="40" fillId="2" borderId="44" xfId="0" applyFont="1" applyFill="1" applyBorder="1" applyAlignment="1">
      <alignment horizontal="center"/>
    </xf>
    <xf numFmtId="173" fontId="55" fillId="0" borderId="0" xfId="0" applyNumberFormat="1" applyFont="1" applyAlignment="1" applyProtection="1">
      <alignment horizontal="center" vertical="center"/>
      <protection locked="0"/>
    </xf>
    <xf numFmtId="0" fontId="43" fillId="2" borderId="13" xfId="0" applyFont="1" applyFill="1" applyBorder="1" applyAlignment="1">
      <alignment horizontal="left" vertical="center"/>
    </xf>
    <xf numFmtId="0" fontId="42" fillId="0" borderId="84" xfId="0" applyFont="1" applyBorder="1" applyAlignment="1">
      <alignment horizontal="left" vertical="center"/>
    </xf>
    <xf numFmtId="14" fontId="43" fillId="2" borderId="16" xfId="0" applyNumberFormat="1" applyFont="1" applyFill="1" applyBorder="1" applyAlignment="1" applyProtection="1">
      <alignment horizontal="left" vertical="center"/>
      <protection locked="0"/>
    </xf>
    <xf numFmtId="0" fontId="42" fillId="0" borderId="86" xfId="0" applyFont="1" applyBorder="1" applyAlignment="1" applyProtection="1">
      <alignment horizontal="left" vertical="center"/>
      <protection locked="0"/>
    </xf>
    <xf numFmtId="0" fontId="48" fillId="2" borderId="74" xfId="0" applyFont="1" applyFill="1" applyBorder="1" applyAlignment="1">
      <alignment horizontal="left" shrinkToFit="1"/>
    </xf>
    <xf numFmtId="0" fontId="49" fillId="0" borderId="74" xfId="0" applyFont="1" applyBorder="1" applyAlignment="1">
      <alignment horizontal="left" shrinkToFit="1"/>
    </xf>
    <xf numFmtId="0" fontId="49" fillId="0" borderId="91" xfId="0" applyFont="1" applyBorder="1" applyAlignment="1">
      <alignment horizontal="left" shrinkToFit="1"/>
    </xf>
    <xf numFmtId="173" fontId="48" fillId="2" borderId="5" xfId="0" applyNumberFormat="1" applyFont="1" applyFill="1" applyBorder="1" applyAlignment="1">
      <alignment horizontal="left"/>
    </xf>
    <xf numFmtId="173" fontId="49" fillId="0" borderId="5" xfId="0" applyNumberFormat="1" applyFont="1" applyBorder="1" applyAlignment="1">
      <alignment horizontal="left"/>
    </xf>
    <xf numFmtId="173" fontId="49" fillId="0" borderId="92" xfId="0" applyNumberFormat="1" applyFont="1" applyBorder="1" applyAlignment="1">
      <alignment horizontal="left"/>
    </xf>
    <xf numFmtId="0" fontId="48" fillId="2" borderId="13" xfId="0" applyFont="1" applyFill="1" applyBorder="1" applyAlignment="1">
      <alignment horizontal="right"/>
    </xf>
    <xf numFmtId="0" fontId="42" fillId="0" borderId="14" xfId="0" applyFont="1" applyBorder="1" applyAlignment="1">
      <alignment horizontal="right"/>
    </xf>
    <xf numFmtId="0" fontId="48" fillId="2" borderId="15" xfId="0" applyFont="1" applyFill="1" applyBorder="1" applyAlignment="1">
      <alignment horizontal="right"/>
    </xf>
    <xf numFmtId="0" fontId="42" fillId="0" borderId="0" xfId="0" applyFont="1" applyAlignment="1">
      <alignment horizontal="right"/>
    </xf>
    <xf numFmtId="0" fontId="57" fillId="2" borderId="43" xfId="0" applyFont="1" applyFill="1" applyBorder="1" applyAlignment="1">
      <alignment horizontal="center"/>
    </xf>
    <xf numFmtId="0" fontId="57" fillId="2" borderId="0" xfId="0" applyFont="1" applyFill="1" applyAlignment="1">
      <alignment horizontal="center"/>
    </xf>
    <xf numFmtId="0" fontId="57" fillId="2" borderId="44" xfId="0" applyFont="1" applyFill="1" applyBorder="1" applyAlignment="1">
      <alignment horizontal="center"/>
    </xf>
    <xf numFmtId="0" fontId="53" fillId="5" borderId="53" xfId="0" applyFont="1" applyFill="1" applyBorder="1" applyAlignment="1">
      <alignment horizontal="center" vertical="center"/>
    </xf>
    <xf numFmtId="0" fontId="53" fillId="5" borderId="54" xfId="0" applyFont="1" applyFill="1" applyBorder="1" applyAlignment="1">
      <alignment horizontal="center" vertical="center"/>
    </xf>
    <xf numFmtId="0" fontId="55" fillId="5" borderId="72" xfId="0" applyFont="1" applyFill="1" applyBorder="1" applyAlignment="1">
      <alignment horizontal="center" vertical="center"/>
    </xf>
    <xf numFmtId="49" fontId="31" fillId="3" borderId="2" xfId="0" quotePrefix="1" applyNumberFormat="1" applyFont="1" applyFill="1" applyBorder="1" applyAlignment="1">
      <alignment horizontal="right" vertical="top" wrapText="1"/>
    </xf>
    <xf numFmtId="0" fontId="26" fillId="3" borderId="2" xfId="0" applyFont="1" applyFill="1" applyBorder="1" applyAlignment="1">
      <alignment horizontal="right" vertical="top" wrapText="1"/>
    </xf>
    <xf numFmtId="0" fontId="31" fillId="3" borderId="0" xfId="0" applyFont="1" applyFill="1" applyAlignment="1">
      <alignment horizontal="center" vertical="top" wrapText="1"/>
    </xf>
    <xf numFmtId="0" fontId="26" fillId="3" borderId="0" xfId="0" applyFont="1" applyFill="1" applyAlignment="1">
      <alignment horizontal="center" vertical="top" wrapText="1"/>
    </xf>
    <xf numFmtId="49" fontId="31" fillId="3" borderId="2" xfId="0" applyNumberFormat="1" applyFont="1" applyFill="1" applyBorder="1" applyAlignment="1">
      <alignment horizontal="right" vertical="top" wrapText="1"/>
    </xf>
    <xf numFmtId="0" fontId="52" fillId="3" borderId="0" xfId="0" applyFont="1" applyFill="1" applyAlignment="1">
      <alignment horizontal="center" vertical="center"/>
    </xf>
    <xf numFmtId="165" fontId="31" fillId="3" borderId="0" xfId="0" applyNumberFormat="1" applyFont="1" applyFill="1" applyAlignment="1">
      <alignment horizontal="center" vertical="top" wrapText="1"/>
    </xf>
    <xf numFmtId="0" fontId="26" fillId="0" borderId="0" xfId="0" applyFont="1" applyAlignment="1">
      <alignment horizontal="center" vertical="top" wrapText="1"/>
    </xf>
    <xf numFmtId="165" fontId="30" fillId="3" borderId="0" xfId="0" applyNumberFormat="1" applyFont="1" applyFill="1" applyAlignment="1">
      <alignment horizontal="center" vertical="top" wrapText="1"/>
    </xf>
    <xf numFmtId="49" fontId="26" fillId="3" borderId="2" xfId="0" applyNumberFormat="1" applyFont="1" applyFill="1" applyBorder="1" applyAlignment="1">
      <alignment horizontal="right" vertical="top" wrapText="1"/>
    </xf>
    <xf numFmtId="164" fontId="30" fillId="3" borderId="0" xfId="0" applyNumberFormat="1" applyFont="1" applyFill="1" applyAlignment="1">
      <alignment horizontal="center" vertical="center"/>
    </xf>
    <xf numFmtId="164" fontId="32" fillId="3" borderId="0" xfId="0" applyNumberFormat="1" applyFont="1" applyFill="1" applyAlignment="1">
      <alignment horizontal="center" vertical="center"/>
    </xf>
    <xf numFmtId="165" fontId="30" fillId="3" borderId="0" xfId="0" applyNumberFormat="1" applyFont="1" applyFill="1" applyAlignment="1">
      <alignment horizontal="center" vertical="center"/>
    </xf>
    <xf numFmtId="165" fontId="32" fillId="3" borderId="0" xfId="0" applyNumberFormat="1" applyFont="1" applyFill="1" applyAlignment="1">
      <alignment horizontal="center" vertical="center"/>
    </xf>
    <xf numFmtId="0" fontId="31" fillId="3" borderId="0" xfId="1" applyFont="1" applyFill="1" applyAlignment="1">
      <alignment horizontal="center" vertical="center" wrapText="1"/>
    </xf>
    <xf numFmtId="0" fontId="30" fillId="3" borderId="0" xfId="1" applyFont="1" applyFill="1" applyAlignment="1">
      <alignment horizontal="right" vertical="center" wrapText="1" indent="1"/>
    </xf>
    <xf numFmtId="0" fontId="31" fillId="3" borderId="0" xfId="1" applyFont="1" applyFill="1" applyAlignment="1">
      <alignment horizontal="left" vertical="center" wrapText="1"/>
    </xf>
    <xf numFmtId="0" fontId="53" fillId="5" borderId="53" xfId="1" applyFont="1" applyFill="1" applyBorder="1" applyAlignment="1">
      <alignment horizontal="center" vertical="center"/>
    </xf>
    <xf numFmtId="0" fontId="53" fillId="5" borderId="72" xfId="0" applyFont="1" applyFill="1" applyBorder="1" applyAlignment="1">
      <alignment horizontal="center" vertical="center"/>
    </xf>
    <xf numFmtId="0" fontId="31" fillId="3" borderId="0" xfId="1" applyFont="1" applyFill="1" applyAlignment="1">
      <alignment horizontal="center" vertical="top" wrapText="1"/>
    </xf>
    <xf numFmtId="0" fontId="60" fillId="3" borderId="0" xfId="2" applyFont="1" applyFill="1" applyBorder="1" applyAlignment="1" applyProtection="1">
      <alignment horizontal="center" vertical="center" wrapText="1"/>
    </xf>
    <xf numFmtId="0" fontId="71" fillId="3" borderId="0" xfId="1" applyFont="1" applyFill="1" applyAlignment="1">
      <alignment horizontal="center" vertical="center"/>
    </xf>
    <xf numFmtId="0" fontId="52" fillId="3" borderId="0" xfId="1" applyFont="1" applyFill="1" applyAlignment="1">
      <alignment horizontal="center" vertical="center" wrapText="1"/>
    </xf>
    <xf numFmtId="49" fontId="47" fillId="3" borderId="0" xfId="0" applyNumberFormat="1" applyFont="1" applyFill="1" applyAlignment="1">
      <alignment horizontal="center" vertical="center" wrapText="1"/>
    </xf>
    <xf numFmtId="0" fontId="30" fillId="3" borderId="0" xfId="0" applyFont="1" applyFill="1" applyAlignment="1">
      <alignment horizontal="right" vertical="center"/>
    </xf>
    <xf numFmtId="0" fontId="30" fillId="0" borderId="0" xfId="0" applyFont="1" applyAlignment="1">
      <alignment horizontal="right" vertical="center"/>
    </xf>
    <xf numFmtId="0" fontId="60" fillId="3" borderId="0" xfId="2" applyFont="1" applyFill="1" applyBorder="1" applyAlignment="1" applyProtection="1">
      <alignment horizontal="left" vertical="center"/>
    </xf>
    <xf numFmtId="0" fontId="30" fillId="0" borderId="0" xfId="0" applyFont="1" applyAlignment="1">
      <alignment horizontal="left" vertical="center"/>
    </xf>
    <xf numFmtId="0" fontId="31" fillId="0" borderId="0" xfId="0" applyFont="1" applyAlignment="1">
      <alignment horizontal="left" vertical="center"/>
    </xf>
    <xf numFmtId="0" fontId="62" fillId="3" borderId="5" xfId="2" applyFont="1" applyFill="1" applyBorder="1" applyAlignment="1" applyProtection="1">
      <alignment horizontal="center" vertical="center"/>
    </xf>
    <xf numFmtId="0" fontId="26" fillId="3" borderId="5" xfId="0" applyFont="1" applyFill="1" applyBorder="1" applyAlignment="1">
      <alignment horizontal="center" vertical="center"/>
    </xf>
    <xf numFmtId="0" fontId="30" fillId="3" borderId="0" xfId="1" applyFont="1" applyFill="1" applyAlignment="1">
      <alignment horizontal="center" vertical="center" wrapText="1"/>
    </xf>
    <xf numFmtId="0" fontId="31" fillId="3" borderId="0" xfId="0" applyFont="1" applyFill="1" applyAlignment="1">
      <alignment horizontal="center" vertical="center" wrapText="1"/>
    </xf>
    <xf numFmtId="0" fontId="26" fillId="0" borderId="0" xfId="0" applyFont="1" applyAlignment="1">
      <alignment horizontal="center" vertical="center" wrapText="1"/>
    </xf>
    <xf numFmtId="0" fontId="26" fillId="3" borderId="0" xfId="0" applyFont="1" applyFill="1" applyAlignment="1">
      <alignment horizontal="center" vertical="center" wrapText="1"/>
    </xf>
    <xf numFmtId="0" fontId="60" fillId="3" borderId="0" xfId="2" applyFont="1" applyFill="1" applyBorder="1" applyAlignment="1" applyProtection="1">
      <alignment horizontal="center" vertical="center"/>
    </xf>
    <xf numFmtId="0" fontId="30" fillId="0" borderId="0" xfId="0" applyFont="1" applyAlignment="1">
      <alignment horizontal="center" vertical="center"/>
    </xf>
    <xf numFmtId="0" fontId="61" fillId="3" borderId="0" xfId="0" applyFont="1" applyFill="1" applyAlignment="1">
      <alignment horizontal="center" vertical="center" wrapText="1"/>
    </xf>
    <xf numFmtId="0" fontId="31" fillId="3" borderId="0" xfId="1" applyFont="1" applyFill="1" applyAlignment="1">
      <alignment horizontal="center" vertical="center"/>
    </xf>
    <xf numFmtId="0" fontId="31" fillId="0" borderId="0" xfId="0" applyFont="1" applyAlignment="1">
      <alignment horizontal="center" vertical="center"/>
    </xf>
    <xf numFmtId="0" fontId="30" fillId="3" borderId="0" xfId="1" applyFont="1" applyFill="1" applyAlignment="1">
      <alignment horizontal="left" vertical="center"/>
    </xf>
    <xf numFmtId="0" fontId="30" fillId="3" borderId="0" xfId="1" applyFont="1" applyFill="1" applyAlignment="1">
      <alignment horizontal="left" vertical="center" wrapText="1"/>
    </xf>
    <xf numFmtId="0" fontId="30" fillId="3" borderId="0" xfId="0" applyFont="1" applyFill="1" applyAlignment="1">
      <alignment horizontal="left" vertical="center" wrapText="1"/>
    </xf>
    <xf numFmtId="49" fontId="46" fillId="3" borderId="0" xfId="0" applyNumberFormat="1" applyFont="1" applyFill="1" applyAlignment="1">
      <alignment horizontal="center" vertical="center"/>
    </xf>
    <xf numFmtId="0" fontId="46" fillId="0" borderId="0" xfId="0" applyFont="1" applyAlignment="1">
      <alignment horizontal="center" vertical="center"/>
    </xf>
    <xf numFmtId="0" fontId="30" fillId="3" borderId="0" xfId="1" applyFont="1" applyFill="1" applyAlignment="1">
      <alignment horizontal="right" vertical="center"/>
    </xf>
    <xf numFmtId="0" fontId="26" fillId="0" borderId="0" xfId="0" applyFont="1" applyAlignment="1">
      <alignment horizontal="right" vertical="center"/>
    </xf>
    <xf numFmtId="0" fontId="62" fillId="3" borderId="0" xfId="2" applyFont="1" applyFill="1" applyBorder="1" applyAlignment="1" applyProtection="1">
      <alignment horizontal="center" vertical="center"/>
    </xf>
    <xf numFmtId="0" fontId="26" fillId="0" borderId="0" xfId="0" applyFont="1" applyAlignment="1">
      <alignment horizontal="center" vertical="center"/>
    </xf>
    <xf numFmtId="0" fontId="31" fillId="3" borderId="2" xfId="1" applyFont="1" applyFill="1" applyBorder="1" applyAlignment="1">
      <alignment horizontal="center"/>
    </xf>
    <xf numFmtId="0" fontId="31" fillId="3" borderId="0" xfId="1" applyFont="1" applyFill="1" applyAlignment="1">
      <alignment horizontal="center"/>
    </xf>
    <xf numFmtId="0" fontId="31" fillId="3" borderId="3" xfId="1" applyFont="1" applyFill="1" applyBorder="1" applyAlignment="1">
      <alignment horizontal="center"/>
    </xf>
    <xf numFmtId="0" fontId="53" fillId="5" borderId="54" xfId="1" applyFont="1" applyFill="1" applyBorder="1" applyAlignment="1">
      <alignment horizontal="center" vertical="center"/>
    </xf>
    <xf numFmtId="0" fontId="30" fillId="3" borderId="106" xfId="1" applyFont="1" applyFill="1" applyBorder="1" applyAlignment="1">
      <alignment horizontal="center" vertical="center"/>
    </xf>
    <xf numFmtId="0" fontId="31" fillId="3" borderId="40" xfId="1" applyFont="1" applyFill="1" applyBorder="1" applyAlignment="1">
      <alignment horizontal="center" vertical="top" wrapText="1"/>
    </xf>
    <xf numFmtId="0" fontId="31" fillId="3" borderId="38" xfId="1" applyFont="1" applyFill="1" applyBorder="1" applyAlignment="1">
      <alignment horizontal="center" vertical="center"/>
    </xf>
    <xf numFmtId="0" fontId="31" fillId="3" borderId="0" xfId="0" applyFont="1" applyFill="1" applyAlignment="1">
      <alignment horizontal="right"/>
    </xf>
    <xf numFmtId="0" fontId="33" fillId="3" borderId="17" xfId="0" applyFont="1" applyFill="1" applyBorder="1" applyAlignment="1" applyProtection="1">
      <alignment horizontal="left"/>
      <protection locked="0"/>
    </xf>
    <xf numFmtId="0" fontId="72" fillId="3" borderId="0" xfId="0" applyFont="1" applyFill="1" applyAlignment="1">
      <alignment horizontal="center" vertical="center"/>
    </xf>
    <xf numFmtId="0" fontId="33" fillId="3" borderId="0" xfId="0" applyFont="1" applyFill="1" applyAlignment="1">
      <alignment horizontal="left"/>
    </xf>
    <xf numFmtId="172" fontId="33" fillId="3" borderId="17" xfId="0" applyNumberFormat="1" applyFont="1" applyFill="1" applyBorder="1" applyAlignment="1" applyProtection="1">
      <alignment horizontal="left"/>
      <protection locked="0"/>
    </xf>
    <xf numFmtId="181" fontId="33" fillId="3" borderId="17" xfId="0" applyNumberFormat="1" applyFont="1" applyFill="1" applyBorder="1" applyAlignment="1" applyProtection="1">
      <alignment horizontal="left"/>
      <protection locked="0"/>
    </xf>
    <xf numFmtId="0" fontId="26" fillId="3" borderId="17" xfId="0" applyFont="1" applyFill="1" applyBorder="1" applyAlignment="1" applyProtection="1">
      <alignment horizontal="left"/>
      <protection locked="0"/>
    </xf>
    <xf numFmtId="0" fontId="12" fillId="3" borderId="0" xfId="0" applyFont="1" applyFill="1" applyAlignment="1">
      <alignment horizontal="right"/>
    </xf>
    <xf numFmtId="0" fontId="73" fillId="3" borderId="43" xfId="0" applyFont="1" applyFill="1" applyBorder="1" applyAlignment="1">
      <alignment horizontal="center" vertical="center"/>
    </xf>
    <xf numFmtId="0" fontId="73" fillId="3" borderId="0" xfId="0" applyFont="1" applyFill="1" applyAlignment="1">
      <alignment horizontal="center" vertical="center"/>
    </xf>
    <xf numFmtId="0" fontId="73" fillId="3" borderId="44" xfId="0" applyFont="1" applyFill="1" applyBorder="1" applyAlignment="1">
      <alignment horizontal="center" vertical="center"/>
    </xf>
    <xf numFmtId="0" fontId="31" fillId="3" borderId="40" xfId="1" applyFont="1" applyFill="1" applyBorder="1" applyAlignment="1">
      <alignment horizontal="center"/>
    </xf>
    <xf numFmtId="0" fontId="31" fillId="3" borderId="38" xfId="1" applyFont="1" applyFill="1" applyBorder="1" applyAlignment="1">
      <alignment horizontal="center"/>
    </xf>
    <xf numFmtId="0" fontId="26" fillId="3" borderId="0" xfId="0" applyFont="1" applyFill="1" applyAlignment="1">
      <alignment horizontal="left" vertical="center"/>
    </xf>
    <xf numFmtId="0" fontId="26" fillId="3" borderId="0" xfId="1" applyFont="1" applyFill="1" applyAlignment="1" applyProtection="1">
      <alignment horizontal="left" vertical="top"/>
      <protection locked="0"/>
    </xf>
    <xf numFmtId="0" fontId="26" fillId="3" borderId="40" xfId="0" applyFont="1" applyFill="1" applyBorder="1" applyAlignment="1">
      <alignment horizontal="center" vertical="center"/>
    </xf>
    <xf numFmtId="0" fontId="26" fillId="0" borderId="40" xfId="0" applyFont="1" applyBorder="1" applyAlignment="1">
      <alignment horizontal="center" vertical="center"/>
    </xf>
    <xf numFmtId="0" fontId="31" fillId="3" borderId="41" xfId="0" applyFont="1" applyFill="1" applyBorder="1" applyAlignment="1">
      <alignment horizontal="center"/>
    </xf>
    <xf numFmtId="0" fontId="31" fillId="3" borderId="38" xfId="0" applyFont="1" applyFill="1" applyBorder="1" applyAlignment="1">
      <alignment horizontal="center"/>
    </xf>
    <xf numFmtId="0" fontId="31" fillId="3" borderId="42" xfId="0" applyFont="1" applyFill="1" applyBorder="1" applyAlignment="1">
      <alignment horizontal="center"/>
    </xf>
    <xf numFmtId="0" fontId="31" fillId="3" borderId="13" xfId="0" applyFont="1" applyFill="1" applyBorder="1" applyAlignment="1">
      <alignment horizontal="center" vertical="center"/>
    </xf>
    <xf numFmtId="0" fontId="31" fillId="3" borderId="14" xfId="0" applyFont="1" applyFill="1" applyBorder="1" applyAlignment="1">
      <alignment horizontal="center" vertical="center"/>
    </xf>
    <xf numFmtId="0" fontId="31" fillId="3" borderId="18" xfId="0" applyFont="1" applyFill="1" applyBorder="1" applyAlignment="1">
      <alignment horizontal="center" vertical="center"/>
    </xf>
    <xf numFmtId="0" fontId="31" fillId="3" borderId="34" xfId="0" applyFont="1" applyFill="1" applyBorder="1" applyAlignment="1">
      <alignment horizontal="center" vertical="center"/>
    </xf>
    <xf numFmtId="0" fontId="2" fillId="3" borderId="15" xfId="0" applyFont="1" applyFill="1" applyBorder="1" applyAlignment="1">
      <alignment horizontal="right" wrapText="1"/>
    </xf>
    <xf numFmtId="0" fontId="2" fillId="3" borderId="0" xfId="0" applyFont="1" applyFill="1" applyAlignment="1">
      <alignment horizontal="right" wrapText="1"/>
    </xf>
    <xf numFmtId="0" fontId="31" fillId="3" borderId="0" xfId="0" applyFont="1" applyFill="1" applyAlignment="1">
      <alignment horizontal="center"/>
    </xf>
    <xf numFmtId="0" fontId="31" fillId="3" borderId="0" xfId="0" applyFont="1" applyFill="1" applyAlignment="1">
      <alignment horizontal="center" vertical="top"/>
    </xf>
    <xf numFmtId="0" fontId="31" fillId="3" borderId="15" xfId="0" applyFont="1" applyFill="1" applyBorder="1" applyAlignment="1">
      <alignment horizontal="center" vertical="center"/>
    </xf>
    <xf numFmtId="0" fontId="31" fillId="3" borderId="0" xfId="0" applyFont="1" applyFill="1" applyAlignment="1">
      <alignment horizontal="center" vertical="center"/>
    </xf>
    <xf numFmtId="0" fontId="31" fillId="3" borderId="19" xfId="0" applyFont="1" applyFill="1" applyBorder="1" applyAlignment="1">
      <alignment horizontal="center" vertical="center"/>
    </xf>
    <xf numFmtId="0" fontId="74" fillId="3" borderId="0" xfId="0" applyFont="1" applyFill="1" applyAlignment="1">
      <alignment horizontal="center"/>
    </xf>
    <xf numFmtId="0" fontId="74" fillId="3" borderId="0" xfId="0" applyFont="1" applyFill="1" applyAlignment="1">
      <alignment horizontal="center" vertical="top"/>
    </xf>
    <xf numFmtId="182" fontId="31" fillId="3" borderId="0" xfId="0" applyNumberFormat="1" applyFont="1" applyFill="1" applyAlignment="1">
      <alignment horizontal="center"/>
    </xf>
    <xf numFmtId="183" fontId="31" fillId="3" borderId="0" xfId="0" applyNumberFormat="1" applyFont="1" applyFill="1" applyAlignment="1" applyProtection="1">
      <alignment horizontal="left"/>
      <protection locked="0"/>
    </xf>
    <xf numFmtId="0" fontId="31" fillId="3" borderId="15" xfId="0" applyFont="1" applyFill="1" applyBorder="1" applyAlignment="1">
      <alignment horizontal="right" wrapText="1"/>
    </xf>
    <xf numFmtId="0" fontId="31" fillId="3" borderId="0" xfId="0" applyFont="1" applyFill="1" applyAlignment="1">
      <alignment horizontal="right" wrapText="1"/>
    </xf>
    <xf numFmtId="49" fontId="32" fillId="3" borderId="5" xfId="0" applyNumberFormat="1" applyFont="1" applyFill="1" applyBorder="1" applyAlignment="1">
      <alignment horizontal="center" vertical="center"/>
    </xf>
    <xf numFmtId="0" fontId="74" fillId="3" borderId="14" xfId="0" applyFont="1" applyFill="1" applyBorder="1" applyAlignment="1">
      <alignment horizontal="center" vertical="top"/>
    </xf>
    <xf numFmtId="0" fontId="31" fillId="3" borderId="15" xfId="0" applyFont="1" applyFill="1" applyBorder="1" applyAlignment="1">
      <alignment horizontal="left" vertical="center" indent="1"/>
    </xf>
    <xf numFmtId="0" fontId="31" fillId="3" borderId="0" xfId="0" applyFont="1" applyFill="1" applyAlignment="1">
      <alignment horizontal="left" vertical="center" indent="1"/>
    </xf>
    <xf numFmtId="0" fontId="31" fillId="3" borderId="16" xfId="0" applyFont="1" applyFill="1" applyBorder="1" applyAlignment="1">
      <alignment horizontal="center" vertical="center"/>
    </xf>
    <xf numFmtId="0" fontId="31" fillId="3" borderId="17" xfId="0" applyFont="1" applyFill="1" applyBorder="1" applyAlignment="1">
      <alignment horizontal="center" vertical="center"/>
    </xf>
    <xf numFmtId="0" fontId="31" fillId="3" borderId="20" xfId="0" applyFont="1" applyFill="1" applyBorder="1" applyAlignment="1">
      <alignment horizontal="center" vertical="center"/>
    </xf>
    <xf numFmtId="0" fontId="31" fillId="3" borderId="87" xfId="1" applyFont="1" applyFill="1" applyBorder="1" applyAlignment="1">
      <alignment horizontal="center"/>
    </xf>
    <xf numFmtId="0" fontId="31" fillId="3" borderId="90" xfId="1" applyFont="1" applyFill="1" applyBorder="1" applyAlignment="1">
      <alignment horizontal="center"/>
    </xf>
    <xf numFmtId="49" fontId="46" fillId="3" borderId="0" xfId="0" applyNumberFormat="1" applyFont="1" applyFill="1" applyAlignment="1">
      <alignment horizontal="center" vertical="center" wrapText="1"/>
    </xf>
    <xf numFmtId="0" fontId="32" fillId="3" borderId="0" xfId="0" applyFont="1" applyFill="1" applyAlignment="1">
      <alignment horizontal="right" vertical="center"/>
    </xf>
    <xf numFmtId="0" fontId="59" fillId="3" borderId="0" xfId="2" applyFont="1" applyFill="1" applyBorder="1" applyAlignment="1" applyProtection="1">
      <alignment horizontal="left" vertical="center"/>
    </xf>
    <xf numFmtId="0" fontId="26" fillId="3" borderId="0" xfId="0" applyFont="1" applyFill="1" applyAlignment="1" applyProtection="1">
      <alignment horizontal="center"/>
      <protection locked="0"/>
    </xf>
    <xf numFmtId="0" fontId="26" fillId="3" borderId="17" xfId="0" applyFont="1" applyFill="1" applyBorder="1" applyAlignment="1" applyProtection="1">
      <alignment horizontal="center"/>
      <protection locked="0"/>
    </xf>
    <xf numFmtId="0" fontId="26" fillId="3" borderId="0" xfId="0" applyFont="1" applyFill="1" applyAlignment="1">
      <alignment horizontal="center"/>
    </xf>
    <xf numFmtId="0" fontId="34" fillId="3" borderId="24" xfId="0" applyFont="1" applyFill="1" applyBorder="1" applyAlignment="1">
      <alignment horizontal="left" vertical="center" wrapText="1"/>
    </xf>
    <xf numFmtId="0" fontId="26" fillId="0" borderId="14" xfId="0" applyFont="1" applyBorder="1" applyAlignment="1">
      <alignment horizontal="left" vertical="center" wrapText="1"/>
    </xf>
    <xf numFmtId="0" fontId="26" fillId="0" borderId="18" xfId="0" applyFont="1" applyBorder="1" applyAlignment="1">
      <alignment horizontal="left" vertical="center" wrapText="1"/>
    </xf>
    <xf numFmtId="0" fontId="34" fillId="3" borderId="13" xfId="0" applyFont="1" applyFill="1" applyBorder="1" applyAlignment="1">
      <alignment horizontal="left" vertical="center" wrapText="1"/>
    </xf>
    <xf numFmtId="0" fontId="26" fillId="0" borderId="25" xfId="0" applyFont="1" applyBorder="1" applyAlignment="1">
      <alignment horizontal="left" vertical="center" wrapText="1"/>
    </xf>
    <xf numFmtId="0" fontId="34" fillId="3" borderId="26" xfId="0" applyFont="1" applyFill="1" applyBorder="1" applyAlignment="1" applyProtection="1">
      <alignment horizontal="left" vertical="center" wrapText="1"/>
      <protection locked="0"/>
    </xf>
    <xf numFmtId="0" fontId="26" fillId="0" borderId="17" xfId="0" applyFont="1" applyBorder="1" applyAlignment="1" applyProtection="1">
      <alignment horizontal="left" vertical="center" wrapText="1"/>
      <protection locked="0"/>
    </xf>
    <xf numFmtId="0" fontId="26" fillId="0" borderId="20" xfId="0" applyFont="1" applyBorder="1" applyAlignment="1" applyProtection="1">
      <alignment horizontal="left" vertical="center" wrapText="1"/>
      <protection locked="0"/>
    </xf>
    <xf numFmtId="0" fontId="34" fillId="3" borderId="16" xfId="0" applyFont="1" applyFill="1" applyBorder="1" applyAlignment="1" applyProtection="1">
      <alignment horizontal="left" vertical="center" wrapText="1"/>
      <protection locked="0"/>
    </xf>
    <xf numFmtId="1" fontId="34" fillId="3" borderId="16" xfId="0" applyNumberFormat="1" applyFont="1" applyFill="1" applyBorder="1" applyAlignment="1" applyProtection="1">
      <alignment horizontal="left" vertical="center" wrapText="1"/>
      <protection locked="0"/>
    </xf>
    <xf numFmtId="1" fontId="26" fillId="0" borderId="27" xfId="0" applyNumberFormat="1" applyFont="1" applyBorder="1" applyAlignment="1" applyProtection="1">
      <alignment horizontal="left" vertical="center" wrapText="1"/>
      <protection locked="0"/>
    </xf>
    <xf numFmtId="0" fontId="26" fillId="0" borderId="27" xfId="0" applyFont="1" applyBorder="1" applyAlignment="1" applyProtection="1">
      <alignment horizontal="left" vertical="center" wrapText="1"/>
      <protection locked="0"/>
    </xf>
    <xf numFmtId="0" fontId="25" fillId="3" borderId="2" xfId="0" applyFont="1" applyFill="1" applyBorder="1" applyAlignment="1">
      <alignment horizontal="left"/>
    </xf>
    <xf numFmtId="0" fontId="27" fillId="3" borderId="0" xfId="0" applyFont="1" applyFill="1" applyAlignment="1">
      <alignment horizontal="left"/>
    </xf>
    <xf numFmtId="0" fontId="27" fillId="3" borderId="3" xfId="0" applyFont="1" applyFill="1" applyBorder="1" applyAlignment="1">
      <alignment horizontal="left"/>
    </xf>
    <xf numFmtId="1" fontId="26" fillId="0" borderId="17" xfId="0" applyNumberFormat="1" applyFont="1" applyBorder="1" applyAlignment="1" applyProtection="1">
      <alignment horizontal="left" vertical="center" wrapText="1"/>
      <protection locked="0"/>
    </xf>
    <xf numFmtId="1" fontId="34" fillId="3" borderId="26" xfId="0" applyNumberFormat="1" applyFont="1" applyFill="1" applyBorder="1" applyAlignment="1" applyProtection="1">
      <alignment horizontal="left" vertical="center" wrapText="1"/>
      <protection locked="0"/>
    </xf>
    <xf numFmtId="1" fontId="26" fillId="0" borderId="20" xfId="0" applyNumberFormat="1" applyFont="1" applyBorder="1" applyAlignment="1" applyProtection="1">
      <alignment horizontal="left" vertical="center" wrapText="1"/>
      <protection locked="0"/>
    </xf>
    <xf numFmtId="0" fontId="27" fillId="3" borderId="2" xfId="0" applyFont="1" applyFill="1" applyBorder="1" applyAlignment="1">
      <alignment horizontal="left"/>
    </xf>
    <xf numFmtId="0" fontId="30" fillId="3" borderId="24" xfId="0" applyFont="1" applyFill="1" applyBorder="1" applyAlignment="1">
      <alignment horizontal="center"/>
    </xf>
    <xf numFmtId="0" fontId="32" fillId="0" borderId="14" xfId="0" applyFont="1" applyBorder="1" applyAlignment="1">
      <alignment horizontal="center"/>
    </xf>
    <xf numFmtId="0" fontId="32" fillId="0" borderId="25" xfId="0" applyFont="1" applyBorder="1" applyAlignment="1">
      <alignment horizontal="center"/>
    </xf>
    <xf numFmtId="0" fontId="30" fillId="3" borderId="2" xfId="0" applyFont="1" applyFill="1" applyBorder="1" applyAlignment="1">
      <alignment horizontal="center"/>
    </xf>
    <xf numFmtId="0" fontId="32" fillId="0" borderId="0" xfId="0" applyFont="1" applyAlignment="1">
      <alignment horizontal="center"/>
    </xf>
    <xf numFmtId="0" fontId="32" fillId="0" borderId="3" xfId="0" applyFont="1" applyBorder="1" applyAlignment="1">
      <alignment horizontal="center"/>
    </xf>
    <xf numFmtId="0" fontId="32" fillId="0" borderId="4" xfId="0" applyFont="1" applyBorder="1" applyAlignment="1">
      <alignment horizontal="center"/>
    </xf>
    <xf numFmtId="0" fontId="32" fillId="0" borderId="5" xfId="0" applyFont="1" applyBorder="1" applyAlignment="1">
      <alignment horizontal="center"/>
    </xf>
    <xf numFmtId="0" fontId="32" fillId="0" borderId="6" xfId="0" applyFont="1" applyBorder="1" applyAlignment="1">
      <alignment horizontal="center"/>
    </xf>
    <xf numFmtId="0" fontId="26" fillId="0" borderId="0" xfId="0" applyFont="1" applyAlignment="1">
      <alignment horizontal="left" vertical="center" wrapText="1"/>
    </xf>
    <xf numFmtId="0" fontId="26" fillId="3" borderId="0" xfId="0" applyFont="1" applyFill="1" applyAlignment="1">
      <alignment horizontal="left" vertical="center" wrapText="1"/>
    </xf>
    <xf numFmtId="0" fontId="31" fillId="3" borderId="0" xfId="1" applyFont="1" applyFill="1" applyAlignment="1">
      <alignment horizontal="left" vertical="center" wrapText="1" indent="1"/>
    </xf>
    <xf numFmtId="0" fontId="53" fillId="5" borderId="72" xfId="1" applyFont="1" applyFill="1" applyBorder="1" applyAlignment="1">
      <alignment horizontal="center" vertical="center"/>
    </xf>
    <xf numFmtId="0" fontId="31" fillId="3" borderId="0" xfId="0" applyFont="1" applyFill="1" applyAlignment="1">
      <alignment horizontal="left" vertical="center" wrapText="1"/>
    </xf>
    <xf numFmtId="0" fontId="31" fillId="3" borderId="0" xfId="1" applyFont="1" applyFill="1" applyAlignment="1">
      <alignment horizontal="left" vertical="center"/>
    </xf>
    <xf numFmtId="0" fontId="31" fillId="3" borderId="0" xfId="1" applyFont="1" applyFill="1" applyAlignment="1">
      <alignment horizontal="left" vertical="center" indent="1"/>
    </xf>
    <xf numFmtId="167" fontId="26" fillId="3" borderId="31" xfId="1" applyNumberFormat="1" applyFont="1" applyFill="1" applyBorder="1" applyAlignment="1" applyProtection="1">
      <alignment horizontal="center" vertical="center"/>
      <protection locked="0"/>
    </xf>
    <xf numFmtId="167" fontId="26" fillId="3" borderId="8" xfId="0" applyNumberFormat="1" applyFont="1" applyFill="1" applyBorder="1" applyAlignment="1" applyProtection="1">
      <alignment horizontal="center" vertical="center"/>
      <protection locked="0"/>
    </xf>
    <xf numFmtId="0" fontId="26" fillId="3" borderId="31" xfId="1" applyFont="1" applyFill="1" applyBorder="1" applyAlignment="1" applyProtection="1">
      <alignment horizontal="left" vertical="center" wrapText="1"/>
      <protection locked="0"/>
    </xf>
    <xf numFmtId="0" fontId="26" fillId="3" borderId="8" xfId="0" applyFont="1" applyFill="1" applyBorder="1" applyAlignment="1" applyProtection="1">
      <alignment horizontal="left" vertical="center" wrapText="1"/>
      <protection locked="0"/>
    </xf>
    <xf numFmtId="0" fontId="31" fillId="3" borderId="0" xfId="0" applyFont="1" applyFill="1" applyAlignment="1">
      <alignment horizontal="left" vertical="center"/>
    </xf>
    <xf numFmtId="167" fontId="26" fillId="3" borderId="21" xfId="0" applyNumberFormat="1" applyFont="1" applyFill="1" applyBorder="1" applyAlignment="1" applyProtection="1">
      <alignment horizontal="center" vertical="center"/>
      <protection locked="0"/>
    </xf>
    <xf numFmtId="167" fontId="26" fillId="0" borderId="23" xfId="0" applyNumberFormat="1" applyFont="1" applyBorder="1" applyAlignment="1" applyProtection="1">
      <alignment horizontal="center" vertical="center"/>
      <protection locked="0"/>
    </xf>
    <xf numFmtId="0" fontId="33" fillId="3" borderId="21" xfId="10" applyFont="1" applyFill="1" applyBorder="1" applyAlignment="1" applyProtection="1">
      <alignment horizontal="left" vertical="center"/>
      <protection locked="0"/>
    </xf>
    <xf numFmtId="0" fontId="33" fillId="3" borderId="22" xfId="10" applyFont="1" applyFill="1" applyBorder="1" applyAlignment="1" applyProtection="1">
      <alignment horizontal="left" vertical="center"/>
      <protection locked="0"/>
    </xf>
    <xf numFmtId="0" fontId="26" fillId="3" borderId="23" xfId="0" applyFont="1" applyFill="1" applyBorder="1" applyAlignment="1" applyProtection="1">
      <alignment horizontal="left" vertical="center"/>
      <protection locked="0"/>
    </xf>
    <xf numFmtId="0" fontId="3" fillId="3" borderId="0" xfId="10" applyFont="1" applyFill="1" applyAlignment="1">
      <alignment horizontal="left" vertical="center" wrapText="1"/>
    </xf>
    <xf numFmtId="0" fontId="53" fillId="5" borderId="53" xfId="10" applyFont="1" applyFill="1" applyBorder="1" applyAlignment="1">
      <alignment horizontal="center" vertical="center"/>
    </xf>
    <xf numFmtId="0" fontId="53" fillId="5" borderId="54" xfId="10" applyFont="1" applyFill="1" applyBorder="1" applyAlignment="1">
      <alignment horizontal="center" vertical="center"/>
    </xf>
    <xf numFmtId="0" fontId="53" fillId="5" borderId="72" xfId="10" applyFont="1" applyFill="1" applyBorder="1" applyAlignment="1">
      <alignment horizontal="center" vertical="center"/>
    </xf>
    <xf numFmtId="0" fontId="3" fillId="3" borderId="0" xfId="10" applyFont="1" applyFill="1" applyAlignment="1">
      <alignment horizontal="left" vertical="center"/>
    </xf>
    <xf numFmtId="179" fontId="3" fillId="3" borderId="0" xfId="10" applyNumberFormat="1" applyFont="1" applyFill="1" applyAlignment="1">
      <alignment horizontal="left" vertical="center"/>
    </xf>
    <xf numFmtId="179" fontId="26" fillId="3" borderId="0" xfId="0" applyNumberFormat="1" applyFont="1" applyFill="1" applyAlignment="1">
      <alignment horizontal="left" vertical="center"/>
    </xf>
    <xf numFmtId="0" fontId="24" fillId="3" borderId="0" xfId="10" applyFont="1" applyFill="1" applyAlignment="1">
      <alignment horizontal="left" vertical="center" wrapText="1"/>
    </xf>
    <xf numFmtId="0" fontId="19" fillId="3" borderId="0" xfId="10" applyFont="1" applyFill="1" applyAlignment="1">
      <alignment vertical="center"/>
    </xf>
    <xf numFmtId="0" fontId="25" fillId="3" borderId="0" xfId="0" applyFont="1" applyFill="1" applyAlignment="1">
      <alignment vertical="center"/>
    </xf>
    <xf numFmtId="0" fontId="20" fillId="3" borderId="21" xfId="10" applyFont="1" applyFill="1" applyBorder="1" applyAlignment="1">
      <alignment horizontal="left" vertical="center"/>
    </xf>
    <xf numFmtId="0" fontId="20" fillId="3" borderId="22" xfId="10" applyFont="1" applyFill="1" applyBorder="1" applyAlignment="1">
      <alignment horizontal="left" vertical="center"/>
    </xf>
    <xf numFmtId="0" fontId="46" fillId="3" borderId="23" xfId="0" applyFont="1" applyFill="1" applyBorder="1" applyAlignment="1">
      <alignment horizontal="left" vertical="center"/>
    </xf>
    <xf numFmtId="0" fontId="47" fillId="3" borderId="21" xfId="0" applyFont="1" applyFill="1" applyBorder="1" applyAlignment="1">
      <alignment horizontal="center" vertical="center"/>
    </xf>
    <xf numFmtId="0" fontId="31" fillId="0" borderId="23" xfId="0" applyFont="1" applyBorder="1" applyAlignment="1">
      <alignment horizontal="center" vertical="center"/>
    </xf>
    <xf numFmtId="0" fontId="20" fillId="3" borderId="21" xfId="10" applyFont="1" applyFill="1" applyBorder="1" applyAlignment="1">
      <alignment horizontal="center" vertical="center"/>
    </xf>
    <xf numFmtId="0" fontId="3" fillId="3" borderId="0" xfId="10" applyFont="1" applyFill="1" applyAlignment="1">
      <alignment horizontal="left"/>
    </xf>
    <xf numFmtId="0" fontId="26" fillId="0" borderId="0" xfId="0" applyFont="1" applyAlignment="1">
      <alignment horizontal="left"/>
    </xf>
    <xf numFmtId="167" fontId="32" fillId="3" borderId="21" xfId="0" applyNumberFormat="1" applyFont="1" applyFill="1" applyBorder="1" applyAlignment="1">
      <alignment horizontal="center" vertical="center"/>
    </xf>
    <xf numFmtId="167" fontId="32" fillId="0" borderId="23" xfId="0" applyNumberFormat="1" applyFont="1" applyBorder="1" applyAlignment="1">
      <alignment horizontal="center" vertical="center"/>
    </xf>
    <xf numFmtId="0" fontId="19" fillId="3" borderId="0" xfId="10" applyFont="1" applyFill="1" applyAlignment="1">
      <alignment horizontal="left" vertical="center"/>
    </xf>
    <xf numFmtId="0" fontId="26" fillId="0" borderId="0" xfId="0" applyFont="1" applyAlignment="1">
      <alignment horizontal="left" vertical="center"/>
    </xf>
    <xf numFmtId="166" fontId="26" fillId="3" borderId="0" xfId="10" applyNumberFormat="1" applyFont="1" applyFill="1" applyAlignment="1">
      <alignment horizontal="left" vertical="center"/>
    </xf>
    <xf numFmtId="166" fontId="33" fillId="3" borderId="0" xfId="10" applyNumberFormat="1" applyFont="1" applyFill="1" applyAlignment="1">
      <alignment horizontal="left" vertical="center"/>
    </xf>
    <xf numFmtId="0" fontId="33" fillId="3" borderId="2" xfId="0" applyFont="1" applyFill="1" applyBorder="1" applyAlignment="1">
      <alignment horizontal="left" vertical="center" wrapText="1"/>
    </xf>
    <xf numFmtId="0" fontId="33" fillId="3" borderId="0" xfId="0" applyFont="1" applyFill="1" applyAlignment="1">
      <alignment horizontal="left" vertical="center" wrapText="1"/>
    </xf>
    <xf numFmtId="0" fontId="33" fillId="3" borderId="3" xfId="0" applyFont="1" applyFill="1" applyBorder="1" applyAlignment="1">
      <alignment horizontal="left" vertical="center" wrapText="1"/>
    </xf>
    <xf numFmtId="0" fontId="33" fillId="3" borderId="2" xfId="0" applyFont="1" applyFill="1" applyBorder="1" applyAlignment="1">
      <alignment wrapText="1"/>
    </xf>
    <xf numFmtId="0" fontId="33" fillId="3" borderId="0" xfId="0" applyFont="1" applyFill="1" applyAlignment="1">
      <alignment wrapText="1"/>
    </xf>
    <xf numFmtId="0" fontId="33" fillId="3" borderId="3" xfId="0" applyFont="1" applyFill="1" applyBorder="1" applyAlignment="1">
      <alignment wrapText="1"/>
    </xf>
    <xf numFmtId="0" fontId="54" fillId="5" borderId="54" xfId="0" applyFont="1" applyFill="1" applyBorder="1" applyAlignment="1">
      <alignment horizontal="center" vertical="center"/>
    </xf>
    <xf numFmtId="0" fontId="26" fillId="0" borderId="54" xfId="0" applyFont="1" applyBorder="1" applyAlignment="1">
      <alignment vertical="center"/>
    </xf>
    <xf numFmtId="0" fontId="26" fillId="0" borderId="72" xfId="0" applyFont="1" applyBorder="1" applyAlignment="1">
      <alignment vertical="center"/>
    </xf>
    <xf numFmtId="0" fontId="54" fillId="5" borderId="72" xfId="0" applyFont="1" applyFill="1" applyBorder="1" applyAlignment="1">
      <alignment horizontal="center" vertical="center"/>
    </xf>
    <xf numFmtId="0" fontId="31" fillId="3" borderId="37" xfId="0" applyFont="1" applyFill="1" applyBorder="1" applyAlignment="1">
      <alignment horizontal="left" vertical="center"/>
    </xf>
    <xf numFmtId="0" fontId="31" fillId="3" borderId="38" xfId="0" applyFont="1" applyFill="1" applyBorder="1" applyAlignment="1">
      <alignment horizontal="left" vertical="center"/>
    </xf>
    <xf numFmtId="0" fontId="31" fillId="3" borderId="39" xfId="0" applyFont="1" applyFill="1" applyBorder="1" applyAlignment="1">
      <alignment horizontal="left" vertical="center"/>
    </xf>
    <xf numFmtId="5" fontId="26" fillId="6" borderId="100" xfId="0" applyNumberFormat="1" applyFont="1" applyFill="1" applyBorder="1" applyAlignment="1">
      <alignment horizontal="center" vertical="center"/>
    </xf>
    <xf numFmtId="5" fontId="26" fillId="6" borderId="101" xfId="0" applyNumberFormat="1" applyFont="1" applyFill="1" applyBorder="1" applyAlignment="1">
      <alignment horizontal="center" vertical="center"/>
    </xf>
    <xf numFmtId="5" fontId="26" fillId="6" borderId="102" xfId="0" applyNumberFormat="1" applyFont="1" applyFill="1" applyBorder="1" applyAlignment="1">
      <alignment horizontal="center" vertical="center"/>
    </xf>
    <xf numFmtId="0" fontId="26" fillId="3" borderId="2" xfId="0" applyFont="1" applyFill="1" applyBorder="1" applyAlignment="1" applyProtection="1">
      <alignment horizontal="left" vertical="top" wrapText="1"/>
      <protection locked="0"/>
    </xf>
    <xf numFmtId="0" fontId="26" fillId="3" borderId="0" xfId="0" applyFont="1" applyFill="1" applyAlignment="1" applyProtection="1">
      <alignment horizontal="left" vertical="top" wrapText="1"/>
      <protection locked="0"/>
    </xf>
    <xf numFmtId="0" fontId="26" fillId="3" borderId="3" xfId="0" applyFont="1" applyFill="1" applyBorder="1" applyAlignment="1" applyProtection="1">
      <alignment horizontal="left" vertical="top" wrapText="1"/>
      <protection locked="0"/>
    </xf>
    <xf numFmtId="0" fontId="26" fillId="3" borderId="4" xfId="0" applyFont="1" applyFill="1" applyBorder="1" applyAlignment="1" applyProtection="1">
      <alignment horizontal="left" vertical="top" wrapText="1"/>
      <protection locked="0"/>
    </xf>
    <xf numFmtId="0" fontId="26" fillId="3" borderId="5" xfId="0" applyFont="1" applyFill="1" applyBorder="1" applyAlignment="1" applyProtection="1">
      <alignment horizontal="left" vertical="top" wrapText="1"/>
      <protection locked="0"/>
    </xf>
    <xf numFmtId="0" fontId="26" fillId="3" borderId="6" xfId="0" applyFont="1" applyFill="1" applyBorder="1" applyAlignment="1" applyProtection="1">
      <alignment horizontal="left" vertical="top" wrapText="1"/>
      <protection locked="0"/>
    </xf>
    <xf numFmtId="0" fontId="30" fillId="4" borderId="95" xfId="0" applyFont="1" applyFill="1" applyBorder="1" applyAlignment="1">
      <alignment horizontal="center" vertical="center"/>
    </xf>
    <xf numFmtId="0" fontId="30" fillId="4" borderId="94" xfId="0" applyFont="1" applyFill="1" applyBorder="1" applyAlignment="1">
      <alignment horizontal="center" vertical="center"/>
    </xf>
    <xf numFmtId="0" fontId="30" fillId="4" borderId="93" xfId="0" applyFont="1" applyFill="1" applyBorder="1" applyAlignment="1">
      <alignment horizontal="center" vertical="center"/>
    </xf>
    <xf numFmtId="0" fontId="30" fillId="4" borderId="96" xfId="0" applyFont="1" applyFill="1" applyBorder="1" applyAlignment="1">
      <alignment horizontal="center" vertical="center"/>
    </xf>
    <xf numFmtId="0" fontId="30" fillId="3" borderId="32" xfId="0" applyFont="1" applyFill="1" applyBorder="1" applyAlignment="1">
      <alignment horizontal="center" vertical="center" wrapText="1"/>
    </xf>
    <xf numFmtId="0" fontId="30" fillId="3" borderId="118" xfId="0" applyFont="1" applyFill="1" applyBorder="1" applyAlignment="1">
      <alignment horizontal="center" vertical="center" wrapText="1"/>
    </xf>
    <xf numFmtId="0" fontId="26" fillId="4" borderId="2" xfId="0" applyFont="1" applyFill="1" applyBorder="1" applyAlignment="1" applyProtection="1">
      <alignment horizontal="left" vertical="top" wrapText="1"/>
      <protection locked="0"/>
    </xf>
    <xf numFmtId="0" fontId="26" fillId="4" borderId="0" xfId="0" applyFont="1" applyFill="1" applyAlignment="1" applyProtection="1">
      <alignment horizontal="left" vertical="top" wrapText="1"/>
      <protection locked="0"/>
    </xf>
    <xf numFmtId="0" fontId="26" fillId="4" borderId="3" xfId="0" applyFont="1" applyFill="1" applyBorder="1" applyAlignment="1" applyProtection="1">
      <alignment horizontal="left" vertical="top" wrapText="1"/>
      <protection locked="0"/>
    </xf>
    <xf numFmtId="0" fontId="26" fillId="4" borderId="4" xfId="0" applyFont="1" applyFill="1" applyBorder="1" applyAlignment="1" applyProtection="1">
      <alignment horizontal="left" vertical="top" wrapText="1"/>
      <protection locked="0"/>
    </xf>
    <xf numFmtId="0" fontId="26" fillId="4" borderId="5" xfId="0" applyFont="1" applyFill="1" applyBorder="1" applyAlignment="1" applyProtection="1">
      <alignment horizontal="left" vertical="top" wrapText="1"/>
      <protection locked="0"/>
    </xf>
    <xf numFmtId="0" fontId="26" fillId="4" borderId="6" xfId="0" applyFont="1" applyFill="1" applyBorder="1" applyAlignment="1" applyProtection="1">
      <alignment horizontal="left" vertical="top" wrapText="1"/>
      <protection locked="0"/>
    </xf>
    <xf numFmtId="0" fontId="31" fillId="4" borderId="37" xfId="0" applyFont="1" applyFill="1" applyBorder="1" applyAlignment="1">
      <alignment horizontal="left" vertical="center"/>
    </xf>
    <xf numFmtId="0" fontId="31" fillId="4" borderId="38" xfId="0" applyFont="1" applyFill="1" applyBorder="1" applyAlignment="1">
      <alignment horizontal="left" vertical="center"/>
    </xf>
    <xf numFmtId="0" fontId="31" fillId="4" borderId="39" xfId="0" applyFont="1" applyFill="1" applyBorder="1" applyAlignment="1">
      <alignment horizontal="left" vertical="center"/>
    </xf>
    <xf numFmtId="0" fontId="32" fillId="4" borderId="95" xfId="0" applyFont="1" applyFill="1" applyBorder="1" applyAlignment="1">
      <alignment horizontal="left" vertical="center" wrapText="1"/>
    </xf>
    <xf numFmtId="0" fontId="32" fillId="4" borderId="108" xfId="0" applyFont="1" applyFill="1" applyBorder="1" applyAlignment="1">
      <alignment horizontal="left" vertical="center" wrapText="1"/>
    </xf>
    <xf numFmtId="0" fontId="32" fillId="4" borderId="96" xfId="0" applyFont="1" applyFill="1" applyBorder="1" applyAlignment="1">
      <alignment horizontal="left" vertical="center" wrapText="1"/>
    </xf>
    <xf numFmtId="0" fontId="31" fillId="3" borderId="37" xfId="0" applyFont="1" applyFill="1" applyBorder="1" applyAlignment="1">
      <alignment horizontal="left" vertical="center" wrapText="1"/>
    </xf>
    <xf numFmtId="0" fontId="31" fillId="3" borderId="38" xfId="0" applyFont="1" applyFill="1" applyBorder="1" applyAlignment="1">
      <alignment horizontal="left" vertical="center" wrapText="1"/>
    </xf>
    <xf numFmtId="0" fontId="31" fillId="3" borderId="39" xfId="0" applyFont="1" applyFill="1" applyBorder="1" applyAlignment="1">
      <alignment horizontal="left" vertical="center" wrapText="1"/>
    </xf>
    <xf numFmtId="0" fontId="30" fillId="4" borderId="108" xfId="0" applyFont="1" applyFill="1" applyBorder="1" applyAlignment="1">
      <alignment horizontal="center" vertical="center"/>
    </xf>
    <xf numFmtId="0" fontId="3" fillId="3" borderId="37" xfId="7" applyFont="1" applyFill="1" applyBorder="1" applyAlignment="1">
      <alignment horizontal="left" vertical="center"/>
    </xf>
    <xf numFmtId="0" fontId="33" fillId="3" borderId="2" xfId="7" applyFont="1" applyFill="1" applyBorder="1" applyAlignment="1" applyProtection="1">
      <alignment horizontal="left" vertical="top" wrapText="1"/>
      <protection locked="0"/>
    </xf>
    <xf numFmtId="0" fontId="33" fillId="3" borderId="0" xfId="7" applyFont="1" applyFill="1" applyAlignment="1" applyProtection="1">
      <alignment horizontal="left" vertical="top" wrapText="1"/>
      <protection locked="0"/>
    </xf>
    <xf numFmtId="0" fontId="33" fillId="3" borderId="3" xfId="7" applyFont="1" applyFill="1" applyBorder="1" applyAlignment="1" applyProtection="1">
      <alignment horizontal="left" vertical="top" wrapText="1"/>
      <protection locked="0"/>
    </xf>
    <xf numFmtId="0" fontId="33" fillId="3" borderId="4" xfId="7" applyFont="1" applyFill="1" applyBorder="1" applyAlignment="1" applyProtection="1">
      <alignment horizontal="left" vertical="top" wrapText="1"/>
      <protection locked="0"/>
    </xf>
    <xf numFmtId="0" fontId="33" fillId="3" borderId="5" xfId="7" applyFont="1" applyFill="1" applyBorder="1" applyAlignment="1" applyProtection="1">
      <alignment horizontal="left" vertical="top" wrapText="1"/>
      <protection locked="0"/>
    </xf>
    <xf numFmtId="0" fontId="33" fillId="3" borderId="6" xfId="7" applyFont="1" applyFill="1" applyBorder="1" applyAlignment="1" applyProtection="1">
      <alignment horizontal="left" vertical="top" wrapText="1"/>
      <protection locked="0"/>
    </xf>
    <xf numFmtId="0" fontId="26" fillId="4" borderId="2" xfId="0" applyFont="1" applyFill="1" applyBorder="1" applyAlignment="1" applyProtection="1">
      <alignment horizontal="left" vertical="top"/>
      <protection locked="0"/>
    </xf>
    <xf numFmtId="0" fontId="26" fillId="4" borderId="0" xfId="0" applyFont="1" applyFill="1" applyAlignment="1" applyProtection="1">
      <alignment horizontal="left" vertical="top"/>
      <protection locked="0"/>
    </xf>
    <xf numFmtId="0" fontId="26" fillId="4" borderId="3" xfId="0" applyFont="1" applyFill="1" applyBorder="1" applyAlignment="1" applyProtection="1">
      <alignment horizontal="left" vertical="top"/>
      <protection locked="0"/>
    </xf>
    <xf numFmtId="0" fontId="26" fillId="4" borderId="4" xfId="0" applyFont="1" applyFill="1" applyBorder="1" applyAlignment="1" applyProtection="1">
      <alignment horizontal="left" vertical="top"/>
      <protection locked="0"/>
    </xf>
    <xf numFmtId="0" fontId="26" fillId="4" borderId="5" xfId="0" applyFont="1" applyFill="1" applyBorder="1" applyAlignment="1" applyProtection="1">
      <alignment horizontal="left" vertical="top"/>
      <protection locked="0"/>
    </xf>
    <xf numFmtId="0" fontId="26" fillId="4" borderId="6" xfId="0" applyFont="1" applyFill="1" applyBorder="1" applyAlignment="1" applyProtection="1">
      <alignment horizontal="left" vertical="top"/>
      <protection locked="0"/>
    </xf>
    <xf numFmtId="1" fontId="26" fillId="0" borderId="21" xfId="0" applyNumberFormat="1" applyFont="1" applyBorder="1" applyAlignment="1" applyProtection="1">
      <alignment horizontal="center" vertical="center"/>
      <protection locked="0"/>
    </xf>
    <xf numFmtId="1" fontId="26" fillId="0" borderId="23" xfId="0" applyNumberFormat="1" applyFont="1" applyBorder="1" applyAlignment="1" applyProtection="1">
      <alignment horizontal="center" vertical="center"/>
      <protection locked="0"/>
    </xf>
    <xf numFmtId="1" fontId="26" fillId="0" borderId="109" xfId="0" applyNumberFormat="1" applyFont="1" applyBorder="1" applyAlignment="1" applyProtection="1">
      <alignment horizontal="center" vertical="center"/>
      <protection locked="0"/>
    </xf>
    <xf numFmtId="1" fontId="26" fillId="0" borderId="91" xfId="0" applyNumberFormat="1" applyFont="1" applyBorder="1" applyAlignment="1" applyProtection="1">
      <alignment horizontal="center" vertical="center"/>
      <protection locked="0"/>
    </xf>
    <xf numFmtId="0" fontId="26" fillId="3" borderId="53" xfId="0" applyFont="1" applyFill="1" applyBorder="1" applyAlignment="1">
      <alignment horizontal="center" vertical="center"/>
    </xf>
    <xf numFmtId="0" fontId="26" fillId="3" borderId="54" xfId="0" applyFont="1" applyFill="1" applyBorder="1" applyAlignment="1">
      <alignment horizontal="center" vertical="center"/>
    </xf>
    <xf numFmtId="0" fontId="26" fillId="3" borderId="72" xfId="0" applyFont="1" applyFill="1" applyBorder="1" applyAlignment="1">
      <alignment horizontal="center" vertical="center"/>
    </xf>
    <xf numFmtId="0" fontId="28" fillId="0" borderId="98"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97"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7" xfId="0" applyFont="1" applyBorder="1" applyAlignment="1">
      <alignment horizontal="center" vertical="center" wrapText="1"/>
    </xf>
    <xf numFmtId="0" fontId="28" fillId="0" borderId="113"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9" xfId="0" applyFont="1" applyBorder="1" applyAlignment="1">
      <alignment horizontal="center" vertical="center" wrapText="1"/>
    </xf>
    <xf numFmtId="0" fontId="28" fillId="7" borderId="26" xfId="0" applyFont="1" applyFill="1" applyBorder="1" applyAlignment="1">
      <alignment horizontal="center" vertical="center"/>
    </xf>
    <xf numFmtId="0" fontId="28" fillId="7" borderId="17" xfId="0" applyFont="1" applyFill="1" applyBorder="1" applyAlignment="1">
      <alignment horizontal="center" vertical="center"/>
    </xf>
    <xf numFmtId="0" fontId="28" fillId="7" borderId="27" xfId="0" applyFont="1" applyFill="1" applyBorder="1" applyAlignment="1">
      <alignment horizontal="center" vertical="center"/>
    </xf>
    <xf numFmtId="0" fontId="28" fillId="7" borderId="28" xfId="0" applyFont="1" applyFill="1" applyBorder="1" applyAlignment="1">
      <alignment horizontal="center" vertical="center"/>
    </xf>
    <xf numFmtId="0" fontId="28" fillId="7" borderId="22" xfId="0" applyFont="1" applyFill="1" applyBorder="1" applyAlignment="1">
      <alignment horizontal="center" vertical="center"/>
    </xf>
    <xf numFmtId="0" fontId="28" fillId="7" borderId="29" xfId="0" applyFont="1" applyFill="1" applyBorder="1" applyAlignment="1">
      <alignment horizontal="center" vertical="center"/>
    </xf>
    <xf numFmtId="1" fontId="28" fillId="0" borderId="93" xfId="0" applyNumberFormat="1" applyFont="1" applyBorder="1" applyAlignment="1">
      <alignment horizontal="center" vertical="center" wrapText="1"/>
    </xf>
    <xf numFmtId="1" fontId="28" fillId="0" borderId="94" xfId="0" applyNumberFormat="1" applyFont="1" applyBorder="1" applyAlignment="1">
      <alignment horizontal="center" vertical="center" wrapText="1"/>
    </xf>
    <xf numFmtId="0" fontId="26" fillId="3" borderId="2" xfId="0" applyFont="1" applyFill="1" applyBorder="1" applyAlignment="1">
      <alignment horizontal="left" vertical="center" wrapText="1"/>
    </xf>
    <xf numFmtId="0" fontId="32" fillId="3" borderId="0" xfId="0" applyFont="1" applyFill="1" applyAlignment="1">
      <alignment horizontal="left" vertical="center" wrapText="1"/>
    </xf>
    <xf numFmtId="0" fontId="32" fillId="3" borderId="3"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2" fillId="3" borderId="2" xfId="0" applyFont="1" applyFill="1" applyBorder="1" applyAlignment="1">
      <alignment horizontal="left" vertical="center" wrapText="1"/>
    </xf>
    <xf numFmtId="0" fontId="62" fillId="3" borderId="2" xfId="2" applyFont="1" applyFill="1" applyBorder="1" applyAlignment="1" applyProtection="1">
      <alignment horizontal="left" vertical="center" wrapText="1"/>
    </xf>
    <xf numFmtId="0" fontId="62" fillId="3" borderId="0" xfId="2" applyFont="1" applyFill="1" applyBorder="1" applyAlignment="1" applyProtection="1">
      <alignment horizontal="left" vertical="center" wrapText="1"/>
    </xf>
    <xf numFmtId="0" fontId="62" fillId="3" borderId="3" xfId="2" applyFont="1" applyFill="1" applyBorder="1" applyAlignment="1" applyProtection="1">
      <alignment horizontal="left" vertical="center" wrapText="1"/>
    </xf>
    <xf numFmtId="0" fontId="26" fillId="3" borderId="2" xfId="0" applyFont="1" applyFill="1" applyBorder="1" applyAlignment="1">
      <alignment horizontal="left" vertical="top" wrapText="1"/>
    </xf>
    <xf numFmtId="0" fontId="26" fillId="3" borderId="0" xfId="0" applyFont="1" applyFill="1" applyAlignment="1">
      <alignment horizontal="left" vertical="top" wrapText="1"/>
    </xf>
    <xf numFmtId="0" fontId="26" fillId="3" borderId="3" xfId="0" applyFont="1" applyFill="1" applyBorder="1" applyAlignment="1">
      <alignment horizontal="left" vertical="top" wrapText="1"/>
    </xf>
    <xf numFmtId="0" fontId="26" fillId="3" borderId="4" xfId="0" applyFont="1" applyFill="1" applyBorder="1" applyAlignment="1">
      <alignment horizontal="left" vertical="center"/>
    </xf>
    <xf numFmtId="0" fontId="26" fillId="3" borderId="5" xfId="0" applyFont="1" applyFill="1" applyBorder="1" applyAlignment="1">
      <alignment horizontal="left" vertical="center"/>
    </xf>
    <xf numFmtId="0" fontId="26" fillId="3" borderId="6" xfId="0" applyFont="1" applyFill="1" applyBorder="1" applyAlignment="1">
      <alignment horizontal="left" vertical="center"/>
    </xf>
    <xf numFmtId="0" fontId="30" fillId="3" borderId="24"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30" fillId="3" borderId="26" xfId="0" applyFont="1" applyFill="1" applyBorder="1" applyAlignment="1">
      <alignment horizontal="center" vertical="center" wrapText="1"/>
    </xf>
    <xf numFmtId="0" fontId="32" fillId="3" borderId="31" xfId="0" applyFont="1" applyFill="1" applyBorder="1" applyAlignment="1">
      <alignment horizontal="center" vertical="center" wrapText="1"/>
    </xf>
    <xf numFmtId="0" fontId="32" fillId="3" borderId="34"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0" fillId="3" borderId="31" xfId="0" applyFont="1" applyFill="1" applyBorder="1" applyAlignment="1">
      <alignment horizontal="center" vertical="center" wrapText="1"/>
    </xf>
    <xf numFmtId="0" fontId="30" fillId="3" borderId="34"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30" fillId="3" borderId="13" xfId="0" applyFont="1" applyFill="1" applyBorder="1" applyAlignment="1">
      <alignment horizontal="center" vertical="center" wrapText="1"/>
    </xf>
    <xf numFmtId="0" fontId="30" fillId="3" borderId="14" xfId="0" applyFont="1" applyFill="1" applyBorder="1" applyAlignment="1">
      <alignment horizontal="center" vertical="center" wrapText="1"/>
    </xf>
    <xf numFmtId="0" fontId="30" fillId="3" borderId="25" xfId="0" applyFont="1" applyFill="1" applyBorder="1" applyAlignment="1">
      <alignment horizontal="center" vertical="center" wrapText="1"/>
    </xf>
    <xf numFmtId="0" fontId="30" fillId="3" borderId="16"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27" xfId="0" applyFont="1" applyFill="1" applyBorder="1" applyAlignment="1">
      <alignment horizontal="center" vertical="center" wrapText="1"/>
    </xf>
    <xf numFmtId="0" fontId="26" fillId="3" borderId="24" xfId="0" applyFont="1" applyFill="1" applyBorder="1" applyAlignment="1">
      <alignment horizontal="left" vertical="center" wrapText="1"/>
    </xf>
    <xf numFmtId="0" fontId="26" fillId="3" borderId="14" xfId="0" applyFont="1" applyFill="1" applyBorder="1" applyAlignment="1">
      <alignment horizontal="left" vertical="center" wrapText="1"/>
    </xf>
    <xf numFmtId="0" fontId="26" fillId="3" borderId="25" xfId="0" applyFont="1" applyFill="1" applyBorder="1" applyAlignment="1">
      <alignment horizontal="left" vertical="center" wrapText="1"/>
    </xf>
    <xf numFmtId="0" fontId="26" fillId="0" borderId="4"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3" borderId="2" xfId="0" applyFont="1" applyFill="1" applyBorder="1" applyAlignment="1" applyProtection="1">
      <alignment horizontal="left" vertical="top"/>
      <protection locked="0"/>
    </xf>
    <xf numFmtId="0" fontId="26" fillId="3" borderId="0" xfId="0" applyFont="1" applyFill="1" applyAlignment="1" applyProtection="1">
      <alignment horizontal="left" vertical="top"/>
      <protection locked="0"/>
    </xf>
    <xf numFmtId="0" fontId="26" fillId="3" borderId="3" xfId="0" applyFont="1" applyFill="1" applyBorder="1" applyAlignment="1" applyProtection="1">
      <alignment horizontal="left" vertical="top"/>
      <protection locked="0"/>
    </xf>
    <xf numFmtId="0" fontId="26" fillId="3" borderId="4" xfId="0" applyFont="1" applyFill="1" applyBorder="1" applyAlignment="1" applyProtection="1">
      <alignment horizontal="left" vertical="top"/>
      <protection locked="0"/>
    </xf>
    <xf numFmtId="0" fontId="26" fillId="3" borderId="5" xfId="0" applyFont="1" applyFill="1" applyBorder="1" applyAlignment="1" applyProtection="1">
      <alignment horizontal="left" vertical="top"/>
      <protection locked="0"/>
    </xf>
    <xf numFmtId="0" fontId="26" fillId="3" borderId="6" xfId="0" applyFont="1" applyFill="1" applyBorder="1" applyAlignment="1" applyProtection="1">
      <alignment horizontal="left" vertical="top"/>
      <protection locked="0"/>
    </xf>
    <xf numFmtId="0" fontId="26" fillId="0" borderId="17" xfId="0" applyFont="1" applyBorder="1" applyAlignment="1" applyProtection="1">
      <alignment horizontal="left"/>
      <protection locked="0"/>
    </xf>
    <xf numFmtId="0" fontId="26" fillId="0" borderId="0" xfId="0" applyFont="1" applyAlignment="1">
      <alignment horizontal="left" vertical="center" indent="1"/>
    </xf>
    <xf numFmtId="0" fontId="31" fillId="0" borderId="39" xfId="0" applyFont="1" applyBorder="1"/>
    <xf numFmtId="0" fontId="64" fillId="3" borderId="95" xfId="0" applyFont="1" applyFill="1" applyBorder="1" applyAlignment="1">
      <alignment horizontal="left" vertical="center"/>
    </xf>
    <xf numFmtId="0" fontId="64" fillId="3" borderId="108" xfId="0" applyFont="1" applyFill="1" applyBorder="1" applyAlignment="1">
      <alignment horizontal="left" vertical="center"/>
    </xf>
    <xf numFmtId="0" fontId="69" fillId="0" borderId="108" xfId="0" applyFont="1" applyBorder="1" applyAlignment="1">
      <alignment horizontal="left" vertical="center"/>
    </xf>
    <xf numFmtId="0" fontId="69" fillId="0" borderId="96" xfId="0" applyFont="1" applyBorder="1" applyAlignment="1">
      <alignment horizontal="left" vertical="center"/>
    </xf>
    <xf numFmtId="0" fontId="31" fillId="3" borderId="24" xfId="0" applyFont="1" applyFill="1" applyBorder="1" applyAlignment="1">
      <alignment horizontal="left" vertical="center" wrapText="1"/>
    </xf>
    <xf numFmtId="0" fontId="31" fillId="3" borderId="14" xfId="0" applyFont="1" applyFill="1" applyBorder="1" applyAlignment="1">
      <alignment horizontal="left" vertical="center" wrapText="1"/>
    </xf>
    <xf numFmtId="0" fontId="31" fillId="0" borderId="14" xfId="0" applyFont="1" applyBorder="1" applyAlignment="1">
      <alignment horizontal="left" vertical="center" wrapText="1"/>
    </xf>
    <xf numFmtId="0" fontId="31" fillId="0" borderId="25" xfId="0" applyFont="1" applyBorder="1" applyAlignment="1">
      <alignment horizontal="left" vertical="center" wrapText="1"/>
    </xf>
    <xf numFmtId="0" fontId="31" fillId="0" borderId="2" xfId="0" applyFont="1" applyBorder="1" applyAlignment="1">
      <alignment horizontal="left" vertical="center" wrapText="1"/>
    </xf>
    <xf numFmtId="0" fontId="31" fillId="0" borderId="3" xfId="0" applyFont="1" applyBorder="1" applyAlignment="1">
      <alignment horizontal="left" vertical="center" wrapText="1"/>
    </xf>
    <xf numFmtId="0" fontId="53" fillId="3" borderId="105" xfId="0" applyFont="1" applyFill="1" applyBorder="1" applyAlignment="1">
      <alignment horizontal="center" vertical="center"/>
    </xf>
    <xf numFmtId="0" fontId="26" fillId="3" borderId="106" xfId="0" applyFont="1" applyFill="1" applyBorder="1" applyAlignment="1">
      <alignment horizontal="center" vertical="center"/>
    </xf>
    <xf numFmtId="0" fontId="26" fillId="3" borderId="1" xfId="0" applyFont="1" applyFill="1" applyBorder="1" applyAlignment="1">
      <alignment horizontal="center" vertical="center"/>
    </xf>
    <xf numFmtId="0" fontId="30" fillId="3" borderId="2" xfId="0" applyFont="1" applyFill="1" applyBorder="1" applyAlignment="1">
      <alignment horizontal="left" vertical="center" wrapText="1" indent="1"/>
    </xf>
    <xf numFmtId="0" fontId="32" fillId="3" borderId="0" xfId="0" applyFont="1" applyFill="1" applyAlignment="1">
      <alignment horizontal="left" vertical="center" wrapText="1" indent="1"/>
    </xf>
    <xf numFmtId="0" fontId="32" fillId="3" borderId="3" xfId="0" applyFont="1" applyFill="1" applyBorder="1" applyAlignment="1">
      <alignment horizontal="left" vertical="center" wrapText="1" indent="1"/>
    </xf>
    <xf numFmtId="0" fontId="31" fillId="3" borderId="2" xfId="0" applyFont="1" applyFill="1" applyBorder="1" applyAlignment="1">
      <alignment horizontal="center" vertical="center"/>
    </xf>
    <xf numFmtId="0" fontId="26" fillId="3" borderId="0" xfId="0" applyFont="1" applyFill="1" applyAlignment="1">
      <alignment horizontal="center" vertical="center"/>
    </xf>
    <xf numFmtId="0" fontId="26" fillId="3" borderId="3" xfId="0" applyFont="1" applyFill="1" applyBorder="1" applyAlignment="1">
      <alignment horizontal="center" vertical="center"/>
    </xf>
    <xf numFmtId="0" fontId="30" fillId="3" borderId="2" xfId="0" applyFont="1" applyFill="1" applyBorder="1" applyAlignment="1">
      <alignment horizontal="left" vertical="center" indent="1"/>
    </xf>
    <xf numFmtId="0" fontId="32" fillId="3" borderId="0" xfId="0" applyFont="1" applyFill="1" applyAlignment="1">
      <alignment horizontal="left" vertical="center" indent="1"/>
    </xf>
    <xf numFmtId="0" fontId="32" fillId="3" borderId="3" xfId="0" applyFont="1" applyFill="1" applyBorder="1" applyAlignment="1">
      <alignment horizontal="left" vertical="center" indent="1"/>
    </xf>
    <xf numFmtId="0" fontId="26" fillId="0" borderId="5" xfId="0" applyFont="1" applyBorder="1" applyAlignment="1">
      <alignment horizontal="left" vertical="center"/>
    </xf>
    <xf numFmtId="0" fontId="26" fillId="3" borderId="14" xfId="0" applyFont="1" applyFill="1" applyBorder="1" applyAlignment="1">
      <alignment horizontal="left" vertical="center"/>
    </xf>
    <xf numFmtId="0" fontId="47" fillId="3" borderId="2" xfId="0" applyFont="1" applyFill="1" applyBorder="1" applyAlignment="1">
      <alignment horizontal="left" vertical="center" indent="1"/>
    </xf>
    <xf numFmtId="0" fontId="46" fillId="3" borderId="0" xfId="0" applyFont="1" applyFill="1" applyAlignment="1">
      <alignment horizontal="left" vertical="center" indent="1"/>
    </xf>
    <xf numFmtId="0" fontId="46" fillId="3" borderId="3" xfId="0" applyFont="1" applyFill="1" applyBorder="1" applyAlignment="1">
      <alignment horizontal="left" vertical="center" indent="1"/>
    </xf>
    <xf numFmtId="0" fontId="31" fillId="3" borderId="2" xfId="0" applyFont="1" applyFill="1" applyBorder="1" applyAlignment="1">
      <alignment horizontal="left" indent="1"/>
    </xf>
    <xf numFmtId="0" fontId="31" fillId="3" borderId="0" xfId="0" applyFont="1" applyFill="1" applyAlignment="1">
      <alignment horizontal="left" indent="1"/>
    </xf>
    <xf numFmtId="0" fontId="26" fillId="3" borderId="17" xfId="0" applyFont="1" applyFill="1" applyBorder="1" applyAlignment="1" applyProtection="1">
      <alignment horizontal="left" indent="1"/>
      <protection locked="0"/>
    </xf>
  </cellXfs>
  <cellStyles count="11">
    <cellStyle name="Comma" xfId="8" builtinId="3"/>
    <cellStyle name="Comma 3" xfId="4" xr:uid="{00000000-0005-0000-0000-000000000000}"/>
    <cellStyle name="Hyperlink" xfId="2" builtinId="8"/>
    <cellStyle name="Normal" xfId="0" builtinId="0"/>
    <cellStyle name="Normal 2" xfId="1" xr:uid="{00000000-0005-0000-0000-000003000000}"/>
    <cellStyle name="Normal 2 2" xfId="5" xr:uid="{00000000-0005-0000-0000-000004000000}"/>
    <cellStyle name="Normal 2 2 2 2" xfId="3" xr:uid="{00000000-0005-0000-0000-000005000000}"/>
    <cellStyle name="Normal 2 2 2 2 2" xfId="6" xr:uid="{511D9242-BBC9-4A86-9119-2F6121E56E5C}"/>
    <cellStyle name="Normal 2 2 2 2 3" xfId="7" xr:uid="{E9FB81DF-5578-4C34-B27D-9F3905221E3D}"/>
    <cellStyle name="Normal 2 2 2 2 5" xfId="10" xr:uid="{C3E37A1C-C991-4614-AFF4-9DB9BC30CA50}"/>
    <cellStyle name="Normal 3" xfId="9" xr:uid="{0CFDC3B8-A5A9-4855-89B9-D5019FCEAF7B}"/>
  </cellStyles>
  <dxfs count="19">
    <dxf>
      <font>
        <color theme="0"/>
      </font>
    </dxf>
    <dxf>
      <font>
        <color theme="0"/>
      </font>
    </dxf>
    <dxf>
      <font>
        <color theme="0" tint="-4.9989318521683403E-2"/>
      </font>
    </dxf>
    <dxf>
      <font>
        <color theme="0" tint="-4.9989318521683403E-2"/>
      </font>
    </dxf>
    <dxf>
      <font>
        <color theme="0"/>
      </font>
    </dxf>
    <dxf>
      <font>
        <color theme="0" tint="-4.9989318521683403E-2"/>
      </font>
    </dxf>
    <dxf>
      <font>
        <color theme="0" tint="-4.9989318521683403E-2"/>
      </font>
    </dxf>
    <dxf>
      <font>
        <color theme="0" tint="-4.9989318521683403E-2"/>
      </font>
    </dxf>
    <dxf>
      <font>
        <color theme="0"/>
      </font>
    </dxf>
    <dxf>
      <font>
        <color theme="0" tint="-4.9989318521683403E-2"/>
      </font>
    </dxf>
    <dxf>
      <font>
        <color theme="0" tint="-4.9989318521683403E-2"/>
      </font>
    </dxf>
    <dxf>
      <font>
        <color theme="0"/>
      </font>
    </dxf>
    <dxf>
      <font>
        <color theme="0"/>
      </font>
    </dxf>
    <dxf>
      <font>
        <color theme="0" tint="-4.9989318521683403E-2"/>
      </font>
    </dxf>
    <dxf>
      <font>
        <color theme="0"/>
      </font>
    </dxf>
    <dxf>
      <font>
        <color theme="0" tint="-4.9989318521683403E-2"/>
      </font>
    </dxf>
    <dxf>
      <font>
        <color theme="0" tint="-4.9989318521683403E-2"/>
      </font>
    </dxf>
    <dxf>
      <font>
        <color theme="0" tint="-4.9989318521683403E-2"/>
      </font>
    </dxf>
    <dxf>
      <font>
        <color theme="0" tint="-4.9989318521683403E-2"/>
      </font>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33</xdr:row>
      <xdr:rowOff>38100</xdr:rowOff>
    </xdr:from>
    <xdr:to>
      <xdr:col>0</xdr:col>
      <xdr:colOff>2611756</xdr:colOff>
      <xdr:row>37</xdr:row>
      <xdr:rowOff>19050</xdr:rowOff>
    </xdr:to>
    <xdr:pic>
      <xdr:nvPicPr>
        <xdr:cNvPr id="4" name="Picture 3">
          <a:extLst>
            <a:ext uri="{FF2B5EF4-FFF2-40B4-BE49-F238E27FC236}">
              <a16:creationId xmlns:a16="http://schemas.microsoft.com/office/drawing/2014/main" id="{D6FF6968-6FA8-4E6D-8853-CF6278C6C8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6" y="7467600"/>
          <a:ext cx="2571750" cy="733425"/>
        </a:xfrm>
        <a:prstGeom prst="rect">
          <a:avLst/>
        </a:prstGeom>
      </xdr:spPr>
    </xdr:pic>
    <xdr:clientData/>
  </xdr:twoCellAnchor>
  <xdr:twoCellAnchor editAs="oneCell">
    <xdr:from>
      <xdr:col>0</xdr:col>
      <xdr:colOff>1104901</xdr:colOff>
      <xdr:row>0</xdr:row>
      <xdr:rowOff>28575</xdr:rowOff>
    </xdr:from>
    <xdr:to>
      <xdr:col>3</xdr:col>
      <xdr:colOff>1200150</xdr:colOff>
      <xdr:row>4</xdr:row>
      <xdr:rowOff>0</xdr:rowOff>
    </xdr:to>
    <xdr:pic>
      <xdr:nvPicPr>
        <xdr:cNvPr id="6" name="Picture 5">
          <a:extLst>
            <a:ext uri="{FF2B5EF4-FFF2-40B4-BE49-F238E27FC236}">
              <a16:creationId xmlns:a16="http://schemas.microsoft.com/office/drawing/2014/main" id="{3D2D6A57-A0F1-4E97-AD95-D0EC39B2902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901" y="28575"/>
          <a:ext cx="4991099" cy="733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28576</xdr:colOff>
      <xdr:row>13</xdr:row>
      <xdr:rowOff>19050</xdr:rowOff>
    </xdr:from>
    <xdr:to>
      <xdr:col>7</xdr:col>
      <xdr:colOff>723900</xdr:colOff>
      <xdr:row>34</xdr:row>
      <xdr:rowOff>97800</xdr:rowOff>
    </xdr:to>
    <xdr:pic>
      <xdr:nvPicPr>
        <xdr:cNvPr id="4" name="Picture 3">
          <a:extLst>
            <a:ext uri="{FF2B5EF4-FFF2-40B4-BE49-F238E27FC236}">
              <a16:creationId xmlns:a16="http://schemas.microsoft.com/office/drawing/2014/main" id="{997C24F2-78B8-4394-9F08-83076A56A0BF}"/>
            </a:ext>
          </a:extLst>
        </xdr:cNvPr>
        <xdr:cNvPicPr>
          <a:picLocks noChangeAspect="1"/>
        </xdr:cNvPicPr>
      </xdr:nvPicPr>
      <xdr:blipFill rotWithShape="1">
        <a:blip xmlns:r="http://schemas.openxmlformats.org/officeDocument/2006/relationships" r:embed="rId1"/>
        <a:srcRect l="1545" t="775" r="1545" b="1163"/>
        <a:stretch/>
      </xdr:blipFill>
      <xdr:spPr>
        <a:xfrm>
          <a:off x="1762126" y="3819525"/>
          <a:ext cx="3667124" cy="3696345"/>
        </a:xfrm>
        <a:prstGeom prst="ellipse">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20TRS%20working%20files\Operator%20Statements\2023%20OP%20Statements\13%20NUG%20-%20Hydroelectr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Letter"/>
      <sheetName val="Cover Sheet"/>
      <sheetName val="Table of Contents"/>
      <sheetName val="General Instructions 1"/>
      <sheetName val="General Information 2"/>
      <sheetName val="General Instructions 3"/>
      <sheetName val="Forms"/>
      <sheetName val="Contact Info"/>
      <sheetName val="Exemptions"/>
      <sheetName val="PP Exemption"/>
      <sheetName val="Summary of Investment"/>
      <sheetName val="Statement of Debt Financing 1"/>
      <sheetName val="Statement of Debt Financing 2"/>
      <sheetName val="Detail of Investment 1"/>
      <sheetName val="Detail of Investment 2"/>
      <sheetName val="Detail of Investment 3"/>
      <sheetName val="Income Statement"/>
      <sheetName val="Operating Expense Statement"/>
      <sheetName val="Miscellaneous Expense Statement"/>
      <sheetName val="kWh Production"/>
      <sheetName val="Five-Year Projections"/>
      <sheetName val="Balance Sheet (Assets)"/>
      <sheetName val="Balance Sheet (Liabilities)"/>
      <sheetName val="Balance Sheet (Equity)"/>
      <sheetName val="Project Detail 1"/>
      <sheetName val="Project Detail 2"/>
      <sheetName val="Credits - Incentives"/>
      <sheetName val="Situs"/>
      <sheetName val="Power Lines"/>
      <sheetName val="Leased"/>
      <sheetName val="Pollution Control"/>
      <sheetName val="General Instructions 2"/>
      <sheetName val="Forms 1"/>
      <sheetName val="Forms 2"/>
    </sheetNames>
    <sheetDataSet>
      <sheetData sheetId="0"/>
      <sheetData sheetId="1">
        <row r="8">
          <cell r="B8">
            <v>2022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propertytax@tax.idaho.gov" TargetMode="External"/><Relationship Id="rId1" Type="http://schemas.openxmlformats.org/officeDocument/2006/relationships/hyperlink" Target="mailto:processing@tax.idaho.gov"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istc.maps.arcgis.com/apps/webappviewer/index.html?id=9f9d6e39375a4766b1317ba1e67e058d"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istc.maps.arcgis.com/apps/webappviewer/index.html?id=9f9d6e39375a4766b1317ba1e67e058d"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istc.maps.arcgis.com/apps/webappviewer/index.html?id=9f9d6e39375a4766b1317ba1e67e058d"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stc.maps.arcgis.com/apps/webappviewer/index.html?id=9f9d6e39375a4766b1317ba1e67e058d" TargetMode="External"/><Relationship Id="rId1" Type="http://schemas.openxmlformats.org/officeDocument/2006/relationships/hyperlink" Target="mailto:propertytax@tax.idaho.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processing@tax.idaho.gov"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propertytax@tax.idaho.gov"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ropertytax@tax.idaho.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2F97C-1D64-4007-A16B-747990EE6DB1}">
  <dimension ref="A1:N4963"/>
  <sheetViews>
    <sheetView view="pageLayout" zoomScaleNormal="100" workbookViewId="0">
      <selection activeCell="A6" sqref="A6:D6"/>
    </sheetView>
  </sheetViews>
  <sheetFormatPr defaultColWidth="7" defaultRowHeight="15" x14ac:dyDescent="0.25"/>
  <cols>
    <col min="1" max="1" width="39.5703125" style="123" customWidth="1"/>
    <col min="2" max="2" width="1.42578125" style="123" customWidth="1"/>
    <col min="3" max="3" width="29" style="123" customWidth="1"/>
    <col min="4" max="4" width="32.5703125" style="123" customWidth="1"/>
    <col min="7" max="7" width="7.85546875" bestFit="1" customWidth="1"/>
    <col min="9" max="9" width="8.7109375" bestFit="1" customWidth="1"/>
    <col min="11" max="11" width="7.140625" bestFit="1" customWidth="1"/>
  </cols>
  <sheetData>
    <row r="1" spans="1:9" ht="15" customHeight="1" x14ac:dyDescent="0.2">
      <c r="A1" s="558"/>
      <c r="B1" s="559"/>
      <c r="C1" s="559"/>
      <c r="D1" s="559"/>
    </row>
    <row r="2" spans="1:9" ht="15" customHeight="1" x14ac:dyDescent="0.2">
      <c r="A2" s="558"/>
      <c r="B2" s="559"/>
      <c r="C2" s="559"/>
      <c r="D2" s="559"/>
    </row>
    <row r="3" spans="1:9" ht="15" customHeight="1" x14ac:dyDescent="0.2">
      <c r="A3" s="558"/>
      <c r="B3" s="559"/>
      <c r="C3" s="559"/>
      <c r="D3" s="559"/>
    </row>
    <row r="4" spans="1:9" ht="15" customHeight="1" x14ac:dyDescent="0.2">
      <c r="A4" s="560"/>
      <c r="B4" s="559"/>
      <c r="C4" s="559"/>
      <c r="D4" s="559"/>
    </row>
    <row r="5" spans="1:9" ht="15" customHeight="1" x14ac:dyDescent="0.2">
      <c r="A5" s="560"/>
      <c r="B5" s="559"/>
      <c r="C5" s="559"/>
      <c r="D5" s="559"/>
    </row>
    <row r="6" spans="1:9" ht="15" customHeight="1" x14ac:dyDescent="0.2">
      <c r="A6" s="556">
        <v>45292</v>
      </c>
      <c r="B6" s="557"/>
      <c r="C6" s="557"/>
      <c r="D6" s="557"/>
    </row>
    <row r="7" spans="1:9" ht="15" customHeight="1" x14ac:dyDescent="0.25">
      <c r="A7" s="560"/>
      <c r="B7" s="559"/>
      <c r="C7" s="559"/>
      <c r="D7" s="559"/>
      <c r="F7" s="25"/>
      <c r="G7" s="25"/>
      <c r="H7" s="26"/>
      <c r="I7" s="23"/>
    </row>
    <row r="8" spans="1:9" ht="15" customHeight="1" x14ac:dyDescent="0.25">
      <c r="A8" s="560"/>
      <c r="B8" s="559"/>
      <c r="C8" s="559"/>
      <c r="D8" s="559"/>
      <c r="F8" s="25"/>
      <c r="G8" s="25"/>
      <c r="H8" s="26"/>
      <c r="I8" s="23"/>
    </row>
    <row r="9" spans="1:9" ht="15" customHeight="1" x14ac:dyDescent="0.2">
      <c r="A9" s="568"/>
      <c r="B9" s="559"/>
      <c r="C9" s="559"/>
      <c r="D9" s="559"/>
    </row>
    <row r="10" spans="1:9" ht="15" customHeight="1" x14ac:dyDescent="0.2">
      <c r="A10" s="567" t="s">
        <v>3133</v>
      </c>
      <c r="B10" s="564"/>
      <c r="C10" s="564"/>
      <c r="D10" s="564"/>
    </row>
    <row r="11" spans="1:9" ht="15" customHeight="1" x14ac:dyDescent="0.2">
      <c r="A11" s="567"/>
      <c r="B11" s="564"/>
      <c r="C11" s="564"/>
      <c r="D11" s="564"/>
    </row>
    <row r="12" spans="1:9" ht="15" customHeight="1" x14ac:dyDescent="0.2">
      <c r="A12" s="561">
        <f>'Cover Sheet'!B8</f>
        <v>2024</v>
      </c>
      <c r="B12" s="562"/>
      <c r="C12" s="562"/>
      <c r="D12" s="562"/>
    </row>
    <row r="13" spans="1:9" ht="15" customHeight="1" x14ac:dyDescent="0.2">
      <c r="A13" s="563" t="s">
        <v>3210</v>
      </c>
      <c r="B13" s="564"/>
      <c r="C13" s="564"/>
      <c r="D13" s="564"/>
    </row>
    <row r="14" spans="1:9" ht="15" customHeight="1" x14ac:dyDescent="0.2">
      <c r="A14" s="567"/>
      <c r="B14" s="564"/>
      <c r="C14" s="564"/>
      <c r="D14" s="564"/>
    </row>
    <row r="15" spans="1:9" ht="15" customHeight="1" x14ac:dyDescent="0.2">
      <c r="A15" s="563" t="s">
        <v>3211</v>
      </c>
      <c r="B15" s="564"/>
      <c r="C15" s="564"/>
      <c r="D15" s="564"/>
    </row>
    <row r="16" spans="1:9" ht="15" customHeight="1" x14ac:dyDescent="0.2">
      <c r="A16" s="563" t="s">
        <v>3212</v>
      </c>
      <c r="B16" s="564"/>
      <c r="C16" s="564"/>
      <c r="D16" s="564"/>
    </row>
    <row r="17" spans="1:4" ht="15" customHeight="1" x14ac:dyDescent="0.2">
      <c r="A17" s="563" t="s">
        <v>3213</v>
      </c>
      <c r="B17" s="564"/>
      <c r="C17" s="564"/>
      <c r="D17" s="564"/>
    </row>
    <row r="18" spans="1:4" ht="15" customHeight="1" x14ac:dyDescent="0.2">
      <c r="A18" s="567"/>
      <c r="B18" s="564"/>
      <c r="C18" s="564"/>
      <c r="D18" s="564"/>
    </row>
    <row r="19" spans="1:4" ht="15" customHeight="1" x14ac:dyDescent="0.2">
      <c r="A19" s="563" t="s">
        <v>3214</v>
      </c>
      <c r="B19" s="564"/>
      <c r="C19" s="564"/>
      <c r="D19" s="564"/>
    </row>
    <row r="20" spans="1:4" ht="15" customHeight="1" x14ac:dyDescent="0.2">
      <c r="A20" s="565">
        <f>'Cover Sheet'!B8</f>
        <v>2024</v>
      </c>
      <c r="B20" s="566"/>
      <c r="C20" s="566"/>
      <c r="D20" s="566"/>
    </row>
    <row r="21" spans="1:4" ht="15" customHeight="1" x14ac:dyDescent="0.2">
      <c r="A21" s="563" t="s">
        <v>3215</v>
      </c>
      <c r="B21" s="564"/>
      <c r="C21" s="564"/>
      <c r="D21" s="564"/>
    </row>
    <row r="22" spans="1:4" ht="15" customHeight="1" x14ac:dyDescent="0.2">
      <c r="A22" s="567"/>
      <c r="B22" s="564"/>
      <c r="C22" s="564"/>
      <c r="D22" s="564"/>
    </row>
    <row r="23" spans="1:4" ht="15" customHeight="1" x14ac:dyDescent="0.2">
      <c r="A23" s="567"/>
      <c r="B23" s="559"/>
      <c r="C23" s="559"/>
      <c r="D23" s="559"/>
    </row>
    <row r="24" spans="1:4" ht="15" customHeight="1" x14ac:dyDescent="0.25">
      <c r="A24" s="567" t="s">
        <v>524</v>
      </c>
      <c r="B24" s="564"/>
      <c r="C24" s="136" t="s">
        <v>7</v>
      </c>
      <c r="D24" s="142"/>
    </row>
    <row r="25" spans="1:4" ht="15" customHeight="1" x14ac:dyDescent="0.2">
      <c r="A25" s="567"/>
      <c r="B25" s="559"/>
      <c r="C25" s="559"/>
      <c r="D25" s="559"/>
    </row>
    <row r="26" spans="1:4" ht="15" customHeight="1" x14ac:dyDescent="0.25">
      <c r="A26" s="143" t="s">
        <v>3114</v>
      </c>
      <c r="C26" s="143" t="s">
        <v>525</v>
      </c>
      <c r="D26" s="142"/>
    </row>
    <row r="27" spans="1:4" ht="15" customHeight="1" x14ac:dyDescent="0.25">
      <c r="A27" s="142"/>
      <c r="C27" s="143" t="s">
        <v>2</v>
      </c>
      <c r="D27" s="142"/>
    </row>
    <row r="28" spans="1:4" ht="15" customHeight="1" x14ac:dyDescent="0.25">
      <c r="A28" s="142"/>
      <c r="C28" s="143" t="s">
        <v>526</v>
      </c>
      <c r="D28" s="142"/>
    </row>
    <row r="29" spans="1:4" ht="15" customHeight="1" x14ac:dyDescent="0.25">
      <c r="A29" s="142"/>
      <c r="C29" s="143" t="s">
        <v>527</v>
      </c>
      <c r="D29" s="142"/>
    </row>
    <row r="30" spans="1:4" ht="15" customHeight="1" x14ac:dyDescent="0.2">
      <c r="A30" s="568"/>
      <c r="B30" s="559"/>
      <c r="C30" s="559"/>
      <c r="D30" s="559"/>
    </row>
    <row r="31" spans="1:4" ht="15" customHeight="1" x14ac:dyDescent="0.2">
      <c r="A31" s="568" t="s">
        <v>528</v>
      </c>
      <c r="B31" s="569"/>
      <c r="C31" s="569"/>
      <c r="D31" s="569"/>
    </row>
    <row r="32" spans="1:4" ht="15" customHeight="1" x14ac:dyDescent="0.2">
      <c r="A32" s="568"/>
      <c r="B32" s="569"/>
      <c r="C32" s="569"/>
      <c r="D32" s="569"/>
    </row>
    <row r="33" spans="1:4" ht="15" customHeight="1" x14ac:dyDescent="0.2">
      <c r="A33" s="568" t="s">
        <v>529</v>
      </c>
      <c r="B33" s="569"/>
      <c r="C33" s="569"/>
      <c r="D33" s="569"/>
    </row>
    <row r="34" spans="1:4" ht="15" customHeight="1" x14ac:dyDescent="0.2">
      <c r="A34" s="568"/>
      <c r="B34" s="569"/>
      <c r="C34" s="569"/>
      <c r="D34" s="569"/>
    </row>
    <row r="35" spans="1:4" ht="15" customHeight="1" x14ac:dyDescent="0.2">
      <c r="A35" s="568"/>
      <c r="B35" s="569"/>
      <c r="C35" s="569"/>
      <c r="D35" s="569"/>
    </row>
    <row r="36" spans="1:4" ht="15" customHeight="1" x14ac:dyDescent="0.2">
      <c r="A36" s="568"/>
      <c r="B36" s="569"/>
      <c r="C36" s="569"/>
      <c r="D36" s="569"/>
    </row>
    <row r="37" spans="1:4" ht="15" customHeight="1" x14ac:dyDescent="0.2">
      <c r="A37" s="568"/>
      <c r="B37" s="569"/>
      <c r="C37" s="569"/>
      <c r="D37" s="569"/>
    </row>
    <row r="38" spans="1:4" ht="15" customHeight="1" x14ac:dyDescent="0.2">
      <c r="A38" s="568" t="s">
        <v>530</v>
      </c>
      <c r="B38" s="569"/>
      <c r="C38" s="569"/>
      <c r="D38" s="569"/>
    </row>
    <row r="39" spans="1:4" ht="15" customHeight="1" x14ac:dyDescent="0.2">
      <c r="A39" s="568" t="s">
        <v>531</v>
      </c>
      <c r="B39" s="569"/>
      <c r="C39" s="569"/>
      <c r="D39" s="569"/>
    </row>
    <row r="40" spans="1:4" ht="15" customHeight="1" x14ac:dyDescent="0.2">
      <c r="A40" s="568" t="s">
        <v>532</v>
      </c>
      <c r="B40" s="569"/>
      <c r="C40" s="569"/>
      <c r="D40" s="569"/>
    </row>
    <row r="41" spans="1:4" ht="15" customHeight="1" x14ac:dyDescent="0.2">
      <c r="A41" s="568"/>
      <c r="B41" s="559"/>
      <c r="C41" s="559"/>
      <c r="D41" s="559"/>
    </row>
    <row r="42" spans="1:4" ht="15" customHeight="1" x14ac:dyDescent="0.2">
      <c r="A42" s="568"/>
      <c r="B42" s="559"/>
      <c r="C42" s="559"/>
      <c r="D42" s="559"/>
    </row>
    <row r="43" spans="1:4" ht="15" customHeight="1" x14ac:dyDescent="0.2">
      <c r="A43" s="568"/>
      <c r="B43" s="559"/>
      <c r="C43" s="559"/>
      <c r="D43" s="559"/>
    </row>
    <row r="44" spans="1:4" ht="15" customHeight="1" x14ac:dyDescent="0.2">
      <c r="A44" s="568"/>
      <c r="B44" s="559"/>
      <c r="C44" s="559"/>
      <c r="D44" s="559"/>
    </row>
    <row r="45" spans="1:4" ht="15" customHeight="1" x14ac:dyDescent="0.2">
      <c r="A45" s="568"/>
      <c r="B45" s="559"/>
      <c r="C45" s="559"/>
      <c r="D45" s="559"/>
    </row>
    <row r="46" spans="1:4" ht="15" customHeight="1" x14ac:dyDescent="0.2">
      <c r="A46" s="568"/>
      <c r="B46" s="559"/>
      <c r="C46" s="559"/>
      <c r="D46" s="559"/>
    </row>
    <row r="47" spans="1:4" ht="15" customHeight="1" x14ac:dyDescent="0.2">
      <c r="A47" s="568"/>
      <c r="B47" s="559"/>
      <c r="C47" s="559"/>
      <c r="D47" s="559"/>
    </row>
    <row r="48" spans="1:4" ht="15" customHeight="1" x14ac:dyDescent="0.2">
      <c r="A48" s="568"/>
      <c r="B48" s="559"/>
      <c r="C48" s="559"/>
      <c r="D48" s="559"/>
    </row>
    <row r="49" spans="1:14" ht="15" customHeight="1" x14ac:dyDescent="0.2">
      <c r="A49" s="568"/>
      <c r="B49" s="559"/>
      <c r="C49" s="559"/>
      <c r="D49" s="559"/>
    </row>
    <row r="50" spans="1:14" ht="15" customHeight="1" x14ac:dyDescent="0.2">
      <c r="A50" s="568"/>
      <c r="B50" s="559"/>
      <c r="C50" s="559"/>
      <c r="D50" s="559"/>
    </row>
    <row r="51" spans="1:14" ht="15" customHeight="1" x14ac:dyDescent="0.2">
      <c r="A51" s="568"/>
      <c r="B51" s="559"/>
      <c r="C51" s="559"/>
      <c r="D51" s="559"/>
    </row>
    <row r="52" spans="1:14" ht="15" customHeight="1" x14ac:dyDescent="0.2">
      <c r="A52" s="568"/>
      <c r="B52" s="559"/>
      <c r="C52" s="559"/>
      <c r="D52" s="559"/>
    </row>
    <row r="53" spans="1:14" ht="15" customHeight="1" x14ac:dyDescent="0.2">
      <c r="A53" s="568"/>
      <c r="B53" s="559"/>
      <c r="C53" s="559"/>
      <c r="D53" s="559"/>
    </row>
    <row r="54" spans="1:14" ht="15" customHeight="1" x14ac:dyDescent="0.2">
      <c r="A54" s="568"/>
      <c r="B54" s="559"/>
      <c r="C54" s="559"/>
      <c r="D54" s="559"/>
    </row>
    <row r="55" spans="1:14" ht="15" customHeight="1" x14ac:dyDescent="0.2">
      <c r="A55" s="570"/>
      <c r="B55" s="559"/>
      <c r="C55" s="559"/>
      <c r="D55" s="559"/>
    </row>
    <row r="56" spans="1:14" ht="15" customHeight="1" x14ac:dyDescent="0.25">
      <c r="A56" s="135"/>
    </row>
    <row r="57" spans="1:14" ht="12.75" x14ac:dyDescent="0.2">
      <c r="A57" s="137" t="str">
        <f>IF(AND($A$6&gt;=C57,$A$6&lt;=D57),2020,"N/A")</f>
        <v>N/A</v>
      </c>
      <c r="B57" s="138"/>
      <c r="C57" s="139">
        <v>43709</v>
      </c>
      <c r="D57" s="140">
        <v>44074</v>
      </c>
      <c r="F57" s="124" t="s">
        <v>533</v>
      </c>
      <c r="G57" s="125">
        <v>1000521</v>
      </c>
      <c r="H57" s="126"/>
      <c r="I57" s="126"/>
      <c r="J57" s="124"/>
      <c r="K57" s="124" t="s">
        <v>124</v>
      </c>
      <c r="L57" s="126" t="s">
        <v>534</v>
      </c>
      <c r="M57" s="127"/>
      <c r="N57" s="127"/>
    </row>
    <row r="58" spans="1:14" ht="12.75" x14ac:dyDescent="0.2">
      <c r="A58" s="137" t="str">
        <f>IF(AND($A$6&gt;=C58,$A$6&lt;=D58),2021,"N/A")</f>
        <v>N/A</v>
      </c>
      <c r="B58" s="141"/>
      <c r="C58" s="139">
        <f>DATE(YEAR(C57)+1,MONTH(C57),DAY(C57))</f>
        <v>44075</v>
      </c>
      <c r="D58" s="140">
        <f>DATE(YEAR(D57)+1,MONTH(D57),DAY(D57))</f>
        <v>44439</v>
      </c>
      <c r="F58" s="124" t="s">
        <v>535</v>
      </c>
      <c r="G58" s="126" t="s">
        <v>536</v>
      </c>
      <c r="H58" s="126"/>
      <c r="I58" s="126"/>
      <c r="J58" s="124"/>
      <c r="K58" s="124" t="s">
        <v>537</v>
      </c>
      <c r="L58" s="126" t="s">
        <v>538</v>
      </c>
      <c r="M58" s="127"/>
      <c r="N58" s="127"/>
    </row>
    <row r="59" spans="1:14" ht="12.75" x14ac:dyDescent="0.2">
      <c r="A59" s="137" t="str">
        <f>IF(AND($A$6&gt;=C59,$A$6&lt;=D59),2022,"N/A")</f>
        <v>N/A</v>
      </c>
      <c r="B59" s="141"/>
      <c r="C59" s="139">
        <f>DATE(YEAR(C58)+1,MONTH(C58),DAY(C58))</f>
        <v>44440</v>
      </c>
      <c r="D59" s="140">
        <f>DATE(YEAR(D58)+1,MONTH(D58),DAY(D58))</f>
        <v>44804</v>
      </c>
      <c r="F59" s="124" t="s">
        <v>539</v>
      </c>
      <c r="G59" s="126" t="s">
        <v>540</v>
      </c>
      <c r="H59" s="126" t="s">
        <v>541</v>
      </c>
      <c r="I59" s="128">
        <v>836079615</v>
      </c>
      <c r="J59" s="124" t="s">
        <v>542</v>
      </c>
      <c r="K59" s="126"/>
      <c r="L59" s="126" t="s">
        <v>543</v>
      </c>
      <c r="M59" s="127"/>
      <c r="N59" s="127"/>
    </row>
    <row r="60" spans="1:14" ht="12.75" x14ac:dyDescent="0.2">
      <c r="A60" s="137" t="str">
        <f>IF(AND($A$6&gt;=C60,$A$6&lt;=D60),2023,"N/A")</f>
        <v>N/A</v>
      </c>
      <c r="B60" s="141"/>
      <c r="C60" s="139">
        <f t="shared" ref="C60:D75" si="0">DATE(YEAR(C59)+1,MONTH(C59),DAY(C59))</f>
        <v>44805</v>
      </c>
      <c r="D60" s="140">
        <f t="shared" si="0"/>
        <v>45169</v>
      </c>
      <c r="F60" s="124"/>
      <c r="G60" s="126"/>
      <c r="H60" s="126"/>
      <c r="I60" s="126"/>
      <c r="J60" s="124"/>
      <c r="K60" s="124" t="s">
        <v>544</v>
      </c>
      <c r="L60" s="126"/>
      <c r="M60" s="127"/>
      <c r="N60" s="127"/>
    </row>
    <row r="61" spans="1:14" ht="12.75" x14ac:dyDescent="0.2">
      <c r="A61" s="137">
        <f>IF(AND($A$6&gt;=C61,$A$6&lt;=D61),2024,"N/A")</f>
        <v>2024</v>
      </c>
      <c r="B61" s="141"/>
      <c r="C61" s="139">
        <f t="shared" si="0"/>
        <v>45170</v>
      </c>
      <c r="D61" s="140">
        <f t="shared" si="0"/>
        <v>45535</v>
      </c>
      <c r="F61" s="124" t="s">
        <v>545</v>
      </c>
      <c r="G61" s="126" t="s">
        <v>198</v>
      </c>
      <c r="H61" s="126"/>
      <c r="I61" s="126"/>
      <c r="J61" s="124"/>
      <c r="K61" s="124" t="s">
        <v>546</v>
      </c>
      <c r="L61" s="126" t="s">
        <v>547</v>
      </c>
      <c r="M61" s="127"/>
      <c r="N61" s="127"/>
    </row>
    <row r="62" spans="1:14" ht="12.75" x14ac:dyDescent="0.2">
      <c r="A62" s="137" t="str">
        <f>IF(AND($A$6&gt;=C62,$A$6&lt;=D62),2025,"N/A")</f>
        <v>N/A</v>
      </c>
      <c r="B62" s="141"/>
      <c r="C62" s="139">
        <f t="shared" si="0"/>
        <v>45536</v>
      </c>
      <c r="D62" s="140">
        <f t="shared" si="0"/>
        <v>45900</v>
      </c>
      <c r="F62" s="126"/>
      <c r="G62" s="126"/>
      <c r="H62" s="126"/>
      <c r="I62" s="126"/>
      <c r="J62" s="126"/>
      <c r="K62" s="126"/>
      <c r="L62" s="126"/>
      <c r="M62" s="127"/>
      <c r="N62" s="127"/>
    </row>
    <row r="63" spans="1:14" ht="12.75" x14ac:dyDescent="0.2">
      <c r="A63" s="137" t="str">
        <f>IF(AND($A$6&gt;=C63,$A$6&lt;=D63),2026,"N/A")</f>
        <v>N/A</v>
      </c>
      <c r="B63" s="141"/>
      <c r="C63" s="139">
        <f t="shared" si="0"/>
        <v>45901</v>
      </c>
      <c r="D63" s="140">
        <f t="shared" si="0"/>
        <v>46265</v>
      </c>
      <c r="F63" s="124" t="s">
        <v>533</v>
      </c>
      <c r="G63" s="125">
        <v>1002021</v>
      </c>
      <c r="H63" s="126"/>
      <c r="I63" s="126"/>
      <c r="J63" s="124"/>
      <c r="K63" s="124" t="s">
        <v>124</v>
      </c>
      <c r="L63" s="126" t="s">
        <v>548</v>
      </c>
      <c r="M63" s="127"/>
      <c r="N63" s="127"/>
    </row>
    <row r="64" spans="1:14" ht="12.75" x14ac:dyDescent="0.2">
      <c r="A64" s="137" t="str">
        <f>IF(AND($A$6&gt;=C64,$A$6&lt;=D64),2027,"N/A")</f>
        <v>N/A</v>
      </c>
      <c r="B64" s="141"/>
      <c r="C64" s="139">
        <f t="shared" si="0"/>
        <v>46266</v>
      </c>
      <c r="D64" s="140">
        <f t="shared" si="0"/>
        <v>46630</v>
      </c>
      <c r="F64" s="124" t="s">
        <v>535</v>
      </c>
      <c r="G64" s="126" t="s">
        <v>549</v>
      </c>
      <c r="H64" s="126"/>
      <c r="I64" s="126"/>
      <c r="J64" s="124"/>
      <c r="K64" s="124" t="s">
        <v>537</v>
      </c>
      <c r="L64" s="126" t="s">
        <v>550</v>
      </c>
      <c r="M64" s="127"/>
      <c r="N64" s="127"/>
    </row>
    <row r="65" spans="1:14" ht="12.75" x14ac:dyDescent="0.2">
      <c r="A65" s="137" t="str">
        <f>IF(AND($A$6&gt;=C65,$A$6&lt;=D65),2028,"N/A")</f>
        <v>N/A</v>
      </c>
      <c r="B65" s="141"/>
      <c r="C65" s="139">
        <f t="shared" si="0"/>
        <v>46631</v>
      </c>
      <c r="D65" s="140">
        <f t="shared" si="0"/>
        <v>46996</v>
      </c>
      <c r="F65" s="124" t="s">
        <v>539</v>
      </c>
      <c r="G65" s="126" t="s">
        <v>551</v>
      </c>
      <c r="H65" s="126" t="s">
        <v>541</v>
      </c>
      <c r="I65" s="128">
        <v>837070070</v>
      </c>
      <c r="J65" s="124" t="s">
        <v>542</v>
      </c>
      <c r="K65" s="126"/>
      <c r="L65" s="126" t="s">
        <v>552</v>
      </c>
      <c r="M65" s="127"/>
      <c r="N65" s="127"/>
    </row>
    <row r="66" spans="1:14" ht="12.75" x14ac:dyDescent="0.2">
      <c r="A66" s="137" t="str">
        <f>IF(AND($A$6&gt;=C66,$A$6&lt;=D66),2029,"N/A")</f>
        <v>N/A</v>
      </c>
      <c r="B66" s="141"/>
      <c r="C66" s="139">
        <f t="shared" si="0"/>
        <v>46997</v>
      </c>
      <c r="D66" s="140">
        <f t="shared" si="0"/>
        <v>47361</v>
      </c>
      <c r="F66" s="124"/>
      <c r="G66" s="126"/>
      <c r="H66" s="126"/>
      <c r="I66" s="126"/>
      <c r="J66" s="124"/>
      <c r="K66" s="124" t="s">
        <v>544</v>
      </c>
      <c r="L66" s="126"/>
      <c r="M66" s="127"/>
      <c r="N66" s="127"/>
    </row>
    <row r="67" spans="1:14" ht="12.75" x14ac:dyDescent="0.2">
      <c r="A67" s="137" t="str">
        <f>IF(AND($A$6&gt;=C67,$A$6&lt;=D67),2030,"N/A")</f>
        <v>N/A</v>
      </c>
      <c r="B67" s="141"/>
      <c r="C67" s="139">
        <f t="shared" si="0"/>
        <v>47362</v>
      </c>
      <c r="D67" s="140">
        <f t="shared" si="0"/>
        <v>47726</v>
      </c>
      <c r="F67" s="124" t="s">
        <v>545</v>
      </c>
      <c r="G67" s="126" t="s">
        <v>198</v>
      </c>
      <c r="H67" s="126"/>
      <c r="I67" s="126"/>
      <c r="J67" s="124"/>
      <c r="K67" s="124" t="s">
        <v>546</v>
      </c>
      <c r="L67" s="126" t="s">
        <v>553</v>
      </c>
      <c r="M67" s="127"/>
      <c r="N67" s="127"/>
    </row>
    <row r="68" spans="1:14" ht="12.75" x14ac:dyDescent="0.2">
      <c r="A68" s="137" t="str">
        <f>IF(AND($A$6&gt;=C68,$A$6&lt;=D68),2031,"N/A")</f>
        <v>N/A</v>
      </c>
      <c r="B68" s="141"/>
      <c r="C68" s="139">
        <f t="shared" si="0"/>
        <v>47727</v>
      </c>
      <c r="D68" s="140">
        <f t="shared" si="0"/>
        <v>48091</v>
      </c>
      <c r="F68" s="126"/>
      <c r="G68" s="126"/>
      <c r="H68" s="126"/>
      <c r="I68" s="126"/>
      <c r="J68" s="126"/>
      <c r="K68" s="126"/>
      <c r="L68" s="126"/>
      <c r="M68" s="127"/>
      <c r="N68" s="127"/>
    </row>
    <row r="69" spans="1:14" ht="12.75" x14ac:dyDescent="0.2">
      <c r="A69" s="137" t="str">
        <f>IF(AND($A$6&gt;=C69,$A$6&lt;=D69),2032,"N/A")</f>
        <v>N/A</v>
      </c>
      <c r="B69" s="141"/>
      <c r="C69" s="139">
        <f t="shared" si="0"/>
        <v>48092</v>
      </c>
      <c r="D69" s="140">
        <f t="shared" si="0"/>
        <v>48457</v>
      </c>
      <c r="F69" s="124" t="s">
        <v>533</v>
      </c>
      <c r="G69" s="125">
        <v>1003021</v>
      </c>
      <c r="H69" s="126"/>
      <c r="I69" s="126"/>
      <c r="J69" s="124"/>
      <c r="K69" s="124" t="s">
        <v>124</v>
      </c>
      <c r="L69" s="126" t="s">
        <v>554</v>
      </c>
      <c r="M69" s="127"/>
      <c r="N69" s="127"/>
    </row>
    <row r="70" spans="1:14" ht="12.75" x14ac:dyDescent="0.2">
      <c r="A70" s="137" t="str">
        <f>IF(AND($A$6&gt;=C70,$A$6&lt;=D70),2033,"N/A")</f>
        <v>N/A</v>
      </c>
      <c r="B70" s="141"/>
      <c r="C70" s="139">
        <f t="shared" si="0"/>
        <v>48458</v>
      </c>
      <c r="D70" s="140">
        <f t="shared" si="0"/>
        <v>48822</v>
      </c>
      <c r="F70" s="124" t="s">
        <v>535</v>
      </c>
      <c r="G70" s="126" t="s">
        <v>555</v>
      </c>
      <c r="H70" s="126"/>
      <c r="I70" s="126"/>
      <c r="J70" s="124"/>
      <c r="K70" s="124" t="s">
        <v>537</v>
      </c>
      <c r="L70" s="126" t="s">
        <v>556</v>
      </c>
      <c r="M70" s="127"/>
      <c r="N70" s="127"/>
    </row>
    <row r="71" spans="1:14" ht="12.75" x14ac:dyDescent="0.2">
      <c r="A71" s="137" t="str">
        <f>IF(AND($A$6&gt;=C71,$A$6&lt;=D71),2034,"N/A")</f>
        <v>N/A</v>
      </c>
      <c r="B71" s="141"/>
      <c r="C71" s="139">
        <f t="shared" si="0"/>
        <v>48823</v>
      </c>
      <c r="D71" s="140">
        <f t="shared" si="0"/>
        <v>49187</v>
      </c>
      <c r="F71" s="124" t="s">
        <v>539</v>
      </c>
      <c r="G71" s="126" t="s">
        <v>557</v>
      </c>
      <c r="H71" s="126" t="s">
        <v>558</v>
      </c>
      <c r="I71" s="128">
        <v>972322151</v>
      </c>
      <c r="J71" s="124" t="s">
        <v>542</v>
      </c>
      <c r="K71" s="126"/>
      <c r="L71" s="126" t="s">
        <v>559</v>
      </c>
      <c r="M71" s="127"/>
      <c r="N71" s="127"/>
    </row>
    <row r="72" spans="1:14" ht="12.75" x14ac:dyDescent="0.2">
      <c r="A72" s="137" t="str">
        <f>IF(AND($A$6&gt;=C72,$A$6&lt;=D72),2035,"N/A")</f>
        <v>N/A</v>
      </c>
      <c r="B72" s="141"/>
      <c r="C72" s="139">
        <f t="shared" si="0"/>
        <v>49188</v>
      </c>
      <c r="D72" s="140">
        <f t="shared" si="0"/>
        <v>49552</v>
      </c>
      <c r="F72" s="124"/>
      <c r="G72" s="126"/>
      <c r="H72" s="126"/>
      <c r="I72" s="126"/>
      <c r="J72" s="124"/>
      <c r="K72" s="124" t="s">
        <v>544</v>
      </c>
      <c r="L72" s="126"/>
      <c r="M72" s="127"/>
      <c r="N72" s="127"/>
    </row>
    <row r="73" spans="1:14" ht="12.75" x14ac:dyDescent="0.2">
      <c r="A73" s="137" t="str">
        <f>IF(AND($A$6&gt;=C73,$A$6&lt;=D73),2036,"N/A")</f>
        <v>N/A</v>
      </c>
      <c r="B73" s="141"/>
      <c r="C73" s="139">
        <f t="shared" si="0"/>
        <v>49553</v>
      </c>
      <c r="D73" s="140">
        <f t="shared" si="0"/>
        <v>49918</v>
      </c>
      <c r="F73" s="124" t="s">
        <v>545</v>
      </c>
      <c r="G73" s="126" t="s">
        <v>198</v>
      </c>
      <c r="H73" s="126"/>
      <c r="I73" s="126"/>
      <c r="J73" s="124"/>
      <c r="K73" s="124" t="s">
        <v>546</v>
      </c>
      <c r="L73" s="126" t="s">
        <v>560</v>
      </c>
      <c r="M73" s="127"/>
      <c r="N73" s="127"/>
    </row>
    <row r="74" spans="1:14" ht="12.75" x14ac:dyDescent="0.2">
      <c r="A74" s="137" t="str">
        <f>IF(AND($A$6&gt;=C74,$A$6&lt;=D74),2037,"N/A")</f>
        <v>N/A</v>
      </c>
      <c r="B74" s="141"/>
      <c r="C74" s="139">
        <f t="shared" si="0"/>
        <v>49919</v>
      </c>
      <c r="D74" s="140">
        <f t="shared" si="0"/>
        <v>50283</v>
      </c>
      <c r="F74" s="126"/>
      <c r="G74" s="126"/>
      <c r="H74" s="126"/>
      <c r="I74" s="126"/>
      <c r="J74" s="126"/>
      <c r="K74" s="126"/>
      <c r="L74" s="126"/>
      <c r="M74" s="127"/>
      <c r="N74" s="127"/>
    </row>
    <row r="75" spans="1:14" ht="12.75" x14ac:dyDescent="0.2">
      <c r="A75" s="137" t="str">
        <f>IF(AND($A$6&gt;=C75,$A$6&lt;=D75),2038,"N/A")</f>
        <v>N/A</v>
      </c>
      <c r="B75" s="141"/>
      <c r="C75" s="139">
        <f t="shared" si="0"/>
        <v>50284</v>
      </c>
      <c r="D75" s="140">
        <f t="shared" si="0"/>
        <v>50648</v>
      </c>
      <c r="F75" s="124" t="s">
        <v>533</v>
      </c>
      <c r="G75" s="125">
        <v>1005021</v>
      </c>
      <c r="H75" s="126"/>
      <c r="I75" s="126"/>
      <c r="J75" s="124"/>
      <c r="K75" s="124" t="s">
        <v>124</v>
      </c>
      <c r="L75" s="126" t="s">
        <v>561</v>
      </c>
      <c r="M75" s="127"/>
      <c r="N75" s="127"/>
    </row>
    <row r="76" spans="1:14" ht="12.75" x14ac:dyDescent="0.2">
      <c r="A76" s="137" t="str">
        <f>IF(AND($A$6&gt;=C76,$A$6&lt;=D76),2039,"N/A")</f>
        <v>N/A</v>
      </c>
      <c r="B76" s="141"/>
      <c r="C76" s="139">
        <f t="shared" ref="C76:D82" si="1">DATE(YEAR(C75)+1,MONTH(C75),DAY(C75))</f>
        <v>50649</v>
      </c>
      <c r="D76" s="140">
        <f t="shared" si="1"/>
        <v>51013</v>
      </c>
      <c r="F76" s="124" t="s">
        <v>535</v>
      </c>
      <c r="G76" s="126" t="s">
        <v>562</v>
      </c>
      <c r="H76" s="126"/>
      <c r="I76" s="126"/>
      <c r="J76" s="124"/>
      <c r="K76" s="124" t="s">
        <v>537</v>
      </c>
      <c r="L76" s="126" t="s">
        <v>563</v>
      </c>
      <c r="M76" s="127"/>
      <c r="N76" s="127"/>
    </row>
    <row r="77" spans="1:14" ht="12.75" x14ac:dyDescent="0.2">
      <c r="A77" s="137" t="str">
        <f>IF(AND($A$6&gt;=C77,$A$6&lt;=D77),2040,"N/A")</f>
        <v>N/A</v>
      </c>
      <c r="B77" s="141"/>
      <c r="C77" s="139">
        <f t="shared" si="1"/>
        <v>51014</v>
      </c>
      <c r="D77" s="140">
        <f t="shared" si="1"/>
        <v>51379</v>
      </c>
      <c r="F77" s="124" t="s">
        <v>539</v>
      </c>
      <c r="G77" s="126" t="s">
        <v>564</v>
      </c>
      <c r="H77" s="126" t="s">
        <v>565</v>
      </c>
      <c r="I77" s="128">
        <v>992021902</v>
      </c>
      <c r="J77" s="124" t="s">
        <v>542</v>
      </c>
      <c r="K77" s="126"/>
      <c r="L77" s="126" t="s">
        <v>566</v>
      </c>
      <c r="M77" s="127"/>
      <c r="N77" s="127"/>
    </row>
    <row r="78" spans="1:14" ht="12.75" x14ac:dyDescent="0.2">
      <c r="A78" s="137" t="str">
        <f>IF(AND($A$6&gt;=C78,$A$6&lt;=D78),2041,"N/A")</f>
        <v>N/A</v>
      </c>
      <c r="B78" s="141"/>
      <c r="C78" s="139">
        <f t="shared" si="1"/>
        <v>51380</v>
      </c>
      <c r="D78" s="140">
        <f t="shared" si="1"/>
        <v>51744</v>
      </c>
      <c r="F78" s="124"/>
      <c r="G78" s="126"/>
      <c r="H78" s="126"/>
      <c r="I78" s="126"/>
      <c r="J78" s="124"/>
      <c r="K78" s="124" t="s">
        <v>544</v>
      </c>
      <c r="L78" s="126"/>
      <c r="M78" s="127"/>
      <c r="N78" s="127"/>
    </row>
    <row r="79" spans="1:14" ht="12.75" x14ac:dyDescent="0.2">
      <c r="A79" s="137" t="str">
        <f>IF(AND($A$6&gt;=C79,$A$6&lt;=D79),2042,"N/A")</f>
        <v>N/A</v>
      </c>
      <c r="B79" s="141"/>
      <c r="C79" s="139">
        <f t="shared" si="1"/>
        <v>51745</v>
      </c>
      <c r="D79" s="140">
        <f t="shared" si="1"/>
        <v>52109</v>
      </c>
      <c r="F79" s="124" t="s">
        <v>545</v>
      </c>
      <c r="G79" s="126" t="s">
        <v>198</v>
      </c>
      <c r="H79" s="126"/>
      <c r="I79" s="126"/>
      <c r="J79" s="124"/>
      <c r="K79" s="124" t="s">
        <v>546</v>
      </c>
      <c r="L79" s="126" t="s">
        <v>567</v>
      </c>
      <c r="M79" s="127"/>
      <c r="N79" s="127"/>
    </row>
    <row r="80" spans="1:14" ht="12.75" x14ac:dyDescent="0.2">
      <c r="A80" s="137" t="str">
        <f>IF(AND($A$6&gt;=C80,$A$6&lt;=D80),2043,"N/A")</f>
        <v>N/A</v>
      </c>
      <c r="B80" s="141"/>
      <c r="C80" s="139">
        <f t="shared" si="1"/>
        <v>52110</v>
      </c>
      <c r="D80" s="140">
        <f t="shared" si="1"/>
        <v>52474</v>
      </c>
      <c r="F80" s="126"/>
      <c r="G80" s="126"/>
      <c r="H80" s="126"/>
      <c r="I80" s="126"/>
      <c r="J80" s="126"/>
      <c r="K80" s="126"/>
      <c r="L80" s="126"/>
      <c r="M80" s="127"/>
      <c r="N80" s="127"/>
    </row>
    <row r="81" spans="1:14" ht="12.75" x14ac:dyDescent="0.2">
      <c r="A81" s="137" t="str">
        <f>IF(AND($A$6&gt;=C81,$A$6&lt;=D81),2044,"N/A")</f>
        <v>N/A</v>
      </c>
      <c r="B81" s="141"/>
      <c r="C81" s="139">
        <f t="shared" si="1"/>
        <v>52475</v>
      </c>
      <c r="D81" s="140">
        <f t="shared" si="1"/>
        <v>52840</v>
      </c>
      <c r="F81" s="124" t="s">
        <v>533</v>
      </c>
      <c r="G81" s="125">
        <v>2000121</v>
      </c>
      <c r="H81" s="126"/>
      <c r="I81" s="126"/>
      <c r="J81" s="124"/>
      <c r="K81" s="124" t="s">
        <v>124</v>
      </c>
      <c r="L81" s="126" t="s">
        <v>568</v>
      </c>
      <c r="M81" s="127"/>
      <c r="N81" s="127"/>
    </row>
    <row r="82" spans="1:14" ht="12.75" x14ac:dyDescent="0.2">
      <c r="A82" s="137" t="str">
        <f>IF(AND($A$6&gt;=C82,$A$6&lt;=D82),2045,"N/A")</f>
        <v>N/A</v>
      </c>
      <c r="B82" s="141"/>
      <c r="C82" s="139">
        <f t="shared" si="1"/>
        <v>52841</v>
      </c>
      <c r="D82" s="140">
        <f t="shared" si="1"/>
        <v>53205</v>
      </c>
      <c r="F82" s="124" t="s">
        <v>535</v>
      </c>
      <c r="G82" s="126" t="s">
        <v>569</v>
      </c>
      <c r="H82" s="126"/>
      <c r="I82" s="126"/>
      <c r="J82" s="124"/>
      <c r="K82" s="124" t="s">
        <v>537</v>
      </c>
      <c r="L82" s="126" t="s">
        <v>570</v>
      </c>
      <c r="M82" s="127"/>
      <c r="N82" s="127"/>
    </row>
    <row r="83" spans="1:14" x14ac:dyDescent="0.25">
      <c r="F83" s="124" t="s">
        <v>539</v>
      </c>
      <c r="G83" s="126" t="s">
        <v>571</v>
      </c>
      <c r="H83" s="126" t="s">
        <v>541</v>
      </c>
      <c r="I83" s="128">
        <v>835019625</v>
      </c>
      <c r="J83" s="124" t="s">
        <v>542</v>
      </c>
      <c r="K83" s="126"/>
      <c r="L83" s="126" t="s">
        <v>572</v>
      </c>
      <c r="M83" s="127"/>
      <c r="N83" s="127"/>
    </row>
    <row r="84" spans="1:14" x14ac:dyDescent="0.25">
      <c r="F84" s="124"/>
      <c r="G84" s="126"/>
      <c r="H84" s="126"/>
      <c r="I84" s="126"/>
      <c r="J84" s="124"/>
      <c r="K84" s="124" t="s">
        <v>544</v>
      </c>
      <c r="L84" s="126"/>
      <c r="M84" s="127"/>
      <c r="N84" s="127"/>
    </row>
    <row r="85" spans="1:14" x14ac:dyDescent="0.25">
      <c r="F85" s="124" t="s">
        <v>545</v>
      </c>
      <c r="G85" s="126" t="s">
        <v>198</v>
      </c>
      <c r="H85" s="126"/>
      <c r="I85" s="126"/>
      <c r="J85" s="124"/>
      <c r="K85" s="124" t="s">
        <v>546</v>
      </c>
      <c r="L85" s="126" t="s">
        <v>573</v>
      </c>
      <c r="M85" s="127"/>
      <c r="N85" s="127"/>
    </row>
    <row r="86" spans="1:14" x14ac:dyDescent="0.25">
      <c r="F86" s="126"/>
      <c r="G86" s="126"/>
      <c r="H86" s="126"/>
      <c r="I86" s="126"/>
      <c r="J86" s="126"/>
      <c r="K86" s="126"/>
      <c r="L86" s="126"/>
      <c r="M86" s="127"/>
      <c r="N86" s="127"/>
    </row>
    <row r="87" spans="1:14" x14ac:dyDescent="0.25">
      <c r="F87" s="124" t="s">
        <v>533</v>
      </c>
      <c r="G87" s="125">
        <v>2000221</v>
      </c>
      <c r="H87" s="126"/>
      <c r="I87" s="126"/>
      <c r="J87" s="124"/>
      <c r="K87" s="124" t="s">
        <v>124</v>
      </c>
      <c r="L87" s="126" t="s">
        <v>574</v>
      </c>
      <c r="M87" s="127"/>
      <c r="N87" s="127"/>
    </row>
    <row r="88" spans="1:14" x14ac:dyDescent="0.25">
      <c r="F88" s="124" t="s">
        <v>535</v>
      </c>
      <c r="G88" s="126" t="s">
        <v>575</v>
      </c>
      <c r="H88" s="126"/>
      <c r="I88" s="126"/>
      <c r="J88" s="124"/>
      <c r="K88" s="124" t="s">
        <v>537</v>
      </c>
      <c r="L88" s="126" t="s">
        <v>576</v>
      </c>
      <c r="M88" s="127"/>
      <c r="N88" s="127"/>
    </row>
    <row r="89" spans="1:14" x14ac:dyDescent="0.25">
      <c r="F89" s="124" t="s">
        <v>539</v>
      </c>
      <c r="G89" s="126" t="s">
        <v>577</v>
      </c>
      <c r="H89" s="126" t="s">
        <v>541</v>
      </c>
      <c r="I89" s="128">
        <v>833501630</v>
      </c>
      <c r="J89" s="124" t="s">
        <v>542</v>
      </c>
      <c r="K89" s="126"/>
      <c r="L89" s="126" t="s">
        <v>578</v>
      </c>
      <c r="M89" s="127"/>
      <c r="N89" s="127"/>
    </row>
    <row r="90" spans="1:14" x14ac:dyDescent="0.25">
      <c r="F90" s="124"/>
      <c r="G90" s="126"/>
      <c r="H90" s="126"/>
      <c r="I90" s="126"/>
      <c r="J90" s="124"/>
      <c r="K90" s="124" t="s">
        <v>544</v>
      </c>
      <c r="L90" s="126"/>
      <c r="M90" s="127"/>
      <c r="N90" s="127"/>
    </row>
    <row r="91" spans="1:14" x14ac:dyDescent="0.25">
      <c r="F91" s="124" t="s">
        <v>545</v>
      </c>
      <c r="G91" s="126" t="s">
        <v>198</v>
      </c>
      <c r="H91" s="126"/>
      <c r="I91" s="126"/>
      <c r="J91" s="124"/>
      <c r="K91" s="124" t="s">
        <v>546</v>
      </c>
      <c r="L91" s="126" t="s">
        <v>579</v>
      </c>
      <c r="M91" s="127"/>
      <c r="N91" s="127"/>
    </row>
    <row r="92" spans="1:14" x14ac:dyDescent="0.25">
      <c r="F92" s="126"/>
      <c r="G92" s="126"/>
      <c r="H92" s="126"/>
      <c r="I92" s="126"/>
      <c r="J92" s="126"/>
      <c r="K92" s="126"/>
      <c r="L92" s="126"/>
      <c r="M92" s="127"/>
      <c r="N92" s="127"/>
    </row>
    <row r="93" spans="1:14" x14ac:dyDescent="0.25">
      <c r="F93" s="124" t="s">
        <v>533</v>
      </c>
      <c r="G93" s="125">
        <v>2000321</v>
      </c>
      <c r="H93" s="126"/>
      <c r="I93" s="126"/>
      <c r="J93" s="124"/>
      <c r="K93" s="124" t="s">
        <v>124</v>
      </c>
      <c r="L93" s="126" t="s">
        <v>580</v>
      </c>
      <c r="M93" s="127"/>
      <c r="N93" s="127"/>
    </row>
    <row r="94" spans="1:14" x14ac:dyDescent="0.25">
      <c r="F94" s="124" t="s">
        <v>535</v>
      </c>
      <c r="G94" s="126" t="s">
        <v>581</v>
      </c>
      <c r="H94" s="126"/>
      <c r="I94" s="126"/>
      <c r="J94" s="124"/>
      <c r="K94" s="124" t="s">
        <v>537</v>
      </c>
      <c r="L94" s="126" t="s">
        <v>582</v>
      </c>
      <c r="M94" s="127"/>
      <c r="N94" s="127"/>
    </row>
    <row r="95" spans="1:14" x14ac:dyDescent="0.25">
      <c r="F95" s="124" t="s">
        <v>539</v>
      </c>
      <c r="G95" s="126" t="s">
        <v>583</v>
      </c>
      <c r="H95" s="126" t="s">
        <v>541</v>
      </c>
      <c r="I95" s="128">
        <v>834205624</v>
      </c>
      <c r="J95" s="124" t="s">
        <v>542</v>
      </c>
      <c r="K95" s="126"/>
      <c r="L95" s="126" t="s">
        <v>584</v>
      </c>
      <c r="M95" s="127"/>
      <c r="N95" s="127"/>
    </row>
    <row r="96" spans="1:14" x14ac:dyDescent="0.25">
      <c r="F96" s="124"/>
      <c r="G96" s="126"/>
      <c r="H96" s="126"/>
      <c r="I96" s="126"/>
      <c r="J96" s="124"/>
      <c r="K96" s="124" t="s">
        <v>544</v>
      </c>
      <c r="L96" s="126"/>
      <c r="M96" s="127"/>
      <c r="N96" s="127"/>
    </row>
    <row r="97" spans="6:14" x14ac:dyDescent="0.25">
      <c r="F97" s="124" t="s">
        <v>545</v>
      </c>
      <c r="G97" s="126" t="s">
        <v>198</v>
      </c>
      <c r="H97" s="126"/>
      <c r="I97" s="126"/>
      <c r="J97" s="124"/>
      <c r="K97" s="124" t="s">
        <v>546</v>
      </c>
      <c r="L97" s="126" t="s">
        <v>585</v>
      </c>
      <c r="M97" s="127"/>
      <c r="N97" s="127"/>
    </row>
    <row r="98" spans="6:14" x14ac:dyDescent="0.25">
      <c r="F98" s="126"/>
      <c r="G98" s="126"/>
      <c r="H98" s="126"/>
      <c r="I98" s="126"/>
      <c r="J98" s="126"/>
      <c r="K98" s="126"/>
      <c r="L98" s="126"/>
      <c r="M98" s="127"/>
      <c r="N98" s="127"/>
    </row>
    <row r="99" spans="6:14" x14ac:dyDescent="0.25">
      <c r="F99" s="126"/>
      <c r="G99" s="126"/>
      <c r="H99" s="126"/>
      <c r="I99" s="126"/>
      <c r="J99" s="129" t="s">
        <v>586</v>
      </c>
      <c r="K99" s="130">
        <v>1</v>
      </c>
      <c r="L99" s="129" t="s">
        <v>587</v>
      </c>
      <c r="M99" s="127"/>
      <c r="N99" s="127"/>
    </row>
    <row r="100" spans="6:14" x14ac:dyDescent="0.25">
      <c r="F100" s="126"/>
      <c r="G100" s="126"/>
      <c r="H100" s="126"/>
      <c r="I100" s="126"/>
      <c r="J100" s="126"/>
      <c r="K100" s="126"/>
      <c r="L100" s="126"/>
      <c r="M100" s="127"/>
      <c r="N100" s="127"/>
    </row>
    <row r="101" spans="6:14" x14ac:dyDescent="0.25">
      <c r="F101" s="124"/>
      <c r="G101" s="124"/>
      <c r="H101" s="124"/>
      <c r="I101" s="126"/>
      <c r="J101" s="126"/>
      <c r="K101" s="126"/>
      <c r="L101" s="126"/>
      <c r="M101" s="127"/>
      <c r="N101" s="127"/>
    </row>
    <row r="102" spans="6:14" x14ac:dyDescent="0.25">
      <c r="F102" s="126" t="s">
        <v>588</v>
      </c>
      <c r="G102" s="126"/>
      <c r="H102" s="126"/>
      <c r="I102" s="126"/>
      <c r="J102" s="126"/>
      <c r="K102" s="126"/>
      <c r="L102" s="126"/>
      <c r="M102" s="127"/>
      <c r="N102" s="127"/>
    </row>
    <row r="103" spans="6:14" x14ac:dyDescent="0.25">
      <c r="F103" s="126" t="s">
        <v>589</v>
      </c>
      <c r="G103" s="126"/>
      <c r="H103" s="126"/>
      <c r="I103" s="126"/>
      <c r="J103" s="126"/>
      <c r="K103" s="126"/>
      <c r="L103" s="126"/>
      <c r="M103" s="127"/>
      <c r="N103" s="127"/>
    </row>
    <row r="104" spans="6:14" x14ac:dyDescent="0.25">
      <c r="F104" s="126"/>
      <c r="G104" s="126"/>
      <c r="H104" s="126"/>
      <c r="I104" s="126"/>
      <c r="J104" s="126"/>
      <c r="K104" s="126"/>
      <c r="L104" s="126"/>
      <c r="M104" s="127"/>
      <c r="N104" s="127"/>
    </row>
    <row r="105" spans="6:14" x14ac:dyDescent="0.25">
      <c r="F105" s="124" t="s">
        <v>533</v>
      </c>
      <c r="G105" s="125">
        <v>2000421</v>
      </c>
      <c r="H105" s="126"/>
      <c r="I105" s="126"/>
      <c r="J105" s="124"/>
      <c r="K105" s="124" t="s">
        <v>124</v>
      </c>
      <c r="L105" s="126" t="s">
        <v>590</v>
      </c>
      <c r="M105" s="127"/>
      <c r="N105" s="127"/>
    </row>
    <row r="106" spans="6:14" x14ac:dyDescent="0.25">
      <c r="F106" s="124" t="s">
        <v>535</v>
      </c>
      <c r="G106" s="126" t="s">
        <v>591</v>
      </c>
      <c r="H106" s="126"/>
      <c r="I106" s="126"/>
      <c r="J106" s="124"/>
      <c r="K106" s="124" t="s">
        <v>537</v>
      </c>
      <c r="L106" s="126" t="s">
        <v>592</v>
      </c>
      <c r="M106" s="127"/>
      <c r="N106" s="127"/>
    </row>
    <row r="107" spans="6:14" x14ac:dyDescent="0.25">
      <c r="F107" s="124" t="s">
        <v>539</v>
      </c>
      <c r="G107" s="126" t="s">
        <v>593</v>
      </c>
      <c r="H107" s="126" t="s">
        <v>541</v>
      </c>
      <c r="I107" s="128">
        <v>833360085</v>
      </c>
      <c r="J107" s="124" t="s">
        <v>542</v>
      </c>
      <c r="K107" s="126"/>
      <c r="L107" s="126" t="s">
        <v>594</v>
      </c>
      <c r="M107" s="127"/>
      <c r="N107" s="127"/>
    </row>
    <row r="108" spans="6:14" x14ac:dyDescent="0.25">
      <c r="F108" s="124"/>
      <c r="G108" s="126"/>
      <c r="H108" s="126"/>
      <c r="I108" s="126"/>
      <c r="J108" s="124"/>
      <c r="K108" s="124" t="s">
        <v>544</v>
      </c>
      <c r="L108" s="126"/>
      <c r="M108" s="127"/>
      <c r="N108" s="127"/>
    </row>
    <row r="109" spans="6:14" x14ac:dyDescent="0.25">
      <c r="F109" s="124" t="s">
        <v>545</v>
      </c>
      <c r="G109" s="126" t="s">
        <v>198</v>
      </c>
      <c r="H109" s="126"/>
      <c r="I109" s="126"/>
      <c r="J109" s="124"/>
      <c r="K109" s="124" t="s">
        <v>546</v>
      </c>
      <c r="L109" s="126" t="s">
        <v>198</v>
      </c>
      <c r="M109" s="127"/>
      <c r="N109" s="127"/>
    </row>
    <row r="110" spans="6:14" x14ac:dyDescent="0.25">
      <c r="F110" s="126"/>
      <c r="G110" s="126"/>
      <c r="H110" s="126"/>
      <c r="I110" s="126"/>
      <c r="J110" s="126"/>
      <c r="K110" s="126"/>
      <c r="L110" s="126"/>
      <c r="M110" s="127"/>
      <c r="N110" s="127"/>
    </row>
    <row r="111" spans="6:14" x14ac:dyDescent="0.25">
      <c r="F111" s="124" t="s">
        <v>533</v>
      </c>
      <c r="G111" s="125">
        <v>2000521</v>
      </c>
      <c r="H111" s="126"/>
      <c r="I111" s="126"/>
      <c r="J111" s="124"/>
      <c r="K111" s="124" t="s">
        <v>124</v>
      </c>
      <c r="L111" s="131" t="s">
        <v>595</v>
      </c>
      <c r="M111" s="127"/>
      <c r="N111" s="127"/>
    </row>
    <row r="112" spans="6:14" x14ac:dyDescent="0.25">
      <c r="F112" s="126"/>
      <c r="G112" s="126"/>
      <c r="H112" s="126"/>
      <c r="I112" s="126"/>
      <c r="J112" s="126"/>
      <c r="K112" s="126"/>
      <c r="L112" s="131" t="s">
        <v>596</v>
      </c>
      <c r="M112" s="127"/>
      <c r="N112" s="127"/>
    </row>
    <row r="113" spans="6:14" x14ac:dyDescent="0.25">
      <c r="F113" s="124" t="s">
        <v>535</v>
      </c>
      <c r="G113" s="126" t="s">
        <v>581</v>
      </c>
      <c r="H113" s="126"/>
      <c r="I113" s="126"/>
      <c r="J113" s="124"/>
      <c r="K113" s="124" t="s">
        <v>537</v>
      </c>
      <c r="L113" s="126" t="s">
        <v>597</v>
      </c>
      <c r="M113" s="127"/>
      <c r="N113" s="127"/>
    </row>
    <row r="114" spans="6:14" x14ac:dyDescent="0.25">
      <c r="F114" s="124" t="s">
        <v>539</v>
      </c>
      <c r="G114" s="131" t="s">
        <v>598</v>
      </c>
      <c r="H114" s="126" t="s">
        <v>541</v>
      </c>
      <c r="I114" s="128">
        <v>835300300</v>
      </c>
      <c r="J114" s="124" t="s">
        <v>542</v>
      </c>
      <c r="K114" s="126"/>
      <c r="L114" s="126" t="s">
        <v>599</v>
      </c>
      <c r="M114" s="127"/>
      <c r="N114" s="127"/>
    </row>
    <row r="115" spans="6:14" x14ac:dyDescent="0.25">
      <c r="F115" s="124"/>
      <c r="G115" s="131" t="s">
        <v>600</v>
      </c>
      <c r="H115" s="126"/>
      <c r="I115" s="126"/>
      <c r="J115" s="124"/>
      <c r="K115" s="124" t="s">
        <v>544</v>
      </c>
      <c r="L115" s="126"/>
      <c r="M115" s="127"/>
      <c r="N115" s="127"/>
    </row>
    <row r="116" spans="6:14" x14ac:dyDescent="0.25">
      <c r="F116" s="124" t="s">
        <v>545</v>
      </c>
      <c r="G116" s="126" t="s">
        <v>198</v>
      </c>
      <c r="H116" s="126"/>
      <c r="I116" s="126"/>
      <c r="J116" s="124"/>
      <c r="K116" s="124" t="s">
        <v>546</v>
      </c>
      <c r="L116" s="126" t="s">
        <v>601</v>
      </c>
      <c r="M116" s="127"/>
      <c r="N116" s="127"/>
    </row>
    <row r="117" spans="6:14" x14ac:dyDescent="0.25">
      <c r="F117" s="126"/>
      <c r="G117" s="126"/>
      <c r="H117" s="126"/>
      <c r="I117" s="126"/>
      <c r="J117" s="126"/>
      <c r="K117" s="126"/>
      <c r="L117" s="126"/>
      <c r="M117" s="127"/>
      <c r="N117" s="127"/>
    </row>
    <row r="118" spans="6:14" x14ac:dyDescent="0.25">
      <c r="F118" s="124" t="s">
        <v>533</v>
      </c>
      <c r="G118" s="125">
        <v>2000621</v>
      </c>
      <c r="H118" s="126"/>
      <c r="I118" s="126"/>
      <c r="J118" s="124"/>
      <c r="K118" s="124" t="s">
        <v>124</v>
      </c>
      <c r="L118" s="126" t="s">
        <v>602</v>
      </c>
      <c r="M118" s="127"/>
      <c r="N118" s="127"/>
    </row>
    <row r="119" spans="6:14" x14ac:dyDescent="0.25">
      <c r="F119" s="124" t="s">
        <v>535</v>
      </c>
      <c r="G119" s="126" t="s">
        <v>603</v>
      </c>
      <c r="H119" s="126"/>
      <c r="I119" s="126"/>
      <c r="J119" s="124"/>
      <c r="K119" s="124" t="s">
        <v>537</v>
      </c>
      <c r="L119" s="126" t="s">
        <v>604</v>
      </c>
      <c r="M119" s="127"/>
      <c r="N119" s="127"/>
    </row>
    <row r="120" spans="6:14" x14ac:dyDescent="0.25">
      <c r="F120" s="124" t="s">
        <v>539</v>
      </c>
      <c r="G120" s="126" t="s">
        <v>564</v>
      </c>
      <c r="H120" s="126" t="s">
        <v>565</v>
      </c>
      <c r="I120" s="128">
        <v>992247435</v>
      </c>
      <c r="J120" s="124" t="s">
        <v>542</v>
      </c>
      <c r="K120" s="126"/>
      <c r="L120" s="126" t="s">
        <v>605</v>
      </c>
      <c r="M120" s="127"/>
      <c r="N120" s="127"/>
    </row>
    <row r="121" spans="6:14" x14ac:dyDescent="0.25">
      <c r="F121" s="124"/>
      <c r="G121" s="126"/>
      <c r="H121" s="126"/>
      <c r="I121" s="126"/>
      <c r="J121" s="124"/>
      <c r="K121" s="124" t="s">
        <v>544</v>
      </c>
      <c r="L121" s="126"/>
      <c r="M121" s="127"/>
      <c r="N121" s="127"/>
    </row>
    <row r="122" spans="6:14" x14ac:dyDescent="0.25">
      <c r="F122" s="124" t="s">
        <v>545</v>
      </c>
      <c r="G122" s="126" t="s">
        <v>198</v>
      </c>
      <c r="H122" s="126"/>
      <c r="I122" s="126"/>
      <c r="J122" s="124"/>
      <c r="K122" s="124" t="s">
        <v>546</v>
      </c>
      <c r="L122" s="126" t="s">
        <v>606</v>
      </c>
      <c r="M122" s="127"/>
      <c r="N122" s="127"/>
    </row>
    <row r="123" spans="6:14" x14ac:dyDescent="0.25">
      <c r="F123" s="126"/>
      <c r="G123" s="126"/>
      <c r="H123" s="126"/>
      <c r="I123" s="126"/>
      <c r="J123" s="126"/>
      <c r="K123" s="126"/>
      <c r="L123" s="126"/>
      <c r="M123" s="127"/>
      <c r="N123" s="127"/>
    </row>
    <row r="124" spans="6:14" x14ac:dyDescent="0.25">
      <c r="F124" s="124" t="s">
        <v>533</v>
      </c>
      <c r="G124" s="125">
        <v>2000821</v>
      </c>
      <c r="H124" s="126"/>
      <c r="I124" s="126"/>
      <c r="J124" s="124"/>
      <c r="K124" s="124" t="s">
        <v>124</v>
      </c>
      <c r="L124" s="126" t="s">
        <v>607</v>
      </c>
      <c r="M124" s="127"/>
      <c r="N124" s="127"/>
    </row>
    <row r="125" spans="6:14" x14ac:dyDescent="0.25">
      <c r="F125" s="124" t="s">
        <v>535</v>
      </c>
      <c r="G125" s="126" t="s">
        <v>608</v>
      </c>
      <c r="H125" s="126"/>
      <c r="I125" s="126"/>
      <c r="J125" s="124"/>
      <c r="K125" s="124" t="s">
        <v>537</v>
      </c>
      <c r="L125" s="126" t="s">
        <v>609</v>
      </c>
      <c r="M125" s="127"/>
      <c r="N125" s="127"/>
    </row>
    <row r="126" spans="6:14" x14ac:dyDescent="0.25">
      <c r="F126" s="124" t="s">
        <v>539</v>
      </c>
      <c r="G126" s="126" t="s">
        <v>610</v>
      </c>
      <c r="H126" s="126" t="s">
        <v>541</v>
      </c>
      <c r="I126" s="128">
        <v>832510420</v>
      </c>
      <c r="J126" s="124" t="s">
        <v>542</v>
      </c>
      <c r="K126" s="126"/>
      <c r="L126" s="126" t="s">
        <v>611</v>
      </c>
      <c r="M126" s="127"/>
      <c r="N126" s="127"/>
    </row>
    <row r="127" spans="6:14" x14ac:dyDescent="0.25">
      <c r="F127" s="124"/>
      <c r="G127" s="126"/>
      <c r="H127" s="126"/>
      <c r="I127" s="126"/>
      <c r="J127" s="124"/>
      <c r="K127" s="124" t="s">
        <v>544</v>
      </c>
      <c r="L127" s="126"/>
      <c r="M127" s="127"/>
      <c r="N127" s="127"/>
    </row>
    <row r="128" spans="6:14" x14ac:dyDescent="0.25">
      <c r="F128" s="124" t="s">
        <v>545</v>
      </c>
      <c r="G128" s="126" t="s">
        <v>198</v>
      </c>
      <c r="H128" s="126"/>
      <c r="I128" s="126"/>
      <c r="J128" s="124"/>
      <c r="K128" s="124" t="s">
        <v>546</v>
      </c>
      <c r="L128" s="126" t="s">
        <v>612</v>
      </c>
      <c r="M128" s="127"/>
      <c r="N128" s="127"/>
    </row>
    <row r="129" spans="6:14" x14ac:dyDescent="0.25">
      <c r="F129" s="126"/>
      <c r="G129" s="126"/>
      <c r="H129" s="126"/>
      <c r="I129" s="126"/>
      <c r="J129" s="126"/>
      <c r="K129" s="126"/>
      <c r="L129" s="126"/>
      <c r="M129" s="127"/>
      <c r="N129" s="127"/>
    </row>
    <row r="130" spans="6:14" x14ac:dyDescent="0.25">
      <c r="F130" s="124" t="s">
        <v>533</v>
      </c>
      <c r="G130" s="125">
        <v>2000921</v>
      </c>
      <c r="H130" s="126"/>
      <c r="I130" s="126"/>
      <c r="J130" s="124"/>
      <c r="K130" s="124" t="s">
        <v>124</v>
      </c>
      <c r="L130" s="126" t="s">
        <v>613</v>
      </c>
      <c r="M130" s="127"/>
      <c r="N130" s="127"/>
    </row>
    <row r="131" spans="6:14" x14ac:dyDescent="0.25">
      <c r="F131" s="124" t="s">
        <v>535</v>
      </c>
      <c r="G131" s="126" t="s">
        <v>581</v>
      </c>
      <c r="H131" s="126"/>
      <c r="I131" s="126"/>
      <c r="J131" s="124"/>
      <c r="K131" s="124" t="s">
        <v>537</v>
      </c>
      <c r="L131" s="126" t="s">
        <v>614</v>
      </c>
      <c r="M131" s="127"/>
      <c r="N131" s="127"/>
    </row>
    <row r="132" spans="6:14" x14ac:dyDescent="0.25">
      <c r="F132" s="124" t="s">
        <v>539</v>
      </c>
      <c r="G132" s="126" t="s">
        <v>615</v>
      </c>
      <c r="H132" s="126" t="s">
        <v>616</v>
      </c>
      <c r="I132" s="128">
        <v>831100188</v>
      </c>
      <c r="J132" s="124" t="s">
        <v>542</v>
      </c>
      <c r="K132" s="126"/>
      <c r="L132" s="126" t="s">
        <v>617</v>
      </c>
      <c r="M132" s="127"/>
      <c r="N132" s="127"/>
    </row>
    <row r="133" spans="6:14" x14ac:dyDescent="0.25">
      <c r="F133" s="124"/>
      <c r="G133" s="126"/>
      <c r="H133" s="126"/>
      <c r="I133" s="126"/>
      <c r="J133" s="124"/>
      <c r="K133" s="124" t="s">
        <v>544</v>
      </c>
      <c r="L133" s="126"/>
      <c r="M133" s="127"/>
      <c r="N133" s="127"/>
    </row>
    <row r="134" spans="6:14" x14ac:dyDescent="0.25">
      <c r="F134" s="124" t="s">
        <v>545</v>
      </c>
      <c r="G134" s="126" t="s">
        <v>198</v>
      </c>
      <c r="H134" s="126"/>
      <c r="I134" s="126"/>
      <c r="J134" s="124"/>
      <c r="K134" s="124" t="s">
        <v>546</v>
      </c>
      <c r="L134" s="126" t="s">
        <v>618</v>
      </c>
      <c r="M134" s="127"/>
      <c r="N134" s="127"/>
    </row>
    <row r="135" spans="6:14" x14ac:dyDescent="0.25">
      <c r="F135" s="126"/>
      <c r="G135" s="126"/>
      <c r="H135" s="126"/>
      <c r="I135" s="126"/>
      <c r="J135" s="126"/>
      <c r="K135" s="126"/>
      <c r="L135" s="126"/>
      <c r="M135" s="127"/>
      <c r="N135" s="127"/>
    </row>
    <row r="136" spans="6:14" x14ac:dyDescent="0.25">
      <c r="F136" s="124" t="s">
        <v>533</v>
      </c>
      <c r="G136" s="125">
        <v>2001021</v>
      </c>
      <c r="H136" s="126"/>
      <c r="I136" s="126"/>
      <c r="J136" s="124"/>
      <c r="K136" s="124" t="s">
        <v>124</v>
      </c>
      <c r="L136" s="126" t="s">
        <v>619</v>
      </c>
      <c r="M136" s="127"/>
      <c r="N136" s="127"/>
    </row>
    <row r="137" spans="6:14" x14ac:dyDescent="0.25">
      <c r="F137" s="124" t="s">
        <v>535</v>
      </c>
      <c r="G137" s="126" t="s">
        <v>620</v>
      </c>
      <c r="H137" s="126"/>
      <c r="I137" s="126"/>
      <c r="J137" s="124"/>
      <c r="K137" s="124" t="s">
        <v>537</v>
      </c>
      <c r="L137" s="126" t="s">
        <v>621</v>
      </c>
      <c r="M137" s="127"/>
      <c r="N137" s="127"/>
    </row>
    <row r="138" spans="6:14" x14ac:dyDescent="0.25">
      <c r="F138" s="124" t="s">
        <v>539</v>
      </c>
      <c r="G138" s="126" t="s">
        <v>622</v>
      </c>
      <c r="H138" s="126" t="s">
        <v>623</v>
      </c>
      <c r="I138" s="128">
        <v>598082016</v>
      </c>
      <c r="J138" s="124" t="s">
        <v>542</v>
      </c>
      <c r="K138" s="126"/>
      <c r="L138" s="126" t="s">
        <v>624</v>
      </c>
      <c r="M138" s="127"/>
      <c r="N138" s="127"/>
    </row>
    <row r="139" spans="6:14" x14ac:dyDescent="0.25">
      <c r="F139" s="124"/>
      <c r="G139" s="126"/>
      <c r="H139" s="126"/>
      <c r="I139" s="126"/>
      <c r="J139" s="124"/>
      <c r="K139" s="124" t="s">
        <v>544</v>
      </c>
      <c r="L139" s="126"/>
      <c r="M139" s="127"/>
      <c r="N139" s="127"/>
    </row>
    <row r="140" spans="6:14" x14ac:dyDescent="0.25">
      <c r="F140" s="124" t="s">
        <v>545</v>
      </c>
      <c r="G140" s="126" t="s">
        <v>198</v>
      </c>
      <c r="H140" s="126"/>
      <c r="I140" s="126"/>
      <c r="J140" s="124"/>
      <c r="K140" s="124" t="s">
        <v>546</v>
      </c>
      <c r="L140" s="126" t="s">
        <v>625</v>
      </c>
      <c r="M140" s="127"/>
      <c r="N140" s="127"/>
    </row>
    <row r="141" spans="6:14" x14ac:dyDescent="0.25">
      <c r="F141" s="126"/>
      <c r="G141" s="126"/>
      <c r="H141" s="126"/>
      <c r="I141" s="126"/>
      <c r="J141" s="126"/>
      <c r="K141" s="126"/>
      <c r="L141" s="126"/>
      <c r="M141" s="127"/>
      <c r="N141" s="127"/>
    </row>
    <row r="142" spans="6:14" x14ac:dyDescent="0.25">
      <c r="F142" s="124" t="s">
        <v>533</v>
      </c>
      <c r="G142" s="125">
        <v>2001121</v>
      </c>
      <c r="H142" s="126"/>
      <c r="I142" s="126"/>
      <c r="J142" s="124"/>
      <c r="K142" s="124" t="s">
        <v>124</v>
      </c>
      <c r="L142" s="126" t="s">
        <v>626</v>
      </c>
      <c r="M142" s="127"/>
      <c r="N142" s="127"/>
    </row>
    <row r="143" spans="6:14" x14ac:dyDescent="0.25">
      <c r="F143" s="124" t="s">
        <v>535</v>
      </c>
      <c r="G143" s="126" t="s">
        <v>627</v>
      </c>
      <c r="H143" s="126"/>
      <c r="I143" s="126"/>
      <c r="J143" s="124"/>
      <c r="K143" s="124" t="s">
        <v>537</v>
      </c>
      <c r="L143" s="126" t="s">
        <v>628</v>
      </c>
      <c r="M143" s="127"/>
      <c r="N143" s="127"/>
    </row>
    <row r="144" spans="6:14" x14ac:dyDescent="0.25">
      <c r="F144" s="124" t="s">
        <v>539</v>
      </c>
      <c r="G144" s="126" t="s">
        <v>629</v>
      </c>
      <c r="H144" s="126" t="s">
        <v>541</v>
      </c>
      <c r="I144" s="128">
        <v>838600269</v>
      </c>
      <c r="J144" s="124" t="s">
        <v>542</v>
      </c>
      <c r="K144" s="126"/>
      <c r="L144" s="126" t="s">
        <v>630</v>
      </c>
      <c r="M144" s="127"/>
      <c r="N144" s="127"/>
    </row>
    <row r="145" spans="6:14" x14ac:dyDescent="0.25">
      <c r="F145" s="124"/>
      <c r="G145" s="126"/>
      <c r="H145" s="126"/>
      <c r="I145" s="126"/>
      <c r="J145" s="124"/>
      <c r="K145" s="124" t="s">
        <v>544</v>
      </c>
      <c r="L145" s="126"/>
      <c r="M145" s="127"/>
      <c r="N145" s="127"/>
    </row>
    <row r="146" spans="6:14" x14ac:dyDescent="0.25">
      <c r="F146" s="124" t="s">
        <v>545</v>
      </c>
      <c r="G146" s="126" t="s">
        <v>198</v>
      </c>
      <c r="H146" s="126"/>
      <c r="I146" s="126"/>
      <c r="J146" s="124"/>
      <c r="K146" s="124" t="s">
        <v>546</v>
      </c>
      <c r="L146" s="126" t="s">
        <v>631</v>
      </c>
      <c r="M146" s="127"/>
      <c r="N146" s="127"/>
    </row>
    <row r="147" spans="6:14" x14ac:dyDescent="0.25">
      <c r="F147" s="126"/>
      <c r="G147" s="126"/>
      <c r="H147" s="126"/>
      <c r="I147" s="126"/>
      <c r="J147" s="126"/>
      <c r="K147" s="126"/>
      <c r="L147" s="126"/>
      <c r="M147" s="127"/>
      <c r="N147" s="127"/>
    </row>
    <row r="148" spans="6:14" x14ac:dyDescent="0.25">
      <c r="F148" s="126"/>
      <c r="G148" s="126"/>
      <c r="H148" s="126"/>
      <c r="I148" s="126"/>
      <c r="J148" s="129" t="s">
        <v>586</v>
      </c>
      <c r="K148" s="130">
        <v>2</v>
      </c>
      <c r="L148" s="129" t="s">
        <v>587</v>
      </c>
      <c r="M148" s="127"/>
      <c r="N148" s="127"/>
    </row>
    <row r="149" spans="6:14" x14ac:dyDescent="0.25">
      <c r="F149" s="126"/>
      <c r="G149" s="126"/>
      <c r="H149" s="126"/>
      <c r="I149" s="126"/>
      <c r="J149" s="126"/>
      <c r="K149" s="126"/>
      <c r="L149" s="126"/>
      <c r="M149" s="127"/>
      <c r="N149" s="127"/>
    </row>
    <row r="150" spans="6:14" x14ac:dyDescent="0.25">
      <c r="F150" s="124"/>
      <c r="G150" s="124"/>
      <c r="H150" s="124"/>
      <c r="I150" s="126"/>
      <c r="J150" s="126"/>
      <c r="K150" s="126"/>
      <c r="L150" s="126"/>
      <c r="M150" s="127"/>
      <c r="N150" s="127"/>
    </row>
    <row r="151" spans="6:14" x14ac:dyDescent="0.25">
      <c r="F151" s="126" t="s">
        <v>588</v>
      </c>
      <c r="G151" s="126"/>
      <c r="H151" s="126"/>
      <c r="I151" s="126"/>
      <c r="J151" s="126"/>
      <c r="K151" s="126"/>
      <c r="L151" s="126"/>
      <c r="M151" s="127"/>
      <c r="N151" s="127"/>
    </row>
    <row r="152" spans="6:14" x14ac:dyDescent="0.25">
      <c r="F152" s="126" t="s">
        <v>589</v>
      </c>
      <c r="G152" s="126"/>
      <c r="H152" s="126"/>
      <c r="I152" s="126"/>
      <c r="J152" s="126"/>
      <c r="K152" s="126"/>
      <c r="L152" s="126"/>
      <c r="M152" s="127"/>
      <c r="N152" s="127"/>
    </row>
    <row r="153" spans="6:14" x14ac:dyDescent="0.25">
      <c r="F153" s="126"/>
      <c r="G153" s="126"/>
      <c r="H153" s="126"/>
      <c r="I153" s="126"/>
      <c r="J153" s="126"/>
      <c r="K153" s="126"/>
      <c r="L153" s="126"/>
      <c r="M153" s="127"/>
      <c r="N153" s="127"/>
    </row>
    <row r="154" spans="6:14" x14ac:dyDescent="0.25">
      <c r="F154" s="124" t="s">
        <v>533</v>
      </c>
      <c r="G154" s="125">
        <v>2001221</v>
      </c>
      <c r="H154" s="126"/>
      <c r="I154" s="126"/>
      <c r="J154" s="124"/>
      <c r="K154" s="124" t="s">
        <v>124</v>
      </c>
      <c r="L154" s="126" t="s">
        <v>632</v>
      </c>
      <c r="M154" s="127"/>
      <c r="N154" s="127"/>
    </row>
    <row r="155" spans="6:14" x14ac:dyDescent="0.25">
      <c r="F155" s="124" t="s">
        <v>535</v>
      </c>
      <c r="G155" s="126" t="s">
        <v>633</v>
      </c>
      <c r="H155" s="126"/>
      <c r="I155" s="126"/>
      <c r="J155" s="124"/>
      <c r="K155" s="124" t="s">
        <v>537</v>
      </c>
      <c r="L155" s="126" t="s">
        <v>634</v>
      </c>
      <c r="M155" s="127"/>
      <c r="N155" s="127"/>
    </row>
    <row r="156" spans="6:14" x14ac:dyDescent="0.25">
      <c r="F156" s="124" t="s">
        <v>539</v>
      </c>
      <c r="G156" s="126" t="s">
        <v>635</v>
      </c>
      <c r="H156" s="126" t="s">
        <v>541</v>
      </c>
      <c r="I156" s="128">
        <v>833420000</v>
      </c>
      <c r="J156" s="124" t="s">
        <v>542</v>
      </c>
      <c r="K156" s="126"/>
      <c r="L156" s="126" t="s">
        <v>636</v>
      </c>
      <c r="M156" s="127"/>
      <c r="N156" s="127"/>
    </row>
    <row r="157" spans="6:14" x14ac:dyDescent="0.25">
      <c r="F157" s="124"/>
      <c r="G157" s="126"/>
      <c r="H157" s="126"/>
      <c r="I157" s="126"/>
      <c r="J157" s="124"/>
      <c r="K157" s="124" t="s">
        <v>544</v>
      </c>
      <c r="L157" s="126"/>
      <c r="M157" s="127"/>
      <c r="N157" s="127"/>
    </row>
    <row r="158" spans="6:14" x14ac:dyDescent="0.25">
      <c r="F158" s="124" t="s">
        <v>545</v>
      </c>
      <c r="G158" s="126" t="s">
        <v>198</v>
      </c>
      <c r="H158" s="126"/>
      <c r="I158" s="126"/>
      <c r="J158" s="124"/>
      <c r="K158" s="124" t="s">
        <v>546</v>
      </c>
      <c r="L158" s="126" t="s">
        <v>637</v>
      </c>
      <c r="M158" s="127"/>
      <c r="N158" s="127"/>
    </row>
    <row r="159" spans="6:14" x14ac:dyDescent="0.25">
      <c r="F159" s="126"/>
      <c r="G159" s="126"/>
      <c r="H159" s="126"/>
      <c r="I159" s="126"/>
      <c r="J159" s="126"/>
      <c r="K159" s="126"/>
      <c r="L159" s="126"/>
      <c r="M159" s="127"/>
      <c r="N159" s="127"/>
    </row>
    <row r="160" spans="6:14" x14ac:dyDescent="0.25">
      <c r="F160" s="124" t="s">
        <v>533</v>
      </c>
      <c r="G160" s="125">
        <v>2001321</v>
      </c>
      <c r="H160" s="126"/>
      <c r="I160" s="126"/>
      <c r="J160" s="124"/>
      <c r="K160" s="124" t="s">
        <v>124</v>
      </c>
      <c r="L160" s="126" t="s">
        <v>638</v>
      </c>
      <c r="M160" s="127"/>
      <c r="N160" s="127"/>
    </row>
    <row r="161" spans="6:14" x14ac:dyDescent="0.25">
      <c r="F161" s="124" t="s">
        <v>535</v>
      </c>
      <c r="G161" s="126" t="s">
        <v>639</v>
      </c>
      <c r="H161" s="126"/>
      <c r="I161" s="126"/>
      <c r="J161" s="124"/>
      <c r="K161" s="124" t="s">
        <v>537</v>
      </c>
      <c r="L161" s="126" t="s">
        <v>640</v>
      </c>
      <c r="M161" s="127"/>
      <c r="N161" s="127"/>
    </row>
    <row r="162" spans="6:14" x14ac:dyDescent="0.25">
      <c r="F162" s="124" t="s">
        <v>539</v>
      </c>
      <c r="G162" s="126" t="s">
        <v>577</v>
      </c>
      <c r="H162" s="126" t="s">
        <v>541</v>
      </c>
      <c r="I162" s="128">
        <v>833500012</v>
      </c>
      <c r="J162" s="124" t="s">
        <v>542</v>
      </c>
      <c r="K162" s="126"/>
      <c r="L162" s="126" t="s">
        <v>641</v>
      </c>
      <c r="M162" s="127"/>
      <c r="N162" s="127"/>
    </row>
    <row r="163" spans="6:14" x14ac:dyDescent="0.25">
      <c r="F163" s="124"/>
      <c r="G163" s="126"/>
      <c r="H163" s="126"/>
      <c r="I163" s="126"/>
      <c r="J163" s="124"/>
      <c r="K163" s="124" t="s">
        <v>544</v>
      </c>
      <c r="L163" s="126"/>
      <c r="M163" s="127"/>
      <c r="N163" s="127"/>
    </row>
    <row r="164" spans="6:14" x14ac:dyDescent="0.25">
      <c r="F164" s="124" t="s">
        <v>545</v>
      </c>
      <c r="G164" s="126" t="s">
        <v>198</v>
      </c>
      <c r="H164" s="126"/>
      <c r="I164" s="126"/>
      <c r="J164" s="124"/>
      <c r="K164" s="124" t="s">
        <v>546</v>
      </c>
      <c r="L164" s="126" t="s">
        <v>642</v>
      </c>
      <c r="M164" s="127"/>
      <c r="N164" s="127"/>
    </row>
    <row r="165" spans="6:14" x14ac:dyDescent="0.25">
      <c r="F165" s="126"/>
      <c r="G165" s="126"/>
      <c r="H165" s="126"/>
      <c r="I165" s="126"/>
      <c r="J165" s="126"/>
      <c r="K165" s="126"/>
      <c r="L165" s="126"/>
      <c r="M165" s="127"/>
      <c r="N165" s="127"/>
    </row>
    <row r="166" spans="6:14" x14ac:dyDescent="0.25">
      <c r="F166" s="124" t="s">
        <v>533</v>
      </c>
      <c r="G166" s="125">
        <v>2001521</v>
      </c>
      <c r="H166" s="126"/>
      <c r="I166" s="126"/>
      <c r="J166" s="124"/>
      <c r="K166" s="124" t="s">
        <v>124</v>
      </c>
      <c r="L166" s="126" t="s">
        <v>643</v>
      </c>
      <c r="M166" s="127"/>
      <c r="N166" s="127"/>
    </row>
    <row r="167" spans="6:14" x14ac:dyDescent="0.25">
      <c r="F167" s="124" t="s">
        <v>535</v>
      </c>
      <c r="G167" s="126" t="s">
        <v>644</v>
      </c>
      <c r="H167" s="126"/>
      <c r="I167" s="126"/>
      <c r="J167" s="124"/>
      <c r="K167" s="124" t="s">
        <v>537</v>
      </c>
      <c r="L167" s="126" t="s">
        <v>645</v>
      </c>
      <c r="M167" s="127"/>
      <c r="N167" s="127"/>
    </row>
    <row r="168" spans="6:14" x14ac:dyDescent="0.25">
      <c r="F168" s="124" t="s">
        <v>539</v>
      </c>
      <c r="G168" s="126" t="s">
        <v>646</v>
      </c>
      <c r="H168" s="126" t="s">
        <v>541</v>
      </c>
      <c r="I168" s="128">
        <v>832260384</v>
      </c>
      <c r="J168" s="124" t="s">
        <v>542</v>
      </c>
      <c r="K168" s="126"/>
      <c r="L168" s="126" t="s">
        <v>647</v>
      </c>
      <c r="M168" s="127"/>
      <c r="N168" s="127"/>
    </row>
    <row r="169" spans="6:14" x14ac:dyDescent="0.25">
      <c r="F169" s="124"/>
      <c r="G169" s="126"/>
      <c r="H169" s="126"/>
      <c r="I169" s="126"/>
      <c r="J169" s="124"/>
      <c r="K169" s="124" t="s">
        <v>544</v>
      </c>
      <c r="L169" s="126"/>
      <c r="M169" s="127"/>
      <c r="N169" s="127"/>
    </row>
    <row r="170" spans="6:14" x14ac:dyDescent="0.25">
      <c r="F170" s="124" t="s">
        <v>545</v>
      </c>
      <c r="G170" s="126" t="s">
        <v>198</v>
      </c>
      <c r="H170" s="126"/>
      <c r="I170" s="126"/>
      <c r="J170" s="124"/>
      <c r="K170" s="124" t="s">
        <v>546</v>
      </c>
      <c r="L170" s="126" t="s">
        <v>648</v>
      </c>
      <c r="M170" s="127"/>
      <c r="N170" s="127"/>
    </row>
    <row r="171" spans="6:14" x14ac:dyDescent="0.25">
      <c r="F171" s="126"/>
      <c r="G171" s="126"/>
      <c r="H171" s="126"/>
      <c r="I171" s="126"/>
      <c r="J171" s="126"/>
      <c r="K171" s="126"/>
      <c r="L171" s="126"/>
      <c r="M171" s="127"/>
      <c r="N171" s="127"/>
    </row>
    <row r="172" spans="6:14" x14ac:dyDescent="0.25">
      <c r="F172" s="124" t="s">
        <v>533</v>
      </c>
      <c r="G172" s="125">
        <v>2001621</v>
      </c>
      <c r="H172" s="126"/>
      <c r="I172" s="126"/>
      <c r="J172" s="124"/>
      <c r="K172" s="124" t="s">
        <v>124</v>
      </c>
      <c r="L172" s="126" t="s">
        <v>649</v>
      </c>
      <c r="M172" s="127"/>
      <c r="N172" s="127"/>
    </row>
    <row r="173" spans="6:14" x14ac:dyDescent="0.25">
      <c r="F173" s="124" t="s">
        <v>535</v>
      </c>
      <c r="G173" s="126" t="s">
        <v>650</v>
      </c>
      <c r="H173" s="126"/>
      <c r="I173" s="126"/>
      <c r="J173" s="124"/>
      <c r="K173" s="124" t="s">
        <v>537</v>
      </c>
      <c r="L173" s="126" t="s">
        <v>651</v>
      </c>
      <c r="M173" s="127"/>
      <c r="N173" s="127"/>
    </row>
    <row r="174" spans="6:14" x14ac:dyDescent="0.25">
      <c r="F174" s="124" t="s">
        <v>539</v>
      </c>
      <c r="G174" s="126" t="s">
        <v>652</v>
      </c>
      <c r="H174" s="126" t="s">
        <v>541</v>
      </c>
      <c r="I174" s="128">
        <v>833230069</v>
      </c>
      <c r="J174" s="124" t="s">
        <v>542</v>
      </c>
      <c r="K174" s="126"/>
      <c r="L174" s="126" t="s">
        <v>653</v>
      </c>
      <c r="M174" s="127"/>
      <c r="N174" s="127"/>
    </row>
    <row r="175" spans="6:14" x14ac:dyDescent="0.25">
      <c r="F175" s="124"/>
      <c r="G175" s="126"/>
      <c r="H175" s="126"/>
      <c r="I175" s="126"/>
      <c r="J175" s="124"/>
      <c r="K175" s="124" t="s">
        <v>544</v>
      </c>
      <c r="L175" s="126"/>
      <c r="M175" s="127"/>
      <c r="N175" s="127"/>
    </row>
    <row r="176" spans="6:14" x14ac:dyDescent="0.25">
      <c r="F176" s="124" t="s">
        <v>545</v>
      </c>
      <c r="G176" s="126" t="s">
        <v>198</v>
      </c>
      <c r="H176" s="126"/>
      <c r="I176" s="126"/>
      <c r="J176" s="124"/>
      <c r="K176" s="124" t="s">
        <v>546</v>
      </c>
      <c r="L176" s="126" t="s">
        <v>654</v>
      </c>
      <c r="M176" s="127"/>
      <c r="N176" s="127"/>
    </row>
    <row r="177" spans="6:14" x14ac:dyDescent="0.25">
      <c r="F177" s="126"/>
      <c r="G177" s="126"/>
      <c r="H177" s="126"/>
      <c r="I177" s="126"/>
      <c r="J177" s="126"/>
      <c r="K177" s="126"/>
      <c r="L177" s="126"/>
      <c r="M177" s="127"/>
      <c r="N177" s="127"/>
    </row>
    <row r="178" spans="6:14" x14ac:dyDescent="0.25">
      <c r="F178" s="124" t="s">
        <v>533</v>
      </c>
      <c r="G178" s="125">
        <v>2001721</v>
      </c>
      <c r="H178" s="126"/>
      <c r="I178" s="126"/>
      <c r="J178" s="124"/>
      <c r="K178" s="124" t="s">
        <v>124</v>
      </c>
      <c r="L178" s="126" t="s">
        <v>655</v>
      </c>
      <c r="M178" s="127"/>
      <c r="N178" s="127"/>
    </row>
    <row r="179" spans="6:14" x14ac:dyDescent="0.25">
      <c r="F179" s="124" t="s">
        <v>535</v>
      </c>
      <c r="G179" s="126" t="s">
        <v>581</v>
      </c>
      <c r="H179" s="126"/>
      <c r="I179" s="126"/>
      <c r="J179" s="124"/>
      <c r="K179" s="124" t="s">
        <v>537</v>
      </c>
      <c r="L179" s="126" t="s">
        <v>656</v>
      </c>
      <c r="M179" s="127"/>
      <c r="N179" s="127"/>
    </row>
    <row r="180" spans="6:14" x14ac:dyDescent="0.25">
      <c r="F180" s="124" t="s">
        <v>539</v>
      </c>
      <c r="G180" s="126" t="s">
        <v>593</v>
      </c>
      <c r="H180" s="126" t="s">
        <v>541</v>
      </c>
      <c r="I180" s="128">
        <v>833368602</v>
      </c>
      <c r="J180" s="124" t="s">
        <v>542</v>
      </c>
      <c r="K180" s="126"/>
      <c r="L180" s="126" t="s">
        <v>657</v>
      </c>
      <c r="M180" s="127"/>
      <c r="N180" s="127"/>
    </row>
    <row r="181" spans="6:14" x14ac:dyDescent="0.25">
      <c r="F181" s="124"/>
      <c r="G181" s="126"/>
      <c r="H181" s="126"/>
      <c r="I181" s="126"/>
      <c r="J181" s="124"/>
      <c r="K181" s="124" t="s">
        <v>544</v>
      </c>
      <c r="L181" s="126"/>
      <c r="M181" s="127"/>
      <c r="N181" s="127"/>
    </row>
    <row r="182" spans="6:14" x14ac:dyDescent="0.25">
      <c r="F182" s="124" t="s">
        <v>545</v>
      </c>
      <c r="G182" s="126" t="s">
        <v>198</v>
      </c>
      <c r="H182" s="126"/>
      <c r="I182" s="126"/>
      <c r="J182" s="124"/>
      <c r="K182" s="124" t="s">
        <v>546</v>
      </c>
      <c r="L182" s="126" t="s">
        <v>658</v>
      </c>
      <c r="M182" s="127"/>
      <c r="N182" s="127"/>
    </row>
    <row r="183" spans="6:14" x14ac:dyDescent="0.25">
      <c r="F183" s="126"/>
      <c r="G183" s="126"/>
      <c r="H183" s="126"/>
      <c r="I183" s="126"/>
      <c r="J183" s="126"/>
      <c r="K183" s="126"/>
      <c r="L183" s="126"/>
      <c r="M183" s="127"/>
      <c r="N183" s="127"/>
    </row>
    <row r="184" spans="6:14" x14ac:dyDescent="0.25">
      <c r="F184" s="124" t="s">
        <v>533</v>
      </c>
      <c r="G184" s="125">
        <v>2001821</v>
      </c>
      <c r="H184" s="126"/>
      <c r="I184" s="126"/>
      <c r="J184" s="124"/>
      <c r="K184" s="124" t="s">
        <v>124</v>
      </c>
      <c r="L184" s="126" t="s">
        <v>659</v>
      </c>
      <c r="M184" s="127"/>
      <c r="N184" s="127"/>
    </row>
    <row r="185" spans="6:14" x14ac:dyDescent="0.25">
      <c r="F185" s="124" t="s">
        <v>535</v>
      </c>
      <c r="G185" s="126" t="s">
        <v>660</v>
      </c>
      <c r="H185" s="126"/>
      <c r="I185" s="126"/>
      <c r="J185" s="124"/>
      <c r="K185" s="124" t="s">
        <v>537</v>
      </c>
      <c r="L185" s="126" t="s">
        <v>661</v>
      </c>
      <c r="M185" s="127"/>
      <c r="N185" s="127"/>
    </row>
    <row r="186" spans="6:14" x14ac:dyDescent="0.25">
      <c r="F186" s="124" t="s">
        <v>539</v>
      </c>
      <c r="G186" s="126" t="s">
        <v>662</v>
      </c>
      <c r="H186" s="126" t="s">
        <v>623</v>
      </c>
      <c r="I186" s="128">
        <v>597251049</v>
      </c>
      <c r="J186" s="124" t="s">
        <v>542</v>
      </c>
      <c r="K186" s="126"/>
      <c r="L186" s="126" t="s">
        <v>663</v>
      </c>
      <c r="M186" s="127"/>
      <c r="N186" s="127"/>
    </row>
    <row r="187" spans="6:14" x14ac:dyDescent="0.25">
      <c r="F187" s="124"/>
      <c r="G187" s="126"/>
      <c r="H187" s="126"/>
      <c r="I187" s="126"/>
      <c r="J187" s="124"/>
      <c r="K187" s="124" t="s">
        <v>544</v>
      </c>
      <c r="L187" s="126"/>
      <c r="M187" s="127"/>
      <c r="N187" s="127"/>
    </row>
    <row r="188" spans="6:14" x14ac:dyDescent="0.25">
      <c r="F188" s="124" t="s">
        <v>545</v>
      </c>
      <c r="G188" s="126" t="s">
        <v>198</v>
      </c>
      <c r="H188" s="126"/>
      <c r="I188" s="126"/>
      <c r="J188" s="124"/>
      <c r="K188" s="124" t="s">
        <v>546</v>
      </c>
      <c r="L188" s="126" t="s">
        <v>664</v>
      </c>
      <c r="M188" s="127"/>
      <c r="N188" s="127"/>
    </row>
    <row r="189" spans="6:14" x14ac:dyDescent="0.25">
      <c r="F189" s="126"/>
      <c r="G189" s="126"/>
      <c r="H189" s="126"/>
      <c r="I189" s="126"/>
      <c r="J189" s="126"/>
      <c r="K189" s="126"/>
      <c r="L189" s="126"/>
      <c r="M189" s="127"/>
      <c r="N189" s="127"/>
    </row>
    <row r="190" spans="6:14" x14ac:dyDescent="0.25">
      <c r="F190" s="124" t="s">
        <v>533</v>
      </c>
      <c r="G190" s="125">
        <v>3001021</v>
      </c>
      <c r="H190" s="126"/>
      <c r="I190" s="126"/>
      <c r="J190" s="124"/>
      <c r="K190" s="124" t="s">
        <v>124</v>
      </c>
      <c r="L190" s="126" t="s">
        <v>665</v>
      </c>
      <c r="M190" s="127"/>
      <c r="N190" s="127"/>
    </row>
    <row r="191" spans="6:14" x14ac:dyDescent="0.25">
      <c r="F191" s="124" t="s">
        <v>535</v>
      </c>
      <c r="G191" s="126" t="s">
        <v>666</v>
      </c>
      <c r="H191" s="126"/>
      <c r="I191" s="126"/>
      <c r="J191" s="124"/>
      <c r="K191" s="124" t="s">
        <v>537</v>
      </c>
      <c r="L191" s="126" t="s">
        <v>667</v>
      </c>
      <c r="M191" s="127"/>
      <c r="N191" s="127"/>
    </row>
    <row r="192" spans="6:14" x14ac:dyDescent="0.25">
      <c r="F192" s="124" t="s">
        <v>539</v>
      </c>
      <c r="G192" s="126" t="s">
        <v>668</v>
      </c>
      <c r="H192" s="126" t="s">
        <v>541</v>
      </c>
      <c r="I192" s="128">
        <v>833110098</v>
      </c>
      <c r="J192" s="124" t="s">
        <v>542</v>
      </c>
      <c r="K192" s="126"/>
      <c r="L192" s="126" t="s">
        <v>669</v>
      </c>
      <c r="M192" s="127"/>
      <c r="N192" s="127"/>
    </row>
    <row r="193" spans="6:14" x14ac:dyDescent="0.25">
      <c r="F193" s="124"/>
      <c r="G193" s="126"/>
      <c r="H193" s="126"/>
      <c r="I193" s="126"/>
      <c r="J193" s="124"/>
      <c r="K193" s="124" t="s">
        <v>544</v>
      </c>
      <c r="L193" s="126"/>
      <c r="M193" s="127"/>
      <c r="N193" s="127"/>
    </row>
    <row r="194" spans="6:14" x14ac:dyDescent="0.25">
      <c r="F194" s="124" t="s">
        <v>545</v>
      </c>
      <c r="G194" s="126" t="s">
        <v>198</v>
      </c>
      <c r="H194" s="126"/>
      <c r="I194" s="126"/>
      <c r="J194" s="124"/>
      <c r="K194" s="124" t="s">
        <v>546</v>
      </c>
      <c r="L194" s="126" t="s">
        <v>670</v>
      </c>
      <c r="M194" s="127"/>
      <c r="N194" s="127"/>
    </row>
    <row r="195" spans="6:14" x14ac:dyDescent="0.25">
      <c r="F195" s="126"/>
      <c r="G195" s="126"/>
      <c r="H195" s="126"/>
      <c r="I195" s="126"/>
      <c r="J195" s="126"/>
      <c r="K195" s="126"/>
      <c r="L195" s="126"/>
      <c r="M195" s="127"/>
      <c r="N195" s="127"/>
    </row>
    <row r="196" spans="6:14" x14ac:dyDescent="0.25">
      <c r="F196" s="126"/>
      <c r="G196" s="126"/>
      <c r="H196" s="126"/>
      <c r="I196" s="126"/>
      <c r="J196" s="129" t="s">
        <v>586</v>
      </c>
      <c r="K196" s="130">
        <v>3</v>
      </c>
      <c r="L196" s="129" t="s">
        <v>587</v>
      </c>
      <c r="M196" s="127"/>
      <c r="N196" s="127"/>
    </row>
    <row r="197" spans="6:14" x14ac:dyDescent="0.25">
      <c r="F197" s="126"/>
      <c r="G197" s="126"/>
      <c r="H197" s="126"/>
      <c r="I197" s="126"/>
      <c r="J197" s="126"/>
      <c r="K197" s="126"/>
      <c r="L197" s="126"/>
      <c r="M197" s="127"/>
      <c r="N197" s="127"/>
    </row>
    <row r="198" spans="6:14" x14ac:dyDescent="0.25">
      <c r="F198" s="124"/>
      <c r="G198" s="124"/>
      <c r="H198" s="124"/>
      <c r="I198" s="126"/>
      <c r="J198" s="126"/>
      <c r="K198" s="126"/>
      <c r="L198" s="126"/>
      <c r="M198" s="127"/>
      <c r="N198" s="127"/>
    </row>
    <row r="199" spans="6:14" x14ac:dyDescent="0.25">
      <c r="F199" s="126" t="s">
        <v>588</v>
      </c>
      <c r="G199" s="126"/>
      <c r="H199" s="126"/>
      <c r="I199" s="126"/>
      <c r="J199" s="126"/>
      <c r="K199" s="126"/>
      <c r="L199" s="126"/>
      <c r="M199" s="127"/>
      <c r="N199" s="127"/>
    </row>
    <row r="200" spans="6:14" x14ac:dyDescent="0.25">
      <c r="F200" s="126" t="s">
        <v>589</v>
      </c>
      <c r="G200" s="126"/>
      <c r="H200" s="126"/>
      <c r="I200" s="126"/>
      <c r="J200" s="126"/>
      <c r="K200" s="126"/>
      <c r="L200" s="126"/>
      <c r="M200" s="127"/>
      <c r="N200" s="127"/>
    </row>
    <row r="201" spans="6:14" x14ac:dyDescent="0.25">
      <c r="F201" s="126"/>
      <c r="G201" s="126"/>
      <c r="H201" s="126"/>
      <c r="I201" s="126"/>
      <c r="J201" s="126"/>
      <c r="K201" s="126"/>
      <c r="L201" s="126"/>
      <c r="M201" s="127"/>
      <c r="N201" s="127"/>
    </row>
    <row r="202" spans="6:14" x14ac:dyDescent="0.25">
      <c r="F202" s="124" t="s">
        <v>533</v>
      </c>
      <c r="G202" s="125">
        <v>3003021</v>
      </c>
      <c r="H202" s="126"/>
      <c r="I202" s="126"/>
      <c r="J202" s="124"/>
      <c r="K202" s="124" t="s">
        <v>124</v>
      </c>
      <c r="L202" s="126" t="s">
        <v>671</v>
      </c>
      <c r="M202" s="127"/>
      <c r="N202" s="127"/>
    </row>
    <row r="203" spans="6:14" x14ac:dyDescent="0.25">
      <c r="F203" s="124" t="s">
        <v>535</v>
      </c>
      <c r="G203" s="126" t="s">
        <v>672</v>
      </c>
      <c r="H203" s="126"/>
      <c r="I203" s="126"/>
      <c r="J203" s="124"/>
      <c r="K203" s="124" t="s">
        <v>537</v>
      </c>
      <c r="L203" s="126" t="s">
        <v>673</v>
      </c>
      <c r="M203" s="127"/>
      <c r="N203" s="127"/>
    </row>
    <row r="204" spans="6:14" x14ac:dyDescent="0.25">
      <c r="F204" s="124" t="s">
        <v>539</v>
      </c>
      <c r="G204" s="126" t="s">
        <v>674</v>
      </c>
      <c r="H204" s="126" t="s">
        <v>541</v>
      </c>
      <c r="I204" s="128">
        <v>836100088</v>
      </c>
      <c r="J204" s="124" t="s">
        <v>542</v>
      </c>
      <c r="K204" s="126"/>
      <c r="L204" s="126" t="s">
        <v>675</v>
      </c>
      <c r="M204" s="127"/>
      <c r="N204" s="127"/>
    </row>
    <row r="205" spans="6:14" x14ac:dyDescent="0.25">
      <c r="F205" s="124"/>
      <c r="G205" s="126"/>
      <c r="H205" s="126"/>
      <c r="I205" s="126"/>
      <c r="J205" s="124"/>
      <c r="K205" s="124" t="s">
        <v>544</v>
      </c>
      <c r="L205" s="126"/>
      <c r="M205" s="127"/>
      <c r="N205" s="127"/>
    </row>
    <row r="206" spans="6:14" x14ac:dyDescent="0.25">
      <c r="F206" s="124" t="s">
        <v>545</v>
      </c>
      <c r="G206" s="126" t="s">
        <v>198</v>
      </c>
      <c r="H206" s="126"/>
      <c r="I206" s="126"/>
      <c r="J206" s="124"/>
      <c r="K206" s="124" t="s">
        <v>546</v>
      </c>
      <c r="L206" s="126" t="s">
        <v>676</v>
      </c>
      <c r="M206" s="127"/>
      <c r="N206" s="127"/>
    </row>
    <row r="207" spans="6:14" x14ac:dyDescent="0.25">
      <c r="F207" s="126"/>
      <c r="G207" s="126"/>
      <c r="H207" s="126"/>
      <c r="I207" s="126"/>
      <c r="J207" s="126"/>
      <c r="K207" s="126"/>
      <c r="L207" s="126"/>
      <c r="M207" s="127"/>
      <c r="N207" s="127"/>
    </row>
    <row r="208" spans="6:14" x14ac:dyDescent="0.25">
      <c r="F208" s="124" t="s">
        <v>533</v>
      </c>
      <c r="G208" s="125">
        <v>3003521</v>
      </c>
      <c r="H208" s="126"/>
      <c r="I208" s="126"/>
      <c r="J208" s="124"/>
      <c r="K208" s="124" t="s">
        <v>124</v>
      </c>
      <c r="L208" s="131" t="s">
        <v>677</v>
      </c>
      <c r="M208" s="127"/>
      <c r="N208" s="127"/>
    </row>
    <row r="209" spans="6:14" x14ac:dyDescent="0.25">
      <c r="F209" s="126"/>
      <c r="G209" s="126"/>
      <c r="H209" s="126"/>
      <c r="I209" s="126"/>
      <c r="J209" s="126"/>
      <c r="K209" s="126"/>
      <c r="L209" s="131" t="s">
        <v>678</v>
      </c>
      <c r="M209" s="127"/>
      <c r="N209" s="127"/>
    </row>
    <row r="210" spans="6:14" x14ac:dyDescent="0.25">
      <c r="F210" s="124" t="s">
        <v>535</v>
      </c>
      <c r="G210" s="126" t="s">
        <v>679</v>
      </c>
      <c r="H210" s="126"/>
      <c r="I210" s="126"/>
      <c r="J210" s="124"/>
      <c r="K210" s="124" t="s">
        <v>537</v>
      </c>
      <c r="L210" s="126" t="s">
        <v>680</v>
      </c>
      <c r="M210" s="127"/>
      <c r="N210" s="127"/>
    </row>
    <row r="211" spans="6:14" x14ac:dyDescent="0.25">
      <c r="F211" s="124" t="s">
        <v>539</v>
      </c>
      <c r="G211" s="126" t="s">
        <v>681</v>
      </c>
      <c r="H211" s="126" t="s">
        <v>682</v>
      </c>
      <c r="I211" s="128">
        <v>750012629</v>
      </c>
      <c r="J211" s="124" t="s">
        <v>542</v>
      </c>
      <c r="K211" s="126"/>
      <c r="L211" s="126" t="s">
        <v>683</v>
      </c>
      <c r="M211" s="127"/>
      <c r="N211" s="127"/>
    </row>
    <row r="212" spans="6:14" x14ac:dyDescent="0.25">
      <c r="F212" s="124"/>
      <c r="G212" s="126"/>
      <c r="H212" s="126"/>
      <c r="I212" s="126"/>
      <c r="J212" s="124"/>
      <c r="K212" s="124" t="s">
        <v>544</v>
      </c>
      <c r="L212" s="126"/>
      <c r="M212" s="127"/>
      <c r="N212" s="127"/>
    </row>
    <row r="213" spans="6:14" x14ac:dyDescent="0.25">
      <c r="F213" s="124" t="s">
        <v>545</v>
      </c>
      <c r="G213" s="126" t="s">
        <v>198</v>
      </c>
      <c r="H213" s="126"/>
      <c r="I213" s="126"/>
      <c r="J213" s="124"/>
      <c r="K213" s="124" t="s">
        <v>546</v>
      </c>
      <c r="L213" s="126" t="s">
        <v>684</v>
      </c>
      <c r="M213" s="127"/>
      <c r="N213" s="127"/>
    </row>
    <row r="214" spans="6:14" x14ac:dyDescent="0.25">
      <c r="F214" s="126"/>
      <c r="G214" s="126"/>
      <c r="H214" s="126"/>
      <c r="I214" s="126"/>
      <c r="J214" s="126"/>
      <c r="K214" s="126"/>
      <c r="L214" s="126"/>
      <c r="M214" s="127"/>
      <c r="N214" s="127"/>
    </row>
    <row r="215" spans="6:14" x14ac:dyDescent="0.25">
      <c r="F215" s="124" t="s">
        <v>533</v>
      </c>
      <c r="G215" s="125">
        <v>3011021</v>
      </c>
      <c r="H215" s="126"/>
      <c r="I215" s="126"/>
      <c r="J215" s="124"/>
      <c r="K215" s="124" t="s">
        <v>124</v>
      </c>
      <c r="L215" s="131" t="s">
        <v>685</v>
      </c>
      <c r="M215" s="127"/>
      <c r="N215" s="127"/>
    </row>
    <row r="216" spans="6:14" x14ac:dyDescent="0.25">
      <c r="F216" s="126"/>
      <c r="G216" s="126"/>
      <c r="H216" s="126"/>
      <c r="I216" s="126"/>
      <c r="J216" s="126"/>
      <c r="K216" s="126"/>
      <c r="L216" s="131" t="s">
        <v>686</v>
      </c>
      <c r="M216" s="127"/>
      <c r="N216" s="127"/>
    </row>
    <row r="217" spans="6:14" x14ac:dyDescent="0.25">
      <c r="F217" s="124" t="s">
        <v>535</v>
      </c>
      <c r="G217" s="126" t="s">
        <v>679</v>
      </c>
      <c r="H217" s="126"/>
      <c r="I217" s="126"/>
      <c r="J217" s="124"/>
      <c r="K217" s="124" t="s">
        <v>537</v>
      </c>
      <c r="L217" s="126" t="s">
        <v>680</v>
      </c>
      <c r="M217" s="127"/>
      <c r="N217" s="127"/>
    </row>
    <row r="218" spans="6:14" x14ac:dyDescent="0.25">
      <c r="F218" s="124" t="s">
        <v>539</v>
      </c>
      <c r="G218" s="126" t="s">
        <v>681</v>
      </c>
      <c r="H218" s="126" t="s">
        <v>682</v>
      </c>
      <c r="I218" s="128">
        <v>750012629</v>
      </c>
      <c r="J218" s="124" t="s">
        <v>542</v>
      </c>
      <c r="K218" s="126"/>
      <c r="L218" s="126" t="s">
        <v>687</v>
      </c>
      <c r="M218" s="127"/>
      <c r="N218" s="127"/>
    </row>
    <row r="219" spans="6:14" x14ac:dyDescent="0.25">
      <c r="F219" s="124"/>
      <c r="G219" s="126"/>
      <c r="H219" s="126"/>
      <c r="I219" s="126"/>
      <c r="J219" s="124"/>
      <c r="K219" s="124" t="s">
        <v>544</v>
      </c>
      <c r="L219" s="126"/>
      <c r="M219" s="127"/>
      <c r="N219" s="127"/>
    </row>
    <row r="220" spans="6:14" x14ac:dyDescent="0.25">
      <c r="F220" s="124" t="s">
        <v>545</v>
      </c>
      <c r="G220" s="126" t="s">
        <v>198</v>
      </c>
      <c r="H220" s="126"/>
      <c r="I220" s="126"/>
      <c r="J220" s="124"/>
      <c r="K220" s="124" t="s">
        <v>546</v>
      </c>
      <c r="L220" s="126" t="s">
        <v>198</v>
      </c>
      <c r="M220" s="127"/>
      <c r="N220" s="127"/>
    </row>
    <row r="221" spans="6:14" x14ac:dyDescent="0.25">
      <c r="F221" s="126"/>
      <c r="G221" s="126"/>
      <c r="H221" s="126"/>
      <c r="I221" s="126"/>
      <c r="J221" s="126"/>
      <c r="K221" s="126"/>
      <c r="L221" s="126"/>
      <c r="M221" s="127"/>
      <c r="N221" s="127"/>
    </row>
    <row r="222" spans="6:14" x14ac:dyDescent="0.25">
      <c r="F222" s="124" t="s">
        <v>533</v>
      </c>
      <c r="G222" s="125">
        <v>3011521</v>
      </c>
      <c r="H222" s="126"/>
      <c r="I222" s="126"/>
      <c r="J222" s="124"/>
      <c r="K222" s="124" t="s">
        <v>124</v>
      </c>
      <c r="L222" s="126" t="s">
        <v>688</v>
      </c>
      <c r="M222" s="127"/>
      <c r="N222" s="127"/>
    </row>
    <row r="223" spans="6:14" x14ac:dyDescent="0.25">
      <c r="F223" s="124" t="s">
        <v>535</v>
      </c>
      <c r="G223" s="126" t="s">
        <v>689</v>
      </c>
      <c r="H223" s="126"/>
      <c r="I223" s="126"/>
      <c r="J223" s="124"/>
      <c r="K223" s="124" t="s">
        <v>537</v>
      </c>
      <c r="L223" s="126" t="s">
        <v>690</v>
      </c>
      <c r="M223" s="127"/>
      <c r="N223" s="127"/>
    </row>
    <row r="224" spans="6:14" x14ac:dyDescent="0.25">
      <c r="F224" s="124" t="s">
        <v>539</v>
      </c>
      <c r="G224" s="126" t="s">
        <v>691</v>
      </c>
      <c r="H224" s="126" t="s">
        <v>565</v>
      </c>
      <c r="I224" s="128">
        <v>989410171</v>
      </c>
      <c r="J224" s="124" t="s">
        <v>542</v>
      </c>
      <c r="K224" s="126"/>
      <c r="L224" s="126" t="s">
        <v>692</v>
      </c>
      <c r="M224" s="127"/>
      <c r="N224" s="127"/>
    </row>
    <row r="225" spans="6:14" x14ac:dyDescent="0.25">
      <c r="F225" s="124"/>
      <c r="G225" s="126"/>
      <c r="H225" s="126"/>
      <c r="I225" s="126"/>
      <c r="J225" s="124"/>
      <c r="K225" s="124" t="s">
        <v>544</v>
      </c>
      <c r="L225" s="126"/>
      <c r="M225" s="127"/>
      <c r="N225" s="127"/>
    </row>
    <row r="226" spans="6:14" x14ac:dyDescent="0.25">
      <c r="F226" s="124" t="s">
        <v>545</v>
      </c>
      <c r="G226" s="126" t="s">
        <v>198</v>
      </c>
      <c r="H226" s="126"/>
      <c r="I226" s="126"/>
      <c r="J226" s="124"/>
      <c r="K226" s="124" t="s">
        <v>546</v>
      </c>
      <c r="L226" s="126" t="s">
        <v>693</v>
      </c>
      <c r="M226" s="127"/>
      <c r="N226" s="127"/>
    </row>
    <row r="227" spans="6:14" x14ac:dyDescent="0.25">
      <c r="F227" s="126"/>
      <c r="G227" s="126"/>
      <c r="H227" s="126"/>
      <c r="I227" s="126"/>
      <c r="J227" s="126"/>
      <c r="K227" s="126"/>
      <c r="L227" s="126"/>
      <c r="M227" s="127"/>
      <c r="N227" s="127"/>
    </row>
    <row r="228" spans="6:14" x14ac:dyDescent="0.25">
      <c r="F228" s="124" t="s">
        <v>533</v>
      </c>
      <c r="G228" s="125">
        <v>3013021</v>
      </c>
      <c r="H228" s="126"/>
      <c r="I228" s="126"/>
      <c r="J228" s="124"/>
      <c r="K228" s="124" t="s">
        <v>124</v>
      </c>
      <c r="L228" s="126" t="s">
        <v>694</v>
      </c>
      <c r="M228" s="127"/>
      <c r="N228" s="127"/>
    </row>
    <row r="229" spans="6:14" x14ac:dyDescent="0.25">
      <c r="F229" s="124" t="s">
        <v>535</v>
      </c>
      <c r="G229" s="126" t="s">
        <v>581</v>
      </c>
      <c r="H229" s="126"/>
      <c r="I229" s="126"/>
      <c r="J229" s="124"/>
      <c r="K229" s="124" t="s">
        <v>537</v>
      </c>
      <c r="L229" s="126" t="s">
        <v>695</v>
      </c>
      <c r="M229" s="127"/>
      <c r="N229" s="127"/>
    </row>
    <row r="230" spans="6:14" x14ac:dyDescent="0.25">
      <c r="F230" s="124" t="s">
        <v>539</v>
      </c>
      <c r="G230" s="126" t="s">
        <v>696</v>
      </c>
      <c r="H230" s="126" t="s">
        <v>541</v>
      </c>
      <c r="I230" s="128">
        <v>836450007</v>
      </c>
      <c r="J230" s="124" t="s">
        <v>542</v>
      </c>
      <c r="K230" s="126"/>
      <c r="L230" s="126" t="s">
        <v>697</v>
      </c>
      <c r="M230" s="127"/>
      <c r="N230" s="127"/>
    </row>
    <row r="231" spans="6:14" x14ac:dyDescent="0.25">
      <c r="F231" s="124"/>
      <c r="G231" s="126"/>
      <c r="H231" s="126"/>
      <c r="I231" s="126"/>
      <c r="J231" s="124"/>
      <c r="K231" s="124" t="s">
        <v>544</v>
      </c>
      <c r="L231" s="126"/>
      <c r="M231" s="127"/>
      <c r="N231" s="127"/>
    </row>
    <row r="232" spans="6:14" x14ac:dyDescent="0.25">
      <c r="F232" s="124" t="s">
        <v>545</v>
      </c>
      <c r="G232" s="126" t="s">
        <v>198</v>
      </c>
      <c r="H232" s="126"/>
      <c r="I232" s="126"/>
      <c r="J232" s="124"/>
      <c r="K232" s="124" t="s">
        <v>546</v>
      </c>
      <c r="L232" s="126" t="s">
        <v>698</v>
      </c>
      <c r="M232" s="127"/>
      <c r="N232" s="127"/>
    </row>
    <row r="233" spans="6:14" x14ac:dyDescent="0.25">
      <c r="F233" s="126"/>
      <c r="G233" s="126"/>
      <c r="H233" s="126"/>
      <c r="I233" s="126"/>
      <c r="J233" s="126"/>
      <c r="K233" s="126"/>
      <c r="L233" s="126"/>
      <c r="M233" s="127"/>
      <c r="N233" s="127"/>
    </row>
    <row r="234" spans="6:14" x14ac:dyDescent="0.25">
      <c r="F234" s="124" t="s">
        <v>533</v>
      </c>
      <c r="G234" s="125">
        <v>3015721</v>
      </c>
      <c r="H234" s="126"/>
      <c r="I234" s="126"/>
      <c r="J234" s="124"/>
      <c r="K234" s="124" t="s">
        <v>124</v>
      </c>
      <c r="L234" s="126" t="s">
        <v>699</v>
      </c>
      <c r="M234" s="127"/>
      <c r="N234" s="127"/>
    </row>
    <row r="235" spans="6:14" x14ac:dyDescent="0.25">
      <c r="F235" s="124" t="s">
        <v>535</v>
      </c>
      <c r="G235" s="126" t="s">
        <v>700</v>
      </c>
      <c r="H235" s="126"/>
      <c r="I235" s="126"/>
      <c r="J235" s="124"/>
      <c r="K235" s="124" t="s">
        <v>537</v>
      </c>
      <c r="L235" s="126" t="s">
        <v>701</v>
      </c>
      <c r="M235" s="127"/>
      <c r="N235" s="127"/>
    </row>
    <row r="236" spans="6:14" x14ac:dyDescent="0.25">
      <c r="F236" s="124" t="s">
        <v>539</v>
      </c>
      <c r="G236" s="126" t="s">
        <v>702</v>
      </c>
      <c r="H236" s="126" t="s">
        <v>541</v>
      </c>
      <c r="I236" s="128">
        <v>836531880</v>
      </c>
      <c r="J236" s="124" t="s">
        <v>542</v>
      </c>
      <c r="K236" s="126"/>
      <c r="L236" s="126" t="s">
        <v>703</v>
      </c>
      <c r="M236" s="127"/>
      <c r="N236" s="127"/>
    </row>
    <row r="237" spans="6:14" x14ac:dyDescent="0.25">
      <c r="F237" s="124"/>
      <c r="G237" s="126"/>
      <c r="H237" s="126"/>
      <c r="I237" s="126"/>
      <c r="J237" s="124"/>
      <c r="K237" s="124" t="s">
        <v>544</v>
      </c>
      <c r="L237" s="126"/>
      <c r="M237" s="127"/>
      <c r="N237" s="127"/>
    </row>
    <row r="238" spans="6:14" x14ac:dyDescent="0.25">
      <c r="F238" s="124" t="s">
        <v>545</v>
      </c>
      <c r="G238" s="126" t="s">
        <v>198</v>
      </c>
      <c r="H238" s="126"/>
      <c r="I238" s="126"/>
      <c r="J238" s="124"/>
      <c r="K238" s="124" t="s">
        <v>546</v>
      </c>
      <c r="L238" s="126" t="s">
        <v>704</v>
      </c>
      <c r="M238" s="127"/>
      <c r="N238" s="127"/>
    </row>
    <row r="239" spans="6:14" x14ac:dyDescent="0.25">
      <c r="F239" s="126"/>
      <c r="G239" s="126"/>
      <c r="H239" s="126"/>
      <c r="I239" s="126"/>
      <c r="J239" s="126"/>
      <c r="K239" s="126"/>
      <c r="L239" s="126"/>
      <c r="M239" s="127"/>
      <c r="N239" s="127"/>
    </row>
    <row r="240" spans="6:14" x14ac:dyDescent="0.25">
      <c r="F240" s="124" t="s">
        <v>533</v>
      </c>
      <c r="G240" s="125">
        <v>3016521</v>
      </c>
      <c r="H240" s="126"/>
      <c r="I240" s="126"/>
      <c r="J240" s="124"/>
      <c r="K240" s="124" t="s">
        <v>124</v>
      </c>
      <c r="L240" s="126" t="s">
        <v>705</v>
      </c>
      <c r="M240" s="127"/>
      <c r="N240" s="127"/>
    </row>
    <row r="241" spans="6:14" x14ac:dyDescent="0.25">
      <c r="F241" s="124" t="s">
        <v>535</v>
      </c>
      <c r="G241" s="126" t="s">
        <v>706</v>
      </c>
      <c r="H241" s="126"/>
      <c r="I241" s="126"/>
      <c r="J241" s="124"/>
      <c r="K241" s="124" t="s">
        <v>537</v>
      </c>
      <c r="L241" s="126" t="s">
        <v>707</v>
      </c>
      <c r="M241" s="127"/>
      <c r="N241" s="127"/>
    </row>
    <row r="242" spans="6:14" x14ac:dyDescent="0.25">
      <c r="F242" s="124" t="s">
        <v>539</v>
      </c>
      <c r="G242" s="131" t="s">
        <v>708</v>
      </c>
      <c r="H242" s="126" t="s">
        <v>558</v>
      </c>
      <c r="I242" s="128">
        <v>978650609</v>
      </c>
      <c r="J242" s="124" t="s">
        <v>542</v>
      </c>
      <c r="K242" s="126"/>
      <c r="L242" s="126" t="s">
        <v>709</v>
      </c>
      <c r="M242" s="127"/>
      <c r="N242" s="127"/>
    </row>
    <row r="243" spans="6:14" x14ac:dyDescent="0.25">
      <c r="F243" s="124"/>
      <c r="G243" s="131" t="s">
        <v>710</v>
      </c>
      <c r="H243" s="126"/>
      <c r="I243" s="126"/>
      <c r="J243" s="124"/>
      <c r="K243" s="124" t="s">
        <v>544</v>
      </c>
      <c r="L243" s="126"/>
      <c r="M243" s="127"/>
      <c r="N243" s="127"/>
    </row>
    <row r="244" spans="6:14" x14ac:dyDescent="0.25">
      <c r="F244" s="124" t="s">
        <v>545</v>
      </c>
      <c r="G244" s="126" t="s">
        <v>198</v>
      </c>
      <c r="H244" s="126"/>
      <c r="I244" s="126"/>
      <c r="J244" s="124"/>
      <c r="K244" s="124" t="s">
        <v>546</v>
      </c>
      <c r="L244" s="126" t="s">
        <v>711</v>
      </c>
      <c r="M244" s="127"/>
      <c r="N244" s="127"/>
    </row>
    <row r="245" spans="6:14" x14ac:dyDescent="0.25">
      <c r="F245" s="126"/>
      <c r="G245" s="126"/>
      <c r="H245" s="126"/>
      <c r="I245" s="126"/>
      <c r="J245" s="126"/>
      <c r="K245" s="126"/>
      <c r="L245" s="126"/>
      <c r="M245" s="127"/>
      <c r="N245" s="127"/>
    </row>
    <row r="246" spans="6:14" x14ac:dyDescent="0.25">
      <c r="F246" s="126"/>
      <c r="G246" s="126"/>
      <c r="H246" s="126"/>
      <c r="I246" s="126"/>
      <c r="J246" s="129" t="s">
        <v>586</v>
      </c>
      <c r="K246" s="130">
        <v>4</v>
      </c>
      <c r="L246" s="129" t="s">
        <v>587</v>
      </c>
      <c r="M246" s="127"/>
      <c r="N246" s="127"/>
    </row>
    <row r="247" spans="6:14" x14ac:dyDescent="0.25">
      <c r="F247" s="126"/>
      <c r="G247" s="126"/>
      <c r="H247" s="126"/>
      <c r="I247" s="126"/>
      <c r="J247" s="126"/>
      <c r="K247" s="126"/>
      <c r="L247" s="126"/>
      <c r="M247" s="127"/>
      <c r="N247" s="127"/>
    </row>
    <row r="248" spans="6:14" x14ac:dyDescent="0.25">
      <c r="F248" s="124"/>
      <c r="G248" s="124"/>
      <c r="H248" s="124"/>
      <c r="I248" s="126"/>
      <c r="J248" s="126"/>
      <c r="K248" s="126"/>
      <c r="L248" s="126"/>
      <c r="M248" s="127"/>
      <c r="N248" s="127"/>
    </row>
    <row r="249" spans="6:14" x14ac:dyDescent="0.25">
      <c r="F249" s="126" t="s">
        <v>588</v>
      </c>
      <c r="G249" s="126"/>
      <c r="H249" s="126"/>
      <c r="I249" s="126"/>
      <c r="J249" s="126"/>
      <c r="K249" s="126"/>
      <c r="L249" s="126"/>
      <c r="M249" s="127"/>
      <c r="N249" s="127"/>
    </row>
    <row r="250" spans="6:14" x14ac:dyDescent="0.25">
      <c r="F250" s="126" t="s">
        <v>589</v>
      </c>
      <c r="G250" s="126"/>
      <c r="H250" s="126"/>
      <c r="I250" s="126"/>
      <c r="J250" s="126"/>
      <c r="K250" s="126"/>
      <c r="L250" s="126"/>
      <c r="M250" s="127"/>
      <c r="N250" s="127"/>
    </row>
    <row r="251" spans="6:14" x14ac:dyDescent="0.25">
      <c r="F251" s="126"/>
      <c r="G251" s="126"/>
      <c r="H251" s="126"/>
      <c r="I251" s="126"/>
      <c r="J251" s="126"/>
      <c r="K251" s="126"/>
      <c r="L251" s="126"/>
      <c r="M251" s="127"/>
      <c r="N251" s="127"/>
    </row>
    <row r="252" spans="6:14" x14ac:dyDescent="0.25">
      <c r="F252" s="124" t="s">
        <v>533</v>
      </c>
      <c r="G252" s="125">
        <v>3017021</v>
      </c>
      <c r="H252" s="126"/>
      <c r="I252" s="126"/>
      <c r="J252" s="124"/>
      <c r="K252" s="124" t="s">
        <v>124</v>
      </c>
      <c r="L252" s="126" t="s">
        <v>712</v>
      </c>
      <c r="M252" s="127"/>
      <c r="N252" s="127"/>
    </row>
    <row r="253" spans="6:14" x14ac:dyDescent="0.25">
      <c r="F253" s="124" t="s">
        <v>535</v>
      </c>
      <c r="G253" s="126" t="s">
        <v>581</v>
      </c>
      <c r="H253" s="126"/>
      <c r="I253" s="126"/>
      <c r="J253" s="124"/>
      <c r="K253" s="124" t="s">
        <v>537</v>
      </c>
      <c r="L253" s="126" t="s">
        <v>713</v>
      </c>
      <c r="M253" s="127"/>
      <c r="N253" s="127"/>
    </row>
    <row r="254" spans="6:14" x14ac:dyDescent="0.25">
      <c r="F254" s="124" t="s">
        <v>539</v>
      </c>
      <c r="G254" s="126" t="s">
        <v>714</v>
      </c>
      <c r="H254" s="126" t="s">
        <v>715</v>
      </c>
      <c r="I254" s="128">
        <v>537172152</v>
      </c>
      <c r="J254" s="124" t="s">
        <v>542</v>
      </c>
      <c r="K254" s="126"/>
      <c r="L254" s="126" t="s">
        <v>716</v>
      </c>
      <c r="M254" s="127"/>
      <c r="N254" s="127"/>
    </row>
    <row r="255" spans="6:14" x14ac:dyDescent="0.25">
      <c r="F255" s="124"/>
      <c r="G255" s="126"/>
      <c r="H255" s="126"/>
      <c r="I255" s="126"/>
      <c r="J255" s="124"/>
      <c r="K255" s="124" t="s">
        <v>544</v>
      </c>
      <c r="L255" s="126"/>
      <c r="M255" s="127"/>
      <c r="N255" s="127"/>
    </row>
    <row r="256" spans="6:14" x14ac:dyDescent="0.25">
      <c r="F256" s="124" t="s">
        <v>545</v>
      </c>
      <c r="G256" s="126" t="s">
        <v>198</v>
      </c>
      <c r="H256" s="126"/>
      <c r="I256" s="126"/>
      <c r="J256" s="124"/>
      <c r="K256" s="124" t="s">
        <v>546</v>
      </c>
      <c r="L256" s="126" t="s">
        <v>717</v>
      </c>
      <c r="M256" s="127"/>
      <c r="N256" s="127"/>
    </row>
    <row r="257" spans="6:14" x14ac:dyDescent="0.25">
      <c r="F257" s="126"/>
      <c r="G257" s="126"/>
      <c r="H257" s="126"/>
      <c r="I257" s="126"/>
      <c r="J257" s="126"/>
      <c r="K257" s="126"/>
      <c r="L257" s="126"/>
      <c r="M257" s="127"/>
      <c r="N257" s="127"/>
    </row>
    <row r="258" spans="6:14" x14ac:dyDescent="0.25">
      <c r="F258" s="124" t="s">
        <v>533</v>
      </c>
      <c r="G258" s="125">
        <v>3019021</v>
      </c>
      <c r="H258" s="126"/>
      <c r="I258" s="126"/>
      <c r="J258" s="124"/>
      <c r="K258" s="124" t="s">
        <v>124</v>
      </c>
      <c r="L258" s="126" t="s">
        <v>718</v>
      </c>
      <c r="M258" s="127"/>
      <c r="N258" s="127"/>
    </row>
    <row r="259" spans="6:14" x14ac:dyDescent="0.25">
      <c r="F259" s="124" t="s">
        <v>535</v>
      </c>
      <c r="G259" s="126" t="s">
        <v>719</v>
      </c>
      <c r="H259" s="126"/>
      <c r="I259" s="126"/>
      <c r="J259" s="124"/>
      <c r="K259" s="124" t="s">
        <v>537</v>
      </c>
      <c r="L259" s="126" t="s">
        <v>628</v>
      </c>
      <c r="M259" s="127"/>
      <c r="N259" s="127"/>
    </row>
    <row r="260" spans="6:14" x14ac:dyDescent="0.25">
      <c r="F260" s="124" t="s">
        <v>539</v>
      </c>
      <c r="G260" s="126" t="s">
        <v>720</v>
      </c>
      <c r="H260" s="126" t="s">
        <v>541</v>
      </c>
      <c r="I260" s="128">
        <v>832710269</v>
      </c>
      <c r="J260" s="124" t="s">
        <v>542</v>
      </c>
      <c r="K260" s="126"/>
      <c r="L260" s="126" t="s">
        <v>721</v>
      </c>
      <c r="M260" s="127"/>
      <c r="N260" s="127"/>
    </row>
    <row r="261" spans="6:14" x14ac:dyDescent="0.25">
      <c r="F261" s="124"/>
      <c r="G261" s="126"/>
      <c r="H261" s="126"/>
      <c r="I261" s="126"/>
      <c r="J261" s="124"/>
      <c r="K261" s="124" t="s">
        <v>544</v>
      </c>
      <c r="L261" s="126"/>
      <c r="M261" s="127"/>
      <c r="N261" s="127"/>
    </row>
    <row r="262" spans="6:14" x14ac:dyDescent="0.25">
      <c r="F262" s="124" t="s">
        <v>545</v>
      </c>
      <c r="G262" s="126" t="s">
        <v>198</v>
      </c>
      <c r="H262" s="126"/>
      <c r="I262" s="126"/>
      <c r="J262" s="124"/>
      <c r="K262" s="124" t="s">
        <v>546</v>
      </c>
      <c r="L262" s="126" t="s">
        <v>722</v>
      </c>
      <c r="M262" s="127"/>
      <c r="N262" s="127"/>
    </row>
    <row r="263" spans="6:14" x14ac:dyDescent="0.25">
      <c r="F263" s="126"/>
      <c r="G263" s="126"/>
      <c r="H263" s="126"/>
      <c r="I263" s="126"/>
      <c r="J263" s="126"/>
      <c r="K263" s="126"/>
      <c r="L263" s="126"/>
      <c r="M263" s="127"/>
      <c r="N263" s="127"/>
    </row>
    <row r="264" spans="6:14" x14ac:dyDescent="0.25">
      <c r="F264" s="124" t="s">
        <v>533</v>
      </c>
      <c r="G264" s="125">
        <v>3019521</v>
      </c>
      <c r="H264" s="126"/>
      <c r="I264" s="126"/>
      <c r="J264" s="124"/>
      <c r="K264" s="124" t="s">
        <v>124</v>
      </c>
      <c r="L264" s="126" t="s">
        <v>723</v>
      </c>
      <c r="M264" s="127"/>
      <c r="N264" s="127"/>
    </row>
    <row r="265" spans="6:14" x14ac:dyDescent="0.25">
      <c r="F265" s="124" t="s">
        <v>535</v>
      </c>
      <c r="G265" s="126" t="s">
        <v>724</v>
      </c>
      <c r="H265" s="126"/>
      <c r="I265" s="126"/>
      <c r="J265" s="124"/>
      <c r="K265" s="124" t="s">
        <v>537</v>
      </c>
      <c r="L265" s="126" t="s">
        <v>725</v>
      </c>
      <c r="M265" s="127"/>
      <c r="N265" s="127"/>
    </row>
    <row r="266" spans="6:14" x14ac:dyDescent="0.25">
      <c r="F266" s="124" t="s">
        <v>539</v>
      </c>
      <c r="G266" s="131" t="s">
        <v>726</v>
      </c>
      <c r="H266" s="126" t="s">
        <v>541</v>
      </c>
      <c r="I266" s="128">
        <v>836232374</v>
      </c>
      <c r="J266" s="124" t="s">
        <v>542</v>
      </c>
      <c r="K266" s="126"/>
      <c r="L266" s="126" t="s">
        <v>727</v>
      </c>
      <c r="M266" s="127"/>
      <c r="N266" s="127"/>
    </row>
    <row r="267" spans="6:14" x14ac:dyDescent="0.25">
      <c r="F267" s="124"/>
      <c r="G267" s="131" t="s">
        <v>728</v>
      </c>
      <c r="H267" s="126"/>
      <c r="I267" s="126"/>
      <c r="J267" s="124"/>
      <c r="K267" s="124" t="s">
        <v>544</v>
      </c>
      <c r="L267" s="126"/>
      <c r="M267" s="127"/>
      <c r="N267" s="127"/>
    </row>
    <row r="268" spans="6:14" x14ac:dyDescent="0.25">
      <c r="F268" s="124" t="s">
        <v>545</v>
      </c>
      <c r="G268" s="126" t="s">
        <v>198</v>
      </c>
      <c r="H268" s="126"/>
      <c r="I268" s="126"/>
      <c r="J268" s="124"/>
      <c r="K268" s="124" t="s">
        <v>546</v>
      </c>
      <c r="L268" s="126" t="s">
        <v>729</v>
      </c>
      <c r="M268" s="127"/>
      <c r="N268" s="127"/>
    </row>
    <row r="269" spans="6:14" x14ac:dyDescent="0.25">
      <c r="F269" s="126"/>
      <c r="G269" s="126"/>
      <c r="H269" s="126"/>
      <c r="I269" s="126"/>
      <c r="J269" s="126"/>
      <c r="K269" s="126"/>
      <c r="L269" s="126"/>
      <c r="M269" s="127"/>
      <c r="N269" s="127"/>
    </row>
    <row r="270" spans="6:14" x14ac:dyDescent="0.25">
      <c r="F270" s="124" t="s">
        <v>533</v>
      </c>
      <c r="G270" s="125">
        <v>3021221</v>
      </c>
      <c r="H270" s="126"/>
      <c r="I270" s="126"/>
      <c r="J270" s="124"/>
      <c r="K270" s="124" t="s">
        <v>124</v>
      </c>
      <c r="L270" s="126" t="s">
        <v>730</v>
      </c>
      <c r="M270" s="127"/>
      <c r="N270" s="127"/>
    </row>
    <row r="271" spans="6:14" x14ac:dyDescent="0.25">
      <c r="F271" s="124" t="s">
        <v>535</v>
      </c>
      <c r="G271" s="126" t="s">
        <v>731</v>
      </c>
      <c r="H271" s="126"/>
      <c r="I271" s="126"/>
      <c r="J271" s="124"/>
      <c r="K271" s="124" t="s">
        <v>537</v>
      </c>
      <c r="L271" s="126" t="s">
        <v>732</v>
      </c>
      <c r="M271" s="127"/>
      <c r="N271" s="127"/>
    </row>
    <row r="272" spans="6:14" x14ac:dyDescent="0.25">
      <c r="F272" s="124" t="s">
        <v>539</v>
      </c>
      <c r="G272" s="126" t="s">
        <v>622</v>
      </c>
      <c r="H272" s="126" t="s">
        <v>623</v>
      </c>
      <c r="I272" s="128">
        <v>598081805</v>
      </c>
      <c r="J272" s="124" t="s">
        <v>542</v>
      </c>
      <c r="K272" s="126"/>
      <c r="L272" s="126" t="s">
        <v>733</v>
      </c>
      <c r="M272" s="127"/>
      <c r="N272" s="127"/>
    </row>
    <row r="273" spans="6:14" x14ac:dyDescent="0.25">
      <c r="F273" s="124"/>
      <c r="G273" s="126"/>
      <c r="H273" s="126"/>
      <c r="I273" s="126"/>
      <c r="J273" s="124"/>
      <c r="K273" s="124" t="s">
        <v>544</v>
      </c>
      <c r="L273" s="126"/>
      <c r="M273" s="127"/>
      <c r="N273" s="127"/>
    </row>
    <row r="274" spans="6:14" x14ac:dyDescent="0.25">
      <c r="F274" s="124" t="s">
        <v>545</v>
      </c>
      <c r="G274" s="126" t="s">
        <v>198</v>
      </c>
      <c r="H274" s="126"/>
      <c r="I274" s="126"/>
      <c r="J274" s="124"/>
      <c r="K274" s="124" t="s">
        <v>546</v>
      </c>
      <c r="L274" s="126" t="s">
        <v>734</v>
      </c>
      <c r="M274" s="127"/>
      <c r="N274" s="127"/>
    </row>
    <row r="275" spans="6:14" x14ac:dyDescent="0.25">
      <c r="F275" s="126"/>
      <c r="G275" s="126"/>
      <c r="H275" s="126"/>
      <c r="I275" s="126"/>
      <c r="J275" s="126"/>
      <c r="K275" s="126"/>
      <c r="L275" s="126"/>
      <c r="M275" s="127"/>
      <c r="N275" s="127"/>
    </row>
    <row r="276" spans="6:14" x14ac:dyDescent="0.25">
      <c r="F276" s="124" t="s">
        <v>533</v>
      </c>
      <c r="G276" s="125">
        <v>3021721</v>
      </c>
      <c r="H276" s="126"/>
      <c r="I276" s="126"/>
      <c r="J276" s="124"/>
      <c r="K276" s="124" t="s">
        <v>124</v>
      </c>
      <c r="L276" s="126" t="s">
        <v>735</v>
      </c>
      <c r="M276" s="127"/>
      <c r="N276" s="127"/>
    </row>
    <row r="277" spans="6:14" x14ac:dyDescent="0.25">
      <c r="F277" s="124" t="s">
        <v>535</v>
      </c>
      <c r="G277" s="126" t="s">
        <v>736</v>
      </c>
      <c r="H277" s="126"/>
      <c r="I277" s="126"/>
      <c r="J277" s="124"/>
      <c r="K277" s="124" t="s">
        <v>537</v>
      </c>
      <c r="L277" s="126" t="s">
        <v>737</v>
      </c>
      <c r="M277" s="127"/>
      <c r="N277" s="127"/>
    </row>
    <row r="278" spans="6:14" x14ac:dyDescent="0.25">
      <c r="F278" s="124" t="s">
        <v>539</v>
      </c>
      <c r="G278" s="126" t="s">
        <v>738</v>
      </c>
      <c r="H278" s="126" t="s">
        <v>616</v>
      </c>
      <c r="I278" s="128">
        <v>831200226</v>
      </c>
      <c r="J278" s="124" t="s">
        <v>542</v>
      </c>
      <c r="K278" s="126"/>
      <c r="L278" s="126" t="s">
        <v>739</v>
      </c>
      <c r="M278" s="127"/>
      <c r="N278" s="127"/>
    </row>
    <row r="279" spans="6:14" x14ac:dyDescent="0.25">
      <c r="F279" s="124"/>
      <c r="G279" s="126"/>
      <c r="H279" s="126"/>
      <c r="I279" s="126"/>
      <c r="J279" s="124"/>
      <c r="K279" s="124" t="s">
        <v>544</v>
      </c>
      <c r="L279" s="126"/>
      <c r="M279" s="127"/>
      <c r="N279" s="127"/>
    </row>
    <row r="280" spans="6:14" x14ac:dyDescent="0.25">
      <c r="F280" s="124" t="s">
        <v>545</v>
      </c>
      <c r="G280" s="126" t="s">
        <v>198</v>
      </c>
      <c r="H280" s="126"/>
      <c r="I280" s="126"/>
      <c r="J280" s="124"/>
      <c r="K280" s="124" t="s">
        <v>546</v>
      </c>
      <c r="L280" s="126" t="s">
        <v>740</v>
      </c>
      <c r="M280" s="127"/>
      <c r="N280" s="127"/>
    </row>
    <row r="281" spans="6:14" x14ac:dyDescent="0.25">
      <c r="F281" s="126"/>
      <c r="G281" s="126"/>
      <c r="H281" s="126"/>
      <c r="I281" s="126"/>
      <c r="J281" s="126"/>
      <c r="K281" s="126"/>
      <c r="L281" s="126"/>
      <c r="M281" s="127"/>
      <c r="N281" s="127"/>
    </row>
    <row r="282" spans="6:14" x14ac:dyDescent="0.25">
      <c r="F282" s="124" t="s">
        <v>533</v>
      </c>
      <c r="G282" s="125">
        <v>3050121</v>
      </c>
      <c r="H282" s="126"/>
      <c r="I282" s="126"/>
      <c r="J282" s="124"/>
      <c r="K282" s="124" t="s">
        <v>124</v>
      </c>
      <c r="L282" s="126" t="s">
        <v>741</v>
      </c>
      <c r="M282" s="127"/>
      <c r="N282" s="127"/>
    </row>
    <row r="283" spans="6:14" x14ac:dyDescent="0.25">
      <c r="F283" s="124" t="s">
        <v>535</v>
      </c>
      <c r="G283" s="126" t="s">
        <v>672</v>
      </c>
      <c r="H283" s="126"/>
      <c r="I283" s="126"/>
      <c r="J283" s="124"/>
      <c r="K283" s="124" t="s">
        <v>537</v>
      </c>
      <c r="L283" s="126" t="s">
        <v>673</v>
      </c>
      <c r="M283" s="127"/>
      <c r="N283" s="127"/>
    </row>
    <row r="284" spans="6:14" x14ac:dyDescent="0.25">
      <c r="F284" s="124" t="s">
        <v>539</v>
      </c>
      <c r="G284" s="126" t="s">
        <v>674</v>
      </c>
      <c r="H284" s="126" t="s">
        <v>541</v>
      </c>
      <c r="I284" s="128">
        <v>836100088</v>
      </c>
      <c r="J284" s="124" t="s">
        <v>542</v>
      </c>
      <c r="K284" s="126"/>
      <c r="L284" s="126" t="s">
        <v>675</v>
      </c>
      <c r="M284" s="127"/>
      <c r="N284" s="127"/>
    </row>
    <row r="285" spans="6:14" x14ac:dyDescent="0.25">
      <c r="F285" s="124"/>
      <c r="G285" s="126"/>
      <c r="H285" s="126"/>
      <c r="I285" s="126"/>
      <c r="J285" s="124"/>
      <c r="K285" s="124" t="s">
        <v>544</v>
      </c>
      <c r="L285" s="126"/>
      <c r="M285" s="127"/>
      <c r="N285" s="127"/>
    </row>
    <row r="286" spans="6:14" x14ac:dyDescent="0.25">
      <c r="F286" s="124" t="s">
        <v>545</v>
      </c>
      <c r="G286" s="126" t="s">
        <v>198</v>
      </c>
      <c r="H286" s="126"/>
      <c r="I286" s="126"/>
      <c r="J286" s="124"/>
      <c r="K286" s="124" t="s">
        <v>546</v>
      </c>
      <c r="L286" s="126" t="s">
        <v>676</v>
      </c>
      <c r="M286" s="127"/>
      <c r="N286" s="127"/>
    </row>
    <row r="287" spans="6:14" x14ac:dyDescent="0.25">
      <c r="F287" s="126"/>
      <c r="G287" s="126"/>
      <c r="H287" s="126"/>
      <c r="I287" s="126"/>
      <c r="J287" s="126"/>
      <c r="K287" s="126"/>
      <c r="L287" s="126"/>
      <c r="M287" s="127"/>
      <c r="N287" s="127"/>
    </row>
    <row r="288" spans="6:14" x14ac:dyDescent="0.25">
      <c r="F288" s="124" t="s">
        <v>533</v>
      </c>
      <c r="G288" s="125">
        <v>4001021</v>
      </c>
      <c r="H288" s="126"/>
      <c r="I288" s="126"/>
      <c r="J288" s="124"/>
      <c r="K288" s="124" t="s">
        <v>124</v>
      </c>
      <c r="L288" s="126" t="s">
        <v>742</v>
      </c>
      <c r="M288" s="127"/>
      <c r="N288" s="127"/>
    </row>
    <row r="289" spans="6:14" x14ac:dyDescent="0.25">
      <c r="F289" s="124" t="s">
        <v>535</v>
      </c>
      <c r="G289" s="126" t="s">
        <v>743</v>
      </c>
      <c r="H289" s="126"/>
      <c r="I289" s="126"/>
      <c r="J289" s="124"/>
      <c r="K289" s="124" t="s">
        <v>537</v>
      </c>
      <c r="L289" s="126" t="s">
        <v>744</v>
      </c>
      <c r="M289" s="127"/>
      <c r="N289" s="127"/>
    </row>
    <row r="290" spans="6:14" x14ac:dyDescent="0.25">
      <c r="F290" s="124" t="s">
        <v>539</v>
      </c>
      <c r="G290" s="126" t="s">
        <v>745</v>
      </c>
      <c r="H290" s="126" t="s">
        <v>541</v>
      </c>
      <c r="I290" s="128">
        <v>838351870</v>
      </c>
      <c r="J290" s="124" t="s">
        <v>542</v>
      </c>
      <c r="K290" s="126"/>
      <c r="L290" s="126" t="s">
        <v>746</v>
      </c>
      <c r="M290" s="127"/>
      <c r="N290" s="127"/>
    </row>
    <row r="291" spans="6:14" x14ac:dyDescent="0.25">
      <c r="F291" s="124"/>
      <c r="G291" s="126"/>
      <c r="H291" s="126"/>
      <c r="I291" s="126"/>
      <c r="J291" s="124"/>
      <c r="K291" s="124" t="s">
        <v>544</v>
      </c>
      <c r="L291" s="126"/>
      <c r="M291" s="127"/>
      <c r="N291" s="127"/>
    </row>
    <row r="292" spans="6:14" x14ac:dyDescent="0.25">
      <c r="F292" s="124" t="s">
        <v>545</v>
      </c>
      <c r="G292" s="126" t="s">
        <v>198</v>
      </c>
      <c r="H292" s="126"/>
      <c r="I292" s="126"/>
      <c r="J292" s="124"/>
      <c r="K292" s="124" t="s">
        <v>546</v>
      </c>
      <c r="L292" s="126" t="s">
        <v>747</v>
      </c>
      <c r="M292" s="127"/>
      <c r="N292" s="127"/>
    </row>
    <row r="293" spans="6:14" x14ac:dyDescent="0.25">
      <c r="F293" s="126"/>
      <c r="G293" s="126"/>
      <c r="H293" s="126"/>
      <c r="I293" s="126"/>
      <c r="J293" s="126"/>
      <c r="K293" s="126"/>
      <c r="L293" s="126"/>
      <c r="M293" s="127"/>
      <c r="N293" s="127"/>
    </row>
    <row r="294" spans="6:14" x14ac:dyDescent="0.25">
      <c r="F294" s="126"/>
      <c r="G294" s="126"/>
      <c r="H294" s="126"/>
      <c r="I294" s="126"/>
      <c r="J294" s="129" t="s">
        <v>586</v>
      </c>
      <c r="K294" s="130">
        <v>5</v>
      </c>
      <c r="L294" s="129" t="s">
        <v>587</v>
      </c>
      <c r="M294" s="127"/>
      <c r="N294" s="127"/>
    </row>
    <row r="295" spans="6:14" x14ac:dyDescent="0.25">
      <c r="F295" s="126"/>
      <c r="G295" s="126"/>
      <c r="H295" s="126"/>
      <c r="I295" s="126"/>
      <c r="J295" s="126"/>
      <c r="K295" s="126"/>
      <c r="L295" s="126"/>
      <c r="M295" s="127"/>
      <c r="N295" s="127"/>
    </row>
    <row r="296" spans="6:14" x14ac:dyDescent="0.25">
      <c r="F296" s="124"/>
      <c r="G296" s="124"/>
      <c r="H296" s="124"/>
      <c r="I296" s="126"/>
      <c r="J296" s="126"/>
      <c r="K296" s="126"/>
      <c r="L296" s="126"/>
      <c r="M296" s="127"/>
      <c r="N296" s="127"/>
    </row>
    <row r="297" spans="6:14" x14ac:dyDescent="0.25">
      <c r="F297" s="126" t="s">
        <v>588</v>
      </c>
      <c r="G297" s="126"/>
      <c r="H297" s="126"/>
      <c r="I297" s="126"/>
      <c r="J297" s="126"/>
      <c r="K297" s="126"/>
      <c r="L297" s="126"/>
      <c r="M297" s="127"/>
      <c r="N297" s="127"/>
    </row>
    <row r="298" spans="6:14" x14ac:dyDescent="0.25">
      <c r="F298" s="126" t="s">
        <v>589</v>
      </c>
      <c r="G298" s="126"/>
      <c r="H298" s="126"/>
      <c r="I298" s="126"/>
      <c r="J298" s="126"/>
      <c r="K298" s="126"/>
      <c r="L298" s="126"/>
      <c r="M298" s="127"/>
      <c r="N298" s="127"/>
    </row>
    <row r="299" spans="6:14" x14ac:dyDescent="0.25">
      <c r="F299" s="126"/>
      <c r="G299" s="126"/>
      <c r="H299" s="126"/>
      <c r="I299" s="126"/>
      <c r="J299" s="126"/>
      <c r="K299" s="126"/>
      <c r="L299" s="126"/>
      <c r="M299" s="127"/>
      <c r="N299" s="127"/>
    </row>
    <row r="300" spans="6:14" x14ac:dyDescent="0.25">
      <c r="F300" s="124" t="s">
        <v>533</v>
      </c>
      <c r="G300" s="125">
        <v>4001521</v>
      </c>
      <c r="H300" s="126"/>
      <c r="I300" s="126"/>
      <c r="J300" s="124"/>
      <c r="K300" s="124" t="s">
        <v>124</v>
      </c>
      <c r="L300" s="126" t="s">
        <v>748</v>
      </c>
      <c r="M300" s="127"/>
      <c r="N300" s="127"/>
    </row>
    <row r="301" spans="6:14" x14ac:dyDescent="0.25">
      <c r="F301" s="124" t="s">
        <v>535</v>
      </c>
      <c r="G301" s="126" t="s">
        <v>749</v>
      </c>
      <c r="H301" s="126"/>
      <c r="I301" s="126"/>
      <c r="J301" s="124"/>
      <c r="K301" s="124" t="s">
        <v>537</v>
      </c>
      <c r="L301" s="126" t="s">
        <v>750</v>
      </c>
      <c r="M301" s="127"/>
      <c r="N301" s="127"/>
    </row>
    <row r="302" spans="6:14" x14ac:dyDescent="0.25">
      <c r="F302" s="124" t="s">
        <v>539</v>
      </c>
      <c r="G302" s="126" t="s">
        <v>745</v>
      </c>
      <c r="H302" s="126" t="s">
        <v>541</v>
      </c>
      <c r="I302" s="128">
        <v>838352306</v>
      </c>
      <c r="J302" s="124" t="s">
        <v>542</v>
      </c>
      <c r="K302" s="126"/>
      <c r="L302" s="126" t="s">
        <v>751</v>
      </c>
      <c r="M302" s="127"/>
      <c r="N302" s="127"/>
    </row>
    <row r="303" spans="6:14" x14ac:dyDescent="0.25">
      <c r="F303" s="124"/>
      <c r="G303" s="126"/>
      <c r="H303" s="126"/>
      <c r="I303" s="126"/>
      <c r="J303" s="124"/>
      <c r="K303" s="124" t="s">
        <v>544</v>
      </c>
      <c r="L303" s="126"/>
      <c r="M303" s="127"/>
      <c r="N303" s="127"/>
    </row>
    <row r="304" spans="6:14" x14ac:dyDescent="0.25">
      <c r="F304" s="124" t="s">
        <v>545</v>
      </c>
      <c r="G304" s="126" t="s">
        <v>198</v>
      </c>
      <c r="H304" s="126"/>
      <c r="I304" s="126"/>
      <c r="J304" s="124"/>
      <c r="K304" s="124" t="s">
        <v>546</v>
      </c>
      <c r="L304" s="126" t="s">
        <v>752</v>
      </c>
      <c r="M304" s="127"/>
      <c r="N304" s="127"/>
    </row>
    <row r="305" spans="6:14" x14ac:dyDescent="0.25">
      <c r="F305" s="126"/>
      <c r="G305" s="126"/>
      <c r="H305" s="126"/>
      <c r="I305" s="126"/>
      <c r="J305" s="126"/>
      <c r="K305" s="126"/>
      <c r="L305" s="126"/>
      <c r="M305" s="127"/>
      <c r="N305" s="127"/>
    </row>
    <row r="306" spans="6:14" x14ac:dyDescent="0.25">
      <c r="F306" s="124" t="s">
        <v>533</v>
      </c>
      <c r="G306" s="125">
        <v>4002021</v>
      </c>
      <c r="H306" s="126"/>
      <c r="I306" s="126"/>
      <c r="J306" s="124"/>
      <c r="K306" s="124" t="s">
        <v>124</v>
      </c>
      <c r="L306" s="126" t="s">
        <v>753</v>
      </c>
      <c r="M306" s="127"/>
      <c r="N306" s="127"/>
    </row>
    <row r="307" spans="6:14" x14ac:dyDescent="0.25">
      <c r="F307" s="124" t="s">
        <v>535</v>
      </c>
      <c r="G307" s="126" t="s">
        <v>754</v>
      </c>
      <c r="H307" s="126"/>
      <c r="I307" s="126"/>
      <c r="J307" s="124"/>
      <c r="K307" s="124" t="s">
        <v>537</v>
      </c>
      <c r="L307" s="126" t="s">
        <v>755</v>
      </c>
      <c r="M307" s="127"/>
      <c r="N307" s="127"/>
    </row>
    <row r="308" spans="6:14" x14ac:dyDescent="0.25">
      <c r="F308" s="124" t="s">
        <v>539</v>
      </c>
      <c r="G308" s="126" t="s">
        <v>551</v>
      </c>
      <c r="H308" s="126" t="s">
        <v>541</v>
      </c>
      <c r="I308" s="128">
        <v>837190420</v>
      </c>
      <c r="J308" s="124" t="s">
        <v>542</v>
      </c>
      <c r="K308" s="126"/>
      <c r="L308" s="126" t="s">
        <v>756</v>
      </c>
      <c r="M308" s="127"/>
      <c r="N308" s="127"/>
    </row>
    <row r="309" spans="6:14" x14ac:dyDescent="0.25">
      <c r="F309" s="124"/>
      <c r="G309" s="126"/>
      <c r="H309" s="126"/>
      <c r="I309" s="126"/>
      <c r="J309" s="124"/>
      <c r="K309" s="124" t="s">
        <v>544</v>
      </c>
      <c r="L309" s="126"/>
      <c r="M309" s="127"/>
      <c r="N309" s="127"/>
    </row>
    <row r="310" spans="6:14" x14ac:dyDescent="0.25">
      <c r="F310" s="124" t="s">
        <v>545</v>
      </c>
      <c r="G310" s="126" t="s">
        <v>198</v>
      </c>
      <c r="H310" s="126"/>
      <c r="I310" s="126"/>
      <c r="J310" s="124"/>
      <c r="K310" s="124" t="s">
        <v>546</v>
      </c>
      <c r="L310" s="126" t="s">
        <v>757</v>
      </c>
      <c r="M310" s="127"/>
      <c r="N310" s="127"/>
    </row>
    <row r="311" spans="6:14" x14ac:dyDescent="0.25">
      <c r="F311" s="126"/>
      <c r="G311" s="126"/>
      <c r="H311" s="126"/>
      <c r="I311" s="126"/>
      <c r="J311" s="126"/>
      <c r="K311" s="126"/>
      <c r="L311" s="126"/>
      <c r="M311" s="127"/>
      <c r="N311" s="127"/>
    </row>
    <row r="312" spans="6:14" x14ac:dyDescent="0.25">
      <c r="F312" s="124" t="s">
        <v>533</v>
      </c>
      <c r="G312" s="125">
        <v>4005021</v>
      </c>
      <c r="H312" s="126"/>
      <c r="I312" s="126"/>
      <c r="J312" s="124"/>
      <c r="K312" s="124" t="s">
        <v>124</v>
      </c>
      <c r="L312" s="126" t="s">
        <v>758</v>
      </c>
      <c r="M312" s="127"/>
      <c r="N312" s="127"/>
    </row>
    <row r="313" spans="6:14" x14ac:dyDescent="0.25">
      <c r="F313" s="124" t="s">
        <v>535</v>
      </c>
      <c r="G313" s="126" t="s">
        <v>759</v>
      </c>
      <c r="H313" s="126"/>
      <c r="I313" s="126"/>
      <c r="J313" s="124"/>
      <c r="K313" s="124" t="s">
        <v>537</v>
      </c>
      <c r="L313" s="126" t="s">
        <v>760</v>
      </c>
      <c r="M313" s="127"/>
      <c r="N313" s="127"/>
    </row>
    <row r="314" spans="6:14" x14ac:dyDescent="0.25">
      <c r="F314" s="124" t="s">
        <v>539</v>
      </c>
      <c r="G314" s="126" t="s">
        <v>551</v>
      </c>
      <c r="H314" s="126" t="s">
        <v>541</v>
      </c>
      <c r="I314" s="128">
        <v>837045926</v>
      </c>
      <c r="J314" s="124" t="s">
        <v>542</v>
      </c>
      <c r="K314" s="126"/>
      <c r="L314" s="126" t="s">
        <v>761</v>
      </c>
      <c r="M314" s="127"/>
      <c r="N314" s="127"/>
    </row>
    <row r="315" spans="6:14" x14ac:dyDescent="0.25">
      <c r="F315" s="124"/>
      <c r="G315" s="126"/>
      <c r="H315" s="126"/>
      <c r="I315" s="126"/>
      <c r="J315" s="124"/>
      <c r="K315" s="124" t="s">
        <v>544</v>
      </c>
      <c r="L315" s="126"/>
      <c r="M315" s="127"/>
      <c r="N315" s="127"/>
    </row>
    <row r="316" spans="6:14" x14ac:dyDescent="0.25">
      <c r="F316" s="124" t="s">
        <v>545</v>
      </c>
      <c r="G316" s="126" t="s">
        <v>198</v>
      </c>
      <c r="H316" s="126"/>
      <c r="I316" s="126"/>
      <c r="J316" s="124"/>
      <c r="K316" s="124" t="s">
        <v>546</v>
      </c>
      <c r="L316" s="126" t="s">
        <v>198</v>
      </c>
      <c r="M316" s="127"/>
      <c r="N316" s="127"/>
    </row>
    <row r="317" spans="6:14" x14ac:dyDescent="0.25">
      <c r="F317" s="126"/>
      <c r="G317" s="126"/>
      <c r="H317" s="126"/>
      <c r="I317" s="126"/>
      <c r="J317" s="126"/>
      <c r="K317" s="126"/>
      <c r="L317" s="126"/>
      <c r="M317" s="127"/>
      <c r="N317" s="127"/>
    </row>
    <row r="318" spans="6:14" x14ac:dyDescent="0.25">
      <c r="F318" s="124" t="s">
        <v>533</v>
      </c>
      <c r="G318" s="125">
        <v>4009521</v>
      </c>
      <c r="H318" s="126"/>
      <c r="I318" s="126"/>
      <c r="J318" s="124"/>
      <c r="K318" s="124" t="s">
        <v>124</v>
      </c>
      <c r="L318" s="126" t="s">
        <v>762</v>
      </c>
      <c r="M318" s="127"/>
      <c r="N318" s="127"/>
    </row>
    <row r="319" spans="6:14" x14ac:dyDescent="0.25">
      <c r="F319" s="124" t="s">
        <v>535</v>
      </c>
      <c r="G319" s="126" t="s">
        <v>763</v>
      </c>
      <c r="H319" s="126"/>
      <c r="I319" s="126"/>
      <c r="J319" s="124"/>
      <c r="K319" s="124" t="s">
        <v>537</v>
      </c>
      <c r="L319" s="126" t="s">
        <v>764</v>
      </c>
      <c r="M319" s="127"/>
      <c r="N319" s="127"/>
    </row>
    <row r="320" spans="6:14" x14ac:dyDescent="0.25">
      <c r="F320" s="124" t="s">
        <v>539</v>
      </c>
      <c r="G320" s="126" t="s">
        <v>765</v>
      </c>
      <c r="H320" s="126" t="s">
        <v>541</v>
      </c>
      <c r="I320" s="128">
        <v>836160455</v>
      </c>
      <c r="J320" s="124" t="s">
        <v>542</v>
      </c>
      <c r="K320" s="126"/>
      <c r="L320" s="126" t="s">
        <v>766</v>
      </c>
      <c r="M320" s="127"/>
      <c r="N320" s="127"/>
    </row>
    <row r="321" spans="6:14" x14ac:dyDescent="0.25">
      <c r="F321" s="124"/>
      <c r="G321" s="126"/>
      <c r="H321" s="126"/>
      <c r="I321" s="126"/>
      <c r="J321" s="124"/>
      <c r="K321" s="124" t="s">
        <v>544</v>
      </c>
      <c r="L321" s="126"/>
      <c r="M321" s="127"/>
      <c r="N321" s="127"/>
    </row>
    <row r="322" spans="6:14" x14ac:dyDescent="0.25">
      <c r="F322" s="124" t="s">
        <v>545</v>
      </c>
      <c r="G322" s="126" t="s">
        <v>198</v>
      </c>
      <c r="H322" s="126"/>
      <c r="I322" s="126"/>
      <c r="J322" s="124"/>
      <c r="K322" s="124" t="s">
        <v>546</v>
      </c>
      <c r="L322" s="126" t="s">
        <v>767</v>
      </c>
      <c r="M322" s="127"/>
      <c r="N322" s="127"/>
    </row>
    <row r="323" spans="6:14" x14ac:dyDescent="0.25">
      <c r="F323" s="126"/>
      <c r="G323" s="126"/>
      <c r="H323" s="126"/>
      <c r="I323" s="126"/>
      <c r="J323" s="126"/>
      <c r="K323" s="126"/>
      <c r="L323" s="126"/>
      <c r="M323" s="127"/>
      <c r="N323" s="127"/>
    </row>
    <row r="324" spans="6:14" x14ac:dyDescent="0.25">
      <c r="F324" s="124" t="s">
        <v>533</v>
      </c>
      <c r="G324" s="125">
        <v>4011021</v>
      </c>
      <c r="H324" s="126"/>
      <c r="I324" s="126"/>
      <c r="J324" s="124"/>
      <c r="K324" s="124" t="s">
        <v>124</v>
      </c>
      <c r="L324" s="126" t="s">
        <v>768</v>
      </c>
      <c r="M324" s="127"/>
      <c r="N324" s="127"/>
    </row>
    <row r="325" spans="6:14" x14ac:dyDescent="0.25">
      <c r="F325" s="124" t="s">
        <v>535</v>
      </c>
      <c r="G325" s="126" t="s">
        <v>769</v>
      </c>
      <c r="H325" s="126"/>
      <c r="I325" s="126"/>
      <c r="J325" s="124"/>
      <c r="K325" s="124" t="s">
        <v>537</v>
      </c>
      <c r="L325" s="126" t="s">
        <v>770</v>
      </c>
      <c r="M325" s="127"/>
      <c r="N325" s="127"/>
    </row>
    <row r="326" spans="6:14" x14ac:dyDescent="0.25">
      <c r="F326" s="124" t="s">
        <v>539</v>
      </c>
      <c r="G326" s="126" t="s">
        <v>771</v>
      </c>
      <c r="H326" s="126" t="s">
        <v>541</v>
      </c>
      <c r="I326" s="128">
        <v>834016223</v>
      </c>
      <c r="J326" s="124" t="s">
        <v>542</v>
      </c>
      <c r="K326" s="126"/>
      <c r="L326" s="126" t="s">
        <v>772</v>
      </c>
      <c r="M326" s="127"/>
      <c r="N326" s="127"/>
    </row>
    <row r="327" spans="6:14" x14ac:dyDescent="0.25">
      <c r="F327" s="124"/>
      <c r="G327" s="126"/>
      <c r="H327" s="126"/>
      <c r="I327" s="126"/>
      <c r="J327" s="124"/>
      <c r="K327" s="124" t="s">
        <v>544</v>
      </c>
      <c r="L327" s="126"/>
      <c r="M327" s="127"/>
      <c r="N327" s="127"/>
    </row>
    <row r="328" spans="6:14" x14ac:dyDescent="0.25">
      <c r="F328" s="124" t="s">
        <v>545</v>
      </c>
      <c r="G328" s="126" t="s">
        <v>198</v>
      </c>
      <c r="H328" s="126"/>
      <c r="I328" s="126"/>
      <c r="J328" s="124"/>
      <c r="K328" s="124" t="s">
        <v>546</v>
      </c>
      <c r="L328" s="126" t="s">
        <v>773</v>
      </c>
      <c r="M328" s="127"/>
      <c r="N328" s="127"/>
    </row>
    <row r="329" spans="6:14" x14ac:dyDescent="0.25">
      <c r="F329" s="126"/>
      <c r="G329" s="126"/>
      <c r="H329" s="126"/>
      <c r="I329" s="126"/>
      <c r="J329" s="126"/>
      <c r="K329" s="126"/>
      <c r="L329" s="126"/>
      <c r="M329" s="127"/>
      <c r="N329" s="127"/>
    </row>
    <row r="330" spans="6:14" x14ac:dyDescent="0.25">
      <c r="F330" s="124" t="s">
        <v>533</v>
      </c>
      <c r="G330" s="125">
        <v>4013521</v>
      </c>
      <c r="H330" s="126"/>
      <c r="I330" s="126"/>
      <c r="J330" s="124"/>
      <c r="K330" s="124" t="s">
        <v>124</v>
      </c>
      <c r="L330" s="126" t="s">
        <v>774</v>
      </c>
      <c r="M330" s="127"/>
      <c r="N330" s="127"/>
    </row>
    <row r="331" spans="6:14" x14ac:dyDescent="0.25">
      <c r="F331" s="124" t="s">
        <v>535</v>
      </c>
      <c r="G331" s="126" t="s">
        <v>775</v>
      </c>
      <c r="H331" s="126"/>
      <c r="I331" s="126"/>
      <c r="J331" s="124"/>
      <c r="K331" s="124" t="s">
        <v>537</v>
      </c>
      <c r="L331" s="126" t="s">
        <v>776</v>
      </c>
      <c r="M331" s="127"/>
      <c r="N331" s="127"/>
    </row>
    <row r="332" spans="6:14" x14ac:dyDescent="0.25">
      <c r="F332" s="124" t="s">
        <v>539</v>
      </c>
      <c r="G332" s="126" t="s">
        <v>771</v>
      </c>
      <c r="H332" s="126" t="s">
        <v>541</v>
      </c>
      <c r="I332" s="128">
        <v>834032521</v>
      </c>
      <c r="J332" s="124" t="s">
        <v>542</v>
      </c>
      <c r="K332" s="126"/>
      <c r="L332" s="126" t="s">
        <v>777</v>
      </c>
      <c r="M332" s="127"/>
      <c r="N332" s="127"/>
    </row>
    <row r="333" spans="6:14" x14ac:dyDescent="0.25">
      <c r="F333" s="124"/>
      <c r="G333" s="126"/>
      <c r="H333" s="126"/>
      <c r="I333" s="126"/>
      <c r="J333" s="124"/>
      <c r="K333" s="124" t="s">
        <v>544</v>
      </c>
      <c r="L333" s="126"/>
      <c r="M333" s="127"/>
      <c r="N333" s="127"/>
    </row>
    <row r="334" spans="6:14" x14ac:dyDescent="0.25">
      <c r="F334" s="124" t="s">
        <v>545</v>
      </c>
      <c r="G334" s="126" t="s">
        <v>198</v>
      </c>
      <c r="H334" s="126"/>
      <c r="I334" s="126"/>
      <c r="J334" s="124"/>
      <c r="K334" s="124" t="s">
        <v>546</v>
      </c>
      <c r="L334" s="126" t="s">
        <v>778</v>
      </c>
      <c r="M334" s="127"/>
      <c r="N334" s="127"/>
    </row>
    <row r="335" spans="6:14" x14ac:dyDescent="0.25">
      <c r="F335" s="126"/>
      <c r="G335" s="126"/>
      <c r="H335" s="126"/>
      <c r="I335" s="126"/>
      <c r="J335" s="126"/>
      <c r="K335" s="126"/>
      <c r="L335" s="126"/>
      <c r="M335" s="127"/>
      <c r="N335" s="127"/>
    </row>
    <row r="336" spans="6:14" x14ac:dyDescent="0.25">
      <c r="F336" s="124" t="s">
        <v>533</v>
      </c>
      <c r="G336" s="125">
        <v>4015821</v>
      </c>
      <c r="H336" s="126"/>
      <c r="I336" s="126"/>
      <c r="J336" s="124"/>
      <c r="K336" s="124" t="s">
        <v>124</v>
      </c>
      <c r="L336" s="126" t="s">
        <v>779</v>
      </c>
      <c r="M336" s="127"/>
      <c r="N336" s="127"/>
    </row>
    <row r="337" spans="6:14" x14ac:dyDescent="0.25">
      <c r="F337" s="124" t="s">
        <v>535</v>
      </c>
      <c r="G337" s="126" t="s">
        <v>780</v>
      </c>
      <c r="H337" s="126"/>
      <c r="I337" s="126"/>
      <c r="J337" s="124"/>
      <c r="K337" s="124" t="s">
        <v>537</v>
      </c>
      <c r="L337" s="126" t="s">
        <v>781</v>
      </c>
      <c r="M337" s="127"/>
      <c r="N337" s="127"/>
    </row>
    <row r="338" spans="6:14" x14ac:dyDescent="0.25">
      <c r="F338" s="124" t="s">
        <v>539</v>
      </c>
      <c r="G338" s="126" t="s">
        <v>782</v>
      </c>
      <c r="H338" s="126" t="s">
        <v>541</v>
      </c>
      <c r="I338" s="128">
        <v>834420000</v>
      </c>
      <c r="J338" s="124" t="s">
        <v>542</v>
      </c>
      <c r="K338" s="126"/>
      <c r="L338" s="126" t="s">
        <v>783</v>
      </c>
      <c r="M338" s="127"/>
      <c r="N338" s="127"/>
    </row>
    <row r="339" spans="6:14" x14ac:dyDescent="0.25">
      <c r="F339" s="124"/>
      <c r="G339" s="126"/>
      <c r="H339" s="126"/>
      <c r="I339" s="126"/>
      <c r="J339" s="124"/>
      <c r="K339" s="124" t="s">
        <v>544</v>
      </c>
      <c r="L339" s="126"/>
      <c r="M339" s="127"/>
      <c r="N339" s="127"/>
    </row>
    <row r="340" spans="6:14" x14ac:dyDescent="0.25">
      <c r="F340" s="124" t="s">
        <v>545</v>
      </c>
      <c r="G340" s="126" t="s">
        <v>198</v>
      </c>
      <c r="H340" s="126"/>
      <c r="I340" s="126"/>
      <c r="J340" s="124"/>
      <c r="K340" s="124" t="s">
        <v>546</v>
      </c>
      <c r="L340" s="126" t="s">
        <v>784</v>
      </c>
      <c r="M340" s="127"/>
      <c r="N340" s="127"/>
    </row>
    <row r="341" spans="6:14" x14ac:dyDescent="0.25">
      <c r="F341" s="126"/>
      <c r="G341" s="126"/>
      <c r="H341" s="126"/>
      <c r="I341" s="126"/>
      <c r="J341" s="126"/>
      <c r="K341" s="126"/>
      <c r="L341" s="126"/>
      <c r="M341" s="127"/>
      <c r="N341" s="127"/>
    </row>
    <row r="342" spans="6:14" x14ac:dyDescent="0.25">
      <c r="F342" s="126"/>
      <c r="G342" s="126"/>
      <c r="H342" s="126"/>
      <c r="I342" s="126"/>
      <c r="J342" s="129" t="s">
        <v>586</v>
      </c>
      <c r="K342" s="130">
        <v>6</v>
      </c>
      <c r="L342" s="129" t="s">
        <v>587</v>
      </c>
      <c r="M342" s="127"/>
      <c r="N342" s="127"/>
    </row>
    <row r="343" spans="6:14" x14ac:dyDescent="0.25">
      <c r="F343" s="126"/>
      <c r="G343" s="126"/>
      <c r="H343" s="126"/>
      <c r="I343" s="126"/>
      <c r="J343" s="126"/>
      <c r="K343" s="126"/>
      <c r="L343" s="126"/>
      <c r="M343" s="127"/>
      <c r="N343" s="127"/>
    </row>
    <row r="344" spans="6:14" x14ac:dyDescent="0.25">
      <c r="F344" s="124"/>
      <c r="G344" s="124"/>
      <c r="H344" s="124"/>
      <c r="I344" s="126"/>
      <c r="J344" s="126"/>
      <c r="K344" s="126"/>
      <c r="L344" s="126"/>
      <c r="M344" s="127"/>
      <c r="N344" s="127"/>
    </row>
    <row r="345" spans="6:14" x14ac:dyDescent="0.25">
      <c r="F345" s="126" t="s">
        <v>588</v>
      </c>
      <c r="G345" s="126"/>
      <c r="H345" s="126"/>
      <c r="I345" s="126"/>
      <c r="J345" s="126"/>
      <c r="K345" s="126"/>
      <c r="L345" s="126"/>
      <c r="M345" s="127"/>
      <c r="N345" s="127"/>
    </row>
    <row r="346" spans="6:14" x14ac:dyDescent="0.25">
      <c r="F346" s="126" t="s">
        <v>589</v>
      </c>
      <c r="G346" s="126"/>
      <c r="H346" s="126"/>
      <c r="I346" s="126"/>
      <c r="J346" s="126"/>
      <c r="K346" s="126"/>
      <c r="L346" s="126"/>
      <c r="M346" s="127"/>
      <c r="N346" s="127"/>
    </row>
    <row r="347" spans="6:14" x14ac:dyDescent="0.25">
      <c r="F347" s="126"/>
      <c r="G347" s="126"/>
      <c r="H347" s="126"/>
      <c r="I347" s="126"/>
      <c r="J347" s="126"/>
      <c r="K347" s="126"/>
      <c r="L347" s="126"/>
      <c r="M347" s="127"/>
      <c r="N347" s="127"/>
    </row>
    <row r="348" spans="6:14" x14ac:dyDescent="0.25">
      <c r="F348" s="124" t="s">
        <v>533</v>
      </c>
      <c r="G348" s="125">
        <v>4019021</v>
      </c>
      <c r="H348" s="126"/>
      <c r="I348" s="126"/>
      <c r="J348" s="124"/>
      <c r="K348" s="124" t="s">
        <v>124</v>
      </c>
      <c r="L348" s="126" t="s">
        <v>785</v>
      </c>
      <c r="M348" s="127"/>
      <c r="N348" s="127"/>
    </row>
    <row r="349" spans="6:14" x14ac:dyDescent="0.25">
      <c r="F349" s="124" t="s">
        <v>535</v>
      </c>
      <c r="G349" s="126" t="s">
        <v>786</v>
      </c>
      <c r="H349" s="126"/>
      <c r="I349" s="126"/>
      <c r="J349" s="124"/>
      <c r="K349" s="124" t="s">
        <v>537</v>
      </c>
      <c r="L349" s="126" t="s">
        <v>787</v>
      </c>
      <c r="M349" s="127"/>
      <c r="N349" s="127"/>
    </row>
    <row r="350" spans="6:14" x14ac:dyDescent="0.25">
      <c r="F350" s="124" t="s">
        <v>539</v>
      </c>
      <c r="G350" s="126" t="s">
        <v>788</v>
      </c>
      <c r="H350" s="126" t="s">
        <v>541</v>
      </c>
      <c r="I350" s="128">
        <v>833480688</v>
      </c>
      <c r="J350" s="124" t="s">
        <v>542</v>
      </c>
      <c r="K350" s="126"/>
      <c r="L350" s="126" t="s">
        <v>789</v>
      </c>
      <c r="M350" s="127"/>
      <c r="N350" s="127"/>
    </row>
    <row r="351" spans="6:14" x14ac:dyDescent="0.25">
      <c r="F351" s="124"/>
      <c r="G351" s="126"/>
      <c r="H351" s="126"/>
      <c r="I351" s="126"/>
      <c r="J351" s="124"/>
      <c r="K351" s="124" t="s">
        <v>544</v>
      </c>
      <c r="L351" s="126"/>
      <c r="M351" s="127"/>
      <c r="N351" s="127"/>
    </row>
    <row r="352" spans="6:14" x14ac:dyDescent="0.25">
      <c r="F352" s="124" t="s">
        <v>545</v>
      </c>
      <c r="G352" s="126" t="s">
        <v>198</v>
      </c>
      <c r="H352" s="126"/>
      <c r="I352" s="126"/>
      <c r="J352" s="124"/>
      <c r="K352" s="124" t="s">
        <v>546</v>
      </c>
      <c r="L352" s="126" t="s">
        <v>790</v>
      </c>
      <c r="M352" s="127"/>
      <c r="N352" s="127"/>
    </row>
    <row r="353" spans="6:14" x14ac:dyDescent="0.25">
      <c r="F353" s="126"/>
      <c r="G353" s="126"/>
      <c r="H353" s="126"/>
      <c r="I353" s="126"/>
      <c r="J353" s="126"/>
      <c r="K353" s="126"/>
      <c r="L353" s="126"/>
      <c r="M353" s="127"/>
      <c r="N353" s="127"/>
    </row>
    <row r="354" spans="6:14" x14ac:dyDescent="0.25">
      <c r="F354" s="124" t="s">
        <v>533</v>
      </c>
      <c r="G354" s="125">
        <v>4021021</v>
      </c>
      <c r="H354" s="126"/>
      <c r="I354" s="126"/>
      <c r="J354" s="124"/>
      <c r="K354" s="124" t="s">
        <v>124</v>
      </c>
      <c r="L354" s="126" t="s">
        <v>791</v>
      </c>
      <c r="M354" s="127"/>
      <c r="N354" s="127"/>
    </row>
    <row r="355" spans="6:14" x14ac:dyDescent="0.25">
      <c r="F355" s="124" t="s">
        <v>535</v>
      </c>
      <c r="G355" s="126" t="s">
        <v>792</v>
      </c>
      <c r="H355" s="126"/>
      <c r="I355" s="126"/>
      <c r="J355" s="124"/>
      <c r="K355" s="124" t="s">
        <v>537</v>
      </c>
      <c r="L355" s="126" t="s">
        <v>793</v>
      </c>
      <c r="M355" s="127"/>
      <c r="N355" s="127"/>
    </row>
    <row r="356" spans="6:14" x14ac:dyDescent="0.25">
      <c r="F356" s="124" t="s">
        <v>539</v>
      </c>
      <c r="G356" s="131" t="s">
        <v>794</v>
      </c>
      <c r="H356" s="126" t="s">
        <v>541</v>
      </c>
      <c r="I356" s="128">
        <v>838162527</v>
      </c>
      <c r="J356" s="124" t="s">
        <v>542</v>
      </c>
      <c r="K356" s="126"/>
      <c r="L356" s="126" t="s">
        <v>795</v>
      </c>
      <c r="M356" s="127"/>
      <c r="N356" s="127"/>
    </row>
    <row r="357" spans="6:14" x14ac:dyDescent="0.25">
      <c r="F357" s="124"/>
      <c r="G357" s="131" t="s">
        <v>796</v>
      </c>
      <c r="H357" s="126"/>
      <c r="I357" s="126"/>
      <c r="J357" s="124"/>
      <c r="K357" s="124" t="s">
        <v>544</v>
      </c>
      <c r="L357" s="126"/>
      <c r="M357" s="127"/>
      <c r="N357" s="127"/>
    </row>
    <row r="358" spans="6:14" x14ac:dyDescent="0.25">
      <c r="F358" s="124" t="s">
        <v>545</v>
      </c>
      <c r="G358" s="126" t="s">
        <v>198</v>
      </c>
      <c r="H358" s="126"/>
      <c r="I358" s="126"/>
      <c r="J358" s="124"/>
      <c r="K358" s="124" t="s">
        <v>546</v>
      </c>
      <c r="L358" s="126" t="s">
        <v>198</v>
      </c>
      <c r="M358" s="127"/>
      <c r="N358" s="127"/>
    </row>
    <row r="359" spans="6:14" x14ac:dyDescent="0.25">
      <c r="F359" s="126"/>
      <c r="G359" s="126"/>
      <c r="H359" s="126"/>
      <c r="I359" s="126"/>
      <c r="J359" s="126"/>
      <c r="K359" s="126"/>
      <c r="L359" s="126"/>
      <c r="M359" s="127"/>
      <c r="N359" s="127"/>
    </row>
    <row r="360" spans="6:14" x14ac:dyDescent="0.25">
      <c r="F360" s="124" t="s">
        <v>533</v>
      </c>
      <c r="G360" s="125">
        <v>4021621</v>
      </c>
      <c r="H360" s="126"/>
      <c r="I360" s="126"/>
      <c r="J360" s="124"/>
      <c r="K360" s="124" t="s">
        <v>124</v>
      </c>
      <c r="L360" s="126" t="s">
        <v>797</v>
      </c>
      <c r="M360" s="127"/>
      <c r="N360" s="127"/>
    </row>
    <row r="361" spans="6:14" x14ac:dyDescent="0.25">
      <c r="F361" s="124" t="s">
        <v>535</v>
      </c>
      <c r="G361" s="126" t="s">
        <v>798</v>
      </c>
      <c r="H361" s="126"/>
      <c r="I361" s="126"/>
      <c r="J361" s="124"/>
      <c r="K361" s="124" t="s">
        <v>537</v>
      </c>
      <c r="L361" s="126" t="s">
        <v>799</v>
      </c>
      <c r="M361" s="127"/>
      <c r="N361" s="127"/>
    </row>
    <row r="362" spans="6:14" x14ac:dyDescent="0.25">
      <c r="F362" s="124" t="s">
        <v>539</v>
      </c>
      <c r="G362" s="126" t="s">
        <v>720</v>
      </c>
      <c r="H362" s="126" t="s">
        <v>541</v>
      </c>
      <c r="I362" s="128">
        <v>832710399</v>
      </c>
      <c r="J362" s="124" t="s">
        <v>542</v>
      </c>
      <c r="K362" s="126"/>
      <c r="L362" s="126" t="s">
        <v>800</v>
      </c>
      <c r="M362" s="127"/>
      <c r="N362" s="127"/>
    </row>
    <row r="363" spans="6:14" x14ac:dyDescent="0.25">
      <c r="F363" s="124"/>
      <c r="G363" s="126"/>
      <c r="H363" s="126"/>
      <c r="I363" s="126"/>
      <c r="J363" s="124"/>
      <c r="K363" s="124" t="s">
        <v>544</v>
      </c>
      <c r="L363" s="126"/>
      <c r="M363" s="127"/>
      <c r="N363" s="127"/>
    </row>
    <row r="364" spans="6:14" x14ac:dyDescent="0.25">
      <c r="F364" s="124" t="s">
        <v>545</v>
      </c>
      <c r="G364" s="126" t="s">
        <v>198</v>
      </c>
      <c r="H364" s="126"/>
      <c r="I364" s="126"/>
      <c r="J364" s="124"/>
      <c r="K364" s="124" t="s">
        <v>546</v>
      </c>
      <c r="L364" s="126" t="s">
        <v>198</v>
      </c>
      <c r="M364" s="127"/>
      <c r="N364" s="127"/>
    </row>
    <row r="365" spans="6:14" x14ac:dyDescent="0.25">
      <c r="F365" s="126"/>
      <c r="G365" s="126"/>
      <c r="H365" s="126"/>
      <c r="I365" s="126"/>
      <c r="J365" s="126"/>
      <c r="K365" s="126"/>
      <c r="L365" s="126"/>
      <c r="M365" s="127"/>
      <c r="N365" s="127"/>
    </row>
    <row r="366" spans="6:14" x14ac:dyDescent="0.25">
      <c r="F366" s="124" t="s">
        <v>533</v>
      </c>
      <c r="G366" s="125">
        <v>4021821</v>
      </c>
      <c r="H366" s="126"/>
      <c r="I366" s="126"/>
      <c r="J366" s="124"/>
      <c r="K366" s="124" t="s">
        <v>124</v>
      </c>
      <c r="L366" s="126" t="s">
        <v>801</v>
      </c>
      <c r="M366" s="127"/>
      <c r="N366" s="127"/>
    </row>
    <row r="367" spans="6:14" x14ac:dyDescent="0.25">
      <c r="F367" s="124" t="s">
        <v>535</v>
      </c>
      <c r="G367" s="126" t="s">
        <v>802</v>
      </c>
      <c r="H367" s="126"/>
      <c r="I367" s="126"/>
      <c r="J367" s="124"/>
      <c r="K367" s="124" t="s">
        <v>537</v>
      </c>
      <c r="L367" s="126" t="s">
        <v>803</v>
      </c>
      <c r="M367" s="127"/>
      <c r="N367" s="127"/>
    </row>
    <row r="368" spans="6:14" x14ac:dyDescent="0.25">
      <c r="F368" s="124" t="s">
        <v>539</v>
      </c>
      <c r="G368" s="131" t="s">
        <v>794</v>
      </c>
      <c r="H368" s="126" t="s">
        <v>541</v>
      </c>
      <c r="I368" s="128">
        <v>838155284</v>
      </c>
      <c r="J368" s="124" t="s">
        <v>542</v>
      </c>
      <c r="K368" s="126"/>
      <c r="L368" s="126" t="s">
        <v>804</v>
      </c>
      <c r="M368" s="127"/>
      <c r="N368" s="127"/>
    </row>
    <row r="369" spans="6:14" x14ac:dyDescent="0.25">
      <c r="F369" s="124"/>
      <c r="G369" s="131" t="s">
        <v>796</v>
      </c>
      <c r="H369" s="126"/>
      <c r="I369" s="126"/>
      <c r="J369" s="124"/>
      <c r="K369" s="124" t="s">
        <v>544</v>
      </c>
      <c r="L369" s="126"/>
      <c r="M369" s="127"/>
      <c r="N369" s="127"/>
    </row>
    <row r="370" spans="6:14" x14ac:dyDescent="0.25">
      <c r="F370" s="124" t="s">
        <v>545</v>
      </c>
      <c r="G370" s="126" t="s">
        <v>198</v>
      </c>
      <c r="H370" s="126"/>
      <c r="I370" s="126"/>
      <c r="J370" s="124"/>
      <c r="K370" s="124" t="s">
        <v>546</v>
      </c>
      <c r="L370" s="126" t="s">
        <v>805</v>
      </c>
      <c r="M370" s="127"/>
      <c r="N370" s="127"/>
    </row>
    <row r="371" spans="6:14" x14ac:dyDescent="0.25">
      <c r="F371" s="126"/>
      <c r="G371" s="126"/>
      <c r="H371" s="126"/>
      <c r="I371" s="126"/>
      <c r="J371" s="126"/>
      <c r="K371" s="126"/>
      <c r="L371" s="126"/>
      <c r="M371" s="127"/>
      <c r="N371" s="127"/>
    </row>
    <row r="372" spans="6:14" x14ac:dyDescent="0.25">
      <c r="F372" s="124" t="s">
        <v>533</v>
      </c>
      <c r="G372" s="125">
        <v>4022321</v>
      </c>
      <c r="H372" s="126"/>
      <c r="I372" s="126"/>
      <c r="J372" s="124"/>
      <c r="K372" s="124" t="s">
        <v>124</v>
      </c>
      <c r="L372" s="126" t="s">
        <v>806</v>
      </c>
      <c r="M372" s="127"/>
      <c r="N372" s="127"/>
    </row>
    <row r="373" spans="6:14" x14ac:dyDescent="0.25">
      <c r="F373" s="124" t="s">
        <v>535</v>
      </c>
      <c r="G373" s="126" t="s">
        <v>807</v>
      </c>
      <c r="H373" s="126"/>
      <c r="I373" s="126"/>
      <c r="J373" s="124"/>
      <c r="K373" s="124" t="s">
        <v>537</v>
      </c>
      <c r="L373" s="126" t="s">
        <v>808</v>
      </c>
      <c r="M373" s="127"/>
      <c r="N373" s="127"/>
    </row>
    <row r="374" spans="6:14" x14ac:dyDescent="0.25">
      <c r="F374" s="124" t="s">
        <v>539</v>
      </c>
      <c r="G374" s="126" t="s">
        <v>745</v>
      </c>
      <c r="H374" s="126" t="s">
        <v>541</v>
      </c>
      <c r="I374" s="128">
        <v>838351261</v>
      </c>
      <c r="J374" s="124" t="s">
        <v>542</v>
      </c>
      <c r="K374" s="126"/>
      <c r="L374" s="126" t="s">
        <v>751</v>
      </c>
      <c r="M374" s="127"/>
      <c r="N374" s="127"/>
    </row>
    <row r="375" spans="6:14" x14ac:dyDescent="0.25">
      <c r="F375" s="124"/>
      <c r="G375" s="126"/>
      <c r="H375" s="126"/>
      <c r="I375" s="126"/>
      <c r="J375" s="124"/>
      <c r="K375" s="124" t="s">
        <v>544</v>
      </c>
      <c r="L375" s="126"/>
      <c r="M375" s="127"/>
      <c r="N375" s="127"/>
    </row>
    <row r="376" spans="6:14" x14ac:dyDescent="0.25">
      <c r="F376" s="124" t="s">
        <v>545</v>
      </c>
      <c r="G376" s="126" t="s">
        <v>198</v>
      </c>
      <c r="H376" s="126"/>
      <c r="I376" s="126"/>
      <c r="J376" s="124"/>
      <c r="K376" s="124" t="s">
        <v>546</v>
      </c>
      <c r="L376" s="126" t="s">
        <v>752</v>
      </c>
      <c r="M376" s="127"/>
      <c r="N376" s="127"/>
    </row>
    <row r="377" spans="6:14" x14ac:dyDescent="0.25">
      <c r="F377" s="126"/>
      <c r="G377" s="126"/>
      <c r="H377" s="126"/>
      <c r="I377" s="126"/>
      <c r="J377" s="126"/>
      <c r="K377" s="126"/>
      <c r="L377" s="126"/>
      <c r="M377" s="127"/>
      <c r="N377" s="127"/>
    </row>
    <row r="378" spans="6:14" x14ac:dyDescent="0.25">
      <c r="F378" s="124" t="s">
        <v>533</v>
      </c>
      <c r="G378" s="125">
        <v>4022421</v>
      </c>
      <c r="H378" s="126"/>
      <c r="I378" s="126"/>
      <c r="J378" s="124"/>
      <c r="K378" s="124" t="s">
        <v>124</v>
      </c>
      <c r="L378" s="126" t="s">
        <v>809</v>
      </c>
      <c r="M378" s="127"/>
      <c r="N378" s="127"/>
    </row>
    <row r="379" spans="6:14" x14ac:dyDescent="0.25">
      <c r="F379" s="124" t="s">
        <v>535</v>
      </c>
      <c r="G379" s="126" t="s">
        <v>807</v>
      </c>
      <c r="H379" s="126"/>
      <c r="I379" s="126"/>
      <c r="J379" s="124"/>
      <c r="K379" s="124" t="s">
        <v>537</v>
      </c>
      <c r="L379" s="126" t="s">
        <v>750</v>
      </c>
      <c r="M379" s="127"/>
      <c r="N379" s="127"/>
    </row>
    <row r="380" spans="6:14" x14ac:dyDescent="0.25">
      <c r="F380" s="124" t="s">
        <v>539</v>
      </c>
      <c r="G380" s="126" t="s">
        <v>745</v>
      </c>
      <c r="H380" s="126" t="s">
        <v>541</v>
      </c>
      <c r="I380" s="128">
        <v>838352306</v>
      </c>
      <c r="J380" s="124" t="s">
        <v>542</v>
      </c>
      <c r="K380" s="126"/>
      <c r="L380" s="126" t="s">
        <v>751</v>
      </c>
      <c r="M380" s="127"/>
      <c r="N380" s="127"/>
    </row>
    <row r="381" spans="6:14" x14ac:dyDescent="0.25">
      <c r="F381" s="124"/>
      <c r="G381" s="126"/>
      <c r="H381" s="126"/>
      <c r="I381" s="126"/>
      <c r="J381" s="124"/>
      <c r="K381" s="124" t="s">
        <v>544</v>
      </c>
      <c r="L381" s="126"/>
      <c r="M381" s="127"/>
      <c r="N381" s="127"/>
    </row>
    <row r="382" spans="6:14" x14ac:dyDescent="0.25">
      <c r="F382" s="124" t="s">
        <v>545</v>
      </c>
      <c r="G382" s="126" t="s">
        <v>198</v>
      </c>
      <c r="H382" s="126"/>
      <c r="I382" s="126"/>
      <c r="J382" s="124"/>
      <c r="K382" s="124" t="s">
        <v>546</v>
      </c>
      <c r="L382" s="126" t="s">
        <v>752</v>
      </c>
      <c r="M382" s="127"/>
      <c r="N382" s="127"/>
    </row>
    <row r="383" spans="6:14" x14ac:dyDescent="0.25">
      <c r="F383" s="126"/>
      <c r="G383" s="126"/>
      <c r="H383" s="126"/>
      <c r="I383" s="126"/>
      <c r="J383" s="126"/>
      <c r="K383" s="126"/>
      <c r="L383" s="126"/>
      <c r="M383" s="127"/>
      <c r="N383" s="127"/>
    </row>
    <row r="384" spans="6:14" x14ac:dyDescent="0.25">
      <c r="F384" s="124" t="s">
        <v>533</v>
      </c>
      <c r="G384" s="125">
        <v>4022721</v>
      </c>
      <c r="H384" s="126"/>
      <c r="I384" s="126"/>
      <c r="J384" s="124"/>
      <c r="K384" s="124" t="s">
        <v>124</v>
      </c>
      <c r="L384" s="126" t="s">
        <v>810</v>
      </c>
      <c r="M384" s="127"/>
      <c r="N384" s="127"/>
    </row>
    <row r="385" spans="6:14" x14ac:dyDescent="0.25">
      <c r="F385" s="124" t="s">
        <v>535</v>
      </c>
      <c r="G385" s="126" t="s">
        <v>811</v>
      </c>
      <c r="H385" s="126"/>
      <c r="I385" s="126"/>
      <c r="J385" s="124"/>
      <c r="K385" s="124" t="s">
        <v>537</v>
      </c>
      <c r="L385" s="126" t="s">
        <v>812</v>
      </c>
      <c r="M385" s="127"/>
      <c r="N385" s="127"/>
    </row>
    <row r="386" spans="6:14" x14ac:dyDescent="0.25">
      <c r="F386" s="124" t="s">
        <v>539</v>
      </c>
      <c r="G386" s="126" t="s">
        <v>813</v>
      </c>
      <c r="H386" s="126" t="s">
        <v>814</v>
      </c>
      <c r="I386" s="128">
        <v>840704422</v>
      </c>
      <c r="J386" s="124" t="s">
        <v>542</v>
      </c>
      <c r="K386" s="126"/>
      <c r="L386" s="126" t="s">
        <v>815</v>
      </c>
      <c r="M386" s="127"/>
      <c r="N386" s="127"/>
    </row>
    <row r="387" spans="6:14" x14ac:dyDescent="0.25">
      <c r="F387" s="124"/>
      <c r="G387" s="126"/>
      <c r="H387" s="126"/>
      <c r="I387" s="126"/>
      <c r="J387" s="124"/>
      <c r="K387" s="124" t="s">
        <v>544</v>
      </c>
      <c r="L387" s="126"/>
      <c r="M387" s="127"/>
      <c r="N387" s="127"/>
    </row>
    <row r="388" spans="6:14" x14ac:dyDescent="0.25">
      <c r="F388" s="124" t="s">
        <v>545</v>
      </c>
      <c r="G388" s="126" t="s">
        <v>198</v>
      </c>
      <c r="H388" s="126"/>
      <c r="I388" s="126"/>
      <c r="J388" s="124"/>
      <c r="K388" s="124" t="s">
        <v>546</v>
      </c>
      <c r="L388" s="126" t="s">
        <v>816</v>
      </c>
      <c r="M388" s="127"/>
      <c r="N388" s="127"/>
    </row>
    <row r="389" spans="6:14" x14ac:dyDescent="0.25">
      <c r="F389" s="126"/>
      <c r="G389" s="126"/>
      <c r="H389" s="126"/>
      <c r="I389" s="126"/>
      <c r="J389" s="126"/>
      <c r="K389" s="126"/>
      <c r="L389" s="126"/>
      <c r="M389" s="127"/>
      <c r="N389" s="127"/>
    </row>
    <row r="390" spans="6:14" x14ac:dyDescent="0.25">
      <c r="F390" s="126"/>
      <c r="G390" s="126"/>
      <c r="H390" s="126"/>
      <c r="I390" s="126"/>
      <c r="J390" s="129" t="s">
        <v>586</v>
      </c>
      <c r="K390" s="130">
        <v>7</v>
      </c>
      <c r="L390" s="129" t="s">
        <v>587</v>
      </c>
      <c r="M390" s="127"/>
      <c r="N390" s="127"/>
    </row>
    <row r="391" spans="6:14" x14ac:dyDescent="0.25">
      <c r="F391" s="126"/>
      <c r="G391" s="126"/>
      <c r="H391" s="126"/>
      <c r="I391" s="126"/>
      <c r="J391" s="126"/>
      <c r="K391" s="126"/>
      <c r="L391" s="126"/>
      <c r="M391" s="127"/>
      <c r="N391" s="127"/>
    </row>
    <row r="392" spans="6:14" x14ac:dyDescent="0.25">
      <c r="F392" s="124"/>
      <c r="G392" s="124"/>
      <c r="H392" s="124"/>
      <c r="I392" s="126"/>
      <c r="J392" s="126"/>
      <c r="K392" s="126"/>
      <c r="L392" s="126"/>
      <c r="M392" s="127"/>
      <c r="N392" s="127"/>
    </row>
    <row r="393" spans="6:14" x14ac:dyDescent="0.25">
      <c r="F393" s="126" t="s">
        <v>588</v>
      </c>
      <c r="G393" s="126"/>
      <c r="H393" s="126"/>
      <c r="I393" s="126"/>
      <c r="J393" s="126"/>
      <c r="K393" s="126"/>
      <c r="L393" s="126"/>
      <c r="M393" s="127"/>
      <c r="N393" s="127"/>
    </row>
    <row r="394" spans="6:14" x14ac:dyDescent="0.25">
      <c r="F394" s="126" t="s">
        <v>589</v>
      </c>
      <c r="G394" s="126"/>
      <c r="H394" s="126"/>
      <c r="I394" s="126"/>
      <c r="J394" s="126"/>
      <c r="K394" s="126"/>
      <c r="L394" s="126"/>
      <c r="M394" s="127"/>
      <c r="N394" s="127"/>
    </row>
    <row r="395" spans="6:14" x14ac:dyDescent="0.25">
      <c r="F395" s="126"/>
      <c r="G395" s="126"/>
      <c r="H395" s="126"/>
      <c r="I395" s="126"/>
      <c r="J395" s="126"/>
      <c r="K395" s="126"/>
      <c r="L395" s="126"/>
      <c r="M395" s="127"/>
      <c r="N395" s="127"/>
    </row>
    <row r="396" spans="6:14" x14ac:dyDescent="0.25">
      <c r="F396" s="124" t="s">
        <v>533</v>
      </c>
      <c r="G396" s="125">
        <v>4100021</v>
      </c>
      <c r="H396" s="126"/>
      <c r="I396" s="126"/>
      <c r="J396" s="124"/>
      <c r="K396" s="124" t="s">
        <v>124</v>
      </c>
      <c r="L396" s="126" t="s">
        <v>817</v>
      </c>
      <c r="M396" s="127"/>
      <c r="N396" s="127"/>
    </row>
    <row r="397" spans="6:14" x14ac:dyDescent="0.25">
      <c r="F397" s="124" t="s">
        <v>535</v>
      </c>
      <c r="G397" s="126" t="s">
        <v>818</v>
      </c>
      <c r="H397" s="126"/>
      <c r="I397" s="126"/>
      <c r="J397" s="124"/>
      <c r="K397" s="124" t="s">
        <v>537</v>
      </c>
      <c r="L397" s="126" t="s">
        <v>819</v>
      </c>
      <c r="M397" s="127"/>
      <c r="N397" s="127"/>
    </row>
    <row r="398" spans="6:14" x14ac:dyDescent="0.25">
      <c r="F398" s="124" t="s">
        <v>539</v>
      </c>
      <c r="G398" s="126" t="s">
        <v>629</v>
      </c>
      <c r="H398" s="126" t="s">
        <v>541</v>
      </c>
      <c r="I398" s="128">
        <v>838600738</v>
      </c>
      <c r="J398" s="124" t="s">
        <v>542</v>
      </c>
      <c r="K398" s="126"/>
      <c r="L398" s="126" t="s">
        <v>820</v>
      </c>
      <c r="M398" s="127"/>
      <c r="N398" s="127"/>
    </row>
    <row r="399" spans="6:14" x14ac:dyDescent="0.25">
      <c r="F399" s="124"/>
      <c r="G399" s="126"/>
      <c r="H399" s="126"/>
      <c r="I399" s="126"/>
      <c r="J399" s="124"/>
      <c r="K399" s="124" t="s">
        <v>544</v>
      </c>
      <c r="L399" s="126"/>
      <c r="M399" s="127"/>
      <c r="N399" s="127"/>
    </row>
    <row r="400" spans="6:14" x14ac:dyDescent="0.25">
      <c r="F400" s="124" t="s">
        <v>545</v>
      </c>
      <c r="G400" s="126" t="s">
        <v>198</v>
      </c>
      <c r="H400" s="126"/>
      <c r="I400" s="126"/>
      <c r="J400" s="124"/>
      <c r="K400" s="124" t="s">
        <v>546</v>
      </c>
      <c r="L400" s="126" t="s">
        <v>821</v>
      </c>
      <c r="M400" s="127"/>
      <c r="N400" s="127"/>
    </row>
    <row r="401" spans="6:14" x14ac:dyDescent="0.25">
      <c r="F401" s="126"/>
      <c r="G401" s="126"/>
      <c r="H401" s="126"/>
      <c r="I401" s="126"/>
      <c r="J401" s="126"/>
      <c r="K401" s="126"/>
      <c r="L401" s="126"/>
      <c r="M401" s="127"/>
      <c r="N401" s="127"/>
    </row>
    <row r="402" spans="6:14" x14ac:dyDescent="0.25">
      <c r="F402" s="124" t="s">
        <v>533</v>
      </c>
      <c r="G402" s="125">
        <v>4103721</v>
      </c>
      <c r="H402" s="126"/>
      <c r="I402" s="126"/>
      <c r="J402" s="124"/>
      <c r="K402" s="124" t="s">
        <v>124</v>
      </c>
      <c r="L402" s="126" t="s">
        <v>822</v>
      </c>
      <c r="M402" s="127"/>
      <c r="N402" s="127"/>
    </row>
    <row r="403" spans="6:14" x14ac:dyDescent="0.25">
      <c r="F403" s="124" t="s">
        <v>535</v>
      </c>
      <c r="G403" s="126" t="s">
        <v>198</v>
      </c>
      <c r="H403" s="126"/>
      <c r="I403" s="126"/>
      <c r="J403" s="124"/>
      <c r="K403" s="124" t="s">
        <v>537</v>
      </c>
      <c r="L403" s="126" t="s">
        <v>823</v>
      </c>
      <c r="M403" s="127"/>
      <c r="N403" s="127"/>
    </row>
    <row r="404" spans="6:14" x14ac:dyDescent="0.25">
      <c r="F404" s="124" t="s">
        <v>539</v>
      </c>
      <c r="G404" s="126" t="s">
        <v>824</v>
      </c>
      <c r="H404" s="126" t="s">
        <v>541</v>
      </c>
      <c r="I404" s="128">
        <v>838648701</v>
      </c>
      <c r="J404" s="124" t="s">
        <v>542</v>
      </c>
      <c r="K404" s="126"/>
      <c r="L404" s="126" t="s">
        <v>825</v>
      </c>
      <c r="M404" s="127"/>
      <c r="N404" s="127"/>
    </row>
    <row r="405" spans="6:14" x14ac:dyDescent="0.25">
      <c r="F405" s="124"/>
      <c r="G405" s="126"/>
      <c r="H405" s="126"/>
      <c r="I405" s="126"/>
      <c r="J405" s="124"/>
      <c r="K405" s="124" t="s">
        <v>544</v>
      </c>
      <c r="L405" s="126"/>
      <c r="M405" s="127"/>
      <c r="N405" s="127"/>
    </row>
    <row r="406" spans="6:14" x14ac:dyDescent="0.25">
      <c r="F406" s="124" t="s">
        <v>545</v>
      </c>
      <c r="G406" s="126" t="s">
        <v>198</v>
      </c>
      <c r="H406" s="126"/>
      <c r="I406" s="126"/>
      <c r="J406" s="124"/>
      <c r="K406" s="124" t="s">
        <v>546</v>
      </c>
      <c r="L406" s="126" t="s">
        <v>826</v>
      </c>
      <c r="M406" s="127"/>
      <c r="N406" s="127"/>
    </row>
    <row r="407" spans="6:14" x14ac:dyDescent="0.25">
      <c r="F407" s="126"/>
      <c r="G407" s="126"/>
      <c r="H407" s="126"/>
      <c r="I407" s="126"/>
      <c r="J407" s="126"/>
      <c r="K407" s="126"/>
      <c r="L407" s="126"/>
      <c r="M407" s="127"/>
      <c r="N407" s="127"/>
    </row>
    <row r="408" spans="6:14" x14ac:dyDescent="0.25">
      <c r="F408" s="124" t="s">
        <v>533</v>
      </c>
      <c r="G408" s="125">
        <v>4103821</v>
      </c>
      <c r="H408" s="126"/>
      <c r="I408" s="126"/>
      <c r="J408" s="124"/>
      <c r="K408" s="124" t="s">
        <v>124</v>
      </c>
      <c r="L408" s="126" t="s">
        <v>827</v>
      </c>
      <c r="M408" s="127"/>
      <c r="N408" s="127"/>
    </row>
    <row r="409" spans="6:14" x14ac:dyDescent="0.25">
      <c r="F409" s="124" t="s">
        <v>535</v>
      </c>
      <c r="G409" s="126" t="s">
        <v>581</v>
      </c>
      <c r="H409" s="126"/>
      <c r="I409" s="126"/>
      <c r="J409" s="124"/>
      <c r="K409" s="124" t="s">
        <v>537</v>
      </c>
      <c r="L409" s="126" t="s">
        <v>828</v>
      </c>
      <c r="M409" s="127"/>
      <c r="N409" s="127"/>
    </row>
    <row r="410" spans="6:14" x14ac:dyDescent="0.25">
      <c r="F410" s="124" t="s">
        <v>539</v>
      </c>
      <c r="G410" s="126" t="s">
        <v>829</v>
      </c>
      <c r="H410" s="126" t="s">
        <v>814</v>
      </c>
      <c r="I410" s="128">
        <v>840280077</v>
      </c>
      <c r="J410" s="124" t="s">
        <v>542</v>
      </c>
      <c r="K410" s="126"/>
      <c r="L410" s="126" t="s">
        <v>830</v>
      </c>
      <c r="M410" s="127"/>
      <c r="N410" s="127"/>
    </row>
    <row r="411" spans="6:14" x14ac:dyDescent="0.25">
      <c r="F411" s="124"/>
      <c r="G411" s="126"/>
      <c r="H411" s="126"/>
      <c r="I411" s="126"/>
      <c r="J411" s="124"/>
      <c r="K411" s="124" t="s">
        <v>544</v>
      </c>
      <c r="L411" s="126"/>
      <c r="M411" s="127"/>
      <c r="N411" s="127"/>
    </row>
    <row r="412" spans="6:14" x14ac:dyDescent="0.25">
      <c r="F412" s="124" t="s">
        <v>545</v>
      </c>
      <c r="G412" s="126" t="s">
        <v>198</v>
      </c>
      <c r="H412" s="126"/>
      <c r="I412" s="126"/>
      <c r="J412" s="124"/>
      <c r="K412" s="124" t="s">
        <v>546</v>
      </c>
      <c r="L412" s="126" t="s">
        <v>831</v>
      </c>
      <c r="M412" s="127"/>
      <c r="N412" s="127"/>
    </row>
    <row r="413" spans="6:14" x14ac:dyDescent="0.25">
      <c r="F413" s="126"/>
      <c r="G413" s="126"/>
      <c r="H413" s="126"/>
      <c r="I413" s="126"/>
      <c r="J413" s="126"/>
      <c r="K413" s="126"/>
      <c r="L413" s="126"/>
      <c r="M413" s="127"/>
      <c r="N413" s="127"/>
    </row>
    <row r="414" spans="6:14" x14ac:dyDescent="0.25">
      <c r="F414" s="124" t="s">
        <v>533</v>
      </c>
      <c r="G414" s="125">
        <v>4106921</v>
      </c>
      <c r="H414" s="126"/>
      <c r="I414" s="126"/>
      <c r="J414" s="124"/>
      <c r="K414" s="124" t="s">
        <v>124</v>
      </c>
      <c r="L414" s="126" t="s">
        <v>832</v>
      </c>
      <c r="M414" s="127"/>
      <c r="N414" s="127"/>
    </row>
    <row r="415" spans="6:14" x14ac:dyDescent="0.25">
      <c r="F415" s="124" t="s">
        <v>535</v>
      </c>
      <c r="G415" s="126" t="s">
        <v>833</v>
      </c>
      <c r="H415" s="126"/>
      <c r="I415" s="126"/>
      <c r="J415" s="124"/>
      <c r="K415" s="124" t="s">
        <v>537</v>
      </c>
      <c r="L415" s="126" t="s">
        <v>744</v>
      </c>
      <c r="M415" s="127"/>
      <c r="N415" s="127"/>
    </row>
    <row r="416" spans="6:14" x14ac:dyDescent="0.25">
      <c r="F416" s="124" t="s">
        <v>539</v>
      </c>
      <c r="G416" s="126" t="s">
        <v>745</v>
      </c>
      <c r="H416" s="126" t="s">
        <v>541</v>
      </c>
      <c r="I416" s="128">
        <v>838350000</v>
      </c>
      <c r="J416" s="124" t="s">
        <v>542</v>
      </c>
      <c r="K416" s="126"/>
      <c r="L416" s="126" t="s">
        <v>746</v>
      </c>
      <c r="M416" s="127"/>
      <c r="N416" s="127"/>
    </row>
    <row r="417" spans="6:14" x14ac:dyDescent="0.25">
      <c r="F417" s="124"/>
      <c r="G417" s="126"/>
      <c r="H417" s="126"/>
      <c r="I417" s="126"/>
      <c r="J417" s="124"/>
      <c r="K417" s="124" t="s">
        <v>544</v>
      </c>
      <c r="L417" s="126"/>
      <c r="M417" s="127"/>
      <c r="N417" s="127"/>
    </row>
    <row r="418" spans="6:14" x14ac:dyDescent="0.25">
      <c r="F418" s="124" t="s">
        <v>545</v>
      </c>
      <c r="G418" s="126" t="s">
        <v>198</v>
      </c>
      <c r="H418" s="126"/>
      <c r="I418" s="126"/>
      <c r="J418" s="124"/>
      <c r="K418" s="124" t="s">
        <v>546</v>
      </c>
      <c r="L418" s="126" t="s">
        <v>747</v>
      </c>
      <c r="M418" s="127"/>
      <c r="N418" s="127"/>
    </row>
    <row r="419" spans="6:14" x14ac:dyDescent="0.25">
      <c r="F419" s="126"/>
      <c r="G419" s="126"/>
      <c r="H419" s="126"/>
      <c r="I419" s="126"/>
      <c r="J419" s="126"/>
      <c r="K419" s="126"/>
      <c r="L419" s="126"/>
      <c r="M419" s="127"/>
      <c r="N419" s="127"/>
    </row>
    <row r="420" spans="6:14" x14ac:dyDescent="0.25">
      <c r="F420" s="124" t="s">
        <v>533</v>
      </c>
      <c r="G420" s="125">
        <v>4116121</v>
      </c>
      <c r="H420" s="126"/>
      <c r="I420" s="126"/>
      <c r="J420" s="124"/>
      <c r="K420" s="124" t="s">
        <v>124</v>
      </c>
      <c r="L420" s="126" t="s">
        <v>834</v>
      </c>
      <c r="M420" s="127"/>
      <c r="N420" s="127"/>
    </row>
    <row r="421" spans="6:14" x14ac:dyDescent="0.25">
      <c r="F421" s="124" t="s">
        <v>535</v>
      </c>
      <c r="G421" s="126" t="s">
        <v>835</v>
      </c>
      <c r="H421" s="126"/>
      <c r="I421" s="126"/>
      <c r="J421" s="124"/>
      <c r="K421" s="124" t="s">
        <v>537</v>
      </c>
      <c r="L421" s="126" t="s">
        <v>836</v>
      </c>
      <c r="M421" s="127"/>
      <c r="N421" s="127"/>
    </row>
    <row r="422" spans="6:14" x14ac:dyDescent="0.25">
      <c r="F422" s="124" t="s">
        <v>539</v>
      </c>
      <c r="G422" s="126" t="s">
        <v>824</v>
      </c>
      <c r="H422" s="126" t="s">
        <v>541</v>
      </c>
      <c r="I422" s="128">
        <v>838646219</v>
      </c>
      <c r="J422" s="124" t="s">
        <v>542</v>
      </c>
      <c r="K422" s="126"/>
      <c r="L422" s="126" t="s">
        <v>837</v>
      </c>
      <c r="M422" s="127"/>
      <c r="N422" s="127"/>
    </row>
    <row r="423" spans="6:14" x14ac:dyDescent="0.25">
      <c r="F423" s="124"/>
      <c r="G423" s="126"/>
      <c r="H423" s="126"/>
      <c r="I423" s="126"/>
      <c r="J423" s="124"/>
      <c r="K423" s="124" t="s">
        <v>544</v>
      </c>
      <c r="L423" s="126"/>
      <c r="M423" s="127"/>
      <c r="N423" s="127"/>
    </row>
    <row r="424" spans="6:14" x14ac:dyDescent="0.25">
      <c r="F424" s="124" t="s">
        <v>545</v>
      </c>
      <c r="G424" s="126" t="s">
        <v>198</v>
      </c>
      <c r="H424" s="126"/>
      <c r="I424" s="126"/>
      <c r="J424" s="124"/>
      <c r="K424" s="124" t="s">
        <v>546</v>
      </c>
      <c r="L424" s="126" t="s">
        <v>838</v>
      </c>
      <c r="M424" s="127"/>
      <c r="N424" s="127"/>
    </row>
    <row r="425" spans="6:14" x14ac:dyDescent="0.25">
      <c r="F425" s="126"/>
      <c r="G425" s="126"/>
      <c r="H425" s="126"/>
      <c r="I425" s="126"/>
      <c r="J425" s="126"/>
      <c r="K425" s="126"/>
      <c r="L425" s="126"/>
      <c r="M425" s="127"/>
      <c r="N425" s="127"/>
    </row>
    <row r="426" spans="6:14" x14ac:dyDescent="0.25">
      <c r="F426" s="124" t="s">
        <v>533</v>
      </c>
      <c r="G426" s="125">
        <v>4137521</v>
      </c>
      <c r="H426" s="126"/>
      <c r="I426" s="126"/>
      <c r="J426" s="124"/>
      <c r="K426" s="124" t="s">
        <v>124</v>
      </c>
      <c r="L426" s="126" t="s">
        <v>839</v>
      </c>
      <c r="M426" s="127"/>
      <c r="N426" s="127"/>
    </row>
    <row r="427" spans="6:14" x14ac:dyDescent="0.25">
      <c r="F427" s="124" t="s">
        <v>535</v>
      </c>
      <c r="G427" s="126" t="s">
        <v>840</v>
      </c>
      <c r="H427" s="126"/>
      <c r="I427" s="126"/>
      <c r="J427" s="124"/>
      <c r="K427" s="124" t="s">
        <v>537</v>
      </c>
      <c r="L427" s="126" t="s">
        <v>841</v>
      </c>
      <c r="M427" s="127"/>
      <c r="N427" s="127"/>
    </row>
    <row r="428" spans="6:14" x14ac:dyDescent="0.25">
      <c r="F428" s="124" t="s">
        <v>539</v>
      </c>
      <c r="G428" s="126" t="s">
        <v>842</v>
      </c>
      <c r="H428" s="126" t="s">
        <v>541</v>
      </c>
      <c r="I428" s="128">
        <v>836800344</v>
      </c>
      <c r="J428" s="124" t="s">
        <v>542</v>
      </c>
      <c r="K428" s="126"/>
      <c r="L428" s="126" t="s">
        <v>843</v>
      </c>
      <c r="M428" s="127"/>
      <c r="N428" s="127"/>
    </row>
    <row r="429" spans="6:14" x14ac:dyDescent="0.25">
      <c r="F429" s="124"/>
      <c r="G429" s="126"/>
      <c r="H429" s="126"/>
      <c r="I429" s="126"/>
      <c r="J429" s="124"/>
      <c r="K429" s="124" t="s">
        <v>544</v>
      </c>
      <c r="L429" s="126"/>
      <c r="M429" s="127"/>
      <c r="N429" s="127"/>
    </row>
    <row r="430" spans="6:14" x14ac:dyDescent="0.25">
      <c r="F430" s="124" t="s">
        <v>545</v>
      </c>
      <c r="G430" s="126" t="s">
        <v>198</v>
      </c>
      <c r="H430" s="126"/>
      <c r="I430" s="126"/>
      <c r="J430" s="124"/>
      <c r="K430" s="124" t="s">
        <v>546</v>
      </c>
      <c r="L430" s="126" t="s">
        <v>844</v>
      </c>
      <c r="M430" s="127"/>
      <c r="N430" s="127"/>
    </row>
    <row r="431" spans="6:14" x14ac:dyDescent="0.25">
      <c r="F431" s="126"/>
      <c r="G431" s="126"/>
      <c r="H431" s="126"/>
      <c r="I431" s="126"/>
      <c r="J431" s="126"/>
      <c r="K431" s="126"/>
      <c r="L431" s="126"/>
      <c r="M431" s="127"/>
      <c r="N431" s="127"/>
    </row>
    <row r="432" spans="6:14" x14ac:dyDescent="0.25">
      <c r="F432" s="124" t="s">
        <v>533</v>
      </c>
      <c r="G432" s="125">
        <v>4137621</v>
      </c>
      <c r="H432" s="126"/>
      <c r="I432" s="126"/>
      <c r="J432" s="124"/>
      <c r="K432" s="124" t="s">
        <v>124</v>
      </c>
      <c r="L432" s="126" t="s">
        <v>845</v>
      </c>
      <c r="M432" s="127"/>
      <c r="N432" s="127"/>
    </row>
    <row r="433" spans="6:14" x14ac:dyDescent="0.25">
      <c r="F433" s="124" t="s">
        <v>535</v>
      </c>
      <c r="G433" s="126" t="s">
        <v>846</v>
      </c>
      <c r="H433" s="126"/>
      <c r="I433" s="126"/>
      <c r="J433" s="124"/>
      <c r="K433" s="124" t="s">
        <v>537</v>
      </c>
      <c r="L433" s="126" t="s">
        <v>847</v>
      </c>
      <c r="M433" s="127"/>
      <c r="N433" s="127"/>
    </row>
    <row r="434" spans="6:14" x14ac:dyDescent="0.25">
      <c r="F434" s="124" t="s">
        <v>539</v>
      </c>
      <c r="G434" s="126" t="s">
        <v>848</v>
      </c>
      <c r="H434" s="126" t="s">
        <v>541</v>
      </c>
      <c r="I434" s="128">
        <v>834220786</v>
      </c>
      <c r="J434" s="124" t="s">
        <v>542</v>
      </c>
      <c r="K434" s="126"/>
      <c r="L434" s="126" t="s">
        <v>849</v>
      </c>
      <c r="M434" s="127"/>
      <c r="N434" s="127"/>
    </row>
    <row r="435" spans="6:14" x14ac:dyDescent="0.25">
      <c r="F435" s="124"/>
      <c r="G435" s="126"/>
      <c r="H435" s="126"/>
      <c r="I435" s="126"/>
      <c r="J435" s="124"/>
      <c r="K435" s="124" t="s">
        <v>544</v>
      </c>
      <c r="L435" s="126"/>
      <c r="M435" s="127"/>
      <c r="N435" s="127"/>
    </row>
    <row r="436" spans="6:14" x14ac:dyDescent="0.25">
      <c r="F436" s="124" t="s">
        <v>545</v>
      </c>
      <c r="G436" s="126" t="s">
        <v>198</v>
      </c>
      <c r="H436" s="126"/>
      <c r="I436" s="126"/>
      <c r="J436" s="124"/>
      <c r="K436" s="124" t="s">
        <v>546</v>
      </c>
      <c r="L436" s="126" t="s">
        <v>850</v>
      </c>
      <c r="M436" s="127"/>
      <c r="N436" s="127"/>
    </row>
    <row r="437" spans="6:14" x14ac:dyDescent="0.25">
      <c r="F437" s="126"/>
      <c r="G437" s="126"/>
      <c r="H437" s="126"/>
      <c r="I437" s="126"/>
      <c r="J437" s="126"/>
      <c r="K437" s="126"/>
      <c r="L437" s="126"/>
      <c r="M437" s="127"/>
      <c r="N437" s="127"/>
    </row>
    <row r="438" spans="6:14" x14ac:dyDescent="0.25">
      <c r="F438" s="126"/>
      <c r="G438" s="126"/>
      <c r="H438" s="126"/>
      <c r="I438" s="126"/>
      <c r="J438" s="129" t="s">
        <v>586</v>
      </c>
      <c r="K438" s="130">
        <v>8</v>
      </c>
      <c r="L438" s="129" t="s">
        <v>587</v>
      </c>
      <c r="M438" s="127"/>
      <c r="N438" s="127"/>
    </row>
    <row r="439" spans="6:14" x14ac:dyDescent="0.25">
      <c r="F439" s="126"/>
      <c r="G439" s="126"/>
      <c r="H439" s="126"/>
      <c r="I439" s="126"/>
      <c r="J439" s="126"/>
      <c r="K439" s="126"/>
      <c r="L439" s="126"/>
      <c r="M439" s="127"/>
      <c r="N439" s="127"/>
    </row>
    <row r="440" spans="6:14" x14ac:dyDescent="0.25">
      <c r="F440" s="124"/>
      <c r="G440" s="124"/>
      <c r="H440" s="124"/>
      <c r="I440" s="126"/>
      <c r="J440" s="126"/>
      <c r="K440" s="126"/>
      <c r="L440" s="126"/>
      <c r="M440" s="127"/>
      <c r="N440" s="127"/>
    </row>
    <row r="441" spans="6:14" x14ac:dyDescent="0.25">
      <c r="F441" s="126" t="s">
        <v>588</v>
      </c>
      <c r="G441" s="126"/>
      <c r="H441" s="126"/>
      <c r="I441" s="126"/>
      <c r="J441" s="126"/>
      <c r="K441" s="126"/>
      <c r="L441" s="126"/>
      <c r="M441" s="127"/>
      <c r="N441" s="127"/>
    </row>
    <row r="442" spans="6:14" x14ac:dyDescent="0.25">
      <c r="F442" s="126" t="s">
        <v>589</v>
      </c>
      <c r="G442" s="126"/>
      <c r="H442" s="126"/>
      <c r="I442" s="126"/>
      <c r="J442" s="126"/>
      <c r="K442" s="126"/>
      <c r="L442" s="126"/>
      <c r="M442" s="127"/>
      <c r="N442" s="127"/>
    </row>
    <row r="443" spans="6:14" x14ac:dyDescent="0.25">
      <c r="F443" s="126"/>
      <c r="G443" s="126"/>
      <c r="H443" s="126"/>
      <c r="I443" s="126"/>
      <c r="J443" s="126"/>
      <c r="K443" s="126"/>
      <c r="L443" s="126"/>
      <c r="M443" s="127"/>
      <c r="N443" s="127"/>
    </row>
    <row r="444" spans="6:14" x14ac:dyDescent="0.25">
      <c r="F444" s="124" t="s">
        <v>533</v>
      </c>
      <c r="G444" s="125">
        <v>4170621</v>
      </c>
      <c r="H444" s="126"/>
      <c r="I444" s="126"/>
      <c r="J444" s="124"/>
      <c r="K444" s="124" t="s">
        <v>124</v>
      </c>
      <c r="L444" s="126" t="s">
        <v>851</v>
      </c>
      <c r="M444" s="127"/>
      <c r="N444" s="127"/>
    </row>
    <row r="445" spans="6:14" x14ac:dyDescent="0.25">
      <c r="F445" s="124" t="s">
        <v>535</v>
      </c>
      <c r="G445" s="126" t="s">
        <v>581</v>
      </c>
      <c r="H445" s="126"/>
      <c r="I445" s="126"/>
      <c r="J445" s="124"/>
      <c r="K445" s="124" t="s">
        <v>537</v>
      </c>
      <c r="L445" s="126" t="s">
        <v>852</v>
      </c>
      <c r="M445" s="127"/>
      <c r="N445" s="127"/>
    </row>
    <row r="446" spans="6:14" x14ac:dyDescent="0.25">
      <c r="F446" s="124" t="s">
        <v>539</v>
      </c>
      <c r="G446" s="126" t="s">
        <v>824</v>
      </c>
      <c r="H446" s="126" t="s">
        <v>541</v>
      </c>
      <c r="I446" s="128">
        <v>838649235</v>
      </c>
      <c r="J446" s="124" t="s">
        <v>542</v>
      </c>
      <c r="K446" s="126"/>
      <c r="L446" s="126" t="s">
        <v>687</v>
      </c>
      <c r="M446" s="127"/>
      <c r="N446" s="127"/>
    </row>
    <row r="447" spans="6:14" x14ac:dyDescent="0.25">
      <c r="F447" s="124"/>
      <c r="G447" s="126"/>
      <c r="H447" s="126"/>
      <c r="I447" s="126"/>
      <c r="J447" s="124"/>
      <c r="K447" s="124" t="s">
        <v>544</v>
      </c>
      <c r="L447" s="126"/>
      <c r="M447" s="127"/>
      <c r="N447" s="127"/>
    </row>
    <row r="448" spans="6:14" x14ac:dyDescent="0.25">
      <c r="F448" s="124" t="s">
        <v>545</v>
      </c>
      <c r="G448" s="126" t="s">
        <v>198</v>
      </c>
      <c r="H448" s="126"/>
      <c r="I448" s="126"/>
      <c r="J448" s="124"/>
      <c r="K448" s="124" t="s">
        <v>546</v>
      </c>
      <c r="L448" s="126" t="s">
        <v>198</v>
      </c>
      <c r="M448" s="127"/>
      <c r="N448" s="127"/>
    </row>
    <row r="449" spans="6:14" x14ac:dyDescent="0.25">
      <c r="F449" s="126"/>
      <c r="G449" s="126"/>
      <c r="H449" s="126"/>
      <c r="I449" s="126"/>
      <c r="J449" s="126"/>
      <c r="K449" s="126"/>
      <c r="L449" s="126"/>
      <c r="M449" s="127"/>
      <c r="N449" s="127"/>
    </row>
    <row r="450" spans="6:14" x14ac:dyDescent="0.25">
      <c r="F450" s="124" t="s">
        <v>533</v>
      </c>
      <c r="G450" s="125">
        <v>4170721</v>
      </c>
      <c r="H450" s="126"/>
      <c r="I450" s="126"/>
      <c r="J450" s="124"/>
      <c r="K450" s="124" t="s">
        <v>124</v>
      </c>
      <c r="L450" s="126" t="s">
        <v>853</v>
      </c>
      <c r="M450" s="127"/>
      <c r="N450" s="127"/>
    </row>
    <row r="451" spans="6:14" x14ac:dyDescent="0.25">
      <c r="F451" s="124" t="s">
        <v>535</v>
      </c>
      <c r="G451" s="126" t="s">
        <v>854</v>
      </c>
      <c r="H451" s="126"/>
      <c r="I451" s="126"/>
      <c r="J451" s="124"/>
      <c r="K451" s="124" t="s">
        <v>537</v>
      </c>
      <c r="L451" s="126" t="s">
        <v>823</v>
      </c>
      <c r="M451" s="127"/>
      <c r="N451" s="127"/>
    </row>
    <row r="452" spans="6:14" x14ac:dyDescent="0.25">
      <c r="F452" s="124" t="s">
        <v>539</v>
      </c>
      <c r="G452" s="126" t="s">
        <v>824</v>
      </c>
      <c r="H452" s="126" t="s">
        <v>541</v>
      </c>
      <c r="I452" s="128">
        <v>838648701</v>
      </c>
      <c r="J452" s="124" t="s">
        <v>542</v>
      </c>
      <c r="K452" s="126"/>
      <c r="L452" s="126" t="s">
        <v>687</v>
      </c>
      <c r="M452" s="127"/>
      <c r="N452" s="127"/>
    </row>
    <row r="453" spans="6:14" x14ac:dyDescent="0.25">
      <c r="F453" s="124"/>
      <c r="G453" s="126"/>
      <c r="H453" s="126"/>
      <c r="I453" s="126"/>
      <c r="J453" s="124"/>
      <c r="K453" s="124" t="s">
        <v>544</v>
      </c>
      <c r="L453" s="126"/>
      <c r="M453" s="127"/>
      <c r="N453" s="127"/>
    </row>
    <row r="454" spans="6:14" x14ac:dyDescent="0.25">
      <c r="F454" s="124" t="s">
        <v>545</v>
      </c>
      <c r="G454" s="126" t="s">
        <v>198</v>
      </c>
      <c r="H454" s="126"/>
      <c r="I454" s="126"/>
      <c r="J454" s="124"/>
      <c r="K454" s="124" t="s">
        <v>546</v>
      </c>
      <c r="L454" s="126" t="s">
        <v>198</v>
      </c>
      <c r="M454" s="127"/>
      <c r="N454" s="127"/>
    </row>
    <row r="455" spans="6:14" x14ac:dyDescent="0.25">
      <c r="F455" s="126"/>
      <c r="G455" s="126"/>
      <c r="H455" s="126"/>
      <c r="I455" s="126"/>
      <c r="J455" s="126"/>
      <c r="K455" s="126"/>
      <c r="L455" s="126"/>
      <c r="M455" s="127"/>
      <c r="N455" s="127"/>
    </row>
    <row r="456" spans="6:14" x14ac:dyDescent="0.25">
      <c r="F456" s="124" t="s">
        <v>533</v>
      </c>
      <c r="G456" s="125">
        <v>4170821</v>
      </c>
      <c r="H456" s="126"/>
      <c r="I456" s="126"/>
      <c r="J456" s="124"/>
      <c r="K456" s="124" t="s">
        <v>124</v>
      </c>
      <c r="L456" s="126" t="s">
        <v>855</v>
      </c>
      <c r="M456" s="127"/>
      <c r="N456" s="127"/>
    </row>
    <row r="457" spans="6:14" x14ac:dyDescent="0.25">
      <c r="F457" s="124" t="s">
        <v>535</v>
      </c>
      <c r="G457" s="126" t="s">
        <v>581</v>
      </c>
      <c r="H457" s="126"/>
      <c r="I457" s="126"/>
      <c r="J457" s="124"/>
      <c r="K457" s="124" t="s">
        <v>537</v>
      </c>
      <c r="L457" s="126" t="s">
        <v>856</v>
      </c>
      <c r="M457" s="127"/>
      <c r="N457" s="127"/>
    </row>
    <row r="458" spans="6:14" x14ac:dyDescent="0.25">
      <c r="F458" s="124" t="s">
        <v>539</v>
      </c>
      <c r="G458" s="126" t="s">
        <v>782</v>
      </c>
      <c r="H458" s="126" t="s">
        <v>541</v>
      </c>
      <c r="I458" s="128">
        <v>834425323</v>
      </c>
      <c r="J458" s="124" t="s">
        <v>542</v>
      </c>
      <c r="K458" s="126"/>
      <c r="L458" s="126" t="s">
        <v>857</v>
      </c>
      <c r="M458" s="127"/>
      <c r="N458" s="127"/>
    </row>
    <row r="459" spans="6:14" x14ac:dyDescent="0.25">
      <c r="F459" s="124"/>
      <c r="G459" s="126"/>
      <c r="H459" s="126"/>
      <c r="I459" s="126"/>
      <c r="J459" s="124"/>
      <c r="K459" s="124" t="s">
        <v>544</v>
      </c>
      <c r="L459" s="126"/>
      <c r="M459" s="127"/>
      <c r="N459" s="127"/>
    </row>
    <row r="460" spans="6:14" x14ac:dyDescent="0.25">
      <c r="F460" s="124" t="s">
        <v>545</v>
      </c>
      <c r="G460" s="126" t="s">
        <v>198</v>
      </c>
      <c r="H460" s="126"/>
      <c r="I460" s="126"/>
      <c r="J460" s="124"/>
      <c r="K460" s="124" t="s">
        <v>546</v>
      </c>
      <c r="L460" s="126" t="s">
        <v>858</v>
      </c>
      <c r="M460" s="127"/>
      <c r="N460" s="127"/>
    </row>
    <row r="461" spans="6:14" x14ac:dyDescent="0.25">
      <c r="F461" s="126"/>
      <c r="G461" s="126"/>
      <c r="H461" s="126"/>
      <c r="I461" s="126"/>
      <c r="J461" s="126"/>
      <c r="K461" s="126"/>
      <c r="L461" s="126"/>
      <c r="M461" s="127"/>
      <c r="N461" s="127"/>
    </row>
    <row r="462" spans="6:14" x14ac:dyDescent="0.25">
      <c r="F462" s="124" t="s">
        <v>533</v>
      </c>
      <c r="G462" s="125">
        <v>4172521</v>
      </c>
      <c r="H462" s="126"/>
      <c r="I462" s="126"/>
      <c r="J462" s="124"/>
      <c r="K462" s="124" t="s">
        <v>124</v>
      </c>
      <c r="L462" s="126" t="s">
        <v>859</v>
      </c>
      <c r="M462" s="127"/>
      <c r="N462" s="127"/>
    </row>
    <row r="463" spans="6:14" x14ac:dyDescent="0.25">
      <c r="F463" s="124" t="s">
        <v>535</v>
      </c>
      <c r="G463" s="126" t="s">
        <v>860</v>
      </c>
      <c r="H463" s="126"/>
      <c r="I463" s="126"/>
      <c r="J463" s="124"/>
      <c r="K463" s="124" t="s">
        <v>537</v>
      </c>
      <c r="L463" s="126" t="s">
        <v>861</v>
      </c>
      <c r="M463" s="127"/>
      <c r="N463" s="127"/>
    </row>
    <row r="464" spans="6:14" x14ac:dyDescent="0.25">
      <c r="F464" s="124" t="s">
        <v>539</v>
      </c>
      <c r="G464" s="126" t="s">
        <v>629</v>
      </c>
      <c r="H464" s="126" t="s">
        <v>541</v>
      </c>
      <c r="I464" s="128">
        <v>838600772</v>
      </c>
      <c r="J464" s="124" t="s">
        <v>542</v>
      </c>
      <c r="K464" s="126"/>
      <c r="L464" s="126" t="s">
        <v>862</v>
      </c>
      <c r="M464" s="127"/>
      <c r="N464" s="127"/>
    </row>
    <row r="465" spans="6:14" x14ac:dyDescent="0.25">
      <c r="F465" s="124"/>
      <c r="G465" s="126"/>
      <c r="H465" s="126"/>
      <c r="I465" s="126"/>
      <c r="J465" s="124"/>
      <c r="K465" s="124" t="s">
        <v>544</v>
      </c>
      <c r="L465" s="126"/>
      <c r="M465" s="127"/>
      <c r="N465" s="127"/>
    </row>
    <row r="466" spans="6:14" x14ac:dyDescent="0.25">
      <c r="F466" s="124" t="s">
        <v>545</v>
      </c>
      <c r="G466" s="126" t="s">
        <v>198</v>
      </c>
      <c r="H466" s="126"/>
      <c r="I466" s="126"/>
      <c r="J466" s="124"/>
      <c r="K466" s="124" t="s">
        <v>546</v>
      </c>
      <c r="L466" s="126" t="s">
        <v>863</v>
      </c>
      <c r="M466" s="127"/>
      <c r="N466" s="127"/>
    </row>
    <row r="467" spans="6:14" x14ac:dyDescent="0.25">
      <c r="F467" s="126"/>
      <c r="G467" s="126"/>
      <c r="H467" s="126"/>
      <c r="I467" s="126"/>
      <c r="J467" s="126"/>
      <c r="K467" s="126"/>
      <c r="L467" s="126"/>
      <c r="M467" s="127"/>
      <c r="N467" s="127"/>
    </row>
    <row r="468" spans="6:14" x14ac:dyDescent="0.25">
      <c r="F468" s="124" t="s">
        <v>533</v>
      </c>
      <c r="G468" s="125">
        <v>4177121</v>
      </c>
      <c r="H468" s="126"/>
      <c r="I468" s="126"/>
      <c r="J468" s="124"/>
      <c r="K468" s="124" t="s">
        <v>124</v>
      </c>
      <c r="L468" s="126" t="s">
        <v>864</v>
      </c>
      <c r="M468" s="127"/>
      <c r="N468" s="127"/>
    </row>
    <row r="469" spans="6:14" x14ac:dyDescent="0.25">
      <c r="F469" s="124" t="s">
        <v>535</v>
      </c>
      <c r="G469" s="126" t="s">
        <v>865</v>
      </c>
      <c r="H469" s="126"/>
      <c r="I469" s="126"/>
      <c r="J469" s="124"/>
      <c r="K469" s="124" t="s">
        <v>537</v>
      </c>
      <c r="L469" s="126" t="s">
        <v>866</v>
      </c>
      <c r="M469" s="127"/>
      <c r="N469" s="127"/>
    </row>
    <row r="470" spans="6:14" x14ac:dyDescent="0.25">
      <c r="F470" s="124" t="s">
        <v>539</v>
      </c>
      <c r="G470" s="126" t="s">
        <v>765</v>
      </c>
      <c r="H470" s="126" t="s">
        <v>541</v>
      </c>
      <c r="I470" s="128">
        <v>836165584</v>
      </c>
      <c r="J470" s="124" t="s">
        <v>542</v>
      </c>
      <c r="K470" s="126"/>
      <c r="L470" s="126" t="s">
        <v>687</v>
      </c>
      <c r="M470" s="127"/>
      <c r="N470" s="127"/>
    </row>
    <row r="471" spans="6:14" x14ac:dyDescent="0.25">
      <c r="F471" s="124"/>
      <c r="G471" s="126"/>
      <c r="H471" s="126"/>
      <c r="I471" s="126"/>
      <c r="J471" s="124"/>
      <c r="K471" s="124" t="s">
        <v>544</v>
      </c>
      <c r="L471" s="126"/>
      <c r="M471" s="127"/>
      <c r="N471" s="127"/>
    </row>
    <row r="472" spans="6:14" x14ac:dyDescent="0.25">
      <c r="F472" s="124" t="s">
        <v>545</v>
      </c>
      <c r="G472" s="126" t="s">
        <v>198</v>
      </c>
      <c r="H472" s="126"/>
      <c r="I472" s="126"/>
      <c r="J472" s="124"/>
      <c r="K472" s="124" t="s">
        <v>546</v>
      </c>
      <c r="L472" s="126" t="s">
        <v>198</v>
      </c>
      <c r="M472" s="127"/>
      <c r="N472" s="127"/>
    </row>
    <row r="473" spans="6:14" x14ac:dyDescent="0.25">
      <c r="F473" s="126"/>
      <c r="G473" s="126"/>
      <c r="H473" s="126"/>
      <c r="I473" s="126"/>
      <c r="J473" s="126"/>
      <c r="K473" s="126"/>
      <c r="L473" s="126"/>
      <c r="M473" s="127"/>
      <c r="N473" s="127"/>
    </row>
    <row r="474" spans="6:14" x14ac:dyDescent="0.25">
      <c r="F474" s="124" t="s">
        <v>533</v>
      </c>
      <c r="G474" s="125">
        <v>5002021</v>
      </c>
      <c r="H474" s="126"/>
      <c r="I474" s="126"/>
      <c r="J474" s="124"/>
      <c r="K474" s="124" t="s">
        <v>124</v>
      </c>
      <c r="L474" s="126" t="s">
        <v>867</v>
      </c>
      <c r="M474" s="127"/>
      <c r="N474" s="127"/>
    </row>
    <row r="475" spans="6:14" x14ac:dyDescent="0.25">
      <c r="F475" s="124" t="s">
        <v>535</v>
      </c>
      <c r="G475" s="126" t="s">
        <v>868</v>
      </c>
      <c r="H475" s="126"/>
      <c r="I475" s="126"/>
      <c r="J475" s="124"/>
      <c r="K475" s="124" t="s">
        <v>537</v>
      </c>
      <c r="L475" s="126" t="s">
        <v>869</v>
      </c>
      <c r="M475" s="127"/>
      <c r="N475" s="127"/>
    </row>
    <row r="476" spans="6:14" x14ac:dyDescent="0.25">
      <c r="F476" s="124" t="s">
        <v>539</v>
      </c>
      <c r="G476" s="126" t="s">
        <v>870</v>
      </c>
      <c r="H476" s="126" t="s">
        <v>871</v>
      </c>
      <c r="I476" s="128">
        <v>342420000</v>
      </c>
      <c r="J476" s="124" t="s">
        <v>542</v>
      </c>
      <c r="K476" s="126"/>
      <c r="L476" s="126" t="s">
        <v>872</v>
      </c>
      <c r="M476" s="127"/>
      <c r="N476" s="127"/>
    </row>
    <row r="477" spans="6:14" x14ac:dyDescent="0.25">
      <c r="F477" s="124"/>
      <c r="G477" s="126"/>
      <c r="H477" s="126"/>
      <c r="I477" s="126"/>
      <c r="J477" s="124"/>
      <c r="K477" s="124" t="s">
        <v>544</v>
      </c>
      <c r="L477" s="126"/>
      <c r="M477" s="127"/>
      <c r="N477" s="127"/>
    </row>
    <row r="478" spans="6:14" x14ac:dyDescent="0.25">
      <c r="F478" s="124" t="s">
        <v>545</v>
      </c>
      <c r="G478" s="126" t="s">
        <v>198</v>
      </c>
      <c r="H478" s="126"/>
      <c r="I478" s="126"/>
      <c r="J478" s="124"/>
      <c r="K478" s="124" t="s">
        <v>546</v>
      </c>
      <c r="L478" s="126" t="s">
        <v>873</v>
      </c>
      <c r="M478" s="127"/>
      <c r="N478" s="127"/>
    </row>
    <row r="479" spans="6:14" x14ac:dyDescent="0.25">
      <c r="F479" s="126"/>
      <c r="G479" s="126"/>
      <c r="H479" s="126"/>
      <c r="I479" s="126"/>
      <c r="J479" s="126"/>
      <c r="K479" s="126"/>
      <c r="L479" s="126"/>
      <c r="M479" s="127"/>
      <c r="N479" s="127"/>
    </row>
    <row r="480" spans="6:14" x14ac:dyDescent="0.25">
      <c r="F480" s="124" t="s">
        <v>533</v>
      </c>
      <c r="G480" s="125">
        <v>5004021</v>
      </c>
      <c r="H480" s="126"/>
      <c r="I480" s="126"/>
      <c r="J480" s="124"/>
      <c r="K480" s="124" t="s">
        <v>124</v>
      </c>
      <c r="L480" s="131" t="s">
        <v>874</v>
      </c>
      <c r="M480" s="127"/>
      <c r="N480" s="127"/>
    </row>
    <row r="481" spans="6:14" x14ac:dyDescent="0.25">
      <c r="F481" s="126"/>
      <c r="G481" s="126"/>
      <c r="H481" s="126"/>
      <c r="I481" s="126"/>
      <c r="J481" s="126"/>
      <c r="K481" s="126"/>
      <c r="L481" s="131" t="s">
        <v>875</v>
      </c>
      <c r="M481" s="127"/>
      <c r="N481" s="127"/>
    </row>
    <row r="482" spans="6:14" x14ac:dyDescent="0.25">
      <c r="F482" s="124" t="s">
        <v>535</v>
      </c>
      <c r="G482" s="126" t="s">
        <v>581</v>
      </c>
      <c r="H482" s="126"/>
      <c r="I482" s="126"/>
      <c r="J482" s="124"/>
      <c r="K482" s="124" t="s">
        <v>537</v>
      </c>
      <c r="L482" s="126" t="s">
        <v>876</v>
      </c>
      <c r="M482" s="127"/>
      <c r="N482" s="127"/>
    </row>
    <row r="483" spans="6:14" x14ac:dyDescent="0.25">
      <c r="F483" s="124" t="s">
        <v>539</v>
      </c>
      <c r="G483" s="131" t="s">
        <v>877</v>
      </c>
      <c r="H483" s="126" t="s">
        <v>878</v>
      </c>
      <c r="I483" s="128">
        <v>740055600</v>
      </c>
      <c r="J483" s="124" t="s">
        <v>542</v>
      </c>
      <c r="K483" s="126"/>
      <c r="L483" s="126" t="s">
        <v>879</v>
      </c>
      <c r="M483" s="127"/>
      <c r="N483" s="127"/>
    </row>
    <row r="484" spans="6:14" x14ac:dyDescent="0.25">
      <c r="F484" s="124"/>
      <c r="G484" s="131" t="s">
        <v>600</v>
      </c>
      <c r="H484" s="126"/>
      <c r="I484" s="126"/>
      <c r="J484" s="124"/>
      <c r="K484" s="124" t="s">
        <v>544</v>
      </c>
      <c r="L484" s="126"/>
      <c r="M484" s="127"/>
      <c r="N484" s="127"/>
    </row>
    <row r="485" spans="6:14" x14ac:dyDescent="0.25">
      <c r="F485" s="124" t="s">
        <v>545</v>
      </c>
      <c r="G485" s="126" t="s">
        <v>198</v>
      </c>
      <c r="H485" s="126"/>
      <c r="I485" s="126"/>
      <c r="J485" s="124"/>
      <c r="K485" s="124" t="s">
        <v>546</v>
      </c>
      <c r="L485" s="126" t="s">
        <v>880</v>
      </c>
      <c r="M485" s="127"/>
      <c r="N485" s="127"/>
    </row>
    <row r="486" spans="6:14" x14ac:dyDescent="0.25">
      <c r="F486" s="126"/>
      <c r="G486" s="126"/>
      <c r="H486" s="126"/>
      <c r="I486" s="126"/>
      <c r="J486" s="126"/>
      <c r="K486" s="126"/>
      <c r="L486" s="126"/>
      <c r="M486" s="127"/>
      <c r="N486" s="127"/>
    </row>
    <row r="487" spans="6:14" x14ac:dyDescent="0.25">
      <c r="F487" s="126"/>
      <c r="G487" s="126"/>
      <c r="H487" s="126"/>
      <c r="I487" s="126"/>
      <c r="J487" s="129" t="s">
        <v>586</v>
      </c>
      <c r="K487" s="130">
        <v>9</v>
      </c>
      <c r="L487" s="129" t="s">
        <v>587</v>
      </c>
      <c r="M487" s="127"/>
      <c r="N487" s="127"/>
    </row>
    <row r="488" spans="6:14" x14ac:dyDescent="0.25">
      <c r="F488" s="126"/>
      <c r="G488" s="126"/>
      <c r="H488" s="126"/>
      <c r="I488" s="126"/>
      <c r="J488" s="126"/>
      <c r="K488" s="126"/>
      <c r="L488" s="126"/>
      <c r="M488" s="127"/>
      <c r="N488" s="127"/>
    </row>
    <row r="489" spans="6:14" x14ac:dyDescent="0.25">
      <c r="F489" s="124"/>
      <c r="G489" s="124"/>
      <c r="H489" s="124"/>
      <c r="I489" s="126"/>
      <c r="J489" s="126"/>
      <c r="K489" s="126"/>
      <c r="L489" s="126"/>
      <c r="M489" s="127"/>
      <c r="N489" s="127"/>
    </row>
    <row r="490" spans="6:14" x14ac:dyDescent="0.25">
      <c r="F490" s="126" t="s">
        <v>588</v>
      </c>
      <c r="G490" s="126"/>
      <c r="H490" s="126"/>
      <c r="I490" s="126"/>
      <c r="J490" s="126"/>
      <c r="K490" s="126"/>
      <c r="L490" s="126"/>
      <c r="M490" s="127"/>
      <c r="N490" s="127"/>
    </row>
    <row r="491" spans="6:14" x14ac:dyDescent="0.25">
      <c r="F491" s="126" t="s">
        <v>589</v>
      </c>
      <c r="G491" s="126"/>
      <c r="H491" s="126"/>
      <c r="I491" s="126"/>
      <c r="J491" s="126"/>
      <c r="K491" s="126"/>
      <c r="L491" s="126"/>
      <c r="M491" s="127"/>
      <c r="N491" s="127"/>
    </row>
    <row r="492" spans="6:14" x14ac:dyDescent="0.25">
      <c r="F492" s="126"/>
      <c r="G492" s="126"/>
      <c r="H492" s="126"/>
      <c r="I492" s="126"/>
      <c r="J492" s="126"/>
      <c r="K492" s="126"/>
      <c r="L492" s="126"/>
      <c r="M492" s="127"/>
      <c r="N492" s="127"/>
    </row>
    <row r="493" spans="6:14" x14ac:dyDescent="0.25">
      <c r="F493" s="124" t="s">
        <v>533</v>
      </c>
      <c r="G493" s="125">
        <v>5111421</v>
      </c>
      <c r="H493" s="126"/>
      <c r="I493" s="126"/>
      <c r="J493" s="124"/>
      <c r="K493" s="124" t="s">
        <v>124</v>
      </c>
      <c r="L493" s="126" t="s">
        <v>881</v>
      </c>
      <c r="M493" s="127"/>
      <c r="N493" s="127"/>
    </row>
    <row r="494" spans="6:14" x14ac:dyDescent="0.25">
      <c r="F494" s="124" t="s">
        <v>535</v>
      </c>
      <c r="G494" s="126" t="s">
        <v>882</v>
      </c>
      <c r="H494" s="126"/>
      <c r="I494" s="126"/>
      <c r="J494" s="124"/>
      <c r="K494" s="124" t="s">
        <v>537</v>
      </c>
      <c r="L494" s="126" t="s">
        <v>883</v>
      </c>
      <c r="M494" s="127"/>
      <c r="N494" s="127"/>
    </row>
    <row r="495" spans="6:14" x14ac:dyDescent="0.25">
      <c r="F495" s="124" t="s">
        <v>539</v>
      </c>
      <c r="G495" s="126" t="s">
        <v>884</v>
      </c>
      <c r="H495" s="126" t="s">
        <v>682</v>
      </c>
      <c r="I495" s="128">
        <v>787092108</v>
      </c>
      <c r="J495" s="124" t="s">
        <v>542</v>
      </c>
      <c r="K495" s="126"/>
      <c r="L495" s="126" t="s">
        <v>885</v>
      </c>
      <c r="M495" s="127"/>
      <c r="N495" s="127"/>
    </row>
    <row r="496" spans="6:14" x14ac:dyDescent="0.25">
      <c r="F496" s="124"/>
      <c r="G496" s="126"/>
      <c r="H496" s="126"/>
      <c r="I496" s="126"/>
      <c r="J496" s="124"/>
      <c r="K496" s="124" t="s">
        <v>544</v>
      </c>
      <c r="L496" s="126"/>
      <c r="M496" s="127"/>
      <c r="N496" s="127"/>
    </row>
    <row r="497" spans="6:14" x14ac:dyDescent="0.25">
      <c r="F497" s="124" t="s">
        <v>545</v>
      </c>
      <c r="G497" s="126" t="s">
        <v>198</v>
      </c>
      <c r="H497" s="126"/>
      <c r="I497" s="126"/>
      <c r="J497" s="124"/>
      <c r="K497" s="124" t="s">
        <v>546</v>
      </c>
      <c r="L497" s="126" t="s">
        <v>886</v>
      </c>
      <c r="M497" s="127"/>
      <c r="N497" s="127"/>
    </row>
    <row r="498" spans="6:14" x14ac:dyDescent="0.25">
      <c r="F498" s="126"/>
      <c r="G498" s="126"/>
      <c r="H498" s="126"/>
      <c r="I498" s="126"/>
      <c r="J498" s="126"/>
      <c r="K498" s="126"/>
      <c r="L498" s="126"/>
      <c r="M498" s="127"/>
      <c r="N498" s="127"/>
    </row>
    <row r="499" spans="6:14" x14ac:dyDescent="0.25">
      <c r="F499" s="124" t="s">
        <v>533</v>
      </c>
      <c r="G499" s="125">
        <v>5158921</v>
      </c>
      <c r="H499" s="126"/>
      <c r="I499" s="126"/>
      <c r="J499" s="124"/>
      <c r="K499" s="124" t="s">
        <v>124</v>
      </c>
      <c r="L499" s="131" t="s">
        <v>887</v>
      </c>
      <c r="M499" s="127"/>
      <c r="N499" s="127"/>
    </row>
    <row r="500" spans="6:14" x14ac:dyDescent="0.25">
      <c r="F500" s="126"/>
      <c r="G500" s="126"/>
      <c r="H500" s="126"/>
      <c r="I500" s="126"/>
      <c r="J500" s="126"/>
      <c r="K500" s="126"/>
      <c r="L500" s="131" t="s">
        <v>888</v>
      </c>
      <c r="M500" s="127"/>
      <c r="N500" s="127"/>
    </row>
    <row r="501" spans="6:14" x14ac:dyDescent="0.25">
      <c r="F501" s="124" t="s">
        <v>535</v>
      </c>
      <c r="G501" s="126" t="s">
        <v>889</v>
      </c>
      <c r="H501" s="126"/>
      <c r="I501" s="126"/>
      <c r="J501" s="124"/>
      <c r="K501" s="124" t="s">
        <v>537</v>
      </c>
      <c r="L501" s="126" t="s">
        <v>890</v>
      </c>
      <c r="M501" s="127"/>
      <c r="N501" s="127"/>
    </row>
    <row r="502" spans="6:14" x14ac:dyDescent="0.25">
      <c r="F502" s="124" t="s">
        <v>539</v>
      </c>
      <c r="G502" s="126" t="s">
        <v>891</v>
      </c>
      <c r="H502" s="126" t="s">
        <v>682</v>
      </c>
      <c r="I502" s="128">
        <v>782590190</v>
      </c>
      <c r="J502" s="124" t="s">
        <v>542</v>
      </c>
      <c r="K502" s="126"/>
      <c r="L502" s="126" t="s">
        <v>892</v>
      </c>
      <c r="M502" s="127"/>
      <c r="N502" s="127"/>
    </row>
    <row r="503" spans="6:14" x14ac:dyDescent="0.25">
      <c r="F503" s="124"/>
      <c r="G503" s="126"/>
      <c r="H503" s="126"/>
      <c r="I503" s="126"/>
      <c r="J503" s="124"/>
      <c r="K503" s="124" t="s">
        <v>544</v>
      </c>
      <c r="L503" s="126"/>
      <c r="M503" s="127"/>
      <c r="N503" s="127"/>
    </row>
    <row r="504" spans="6:14" x14ac:dyDescent="0.25">
      <c r="F504" s="124" t="s">
        <v>545</v>
      </c>
      <c r="G504" s="126" t="s">
        <v>198</v>
      </c>
      <c r="H504" s="126"/>
      <c r="I504" s="126"/>
      <c r="J504" s="124"/>
      <c r="K504" s="124" t="s">
        <v>546</v>
      </c>
      <c r="L504" s="126" t="s">
        <v>893</v>
      </c>
      <c r="M504" s="127"/>
      <c r="N504" s="127"/>
    </row>
    <row r="505" spans="6:14" x14ac:dyDescent="0.25">
      <c r="F505" s="126"/>
      <c r="G505" s="126"/>
      <c r="H505" s="126"/>
      <c r="I505" s="126"/>
      <c r="J505" s="126"/>
      <c r="K505" s="126"/>
      <c r="L505" s="126"/>
      <c r="M505" s="127"/>
      <c r="N505" s="127"/>
    </row>
    <row r="506" spans="6:14" x14ac:dyDescent="0.25">
      <c r="F506" s="124" t="s">
        <v>533</v>
      </c>
      <c r="G506" s="125">
        <v>6001021</v>
      </c>
      <c r="H506" s="126"/>
      <c r="I506" s="126"/>
      <c r="J506" s="124"/>
      <c r="K506" s="124" t="s">
        <v>124</v>
      </c>
      <c r="L506" s="126" t="s">
        <v>894</v>
      </c>
      <c r="M506" s="127"/>
      <c r="N506" s="127"/>
    </row>
    <row r="507" spans="6:14" x14ac:dyDescent="0.25">
      <c r="F507" s="124" t="s">
        <v>535</v>
      </c>
      <c r="G507" s="126" t="s">
        <v>895</v>
      </c>
      <c r="H507" s="126"/>
      <c r="I507" s="126"/>
      <c r="J507" s="124"/>
      <c r="K507" s="124" t="s">
        <v>537</v>
      </c>
      <c r="L507" s="126" t="s">
        <v>896</v>
      </c>
      <c r="M507" s="127"/>
      <c r="N507" s="127"/>
    </row>
    <row r="508" spans="6:14" x14ac:dyDescent="0.25">
      <c r="F508" s="124" t="s">
        <v>539</v>
      </c>
      <c r="G508" s="126" t="s">
        <v>551</v>
      </c>
      <c r="H508" s="126" t="s">
        <v>541</v>
      </c>
      <c r="I508" s="128">
        <v>837071608</v>
      </c>
      <c r="J508" s="124" t="s">
        <v>542</v>
      </c>
      <c r="K508" s="126"/>
      <c r="L508" s="126" t="s">
        <v>897</v>
      </c>
      <c r="M508" s="127"/>
      <c r="N508" s="127"/>
    </row>
    <row r="509" spans="6:14" x14ac:dyDescent="0.25">
      <c r="F509" s="124"/>
      <c r="G509" s="126"/>
      <c r="H509" s="126"/>
      <c r="I509" s="126"/>
      <c r="J509" s="124"/>
      <c r="K509" s="124" t="s">
        <v>544</v>
      </c>
      <c r="L509" s="126"/>
      <c r="M509" s="127"/>
      <c r="N509" s="127"/>
    </row>
    <row r="510" spans="6:14" x14ac:dyDescent="0.25">
      <c r="F510" s="124" t="s">
        <v>545</v>
      </c>
      <c r="G510" s="126" t="s">
        <v>198</v>
      </c>
      <c r="H510" s="126"/>
      <c r="I510" s="126"/>
      <c r="J510" s="124"/>
      <c r="K510" s="124" t="s">
        <v>546</v>
      </c>
      <c r="L510" s="126" t="s">
        <v>898</v>
      </c>
      <c r="M510" s="127"/>
      <c r="N510" s="127"/>
    </row>
    <row r="511" spans="6:14" x14ac:dyDescent="0.25">
      <c r="F511" s="126"/>
      <c r="G511" s="126"/>
      <c r="H511" s="126"/>
      <c r="I511" s="126"/>
      <c r="J511" s="126"/>
      <c r="K511" s="126"/>
      <c r="L511" s="126"/>
      <c r="M511" s="127"/>
      <c r="N511" s="127"/>
    </row>
    <row r="512" spans="6:14" x14ac:dyDescent="0.25">
      <c r="F512" s="124" t="s">
        <v>533</v>
      </c>
      <c r="G512" s="125">
        <v>6001521</v>
      </c>
      <c r="H512" s="126"/>
      <c r="I512" s="126"/>
      <c r="J512" s="124"/>
      <c r="K512" s="124" t="s">
        <v>124</v>
      </c>
      <c r="L512" s="126" t="s">
        <v>899</v>
      </c>
      <c r="M512" s="127"/>
      <c r="N512" s="127"/>
    </row>
    <row r="513" spans="6:14" x14ac:dyDescent="0.25">
      <c r="F513" s="124" t="s">
        <v>535</v>
      </c>
      <c r="G513" s="126" t="s">
        <v>900</v>
      </c>
      <c r="H513" s="126"/>
      <c r="I513" s="126"/>
      <c r="J513" s="124"/>
      <c r="K513" s="124" t="s">
        <v>537</v>
      </c>
      <c r="L513" s="126" t="s">
        <v>901</v>
      </c>
      <c r="M513" s="127"/>
      <c r="N513" s="127"/>
    </row>
    <row r="514" spans="6:14" x14ac:dyDescent="0.25">
      <c r="F514" s="124" t="s">
        <v>539</v>
      </c>
      <c r="G514" s="131" t="s">
        <v>902</v>
      </c>
      <c r="H514" s="126" t="s">
        <v>814</v>
      </c>
      <c r="I514" s="128">
        <v>841450360</v>
      </c>
      <c r="J514" s="124" t="s">
        <v>542</v>
      </c>
      <c r="K514" s="126"/>
      <c r="L514" s="126" t="s">
        <v>903</v>
      </c>
      <c r="M514" s="127"/>
      <c r="N514" s="127"/>
    </row>
    <row r="515" spans="6:14" x14ac:dyDescent="0.25">
      <c r="F515" s="124"/>
      <c r="G515" s="131" t="s">
        <v>904</v>
      </c>
      <c r="H515" s="126"/>
      <c r="I515" s="126"/>
      <c r="J515" s="124"/>
      <c r="K515" s="124" t="s">
        <v>544</v>
      </c>
      <c r="L515" s="126"/>
      <c r="M515" s="127"/>
      <c r="N515" s="127"/>
    </row>
    <row r="516" spans="6:14" x14ac:dyDescent="0.25">
      <c r="F516" s="124" t="s">
        <v>545</v>
      </c>
      <c r="G516" s="126" t="s">
        <v>198</v>
      </c>
      <c r="H516" s="126"/>
      <c r="I516" s="126"/>
      <c r="J516" s="124"/>
      <c r="K516" s="124" t="s">
        <v>546</v>
      </c>
      <c r="L516" s="126" t="s">
        <v>905</v>
      </c>
      <c r="M516" s="127"/>
      <c r="N516" s="127"/>
    </row>
    <row r="517" spans="6:14" x14ac:dyDescent="0.25">
      <c r="F517" s="126"/>
      <c r="G517" s="126"/>
      <c r="H517" s="126"/>
      <c r="I517" s="126"/>
      <c r="J517" s="126"/>
      <c r="K517" s="126"/>
      <c r="L517" s="126"/>
      <c r="M517" s="127"/>
      <c r="N517" s="127"/>
    </row>
    <row r="518" spans="6:14" x14ac:dyDescent="0.25">
      <c r="F518" s="124" t="s">
        <v>533</v>
      </c>
      <c r="G518" s="125">
        <v>6002021</v>
      </c>
      <c r="H518" s="126"/>
      <c r="I518" s="126"/>
      <c r="J518" s="124"/>
      <c r="K518" s="124" t="s">
        <v>124</v>
      </c>
      <c r="L518" s="126" t="s">
        <v>906</v>
      </c>
      <c r="M518" s="127"/>
      <c r="N518" s="127"/>
    </row>
    <row r="519" spans="6:14" x14ac:dyDescent="0.25">
      <c r="F519" s="124" t="s">
        <v>535</v>
      </c>
      <c r="G519" s="126" t="s">
        <v>562</v>
      </c>
      <c r="H519" s="126"/>
      <c r="I519" s="126"/>
      <c r="J519" s="124"/>
      <c r="K519" s="124" t="s">
        <v>537</v>
      </c>
      <c r="L519" s="126" t="s">
        <v>563</v>
      </c>
      <c r="M519" s="127"/>
      <c r="N519" s="127"/>
    </row>
    <row r="520" spans="6:14" x14ac:dyDescent="0.25">
      <c r="F520" s="124" t="s">
        <v>539</v>
      </c>
      <c r="G520" s="126" t="s">
        <v>564</v>
      </c>
      <c r="H520" s="126" t="s">
        <v>565</v>
      </c>
      <c r="I520" s="128">
        <v>992021902</v>
      </c>
      <c r="J520" s="124" t="s">
        <v>542</v>
      </c>
      <c r="K520" s="126"/>
      <c r="L520" s="126" t="s">
        <v>566</v>
      </c>
      <c r="M520" s="127"/>
      <c r="N520" s="127"/>
    </row>
    <row r="521" spans="6:14" x14ac:dyDescent="0.25">
      <c r="F521" s="124"/>
      <c r="G521" s="126"/>
      <c r="H521" s="126"/>
      <c r="I521" s="126"/>
      <c r="J521" s="124"/>
      <c r="K521" s="124" t="s">
        <v>544</v>
      </c>
      <c r="L521" s="126"/>
      <c r="M521" s="127"/>
      <c r="N521" s="127"/>
    </row>
    <row r="522" spans="6:14" x14ac:dyDescent="0.25">
      <c r="F522" s="124" t="s">
        <v>545</v>
      </c>
      <c r="G522" s="126" t="s">
        <v>198</v>
      </c>
      <c r="H522" s="126"/>
      <c r="I522" s="126"/>
      <c r="J522" s="124"/>
      <c r="K522" s="124" t="s">
        <v>546</v>
      </c>
      <c r="L522" s="126" t="s">
        <v>567</v>
      </c>
      <c r="M522" s="127"/>
      <c r="N522" s="127"/>
    </row>
    <row r="523" spans="6:14" x14ac:dyDescent="0.25">
      <c r="F523" s="126"/>
      <c r="G523" s="126"/>
      <c r="H523" s="126"/>
      <c r="I523" s="126"/>
      <c r="J523" s="126"/>
      <c r="K523" s="126"/>
      <c r="L523" s="126"/>
      <c r="M523" s="127"/>
      <c r="N523" s="127"/>
    </row>
    <row r="524" spans="6:14" x14ac:dyDescent="0.25">
      <c r="F524" s="124" t="s">
        <v>533</v>
      </c>
      <c r="G524" s="125">
        <v>7001021</v>
      </c>
      <c r="H524" s="126"/>
      <c r="I524" s="126"/>
      <c r="J524" s="124"/>
      <c r="K524" s="124" t="s">
        <v>124</v>
      </c>
      <c r="L524" s="126" t="s">
        <v>907</v>
      </c>
      <c r="M524" s="127"/>
      <c r="N524" s="127"/>
    </row>
    <row r="525" spans="6:14" x14ac:dyDescent="0.25">
      <c r="F525" s="124" t="s">
        <v>535</v>
      </c>
      <c r="G525" s="126" t="s">
        <v>908</v>
      </c>
      <c r="H525" s="126"/>
      <c r="I525" s="126"/>
      <c r="J525" s="124"/>
      <c r="K525" s="124" t="s">
        <v>537</v>
      </c>
      <c r="L525" s="126" t="s">
        <v>909</v>
      </c>
      <c r="M525" s="127"/>
      <c r="N525" s="127"/>
    </row>
    <row r="526" spans="6:14" x14ac:dyDescent="0.25">
      <c r="F526" s="124" t="s">
        <v>539</v>
      </c>
      <c r="G526" s="126" t="s">
        <v>910</v>
      </c>
      <c r="H526" s="126" t="s">
        <v>682</v>
      </c>
      <c r="I526" s="128">
        <v>761610089</v>
      </c>
      <c r="J526" s="124" t="s">
        <v>542</v>
      </c>
      <c r="K526" s="126"/>
      <c r="L526" s="126" t="s">
        <v>911</v>
      </c>
      <c r="M526" s="127"/>
      <c r="N526" s="127"/>
    </row>
    <row r="527" spans="6:14" x14ac:dyDescent="0.25">
      <c r="F527" s="124"/>
      <c r="G527" s="126"/>
      <c r="H527" s="126"/>
      <c r="I527" s="126"/>
      <c r="J527" s="124"/>
      <c r="K527" s="124" t="s">
        <v>544</v>
      </c>
      <c r="L527" s="126"/>
      <c r="M527" s="127"/>
      <c r="N527" s="127"/>
    </row>
    <row r="528" spans="6:14" x14ac:dyDescent="0.25">
      <c r="F528" s="124" t="s">
        <v>545</v>
      </c>
      <c r="G528" s="126" t="s">
        <v>198</v>
      </c>
      <c r="H528" s="126"/>
      <c r="I528" s="126"/>
      <c r="J528" s="124"/>
      <c r="K528" s="124" t="s">
        <v>546</v>
      </c>
      <c r="L528" s="126" t="s">
        <v>912</v>
      </c>
      <c r="M528" s="127"/>
      <c r="N528" s="127"/>
    </row>
    <row r="529" spans="6:14" x14ac:dyDescent="0.25">
      <c r="F529" s="126"/>
      <c r="G529" s="126"/>
      <c r="H529" s="126"/>
      <c r="I529" s="126"/>
      <c r="J529" s="126"/>
      <c r="K529" s="126"/>
      <c r="L529" s="126"/>
      <c r="M529" s="127"/>
      <c r="N529" s="127"/>
    </row>
    <row r="530" spans="6:14" x14ac:dyDescent="0.25">
      <c r="F530" s="124" t="s">
        <v>533</v>
      </c>
      <c r="G530" s="125">
        <v>7002521</v>
      </c>
      <c r="H530" s="126"/>
      <c r="I530" s="126"/>
      <c r="J530" s="124"/>
      <c r="K530" s="124" t="s">
        <v>124</v>
      </c>
      <c r="L530" s="126" t="s">
        <v>913</v>
      </c>
      <c r="M530" s="127"/>
      <c r="N530" s="127"/>
    </row>
    <row r="531" spans="6:14" x14ac:dyDescent="0.25">
      <c r="F531" s="124" t="s">
        <v>535</v>
      </c>
      <c r="G531" s="126" t="s">
        <v>914</v>
      </c>
      <c r="H531" s="126"/>
      <c r="I531" s="126"/>
      <c r="J531" s="124"/>
      <c r="K531" s="124" t="s">
        <v>537</v>
      </c>
      <c r="L531" s="126" t="s">
        <v>915</v>
      </c>
      <c r="M531" s="127"/>
      <c r="N531" s="127"/>
    </row>
    <row r="532" spans="6:14" x14ac:dyDescent="0.25">
      <c r="F532" s="124" t="s">
        <v>539</v>
      </c>
      <c r="G532" s="126" t="s">
        <v>916</v>
      </c>
      <c r="H532" s="126" t="s">
        <v>917</v>
      </c>
      <c r="I532" s="128">
        <v>667624706</v>
      </c>
      <c r="J532" s="124" t="s">
        <v>542</v>
      </c>
      <c r="K532" s="126"/>
      <c r="L532" s="126" t="s">
        <v>918</v>
      </c>
      <c r="M532" s="127"/>
      <c r="N532" s="127"/>
    </row>
    <row r="533" spans="6:14" x14ac:dyDescent="0.25">
      <c r="F533" s="124"/>
      <c r="G533" s="126"/>
      <c r="H533" s="126"/>
      <c r="I533" s="126"/>
      <c r="J533" s="124"/>
      <c r="K533" s="124" t="s">
        <v>544</v>
      </c>
      <c r="L533" s="126"/>
      <c r="M533" s="127"/>
      <c r="N533" s="127"/>
    </row>
    <row r="534" spans="6:14" x14ac:dyDescent="0.25">
      <c r="F534" s="124" t="s">
        <v>545</v>
      </c>
      <c r="G534" s="126" t="s">
        <v>198</v>
      </c>
      <c r="H534" s="126"/>
      <c r="I534" s="126"/>
      <c r="J534" s="124"/>
      <c r="K534" s="124" t="s">
        <v>546</v>
      </c>
      <c r="L534" s="126" t="s">
        <v>919</v>
      </c>
      <c r="M534" s="127"/>
      <c r="N534" s="127"/>
    </row>
    <row r="535" spans="6:14" x14ac:dyDescent="0.25">
      <c r="F535" s="126"/>
      <c r="G535" s="126"/>
      <c r="H535" s="126"/>
      <c r="I535" s="126"/>
      <c r="J535" s="126"/>
      <c r="K535" s="126"/>
      <c r="L535" s="126"/>
      <c r="M535" s="127"/>
      <c r="N535" s="127"/>
    </row>
    <row r="536" spans="6:14" x14ac:dyDescent="0.25">
      <c r="F536" s="126"/>
      <c r="G536" s="126"/>
      <c r="H536" s="126"/>
      <c r="I536" s="126"/>
      <c r="J536" s="129" t="s">
        <v>586</v>
      </c>
      <c r="K536" s="130">
        <v>10</v>
      </c>
      <c r="L536" s="129" t="s">
        <v>587</v>
      </c>
      <c r="M536" s="127"/>
      <c r="N536" s="127"/>
    </row>
    <row r="537" spans="6:14" x14ac:dyDescent="0.25">
      <c r="F537" s="126"/>
      <c r="G537" s="126"/>
      <c r="H537" s="126"/>
      <c r="I537" s="126"/>
      <c r="J537" s="126"/>
      <c r="K537" s="126"/>
      <c r="L537" s="126"/>
      <c r="M537" s="127"/>
      <c r="N537" s="127"/>
    </row>
    <row r="538" spans="6:14" x14ac:dyDescent="0.25">
      <c r="F538" s="124"/>
      <c r="G538" s="124"/>
      <c r="H538" s="124"/>
      <c r="I538" s="126"/>
      <c r="J538" s="126"/>
      <c r="K538" s="126"/>
      <c r="L538" s="126"/>
      <c r="M538" s="127"/>
      <c r="N538" s="127"/>
    </row>
    <row r="539" spans="6:14" x14ac:dyDescent="0.25">
      <c r="F539" s="126" t="s">
        <v>588</v>
      </c>
      <c r="G539" s="126"/>
      <c r="H539" s="126"/>
      <c r="I539" s="126"/>
      <c r="J539" s="126"/>
      <c r="K539" s="126"/>
      <c r="L539" s="126"/>
      <c r="M539" s="127"/>
      <c r="N539" s="127"/>
    </row>
    <row r="540" spans="6:14" x14ac:dyDescent="0.25">
      <c r="F540" s="126" t="s">
        <v>589</v>
      </c>
      <c r="G540" s="126"/>
      <c r="H540" s="126"/>
      <c r="I540" s="126"/>
      <c r="J540" s="126"/>
      <c r="K540" s="126"/>
      <c r="L540" s="126"/>
      <c r="M540" s="127"/>
      <c r="N540" s="127"/>
    </row>
    <row r="541" spans="6:14" x14ac:dyDescent="0.25">
      <c r="F541" s="126"/>
      <c r="G541" s="126"/>
      <c r="H541" s="126"/>
      <c r="I541" s="126"/>
      <c r="J541" s="126"/>
      <c r="K541" s="126"/>
      <c r="L541" s="126"/>
      <c r="M541" s="127"/>
      <c r="N541" s="127"/>
    </row>
    <row r="542" spans="6:14" x14ac:dyDescent="0.25">
      <c r="F542" s="124" t="s">
        <v>533</v>
      </c>
      <c r="G542" s="125">
        <v>7002721</v>
      </c>
      <c r="H542" s="126"/>
      <c r="I542" s="126"/>
      <c r="J542" s="124"/>
      <c r="K542" s="124" t="s">
        <v>124</v>
      </c>
      <c r="L542" s="126" t="s">
        <v>920</v>
      </c>
      <c r="M542" s="127"/>
      <c r="N542" s="127"/>
    </row>
    <row r="543" spans="6:14" x14ac:dyDescent="0.25">
      <c r="F543" s="124" t="s">
        <v>535</v>
      </c>
      <c r="G543" s="126" t="s">
        <v>921</v>
      </c>
      <c r="H543" s="126"/>
      <c r="I543" s="126"/>
      <c r="J543" s="124"/>
      <c r="K543" s="124" t="s">
        <v>537</v>
      </c>
      <c r="L543" s="126" t="s">
        <v>922</v>
      </c>
      <c r="M543" s="127"/>
      <c r="N543" s="127"/>
    </row>
    <row r="544" spans="6:14" x14ac:dyDescent="0.25">
      <c r="F544" s="124" t="s">
        <v>539</v>
      </c>
      <c r="G544" s="126" t="s">
        <v>910</v>
      </c>
      <c r="H544" s="126" t="s">
        <v>682</v>
      </c>
      <c r="I544" s="128">
        <v>761093985</v>
      </c>
      <c r="J544" s="124" t="s">
        <v>542</v>
      </c>
      <c r="K544" s="126"/>
      <c r="L544" s="126" t="s">
        <v>923</v>
      </c>
      <c r="M544" s="127"/>
      <c r="N544" s="127"/>
    </row>
    <row r="545" spans="6:14" x14ac:dyDescent="0.25">
      <c r="F545" s="124"/>
      <c r="G545" s="126"/>
      <c r="H545" s="126"/>
      <c r="I545" s="126"/>
      <c r="J545" s="124"/>
      <c r="K545" s="124" t="s">
        <v>544</v>
      </c>
      <c r="L545" s="126"/>
      <c r="M545" s="127"/>
      <c r="N545" s="127"/>
    </row>
    <row r="546" spans="6:14" x14ac:dyDescent="0.25">
      <c r="F546" s="124" t="s">
        <v>545</v>
      </c>
      <c r="G546" s="126" t="s">
        <v>198</v>
      </c>
      <c r="H546" s="126"/>
      <c r="I546" s="126"/>
      <c r="J546" s="124"/>
      <c r="K546" s="124" t="s">
        <v>546</v>
      </c>
      <c r="L546" s="126" t="s">
        <v>924</v>
      </c>
      <c r="M546" s="127"/>
      <c r="N546" s="127"/>
    </row>
    <row r="547" spans="6:14" x14ac:dyDescent="0.25">
      <c r="F547" s="126"/>
      <c r="G547" s="126"/>
      <c r="H547" s="126"/>
      <c r="I547" s="126"/>
      <c r="J547" s="126"/>
      <c r="K547" s="126"/>
      <c r="L547" s="126"/>
      <c r="M547" s="127"/>
      <c r="N547" s="127"/>
    </row>
    <row r="548" spans="6:14" x14ac:dyDescent="0.25">
      <c r="F548" s="124" t="s">
        <v>533</v>
      </c>
      <c r="G548" s="125">
        <v>7003021</v>
      </c>
      <c r="H548" s="126"/>
      <c r="I548" s="126"/>
      <c r="J548" s="124"/>
      <c r="K548" s="124" t="s">
        <v>124</v>
      </c>
      <c r="L548" s="126" t="s">
        <v>925</v>
      </c>
      <c r="M548" s="127"/>
      <c r="N548" s="127"/>
    </row>
    <row r="549" spans="6:14" x14ac:dyDescent="0.25">
      <c r="F549" s="124" t="s">
        <v>535</v>
      </c>
      <c r="G549" s="126" t="s">
        <v>926</v>
      </c>
      <c r="H549" s="126"/>
      <c r="I549" s="126"/>
      <c r="J549" s="124"/>
      <c r="K549" s="124" t="s">
        <v>537</v>
      </c>
      <c r="L549" s="126" t="s">
        <v>927</v>
      </c>
      <c r="M549" s="127"/>
      <c r="N549" s="127"/>
    </row>
    <row r="550" spans="6:14" x14ac:dyDescent="0.25">
      <c r="F550" s="124" t="s">
        <v>539</v>
      </c>
      <c r="G550" s="126" t="s">
        <v>622</v>
      </c>
      <c r="H550" s="126" t="s">
        <v>623</v>
      </c>
      <c r="I550" s="128">
        <v>598086390</v>
      </c>
      <c r="J550" s="124" t="s">
        <v>542</v>
      </c>
      <c r="K550" s="126"/>
      <c r="L550" s="126" t="s">
        <v>928</v>
      </c>
      <c r="M550" s="127"/>
      <c r="N550" s="127"/>
    </row>
    <row r="551" spans="6:14" x14ac:dyDescent="0.25">
      <c r="F551" s="124"/>
      <c r="G551" s="126"/>
      <c r="H551" s="126"/>
      <c r="I551" s="126"/>
      <c r="J551" s="124"/>
      <c r="K551" s="124" t="s">
        <v>544</v>
      </c>
      <c r="L551" s="126"/>
      <c r="M551" s="127"/>
      <c r="N551" s="127"/>
    </row>
    <row r="552" spans="6:14" x14ac:dyDescent="0.25">
      <c r="F552" s="124" t="s">
        <v>545</v>
      </c>
      <c r="G552" s="126" t="s">
        <v>198</v>
      </c>
      <c r="H552" s="126"/>
      <c r="I552" s="126"/>
      <c r="J552" s="124"/>
      <c r="K552" s="124" t="s">
        <v>546</v>
      </c>
      <c r="L552" s="126" t="s">
        <v>929</v>
      </c>
      <c r="M552" s="127"/>
      <c r="N552" s="127"/>
    </row>
    <row r="553" spans="6:14" x14ac:dyDescent="0.25">
      <c r="F553" s="126"/>
      <c r="G553" s="126"/>
      <c r="H553" s="126"/>
      <c r="I553" s="126"/>
      <c r="J553" s="126"/>
      <c r="K553" s="126"/>
      <c r="L553" s="126"/>
      <c r="M553" s="127"/>
      <c r="N553" s="127"/>
    </row>
    <row r="554" spans="6:14" x14ac:dyDescent="0.25">
      <c r="F554" s="124" t="s">
        <v>533</v>
      </c>
      <c r="G554" s="125">
        <v>7006021</v>
      </c>
      <c r="H554" s="126"/>
      <c r="I554" s="126"/>
      <c r="J554" s="124"/>
      <c r="K554" s="124" t="s">
        <v>124</v>
      </c>
      <c r="L554" s="126" t="s">
        <v>930</v>
      </c>
      <c r="M554" s="127"/>
      <c r="N554" s="127"/>
    </row>
    <row r="555" spans="6:14" x14ac:dyDescent="0.25">
      <c r="F555" s="124" t="s">
        <v>535</v>
      </c>
      <c r="G555" s="126" t="s">
        <v>931</v>
      </c>
      <c r="H555" s="126"/>
      <c r="I555" s="126"/>
      <c r="J555" s="124"/>
      <c r="K555" s="124" t="s">
        <v>537</v>
      </c>
      <c r="L555" s="126" t="s">
        <v>932</v>
      </c>
      <c r="M555" s="127"/>
      <c r="N555" s="127"/>
    </row>
    <row r="556" spans="6:14" x14ac:dyDescent="0.25">
      <c r="F556" s="124" t="s">
        <v>539</v>
      </c>
      <c r="G556" s="126" t="s">
        <v>933</v>
      </c>
      <c r="H556" s="126" t="s">
        <v>934</v>
      </c>
      <c r="I556" s="128">
        <v>681791640</v>
      </c>
      <c r="J556" s="124" t="s">
        <v>542</v>
      </c>
      <c r="K556" s="126"/>
      <c r="L556" s="126" t="s">
        <v>935</v>
      </c>
      <c r="M556" s="127"/>
      <c r="N556" s="127"/>
    </row>
    <row r="557" spans="6:14" x14ac:dyDescent="0.25">
      <c r="F557" s="124"/>
      <c r="G557" s="126"/>
      <c r="H557" s="126"/>
      <c r="I557" s="126"/>
      <c r="J557" s="124"/>
      <c r="K557" s="124" t="s">
        <v>544</v>
      </c>
      <c r="L557" s="126"/>
      <c r="M557" s="127"/>
      <c r="N557" s="127"/>
    </row>
    <row r="558" spans="6:14" x14ac:dyDescent="0.25">
      <c r="F558" s="124" t="s">
        <v>545</v>
      </c>
      <c r="G558" s="126" t="s">
        <v>198</v>
      </c>
      <c r="H558" s="126"/>
      <c r="I558" s="126"/>
      <c r="J558" s="124"/>
      <c r="K558" s="124" t="s">
        <v>546</v>
      </c>
      <c r="L558" s="126" t="s">
        <v>936</v>
      </c>
      <c r="M558" s="127"/>
      <c r="N558" s="127"/>
    </row>
    <row r="559" spans="6:14" x14ac:dyDescent="0.25">
      <c r="F559" s="126"/>
      <c r="G559" s="126"/>
      <c r="H559" s="126"/>
      <c r="I559" s="126"/>
      <c r="J559" s="126"/>
      <c r="K559" s="126"/>
      <c r="L559" s="126"/>
      <c r="M559" s="127"/>
      <c r="N559" s="127"/>
    </row>
    <row r="560" spans="6:14" x14ac:dyDescent="0.25">
      <c r="F560" s="124" t="s">
        <v>533</v>
      </c>
      <c r="G560" s="125">
        <v>7009021</v>
      </c>
      <c r="H560" s="126"/>
      <c r="I560" s="126"/>
      <c r="J560" s="124"/>
      <c r="K560" s="124" t="s">
        <v>124</v>
      </c>
      <c r="L560" s="126" t="s">
        <v>937</v>
      </c>
      <c r="M560" s="127"/>
      <c r="N560" s="127"/>
    </row>
    <row r="561" spans="6:14" x14ac:dyDescent="0.25">
      <c r="F561" s="124" t="s">
        <v>535</v>
      </c>
      <c r="G561" s="126" t="s">
        <v>938</v>
      </c>
      <c r="H561" s="126"/>
      <c r="I561" s="126"/>
      <c r="J561" s="124"/>
      <c r="K561" s="124" t="s">
        <v>537</v>
      </c>
      <c r="L561" s="126" t="s">
        <v>939</v>
      </c>
      <c r="M561" s="127"/>
      <c r="N561" s="127"/>
    </row>
    <row r="562" spans="6:14" x14ac:dyDescent="0.25">
      <c r="F562" s="124" t="s">
        <v>539</v>
      </c>
      <c r="G562" s="126" t="s">
        <v>940</v>
      </c>
      <c r="H562" s="126" t="s">
        <v>941</v>
      </c>
      <c r="I562" s="128">
        <v>641532313</v>
      </c>
      <c r="J562" s="124" t="s">
        <v>542</v>
      </c>
      <c r="K562" s="126"/>
      <c r="L562" s="126" t="s">
        <v>942</v>
      </c>
      <c r="M562" s="127"/>
      <c r="N562" s="127"/>
    </row>
    <row r="563" spans="6:14" x14ac:dyDescent="0.25">
      <c r="F563" s="124"/>
      <c r="G563" s="126"/>
      <c r="H563" s="126"/>
      <c r="I563" s="126"/>
      <c r="J563" s="124"/>
      <c r="K563" s="124" t="s">
        <v>544</v>
      </c>
      <c r="L563" s="126"/>
      <c r="M563" s="127"/>
      <c r="N563" s="127"/>
    </row>
    <row r="564" spans="6:14" x14ac:dyDescent="0.25">
      <c r="F564" s="124" t="s">
        <v>545</v>
      </c>
      <c r="G564" s="126" t="s">
        <v>198</v>
      </c>
      <c r="H564" s="126"/>
      <c r="I564" s="126"/>
      <c r="J564" s="124"/>
      <c r="K564" s="124" t="s">
        <v>546</v>
      </c>
      <c r="L564" s="126" t="s">
        <v>198</v>
      </c>
      <c r="M564" s="127"/>
      <c r="N564" s="127"/>
    </row>
    <row r="565" spans="6:14" x14ac:dyDescent="0.25">
      <c r="F565" s="126"/>
      <c r="G565" s="126"/>
      <c r="H565" s="126"/>
      <c r="I565" s="126"/>
      <c r="J565" s="126"/>
      <c r="K565" s="126"/>
      <c r="L565" s="126"/>
      <c r="M565" s="127"/>
      <c r="N565" s="127"/>
    </row>
    <row r="566" spans="6:14" x14ac:dyDescent="0.25">
      <c r="F566" s="124" t="s">
        <v>533</v>
      </c>
      <c r="G566" s="125">
        <v>7009121</v>
      </c>
      <c r="H566" s="126"/>
      <c r="I566" s="126"/>
      <c r="J566" s="124"/>
      <c r="K566" s="124" t="s">
        <v>124</v>
      </c>
      <c r="L566" s="131" t="s">
        <v>943</v>
      </c>
      <c r="M566" s="127"/>
      <c r="N566" s="127"/>
    </row>
    <row r="567" spans="6:14" x14ac:dyDescent="0.25">
      <c r="F567" s="126"/>
      <c r="G567" s="126"/>
      <c r="H567" s="126"/>
      <c r="I567" s="126"/>
      <c r="J567" s="126"/>
      <c r="K567" s="126"/>
      <c r="L567" s="131" t="s">
        <v>888</v>
      </c>
      <c r="M567" s="127"/>
      <c r="N567" s="127"/>
    </row>
    <row r="568" spans="6:14" x14ac:dyDescent="0.25">
      <c r="F568" s="124" t="s">
        <v>535</v>
      </c>
      <c r="G568" s="126" t="s">
        <v>944</v>
      </c>
      <c r="H568" s="126"/>
      <c r="I568" s="126"/>
      <c r="J568" s="124"/>
      <c r="K568" s="124" t="s">
        <v>537</v>
      </c>
      <c r="L568" s="126" t="s">
        <v>915</v>
      </c>
      <c r="M568" s="127"/>
      <c r="N568" s="127"/>
    </row>
    <row r="569" spans="6:14" x14ac:dyDescent="0.25">
      <c r="F569" s="124" t="s">
        <v>539</v>
      </c>
      <c r="G569" s="126" t="s">
        <v>916</v>
      </c>
      <c r="H569" s="126" t="s">
        <v>917</v>
      </c>
      <c r="I569" s="128">
        <v>667624706</v>
      </c>
      <c r="J569" s="124" t="s">
        <v>542</v>
      </c>
      <c r="K569" s="126"/>
      <c r="L569" s="126" t="s">
        <v>918</v>
      </c>
      <c r="M569" s="127"/>
      <c r="N569" s="127"/>
    </row>
    <row r="570" spans="6:14" x14ac:dyDescent="0.25">
      <c r="F570" s="124"/>
      <c r="G570" s="126"/>
      <c r="H570" s="126"/>
      <c r="I570" s="126"/>
      <c r="J570" s="124"/>
      <c r="K570" s="124" t="s">
        <v>544</v>
      </c>
      <c r="L570" s="126"/>
      <c r="M570" s="127"/>
      <c r="N570" s="127"/>
    </row>
    <row r="571" spans="6:14" x14ac:dyDescent="0.25">
      <c r="F571" s="124" t="s">
        <v>545</v>
      </c>
      <c r="G571" s="126" t="s">
        <v>198</v>
      </c>
      <c r="H571" s="126"/>
      <c r="I571" s="126"/>
      <c r="J571" s="124"/>
      <c r="K571" s="124" t="s">
        <v>546</v>
      </c>
      <c r="L571" s="126" t="s">
        <v>945</v>
      </c>
      <c r="M571" s="127"/>
      <c r="N571" s="127"/>
    </row>
    <row r="572" spans="6:14" x14ac:dyDescent="0.25">
      <c r="F572" s="126"/>
      <c r="G572" s="126"/>
      <c r="H572" s="126"/>
      <c r="I572" s="126"/>
      <c r="J572" s="126"/>
      <c r="K572" s="126"/>
      <c r="L572" s="126"/>
      <c r="M572" s="127"/>
      <c r="N572" s="127"/>
    </row>
    <row r="573" spans="6:14" x14ac:dyDescent="0.25">
      <c r="F573" s="124" t="s">
        <v>533</v>
      </c>
      <c r="G573" s="125">
        <v>7109321</v>
      </c>
      <c r="H573" s="126"/>
      <c r="I573" s="126"/>
      <c r="J573" s="124"/>
      <c r="K573" s="124" t="s">
        <v>124</v>
      </c>
      <c r="L573" s="126" t="s">
        <v>946</v>
      </c>
      <c r="M573" s="127"/>
      <c r="N573" s="127"/>
    </row>
    <row r="574" spans="6:14" x14ac:dyDescent="0.25">
      <c r="F574" s="124" t="s">
        <v>535</v>
      </c>
      <c r="G574" s="126" t="s">
        <v>914</v>
      </c>
      <c r="H574" s="126"/>
      <c r="I574" s="126"/>
      <c r="J574" s="124"/>
      <c r="K574" s="124" t="s">
        <v>537</v>
      </c>
      <c r="L574" s="126" t="s">
        <v>915</v>
      </c>
      <c r="M574" s="127"/>
      <c r="N574" s="127"/>
    </row>
    <row r="575" spans="6:14" x14ac:dyDescent="0.25">
      <c r="F575" s="124" t="s">
        <v>539</v>
      </c>
      <c r="G575" s="126" t="s">
        <v>916</v>
      </c>
      <c r="H575" s="126" t="s">
        <v>917</v>
      </c>
      <c r="I575" s="128">
        <v>667624706</v>
      </c>
      <c r="J575" s="124" t="s">
        <v>542</v>
      </c>
      <c r="K575" s="126"/>
      <c r="L575" s="126" t="s">
        <v>918</v>
      </c>
      <c r="M575" s="127"/>
      <c r="N575" s="127"/>
    </row>
    <row r="576" spans="6:14" x14ac:dyDescent="0.25">
      <c r="F576" s="124"/>
      <c r="G576" s="126"/>
      <c r="H576" s="126"/>
      <c r="I576" s="126"/>
      <c r="J576" s="124"/>
      <c r="K576" s="124" t="s">
        <v>544</v>
      </c>
      <c r="L576" s="126"/>
      <c r="M576" s="127"/>
      <c r="N576" s="127"/>
    </row>
    <row r="577" spans="6:14" x14ac:dyDescent="0.25">
      <c r="F577" s="124" t="s">
        <v>545</v>
      </c>
      <c r="G577" s="126" t="s">
        <v>198</v>
      </c>
      <c r="H577" s="126"/>
      <c r="I577" s="126"/>
      <c r="J577" s="124"/>
      <c r="K577" s="124" t="s">
        <v>546</v>
      </c>
      <c r="L577" s="126" t="s">
        <v>919</v>
      </c>
      <c r="M577" s="127"/>
      <c r="N577" s="127"/>
    </row>
    <row r="578" spans="6:14" x14ac:dyDescent="0.25">
      <c r="F578" s="126"/>
      <c r="G578" s="126"/>
      <c r="H578" s="126"/>
      <c r="I578" s="126"/>
      <c r="J578" s="126"/>
      <c r="K578" s="126"/>
      <c r="L578" s="126"/>
      <c r="M578" s="127"/>
      <c r="N578" s="127"/>
    </row>
    <row r="579" spans="6:14" x14ac:dyDescent="0.25">
      <c r="F579" s="124" t="s">
        <v>533</v>
      </c>
      <c r="G579" s="125">
        <v>7109721</v>
      </c>
      <c r="H579" s="126"/>
      <c r="I579" s="126"/>
      <c r="J579" s="124"/>
      <c r="K579" s="124" t="s">
        <v>124</v>
      </c>
      <c r="L579" s="126" t="s">
        <v>947</v>
      </c>
      <c r="M579" s="127"/>
      <c r="N579" s="127"/>
    </row>
    <row r="580" spans="6:14" x14ac:dyDescent="0.25">
      <c r="F580" s="124" t="s">
        <v>535</v>
      </c>
      <c r="G580" s="126" t="s">
        <v>948</v>
      </c>
      <c r="H580" s="126"/>
      <c r="I580" s="126"/>
      <c r="J580" s="124"/>
      <c r="K580" s="124" t="s">
        <v>537</v>
      </c>
      <c r="L580" s="126" t="s">
        <v>939</v>
      </c>
      <c r="M580" s="127"/>
      <c r="N580" s="127"/>
    </row>
    <row r="581" spans="6:14" x14ac:dyDescent="0.25">
      <c r="F581" s="124" t="s">
        <v>539</v>
      </c>
      <c r="G581" s="126" t="s">
        <v>940</v>
      </c>
      <c r="H581" s="126" t="s">
        <v>941</v>
      </c>
      <c r="I581" s="128">
        <v>641532313</v>
      </c>
      <c r="J581" s="124" t="s">
        <v>542</v>
      </c>
      <c r="K581" s="126"/>
      <c r="L581" s="126" t="s">
        <v>687</v>
      </c>
      <c r="M581" s="127"/>
      <c r="N581" s="127"/>
    </row>
    <row r="582" spans="6:14" x14ac:dyDescent="0.25">
      <c r="F582" s="124"/>
      <c r="G582" s="126"/>
      <c r="H582" s="126"/>
      <c r="I582" s="126"/>
      <c r="J582" s="124"/>
      <c r="K582" s="124" t="s">
        <v>544</v>
      </c>
      <c r="L582" s="126"/>
      <c r="M582" s="127"/>
      <c r="N582" s="127"/>
    </row>
    <row r="583" spans="6:14" x14ac:dyDescent="0.25">
      <c r="F583" s="124" t="s">
        <v>545</v>
      </c>
      <c r="G583" s="126" t="s">
        <v>198</v>
      </c>
      <c r="H583" s="126"/>
      <c r="I583" s="126"/>
      <c r="J583" s="124"/>
      <c r="K583" s="124" t="s">
        <v>546</v>
      </c>
      <c r="L583" s="126" t="s">
        <v>198</v>
      </c>
      <c r="M583" s="127"/>
      <c r="N583" s="127"/>
    </row>
    <row r="584" spans="6:14" x14ac:dyDescent="0.25">
      <c r="F584" s="126"/>
      <c r="G584" s="126"/>
      <c r="H584" s="126"/>
      <c r="I584" s="126"/>
      <c r="J584" s="126"/>
      <c r="K584" s="126"/>
      <c r="L584" s="126"/>
      <c r="M584" s="127"/>
      <c r="N584" s="127"/>
    </row>
    <row r="585" spans="6:14" x14ac:dyDescent="0.25">
      <c r="F585" s="126"/>
      <c r="G585" s="126"/>
      <c r="H585" s="126"/>
      <c r="I585" s="126"/>
      <c r="J585" s="129" t="s">
        <v>586</v>
      </c>
      <c r="K585" s="130">
        <v>11</v>
      </c>
      <c r="L585" s="129" t="s">
        <v>587</v>
      </c>
      <c r="M585" s="127"/>
      <c r="N585" s="127"/>
    </row>
    <row r="586" spans="6:14" x14ac:dyDescent="0.25">
      <c r="F586" s="126"/>
      <c r="G586" s="126"/>
      <c r="H586" s="126"/>
      <c r="I586" s="126"/>
      <c r="J586" s="126"/>
      <c r="K586" s="126"/>
      <c r="L586" s="126"/>
      <c r="M586" s="127"/>
      <c r="N586" s="127"/>
    </row>
    <row r="587" spans="6:14" x14ac:dyDescent="0.25">
      <c r="F587" s="124"/>
      <c r="G587" s="124"/>
      <c r="H587" s="124"/>
      <c r="I587" s="126"/>
      <c r="J587" s="126"/>
      <c r="K587" s="126"/>
      <c r="L587" s="126"/>
      <c r="M587" s="127"/>
      <c r="N587" s="127"/>
    </row>
    <row r="588" spans="6:14" x14ac:dyDescent="0.25">
      <c r="F588" s="126" t="s">
        <v>588</v>
      </c>
      <c r="G588" s="126"/>
      <c r="H588" s="126"/>
      <c r="I588" s="126"/>
      <c r="J588" s="126"/>
      <c r="K588" s="126"/>
      <c r="L588" s="126"/>
      <c r="M588" s="127"/>
      <c r="N588" s="127"/>
    </row>
    <row r="589" spans="6:14" x14ac:dyDescent="0.25">
      <c r="F589" s="126" t="s">
        <v>589</v>
      </c>
      <c r="G589" s="126"/>
      <c r="H589" s="126"/>
      <c r="I589" s="126"/>
      <c r="J589" s="126"/>
      <c r="K589" s="126"/>
      <c r="L589" s="126"/>
      <c r="M589" s="127"/>
      <c r="N589" s="127"/>
    </row>
    <row r="590" spans="6:14" x14ac:dyDescent="0.25">
      <c r="F590" s="126"/>
      <c r="G590" s="126"/>
      <c r="H590" s="126"/>
      <c r="I590" s="126"/>
      <c r="J590" s="126"/>
      <c r="K590" s="126"/>
      <c r="L590" s="126"/>
      <c r="M590" s="127"/>
      <c r="N590" s="127"/>
    </row>
    <row r="591" spans="6:14" x14ac:dyDescent="0.25">
      <c r="F591" s="124" t="s">
        <v>533</v>
      </c>
      <c r="G591" s="125">
        <v>7142221</v>
      </c>
      <c r="H591" s="126"/>
      <c r="I591" s="126"/>
      <c r="J591" s="124"/>
      <c r="K591" s="124" t="s">
        <v>124</v>
      </c>
      <c r="L591" s="126" t="s">
        <v>949</v>
      </c>
      <c r="M591" s="127"/>
      <c r="N591" s="127"/>
    </row>
    <row r="592" spans="6:14" x14ac:dyDescent="0.25">
      <c r="F592" s="124" t="s">
        <v>535</v>
      </c>
      <c r="G592" s="126" t="s">
        <v>914</v>
      </c>
      <c r="H592" s="126"/>
      <c r="I592" s="126"/>
      <c r="J592" s="124"/>
      <c r="K592" s="124" t="s">
        <v>537</v>
      </c>
      <c r="L592" s="126" t="s">
        <v>915</v>
      </c>
      <c r="M592" s="127"/>
      <c r="N592" s="127"/>
    </row>
    <row r="593" spans="6:14" x14ac:dyDescent="0.25">
      <c r="F593" s="124" t="s">
        <v>539</v>
      </c>
      <c r="G593" s="126" t="s">
        <v>916</v>
      </c>
      <c r="H593" s="126" t="s">
        <v>917</v>
      </c>
      <c r="I593" s="128">
        <v>667624706</v>
      </c>
      <c r="J593" s="124" t="s">
        <v>542</v>
      </c>
      <c r="K593" s="126"/>
      <c r="L593" s="126" t="s">
        <v>687</v>
      </c>
      <c r="M593" s="127"/>
      <c r="N593" s="127"/>
    </row>
    <row r="594" spans="6:14" x14ac:dyDescent="0.25">
      <c r="F594" s="124"/>
      <c r="G594" s="126"/>
      <c r="H594" s="126"/>
      <c r="I594" s="126"/>
      <c r="J594" s="124"/>
      <c r="K594" s="124" t="s">
        <v>544</v>
      </c>
      <c r="L594" s="126"/>
      <c r="M594" s="127"/>
      <c r="N594" s="127"/>
    </row>
    <row r="595" spans="6:14" x14ac:dyDescent="0.25">
      <c r="F595" s="124" t="s">
        <v>545</v>
      </c>
      <c r="G595" s="126" t="s">
        <v>198</v>
      </c>
      <c r="H595" s="126"/>
      <c r="I595" s="126"/>
      <c r="J595" s="124"/>
      <c r="K595" s="124" t="s">
        <v>546</v>
      </c>
      <c r="L595" s="126" t="s">
        <v>198</v>
      </c>
      <c r="M595" s="127"/>
      <c r="N595" s="127"/>
    </row>
    <row r="596" spans="6:14" x14ac:dyDescent="0.25">
      <c r="F596" s="126"/>
      <c r="G596" s="126"/>
      <c r="H596" s="126"/>
      <c r="I596" s="126"/>
      <c r="J596" s="126"/>
      <c r="K596" s="126"/>
      <c r="L596" s="126"/>
      <c r="M596" s="127"/>
      <c r="N596" s="127"/>
    </row>
    <row r="597" spans="6:14" x14ac:dyDescent="0.25">
      <c r="F597" s="124" t="s">
        <v>533</v>
      </c>
      <c r="G597" s="125">
        <v>7161421</v>
      </c>
      <c r="H597" s="126"/>
      <c r="I597" s="126"/>
      <c r="J597" s="124"/>
      <c r="K597" s="124" t="s">
        <v>124</v>
      </c>
      <c r="L597" s="126" t="s">
        <v>950</v>
      </c>
      <c r="M597" s="127"/>
      <c r="N597" s="127"/>
    </row>
    <row r="598" spans="6:14" x14ac:dyDescent="0.25">
      <c r="F598" s="124" t="s">
        <v>535</v>
      </c>
      <c r="G598" s="126" t="s">
        <v>914</v>
      </c>
      <c r="H598" s="126"/>
      <c r="I598" s="126"/>
      <c r="J598" s="124"/>
      <c r="K598" s="124" t="s">
        <v>537</v>
      </c>
      <c r="L598" s="126" t="s">
        <v>951</v>
      </c>
      <c r="M598" s="127"/>
      <c r="N598" s="127"/>
    </row>
    <row r="599" spans="6:14" x14ac:dyDescent="0.25">
      <c r="F599" s="124" t="s">
        <v>539</v>
      </c>
      <c r="G599" s="126" t="s">
        <v>952</v>
      </c>
      <c r="H599" s="126" t="s">
        <v>565</v>
      </c>
      <c r="I599" s="128">
        <v>991700275</v>
      </c>
      <c r="J599" s="124" t="s">
        <v>542</v>
      </c>
      <c r="K599" s="126"/>
      <c r="L599" s="126" t="s">
        <v>687</v>
      </c>
      <c r="M599" s="127"/>
      <c r="N599" s="127"/>
    </row>
    <row r="600" spans="6:14" x14ac:dyDescent="0.25">
      <c r="F600" s="124"/>
      <c r="G600" s="126"/>
      <c r="H600" s="126"/>
      <c r="I600" s="126"/>
      <c r="J600" s="124"/>
      <c r="K600" s="124" t="s">
        <v>544</v>
      </c>
      <c r="L600" s="126"/>
      <c r="M600" s="127"/>
      <c r="N600" s="127"/>
    </row>
    <row r="601" spans="6:14" x14ac:dyDescent="0.25">
      <c r="F601" s="124" t="s">
        <v>545</v>
      </c>
      <c r="G601" s="126" t="s">
        <v>198</v>
      </c>
      <c r="H601" s="126"/>
      <c r="I601" s="126"/>
      <c r="J601" s="124"/>
      <c r="K601" s="124" t="s">
        <v>546</v>
      </c>
      <c r="L601" s="126" t="s">
        <v>198</v>
      </c>
      <c r="M601" s="127"/>
      <c r="N601" s="127"/>
    </row>
    <row r="602" spans="6:14" x14ac:dyDescent="0.25">
      <c r="F602" s="126"/>
      <c r="G602" s="126"/>
      <c r="H602" s="126"/>
      <c r="I602" s="126"/>
      <c r="J602" s="126"/>
      <c r="K602" s="126"/>
      <c r="L602" s="126"/>
      <c r="M602" s="127"/>
      <c r="N602" s="127"/>
    </row>
    <row r="603" spans="6:14" x14ac:dyDescent="0.25">
      <c r="F603" s="124" t="s">
        <v>533</v>
      </c>
      <c r="G603" s="125">
        <v>7161521</v>
      </c>
      <c r="H603" s="126"/>
      <c r="I603" s="126"/>
      <c r="J603" s="124"/>
      <c r="K603" s="124" t="s">
        <v>124</v>
      </c>
      <c r="L603" s="126" t="s">
        <v>953</v>
      </c>
      <c r="M603" s="127"/>
      <c r="N603" s="127"/>
    </row>
    <row r="604" spans="6:14" x14ac:dyDescent="0.25">
      <c r="F604" s="124" t="s">
        <v>535</v>
      </c>
      <c r="G604" s="126" t="s">
        <v>954</v>
      </c>
      <c r="H604" s="126"/>
      <c r="I604" s="126"/>
      <c r="J604" s="124"/>
      <c r="K604" s="124" t="s">
        <v>537</v>
      </c>
      <c r="L604" s="126" t="s">
        <v>955</v>
      </c>
      <c r="M604" s="127"/>
      <c r="N604" s="127"/>
    </row>
    <row r="605" spans="6:14" x14ac:dyDescent="0.25">
      <c r="F605" s="124" t="s">
        <v>539</v>
      </c>
      <c r="G605" s="126" t="s">
        <v>956</v>
      </c>
      <c r="H605" s="126" t="s">
        <v>565</v>
      </c>
      <c r="I605" s="128">
        <v>991809701</v>
      </c>
      <c r="J605" s="124" t="s">
        <v>542</v>
      </c>
      <c r="K605" s="126"/>
      <c r="L605" s="126" t="s">
        <v>957</v>
      </c>
      <c r="M605" s="127"/>
      <c r="N605" s="127"/>
    </row>
    <row r="606" spans="6:14" x14ac:dyDescent="0.25">
      <c r="F606" s="124"/>
      <c r="G606" s="126"/>
      <c r="H606" s="126"/>
      <c r="I606" s="126"/>
      <c r="J606" s="124"/>
      <c r="K606" s="124" t="s">
        <v>544</v>
      </c>
      <c r="L606" s="126"/>
      <c r="M606" s="127"/>
      <c r="N606" s="127"/>
    </row>
    <row r="607" spans="6:14" x14ac:dyDescent="0.25">
      <c r="F607" s="124" t="s">
        <v>545</v>
      </c>
      <c r="G607" s="126" t="s">
        <v>198</v>
      </c>
      <c r="H607" s="126"/>
      <c r="I607" s="126"/>
      <c r="J607" s="124"/>
      <c r="K607" s="124" t="s">
        <v>546</v>
      </c>
      <c r="L607" s="126" t="s">
        <v>958</v>
      </c>
      <c r="M607" s="127"/>
      <c r="N607" s="127"/>
    </row>
    <row r="608" spans="6:14" x14ac:dyDescent="0.25">
      <c r="F608" s="126"/>
      <c r="G608" s="126"/>
      <c r="H608" s="126"/>
      <c r="I608" s="126"/>
      <c r="J608" s="126"/>
      <c r="K608" s="126"/>
      <c r="L608" s="126"/>
      <c r="M608" s="127"/>
      <c r="N608" s="127"/>
    </row>
    <row r="609" spans="6:14" x14ac:dyDescent="0.25">
      <c r="F609" s="124" t="s">
        <v>533</v>
      </c>
      <c r="G609" s="125">
        <v>8001121</v>
      </c>
      <c r="H609" s="126"/>
      <c r="I609" s="126"/>
      <c r="J609" s="124"/>
      <c r="K609" s="124" t="s">
        <v>124</v>
      </c>
      <c r="L609" s="126" t="s">
        <v>959</v>
      </c>
      <c r="M609" s="127"/>
      <c r="N609" s="127"/>
    </row>
    <row r="610" spans="6:14" x14ac:dyDescent="0.25">
      <c r="F610" s="124" t="s">
        <v>535</v>
      </c>
      <c r="G610" s="126" t="s">
        <v>960</v>
      </c>
      <c r="H610" s="126"/>
      <c r="I610" s="126"/>
      <c r="J610" s="124"/>
      <c r="K610" s="124" t="s">
        <v>537</v>
      </c>
      <c r="L610" s="126" t="s">
        <v>961</v>
      </c>
      <c r="M610" s="127"/>
      <c r="N610" s="127"/>
    </row>
    <row r="611" spans="6:14" x14ac:dyDescent="0.25">
      <c r="F611" s="124" t="s">
        <v>539</v>
      </c>
      <c r="G611" s="126" t="s">
        <v>962</v>
      </c>
      <c r="H611" s="126" t="s">
        <v>963</v>
      </c>
      <c r="I611" s="128">
        <v>891346245</v>
      </c>
      <c r="J611" s="124" t="s">
        <v>542</v>
      </c>
      <c r="K611" s="126"/>
      <c r="L611" s="126" t="s">
        <v>964</v>
      </c>
      <c r="M611" s="127"/>
      <c r="N611" s="127"/>
    </row>
    <row r="612" spans="6:14" x14ac:dyDescent="0.25">
      <c r="F612" s="124"/>
      <c r="G612" s="126"/>
      <c r="H612" s="126"/>
      <c r="I612" s="126"/>
      <c r="J612" s="124"/>
      <c r="K612" s="124" t="s">
        <v>544</v>
      </c>
      <c r="L612" s="126"/>
      <c r="M612" s="127"/>
      <c r="N612" s="127"/>
    </row>
    <row r="613" spans="6:14" x14ac:dyDescent="0.25">
      <c r="F613" s="124" t="s">
        <v>545</v>
      </c>
      <c r="G613" s="126" t="s">
        <v>198</v>
      </c>
      <c r="H613" s="126"/>
      <c r="I613" s="126"/>
      <c r="J613" s="124"/>
      <c r="K613" s="124" t="s">
        <v>546</v>
      </c>
      <c r="L613" s="126" t="s">
        <v>965</v>
      </c>
      <c r="M613" s="127"/>
      <c r="N613" s="127"/>
    </row>
    <row r="614" spans="6:14" x14ac:dyDescent="0.25">
      <c r="F614" s="126"/>
      <c r="G614" s="126"/>
      <c r="H614" s="126"/>
      <c r="I614" s="126"/>
      <c r="J614" s="126"/>
      <c r="K614" s="126"/>
      <c r="L614" s="126"/>
      <c r="M614" s="127"/>
      <c r="N614" s="127"/>
    </row>
    <row r="615" spans="6:14" x14ac:dyDescent="0.25">
      <c r="F615" s="124" t="s">
        <v>533</v>
      </c>
      <c r="G615" s="125">
        <v>8002021</v>
      </c>
      <c r="H615" s="126"/>
      <c r="I615" s="126"/>
      <c r="J615" s="124"/>
      <c r="K615" s="124" t="s">
        <v>124</v>
      </c>
      <c r="L615" s="126" t="s">
        <v>966</v>
      </c>
      <c r="M615" s="127"/>
      <c r="N615" s="127"/>
    </row>
    <row r="616" spans="6:14" x14ac:dyDescent="0.25">
      <c r="F616" s="124" t="s">
        <v>535</v>
      </c>
      <c r="G616" s="126" t="s">
        <v>967</v>
      </c>
      <c r="H616" s="126"/>
      <c r="I616" s="126"/>
      <c r="J616" s="124"/>
      <c r="K616" s="124" t="s">
        <v>537</v>
      </c>
      <c r="L616" s="126" t="s">
        <v>968</v>
      </c>
      <c r="M616" s="127"/>
      <c r="N616" s="127"/>
    </row>
    <row r="617" spans="6:14" x14ac:dyDescent="0.25">
      <c r="F617" s="124" t="s">
        <v>539</v>
      </c>
      <c r="G617" s="126" t="s">
        <v>969</v>
      </c>
      <c r="H617" s="126" t="s">
        <v>970</v>
      </c>
      <c r="I617" s="128">
        <v>625251820</v>
      </c>
      <c r="J617" s="124" t="s">
        <v>542</v>
      </c>
      <c r="K617" s="126"/>
      <c r="L617" s="126" t="s">
        <v>971</v>
      </c>
      <c r="M617" s="127"/>
      <c r="N617" s="127"/>
    </row>
    <row r="618" spans="6:14" x14ac:dyDescent="0.25">
      <c r="F618" s="124"/>
      <c r="G618" s="126"/>
      <c r="H618" s="126"/>
      <c r="I618" s="126"/>
      <c r="J618" s="124"/>
      <c r="K618" s="124" t="s">
        <v>544</v>
      </c>
      <c r="L618" s="126"/>
      <c r="M618" s="127"/>
      <c r="N618" s="127"/>
    </row>
    <row r="619" spans="6:14" x14ac:dyDescent="0.25">
      <c r="F619" s="124" t="s">
        <v>545</v>
      </c>
      <c r="G619" s="126" t="s">
        <v>198</v>
      </c>
      <c r="H619" s="126"/>
      <c r="I619" s="126"/>
      <c r="J619" s="124"/>
      <c r="K619" s="124" t="s">
        <v>546</v>
      </c>
      <c r="L619" s="126" t="s">
        <v>972</v>
      </c>
      <c r="M619" s="127"/>
      <c r="N619" s="127"/>
    </row>
    <row r="620" spans="6:14" x14ac:dyDescent="0.25">
      <c r="F620" s="126"/>
      <c r="G620" s="126"/>
      <c r="H620" s="126"/>
      <c r="I620" s="126"/>
      <c r="J620" s="126"/>
      <c r="K620" s="126"/>
      <c r="L620" s="126"/>
      <c r="M620" s="127"/>
      <c r="N620" s="127"/>
    </row>
    <row r="621" spans="6:14" x14ac:dyDescent="0.25">
      <c r="F621" s="124" t="s">
        <v>533</v>
      </c>
      <c r="G621" s="125">
        <v>8002821</v>
      </c>
      <c r="H621" s="126"/>
      <c r="I621" s="126"/>
      <c r="J621" s="124"/>
      <c r="K621" s="124" t="s">
        <v>124</v>
      </c>
      <c r="L621" s="126" t="s">
        <v>973</v>
      </c>
      <c r="M621" s="127"/>
      <c r="N621" s="127"/>
    </row>
    <row r="622" spans="6:14" x14ac:dyDescent="0.25">
      <c r="F622" s="124" t="s">
        <v>535</v>
      </c>
      <c r="G622" s="126" t="s">
        <v>974</v>
      </c>
      <c r="H622" s="126"/>
      <c r="I622" s="126"/>
      <c r="J622" s="124"/>
      <c r="K622" s="124" t="s">
        <v>537</v>
      </c>
      <c r="L622" s="126" t="s">
        <v>961</v>
      </c>
      <c r="M622" s="127"/>
      <c r="N622" s="127"/>
    </row>
    <row r="623" spans="6:14" x14ac:dyDescent="0.25">
      <c r="F623" s="124" t="s">
        <v>539</v>
      </c>
      <c r="G623" s="126" t="s">
        <v>962</v>
      </c>
      <c r="H623" s="126" t="s">
        <v>963</v>
      </c>
      <c r="I623" s="128">
        <v>891346245</v>
      </c>
      <c r="J623" s="124" t="s">
        <v>542</v>
      </c>
      <c r="K623" s="126"/>
      <c r="L623" s="126" t="s">
        <v>964</v>
      </c>
      <c r="M623" s="127"/>
      <c r="N623" s="127"/>
    </row>
    <row r="624" spans="6:14" x14ac:dyDescent="0.25">
      <c r="F624" s="124"/>
      <c r="G624" s="126"/>
      <c r="H624" s="126"/>
      <c r="I624" s="126"/>
      <c r="J624" s="124"/>
      <c r="K624" s="124" t="s">
        <v>544</v>
      </c>
      <c r="L624" s="126"/>
      <c r="M624" s="127"/>
      <c r="N624" s="127"/>
    </row>
    <row r="625" spans="6:14" x14ac:dyDescent="0.25">
      <c r="F625" s="124" t="s">
        <v>545</v>
      </c>
      <c r="G625" s="126" t="s">
        <v>198</v>
      </c>
      <c r="H625" s="126"/>
      <c r="I625" s="126"/>
      <c r="J625" s="124"/>
      <c r="K625" s="124" t="s">
        <v>546</v>
      </c>
      <c r="L625" s="126" t="s">
        <v>975</v>
      </c>
      <c r="M625" s="127"/>
      <c r="N625" s="127"/>
    </row>
    <row r="626" spans="6:14" x14ac:dyDescent="0.25">
      <c r="F626" s="126"/>
      <c r="G626" s="126"/>
      <c r="H626" s="126"/>
      <c r="I626" s="126"/>
      <c r="J626" s="126"/>
      <c r="K626" s="126"/>
      <c r="L626" s="126"/>
      <c r="M626" s="127"/>
      <c r="N626" s="127"/>
    </row>
    <row r="627" spans="6:14" x14ac:dyDescent="0.25">
      <c r="F627" s="124" t="s">
        <v>533</v>
      </c>
      <c r="G627" s="125">
        <v>8004021</v>
      </c>
      <c r="H627" s="126"/>
      <c r="I627" s="126"/>
      <c r="J627" s="124"/>
      <c r="K627" s="124" t="s">
        <v>124</v>
      </c>
      <c r="L627" s="126" t="s">
        <v>976</v>
      </c>
      <c r="M627" s="127"/>
      <c r="N627" s="127"/>
    </row>
    <row r="628" spans="6:14" x14ac:dyDescent="0.25">
      <c r="F628" s="124" t="s">
        <v>535</v>
      </c>
      <c r="G628" s="126" t="s">
        <v>977</v>
      </c>
      <c r="H628" s="126"/>
      <c r="I628" s="126"/>
      <c r="J628" s="124"/>
      <c r="K628" s="124" t="s">
        <v>537</v>
      </c>
      <c r="L628" s="126" t="s">
        <v>978</v>
      </c>
      <c r="M628" s="127"/>
      <c r="N628" s="127"/>
    </row>
    <row r="629" spans="6:14" x14ac:dyDescent="0.25">
      <c r="F629" s="124" t="s">
        <v>539</v>
      </c>
      <c r="G629" s="131" t="s">
        <v>979</v>
      </c>
      <c r="H629" s="126" t="s">
        <v>970</v>
      </c>
      <c r="I629" s="128">
        <v>601732219</v>
      </c>
      <c r="J629" s="124" t="s">
        <v>542</v>
      </c>
      <c r="K629" s="126"/>
      <c r="L629" s="126" t="s">
        <v>980</v>
      </c>
      <c r="M629" s="127"/>
      <c r="N629" s="127"/>
    </row>
    <row r="630" spans="6:14" x14ac:dyDescent="0.25">
      <c r="F630" s="124"/>
      <c r="G630" s="131" t="s">
        <v>981</v>
      </c>
      <c r="H630" s="126"/>
      <c r="I630" s="126"/>
      <c r="J630" s="124"/>
      <c r="K630" s="124" t="s">
        <v>544</v>
      </c>
      <c r="L630" s="126"/>
      <c r="M630" s="127"/>
      <c r="N630" s="127"/>
    </row>
    <row r="631" spans="6:14" x14ac:dyDescent="0.25">
      <c r="F631" s="124" t="s">
        <v>545</v>
      </c>
      <c r="G631" s="126" t="s">
        <v>198</v>
      </c>
      <c r="H631" s="126"/>
      <c r="I631" s="126"/>
      <c r="J631" s="124"/>
      <c r="K631" s="124" t="s">
        <v>546</v>
      </c>
      <c r="L631" s="126" t="s">
        <v>982</v>
      </c>
      <c r="M631" s="127"/>
      <c r="N631" s="127"/>
    </row>
    <row r="632" spans="6:14" x14ac:dyDescent="0.25">
      <c r="F632" s="126"/>
      <c r="G632" s="126"/>
      <c r="H632" s="126"/>
      <c r="I632" s="126"/>
      <c r="J632" s="126"/>
      <c r="K632" s="126"/>
      <c r="L632" s="126"/>
      <c r="M632" s="127"/>
      <c r="N632" s="127"/>
    </row>
    <row r="633" spans="6:14" x14ac:dyDescent="0.25">
      <c r="F633" s="126"/>
      <c r="G633" s="126"/>
      <c r="H633" s="126"/>
      <c r="I633" s="126"/>
      <c r="J633" s="129" t="s">
        <v>586</v>
      </c>
      <c r="K633" s="130">
        <v>12</v>
      </c>
      <c r="L633" s="129" t="s">
        <v>587</v>
      </c>
      <c r="M633" s="127"/>
      <c r="N633" s="127"/>
    </row>
    <row r="634" spans="6:14" x14ac:dyDescent="0.25">
      <c r="F634" s="126"/>
      <c r="G634" s="126"/>
      <c r="H634" s="126"/>
      <c r="I634" s="126"/>
      <c r="J634" s="126"/>
      <c r="K634" s="126"/>
      <c r="L634" s="126"/>
      <c r="M634" s="127"/>
      <c r="N634" s="127"/>
    </row>
    <row r="635" spans="6:14" x14ac:dyDescent="0.25">
      <c r="F635" s="124"/>
      <c r="G635" s="124"/>
      <c r="H635" s="124"/>
      <c r="I635" s="126"/>
      <c r="J635" s="126"/>
      <c r="K635" s="126"/>
      <c r="L635" s="126"/>
      <c r="M635" s="127"/>
      <c r="N635" s="127"/>
    </row>
    <row r="636" spans="6:14" x14ac:dyDescent="0.25">
      <c r="F636" s="126" t="s">
        <v>588</v>
      </c>
      <c r="G636" s="126"/>
      <c r="H636" s="126"/>
      <c r="I636" s="126"/>
      <c r="J636" s="126"/>
      <c r="K636" s="126"/>
      <c r="L636" s="126"/>
      <c r="M636" s="127"/>
      <c r="N636" s="127"/>
    </row>
    <row r="637" spans="6:14" x14ac:dyDescent="0.25">
      <c r="F637" s="126" t="s">
        <v>589</v>
      </c>
      <c r="G637" s="126"/>
      <c r="H637" s="126"/>
      <c r="I637" s="126"/>
      <c r="J637" s="126"/>
      <c r="K637" s="126"/>
      <c r="L637" s="126"/>
      <c r="M637" s="127"/>
      <c r="N637" s="127"/>
    </row>
    <row r="638" spans="6:14" x14ac:dyDescent="0.25">
      <c r="F638" s="126"/>
      <c r="G638" s="126"/>
      <c r="H638" s="126"/>
      <c r="I638" s="126"/>
      <c r="J638" s="126"/>
      <c r="K638" s="126"/>
      <c r="L638" s="126"/>
      <c r="M638" s="127"/>
      <c r="N638" s="127"/>
    </row>
    <row r="639" spans="6:14" x14ac:dyDescent="0.25">
      <c r="F639" s="124" t="s">
        <v>533</v>
      </c>
      <c r="G639" s="125">
        <v>8005021</v>
      </c>
      <c r="H639" s="126"/>
      <c r="I639" s="126"/>
      <c r="J639" s="124"/>
      <c r="K639" s="124" t="s">
        <v>124</v>
      </c>
      <c r="L639" s="126" t="s">
        <v>983</v>
      </c>
      <c r="M639" s="127"/>
      <c r="N639" s="127"/>
    </row>
    <row r="640" spans="6:14" x14ac:dyDescent="0.25">
      <c r="F640" s="124" t="s">
        <v>535</v>
      </c>
      <c r="G640" s="126" t="s">
        <v>974</v>
      </c>
      <c r="H640" s="126"/>
      <c r="I640" s="126"/>
      <c r="J640" s="124"/>
      <c r="K640" s="124" t="s">
        <v>537</v>
      </c>
      <c r="L640" s="126" t="s">
        <v>961</v>
      </c>
      <c r="M640" s="127"/>
      <c r="N640" s="127"/>
    </row>
    <row r="641" spans="6:14" x14ac:dyDescent="0.25">
      <c r="F641" s="124" t="s">
        <v>539</v>
      </c>
      <c r="G641" s="126" t="s">
        <v>962</v>
      </c>
      <c r="H641" s="126" t="s">
        <v>963</v>
      </c>
      <c r="I641" s="128">
        <v>891346245</v>
      </c>
      <c r="J641" s="124" t="s">
        <v>542</v>
      </c>
      <c r="K641" s="126"/>
      <c r="L641" s="126" t="s">
        <v>964</v>
      </c>
      <c r="M641" s="127"/>
      <c r="N641" s="127"/>
    </row>
    <row r="642" spans="6:14" x14ac:dyDescent="0.25">
      <c r="F642" s="124"/>
      <c r="G642" s="126"/>
      <c r="H642" s="126"/>
      <c r="I642" s="126"/>
      <c r="J642" s="124"/>
      <c r="K642" s="124" t="s">
        <v>544</v>
      </c>
      <c r="L642" s="126"/>
      <c r="M642" s="127"/>
      <c r="N642" s="127"/>
    </row>
    <row r="643" spans="6:14" x14ac:dyDescent="0.25">
      <c r="F643" s="124" t="s">
        <v>545</v>
      </c>
      <c r="G643" s="126" t="s">
        <v>198</v>
      </c>
      <c r="H643" s="126"/>
      <c r="I643" s="126"/>
      <c r="J643" s="124"/>
      <c r="K643" s="124" t="s">
        <v>546</v>
      </c>
      <c r="L643" s="126" t="s">
        <v>975</v>
      </c>
      <c r="M643" s="127"/>
      <c r="N643" s="127"/>
    </row>
    <row r="644" spans="6:14" x14ac:dyDescent="0.25">
      <c r="F644" s="126"/>
      <c r="G644" s="126"/>
      <c r="H644" s="126"/>
      <c r="I644" s="126"/>
      <c r="J644" s="126"/>
      <c r="K644" s="126"/>
      <c r="L644" s="126"/>
      <c r="M644" s="127"/>
      <c r="N644" s="127"/>
    </row>
    <row r="645" spans="6:14" x14ac:dyDescent="0.25">
      <c r="F645" s="124" t="s">
        <v>533</v>
      </c>
      <c r="G645" s="125">
        <v>8015021</v>
      </c>
      <c r="H645" s="126"/>
      <c r="I645" s="126"/>
      <c r="J645" s="124"/>
      <c r="K645" s="124" t="s">
        <v>124</v>
      </c>
      <c r="L645" s="126" t="s">
        <v>984</v>
      </c>
      <c r="M645" s="127"/>
      <c r="N645" s="127"/>
    </row>
    <row r="646" spans="6:14" x14ac:dyDescent="0.25">
      <c r="F646" s="124" t="s">
        <v>535</v>
      </c>
      <c r="G646" s="126" t="s">
        <v>985</v>
      </c>
      <c r="H646" s="126"/>
      <c r="I646" s="126"/>
      <c r="J646" s="124"/>
      <c r="K646" s="124" t="s">
        <v>537</v>
      </c>
      <c r="L646" s="126" t="s">
        <v>986</v>
      </c>
      <c r="M646" s="127"/>
      <c r="N646" s="127"/>
    </row>
    <row r="647" spans="6:14" x14ac:dyDescent="0.25">
      <c r="F647" s="124" t="s">
        <v>539</v>
      </c>
      <c r="G647" s="126" t="s">
        <v>987</v>
      </c>
      <c r="H647" s="126" t="s">
        <v>970</v>
      </c>
      <c r="I647" s="128">
        <v>606042603</v>
      </c>
      <c r="J647" s="124" t="s">
        <v>542</v>
      </c>
      <c r="K647" s="126"/>
      <c r="L647" s="126" t="s">
        <v>988</v>
      </c>
      <c r="M647" s="127"/>
      <c r="N647" s="127"/>
    </row>
    <row r="648" spans="6:14" x14ac:dyDescent="0.25">
      <c r="F648" s="124"/>
      <c r="G648" s="126"/>
      <c r="H648" s="126"/>
      <c r="I648" s="126"/>
      <c r="J648" s="124"/>
      <c r="K648" s="124" t="s">
        <v>544</v>
      </c>
      <c r="L648" s="126"/>
      <c r="M648" s="127"/>
      <c r="N648" s="127"/>
    </row>
    <row r="649" spans="6:14" x14ac:dyDescent="0.25">
      <c r="F649" s="124" t="s">
        <v>545</v>
      </c>
      <c r="G649" s="126" t="s">
        <v>198</v>
      </c>
      <c r="H649" s="126"/>
      <c r="I649" s="126"/>
      <c r="J649" s="124"/>
      <c r="K649" s="124" t="s">
        <v>546</v>
      </c>
      <c r="L649" s="126" t="s">
        <v>989</v>
      </c>
      <c r="M649" s="127"/>
      <c r="N649" s="127"/>
    </row>
    <row r="650" spans="6:14" x14ac:dyDescent="0.25">
      <c r="F650" s="126"/>
      <c r="G650" s="126"/>
      <c r="H650" s="126"/>
      <c r="I650" s="126"/>
      <c r="J650" s="126"/>
      <c r="K650" s="126"/>
      <c r="L650" s="126"/>
      <c r="M650" s="127"/>
      <c r="N650" s="127"/>
    </row>
    <row r="651" spans="6:14" x14ac:dyDescent="0.25">
      <c r="F651" s="124" t="s">
        <v>533</v>
      </c>
      <c r="G651" s="125">
        <v>8017021</v>
      </c>
      <c r="H651" s="126"/>
      <c r="I651" s="126"/>
      <c r="J651" s="124"/>
      <c r="K651" s="124" t="s">
        <v>124</v>
      </c>
      <c r="L651" s="126" t="s">
        <v>990</v>
      </c>
      <c r="M651" s="127"/>
      <c r="N651" s="127"/>
    </row>
    <row r="652" spans="6:14" x14ac:dyDescent="0.25">
      <c r="F652" s="124" t="s">
        <v>535</v>
      </c>
      <c r="G652" s="126" t="s">
        <v>991</v>
      </c>
      <c r="H652" s="126"/>
      <c r="I652" s="126"/>
      <c r="J652" s="124"/>
      <c r="K652" s="124" t="s">
        <v>537</v>
      </c>
      <c r="L652" s="126" t="s">
        <v>992</v>
      </c>
      <c r="M652" s="127"/>
      <c r="N652" s="127"/>
    </row>
    <row r="653" spans="6:14" x14ac:dyDescent="0.25">
      <c r="F653" s="124" t="s">
        <v>539</v>
      </c>
      <c r="G653" s="126" t="s">
        <v>551</v>
      </c>
      <c r="H653" s="126" t="s">
        <v>541</v>
      </c>
      <c r="I653" s="128">
        <v>837070027</v>
      </c>
      <c r="J653" s="124" t="s">
        <v>542</v>
      </c>
      <c r="K653" s="126"/>
      <c r="L653" s="126" t="s">
        <v>993</v>
      </c>
      <c r="M653" s="127"/>
      <c r="N653" s="127"/>
    </row>
    <row r="654" spans="6:14" x14ac:dyDescent="0.25">
      <c r="F654" s="124"/>
      <c r="G654" s="126"/>
      <c r="H654" s="126"/>
      <c r="I654" s="126"/>
      <c r="J654" s="124"/>
      <c r="K654" s="124" t="s">
        <v>544</v>
      </c>
      <c r="L654" s="126"/>
      <c r="M654" s="127"/>
      <c r="N654" s="127"/>
    </row>
    <row r="655" spans="6:14" x14ac:dyDescent="0.25">
      <c r="F655" s="124" t="s">
        <v>545</v>
      </c>
      <c r="G655" s="126" t="s">
        <v>198</v>
      </c>
      <c r="H655" s="126"/>
      <c r="I655" s="126"/>
      <c r="J655" s="124"/>
      <c r="K655" s="124" t="s">
        <v>546</v>
      </c>
      <c r="L655" s="126" t="s">
        <v>994</v>
      </c>
      <c r="M655" s="127"/>
      <c r="N655" s="127"/>
    </row>
    <row r="656" spans="6:14" x14ac:dyDescent="0.25">
      <c r="F656" s="126"/>
      <c r="G656" s="126"/>
      <c r="H656" s="126"/>
      <c r="I656" s="126"/>
      <c r="J656" s="126"/>
      <c r="K656" s="126"/>
      <c r="L656" s="126"/>
      <c r="M656" s="127"/>
      <c r="N656" s="127"/>
    </row>
    <row r="657" spans="6:14" x14ac:dyDescent="0.25">
      <c r="F657" s="124" t="s">
        <v>533</v>
      </c>
      <c r="G657" s="125">
        <v>8018021</v>
      </c>
      <c r="H657" s="126"/>
      <c r="I657" s="126"/>
      <c r="J657" s="124"/>
      <c r="K657" s="124" t="s">
        <v>124</v>
      </c>
      <c r="L657" s="126" t="s">
        <v>995</v>
      </c>
      <c r="M657" s="127"/>
      <c r="N657" s="127"/>
    </row>
    <row r="658" spans="6:14" x14ac:dyDescent="0.25">
      <c r="F658" s="124" t="s">
        <v>535</v>
      </c>
      <c r="G658" s="126" t="s">
        <v>996</v>
      </c>
      <c r="H658" s="126"/>
      <c r="I658" s="126"/>
      <c r="J658" s="124"/>
      <c r="K658" s="124" t="s">
        <v>537</v>
      </c>
      <c r="L658" s="126" t="s">
        <v>997</v>
      </c>
      <c r="M658" s="127"/>
      <c r="N658" s="127"/>
    </row>
    <row r="659" spans="6:14" x14ac:dyDescent="0.25">
      <c r="F659" s="124" t="s">
        <v>539</v>
      </c>
      <c r="G659" s="126" t="s">
        <v>987</v>
      </c>
      <c r="H659" s="126" t="s">
        <v>970</v>
      </c>
      <c r="I659" s="128">
        <v>606061784</v>
      </c>
      <c r="J659" s="124" t="s">
        <v>542</v>
      </c>
      <c r="K659" s="126"/>
      <c r="L659" s="126" t="s">
        <v>998</v>
      </c>
      <c r="M659" s="127"/>
      <c r="N659" s="127"/>
    </row>
    <row r="660" spans="6:14" x14ac:dyDescent="0.25">
      <c r="F660" s="124"/>
      <c r="G660" s="126"/>
      <c r="H660" s="126"/>
      <c r="I660" s="126"/>
      <c r="J660" s="124"/>
      <c r="K660" s="124" t="s">
        <v>544</v>
      </c>
      <c r="L660" s="126"/>
      <c r="M660" s="127"/>
      <c r="N660" s="127"/>
    </row>
    <row r="661" spans="6:14" x14ac:dyDescent="0.25">
      <c r="F661" s="124" t="s">
        <v>545</v>
      </c>
      <c r="G661" s="126" t="s">
        <v>198</v>
      </c>
      <c r="H661" s="126"/>
      <c r="I661" s="126"/>
      <c r="J661" s="124"/>
      <c r="K661" s="124" t="s">
        <v>546</v>
      </c>
      <c r="L661" s="126" t="s">
        <v>999</v>
      </c>
      <c r="M661" s="127"/>
      <c r="N661" s="127"/>
    </row>
    <row r="662" spans="6:14" x14ac:dyDescent="0.25">
      <c r="F662" s="126"/>
      <c r="G662" s="126"/>
      <c r="H662" s="126"/>
      <c r="I662" s="126"/>
      <c r="J662" s="126"/>
      <c r="K662" s="126"/>
      <c r="L662" s="126"/>
      <c r="M662" s="127"/>
      <c r="N662" s="127"/>
    </row>
    <row r="663" spans="6:14" x14ac:dyDescent="0.25">
      <c r="F663" s="124" t="s">
        <v>533</v>
      </c>
      <c r="G663" s="125">
        <v>8019221</v>
      </c>
      <c r="H663" s="126"/>
      <c r="I663" s="126"/>
      <c r="J663" s="124"/>
      <c r="K663" s="124" t="s">
        <v>124</v>
      </c>
      <c r="L663" s="126" t="s">
        <v>1000</v>
      </c>
      <c r="M663" s="127"/>
      <c r="N663" s="127"/>
    </row>
    <row r="664" spans="6:14" x14ac:dyDescent="0.25">
      <c r="F664" s="124" t="s">
        <v>535</v>
      </c>
      <c r="G664" s="131" t="s">
        <v>1001</v>
      </c>
      <c r="H664" s="131"/>
      <c r="I664" s="131"/>
      <c r="J664" s="126"/>
      <c r="K664" s="126"/>
      <c r="L664" s="126"/>
      <c r="M664" s="127"/>
      <c r="N664" s="127"/>
    </row>
    <row r="665" spans="6:14" x14ac:dyDescent="0.25">
      <c r="F665" s="124"/>
      <c r="G665" s="131" t="s">
        <v>1002</v>
      </c>
      <c r="H665" s="131"/>
      <c r="I665" s="131"/>
      <c r="J665" s="124"/>
      <c r="K665" s="124" t="s">
        <v>537</v>
      </c>
      <c r="L665" s="126" t="s">
        <v>961</v>
      </c>
      <c r="M665" s="127"/>
      <c r="N665" s="127"/>
    </row>
    <row r="666" spans="6:14" x14ac:dyDescent="0.25">
      <c r="F666" s="124" t="s">
        <v>539</v>
      </c>
      <c r="G666" s="126" t="s">
        <v>962</v>
      </c>
      <c r="H666" s="126" t="s">
        <v>963</v>
      </c>
      <c r="I666" s="128">
        <v>891346245</v>
      </c>
      <c r="J666" s="124" t="s">
        <v>542</v>
      </c>
      <c r="K666" s="126"/>
      <c r="L666" s="126" t="s">
        <v>964</v>
      </c>
      <c r="M666" s="127"/>
      <c r="N666" s="127"/>
    </row>
    <row r="667" spans="6:14" x14ac:dyDescent="0.25">
      <c r="F667" s="124"/>
      <c r="G667" s="126"/>
      <c r="H667" s="126"/>
      <c r="I667" s="126"/>
      <c r="J667" s="124"/>
      <c r="K667" s="124" t="s">
        <v>544</v>
      </c>
      <c r="L667" s="126"/>
      <c r="M667" s="127"/>
      <c r="N667" s="127"/>
    </row>
    <row r="668" spans="6:14" x14ac:dyDescent="0.25">
      <c r="F668" s="124" t="s">
        <v>545</v>
      </c>
      <c r="G668" s="126" t="s">
        <v>198</v>
      </c>
      <c r="H668" s="126"/>
      <c r="I668" s="126"/>
      <c r="J668" s="124"/>
      <c r="K668" s="124" t="s">
        <v>546</v>
      </c>
      <c r="L668" s="126" t="s">
        <v>975</v>
      </c>
      <c r="M668" s="127"/>
      <c r="N668" s="127"/>
    </row>
    <row r="669" spans="6:14" x14ac:dyDescent="0.25">
      <c r="F669" s="126"/>
      <c r="G669" s="126"/>
      <c r="H669" s="126"/>
      <c r="I669" s="126"/>
      <c r="J669" s="126"/>
      <c r="K669" s="126"/>
      <c r="L669" s="126"/>
      <c r="M669" s="127"/>
      <c r="N669" s="127"/>
    </row>
    <row r="670" spans="6:14" x14ac:dyDescent="0.25">
      <c r="F670" s="124" t="s">
        <v>533</v>
      </c>
      <c r="G670" s="125">
        <v>8019521</v>
      </c>
      <c r="H670" s="126"/>
      <c r="I670" s="126"/>
      <c r="J670" s="124"/>
      <c r="K670" s="124" t="s">
        <v>124</v>
      </c>
      <c r="L670" s="126" t="s">
        <v>1003</v>
      </c>
      <c r="M670" s="127"/>
      <c r="N670" s="127"/>
    </row>
    <row r="671" spans="6:14" x14ac:dyDescent="0.25">
      <c r="F671" s="124" t="s">
        <v>535</v>
      </c>
      <c r="G671" s="126" t="s">
        <v>974</v>
      </c>
      <c r="H671" s="126"/>
      <c r="I671" s="126"/>
      <c r="J671" s="124"/>
      <c r="K671" s="124" t="s">
        <v>537</v>
      </c>
      <c r="L671" s="126" t="s">
        <v>961</v>
      </c>
      <c r="M671" s="127"/>
      <c r="N671" s="127"/>
    </row>
    <row r="672" spans="6:14" x14ac:dyDescent="0.25">
      <c r="F672" s="124" t="s">
        <v>539</v>
      </c>
      <c r="G672" s="126" t="s">
        <v>962</v>
      </c>
      <c r="H672" s="126" t="s">
        <v>963</v>
      </c>
      <c r="I672" s="128">
        <v>891346245</v>
      </c>
      <c r="J672" s="124" t="s">
        <v>542</v>
      </c>
      <c r="K672" s="126"/>
      <c r="L672" s="126" t="s">
        <v>964</v>
      </c>
      <c r="M672" s="127"/>
      <c r="N672" s="127"/>
    </row>
    <row r="673" spans="6:14" x14ac:dyDescent="0.25">
      <c r="F673" s="124"/>
      <c r="G673" s="126"/>
      <c r="H673" s="126"/>
      <c r="I673" s="126"/>
      <c r="J673" s="124"/>
      <c r="K673" s="124" t="s">
        <v>544</v>
      </c>
      <c r="L673" s="126"/>
      <c r="M673" s="127"/>
      <c r="N673" s="127"/>
    </row>
    <row r="674" spans="6:14" x14ac:dyDescent="0.25">
      <c r="F674" s="124" t="s">
        <v>545</v>
      </c>
      <c r="G674" s="126" t="s">
        <v>198</v>
      </c>
      <c r="H674" s="126"/>
      <c r="I674" s="126"/>
      <c r="J674" s="124"/>
      <c r="K674" s="124" t="s">
        <v>546</v>
      </c>
      <c r="L674" s="126" t="s">
        <v>975</v>
      </c>
      <c r="M674" s="127"/>
      <c r="N674" s="127"/>
    </row>
    <row r="675" spans="6:14" x14ac:dyDescent="0.25">
      <c r="F675" s="126"/>
      <c r="G675" s="126"/>
      <c r="H675" s="126"/>
      <c r="I675" s="126"/>
      <c r="J675" s="126"/>
      <c r="K675" s="126"/>
      <c r="L675" s="126"/>
      <c r="M675" s="127"/>
      <c r="N675" s="127"/>
    </row>
    <row r="676" spans="6:14" x14ac:dyDescent="0.25">
      <c r="F676" s="124" t="s">
        <v>533</v>
      </c>
      <c r="G676" s="125">
        <v>8020021</v>
      </c>
      <c r="H676" s="126"/>
      <c r="I676" s="126"/>
      <c r="J676" s="124"/>
      <c r="K676" s="124" t="s">
        <v>124</v>
      </c>
      <c r="L676" s="126" t="s">
        <v>1004</v>
      </c>
      <c r="M676" s="127"/>
      <c r="N676" s="127"/>
    </row>
    <row r="677" spans="6:14" x14ac:dyDescent="0.25">
      <c r="F677" s="124" t="s">
        <v>535</v>
      </c>
      <c r="G677" s="126" t="s">
        <v>960</v>
      </c>
      <c r="H677" s="126"/>
      <c r="I677" s="126"/>
      <c r="J677" s="124"/>
      <c r="K677" s="124" t="s">
        <v>537</v>
      </c>
      <c r="L677" s="126" t="s">
        <v>961</v>
      </c>
      <c r="M677" s="127"/>
      <c r="N677" s="127"/>
    </row>
    <row r="678" spans="6:14" x14ac:dyDescent="0.25">
      <c r="F678" s="124" t="s">
        <v>539</v>
      </c>
      <c r="G678" s="126" t="s">
        <v>962</v>
      </c>
      <c r="H678" s="126" t="s">
        <v>963</v>
      </c>
      <c r="I678" s="128">
        <v>891346245</v>
      </c>
      <c r="J678" s="124" t="s">
        <v>542</v>
      </c>
      <c r="K678" s="126"/>
      <c r="L678" s="126" t="s">
        <v>964</v>
      </c>
      <c r="M678" s="127"/>
      <c r="N678" s="127"/>
    </row>
    <row r="679" spans="6:14" x14ac:dyDescent="0.25">
      <c r="F679" s="124"/>
      <c r="G679" s="126"/>
      <c r="H679" s="126"/>
      <c r="I679" s="126"/>
      <c r="J679" s="124"/>
      <c r="K679" s="124" t="s">
        <v>544</v>
      </c>
      <c r="L679" s="126"/>
      <c r="M679" s="127"/>
      <c r="N679" s="127"/>
    </row>
    <row r="680" spans="6:14" x14ac:dyDescent="0.25">
      <c r="F680" s="124" t="s">
        <v>545</v>
      </c>
      <c r="G680" s="126" t="s">
        <v>198</v>
      </c>
      <c r="H680" s="126"/>
      <c r="I680" s="126"/>
      <c r="J680" s="124"/>
      <c r="K680" s="124" t="s">
        <v>546</v>
      </c>
      <c r="L680" s="126" t="s">
        <v>975</v>
      </c>
      <c r="M680" s="127"/>
      <c r="N680" s="127"/>
    </row>
    <row r="681" spans="6:14" x14ac:dyDescent="0.25">
      <c r="F681" s="126"/>
      <c r="G681" s="126"/>
      <c r="H681" s="126"/>
      <c r="I681" s="126"/>
      <c r="J681" s="126"/>
      <c r="K681" s="126"/>
      <c r="L681" s="126"/>
      <c r="M681" s="127"/>
      <c r="N681" s="127"/>
    </row>
    <row r="682" spans="6:14" x14ac:dyDescent="0.25">
      <c r="F682" s="126"/>
      <c r="G682" s="126"/>
      <c r="H682" s="126"/>
      <c r="I682" s="126"/>
      <c r="J682" s="129" t="s">
        <v>586</v>
      </c>
      <c r="K682" s="130">
        <v>13</v>
      </c>
      <c r="L682" s="129" t="s">
        <v>587</v>
      </c>
      <c r="M682" s="127"/>
      <c r="N682" s="127"/>
    </row>
    <row r="683" spans="6:14" x14ac:dyDescent="0.25">
      <c r="F683" s="126"/>
      <c r="G683" s="126"/>
      <c r="H683" s="126"/>
      <c r="I683" s="126"/>
      <c r="J683" s="126"/>
      <c r="K683" s="126"/>
      <c r="L683" s="126"/>
      <c r="M683" s="127"/>
      <c r="N683" s="127"/>
    </row>
    <row r="684" spans="6:14" x14ac:dyDescent="0.25">
      <c r="F684" s="124"/>
      <c r="G684" s="124"/>
      <c r="H684" s="124"/>
      <c r="I684" s="126"/>
      <c r="J684" s="126"/>
      <c r="K684" s="126"/>
      <c r="L684" s="126"/>
      <c r="M684" s="127"/>
      <c r="N684" s="127"/>
    </row>
    <row r="685" spans="6:14" x14ac:dyDescent="0.25">
      <c r="F685" s="126" t="s">
        <v>588</v>
      </c>
      <c r="G685" s="126"/>
      <c r="H685" s="126"/>
      <c r="I685" s="126"/>
      <c r="J685" s="126"/>
      <c r="K685" s="126"/>
      <c r="L685" s="126"/>
      <c r="M685" s="127"/>
      <c r="N685" s="127"/>
    </row>
    <row r="686" spans="6:14" x14ac:dyDescent="0.25">
      <c r="F686" s="126" t="s">
        <v>589</v>
      </c>
      <c r="G686" s="126"/>
      <c r="H686" s="126"/>
      <c r="I686" s="126"/>
      <c r="J686" s="126"/>
      <c r="K686" s="126"/>
      <c r="L686" s="126"/>
      <c r="M686" s="127"/>
      <c r="N686" s="127"/>
    </row>
    <row r="687" spans="6:14" x14ac:dyDescent="0.25">
      <c r="F687" s="126"/>
      <c r="G687" s="126"/>
      <c r="H687" s="126"/>
      <c r="I687" s="126"/>
      <c r="J687" s="126"/>
      <c r="K687" s="126"/>
      <c r="L687" s="126"/>
      <c r="M687" s="127"/>
      <c r="N687" s="127"/>
    </row>
    <row r="688" spans="6:14" x14ac:dyDescent="0.25">
      <c r="F688" s="124" t="s">
        <v>533</v>
      </c>
      <c r="G688" s="125">
        <v>8021021</v>
      </c>
      <c r="H688" s="126"/>
      <c r="I688" s="126"/>
      <c r="J688" s="124"/>
      <c r="K688" s="124" t="s">
        <v>124</v>
      </c>
      <c r="L688" s="126" t="s">
        <v>1005</v>
      </c>
      <c r="M688" s="127"/>
      <c r="N688" s="127"/>
    </row>
    <row r="689" spans="6:14" x14ac:dyDescent="0.25">
      <c r="F689" s="124" t="s">
        <v>535</v>
      </c>
      <c r="G689" s="126" t="s">
        <v>1006</v>
      </c>
      <c r="H689" s="126"/>
      <c r="I689" s="126"/>
      <c r="J689" s="124"/>
      <c r="K689" s="124" t="s">
        <v>537</v>
      </c>
      <c r="L689" s="126" t="s">
        <v>986</v>
      </c>
      <c r="M689" s="127"/>
      <c r="N689" s="127"/>
    </row>
    <row r="690" spans="6:14" x14ac:dyDescent="0.25">
      <c r="F690" s="124" t="s">
        <v>539</v>
      </c>
      <c r="G690" s="126" t="s">
        <v>987</v>
      </c>
      <c r="H690" s="126" t="s">
        <v>970</v>
      </c>
      <c r="I690" s="128">
        <v>606042603</v>
      </c>
      <c r="J690" s="124" t="s">
        <v>542</v>
      </c>
      <c r="K690" s="126"/>
      <c r="L690" s="126" t="s">
        <v>988</v>
      </c>
      <c r="M690" s="127"/>
      <c r="N690" s="127"/>
    </row>
    <row r="691" spans="6:14" x14ac:dyDescent="0.25">
      <c r="F691" s="124"/>
      <c r="G691" s="126"/>
      <c r="H691" s="126"/>
      <c r="I691" s="126"/>
      <c r="J691" s="124"/>
      <c r="K691" s="124" t="s">
        <v>544</v>
      </c>
      <c r="L691" s="126"/>
      <c r="M691" s="127"/>
      <c r="N691" s="127"/>
    </row>
    <row r="692" spans="6:14" x14ac:dyDescent="0.25">
      <c r="F692" s="124" t="s">
        <v>545</v>
      </c>
      <c r="G692" s="126" t="s">
        <v>198</v>
      </c>
      <c r="H692" s="126"/>
      <c r="I692" s="126"/>
      <c r="J692" s="124"/>
      <c r="K692" s="124" t="s">
        <v>546</v>
      </c>
      <c r="L692" s="126" t="s">
        <v>1007</v>
      </c>
      <c r="M692" s="127"/>
      <c r="N692" s="127"/>
    </row>
    <row r="693" spans="6:14" x14ac:dyDescent="0.25">
      <c r="F693" s="126"/>
      <c r="G693" s="126"/>
      <c r="H693" s="126"/>
      <c r="I693" s="126"/>
      <c r="J693" s="126"/>
      <c r="K693" s="126"/>
      <c r="L693" s="126"/>
      <c r="M693" s="127"/>
      <c r="N693" s="127"/>
    </row>
    <row r="694" spans="6:14" x14ac:dyDescent="0.25">
      <c r="F694" s="124" t="s">
        <v>533</v>
      </c>
      <c r="G694" s="125">
        <v>8026021</v>
      </c>
      <c r="H694" s="126"/>
      <c r="I694" s="126"/>
      <c r="J694" s="124"/>
      <c r="K694" s="124" t="s">
        <v>124</v>
      </c>
      <c r="L694" s="126" t="s">
        <v>1008</v>
      </c>
      <c r="M694" s="127"/>
      <c r="N694" s="127"/>
    </row>
    <row r="695" spans="6:14" x14ac:dyDescent="0.25">
      <c r="F695" s="124" t="s">
        <v>535</v>
      </c>
      <c r="G695" s="126" t="s">
        <v>960</v>
      </c>
      <c r="H695" s="126"/>
      <c r="I695" s="126"/>
      <c r="J695" s="124"/>
      <c r="K695" s="124" t="s">
        <v>537</v>
      </c>
      <c r="L695" s="126" t="s">
        <v>961</v>
      </c>
      <c r="M695" s="127"/>
      <c r="N695" s="127"/>
    </row>
    <row r="696" spans="6:14" x14ac:dyDescent="0.25">
      <c r="F696" s="124" t="s">
        <v>539</v>
      </c>
      <c r="G696" s="126" t="s">
        <v>962</v>
      </c>
      <c r="H696" s="126" t="s">
        <v>963</v>
      </c>
      <c r="I696" s="128">
        <v>891346245</v>
      </c>
      <c r="J696" s="124" t="s">
        <v>542</v>
      </c>
      <c r="K696" s="126"/>
      <c r="L696" s="126" t="s">
        <v>964</v>
      </c>
      <c r="M696" s="127"/>
      <c r="N696" s="127"/>
    </row>
    <row r="697" spans="6:14" x14ac:dyDescent="0.25">
      <c r="F697" s="124"/>
      <c r="G697" s="126"/>
      <c r="H697" s="126"/>
      <c r="I697" s="126"/>
      <c r="J697" s="124"/>
      <c r="K697" s="124" t="s">
        <v>544</v>
      </c>
      <c r="L697" s="126"/>
      <c r="M697" s="127"/>
      <c r="N697" s="127"/>
    </row>
    <row r="698" spans="6:14" x14ac:dyDescent="0.25">
      <c r="F698" s="124" t="s">
        <v>545</v>
      </c>
      <c r="G698" s="126" t="s">
        <v>198</v>
      </c>
      <c r="H698" s="126"/>
      <c r="I698" s="126"/>
      <c r="J698" s="124"/>
      <c r="K698" s="124" t="s">
        <v>546</v>
      </c>
      <c r="L698" s="126" t="s">
        <v>975</v>
      </c>
      <c r="M698" s="127"/>
      <c r="N698" s="127"/>
    </row>
    <row r="699" spans="6:14" x14ac:dyDescent="0.25">
      <c r="F699" s="126"/>
      <c r="G699" s="126"/>
      <c r="H699" s="126"/>
      <c r="I699" s="126"/>
      <c r="J699" s="126"/>
      <c r="K699" s="126"/>
      <c r="L699" s="126"/>
      <c r="M699" s="127"/>
      <c r="N699" s="127"/>
    </row>
    <row r="700" spans="6:14" x14ac:dyDescent="0.25">
      <c r="F700" s="124" t="s">
        <v>533</v>
      </c>
      <c r="G700" s="125">
        <v>8026321</v>
      </c>
      <c r="H700" s="126"/>
      <c r="I700" s="126"/>
      <c r="J700" s="124"/>
      <c r="K700" s="124" t="s">
        <v>124</v>
      </c>
      <c r="L700" s="126" t="s">
        <v>1009</v>
      </c>
      <c r="M700" s="127"/>
      <c r="N700" s="127"/>
    </row>
    <row r="701" spans="6:14" x14ac:dyDescent="0.25">
      <c r="F701" s="124" t="s">
        <v>535</v>
      </c>
      <c r="G701" s="126" t="s">
        <v>1010</v>
      </c>
      <c r="H701" s="126"/>
      <c r="I701" s="126"/>
      <c r="J701" s="124"/>
      <c r="K701" s="124" t="s">
        <v>537</v>
      </c>
      <c r="L701" s="126" t="s">
        <v>1011</v>
      </c>
      <c r="M701" s="127"/>
      <c r="N701" s="127"/>
    </row>
    <row r="702" spans="6:14" x14ac:dyDescent="0.25">
      <c r="F702" s="124" t="s">
        <v>539</v>
      </c>
      <c r="G702" s="131" t="s">
        <v>1012</v>
      </c>
      <c r="H702" s="126" t="s">
        <v>558</v>
      </c>
      <c r="I702" s="128">
        <v>970358612</v>
      </c>
      <c r="J702" s="124" t="s">
        <v>542</v>
      </c>
      <c r="K702" s="126"/>
      <c r="L702" s="126" t="s">
        <v>1013</v>
      </c>
      <c r="M702" s="127"/>
      <c r="N702" s="127"/>
    </row>
    <row r="703" spans="6:14" x14ac:dyDescent="0.25">
      <c r="F703" s="124"/>
      <c r="G703" s="131" t="s">
        <v>1014</v>
      </c>
      <c r="H703" s="126"/>
      <c r="I703" s="126"/>
      <c r="J703" s="124"/>
      <c r="K703" s="124" t="s">
        <v>544</v>
      </c>
      <c r="L703" s="126"/>
      <c r="M703" s="127"/>
      <c r="N703" s="127"/>
    </row>
    <row r="704" spans="6:14" x14ac:dyDescent="0.25">
      <c r="F704" s="124" t="s">
        <v>545</v>
      </c>
      <c r="G704" s="126" t="s">
        <v>198</v>
      </c>
      <c r="H704" s="126"/>
      <c r="I704" s="126"/>
      <c r="J704" s="124"/>
      <c r="K704" s="124" t="s">
        <v>546</v>
      </c>
      <c r="L704" s="126" t="s">
        <v>1015</v>
      </c>
      <c r="M704" s="127"/>
      <c r="N704" s="127"/>
    </row>
    <row r="705" spans="6:14" x14ac:dyDescent="0.25">
      <c r="F705" s="126"/>
      <c r="G705" s="126"/>
      <c r="H705" s="126"/>
      <c r="I705" s="126"/>
      <c r="J705" s="126"/>
      <c r="K705" s="126"/>
      <c r="L705" s="126"/>
      <c r="M705" s="127"/>
      <c r="N705" s="127"/>
    </row>
    <row r="706" spans="6:14" x14ac:dyDescent="0.25">
      <c r="F706" s="124" t="s">
        <v>533</v>
      </c>
      <c r="G706" s="125">
        <v>8026721</v>
      </c>
      <c r="H706" s="126"/>
      <c r="I706" s="126"/>
      <c r="J706" s="124"/>
      <c r="K706" s="124" t="s">
        <v>124</v>
      </c>
      <c r="L706" s="126" t="s">
        <v>1016</v>
      </c>
      <c r="M706" s="127"/>
      <c r="N706" s="127"/>
    </row>
    <row r="707" spans="6:14" x14ac:dyDescent="0.25">
      <c r="F707" s="124" t="s">
        <v>535</v>
      </c>
      <c r="G707" s="126" t="s">
        <v>1017</v>
      </c>
      <c r="H707" s="126"/>
      <c r="I707" s="126"/>
      <c r="J707" s="124"/>
      <c r="K707" s="124" t="s">
        <v>537</v>
      </c>
      <c r="L707" s="126" t="s">
        <v>1018</v>
      </c>
      <c r="M707" s="127"/>
      <c r="N707" s="127"/>
    </row>
    <row r="708" spans="6:14" x14ac:dyDescent="0.25">
      <c r="F708" s="124" t="s">
        <v>539</v>
      </c>
      <c r="G708" s="126" t="s">
        <v>1019</v>
      </c>
      <c r="H708" s="126" t="s">
        <v>1020</v>
      </c>
      <c r="I708" s="132">
        <v>70390000</v>
      </c>
      <c r="J708" s="124" t="s">
        <v>542</v>
      </c>
      <c r="K708" s="126"/>
      <c r="L708" s="126" t="s">
        <v>1021</v>
      </c>
      <c r="M708" s="127"/>
      <c r="N708" s="127"/>
    </row>
    <row r="709" spans="6:14" x14ac:dyDescent="0.25">
      <c r="F709" s="124"/>
      <c r="G709" s="126"/>
      <c r="H709" s="126"/>
      <c r="I709" s="126"/>
      <c r="J709" s="124"/>
      <c r="K709" s="124" t="s">
        <v>544</v>
      </c>
      <c r="L709" s="126"/>
      <c r="M709" s="127"/>
      <c r="N709" s="127"/>
    </row>
    <row r="710" spans="6:14" x14ac:dyDescent="0.25">
      <c r="F710" s="124" t="s">
        <v>545</v>
      </c>
      <c r="G710" s="126" t="s">
        <v>198</v>
      </c>
      <c r="H710" s="126"/>
      <c r="I710" s="126"/>
      <c r="J710" s="124"/>
      <c r="K710" s="124" t="s">
        <v>546</v>
      </c>
      <c r="L710" s="126" t="s">
        <v>1022</v>
      </c>
      <c r="M710" s="127"/>
      <c r="N710" s="127"/>
    </row>
    <row r="711" spans="6:14" x14ac:dyDescent="0.25">
      <c r="F711" s="126"/>
      <c r="G711" s="126"/>
      <c r="H711" s="126"/>
      <c r="I711" s="126"/>
      <c r="J711" s="126"/>
      <c r="K711" s="126"/>
      <c r="L711" s="126"/>
      <c r="M711" s="127"/>
      <c r="N711" s="127"/>
    </row>
    <row r="712" spans="6:14" x14ac:dyDescent="0.25">
      <c r="F712" s="124" t="s">
        <v>533</v>
      </c>
      <c r="G712" s="125">
        <v>8027321</v>
      </c>
      <c r="H712" s="126"/>
      <c r="I712" s="126"/>
      <c r="J712" s="124"/>
      <c r="K712" s="124" t="s">
        <v>124</v>
      </c>
      <c r="L712" s="126" t="s">
        <v>1023</v>
      </c>
      <c r="M712" s="127"/>
      <c r="N712" s="127"/>
    </row>
    <row r="713" spans="6:14" x14ac:dyDescent="0.25">
      <c r="F713" s="124" t="s">
        <v>535</v>
      </c>
      <c r="G713" s="126" t="s">
        <v>1024</v>
      </c>
      <c r="H713" s="126"/>
      <c r="I713" s="126"/>
      <c r="J713" s="124"/>
      <c r="K713" s="124" t="s">
        <v>537</v>
      </c>
      <c r="L713" s="126" t="s">
        <v>1025</v>
      </c>
      <c r="M713" s="127"/>
      <c r="N713" s="127"/>
    </row>
    <row r="714" spans="6:14" x14ac:dyDescent="0.25">
      <c r="F714" s="124" t="s">
        <v>539</v>
      </c>
      <c r="G714" s="126" t="s">
        <v>987</v>
      </c>
      <c r="H714" s="126" t="s">
        <v>970</v>
      </c>
      <c r="I714" s="128">
        <v>606067147</v>
      </c>
      <c r="J714" s="124" t="s">
        <v>542</v>
      </c>
      <c r="K714" s="126"/>
      <c r="L714" s="126" t="s">
        <v>1026</v>
      </c>
      <c r="M714" s="127"/>
      <c r="N714" s="127"/>
    </row>
    <row r="715" spans="6:14" x14ac:dyDescent="0.25">
      <c r="F715" s="124"/>
      <c r="G715" s="126"/>
      <c r="H715" s="126"/>
      <c r="I715" s="126"/>
      <c r="J715" s="124"/>
      <c r="K715" s="124" t="s">
        <v>544</v>
      </c>
      <c r="L715" s="126"/>
      <c r="M715" s="127"/>
      <c r="N715" s="127"/>
    </row>
    <row r="716" spans="6:14" x14ac:dyDescent="0.25">
      <c r="F716" s="124" t="s">
        <v>545</v>
      </c>
      <c r="G716" s="126" t="s">
        <v>198</v>
      </c>
      <c r="H716" s="126"/>
      <c r="I716" s="126"/>
      <c r="J716" s="124"/>
      <c r="K716" s="124" t="s">
        <v>546</v>
      </c>
      <c r="L716" s="126" t="s">
        <v>1027</v>
      </c>
      <c r="M716" s="127"/>
      <c r="N716" s="127"/>
    </row>
    <row r="717" spans="6:14" x14ac:dyDescent="0.25">
      <c r="F717" s="126"/>
      <c r="G717" s="126"/>
      <c r="H717" s="126"/>
      <c r="I717" s="126"/>
      <c r="J717" s="126"/>
      <c r="K717" s="126"/>
      <c r="L717" s="126"/>
      <c r="M717" s="127"/>
      <c r="N717" s="127"/>
    </row>
    <row r="718" spans="6:14" x14ac:dyDescent="0.25">
      <c r="F718" s="124" t="s">
        <v>533</v>
      </c>
      <c r="G718" s="125">
        <v>8027421</v>
      </c>
      <c r="H718" s="126"/>
      <c r="I718" s="126"/>
      <c r="J718" s="124"/>
      <c r="K718" s="124" t="s">
        <v>124</v>
      </c>
      <c r="L718" s="126" t="s">
        <v>1028</v>
      </c>
      <c r="M718" s="127"/>
      <c r="N718" s="127"/>
    </row>
    <row r="719" spans="6:14" x14ac:dyDescent="0.25">
      <c r="F719" s="124" t="s">
        <v>535</v>
      </c>
      <c r="G719" s="126" t="s">
        <v>1029</v>
      </c>
      <c r="H719" s="126"/>
      <c r="I719" s="126"/>
      <c r="J719" s="124"/>
      <c r="K719" s="124" t="s">
        <v>537</v>
      </c>
      <c r="L719" s="126" t="s">
        <v>1030</v>
      </c>
      <c r="M719" s="127"/>
      <c r="N719" s="127"/>
    </row>
    <row r="720" spans="6:14" x14ac:dyDescent="0.25">
      <c r="F720" s="124" t="s">
        <v>539</v>
      </c>
      <c r="G720" s="126" t="s">
        <v>1031</v>
      </c>
      <c r="H720" s="126" t="s">
        <v>1032</v>
      </c>
      <c r="I720" s="128">
        <v>486740000</v>
      </c>
      <c r="J720" s="124" t="s">
        <v>542</v>
      </c>
      <c r="K720" s="126"/>
      <c r="L720" s="126" t="s">
        <v>1033</v>
      </c>
      <c r="M720" s="127"/>
      <c r="N720" s="127"/>
    </row>
    <row r="721" spans="6:14" x14ac:dyDescent="0.25">
      <c r="F721" s="124"/>
      <c r="G721" s="126"/>
      <c r="H721" s="126"/>
      <c r="I721" s="126"/>
      <c r="J721" s="124"/>
      <c r="K721" s="124" t="s">
        <v>544</v>
      </c>
      <c r="L721" s="126"/>
      <c r="M721" s="127"/>
      <c r="N721" s="127"/>
    </row>
    <row r="722" spans="6:14" x14ac:dyDescent="0.25">
      <c r="F722" s="124" t="s">
        <v>545</v>
      </c>
      <c r="G722" s="126" t="s">
        <v>198</v>
      </c>
      <c r="H722" s="126"/>
      <c r="I722" s="126"/>
      <c r="J722" s="124"/>
      <c r="K722" s="124" t="s">
        <v>546</v>
      </c>
      <c r="L722" s="126" t="s">
        <v>1034</v>
      </c>
      <c r="M722" s="127"/>
      <c r="N722" s="127"/>
    </row>
    <row r="723" spans="6:14" x14ac:dyDescent="0.25">
      <c r="F723" s="126"/>
      <c r="G723" s="126"/>
      <c r="H723" s="126"/>
      <c r="I723" s="126"/>
      <c r="J723" s="126"/>
      <c r="K723" s="126"/>
      <c r="L723" s="126"/>
      <c r="M723" s="127"/>
      <c r="N723" s="127"/>
    </row>
    <row r="724" spans="6:14" x14ac:dyDescent="0.25">
      <c r="F724" s="124" t="s">
        <v>533</v>
      </c>
      <c r="G724" s="125">
        <v>8027521</v>
      </c>
      <c r="H724" s="126"/>
      <c r="I724" s="126"/>
      <c r="J724" s="124"/>
      <c r="K724" s="124" t="s">
        <v>124</v>
      </c>
      <c r="L724" s="131" t="s">
        <v>1035</v>
      </c>
      <c r="M724" s="127"/>
      <c r="N724" s="127"/>
    </row>
    <row r="725" spans="6:14" x14ac:dyDescent="0.25">
      <c r="F725" s="126"/>
      <c r="G725" s="126"/>
      <c r="H725" s="126"/>
      <c r="I725" s="126"/>
      <c r="J725" s="126"/>
      <c r="K725" s="126"/>
      <c r="L725" s="131" t="s">
        <v>1036</v>
      </c>
      <c r="M725" s="127"/>
      <c r="N725" s="127"/>
    </row>
    <row r="726" spans="6:14" x14ac:dyDescent="0.25">
      <c r="F726" s="124" t="s">
        <v>535</v>
      </c>
      <c r="G726" s="126" t="s">
        <v>1037</v>
      </c>
      <c r="H726" s="126"/>
      <c r="I726" s="126"/>
      <c r="J726" s="124"/>
      <c r="K726" s="124" t="s">
        <v>537</v>
      </c>
      <c r="L726" s="126" t="s">
        <v>1038</v>
      </c>
      <c r="M726" s="127"/>
      <c r="N726" s="127"/>
    </row>
    <row r="727" spans="6:14" x14ac:dyDescent="0.25">
      <c r="F727" s="124" t="s">
        <v>539</v>
      </c>
      <c r="G727" s="126" t="s">
        <v>987</v>
      </c>
      <c r="H727" s="126" t="s">
        <v>970</v>
      </c>
      <c r="I727" s="128">
        <v>606067147</v>
      </c>
      <c r="J727" s="124" t="s">
        <v>542</v>
      </c>
      <c r="K727" s="126"/>
      <c r="L727" s="126" t="s">
        <v>1026</v>
      </c>
      <c r="M727" s="127"/>
      <c r="N727" s="127"/>
    </row>
    <row r="728" spans="6:14" x14ac:dyDescent="0.25">
      <c r="F728" s="124"/>
      <c r="G728" s="126"/>
      <c r="H728" s="126"/>
      <c r="I728" s="126"/>
      <c r="J728" s="124"/>
      <c r="K728" s="124" t="s">
        <v>544</v>
      </c>
      <c r="L728" s="126"/>
      <c r="M728" s="127"/>
      <c r="N728" s="127"/>
    </row>
    <row r="729" spans="6:14" x14ac:dyDescent="0.25">
      <c r="F729" s="124" t="s">
        <v>545</v>
      </c>
      <c r="G729" s="126" t="s">
        <v>198</v>
      </c>
      <c r="H729" s="126"/>
      <c r="I729" s="126"/>
      <c r="J729" s="124"/>
      <c r="K729" s="124" t="s">
        <v>546</v>
      </c>
      <c r="L729" s="126" t="s">
        <v>1039</v>
      </c>
      <c r="M729" s="127"/>
      <c r="N729" s="127"/>
    </row>
    <row r="730" spans="6:14" x14ac:dyDescent="0.25">
      <c r="F730" s="126"/>
      <c r="G730" s="126"/>
      <c r="H730" s="126"/>
      <c r="I730" s="126"/>
      <c r="J730" s="126"/>
      <c r="K730" s="126"/>
      <c r="L730" s="126"/>
      <c r="M730" s="127"/>
      <c r="N730" s="127"/>
    </row>
    <row r="731" spans="6:14" x14ac:dyDescent="0.25">
      <c r="F731" s="126"/>
      <c r="G731" s="126"/>
      <c r="H731" s="126"/>
      <c r="I731" s="126"/>
      <c r="J731" s="129" t="s">
        <v>586</v>
      </c>
      <c r="K731" s="130">
        <v>14</v>
      </c>
      <c r="L731" s="129" t="s">
        <v>587</v>
      </c>
      <c r="M731" s="127"/>
      <c r="N731" s="127"/>
    </row>
    <row r="732" spans="6:14" x14ac:dyDescent="0.25">
      <c r="F732" s="126"/>
      <c r="G732" s="126"/>
      <c r="H732" s="126"/>
      <c r="I732" s="126"/>
      <c r="J732" s="126"/>
      <c r="K732" s="126"/>
      <c r="L732" s="126"/>
      <c r="M732" s="127"/>
      <c r="N732" s="127"/>
    </row>
    <row r="733" spans="6:14" x14ac:dyDescent="0.25">
      <c r="F733" s="124"/>
      <c r="G733" s="124"/>
      <c r="H733" s="124"/>
      <c r="I733" s="126"/>
      <c r="J733" s="126"/>
      <c r="K733" s="126"/>
      <c r="L733" s="126"/>
      <c r="M733" s="127"/>
      <c r="N733" s="127"/>
    </row>
    <row r="734" spans="6:14" x14ac:dyDescent="0.25">
      <c r="F734" s="126" t="s">
        <v>588</v>
      </c>
      <c r="G734" s="126"/>
      <c r="H734" s="126"/>
      <c r="I734" s="126"/>
      <c r="J734" s="126"/>
      <c r="K734" s="126"/>
      <c r="L734" s="126"/>
      <c r="M734" s="127"/>
      <c r="N734" s="127"/>
    </row>
    <row r="735" spans="6:14" x14ac:dyDescent="0.25">
      <c r="F735" s="126" t="s">
        <v>589</v>
      </c>
      <c r="G735" s="126"/>
      <c r="H735" s="126"/>
      <c r="I735" s="126"/>
      <c r="J735" s="126"/>
      <c r="K735" s="126"/>
      <c r="L735" s="126"/>
      <c r="M735" s="127"/>
      <c r="N735" s="127"/>
    </row>
    <row r="736" spans="6:14" x14ac:dyDescent="0.25">
      <c r="F736" s="126"/>
      <c r="G736" s="126"/>
      <c r="H736" s="126"/>
      <c r="I736" s="126"/>
      <c r="J736" s="126"/>
      <c r="K736" s="126"/>
      <c r="L736" s="126"/>
      <c r="M736" s="127"/>
      <c r="N736" s="127"/>
    </row>
    <row r="737" spans="6:14" x14ac:dyDescent="0.25">
      <c r="F737" s="124" t="s">
        <v>533</v>
      </c>
      <c r="G737" s="125">
        <v>8027721</v>
      </c>
      <c r="H737" s="126"/>
      <c r="I737" s="126"/>
      <c r="J737" s="124"/>
      <c r="K737" s="124" t="s">
        <v>124</v>
      </c>
      <c r="L737" s="126" t="s">
        <v>1040</v>
      </c>
      <c r="M737" s="127"/>
      <c r="N737" s="127"/>
    </row>
    <row r="738" spans="6:14" x14ac:dyDescent="0.25">
      <c r="F738" s="124" t="s">
        <v>535</v>
      </c>
      <c r="G738" s="126" t="s">
        <v>960</v>
      </c>
      <c r="H738" s="126"/>
      <c r="I738" s="126"/>
      <c r="J738" s="124"/>
      <c r="K738" s="124" t="s">
        <v>537</v>
      </c>
      <c r="L738" s="126" t="s">
        <v>961</v>
      </c>
      <c r="M738" s="127"/>
      <c r="N738" s="127"/>
    </row>
    <row r="739" spans="6:14" x14ac:dyDescent="0.25">
      <c r="F739" s="124" t="s">
        <v>539</v>
      </c>
      <c r="G739" s="126" t="s">
        <v>962</v>
      </c>
      <c r="H739" s="126" t="s">
        <v>963</v>
      </c>
      <c r="I739" s="128">
        <v>891346245</v>
      </c>
      <c r="J739" s="124" t="s">
        <v>542</v>
      </c>
      <c r="K739" s="126"/>
      <c r="L739" s="126" t="s">
        <v>964</v>
      </c>
      <c r="M739" s="127"/>
      <c r="N739" s="127"/>
    </row>
    <row r="740" spans="6:14" x14ac:dyDescent="0.25">
      <c r="F740" s="124"/>
      <c r="G740" s="126"/>
      <c r="H740" s="126"/>
      <c r="I740" s="126"/>
      <c r="J740" s="124"/>
      <c r="K740" s="124" t="s">
        <v>544</v>
      </c>
      <c r="L740" s="126"/>
      <c r="M740" s="127"/>
      <c r="N740" s="127"/>
    </row>
    <row r="741" spans="6:14" x14ac:dyDescent="0.25">
      <c r="F741" s="124" t="s">
        <v>545</v>
      </c>
      <c r="G741" s="126" t="s">
        <v>198</v>
      </c>
      <c r="H741" s="126"/>
      <c r="I741" s="126"/>
      <c r="J741" s="124"/>
      <c r="K741" s="124" t="s">
        <v>546</v>
      </c>
      <c r="L741" s="126" t="s">
        <v>975</v>
      </c>
      <c r="M741" s="127"/>
      <c r="N741" s="127"/>
    </row>
    <row r="742" spans="6:14" x14ac:dyDescent="0.25">
      <c r="F742" s="126"/>
      <c r="G742" s="126"/>
      <c r="H742" s="126"/>
      <c r="I742" s="126"/>
      <c r="J742" s="126"/>
      <c r="K742" s="126"/>
      <c r="L742" s="126"/>
      <c r="M742" s="127"/>
      <c r="N742" s="127"/>
    </row>
    <row r="743" spans="6:14" x14ac:dyDescent="0.25">
      <c r="F743" s="124" t="s">
        <v>533</v>
      </c>
      <c r="G743" s="125">
        <v>8027821</v>
      </c>
      <c r="H743" s="126"/>
      <c r="I743" s="126"/>
      <c r="J743" s="124"/>
      <c r="K743" s="124" t="s">
        <v>124</v>
      </c>
      <c r="L743" s="126" t="s">
        <v>1041</v>
      </c>
      <c r="M743" s="127"/>
      <c r="N743" s="127"/>
    </row>
    <row r="744" spans="6:14" x14ac:dyDescent="0.25">
      <c r="F744" s="124" t="s">
        <v>535</v>
      </c>
      <c r="G744" s="126" t="s">
        <v>974</v>
      </c>
      <c r="H744" s="126"/>
      <c r="I744" s="126"/>
      <c r="J744" s="124"/>
      <c r="K744" s="124" t="s">
        <v>537</v>
      </c>
      <c r="L744" s="126" t="s">
        <v>961</v>
      </c>
      <c r="M744" s="127"/>
      <c r="N744" s="127"/>
    </row>
    <row r="745" spans="6:14" x14ac:dyDescent="0.25">
      <c r="F745" s="124" t="s">
        <v>539</v>
      </c>
      <c r="G745" s="126" t="s">
        <v>962</v>
      </c>
      <c r="H745" s="126" t="s">
        <v>963</v>
      </c>
      <c r="I745" s="128">
        <v>891346245</v>
      </c>
      <c r="J745" s="124" t="s">
        <v>542</v>
      </c>
      <c r="K745" s="126"/>
      <c r="L745" s="126" t="s">
        <v>964</v>
      </c>
      <c r="M745" s="127"/>
      <c r="N745" s="127"/>
    </row>
    <row r="746" spans="6:14" x14ac:dyDescent="0.25">
      <c r="F746" s="124"/>
      <c r="G746" s="126"/>
      <c r="H746" s="126"/>
      <c r="I746" s="126"/>
      <c r="J746" s="124"/>
      <c r="K746" s="124" t="s">
        <v>544</v>
      </c>
      <c r="L746" s="126"/>
      <c r="M746" s="127"/>
      <c r="N746" s="127"/>
    </row>
    <row r="747" spans="6:14" x14ac:dyDescent="0.25">
      <c r="F747" s="124" t="s">
        <v>545</v>
      </c>
      <c r="G747" s="126" t="s">
        <v>198</v>
      </c>
      <c r="H747" s="126"/>
      <c r="I747" s="126"/>
      <c r="J747" s="124"/>
      <c r="K747" s="124" t="s">
        <v>546</v>
      </c>
      <c r="L747" s="126" t="s">
        <v>975</v>
      </c>
      <c r="M747" s="127"/>
      <c r="N747" s="127"/>
    </row>
    <row r="748" spans="6:14" x14ac:dyDescent="0.25">
      <c r="F748" s="126"/>
      <c r="G748" s="126"/>
      <c r="H748" s="126"/>
      <c r="I748" s="126"/>
      <c r="J748" s="126"/>
      <c r="K748" s="126"/>
      <c r="L748" s="126"/>
      <c r="M748" s="127"/>
      <c r="N748" s="127"/>
    </row>
    <row r="749" spans="6:14" x14ac:dyDescent="0.25">
      <c r="F749" s="124" t="s">
        <v>533</v>
      </c>
      <c r="G749" s="125">
        <v>8103321</v>
      </c>
      <c r="H749" s="126"/>
      <c r="I749" s="126"/>
      <c r="J749" s="124"/>
      <c r="K749" s="124" t="s">
        <v>124</v>
      </c>
      <c r="L749" s="126" t="s">
        <v>1042</v>
      </c>
      <c r="M749" s="127"/>
      <c r="N749" s="127"/>
    </row>
    <row r="750" spans="6:14" x14ac:dyDescent="0.25">
      <c r="F750" s="124" t="s">
        <v>535</v>
      </c>
      <c r="G750" s="126" t="s">
        <v>1043</v>
      </c>
      <c r="H750" s="126"/>
      <c r="I750" s="126"/>
      <c r="J750" s="124"/>
      <c r="K750" s="124" t="s">
        <v>537</v>
      </c>
      <c r="L750" s="126" t="s">
        <v>1044</v>
      </c>
      <c r="M750" s="127"/>
      <c r="N750" s="127"/>
    </row>
    <row r="751" spans="6:14" x14ac:dyDescent="0.25">
      <c r="F751" s="124" t="s">
        <v>539</v>
      </c>
      <c r="G751" s="126" t="s">
        <v>1045</v>
      </c>
      <c r="H751" s="126" t="s">
        <v>1046</v>
      </c>
      <c r="I751" s="128">
        <v>933021392</v>
      </c>
      <c r="J751" s="124" t="s">
        <v>542</v>
      </c>
      <c r="K751" s="126"/>
      <c r="L751" s="126" t="s">
        <v>1047</v>
      </c>
      <c r="M751" s="127"/>
      <c r="N751" s="127"/>
    </row>
    <row r="752" spans="6:14" x14ac:dyDescent="0.25">
      <c r="F752" s="124"/>
      <c r="G752" s="126"/>
      <c r="H752" s="126"/>
      <c r="I752" s="126"/>
      <c r="J752" s="124"/>
      <c r="K752" s="124" t="s">
        <v>544</v>
      </c>
      <c r="L752" s="126"/>
      <c r="M752" s="127"/>
      <c r="N752" s="127"/>
    </row>
    <row r="753" spans="6:14" x14ac:dyDescent="0.25">
      <c r="F753" s="124" t="s">
        <v>545</v>
      </c>
      <c r="G753" s="126" t="s">
        <v>198</v>
      </c>
      <c r="H753" s="126"/>
      <c r="I753" s="126"/>
      <c r="J753" s="124"/>
      <c r="K753" s="124" t="s">
        <v>546</v>
      </c>
      <c r="L753" s="126" t="s">
        <v>1048</v>
      </c>
      <c r="M753" s="127"/>
      <c r="N753" s="127"/>
    </row>
    <row r="754" spans="6:14" x14ac:dyDescent="0.25">
      <c r="F754" s="126"/>
      <c r="G754" s="126"/>
      <c r="H754" s="126"/>
      <c r="I754" s="126"/>
      <c r="J754" s="126"/>
      <c r="K754" s="126"/>
      <c r="L754" s="126"/>
      <c r="M754" s="127"/>
      <c r="N754" s="127"/>
    </row>
    <row r="755" spans="6:14" x14ac:dyDescent="0.25">
      <c r="F755" s="124" t="s">
        <v>533</v>
      </c>
      <c r="G755" s="125">
        <v>8105821</v>
      </c>
      <c r="H755" s="126"/>
      <c r="I755" s="126"/>
      <c r="J755" s="124"/>
      <c r="K755" s="124" t="s">
        <v>124</v>
      </c>
      <c r="L755" s="126" t="s">
        <v>1049</v>
      </c>
      <c r="M755" s="127"/>
      <c r="N755" s="127"/>
    </row>
    <row r="756" spans="6:14" x14ac:dyDescent="0.25">
      <c r="F756" s="124" t="s">
        <v>535</v>
      </c>
      <c r="G756" s="126" t="s">
        <v>960</v>
      </c>
      <c r="H756" s="126"/>
      <c r="I756" s="126"/>
      <c r="J756" s="124"/>
      <c r="K756" s="124" t="s">
        <v>537</v>
      </c>
      <c r="L756" s="126" t="s">
        <v>961</v>
      </c>
      <c r="M756" s="127"/>
      <c r="N756" s="127"/>
    </row>
    <row r="757" spans="6:14" x14ac:dyDescent="0.25">
      <c r="F757" s="124" t="s">
        <v>539</v>
      </c>
      <c r="G757" s="126" t="s">
        <v>962</v>
      </c>
      <c r="H757" s="126" t="s">
        <v>963</v>
      </c>
      <c r="I757" s="128">
        <v>891346245</v>
      </c>
      <c r="J757" s="124" t="s">
        <v>542</v>
      </c>
      <c r="K757" s="126"/>
      <c r="L757" s="126" t="s">
        <v>964</v>
      </c>
      <c r="M757" s="127"/>
      <c r="N757" s="127"/>
    </row>
    <row r="758" spans="6:14" x14ac:dyDescent="0.25">
      <c r="F758" s="124"/>
      <c r="G758" s="126"/>
      <c r="H758" s="126"/>
      <c r="I758" s="126"/>
      <c r="J758" s="124"/>
      <c r="K758" s="124" t="s">
        <v>544</v>
      </c>
      <c r="L758" s="126"/>
      <c r="M758" s="127"/>
      <c r="N758" s="127"/>
    </row>
    <row r="759" spans="6:14" x14ac:dyDescent="0.25">
      <c r="F759" s="124" t="s">
        <v>545</v>
      </c>
      <c r="G759" s="126" t="s">
        <v>198</v>
      </c>
      <c r="H759" s="126"/>
      <c r="I759" s="126"/>
      <c r="J759" s="124"/>
      <c r="K759" s="124" t="s">
        <v>546</v>
      </c>
      <c r="L759" s="126" t="s">
        <v>975</v>
      </c>
      <c r="M759" s="127"/>
      <c r="N759" s="127"/>
    </row>
    <row r="760" spans="6:14" x14ac:dyDescent="0.25">
      <c r="F760" s="126"/>
      <c r="G760" s="126"/>
      <c r="H760" s="126"/>
      <c r="I760" s="126"/>
      <c r="J760" s="126"/>
      <c r="K760" s="126"/>
      <c r="L760" s="126"/>
      <c r="M760" s="127"/>
      <c r="N760" s="127"/>
    </row>
    <row r="761" spans="6:14" x14ac:dyDescent="0.25">
      <c r="F761" s="124" t="s">
        <v>533</v>
      </c>
      <c r="G761" s="125">
        <v>8110021</v>
      </c>
      <c r="H761" s="126"/>
      <c r="I761" s="126"/>
      <c r="J761" s="124"/>
      <c r="K761" s="124" t="s">
        <v>124</v>
      </c>
      <c r="L761" s="126" t="s">
        <v>1050</v>
      </c>
      <c r="M761" s="127"/>
      <c r="N761" s="127"/>
    </row>
    <row r="762" spans="6:14" x14ac:dyDescent="0.25">
      <c r="F762" s="124" t="s">
        <v>535</v>
      </c>
      <c r="G762" s="126" t="s">
        <v>1051</v>
      </c>
      <c r="H762" s="126"/>
      <c r="I762" s="126"/>
      <c r="J762" s="124"/>
      <c r="K762" s="124" t="s">
        <v>537</v>
      </c>
      <c r="L762" s="126" t="s">
        <v>961</v>
      </c>
      <c r="M762" s="127"/>
      <c r="N762" s="127"/>
    </row>
    <row r="763" spans="6:14" x14ac:dyDescent="0.25">
      <c r="F763" s="124" t="s">
        <v>539</v>
      </c>
      <c r="G763" s="126" t="s">
        <v>962</v>
      </c>
      <c r="H763" s="126" t="s">
        <v>963</v>
      </c>
      <c r="I763" s="128">
        <v>891346245</v>
      </c>
      <c r="J763" s="124" t="s">
        <v>542</v>
      </c>
      <c r="K763" s="126"/>
      <c r="L763" s="126" t="s">
        <v>964</v>
      </c>
      <c r="M763" s="127"/>
      <c r="N763" s="127"/>
    </row>
    <row r="764" spans="6:14" x14ac:dyDescent="0.25">
      <c r="F764" s="124"/>
      <c r="G764" s="126"/>
      <c r="H764" s="126"/>
      <c r="I764" s="126"/>
      <c r="J764" s="124"/>
      <c r="K764" s="124" t="s">
        <v>544</v>
      </c>
      <c r="L764" s="126"/>
      <c r="M764" s="127"/>
      <c r="N764" s="127"/>
    </row>
    <row r="765" spans="6:14" x14ac:dyDescent="0.25">
      <c r="F765" s="124" t="s">
        <v>545</v>
      </c>
      <c r="G765" s="126" t="s">
        <v>198</v>
      </c>
      <c r="H765" s="126"/>
      <c r="I765" s="126"/>
      <c r="J765" s="124"/>
      <c r="K765" s="124" t="s">
        <v>546</v>
      </c>
      <c r="L765" s="126" t="s">
        <v>975</v>
      </c>
      <c r="M765" s="127"/>
      <c r="N765" s="127"/>
    </row>
    <row r="766" spans="6:14" x14ac:dyDescent="0.25">
      <c r="F766" s="126"/>
      <c r="G766" s="126"/>
      <c r="H766" s="126"/>
      <c r="I766" s="126"/>
      <c r="J766" s="126"/>
      <c r="K766" s="126"/>
      <c r="L766" s="126"/>
      <c r="M766" s="127"/>
      <c r="N766" s="127"/>
    </row>
    <row r="767" spans="6:14" x14ac:dyDescent="0.25">
      <c r="F767" s="124" t="s">
        <v>533</v>
      </c>
      <c r="G767" s="125">
        <v>8110221</v>
      </c>
      <c r="H767" s="126"/>
      <c r="I767" s="126"/>
      <c r="J767" s="124"/>
      <c r="K767" s="124" t="s">
        <v>124</v>
      </c>
      <c r="L767" s="126" t="s">
        <v>1052</v>
      </c>
      <c r="M767" s="127"/>
      <c r="N767" s="127"/>
    </row>
    <row r="768" spans="6:14" x14ac:dyDescent="0.25">
      <c r="F768" s="124" t="s">
        <v>535</v>
      </c>
      <c r="G768" s="126" t="s">
        <v>914</v>
      </c>
      <c r="H768" s="126"/>
      <c r="I768" s="126"/>
      <c r="J768" s="124"/>
      <c r="K768" s="124" t="s">
        <v>537</v>
      </c>
      <c r="L768" s="126" t="s">
        <v>1053</v>
      </c>
      <c r="M768" s="127"/>
      <c r="N768" s="127"/>
    </row>
    <row r="769" spans="6:14" x14ac:dyDescent="0.25">
      <c r="F769" s="124" t="s">
        <v>539</v>
      </c>
      <c r="G769" s="126" t="s">
        <v>1054</v>
      </c>
      <c r="H769" s="126" t="s">
        <v>941</v>
      </c>
      <c r="I769" s="128">
        <v>633761660</v>
      </c>
      <c r="J769" s="124" t="s">
        <v>542</v>
      </c>
      <c r="K769" s="126"/>
      <c r="L769" s="126" t="s">
        <v>1055</v>
      </c>
      <c r="M769" s="127"/>
      <c r="N769" s="127"/>
    </row>
    <row r="770" spans="6:14" x14ac:dyDescent="0.25">
      <c r="F770" s="124"/>
      <c r="G770" s="126"/>
      <c r="H770" s="126"/>
      <c r="I770" s="126"/>
      <c r="J770" s="124"/>
      <c r="K770" s="124" t="s">
        <v>544</v>
      </c>
      <c r="L770" s="126"/>
      <c r="M770" s="127"/>
      <c r="N770" s="127"/>
    </row>
    <row r="771" spans="6:14" x14ac:dyDescent="0.25">
      <c r="F771" s="124" t="s">
        <v>545</v>
      </c>
      <c r="G771" s="126" t="s">
        <v>198</v>
      </c>
      <c r="H771" s="126"/>
      <c r="I771" s="126"/>
      <c r="J771" s="124"/>
      <c r="K771" s="124" t="s">
        <v>546</v>
      </c>
      <c r="L771" s="126" t="s">
        <v>1056</v>
      </c>
      <c r="M771" s="127"/>
      <c r="N771" s="127"/>
    </row>
    <row r="772" spans="6:14" x14ac:dyDescent="0.25">
      <c r="F772" s="126"/>
      <c r="G772" s="126"/>
      <c r="H772" s="126"/>
      <c r="I772" s="126"/>
      <c r="J772" s="126"/>
      <c r="K772" s="126"/>
      <c r="L772" s="126"/>
      <c r="M772" s="127"/>
      <c r="N772" s="127"/>
    </row>
    <row r="773" spans="6:14" x14ac:dyDescent="0.25">
      <c r="F773" s="124" t="s">
        <v>533</v>
      </c>
      <c r="G773" s="125">
        <v>8131621</v>
      </c>
      <c r="H773" s="126"/>
      <c r="I773" s="126"/>
      <c r="J773" s="124"/>
      <c r="K773" s="124" t="s">
        <v>124</v>
      </c>
      <c r="L773" s="126" t="s">
        <v>1057</v>
      </c>
      <c r="M773" s="127"/>
      <c r="N773" s="127"/>
    </row>
    <row r="774" spans="6:14" x14ac:dyDescent="0.25">
      <c r="F774" s="124" t="s">
        <v>535</v>
      </c>
      <c r="G774" s="126" t="s">
        <v>1058</v>
      </c>
      <c r="H774" s="126"/>
      <c r="I774" s="126"/>
      <c r="J774" s="124"/>
      <c r="K774" s="124" t="s">
        <v>537</v>
      </c>
      <c r="L774" s="126" t="s">
        <v>1011</v>
      </c>
      <c r="M774" s="127"/>
      <c r="N774" s="127"/>
    </row>
    <row r="775" spans="6:14" x14ac:dyDescent="0.25">
      <c r="F775" s="124" t="s">
        <v>539</v>
      </c>
      <c r="G775" s="131" t="s">
        <v>1012</v>
      </c>
      <c r="H775" s="126" t="s">
        <v>558</v>
      </c>
      <c r="I775" s="128">
        <v>970358612</v>
      </c>
      <c r="J775" s="124" t="s">
        <v>542</v>
      </c>
      <c r="K775" s="126"/>
      <c r="L775" s="126" t="s">
        <v>1013</v>
      </c>
      <c r="M775" s="127"/>
      <c r="N775" s="127"/>
    </row>
    <row r="776" spans="6:14" x14ac:dyDescent="0.25">
      <c r="F776" s="124"/>
      <c r="G776" s="131" t="s">
        <v>1014</v>
      </c>
      <c r="H776" s="126"/>
      <c r="I776" s="126"/>
      <c r="J776" s="124"/>
      <c r="K776" s="124" t="s">
        <v>544</v>
      </c>
      <c r="L776" s="126"/>
      <c r="M776" s="127"/>
      <c r="N776" s="127"/>
    </row>
    <row r="777" spans="6:14" x14ac:dyDescent="0.25">
      <c r="F777" s="124" t="s">
        <v>545</v>
      </c>
      <c r="G777" s="126" t="s">
        <v>198</v>
      </c>
      <c r="H777" s="126"/>
      <c r="I777" s="126"/>
      <c r="J777" s="124"/>
      <c r="K777" s="124" t="s">
        <v>546</v>
      </c>
      <c r="L777" s="126" t="s">
        <v>1015</v>
      </c>
      <c r="M777" s="127"/>
      <c r="N777" s="127"/>
    </row>
    <row r="778" spans="6:14" x14ac:dyDescent="0.25">
      <c r="F778" s="126"/>
      <c r="G778" s="126"/>
      <c r="H778" s="126"/>
      <c r="I778" s="126"/>
      <c r="J778" s="126"/>
      <c r="K778" s="126"/>
      <c r="L778" s="126"/>
      <c r="M778" s="127"/>
      <c r="N778" s="127"/>
    </row>
    <row r="779" spans="6:14" x14ac:dyDescent="0.25">
      <c r="F779" s="126"/>
      <c r="G779" s="126"/>
      <c r="H779" s="126"/>
      <c r="I779" s="126"/>
      <c r="J779" s="129" t="s">
        <v>586</v>
      </c>
      <c r="K779" s="130">
        <v>15</v>
      </c>
      <c r="L779" s="129" t="s">
        <v>587</v>
      </c>
      <c r="M779" s="127"/>
      <c r="N779" s="127"/>
    </row>
    <row r="780" spans="6:14" x14ac:dyDescent="0.25">
      <c r="F780" s="126"/>
      <c r="G780" s="126"/>
      <c r="H780" s="126"/>
      <c r="I780" s="126"/>
      <c r="J780" s="126"/>
      <c r="K780" s="126"/>
      <c r="L780" s="126"/>
      <c r="M780" s="127"/>
      <c r="N780" s="127"/>
    </row>
    <row r="781" spans="6:14" x14ac:dyDescent="0.25">
      <c r="F781" s="124"/>
      <c r="G781" s="124"/>
      <c r="H781" s="124"/>
      <c r="I781" s="126"/>
      <c r="J781" s="126"/>
      <c r="K781" s="126"/>
      <c r="L781" s="126"/>
      <c r="M781" s="127"/>
      <c r="N781" s="127"/>
    </row>
    <row r="782" spans="6:14" x14ac:dyDescent="0.25">
      <c r="F782" s="126" t="s">
        <v>588</v>
      </c>
      <c r="G782" s="126"/>
      <c r="H782" s="126"/>
      <c r="I782" s="126"/>
      <c r="J782" s="126"/>
      <c r="K782" s="126"/>
      <c r="L782" s="126"/>
      <c r="M782" s="127"/>
      <c r="N782" s="127"/>
    </row>
    <row r="783" spans="6:14" x14ac:dyDescent="0.25">
      <c r="F783" s="126" t="s">
        <v>589</v>
      </c>
      <c r="G783" s="126"/>
      <c r="H783" s="126"/>
      <c r="I783" s="126"/>
      <c r="J783" s="126"/>
      <c r="K783" s="126"/>
      <c r="L783" s="126"/>
      <c r="M783" s="127"/>
      <c r="N783" s="127"/>
    </row>
    <row r="784" spans="6:14" x14ac:dyDescent="0.25">
      <c r="F784" s="126"/>
      <c r="G784" s="126"/>
      <c r="H784" s="126"/>
      <c r="I784" s="126"/>
      <c r="J784" s="126"/>
      <c r="K784" s="126"/>
      <c r="L784" s="126"/>
      <c r="M784" s="127"/>
      <c r="N784" s="127"/>
    </row>
    <row r="785" spans="6:14" x14ac:dyDescent="0.25">
      <c r="F785" s="124" t="s">
        <v>533</v>
      </c>
      <c r="G785" s="125">
        <v>8133221</v>
      </c>
      <c r="H785" s="126"/>
      <c r="I785" s="126"/>
      <c r="J785" s="124"/>
      <c r="K785" s="124" t="s">
        <v>124</v>
      </c>
      <c r="L785" s="126" t="s">
        <v>1059</v>
      </c>
      <c r="M785" s="127"/>
      <c r="N785" s="127"/>
    </row>
    <row r="786" spans="6:14" x14ac:dyDescent="0.25">
      <c r="F786" s="124" t="s">
        <v>535</v>
      </c>
      <c r="G786" s="126" t="s">
        <v>960</v>
      </c>
      <c r="H786" s="126"/>
      <c r="I786" s="126"/>
      <c r="J786" s="124"/>
      <c r="K786" s="124" t="s">
        <v>537</v>
      </c>
      <c r="L786" s="126" t="s">
        <v>961</v>
      </c>
      <c r="M786" s="127"/>
      <c r="N786" s="127"/>
    </row>
    <row r="787" spans="6:14" x14ac:dyDescent="0.25">
      <c r="F787" s="124" t="s">
        <v>539</v>
      </c>
      <c r="G787" s="126" t="s">
        <v>962</v>
      </c>
      <c r="H787" s="126" t="s">
        <v>963</v>
      </c>
      <c r="I787" s="128">
        <v>891346245</v>
      </c>
      <c r="J787" s="124" t="s">
        <v>542</v>
      </c>
      <c r="K787" s="126"/>
      <c r="L787" s="126" t="s">
        <v>1060</v>
      </c>
      <c r="M787" s="127"/>
      <c r="N787" s="127"/>
    </row>
    <row r="788" spans="6:14" x14ac:dyDescent="0.25">
      <c r="F788" s="124"/>
      <c r="G788" s="126"/>
      <c r="H788" s="126"/>
      <c r="I788" s="126"/>
      <c r="J788" s="124"/>
      <c r="K788" s="124" t="s">
        <v>544</v>
      </c>
      <c r="L788" s="126"/>
      <c r="M788" s="127"/>
      <c r="N788" s="127"/>
    </row>
    <row r="789" spans="6:14" x14ac:dyDescent="0.25">
      <c r="F789" s="124" t="s">
        <v>545</v>
      </c>
      <c r="G789" s="126" t="s">
        <v>198</v>
      </c>
      <c r="H789" s="126"/>
      <c r="I789" s="126"/>
      <c r="J789" s="124"/>
      <c r="K789" s="124" t="s">
        <v>546</v>
      </c>
      <c r="L789" s="126" t="s">
        <v>975</v>
      </c>
      <c r="M789" s="127"/>
      <c r="N789" s="127"/>
    </row>
    <row r="790" spans="6:14" x14ac:dyDescent="0.25">
      <c r="F790" s="126"/>
      <c r="G790" s="126"/>
      <c r="H790" s="126"/>
      <c r="I790" s="126"/>
      <c r="J790" s="126"/>
      <c r="K790" s="126"/>
      <c r="L790" s="126"/>
      <c r="M790" s="127"/>
      <c r="N790" s="127"/>
    </row>
    <row r="791" spans="6:14" x14ac:dyDescent="0.25">
      <c r="F791" s="124" t="s">
        <v>533</v>
      </c>
      <c r="G791" s="125">
        <v>8138021</v>
      </c>
      <c r="H791" s="126"/>
      <c r="I791" s="126"/>
      <c r="J791" s="124"/>
      <c r="K791" s="124" t="s">
        <v>124</v>
      </c>
      <c r="L791" s="126" t="s">
        <v>1061</v>
      </c>
      <c r="M791" s="127"/>
      <c r="N791" s="127"/>
    </row>
    <row r="792" spans="6:14" x14ac:dyDescent="0.25">
      <c r="F792" s="124" t="s">
        <v>535</v>
      </c>
      <c r="G792" s="126" t="s">
        <v>1062</v>
      </c>
      <c r="H792" s="126"/>
      <c r="I792" s="126"/>
      <c r="J792" s="124"/>
      <c r="K792" s="124" t="s">
        <v>537</v>
      </c>
      <c r="L792" s="126" t="s">
        <v>1063</v>
      </c>
      <c r="M792" s="127"/>
      <c r="N792" s="127"/>
    </row>
    <row r="793" spans="6:14" x14ac:dyDescent="0.25">
      <c r="F793" s="124" t="s">
        <v>539</v>
      </c>
      <c r="G793" s="131" t="s">
        <v>1064</v>
      </c>
      <c r="H793" s="126" t="s">
        <v>970</v>
      </c>
      <c r="I793" s="128">
        <v>620253779</v>
      </c>
      <c r="J793" s="124" t="s">
        <v>542</v>
      </c>
      <c r="K793" s="126"/>
      <c r="L793" s="126" t="s">
        <v>1065</v>
      </c>
      <c r="M793" s="127"/>
      <c r="N793" s="127"/>
    </row>
    <row r="794" spans="6:14" x14ac:dyDescent="0.25">
      <c r="F794" s="124"/>
      <c r="G794" s="131" t="s">
        <v>1066</v>
      </c>
      <c r="H794" s="126"/>
      <c r="I794" s="126"/>
      <c r="J794" s="124"/>
      <c r="K794" s="124" t="s">
        <v>544</v>
      </c>
      <c r="L794" s="126"/>
      <c r="M794" s="127"/>
      <c r="N794" s="127"/>
    </row>
    <row r="795" spans="6:14" x14ac:dyDescent="0.25">
      <c r="F795" s="124" t="s">
        <v>545</v>
      </c>
      <c r="G795" s="126" t="s">
        <v>198</v>
      </c>
      <c r="H795" s="126"/>
      <c r="I795" s="126"/>
      <c r="J795" s="124"/>
      <c r="K795" s="124" t="s">
        <v>546</v>
      </c>
      <c r="L795" s="126" t="s">
        <v>1067</v>
      </c>
      <c r="M795" s="127"/>
      <c r="N795" s="127"/>
    </row>
    <row r="796" spans="6:14" x14ac:dyDescent="0.25">
      <c r="F796" s="126"/>
      <c r="G796" s="126"/>
      <c r="H796" s="126"/>
      <c r="I796" s="126"/>
      <c r="J796" s="126"/>
      <c r="K796" s="126"/>
      <c r="L796" s="126"/>
      <c r="M796" s="127"/>
      <c r="N796" s="127"/>
    </row>
    <row r="797" spans="6:14" x14ac:dyDescent="0.25">
      <c r="F797" s="124" t="s">
        <v>533</v>
      </c>
      <c r="G797" s="125">
        <v>8138121</v>
      </c>
      <c r="H797" s="126"/>
      <c r="I797" s="126"/>
      <c r="J797" s="124"/>
      <c r="K797" s="124" t="s">
        <v>124</v>
      </c>
      <c r="L797" s="126" t="s">
        <v>1068</v>
      </c>
      <c r="M797" s="127"/>
      <c r="N797" s="127"/>
    </row>
    <row r="798" spans="6:14" x14ac:dyDescent="0.25">
      <c r="F798" s="124" t="s">
        <v>535</v>
      </c>
      <c r="G798" s="126" t="s">
        <v>1069</v>
      </c>
      <c r="H798" s="126"/>
      <c r="I798" s="126"/>
      <c r="J798" s="124"/>
      <c r="K798" s="124" t="s">
        <v>537</v>
      </c>
      <c r="L798" s="126" t="s">
        <v>1053</v>
      </c>
      <c r="M798" s="127"/>
      <c r="N798" s="127"/>
    </row>
    <row r="799" spans="6:14" x14ac:dyDescent="0.25">
      <c r="F799" s="124" t="s">
        <v>539</v>
      </c>
      <c r="G799" s="126" t="s">
        <v>1054</v>
      </c>
      <c r="H799" s="126" t="s">
        <v>941</v>
      </c>
      <c r="I799" s="128">
        <v>633761660</v>
      </c>
      <c r="J799" s="124" t="s">
        <v>542</v>
      </c>
      <c r="K799" s="126"/>
      <c r="L799" s="126" t="s">
        <v>1055</v>
      </c>
      <c r="M799" s="127"/>
      <c r="N799" s="127"/>
    </row>
    <row r="800" spans="6:14" x14ac:dyDescent="0.25">
      <c r="F800" s="124"/>
      <c r="G800" s="126"/>
      <c r="H800" s="126"/>
      <c r="I800" s="126"/>
      <c r="J800" s="124"/>
      <c r="K800" s="124" t="s">
        <v>544</v>
      </c>
      <c r="L800" s="126"/>
      <c r="M800" s="127"/>
      <c r="N800" s="127"/>
    </row>
    <row r="801" spans="6:14" x14ac:dyDescent="0.25">
      <c r="F801" s="124" t="s">
        <v>545</v>
      </c>
      <c r="G801" s="126" t="s">
        <v>198</v>
      </c>
      <c r="H801" s="126"/>
      <c r="I801" s="126"/>
      <c r="J801" s="124"/>
      <c r="K801" s="124" t="s">
        <v>546</v>
      </c>
      <c r="L801" s="126" t="s">
        <v>1056</v>
      </c>
      <c r="M801" s="127"/>
      <c r="N801" s="127"/>
    </row>
    <row r="802" spans="6:14" x14ac:dyDescent="0.25">
      <c r="F802" s="126"/>
      <c r="G802" s="126"/>
      <c r="H802" s="126"/>
      <c r="I802" s="126"/>
      <c r="J802" s="126"/>
      <c r="K802" s="126"/>
      <c r="L802" s="126"/>
      <c r="M802" s="127"/>
      <c r="N802" s="127"/>
    </row>
    <row r="803" spans="6:14" x14ac:dyDescent="0.25">
      <c r="F803" s="124" t="s">
        <v>533</v>
      </c>
      <c r="G803" s="125">
        <v>8142621</v>
      </c>
      <c r="H803" s="126"/>
      <c r="I803" s="126"/>
      <c r="J803" s="124"/>
      <c r="K803" s="124" t="s">
        <v>124</v>
      </c>
      <c r="L803" s="126" t="s">
        <v>1070</v>
      </c>
      <c r="M803" s="127"/>
      <c r="N803" s="127"/>
    </row>
    <row r="804" spans="6:14" x14ac:dyDescent="0.25">
      <c r="F804" s="124" t="s">
        <v>535</v>
      </c>
      <c r="G804" s="126" t="s">
        <v>1071</v>
      </c>
      <c r="H804" s="126"/>
      <c r="I804" s="126"/>
      <c r="J804" s="124"/>
      <c r="K804" s="124" t="s">
        <v>537</v>
      </c>
      <c r="L804" s="126" t="s">
        <v>1072</v>
      </c>
      <c r="M804" s="127"/>
      <c r="N804" s="127"/>
    </row>
    <row r="805" spans="6:14" x14ac:dyDescent="0.25">
      <c r="F805" s="124" t="s">
        <v>539</v>
      </c>
      <c r="G805" s="126" t="s">
        <v>1073</v>
      </c>
      <c r="H805" s="126" t="s">
        <v>1032</v>
      </c>
      <c r="I805" s="128">
        <v>481319527</v>
      </c>
      <c r="J805" s="124" t="s">
        <v>542</v>
      </c>
      <c r="K805" s="126"/>
      <c r="L805" s="126" t="s">
        <v>1074</v>
      </c>
      <c r="M805" s="127"/>
      <c r="N805" s="127"/>
    </row>
    <row r="806" spans="6:14" x14ac:dyDescent="0.25">
      <c r="F806" s="124"/>
      <c r="G806" s="126"/>
      <c r="H806" s="126"/>
      <c r="I806" s="126"/>
      <c r="J806" s="124"/>
      <c r="K806" s="124" t="s">
        <v>544</v>
      </c>
      <c r="L806" s="126"/>
      <c r="M806" s="127"/>
      <c r="N806" s="127"/>
    </row>
    <row r="807" spans="6:14" x14ac:dyDescent="0.25">
      <c r="F807" s="124" t="s">
        <v>545</v>
      </c>
      <c r="G807" s="126" t="s">
        <v>198</v>
      </c>
      <c r="H807" s="126"/>
      <c r="I807" s="126"/>
      <c r="J807" s="124"/>
      <c r="K807" s="124" t="s">
        <v>546</v>
      </c>
      <c r="L807" s="126" t="s">
        <v>1075</v>
      </c>
      <c r="M807" s="127"/>
      <c r="N807" s="127"/>
    </row>
    <row r="808" spans="6:14" x14ac:dyDescent="0.25">
      <c r="F808" s="126"/>
      <c r="G808" s="126"/>
      <c r="H808" s="126"/>
      <c r="I808" s="126"/>
      <c r="J808" s="126"/>
      <c r="K808" s="126"/>
      <c r="L808" s="126"/>
      <c r="M808" s="127"/>
      <c r="N808" s="127"/>
    </row>
    <row r="809" spans="6:14" x14ac:dyDescent="0.25">
      <c r="F809" s="124" t="s">
        <v>533</v>
      </c>
      <c r="G809" s="125">
        <v>8148221</v>
      </c>
      <c r="H809" s="126"/>
      <c r="I809" s="126"/>
      <c r="J809" s="124"/>
      <c r="K809" s="124" t="s">
        <v>124</v>
      </c>
      <c r="L809" s="126" t="s">
        <v>1076</v>
      </c>
      <c r="M809" s="127"/>
      <c r="N809" s="127"/>
    </row>
    <row r="810" spans="6:14" x14ac:dyDescent="0.25">
      <c r="F810" s="124" t="s">
        <v>535</v>
      </c>
      <c r="G810" s="126" t="s">
        <v>960</v>
      </c>
      <c r="H810" s="126"/>
      <c r="I810" s="126"/>
      <c r="J810" s="124"/>
      <c r="K810" s="124" t="s">
        <v>537</v>
      </c>
      <c r="L810" s="126" t="s">
        <v>961</v>
      </c>
      <c r="M810" s="127"/>
      <c r="N810" s="127"/>
    </row>
    <row r="811" spans="6:14" x14ac:dyDescent="0.25">
      <c r="F811" s="124" t="s">
        <v>539</v>
      </c>
      <c r="G811" s="126" t="s">
        <v>962</v>
      </c>
      <c r="H811" s="126" t="s">
        <v>963</v>
      </c>
      <c r="I811" s="128">
        <v>891346245</v>
      </c>
      <c r="J811" s="124" t="s">
        <v>542</v>
      </c>
      <c r="K811" s="126"/>
      <c r="L811" s="126" t="s">
        <v>964</v>
      </c>
      <c r="M811" s="127"/>
      <c r="N811" s="127"/>
    </row>
    <row r="812" spans="6:14" x14ac:dyDescent="0.25">
      <c r="F812" s="124"/>
      <c r="G812" s="126"/>
      <c r="H812" s="126"/>
      <c r="I812" s="126"/>
      <c r="J812" s="124"/>
      <c r="K812" s="124" t="s">
        <v>544</v>
      </c>
      <c r="L812" s="126"/>
      <c r="M812" s="127"/>
      <c r="N812" s="127"/>
    </row>
    <row r="813" spans="6:14" x14ac:dyDescent="0.25">
      <c r="F813" s="124" t="s">
        <v>545</v>
      </c>
      <c r="G813" s="126" t="s">
        <v>198</v>
      </c>
      <c r="H813" s="126"/>
      <c r="I813" s="126"/>
      <c r="J813" s="124"/>
      <c r="K813" s="124" t="s">
        <v>546</v>
      </c>
      <c r="L813" s="126" t="s">
        <v>975</v>
      </c>
      <c r="M813" s="127"/>
      <c r="N813" s="127"/>
    </row>
    <row r="814" spans="6:14" x14ac:dyDescent="0.25">
      <c r="F814" s="126"/>
      <c r="G814" s="126"/>
      <c r="H814" s="126"/>
      <c r="I814" s="126"/>
      <c r="J814" s="126"/>
      <c r="K814" s="126"/>
      <c r="L814" s="126"/>
      <c r="M814" s="127"/>
      <c r="N814" s="127"/>
    </row>
    <row r="815" spans="6:14" x14ac:dyDescent="0.25">
      <c r="F815" s="124" t="s">
        <v>533</v>
      </c>
      <c r="G815" s="125">
        <v>8154421</v>
      </c>
      <c r="H815" s="126"/>
      <c r="I815" s="126"/>
      <c r="J815" s="124"/>
      <c r="K815" s="124" t="s">
        <v>124</v>
      </c>
      <c r="L815" s="126" t="s">
        <v>1077</v>
      </c>
      <c r="M815" s="127"/>
      <c r="N815" s="127"/>
    </row>
    <row r="816" spans="6:14" x14ac:dyDescent="0.25">
      <c r="F816" s="124" t="s">
        <v>535</v>
      </c>
      <c r="G816" s="126" t="s">
        <v>960</v>
      </c>
      <c r="H816" s="126"/>
      <c r="I816" s="126"/>
      <c r="J816" s="124"/>
      <c r="K816" s="124" t="s">
        <v>537</v>
      </c>
      <c r="L816" s="126" t="s">
        <v>961</v>
      </c>
      <c r="M816" s="127"/>
      <c r="N816" s="127"/>
    </row>
    <row r="817" spans="6:14" x14ac:dyDescent="0.25">
      <c r="F817" s="124" t="s">
        <v>539</v>
      </c>
      <c r="G817" s="126" t="s">
        <v>962</v>
      </c>
      <c r="H817" s="126" t="s">
        <v>963</v>
      </c>
      <c r="I817" s="128">
        <v>891346245</v>
      </c>
      <c r="J817" s="124" t="s">
        <v>542</v>
      </c>
      <c r="K817" s="126"/>
      <c r="L817" s="126" t="s">
        <v>964</v>
      </c>
      <c r="M817" s="127"/>
      <c r="N817" s="127"/>
    </row>
    <row r="818" spans="6:14" x14ac:dyDescent="0.25">
      <c r="F818" s="124"/>
      <c r="G818" s="126"/>
      <c r="H818" s="126"/>
      <c r="I818" s="126"/>
      <c r="J818" s="124"/>
      <c r="K818" s="124" t="s">
        <v>544</v>
      </c>
      <c r="L818" s="126"/>
      <c r="M818" s="127"/>
      <c r="N818" s="127"/>
    </row>
    <row r="819" spans="6:14" x14ac:dyDescent="0.25">
      <c r="F819" s="124" t="s">
        <v>545</v>
      </c>
      <c r="G819" s="126" t="s">
        <v>198</v>
      </c>
      <c r="H819" s="126"/>
      <c r="I819" s="126"/>
      <c r="J819" s="124"/>
      <c r="K819" s="124" t="s">
        <v>546</v>
      </c>
      <c r="L819" s="126" t="s">
        <v>975</v>
      </c>
      <c r="M819" s="127"/>
      <c r="N819" s="127"/>
    </row>
    <row r="820" spans="6:14" x14ac:dyDescent="0.25">
      <c r="F820" s="126"/>
      <c r="G820" s="126"/>
      <c r="H820" s="126"/>
      <c r="I820" s="126"/>
      <c r="J820" s="126"/>
      <c r="K820" s="126"/>
      <c r="L820" s="126"/>
      <c r="M820" s="127"/>
      <c r="N820" s="127"/>
    </row>
    <row r="821" spans="6:14" x14ac:dyDescent="0.25">
      <c r="F821" s="124" t="s">
        <v>533</v>
      </c>
      <c r="G821" s="125">
        <v>8154521</v>
      </c>
      <c r="H821" s="126"/>
      <c r="I821" s="126"/>
      <c r="J821" s="124"/>
      <c r="K821" s="124" t="s">
        <v>124</v>
      </c>
      <c r="L821" s="126" t="s">
        <v>1078</v>
      </c>
      <c r="M821" s="127"/>
      <c r="N821" s="127"/>
    </row>
    <row r="822" spans="6:14" x14ac:dyDescent="0.25">
      <c r="F822" s="124" t="s">
        <v>535</v>
      </c>
      <c r="G822" s="126" t="s">
        <v>1079</v>
      </c>
      <c r="H822" s="126"/>
      <c r="I822" s="126"/>
      <c r="J822" s="124"/>
      <c r="K822" s="124" t="s">
        <v>537</v>
      </c>
      <c r="L822" s="126" t="s">
        <v>1080</v>
      </c>
      <c r="M822" s="127"/>
      <c r="N822" s="127"/>
    </row>
    <row r="823" spans="6:14" x14ac:dyDescent="0.25">
      <c r="F823" s="124" t="s">
        <v>539</v>
      </c>
      <c r="G823" s="126" t="s">
        <v>987</v>
      </c>
      <c r="H823" s="126" t="s">
        <v>970</v>
      </c>
      <c r="I823" s="128">
        <v>606067459</v>
      </c>
      <c r="J823" s="124" t="s">
        <v>542</v>
      </c>
      <c r="K823" s="126"/>
      <c r="L823" s="126" t="s">
        <v>1081</v>
      </c>
      <c r="M823" s="127"/>
      <c r="N823" s="127"/>
    </row>
    <row r="824" spans="6:14" x14ac:dyDescent="0.25">
      <c r="F824" s="124"/>
      <c r="G824" s="126"/>
      <c r="H824" s="126"/>
      <c r="I824" s="126"/>
      <c r="J824" s="124"/>
      <c r="K824" s="124" t="s">
        <v>544</v>
      </c>
      <c r="L824" s="126"/>
      <c r="M824" s="127"/>
      <c r="N824" s="127"/>
    </row>
    <row r="825" spans="6:14" x14ac:dyDescent="0.25">
      <c r="F825" s="124" t="s">
        <v>545</v>
      </c>
      <c r="G825" s="126" t="s">
        <v>198</v>
      </c>
      <c r="H825" s="126"/>
      <c r="I825" s="126"/>
      <c r="J825" s="124"/>
      <c r="K825" s="124" t="s">
        <v>546</v>
      </c>
      <c r="L825" s="126" t="s">
        <v>1082</v>
      </c>
      <c r="M825" s="127"/>
      <c r="N825" s="127"/>
    </row>
    <row r="826" spans="6:14" x14ac:dyDescent="0.25">
      <c r="F826" s="126"/>
      <c r="G826" s="126"/>
      <c r="H826" s="126"/>
      <c r="I826" s="126"/>
      <c r="J826" s="126"/>
      <c r="K826" s="126"/>
      <c r="L826" s="126"/>
      <c r="M826" s="127"/>
      <c r="N826" s="127"/>
    </row>
    <row r="827" spans="6:14" x14ac:dyDescent="0.25">
      <c r="F827" s="126"/>
      <c r="G827" s="126"/>
      <c r="H827" s="126"/>
      <c r="I827" s="126"/>
      <c r="J827" s="129" t="s">
        <v>586</v>
      </c>
      <c r="K827" s="130">
        <v>16</v>
      </c>
      <c r="L827" s="129" t="s">
        <v>587</v>
      </c>
      <c r="M827" s="127"/>
      <c r="N827" s="127"/>
    </row>
    <row r="828" spans="6:14" x14ac:dyDescent="0.25">
      <c r="F828" s="126"/>
      <c r="G828" s="126"/>
      <c r="H828" s="126"/>
      <c r="I828" s="126"/>
      <c r="J828" s="126"/>
      <c r="K828" s="126"/>
      <c r="L828" s="126"/>
      <c r="M828" s="127"/>
      <c r="N828" s="127"/>
    </row>
    <row r="829" spans="6:14" x14ac:dyDescent="0.25">
      <c r="F829" s="124"/>
      <c r="G829" s="124"/>
      <c r="H829" s="124"/>
      <c r="I829" s="126"/>
      <c r="J829" s="126"/>
      <c r="K829" s="126"/>
      <c r="L829" s="126"/>
      <c r="M829" s="127"/>
      <c r="N829" s="127"/>
    </row>
    <row r="830" spans="6:14" x14ac:dyDescent="0.25">
      <c r="F830" s="126" t="s">
        <v>588</v>
      </c>
      <c r="G830" s="126"/>
      <c r="H830" s="126"/>
      <c r="I830" s="126"/>
      <c r="J830" s="126"/>
      <c r="K830" s="126"/>
      <c r="L830" s="126"/>
      <c r="M830" s="127"/>
      <c r="N830" s="127"/>
    </row>
    <row r="831" spans="6:14" x14ac:dyDescent="0.25">
      <c r="F831" s="126" t="s">
        <v>589</v>
      </c>
      <c r="G831" s="126"/>
      <c r="H831" s="126"/>
      <c r="I831" s="126"/>
      <c r="J831" s="126"/>
      <c r="K831" s="126"/>
      <c r="L831" s="126"/>
      <c r="M831" s="127"/>
      <c r="N831" s="127"/>
    </row>
    <row r="832" spans="6:14" x14ac:dyDescent="0.25">
      <c r="F832" s="126"/>
      <c r="G832" s="126"/>
      <c r="H832" s="126"/>
      <c r="I832" s="126"/>
      <c r="J832" s="126"/>
      <c r="K832" s="126"/>
      <c r="L832" s="126"/>
      <c r="M832" s="127"/>
      <c r="N832" s="127"/>
    </row>
    <row r="833" spans="6:14" x14ac:dyDescent="0.25">
      <c r="F833" s="124" t="s">
        <v>533</v>
      </c>
      <c r="G833" s="125">
        <v>8154721</v>
      </c>
      <c r="H833" s="126"/>
      <c r="I833" s="126"/>
      <c r="J833" s="124"/>
      <c r="K833" s="124" t="s">
        <v>124</v>
      </c>
      <c r="L833" s="126" t="s">
        <v>1083</v>
      </c>
      <c r="M833" s="127"/>
      <c r="N833" s="127"/>
    </row>
    <row r="834" spans="6:14" x14ac:dyDescent="0.25">
      <c r="F834" s="124" t="s">
        <v>535</v>
      </c>
      <c r="G834" s="126" t="s">
        <v>1084</v>
      </c>
      <c r="H834" s="126"/>
      <c r="I834" s="126"/>
      <c r="J834" s="124"/>
      <c r="K834" s="124" t="s">
        <v>537</v>
      </c>
      <c r="L834" s="126" t="s">
        <v>1085</v>
      </c>
      <c r="M834" s="127"/>
      <c r="N834" s="127"/>
    </row>
    <row r="835" spans="6:14" x14ac:dyDescent="0.25">
      <c r="F835" s="124" t="s">
        <v>539</v>
      </c>
      <c r="G835" s="126" t="s">
        <v>1086</v>
      </c>
      <c r="H835" s="126" t="s">
        <v>1087</v>
      </c>
      <c r="I835" s="126" t="s">
        <v>1088</v>
      </c>
      <c r="J835" s="124" t="s">
        <v>542</v>
      </c>
      <c r="K835" s="126"/>
      <c r="L835" s="126" t="s">
        <v>1089</v>
      </c>
      <c r="M835" s="127"/>
      <c r="N835" s="127"/>
    </row>
    <row r="836" spans="6:14" x14ac:dyDescent="0.25">
      <c r="F836" s="124"/>
      <c r="G836" s="126"/>
      <c r="H836" s="126"/>
      <c r="I836" s="126"/>
      <c r="J836" s="124"/>
      <c r="K836" s="124" t="s">
        <v>544</v>
      </c>
      <c r="L836" s="126"/>
      <c r="M836" s="127"/>
      <c r="N836" s="127"/>
    </row>
    <row r="837" spans="6:14" x14ac:dyDescent="0.25">
      <c r="F837" s="124" t="s">
        <v>545</v>
      </c>
      <c r="G837" s="126" t="s">
        <v>198</v>
      </c>
      <c r="H837" s="126"/>
      <c r="I837" s="126"/>
      <c r="J837" s="124"/>
      <c r="K837" s="124" t="s">
        <v>546</v>
      </c>
      <c r="L837" s="126" t="s">
        <v>1090</v>
      </c>
      <c r="M837" s="127"/>
      <c r="N837" s="127"/>
    </row>
    <row r="838" spans="6:14" x14ac:dyDescent="0.25">
      <c r="F838" s="126"/>
      <c r="G838" s="126"/>
      <c r="H838" s="126"/>
      <c r="I838" s="126"/>
      <c r="J838" s="126"/>
      <c r="K838" s="126"/>
      <c r="L838" s="126"/>
      <c r="M838" s="127"/>
      <c r="N838" s="127"/>
    </row>
    <row r="839" spans="6:14" x14ac:dyDescent="0.25">
      <c r="F839" s="124" t="s">
        <v>533</v>
      </c>
      <c r="G839" s="125">
        <v>8159021</v>
      </c>
      <c r="H839" s="126"/>
      <c r="I839" s="126"/>
      <c r="J839" s="124"/>
      <c r="K839" s="124" t="s">
        <v>124</v>
      </c>
      <c r="L839" s="126" t="s">
        <v>1091</v>
      </c>
      <c r="M839" s="127"/>
      <c r="N839" s="127"/>
    </row>
    <row r="840" spans="6:14" x14ac:dyDescent="0.25">
      <c r="F840" s="124" t="s">
        <v>535</v>
      </c>
      <c r="G840" s="126" t="s">
        <v>1092</v>
      </c>
      <c r="H840" s="126"/>
      <c r="I840" s="126"/>
      <c r="J840" s="124"/>
      <c r="K840" s="124" t="s">
        <v>537</v>
      </c>
      <c r="L840" s="126" t="s">
        <v>1093</v>
      </c>
      <c r="M840" s="127"/>
      <c r="N840" s="127"/>
    </row>
    <row r="841" spans="6:14" x14ac:dyDescent="0.25">
      <c r="F841" s="124" t="s">
        <v>539</v>
      </c>
      <c r="G841" s="131" t="s">
        <v>1094</v>
      </c>
      <c r="H841" s="126" t="s">
        <v>941</v>
      </c>
      <c r="I841" s="128">
        <v>633012075</v>
      </c>
      <c r="J841" s="124" t="s">
        <v>542</v>
      </c>
      <c r="K841" s="126"/>
      <c r="L841" s="126" t="s">
        <v>1095</v>
      </c>
      <c r="M841" s="127"/>
      <c r="N841" s="127"/>
    </row>
    <row r="842" spans="6:14" x14ac:dyDescent="0.25">
      <c r="F842" s="124"/>
      <c r="G842" s="131" t="s">
        <v>1096</v>
      </c>
      <c r="H842" s="126"/>
      <c r="I842" s="126"/>
      <c r="J842" s="124"/>
      <c r="K842" s="124" t="s">
        <v>544</v>
      </c>
      <c r="L842" s="126"/>
      <c r="M842" s="127"/>
      <c r="N842" s="127"/>
    </row>
    <row r="843" spans="6:14" x14ac:dyDescent="0.25">
      <c r="F843" s="124" t="s">
        <v>545</v>
      </c>
      <c r="G843" s="126" t="s">
        <v>198</v>
      </c>
      <c r="H843" s="126"/>
      <c r="I843" s="126"/>
      <c r="J843" s="124"/>
      <c r="K843" s="124" t="s">
        <v>546</v>
      </c>
      <c r="L843" s="126" t="s">
        <v>1097</v>
      </c>
      <c r="M843" s="127"/>
      <c r="N843" s="127"/>
    </row>
    <row r="844" spans="6:14" x14ac:dyDescent="0.25">
      <c r="F844" s="126"/>
      <c r="G844" s="126"/>
      <c r="H844" s="126"/>
      <c r="I844" s="126"/>
      <c r="J844" s="126"/>
      <c r="K844" s="126"/>
      <c r="L844" s="126"/>
      <c r="M844" s="127"/>
      <c r="N844" s="127"/>
    </row>
    <row r="845" spans="6:14" x14ac:dyDescent="0.25">
      <c r="F845" s="124" t="s">
        <v>533</v>
      </c>
      <c r="G845" s="125">
        <v>8159121</v>
      </c>
      <c r="H845" s="126"/>
      <c r="I845" s="126"/>
      <c r="J845" s="124"/>
      <c r="K845" s="124" t="s">
        <v>124</v>
      </c>
      <c r="L845" s="126" t="s">
        <v>1098</v>
      </c>
      <c r="M845" s="127"/>
      <c r="N845" s="127"/>
    </row>
    <row r="846" spans="6:14" x14ac:dyDescent="0.25">
      <c r="F846" s="124" t="s">
        <v>535</v>
      </c>
      <c r="G846" s="126" t="s">
        <v>914</v>
      </c>
      <c r="H846" s="126"/>
      <c r="I846" s="126"/>
      <c r="J846" s="124"/>
      <c r="K846" s="124" t="s">
        <v>537</v>
      </c>
      <c r="L846" s="126" t="s">
        <v>1099</v>
      </c>
      <c r="M846" s="127"/>
      <c r="N846" s="127"/>
    </row>
    <row r="847" spans="6:14" x14ac:dyDescent="0.25">
      <c r="F847" s="124" t="s">
        <v>539</v>
      </c>
      <c r="G847" s="126" t="s">
        <v>1100</v>
      </c>
      <c r="H847" s="126" t="s">
        <v>1101</v>
      </c>
      <c r="I847" s="128">
        <v>233243231</v>
      </c>
      <c r="J847" s="124" t="s">
        <v>542</v>
      </c>
      <c r="K847" s="126"/>
      <c r="L847" s="126" t="s">
        <v>1102</v>
      </c>
      <c r="M847" s="127"/>
      <c r="N847" s="127"/>
    </row>
    <row r="848" spans="6:14" x14ac:dyDescent="0.25">
      <c r="F848" s="124"/>
      <c r="G848" s="126"/>
      <c r="H848" s="126"/>
      <c r="I848" s="126"/>
      <c r="J848" s="124"/>
      <c r="K848" s="124" t="s">
        <v>544</v>
      </c>
      <c r="L848" s="126"/>
      <c r="M848" s="127"/>
      <c r="N848" s="127"/>
    </row>
    <row r="849" spans="6:14" x14ac:dyDescent="0.25">
      <c r="F849" s="124" t="s">
        <v>545</v>
      </c>
      <c r="G849" s="126" t="s">
        <v>198</v>
      </c>
      <c r="H849" s="126"/>
      <c r="I849" s="126"/>
      <c r="J849" s="124"/>
      <c r="K849" s="124" t="s">
        <v>546</v>
      </c>
      <c r="L849" s="126" t="s">
        <v>1103</v>
      </c>
      <c r="M849" s="127"/>
      <c r="N849" s="127"/>
    </row>
    <row r="850" spans="6:14" x14ac:dyDescent="0.25">
      <c r="F850" s="126"/>
      <c r="G850" s="126"/>
      <c r="H850" s="126"/>
      <c r="I850" s="126"/>
      <c r="J850" s="126"/>
      <c r="K850" s="126"/>
      <c r="L850" s="126"/>
      <c r="M850" s="127"/>
      <c r="N850" s="127"/>
    </row>
    <row r="851" spans="6:14" x14ac:dyDescent="0.25">
      <c r="F851" s="124" t="s">
        <v>533</v>
      </c>
      <c r="G851" s="125">
        <v>8162621</v>
      </c>
      <c r="H851" s="126"/>
      <c r="I851" s="126"/>
      <c r="J851" s="124"/>
      <c r="K851" s="124" t="s">
        <v>124</v>
      </c>
      <c r="L851" s="126" t="s">
        <v>1104</v>
      </c>
      <c r="M851" s="127"/>
      <c r="N851" s="127"/>
    </row>
    <row r="852" spans="6:14" x14ac:dyDescent="0.25">
      <c r="F852" s="124" t="s">
        <v>535</v>
      </c>
      <c r="G852" s="126" t="s">
        <v>1105</v>
      </c>
      <c r="H852" s="126"/>
      <c r="I852" s="126"/>
      <c r="J852" s="124"/>
      <c r="K852" s="124" t="s">
        <v>537</v>
      </c>
      <c r="L852" s="126" t="s">
        <v>1106</v>
      </c>
      <c r="M852" s="127"/>
      <c r="N852" s="127"/>
    </row>
    <row r="853" spans="6:14" x14ac:dyDescent="0.25">
      <c r="F853" s="124" t="s">
        <v>539</v>
      </c>
      <c r="G853" s="126" t="s">
        <v>1107</v>
      </c>
      <c r="H853" s="126" t="s">
        <v>682</v>
      </c>
      <c r="I853" s="128">
        <v>772421959</v>
      </c>
      <c r="J853" s="124" t="s">
        <v>542</v>
      </c>
      <c r="K853" s="126"/>
      <c r="L853" s="126" t="s">
        <v>1108</v>
      </c>
      <c r="M853" s="127"/>
      <c r="N853" s="127"/>
    </row>
    <row r="854" spans="6:14" x14ac:dyDescent="0.25">
      <c r="F854" s="124"/>
      <c r="G854" s="126"/>
      <c r="H854" s="126"/>
      <c r="I854" s="126"/>
      <c r="J854" s="124"/>
      <c r="K854" s="124" t="s">
        <v>544</v>
      </c>
      <c r="L854" s="126"/>
      <c r="M854" s="127"/>
      <c r="N854" s="127"/>
    </row>
    <row r="855" spans="6:14" x14ac:dyDescent="0.25">
      <c r="F855" s="124" t="s">
        <v>545</v>
      </c>
      <c r="G855" s="126" t="s">
        <v>198</v>
      </c>
      <c r="H855" s="126"/>
      <c r="I855" s="126"/>
      <c r="J855" s="124"/>
      <c r="K855" s="124" t="s">
        <v>546</v>
      </c>
      <c r="L855" s="126" t="s">
        <v>1109</v>
      </c>
      <c r="M855" s="127"/>
      <c r="N855" s="127"/>
    </row>
    <row r="856" spans="6:14" x14ac:dyDescent="0.25">
      <c r="F856" s="126"/>
      <c r="G856" s="126"/>
      <c r="H856" s="126"/>
      <c r="I856" s="126"/>
      <c r="J856" s="126"/>
      <c r="K856" s="126"/>
      <c r="L856" s="126"/>
      <c r="M856" s="127"/>
      <c r="N856" s="127"/>
    </row>
    <row r="857" spans="6:14" x14ac:dyDescent="0.25">
      <c r="F857" s="124" t="s">
        <v>533</v>
      </c>
      <c r="G857" s="125">
        <v>8162721</v>
      </c>
      <c r="H857" s="126"/>
      <c r="I857" s="126"/>
      <c r="J857" s="124"/>
      <c r="K857" s="124" t="s">
        <v>124</v>
      </c>
      <c r="L857" s="126" t="s">
        <v>1110</v>
      </c>
      <c r="M857" s="127"/>
      <c r="N857" s="127"/>
    </row>
    <row r="858" spans="6:14" x14ac:dyDescent="0.25">
      <c r="F858" s="124" t="s">
        <v>535</v>
      </c>
      <c r="G858" s="126" t="s">
        <v>974</v>
      </c>
      <c r="H858" s="126"/>
      <c r="I858" s="126"/>
      <c r="J858" s="124"/>
      <c r="K858" s="124" t="s">
        <v>537</v>
      </c>
      <c r="L858" s="126" t="s">
        <v>961</v>
      </c>
      <c r="M858" s="127"/>
      <c r="N858" s="127"/>
    </row>
    <row r="859" spans="6:14" x14ac:dyDescent="0.25">
      <c r="F859" s="124" t="s">
        <v>539</v>
      </c>
      <c r="G859" s="126" t="s">
        <v>962</v>
      </c>
      <c r="H859" s="126" t="s">
        <v>963</v>
      </c>
      <c r="I859" s="128">
        <v>891346245</v>
      </c>
      <c r="J859" s="124" t="s">
        <v>542</v>
      </c>
      <c r="K859" s="126"/>
      <c r="L859" s="126" t="s">
        <v>964</v>
      </c>
      <c r="M859" s="127"/>
      <c r="N859" s="127"/>
    </row>
    <row r="860" spans="6:14" x14ac:dyDescent="0.25">
      <c r="F860" s="124"/>
      <c r="G860" s="126"/>
      <c r="H860" s="126"/>
      <c r="I860" s="126"/>
      <c r="J860" s="124"/>
      <c r="K860" s="124" t="s">
        <v>544</v>
      </c>
      <c r="L860" s="126"/>
      <c r="M860" s="127"/>
      <c r="N860" s="127"/>
    </row>
    <row r="861" spans="6:14" x14ac:dyDescent="0.25">
      <c r="F861" s="124" t="s">
        <v>545</v>
      </c>
      <c r="G861" s="126" t="s">
        <v>198</v>
      </c>
      <c r="H861" s="126"/>
      <c r="I861" s="126"/>
      <c r="J861" s="124"/>
      <c r="K861" s="124" t="s">
        <v>546</v>
      </c>
      <c r="L861" s="126" t="s">
        <v>975</v>
      </c>
      <c r="M861" s="127"/>
      <c r="N861" s="127"/>
    </row>
    <row r="862" spans="6:14" x14ac:dyDescent="0.25">
      <c r="F862" s="126"/>
      <c r="G862" s="126"/>
      <c r="H862" s="126"/>
      <c r="I862" s="126"/>
      <c r="J862" s="126"/>
      <c r="K862" s="126"/>
      <c r="L862" s="126"/>
      <c r="M862" s="127"/>
      <c r="N862" s="127"/>
    </row>
    <row r="863" spans="6:14" x14ac:dyDescent="0.25">
      <c r="F863" s="124" t="s">
        <v>533</v>
      </c>
      <c r="G863" s="125">
        <v>8162821</v>
      </c>
      <c r="H863" s="126"/>
      <c r="I863" s="126"/>
      <c r="J863" s="124"/>
      <c r="K863" s="124" t="s">
        <v>124</v>
      </c>
      <c r="L863" s="126" t="s">
        <v>1111</v>
      </c>
      <c r="M863" s="127"/>
      <c r="N863" s="127"/>
    </row>
    <row r="864" spans="6:14" x14ac:dyDescent="0.25">
      <c r="F864" s="124" t="s">
        <v>535</v>
      </c>
      <c r="G864" s="131" t="s">
        <v>1112</v>
      </c>
      <c r="H864" s="131"/>
      <c r="I864" s="131"/>
      <c r="J864" s="126"/>
      <c r="K864" s="126"/>
      <c r="L864" s="126"/>
      <c r="M864" s="127"/>
      <c r="N864" s="127"/>
    </row>
    <row r="865" spans="6:14" x14ac:dyDescent="0.25">
      <c r="F865" s="124"/>
      <c r="G865" s="131" t="s">
        <v>686</v>
      </c>
      <c r="H865" s="131"/>
      <c r="I865" s="131"/>
      <c r="J865" s="124"/>
      <c r="K865" s="124" t="s">
        <v>537</v>
      </c>
      <c r="L865" s="126" t="s">
        <v>961</v>
      </c>
      <c r="M865" s="127"/>
      <c r="N865" s="127"/>
    </row>
    <row r="866" spans="6:14" x14ac:dyDescent="0.25">
      <c r="F866" s="124" t="s">
        <v>539</v>
      </c>
      <c r="G866" s="126" t="s">
        <v>962</v>
      </c>
      <c r="H866" s="126" t="s">
        <v>963</v>
      </c>
      <c r="I866" s="128">
        <v>891346245</v>
      </c>
      <c r="J866" s="124" t="s">
        <v>542</v>
      </c>
      <c r="K866" s="126"/>
      <c r="L866" s="126" t="s">
        <v>964</v>
      </c>
      <c r="M866" s="127"/>
      <c r="N866" s="127"/>
    </row>
    <row r="867" spans="6:14" x14ac:dyDescent="0.25">
      <c r="F867" s="124"/>
      <c r="G867" s="126"/>
      <c r="H867" s="126"/>
      <c r="I867" s="126"/>
      <c r="J867" s="124"/>
      <c r="K867" s="124" t="s">
        <v>544</v>
      </c>
      <c r="L867" s="126"/>
      <c r="M867" s="127"/>
      <c r="N867" s="127"/>
    </row>
    <row r="868" spans="6:14" x14ac:dyDescent="0.25">
      <c r="F868" s="124" t="s">
        <v>545</v>
      </c>
      <c r="G868" s="126" t="s">
        <v>198</v>
      </c>
      <c r="H868" s="126"/>
      <c r="I868" s="126"/>
      <c r="J868" s="124"/>
      <c r="K868" s="124" t="s">
        <v>546</v>
      </c>
      <c r="L868" s="126" t="s">
        <v>975</v>
      </c>
      <c r="M868" s="127"/>
      <c r="N868" s="127"/>
    </row>
    <row r="869" spans="6:14" x14ac:dyDescent="0.25">
      <c r="F869" s="126"/>
      <c r="G869" s="126"/>
      <c r="H869" s="126"/>
      <c r="I869" s="126"/>
      <c r="J869" s="126"/>
      <c r="K869" s="126"/>
      <c r="L869" s="126"/>
      <c r="M869" s="127"/>
      <c r="N869" s="127"/>
    </row>
    <row r="870" spans="6:14" x14ac:dyDescent="0.25">
      <c r="F870" s="124" t="s">
        <v>533</v>
      </c>
      <c r="G870" s="125">
        <v>8164421</v>
      </c>
      <c r="H870" s="126"/>
      <c r="I870" s="126"/>
      <c r="J870" s="124"/>
      <c r="K870" s="124" t="s">
        <v>124</v>
      </c>
      <c r="L870" s="126" t="s">
        <v>1113</v>
      </c>
      <c r="M870" s="127"/>
      <c r="N870" s="127"/>
    </row>
    <row r="871" spans="6:14" x14ac:dyDescent="0.25">
      <c r="F871" s="124" t="s">
        <v>535</v>
      </c>
      <c r="G871" s="126" t="s">
        <v>914</v>
      </c>
      <c r="H871" s="126"/>
      <c r="I871" s="126"/>
      <c r="J871" s="124"/>
      <c r="K871" s="124" t="s">
        <v>537</v>
      </c>
      <c r="L871" s="126" t="s">
        <v>1114</v>
      </c>
      <c r="M871" s="127"/>
      <c r="N871" s="127"/>
    </row>
    <row r="872" spans="6:14" x14ac:dyDescent="0.25">
      <c r="F872" s="124" t="s">
        <v>539</v>
      </c>
      <c r="G872" s="126" t="s">
        <v>1115</v>
      </c>
      <c r="H872" s="126" t="s">
        <v>1116</v>
      </c>
      <c r="I872" s="128">
        <v>802093820</v>
      </c>
      <c r="J872" s="124" t="s">
        <v>542</v>
      </c>
      <c r="K872" s="126"/>
      <c r="L872" s="126" t="s">
        <v>687</v>
      </c>
      <c r="M872" s="127"/>
      <c r="N872" s="127"/>
    </row>
    <row r="873" spans="6:14" x14ac:dyDescent="0.25">
      <c r="F873" s="124"/>
      <c r="G873" s="126"/>
      <c r="H873" s="126"/>
      <c r="I873" s="126"/>
      <c r="J873" s="124"/>
      <c r="K873" s="124" t="s">
        <v>544</v>
      </c>
      <c r="L873" s="126"/>
      <c r="M873" s="127"/>
      <c r="N873" s="127"/>
    </row>
    <row r="874" spans="6:14" x14ac:dyDescent="0.25">
      <c r="F874" s="124" t="s">
        <v>545</v>
      </c>
      <c r="G874" s="126" t="s">
        <v>198</v>
      </c>
      <c r="H874" s="126"/>
      <c r="I874" s="126"/>
      <c r="J874" s="124"/>
      <c r="K874" s="124" t="s">
        <v>546</v>
      </c>
      <c r="L874" s="126" t="s">
        <v>198</v>
      </c>
      <c r="M874" s="127"/>
      <c r="N874" s="127"/>
    </row>
    <row r="875" spans="6:14" x14ac:dyDescent="0.25">
      <c r="F875" s="126"/>
      <c r="G875" s="126"/>
      <c r="H875" s="126"/>
      <c r="I875" s="126"/>
      <c r="J875" s="126"/>
      <c r="K875" s="126"/>
      <c r="L875" s="126"/>
      <c r="M875" s="127"/>
      <c r="N875" s="127"/>
    </row>
    <row r="876" spans="6:14" x14ac:dyDescent="0.25">
      <c r="F876" s="126"/>
      <c r="G876" s="126"/>
      <c r="H876" s="126"/>
      <c r="I876" s="126"/>
      <c r="J876" s="129" t="s">
        <v>586</v>
      </c>
      <c r="K876" s="130">
        <v>17</v>
      </c>
      <c r="L876" s="129" t="s">
        <v>587</v>
      </c>
      <c r="M876" s="127"/>
      <c r="N876" s="127"/>
    </row>
    <row r="877" spans="6:14" x14ac:dyDescent="0.25">
      <c r="F877" s="126"/>
      <c r="G877" s="126"/>
      <c r="H877" s="126"/>
      <c r="I877" s="126"/>
      <c r="J877" s="126"/>
      <c r="K877" s="126"/>
      <c r="L877" s="126"/>
      <c r="M877" s="127"/>
      <c r="N877" s="127"/>
    </row>
    <row r="878" spans="6:14" x14ac:dyDescent="0.25">
      <c r="F878" s="124"/>
      <c r="G878" s="124"/>
      <c r="H878" s="124"/>
      <c r="I878" s="126"/>
      <c r="J878" s="126"/>
      <c r="K878" s="126"/>
      <c r="L878" s="126"/>
      <c r="M878" s="127"/>
      <c r="N878" s="127"/>
    </row>
    <row r="879" spans="6:14" x14ac:dyDescent="0.25">
      <c r="F879" s="126" t="s">
        <v>588</v>
      </c>
      <c r="G879" s="126"/>
      <c r="H879" s="126"/>
      <c r="I879" s="126"/>
      <c r="J879" s="126"/>
      <c r="K879" s="126"/>
      <c r="L879" s="126"/>
      <c r="M879" s="127"/>
      <c r="N879" s="127"/>
    </row>
    <row r="880" spans="6:14" x14ac:dyDescent="0.25">
      <c r="F880" s="126" t="s">
        <v>589</v>
      </c>
      <c r="G880" s="126"/>
      <c r="H880" s="126"/>
      <c r="I880" s="126"/>
      <c r="J880" s="126"/>
      <c r="K880" s="126"/>
      <c r="L880" s="126"/>
      <c r="M880" s="127"/>
      <c r="N880" s="127"/>
    </row>
    <row r="881" spans="6:14" x14ac:dyDescent="0.25">
      <c r="F881" s="126"/>
      <c r="G881" s="126"/>
      <c r="H881" s="126"/>
      <c r="I881" s="126"/>
      <c r="J881" s="126"/>
      <c r="K881" s="126"/>
      <c r="L881" s="126"/>
      <c r="M881" s="127"/>
      <c r="N881" s="127"/>
    </row>
    <row r="882" spans="6:14" x14ac:dyDescent="0.25">
      <c r="F882" s="124" t="s">
        <v>533</v>
      </c>
      <c r="G882" s="125">
        <v>8166021</v>
      </c>
      <c r="H882" s="126"/>
      <c r="I882" s="126"/>
      <c r="J882" s="124"/>
      <c r="K882" s="124" t="s">
        <v>124</v>
      </c>
      <c r="L882" s="126" t="s">
        <v>1117</v>
      </c>
      <c r="M882" s="127"/>
      <c r="N882" s="127"/>
    </row>
    <row r="883" spans="6:14" x14ac:dyDescent="0.25">
      <c r="F883" s="124" t="s">
        <v>535</v>
      </c>
      <c r="G883" s="126" t="s">
        <v>581</v>
      </c>
      <c r="H883" s="126"/>
      <c r="I883" s="126"/>
      <c r="J883" s="124"/>
      <c r="K883" s="124" t="s">
        <v>537</v>
      </c>
      <c r="L883" s="126" t="s">
        <v>1011</v>
      </c>
      <c r="M883" s="127"/>
      <c r="N883" s="127"/>
    </row>
    <row r="884" spans="6:14" x14ac:dyDescent="0.25">
      <c r="F884" s="124" t="s">
        <v>539</v>
      </c>
      <c r="G884" s="131" t="s">
        <v>1012</v>
      </c>
      <c r="H884" s="126" t="s">
        <v>558</v>
      </c>
      <c r="I884" s="128">
        <v>970358612</v>
      </c>
      <c r="J884" s="124" t="s">
        <v>542</v>
      </c>
      <c r="K884" s="126"/>
      <c r="L884" s="126" t="s">
        <v>1118</v>
      </c>
      <c r="M884" s="127"/>
      <c r="N884" s="127"/>
    </row>
    <row r="885" spans="6:14" x14ac:dyDescent="0.25">
      <c r="F885" s="124"/>
      <c r="G885" s="131" t="s">
        <v>1014</v>
      </c>
      <c r="H885" s="126"/>
      <c r="I885" s="126"/>
      <c r="J885" s="124"/>
      <c r="K885" s="124" t="s">
        <v>544</v>
      </c>
      <c r="L885" s="126"/>
      <c r="M885" s="127"/>
      <c r="N885" s="127"/>
    </row>
    <row r="886" spans="6:14" x14ac:dyDescent="0.25">
      <c r="F886" s="124" t="s">
        <v>545</v>
      </c>
      <c r="G886" s="126" t="s">
        <v>198</v>
      </c>
      <c r="H886" s="126"/>
      <c r="I886" s="126"/>
      <c r="J886" s="124"/>
      <c r="K886" s="124" t="s">
        <v>546</v>
      </c>
      <c r="L886" s="126" t="s">
        <v>1015</v>
      </c>
      <c r="M886" s="127"/>
      <c r="N886" s="127"/>
    </row>
    <row r="887" spans="6:14" x14ac:dyDescent="0.25">
      <c r="F887" s="126"/>
      <c r="G887" s="126"/>
      <c r="H887" s="126"/>
      <c r="I887" s="126"/>
      <c r="J887" s="126"/>
      <c r="K887" s="126"/>
      <c r="L887" s="126"/>
      <c r="M887" s="127"/>
      <c r="N887" s="127"/>
    </row>
    <row r="888" spans="6:14" x14ac:dyDescent="0.25">
      <c r="F888" s="124" t="s">
        <v>533</v>
      </c>
      <c r="G888" s="125">
        <v>8166721</v>
      </c>
      <c r="H888" s="126"/>
      <c r="I888" s="126"/>
      <c r="J888" s="124"/>
      <c r="K888" s="124" t="s">
        <v>124</v>
      </c>
      <c r="L888" s="126" t="s">
        <v>1119</v>
      </c>
      <c r="M888" s="127"/>
      <c r="N888" s="127"/>
    </row>
    <row r="889" spans="6:14" x14ac:dyDescent="0.25">
      <c r="F889" s="124" t="s">
        <v>535</v>
      </c>
      <c r="G889" s="126" t="s">
        <v>960</v>
      </c>
      <c r="H889" s="126"/>
      <c r="I889" s="126"/>
      <c r="J889" s="124"/>
      <c r="K889" s="124" t="s">
        <v>537</v>
      </c>
      <c r="L889" s="126" t="s">
        <v>961</v>
      </c>
      <c r="M889" s="127"/>
      <c r="N889" s="127"/>
    </row>
    <row r="890" spans="6:14" x14ac:dyDescent="0.25">
      <c r="F890" s="124" t="s">
        <v>539</v>
      </c>
      <c r="G890" s="126" t="s">
        <v>962</v>
      </c>
      <c r="H890" s="126" t="s">
        <v>963</v>
      </c>
      <c r="I890" s="128">
        <v>891346245</v>
      </c>
      <c r="J890" s="124" t="s">
        <v>542</v>
      </c>
      <c r="K890" s="126"/>
      <c r="L890" s="126" t="s">
        <v>964</v>
      </c>
      <c r="M890" s="127"/>
      <c r="N890" s="127"/>
    </row>
    <row r="891" spans="6:14" x14ac:dyDescent="0.25">
      <c r="F891" s="124"/>
      <c r="G891" s="126"/>
      <c r="H891" s="126"/>
      <c r="I891" s="126"/>
      <c r="J891" s="124"/>
      <c r="K891" s="124" t="s">
        <v>544</v>
      </c>
      <c r="L891" s="126"/>
      <c r="M891" s="127"/>
      <c r="N891" s="127"/>
    </row>
    <row r="892" spans="6:14" x14ac:dyDescent="0.25">
      <c r="F892" s="124" t="s">
        <v>545</v>
      </c>
      <c r="G892" s="126" t="s">
        <v>198</v>
      </c>
      <c r="H892" s="126"/>
      <c r="I892" s="126"/>
      <c r="J892" s="124"/>
      <c r="K892" s="124" t="s">
        <v>546</v>
      </c>
      <c r="L892" s="126" t="s">
        <v>975</v>
      </c>
      <c r="M892" s="127"/>
      <c r="N892" s="127"/>
    </row>
    <row r="893" spans="6:14" x14ac:dyDescent="0.25">
      <c r="F893" s="126"/>
      <c r="G893" s="126"/>
      <c r="H893" s="126"/>
      <c r="I893" s="126"/>
      <c r="J893" s="126"/>
      <c r="K893" s="126"/>
      <c r="L893" s="126"/>
      <c r="M893" s="127"/>
      <c r="N893" s="127"/>
    </row>
    <row r="894" spans="6:14" x14ac:dyDescent="0.25">
      <c r="F894" s="124" t="s">
        <v>533</v>
      </c>
      <c r="G894" s="125">
        <v>8167721</v>
      </c>
      <c r="H894" s="126"/>
      <c r="I894" s="126"/>
      <c r="J894" s="124"/>
      <c r="K894" s="124" t="s">
        <v>124</v>
      </c>
      <c r="L894" s="126" t="s">
        <v>1120</v>
      </c>
      <c r="M894" s="127"/>
      <c r="N894" s="127"/>
    </row>
    <row r="895" spans="6:14" x14ac:dyDescent="0.25">
      <c r="F895" s="124" t="s">
        <v>535</v>
      </c>
      <c r="G895" s="126" t="s">
        <v>960</v>
      </c>
      <c r="H895" s="126"/>
      <c r="I895" s="126"/>
      <c r="J895" s="124"/>
      <c r="K895" s="124" t="s">
        <v>537</v>
      </c>
      <c r="L895" s="126" t="s">
        <v>961</v>
      </c>
      <c r="M895" s="127"/>
      <c r="N895" s="127"/>
    </row>
    <row r="896" spans="6:14" x14ac:dyDescent="0.25">
      <c r="F896" s="124" t="s">
        <v>539</v>
      </c>
      <c r="G896" s="126" t="s">
        <v>962</v>
      </c>
      <c r="H896" s="126" t="s">
        <v>963</v>
      </c>
      <c r="I896" s="128">
        <v>891346245</v>
      </c>
      <c r="J896" s="124" t="s">
        <v>542</v>
      </c>
      <c r="K896" s="126"/>
      <c r="L896" s="126" t="s">
        <v>964</v>
      </c>
      <c r="M896" s="127"/>
      <c r="N896" s="127"/>
    </row>
    <row r="897" spans="6:14" x14ac:dyDescent="0.25">
      <c r="F897" s="124"/>
      <c r="G897" s="126"/>
      <c r="H897" s="126"/>
      <c r="I897" s="126"/>
      <c r="J897" s="124"/>
      <c r="K897" s="124" t="s">
        <v>544</v>
      </c>
      <c r="L897" s="126"/>
      <c r="M897" s="127"/>
      <c r="N897" s="127"/>
    </row>
    <row r="898" spans="6:14" x14ac:dyDescent="0.25">
      <c r="F898" s="124" t="s">
        <v>545</v>
      </c>
      <c r="G898" s="126" t="s">
        <v>198</v>
      </c>
      <c r="H898" s="126"/>
      <c r="I898" s="126"/>
      <c r="J898" s="124"/>
      <c r="K898" s="124" t="s">
        <v>546</v>
      </c>
      <c r="L898" s="126" t="s">
        <v>975</v>
      </c>
      <c r="M898" s="127"/>
      <c r="N898" s="127"/>
    </row>
    <row r="899" spans="6:14" x14ac:dyDescent="0.25">
      <c r="F899" s="126"/>
      <c r="G899" s="126"/>
      <c r="H899" s="126"/>
      <c r="I899" s="126"/>
      <c r="J899" s="126"/>
      <c r="K899" s="126"/>
      <c r="L899" s="126"/>
      <c r="M899" s="127"/>
      <c r="N899" s="127"/>
    </row>
    <row r="900" spans="6:14" x14ac:dyDescent="0.25">
      <c r="F900" s="124" t="s">
        <v>533</v>
      </c>
      <c r="G900" s="125">
        <v>8172621</v>
      </c>
      <c r="H900" s="126"/>
      <c r="I900" s="126"/>
      <c r="J900" s="124"/>
      <c r="K900" s="124" t="s">
        <v>124</v>
      </c>
      <c r="L900" s="126" t="s">
        <v>1121</v>
      </c>
      <c r="M900" s="127"/>
      <c r="N900" s="127"/>
    </row>
    <row r="901" spans="6:14" x14ac:dyDescent="0.25">
      <c r="F901" s="124" t="s">
        <v>535</v>
      </c>
      <c r="G901" s="126" t="s">
        <v>1122</v>
      </c>
      <c r="H901" s="126"/>
      <c r="I901" s="126"/>
      <c r="J901" s="124"/>
      <c r="K901" s="124" t="s">
        <v>537</v>
      </c>
      <c r="L901" s="126" t="s">
        <v>1123</v>
      </c>
      <c r="M901" s="127"/>
      <c r="N901" s="127"/>
    </row>
    <row r="902" spans="6:14" x14ac:dyDescent="0.25">
      <c r="F902" s="124" t="s">
        <v>539</v>
      </c>
      <c r="G902" s="126" t="s">
        <v>1124</v>
      </c>
      <c r="H902" s="126" t="s">
        <v>682</v>
      </c>
      <c r="I902" s="128">
        <v>750885526</v>
      </c>
      <c r="J902" s="124" t="s">
        <v>542</v>
      </c>
      <c r="K902" s="126"/>
      <c r="L902" s="126" t="s">
        <v>1125</v>
      </c>
      <c r="M902" s="127"/>
      <c r="N902" s="127"/>
    </row>
    <row r="903" spans="6:14" x14ac:dyDescent="0.25">
      <c r="F903" s="124"/>
      <c r="G903" s="126"/>
      <c r="H903" s="126"/>
      <c r="I903" s="126"/>
      <c r="J903" s="124"/>
      <c r="K903" s="124" t="s">
        <v>544</v>
      </c>
      <c r="L903" s="126"/>
      <c r="M903" s="127"/>
      <c r="N903" s="127"/>
    </row>
    <row r="904" spans="6:14" x14ac:dyDescent="0.25">
      <c r="F904" s="124" t="s">
        <v>545</v>
      </c>
      <c r="G904" s="126" t="s">
        <v>198</v>
      </c>
      <c r="H904" s="126"/>
      <c r="I904" s="126"/>
      <c r="J904" s="124"/>
      <c r="K904" s="124" t="s">
        <v>546</v>
      </c>
      <c r="L904" s="126" t="s">
        <v>1126</v>
      </c>
      <c r="M904" s="127"/>
      <c r="N904" s="127"/>
    </row>
    <row r="905" spans="6:14" x14ac:dyDescent="0.25">
      <c r="F905" s="126"/>
      <c r="G905" s="126"/>
      <c r="H905" s="126"/>
      <c r="I905" s="126"/>
      <c r="J905" s="126"/>
      <c r="K905" s="126"/>
      <c r="L905" s="126"/>
      <c r="M905" s="127"/>
      <c r="N905" s="127"/>
    </row>
    <row r="906" spans="6:14" x14ac:dyDescent="0.25">
      <c r="F906" s="124" t="s">
        <v>533</v>
      </c>
      <c r="G906" s="125">
        <v>8172721</v>
      </c>
      <c r="H906" s="126"/>
      <c r="I906" s="126"/>
      <c r="J906" s="124"/>
      <c r="K906" s="124" t="s">
        <v>124</v>
      </c>
      <c r="L906" s="126" t="s">
        <v>1127</v>
      </c>
      <c r="M906" s="127"/>
      <c r="N906" s="127"/>
    </row>
    <row r="907" spans="6:14" x14ac:dyDescent="0.25">
      <c r="F907" s="124" t="s">
        <v>535</v>
      </c>
      <c r="G907" s="126" t="s">
        <v>914</v>
      </c>
      <c r="H907" s="126"/>
      <c r="I907" s="126"/>
      <c r="J907" s="124"/>
      <c r="K907" s="124" t="s">
        <v>537</v>
      </c>
      <c r="L907" s="126" t="s">
        <v>1128</v>
      </c>
      <c r="M907" s="127"/>
      <c r="N907" s="127"/>
    </row>
    <row r="908" spans="6:14" x14ac:dyDescent="0.25">
      <c r="F908" s="124" t="s">
        <v>539</v>
      </c>
      <c r="G908" s="131" t="s">
        <v>1129</v>
      </c>
      <c r="H908" s="126" t="s">
        <v>715</v>
      </c>
      <c r="I908" s="128">
        <v>530131611</v>
      </c>
      <c r="J908" s="124" t="s">
        <v>542</v>
      </c>
      <c r="K908" s="126"/>
      <c r="L908" s="126" t="s">
        <v>1130</v>
      </c>
      <c r="M908" s="127"/>
      <c r="N908" s="127"/>
    </row>
    <row r="909" spans="6:14" x14ac:dyDescent="0.25">
      <c r="F909" s="124"/>
      <c r="G909" s="131" t="s">
        <v>1131</v>
      </c>
      <c r="H909" s="126"/>
      <c r="I909" s="126"/>
      <c r="J909" s="124"/>
      <c r="K909" s="124" t="s">
        <v>544</v>
      </c>
      <c r="L909" s="126"/>
      <c r="M909" s="127"/>
      <c r="N909" s="127"/>
    </row>
    <row r="910" spans="6:14" x14ac:dyDescent="0.25">
      <c r="F910" s="124" t="s">
        <v>545</v>
      </c>
      <c r="G910" s="126" t="s">
        <v>198</v>
      </c>
      <c r="H910" s="126"/>
      <c r="I910" s="126"/>
      <c r="J910" s="124"/>
      <c r="K910" s="124" t="s">
        <v>546</v>
      </c>
      <c r="L910" s="126" t="s">
        <v>1132</v>
      </c>
      <c r="M910" s="127"/>
      <c r="N910" s="127"/>
    </row>
    <row r="911" spans="6:14" x14ac:dyDescent="0.25">
      <c r="F911" s="126"/>
      <c r="G911" s="126"/>
      <c r="H911" s="126"/>
      <c r="I911" s="126"/>
      <c r="J911" s="126"/>
      <c r="K911" s="126"/>
      <c r="L911" s="126"/>
      <c r="M911" s="127"/>
      <c r="N911" s="127"/>
    </row>
    <row r="912" spans="6:14" x14ac:dyDescent="0.25">
      <c r="F912" s="124" t="s">
        <v>533</v>
      </c>
      <c r="G912" s="125">
        <v>8172821</v>
      </c>
      <c r="H912" s="126"/>
      <c r="I912" s="126"/>
      <c r="J912" s="124"/>
      <c r="K912" s="124" t="s">
        <v>124</v>
      </c>
      <c r="L912" s="126" t="s">
        <v>1133</v>
      </c>
      <c r="M912" s="127"/>
      <c r="N912" s="127"/>
    </row>
    <row r="913" spans="6:14" x14ac:dyDescent="0.25">
      <c r="F913" s="124" t="s">
        <v>535</v>
      </c>
      <c r="G913" s="126" t="s">
        <v>960</v>
      </c>
      <c r="H913" s="126"/>
      <c r="I913" s="126"/>
      <c r="J913" s="124"/>
      <c r="K913" s="124" t="s">
        <v>537</v>
      </c>
      <c r="L913" s="126" t="s">
        <v>961</v>
      </c>
      <c r="M913" s="127"/>
      <c r="N913" s="127"/>
    </row>
    <row r="914" spans="6:14" x14ac:dyDescent="0.25">
      <c r="F914" s="124" t="s">
        <v>539</v>
      </c>
      <c r="G914" s="126" t="s">
        <v>962</v>
      </c>
      <c r="H914" s="126" t="s">
        <v>963</v>
      </c>
      <c r="I914" s="128">
        <v>891346245</v>
      </c>
      <c r="J914" s="124" t="s">
        <v>542</v>
      </c>
      <c r="K914" s="126"/>
      <c r="L914" s="126" t="s">
        <v>964</v>
      </c>
      <c r="M914" s="127"/>
      <c r="N914" s="127"/>
    </row>
    <row r="915" spans="6:14" x14ac:dyDescent="0.25">
      <c r="F915" s="124"/>
      <c r="G915" s="126"/>
      <c r="H915" s="126"/>
      <c r="I915" s="126"/>
      <c r="J915" s="124"/>
      <c r="K915" s="124" t="s">
        <v>544</v>
      </c>
      <c r="L915" s="126"/>
      <c r="M915" s="127"/>
      <c r="N915" s="127"/>
    </row>
    <row r="916" spans="6:14" x14ac:dyDescent="0.25">
      <c r="F916" s="124" t="s">
        <v>545</v>
      </c>
      <c r="G916" s="126" t="s">
        <v>198</v>
      </c>
      <c r="H916" s="126"/>
      <c r="I916" s="126"/>
      <c r="J916" s="124"/>
      <c r="K916" s="124" t="s">
        <v>546</v>
      </c>
      <c r="L916" s="126" t="s">
        <v>975</v>
      </c>
      <c r="M916" s="127"/>
      <c r="N916" s="127"/>
    </row>
    <row r="917" spans="6:14" x14ac:dyDescent="0.25">
      <c r="F917" s="126"/>
      <c r="G917" s="126"/>
      <c r="H917" s="126"/>
      <c r="I917" s="126"/>
      <c r="J917" s="126"/>
      <c r="K917" s="126"/>
      <c r="L917" s="126"/>
      <c r="M917" s="127"/>
      <c r="N917" s="127"/>
    </row>
    <row r="918" spans="6:14" x14ac:dyDescent="0.25">
      <c r="F918" s="124" t="s">
        <v>533</v>
      </c>
      <c r="G918" s="125">
        <v>8172921</v>
      </c>
      <c r="H918" s="126"/>
      <c r="I918" s="126"/>
      <c r="J918" s="124"/>
      <c r="K918" s="124" t="s">
        <v>124</v>
      </c>
      <c r="L918" s="126" t="s">
        <v>1134</v>
      </c>
      <c r="M918" s="127"/>
      <c r="N918" s="127"/>
    </row>
    <row r="919" spans="6:14" x14ac:dyDescent="0.25">
      <c r="F919" s="124" t="s">
        <v>535</v>
      </c>
      <c r="G919" s="126" t="s">
        <v>960</v>
      </c>
      <c r="H919" s="126"/>
      <c r="I919" s="126"/>
      <c r="J919" s="124"/>
      <c r="K919" s="124" t="s">
        <v>537</v>
      </c>
      <c r="L919" s="126" t="s">
        <v>961</v>
      </c>
      <c r="M919" s="127"/>
      <c r="N919" s="127"/>
    </row>
    <row r="920" spans="6:14" x14ac:dyDescent="0.25">
      <c r="F920" s="124" t="s">
        <v>539</v>
      </c>
      <c r="G920" s="126" t="s">
        <v>962</v>
      </c>
      <c r="H920" s="126" t="s">
        <v>963</v>
      </c>
      <c r="I920" s="128">
        <v>891346245</v>
      </c>
      <c r="J920" s="124" t="s">
        <v>542</v>
      </c>
      <c r="K920" s="126"/>
      <c r="L920" s="126" t="s">
        <v>964</v>
      </c>
      <c r="M920" s="127"/>
      <c r="N920" s="127"/>
    </row>
    <row r="921" spans="6:14" x14ac:dyDescent="0.25">
      <c r="F921" s="124"/>
      <c r="G921" s="126"/>
      <c r="H921" s="126"/>
      <c r="I921" s="126"/>
      <c r="J921" s="124"/>
      <c r="K921" s="124" t="s">
        <v>544</v>
      </c>
      <c r="L921" s="126"/>
      <c r="M921" s="127"/>
      <c r="N921" s="127"/>
    </row>
    <row r="922" spans="6:14" x14ac:dyDescent="0.25">
      <c r="F922" s="124" t="s">
        <v>545</v>
      </c>
      <c r="G922" s="126" t="s">
        <v>198</v>
      </c>
      <c r="H922" s="126"/>
      <c r="I922" s="126"/>
      <c r="J922" s="124"/>
      <c r="K922" s="124" t="s">
        <v>546</v>
      </c>
      <c r="L922" s="126" t="s">
        <v>975</v>
      </c>
      <c r="M922" s="127"/>
      <c r="N922" s="127"/>
    </row>
    <row r="923" spans="6:14" x14ac:dyDescent="0.25">
      <c r="F923" s="126"/>
      <c r="G923" s="126"/>
      <c r="H923" s="126"/>
      <c r="I923" s="126"/>
      <c r="J923" s="126"/>
      <c r="K923" s="126"/>
      <c r="L923" s="126"/>
      <c r="M923" s="127"/>
      <c r="N923" s="127"/>
    </row>
    <row r="924" spans="6:14" x14ac:dyDescent="0.25">
      <c r="F924" s="126"/>
      <c r="G924" s="126"/>
      <c r="H924" s="126"/>
      <c r="I924" s="126"/>
      <c r="J924" s="129" t="s">
        <v>586</v>
      </c>
      <c r="K924" s="130">
        <v>18</v>
      </c>
      <c r="L924" s="129" t="s">
        <v>587</v>
      </c>
      <c r="M924" s="127"/>
      <c r="N924" s="127"/>
    </row>
    <row r="925" spans="6:14" x14ac:dyDescent="0.25">
      <c r="F925" s="126"/>
      <c r="G925" s="126"/>
      <c r="H925" s="126"/>
      <c r="I925" s="126"/>
      <c r="J925" s="126"/>
      <c r="K925" s="126"/>
      <c r="L925" s="126"/>
      <c r="M925" s="127"/>
      <c r="N925" s="127"/>
    </row>
    <row r="926" spans="6:14" x14ac:dyDescent="0.25">
      <c r="F926" s="124"/>
      <c r="G926" s="124"/>
      <c r="H926" s="124"/>
      <c r="I926" s="126"/>
      <c r="J926" s="126"/>
      <c r="K926" s="126"/>
      <c r="L926" s="126"/>
      <c r="M926" s="127"/>
      <c r="N926" s="127"/>
    </row>
    <row r="927" spans="6:14" x14ac:dyDescent="0.25">
      <c r="F927" s="126" t="s">
        <v>588</v>
      </c>
      <c r="G927" s="126"/>
      <c r="H927" s="126"/>
      <c r="I927" s="126"/>
      <c r="J927" s="126"/>
      <c r="K927" s="126"/>
      <c r="L927" s="126"/>
      <c r="M927" s="127"/>
      <c r="N927" s="127"/>
    </row>
    <row r="928" spans="6:14" x14ac:dyDescent="0.25">
      <c r="F928" s="126" t="s">
        <v>589</v>
      </c>
      <c r="G928" s="126"/>
      <c r="H928" s="126"/>
      <c r="I928" s="126"/>
      <c r="J928" s="126"/>
      <c r="K928" s="126"/>
      <c r="L928" s="126"/>
      <c r="M928" s="127"/>
      <c r="N928" s="127"/>
    </row>
    <row r="929" spans="6:14" x14ac:dyDescent="0.25">
      <c r="F929" s="126"/>
      <c r="G929" s="126"/>
      <c r="H929" s="126"/>
      <c r="I929" s="126"/>
      <c r="J929" s="126"/>
      <c r="K929" s="126"/>
      <c r="L929" s="126"/>
      <c r="M929" s="127"/>
      <c r="N929" s="127"/>
    </row>
    <row r="930" spans="6:14" x14ac:dyDescent="0.25">
      <c r="F930" s="124" t="s">
        <v>533</v>
      </c>
      <c r="G930" s="125">
        <v>9000121</v>
      </c>
      <c r="H930" s="126"/>
      <c r="I930" s="126"/>
      <c r="J930" s="124"/>
      <c r="K930" s="124" t="s">
        <v>124</v>
      </c>
      <c r="L930" s="126" t="s">
        <v>1135</v>
      </c>
      <c r="M930" s="127"/>
      <c r="N930" s="127"/>
    </row>
    <row r="931" spans="6:14" x14ac:dyDescent="0.25">
      <c r="F931" s="124" t="s">
        <v>535</v>
      </c>
      <c r="G931" s="126" t="s">
        <v>960</v>
      </c>
      <c r="H931" s="126"/>
      <c r="I931" s="126"/>
      <c r="J931" s="124"/>
      <c r="K931" s="124" t="s">
        <v>537</v>
      </c>
      <c r="L931" s="126" t="s">
        <v>961</v>
      </c>
      <c r="M931" s="127"/>
      <c r="N931" s="127"/>
    </row>
    <row r="932" spans="6:14" x14ac:dyDescent="0.25">
      <c r="F932" s="124" t="s">
        <v>539</v>
      </c>
      <c r="G932" s="126" t="s">
        <v>962</v>
      </c>
      <c r="H932" s="126" t="s">
        <v>963</v>
      </c>
      <c r="I932" s="128">
        <v>891346245</v>
      </c>
      <c r="J932" s="124" t="s">
        <v>542</v>
      </c>
      <c r="K932" s="126"/>
      <c r="L932" s="126" t="s">
        <v>964</v>
      </c>
      <c r="M932" s="127"/>
      <c r="N932" s="127"/>
    </row>
    <row r="933" spans="6:14" x14ac:dyDescent="0.25">
      <c r="F933" s="124"/>
      <c r="G933" s="126"/>
      <c r="H933" s="126"/>
      <c r="I933" s="126"/>
      <c r="J933" s="124"/>
      <c r="K933" s="124" t="s">
        <v>544</v>
      </c>
      <c r="L933" s="126"/>
      <c r="M933" s="127"/>
      <c r="N933" s="127"/>
    </row>
    <row r="934" spans="6:14" x14ac:dyDescent="0.25">
      <c r="F934" s="124" t="s">
        <v>545</v>
      </c>
      <c r="G934" s="126" t="s">
        <v>198</v>
      </c>
      <c r="H934" s="126"/>
      <c r="I934" s="126"/>
      <c r="J934" s="124"/>
      <c r="K934" s="124" t="s">
        <v>546</v>
      </c>
      <c r="L934" s="126" t="s">
        <v>975</v>
      </c>
      <c r="M934" s="127"/>
      <c r="N934" s="127"/>
    </row>
    <row r="935" spans="6:14" x14ac:dyDescent="0.25">
      <c r="F935" s="126"/>
      <c r="G935" s="126"/>
      <c r="H935" s="126"/>
      <c r="I935" s="126"/>
      <c r="J935" s="126"/>
      <c r="K935" s="126"/>
      <c r="L935" s="126"/>
      <c r="M935" s="127"/>
      <c r="N935" s="127"/>
    </row>
    <row r="936" spans="6:14" x14ac:dyDescent="0.25">
      <c r="F936" s="124" t="s">
        <v>533</v>
      </c>
      <c r="G936" s="125">
        <v>9000421</v>
      </c>
      <c r="H936" s="126"/>
      <c r="I936" s="126"/>
      <c r="J936" s="124"/>
      <c r="K936" s="124" t="s">
        <v>124</v>
      </c>
      <c r="L936" s="126" t="s">
        <v>1136</v>
      </c>
      <c r="M936" s="127"/>
      <c r="N936" s="127"/>
    </row>
    <row r="937" spans="6:14" x14ac:dyDescent="0.25">
      <c r="F937" s="124" t="s">
        <v>535</v>
      </c>
      <c r="G937" s="126" t="s">
        <v>914</v>
      </c>
      <c r="H937" s="126"/>
      <c r="I937" s="126"/>
      <c r="J937" s="124"/>
      <c r="K937" s="124" t="s">
        <v>537</v>
      </c>
      <c r="L937" s="126" t="s">
        <v>1137</v>
      </c>
      <c r="M937" s="127"/>
      <c r="N937" s="127"/>
    </row>
    <row r="938" spans="6:14" x14ac:dyDescent="0.25">
      <c r="F938" s="124" t="s">
        <v>539</v>
      </c>
      <c r="G938" s="126" t="s">
        <v>1138</v>
      </c>
      <c r="H938" s="126" t="s">
        <v>1139</v>
      </c>
      <c r="I938" s="128">
        <v>181959642</v>
      </c>
      <c r="J938" s="124" t="s">
        <v>542</v>
      </c>
      <c r="K938" s="126"/>
      <c r="L938" s="126" t="s">
        <v>1140</v>
      </c>
      <c r="M938" s="127"/>
      <c r="N938" s="127"/>
    </row>
    <row r="939" spans="6:14" x14ac:dyDescent="0.25">
      <c r="F939" s="124"/>
      <c r="G939" s="126"/>
      <c r="H939" s="126"/>
      <c r="I939" s="126"/>
      <c r="J939" s="124"/>
      <c r="K939" s="124" t="s">
        <v>544</v>
      </c>
      <c r="L939" s="126"/>
      <c r="M939" s="127"/>
      <c r="N939" s="127"/>
    </row>
    <row r="940" spans="6:14" x14ac:dyDescent="0.25">
      <c r="F940" s="124" t="s">
        <v>545</v>
      </c>
      <c r="G940" s="126" t="s">
        <v>198</v>
      </c>
      <c r="H940" s="126"/>
      <c r="I940" s="126"/>
      <c r="J940" s="124"/>
      <c r="K940" s="124" t="s">
        <v>546</v>
      </c>
      <c r="L940" s="126" t="s">
        <v>1141</v>
      </c>
      <c r="M940" s="127"/>
      <c r="N940" s="127"/>
    </row>
    <row r="941" spans="6:14" x14ac:dyDescent="0.25">
      <c r="F941" s="126"/>
      <c r="G941" s="126"/>
      <c r="H941" s="126"/>
      <c r="I941" s="126"/>
      <c r="J941" s="126"/>
      <c r="K941" s="126"/>
      <c r="L941" s="126"/>
      <c r="M941" s="127"/>
      <c r="N941" s="127"/>
    </row>
    <row r="942" spans="6:14" x14ac:dyDescent="0.25">
      <c r="F942" s="124" t="s">
        <v>533</v>
      </c>
      <c r="G942" s="125">
        <v>9000621</v>
      </c>
      <c r="H942" s="126"/>
      <c r="I942" s="126"/>
      <c r="J942" s="124"/>
      <c r="K942" s="124" t="s">
        <v>124</v>
      </c>
      <c r="L942" s="126" t="s">
        <v>1142</v>
      </c>
      <c r="M942" s="127"/>
      <c r="N942" s="127"/>
    </row>
    <row r="943" spans="6:14" x14ac:dyDescent="0.25">
      <c r="F943" s="124" t="s">
        <v>535</v>
      </c>
      <c r="G943" s="126" t="s">
        <v>960</v>
      </c>
      <c r="H943" s="126"/>
      <c r="I943" s="126"/>
      <c r="J943" s="124"/>
      <c r="K943" s="124" t="s">
        <v>537</v>
      </c>
      <c r="L943" s="126" t="s">
        <v>961</v>
      </c>
      <c r="M943" s="127"/>
      <c r="N943" s="127"/>
    </row>
    <row r="944" spans="6:14" x14ac:dyDescent="0.25">
      <c r="F944" s="124" t="s">
        <v>539</v>
      </c>
      <c r="G944" s="126" t="s">
        <v>962</v>
      </c>
      <c r="H944" s="126" t="s">
        <v>963</v>
      </c>
      <c r="I944" s="128">
        <v>891346245</v>
      </c>
      <c r="J944" s="124" t="s">
        <v>542</v>
      </c>
      <c r="K944" s="126"/>
      <c r="L944" s="126" t="s">
        <v>964</v>
      </c>
      <c r="M944" s="127"/>
      <c r="N944" s="127"/>
    </row>
    <row r="945" spans="6:14" x14ac:dyDescent="0.25">
      <c r="F945" s="124"/>
      <c r="G945" s="126"/>
      <c r="H945" s="126"/>
      <c r="I945" s="126"/>
      <c r="J945" s="124"/>
      <c r="K945" s="124" t="s">
        <v>544</v>
      </c>
      <c r="L945" s="126"/>
      <c r="M945" s="127"/>
      <c r="N945" s="127"/>
    </row>
    <row r="946" spans="6:14" x14ac:dyDescent="0.25">
      <c r="F946" s="124" t="s">
        <v>545</v>
      </c>
      <c r="G946" s="126" t="s">
        <v>198</v>
      </c>
      <c r="H946" s="126"/>
      <c r="I946" s="126"/>
      <c r="J946" s="124"/>
      <c r="K946" s="124" t="s">
        <v>546</v>
      </c>
      <c r="L946" s="126" t="s">
        <v>975</v>
      </c>
      <c r="M946" s="127"/>
      <c r="N946" s="127"/>
    </row>
    <row r="947" spans="6:14" x14ac:dyDescent="0.25">
      <c r="F947" s="126"/>
      <c r="G947" s="126"/>
      <c r="H947" s="126"/>
      <c r="I947" s="126"/>
      <c r="J947" s="126"/>
      <c r="K947" s="126"/>
      <c r="L947" s="126"/>
      <c r="M947" s="127"/>
      <c r="N947" s="127"/>
    </row>
    <row r="948" spans="6:14" x14ac:dyDescent="0.25">
      <c r="F948" s="124" t="s">
        <v>533</v>
      </c>
      <c r="G948" s="125">
        <v>9001721</v>
      </c>
      <c r="H948" s="126"/>
      <c r="I948" s="126"/>
      <c r="J948" s="124"/>
      <c r="K948" s="124" t="s">
        <v>124</v>
      </c>
      <c r="L948" s="131" t="s">
        <v>1143</v>
      </c>
      <c r="M948" s="127"/>
      <c r="N948" s="127"/>
    </row>
    <row r="949" spans="6:14" x14ac:dyDescent="0.25">
      <c r="F949" s="126"/>
      <c r="G949" s="126"/>
      <c r="H949" s="126"/>
      <c r="I949" s="126"/>
      <c r="J949" s="126"/>
      <c r="K949" s="126"/>
      <c r="L949" s="131" t="s">
        <v>1144</v>
      </c>
      <c r="M949" s="127"/>
      <c r="N949" s="127"/>
    </row>
    <row r="950" spans="6:14" x14ac:dyDescent="0.25">
      <c r="F950" s="124" t="s">
        <v>535</v>
      </c>
      <c r="G950" s="126" t="s">
        <v>960</v>
      </c>
      <c r="H950" s="126"/>
      <c r="I950" s="126"/>
      <c r="J950" s="124"/>
      <c r="K950" s="124" t="s">
        <v>537</v>
      </c>
      <c r="L950" s="126" t="s">
        <v>961</v>
      </c>
      <c r="M950" s="127"/>
      <c r="N950" s="127"/>
    </row>
    <row r="951" spans="6:14" x14ac:dyDescent="0.25">
      <c r="F951" s="124" t="s">
        <v>539</v>
      </c>
      <c r="G951" s="126" t="s">
        <v>962</v>
      </c>
      <c r="H951" s="126" t="s">
        <v>963</v>
      </c>
      <c r="I951" s="128">
        <v>891346245</v>
      </c>
      <c r="J951" s="124" t="s">
        <v>542</v>
      </c>
      <c r="K951" s="126"/>
      <c r="L951" s="126" t="s">
        <v>964</v>
      </c>
      <c r="M951" s="127"/>
      <c r="N951" s="127"/>
    </row>
    <row r="952" spans="6:14" x14ac:dyDescent="0.25">
      <c r="F952" s="124"/>
      <c r="G952" s="126"/>
      <c r="H952" s="126"/>
      <c r="I952" s="126"/>
      <c r="J952" s="124"/>
      <c r="K952" s="124" t="s">
        <v>544</v>
      </c>
      <c r="L952" s="126"/>
      <c r="M952" s="127"/>
      <c r="N952" s="127"/>
    </row>
    <row r="953" spans="6:14" x14ac:dyDescent="0.25">
      <c r="F953" s="124" t="s">
        <v>545</v>
      </c>
      <c r="G953" s="126" t="s">
        <v>198</v>
      </c>
      <c r="H953" s="126"/>
      <c r="I953" s="126"/>
      <c r="J953" s="124"/>
      <c r="K953" s="124" t="s">
        <v>546</v>
      </c>
      <c r="L953" s="126" t="s">
        <v>975</v>
      </c>
      <c r="M953" s="127"/>
      <c r="N953" s="127"/>
    </row>
    <row r="954" spans="6:14" x14ac:dyDescent="0.25">
      <c r="F954" s="126"/>
      <c r="G954" s="126"/>
      <c r="H954" s="126"/>
      <c r="I954" s="126"/>
      <c r="J954" s="126"/>
      <c r="K954" s="126"/>
      <c r="L954" s="126"/>
      <c r="M954" s="127"/>
      <c r="N954" s="127"/>
    </row>
    <row r="955" spans="6:14" x14ac:dyDescent="0.25">
      <c r="F955" s="124" t="s">
        <v>533</v>
      </c>
      <c r="G955" s="125">
        <v>9002221</v>
      </c>
      <c r="H955" s="126"/>
      <c r="I955" s="126"/>
      <c r="J955" s="124"/>
      <c r="K955" s="124" t="s">
        <v>124</v>
      </c>
      <c r="L955" s="126" t="s">
        <v>1145</v>
      </c>
      <c r="M955" s="127"/>
      <c r="N955" s="127"/>
    </row>
    <row r="956" spans="6:14" x14ac:dyDescent="0.25">
      <c r="F956" s="124" t="s">
        <v>535</v>
      </c>
      <c r="G956" s="126" t="s">
        <v>1146</v>
      </c>
      <c r="H956" s="126"/>
      <c r="I956" s="126"/>
      <c r="J956" s="124"/>
      <c r="K956" s="124" t="s">
        <v>537</v>
      </c>
      <c r="L956" s="126" t="s">
        <v>1147</v>
      </c>
      <c r="M956" s="127"/>
      <c r="N956" s="127"/>
    </row>
    <row r="957" spans="6:14" x14ac:dyDescent="0.25">
      <c r="F957" s="124" t="s">
        <v>539</v>
      </c>
      <c r="G957" s="131" t="s">
        <v>1148</v>
      </c>
      <c r="H957" s="126" t="s">
        <v>1046</v>
      </c>
      <c r="I957" s="128">
        <v>922400000</v>
      </c>
      <c r="J957" s="124" t="s">
        <v>542</v>
      </c>
      <c r="K957" s="126"/>
      <c r="L957" s="126" t="s">
        <v>1149</v>
      </c>
      <c r="M957" s="127"/>
      <c r="N957" s="127"/>
    </row>
    <row r="958" spans="6:14" x14ac:dyDescent="0.25">
      <c r="F958" s="124"/>
      <c r="G958" s="131" t="s">
        <v>1150</v>
      </c>
      <c r="H958" s="126"/>
      <c r="I958" s="126"/>
      <c r="J958" s="124"/>
      <c r="K958" s="124" t="s">
        <v>544</v>
      </c>
      <c r="L958" s="126"/>
      <c r="M958" s="127"/>
      <c r="N958" s="127"/>
    </row>
    <row r="959" spans="6:14" x14ac:dyDescent="0.25">
      <c r="F959" s="124" t="s">
        <v>545</v>
      </c>
      <c r="G959" s="126" t="s">
        <v>198</v>
      </c>
      <c r="H959" s="126"/>
      <c r="I959" s="126"/>
      <c r="J959" s="124"/>
      <c r="K959" s="124" t="s">
        <v>546</v>
      </c>
      <c r="L959" s="126" t="s">
        <v>198</v>
      </c>
      <c r="M959" s="127"/>
      <c r="N959" s="127"/>
    </row>
    <row r="960" spans="6:14" x14ac:dyDescent="0.25">
      <c r="F960" s="126"/>
      <c r="G960" s="126"/>
      <c r="H960" s="126"/>
      <c r="I960" s="126"/>
      <c r="J960" s="126"/>
      <c r="K960" s="126"/>
      <c r="L960" s="126"/>
      <c r="M960" s="127"/>
      <c r="N960" s="127"/>
    </row>
    <row r="961" spans="6:14" x14ac:dyDescent="0.25">
      <c r="F961" s="124" t="s">
        <v>533</v>
      </c>
      <c r="G961" s="125">
        <v>9002321</v>
      </c>
      <c r="H961" s="126"/>
      <c r="I961" s="126"/>
      <c r="J961" s="124"/>
      <c r="K961" s="124" t="s">
        <v>124</v>
      </c>
      <c r="L961" s="126" t="s">
        <v>1151</v>
      </c>
      <c r="M961" s="127"/>
      <c r="N961" s="127"/>
    </row>
    <row r="962" spans="6:14" x14ac:dyDescent="0.25">
      <c r="F962" s="124" t="s">
        <v>535</v>
      </c>
      <c r="G962" s="126" t="s">
        <v>1152</v>
      </c>
      <c r="H962" s="126"/>
      <c r="I962" s="126"/>
      <c r="J962" s="124"/>
      <c r="K962" s="124" t="s">
        <v>537</v>
      </c>
      <c r="L962" s="126" t="s">
        <v>1153</v>
      </c>
      <c r="M962" s="127"/>
      <c r="N962" s="127"/>
    </row>
    <row r="963" spans="6:14" x14ac:dyDescent="0.25">
      <c r="F963" s="124" t="s">
        <v>539</v>
      </c>
      <c r="G963" s="126" t="s">
        <v>1154</v>
      </c>
      <c r="H963" s="126" t="s">
        <v>871</v>
      </c>
      <c r="I963" s="128">
        <v>336078403</v>
      </c>
      <c r="J963" s="124" t="s">
        <v>542</v>
      </c>
      <c r="K963" s="126"/>
      <c r="L963" s="126" t="s">
        <v>1155</v>
      </c>
      <c r="M963" s="127"/>
      <c r="N963" s="127"/>
    </row>
    <row r="964" spans="6:14" x14ac:dyDescent="0.25">
      <c r="F964" s="124"/>
      <c r="G964" s="126"/>
      <c r="H964" s="126"/>
      <c r="I964" s="126"/>
      <c r="J964" s="124"/>
      <c r="K964" s="124" t="s">
        <v>544</v>
      </c>
      <c r="L964" s="126"/>
      <c r="M964" s="127"/>
      <c r="N964" s="127"/>
    </row>
    <row r="965" spans="6:14" x14ac:dyDescent="0.25">
      <c r="F965" s="124" t="s">
        <v>545</v>
      </c>
      <c r="G965" s="126" t="s">
        <v>198</v>
      </c>
      <c r="H965" s="126"/>
      <c r="I965" s="126"/>
      <c r="J965" s="124"/>
      <c r="K965" s="124" t="s">
        <v>546</v>
      </c>
      <c r="L965" s="126" t="s">
        <v>198</v>
      </c>
      <c r="M965" s="127"/>
      <c r="N965" s="127"/>
    </row>
    <row r="966" spans="6:14" x14ac:dyDescent="0.25">
      <c r="F966" s="126"/>
      <c r="G966" s="126"/>
      <c r="H966" s="126"/>
      <c r="I966" s="126"/>
      <c r="J966" s="126"/>
      <c r="K966" s="126"/>
      <c r="L966" s="126"/>
      <c r="M966" s="127"/>
      <c r="N966" s="127"/>
    </row>
    <row r="967" spans="6:14" x14ac:dyDescent="0.25">
      <c r="F967" s="124" t="s">
        <v>533</v>
      </c>
      <c r="G967" s="125">
        <v>9002421</v>
      </c>
      <c r="H967" s="126"/>
      <c r="I967" s="126"/>
      <c r="J967" s="124"/>
      <c r="K967" s="124" t="s">
        <v>124</v>
      </c>
      <c r="L967" s="126" t="s">
        <v>1156</v>
      </c>
      <c r="M967" s="127"/>
      <c r="N967" s="127"/>
    </row>
    <row r="968" spans="6:14" x14ac:dyDescent="0.25">
      <c r="F968" s="124" t="s">
        <v>535</v>
      </c>
      <c r="G968" s="131" t="s">
        <v>1001</v>
      </c>
      <c r="H968" s="131"/>
      <c r="I968" s="131"/>
      <c r="J968" s="126"/>
      <c r="K968" s="126"/>
      <c r="L968" s="126"/>
      <c r="M968" s="127"/>
      <c r="N968" s="127"/>
    </row>
    <row r="969" spans="6:14" x14ac:dyDescent="0.25">
      <c r="F969" s="124"/>
      <c r="G969" s="131" t="s">
        <v>686</v>
      </c>
      <c r="H969" s="131"/>
      <c r="I969" s="131"/>
      <c r="J969" s="124"/>
      <c r="K969" s="124" t="s">
        <v>537</v>
      </c>
      <c r="L969" s="126" t="s">
        <v>961</v>
      </c>
      <c r="M969" s="127"/>
      <c r="N969" s="127"/>
    </row>
    <row r="970" spans="6:14" x14ac:dyDescent="0.25">
      <c r="F970" s="124" t="s">
        <v>539</v>
      </c>
      <c r="G970" s="126" t="s">
        <v>962</v>
      </c>
      <c r="H970" s="126" t="s">
        <v>963</v>
      </c>
      <c r="I970" s="128">
        <v>891346245</v>
      </c>
      <c r="J970" s="124" t="s">
        <v>542</v>
      </c>
      <c r="K970" s="126"/>
      <c r="L970" s="126" t="s">
        <v>964</v>
      </c>
      <c r="M970" s="127"/>
      <c r="N970" s="127"/>
    </row>
    <row r="971" spans="6:14" x14ac:dyDescent="0.25">
      <c r="F971" s="124"/>
      <c r="G971" s="126"/>
      <c r="H971" s="126"/>
      <c r="I971" s="126"/>
      <c r="J971" s="124"/>
      <c r="K971" s="124" t="s">
        <v>544</v>
      </c>
      <c r="L971" s="126"/>
      <c r="M971" s="127"/>
      <c r="N971" s="127"/>
    </row>
    <row r="972" spans="6:14" x14ac:dyDescent="0.25">
      <c r="F972" s="124" t="s">
        <v>545</v>
      </c>
      <c r="G972" s="126" t="s">
        <v>198</v>
      </c>
      <c r="H972" s="126"/>
      <c r="I972" s="126"/>
      <c r="J972" s="124"/>
      <c r="K972" s="124" t="s">
        <v>546</v>
      </c>
      <c r="L972" s="126" t="s">
        <v>975</v>
      </c>
      <c r="M972" s="127"/>
      <c r="N972" s="127"/>
    </row>
    <row r="973" spans="6:14" x14ac:dyDescent="0.25">
      <c r="F973" s="126"/>
      <c r="G973" s="126"/>
      <c r="H973" s="126"/>
      <c r="I973" s="126"/>
      <c r="J973" s="126"/>
      <c r="K973" s="126"/>
      <c r="L973" s="126"/>
      <c r="M973" s="127"/>
      <c r="N973" s="127"/>
    </row>
    <row r="974" spans="6:14" x14ac:dyDescent="0.25">
      <c r="F974" s="126"/>
      <c r="G974" s="126"/>
      <c r="H974" s="126"/>
      <c r="I974" s="126"/>
      <c r="J974" s="129" t="s">
        <v>586</v>
      </c>
      <c r="K974" s="130">
        <v>19</v>
      </c>
      <c r="L974" s="129" t="s">
        <v>587</v>
      </c>
      <c r="M974" s="127"/>
      <c r="N974" s="127"/>
    </row>
    <row r="975" spans="6:14" x14ac:dyDescent="0.25">
      <c r="F975" s="126"/>
      <c r="G975" s="126"/>
      <c r="H975" s="126"/>
      <c r="I975" s="126"/>
      <c r="J975" s="126"/>
      <c r="K975" s="126"/>
      <c r="L975" s="126"/>
      <c r="M975" s="127"/>
      <c r="N975" s="127"/>
    </row>
    <row r="976" spans="6:14" x14ac:dyDescent="0.25">
      <c r="F976" s="124"/>
      <c r="G976" s="124"/>
      <c r="H976" s="124"/>
      <c r="I976" s="126"/>
      <c r="J976" s="126"/>
      <c r="K976" s="126"/>
      <c r="L976" s="126"/>
      <c r="M976" s="127"/>
      <c r="N976" s="127"/>
    </row>
    <row r="977" spans="6:14" x14ac:dyDescent="0.25">
      <c r="F977" s="126" t="s">
        <v>588</v>
      </c>
      <c r="G977" s="126"/>
      <c r="H977" s="126"/>
      <c r="I977" s="126"/>
      <c r="J977" s="126"/>
      <c r="K977" s="126"/>
      <c r="L977" s="126"/>
      <c r="M977" s="127"/>
      <c r="N977" s="127"/>
    </row>
    <row r="978" spans="6:14" x14ac:dyDescent="0.25">
      <c r="F978" s="126" t="s">
        <v>589</v>
      </c>
      <c r="G978" s="126"/>
      <c r="H978" s="126"/>
      <c r="I978" s="126"/>
      <c r="J978" s="126"/>
      <c r="K978" s="126"/>
      <c r="L978" s="126"/>
      <c r="M978" s="127"/>
      <c r="N978" s="127"/>
    </row>
    <row r="979" spans="6:14" x14ac:dyDescent="0.25">
      <c r="F979" s="126"/>
      <c r="G979" s="126"/>
      <c r="H979" s="126"/>
      <c r="I979" s="126"/>
      <c r="J979" s="126"/>
      <c r="K979" s="126"/>
      <c r="L979" s="126"/>
      <c r="M979" s="127"/>
      <c r="N979" s="127"/>
    </row>
    <row r="980" spans="6:14" x14ac:dyDescent="0.25">
      <c r="F980" s="124" t="s">
        <v>533</v>
      </c>
      <c r="G980" s="125">
        <v>9003021</v>
      </c>
      <c r="H980" s="126"/>
      <c r="I980" s="126"/>
      <c r="J980" s="124"/>
      <c r="K980" s="124" t="s">
        <v>124</v>
      </c>
      <c r="L980" s="126" t="s">
        <v>1157</v>
      </c>
      <c r="M980" s="127"/>
      <c r="N980" s="127"/>
    </row>
    <row r="981" spans="6:14" x14ac:dyDescent="0.25">
      <c r="F981" s="124" t="s">
        <v>535</v>
      </c>
      <c r="G981" s="126" t="s">
        <v>1158</v>
      </c>
      <c r="H981" s="126"/>
      <c r="I981" s="126"/>
      <c r="J981" s="124"/>
      <c r="K981" s="124" t="s">
        <v>537</v>
      </c>
      <c r="L981" s="126" t="s">
        <v>1159</v>
      </c>
      <c r="M981" s="127"/>
      <c r="N981" s="127"/>
    </row>
    <row r="982" spans="6:14" x14ac:dyDescent="0.25">
      <c r="F982" s="124" t="s">
        <v>539</v>
      </c>
      <c r="G982" s="126" t="s">
        <v>1107</v>
      </c>
      <c r="H982" s="126" t="s">
        <v>682</v>
      </c>
      <c r="I982" s="128">
        <v>772104018</v>
      </c>
      <c r="J982" s="124" t="s">
        <v>542</v>
      </c>
      <c r="K982" s="126"/>
      <c r="L982" s="126" t="s">
        <v>1160</v>
      </c>
      <c r="M982" s="127"/>
      <c r="N982" s="127"/>
    </row>
    <row r="983" spans="6:14" x14ac:dyDescent="0.25">
      <c r="F983" s="124"/>
      <c r="G983" s="126"/>
      <c r="H983" s="126"/>
      <c r="I983" s="126"/>
      <c r="J983" s="124"/>
      <c r="K983" s="124" t="s">
        <v>544</v>
      </c>
      <c r="L983" s="126"/>
      <c r="M983" s="127"/>
      <c r="N983" s="127"/>
    </row>
    <row r="984" spans="6:14" x14ac:dyDescent="0.25">
      <c r="F984" s="124" t="s">
        <v>545</v>
      </c>
      <c r="G984" s="126" t="s">
        <v>198</v>
      </c>
      <c r="H984" s="126"/>
      <c r="I984" s="126"/>
      <c r="J984" s="124"/>
      <c r="K984" s="124" t="s">
        <v>546</v>
      </c>
      <c r="L984" s="126" t="s">
        <v>1161</v>
      </c>
      <c r="M984" s="127"/>
      <c r="N984" s="127"/>
    </row>
    <row r="985" spans="6:14" x14ac:dyDescent="0.25">
      <c r="F985" s="126"/>
      <c r="G985" s="126"/>
      <c r="H985" s="126"/>
      <c r="I985" s="126"/>
      <c r="J985" s="126"/>
      <c r="K985" s="126"/>
      <c r="L985" s="126"/>
      <c r="M985" s="127"/>
      <c r="N985" s="127"/>
    </row>
    <row r="986" spans="6:14" x14ac:dyDescent="0.25">
      <c r="F986" s="124" t="s">
        <v>533</v>
      </c>
      <c r="G986" s="125">
        <v>9003821</v>
      </c>
      <c r="H986" s="126"/>
      <c r="I986" s="126"/>
      <c r="J986" s="124"/>
      <c r="K986" s="124" t="s">
        <v>124</v>
      </c>
      <c r="L986" s="126" t="s">
        <v>1162</v>
      </c>
      <c r="M986" s="127"/>
      <c r="N986" s="127"/>
    </row>
    <row r="987" spans="6:14" x14ac:dyDescent="0.25">
      <c r="F987" s="124" t="s">
        <v>535</v>
      </c>
      <c r="G987" s="126" t="s">
        <v>960</v>
      </c>
      <c r="H987" s="126"/>
      <c r="I987" s="126"/>
      <c r="J987" s="124"/>
      <c r="K987" s="124" t="s">
        <v>537</v>
      </c>
      <c r="L987" s="126" t="s">
        <v>961</v>
      </c>
      <c r="M987" s="127"/>
      <c r="N987" s="127"/>
    </row>
    <row r="988" spans="6:14" x14ac:dyDescent="0.25">
      <c r="F988" s="124" t="s">
        <v>539</v>
      </c>
      <c r="G988" s="126" t="s">
        <v>962</v>
      </c>
      <c r="H988" s="126" t="s">
        <v>963</v>
      </c>
      <c r="I988" s="128">
        <v>891346245</v>
      </c>
      <c r="J988" s="124" t="s">
        <v>542</v>
      </c>
      <c r="K988" s="126"/>
      <c r="L988" s="126" t="s">
        <v>964</v>
      </c>
      <c r="M988" s="127"/>
      <c r="N988" s="127"/>
    </row>
    <row r="989" spans="6:14" x14ac:dyDescent="0.25">
      <c r="F989" s="124"/>
      <c r="G989" s="126"/>
      <c r="H989" s="126"/>
      <c r="I989" s="126"/>
      <c r="J989" s="124"/>
      <c r="K989" s="124" t="s">
        <v>544</v>
      </c>
      <c r="L989" s="126"/>
      <c r="M989" s="127"/>
      <c r="N989" s="127"/>
    </row>
    <row r="990" spans="6:14" x14ac:dyDescent="0.25">
      <c r="F990" s="124" t="s">
        <v>545</v>
      </c>
      <c r="G990" s="126" t="s">
        <v>198</v>
      </c>
      <c r="H990" s="126"/>
      <c r="I990" s="126"/>
      <c r="J990" s="124"/>
      <c r="K990" s="124" t="s">
        <v>546</v>
      </c>
      <c r="L990" s="126" t="s">
        <v>975</v>
      </c>
      <c r="M990" s="127"/>
      <c r="N990" s="127"/>
    </row>
    <row r="991" spans="6:14" x14ac:dyDescent="0.25">
      <c r="F991" s="126"/>
      <c r="G991" s="126"/>
      <c r="H991" s="126"/>
      <c r="I991" s="126"/>
      <c r="J991" s="126"/>
      <c r="K991" s="126"/>
      <c r="L991" s="126"/>
      <c r="M991" s="127"/>
      <c r="N991" s="127"/>
    </row>
    <row r="992" spans="6:14" x14ac:dyDescent="0.25">
      <c r="F992" s="124" t="s">
        <v>533</v>
      </c>
      <c r="G992" s="125">
        <v>9003921</v>
      </c>
      <c r="H992" s="126"/>
      <c r="I992" s="126"/>
      <c r="J992" s="124"/>
      <c r="K992" s="124" t="s">
        <v>124</v>
      </c>
      <c r="L992" s="126" t="s">
        <v>1163</v>
      </c>
      <c r="M992" s="127"/>
      <c r="N992" s="127"/>
    </row>
    <row r="993" spans="6:14" x14ac:dyDescent="0.25">
      <c r="F993" s="124" t="s">
        <v>535</v>
      </c>
      <c r="G993" s="126" t="s">
        <v>1164</v>
      </c>
      <c r="H993" s="126"/>
      <c r="I993" s="126"/>
      <c r="J993" s="124"/>
      <c r="K993" s="124" t="s">
        <v>537</v>
      </c>
      <c r="L993" s="126" t="s">
        <v>1165</v>
      </c>
      <c r="M993" s="127"/>
      <c r="N993" s="127"/>
    </row>
    <row r="994" spans="6:14" x14ac:dyDescent="0.25">
      <c r="F994" s="124" t="s">
        <v>539</v>
      </c>
      <c r="G994" s="126" t="s">
        <v>1166</v>
      </c>
      <c r="H994" s="126" t="s">
        <v>1167</v>
      </c>
      <c r="I994" s="128">
        <v>366160111</v>
      </c>
      <c r="J994" s="124" t="s">
        <v>542</v>
      </c>
      <c r="K994" s="126"/>
      <c r="L994" s="126" t="s">
        <v>1168</v>
      </c>
      <c r="M994" s="127"/>
      <c r="N994" s="127"/>
    </row>
    <row r="995" spans="6:14" x14ac:dyDescent="0.25">
      <c r="F995" s="124"/>
      <c r="G995" s="126"/>
      <c r="H995" s="126"/>
      <c r="I995" s="126"/>
      <c r="J995" s="124"/>
      <c r="K995" s="124" t="s">
        <v>544</v>
      </c>
      <c r="L995" s="126"/>
      <c r="M995" s="127"/>
      <c r="N995" s="127"/>
    </row>
    <row r="996" spans="6:14" x14ac:dyDescent="0.25">
      <c r="F996" s="124" t="s">
        <v>545</v>
      </c>
      <c r="G996" s="126" t="s">
        <v>198</v>
      </c>
      <c r="H996" s="126"/>
      <c r="I996" s="126"/>
      <c r="J996" s="124"/>
      <c r="K996" s="124" t="s">
        <v>546</v>
      </c>
      <c r="L996" s="126" t="s">
        <v>1169</v>
      </c>
      <c r="M996" s="127"/>
      <c r="N996" s="127"/>
    </row>
    <row r="997" spans="6:14" x14ac:dyDescent="0.25">
      <c r="F997" s="126"/>
      <c r="G997" s="126"/>
      <c r="H997" s="126"/>
      <c r="I997" s="126"/>
      <c r="J997" s="126"/>
      <c r="K997" s="126"/>
      <c r="L997" s="126"/>
      <c r="M997" s="127"/>
      <c r="N997" s="127"/>
    </row>
    <row r="998" spans="6:14" x14ac:dyDescent="0.25">
      <c r="F998" s="124" t="s">
        <v>533</v>
      </c>
      <c r="G998" s="125">
        <v>9004221</v>
      </c>
      <c r="H998" s="126"/>
      <c r="I998" s="126"/>
      <c r="J998" s="124"/>
      <c r="K998" s="124" t="s">
        <v>124</v>
      </c>
      <c r="L998" s="126" t="s">
        <v>1170</v>
      </c>
      <c r="M998" s="127"/>
      <c r="N998" s="127"/>
    </row>
    <row r="999" spans="6:14" x14ac:dyDescent="0.25">
      <c r="F999" s="124" t="s">
        <v>535</v>
      </c>
      <c r="G999" s="131" t="s">
        <v>1171</v>
      </c>
      <c r="H999" s="131"/>
      <c r="I999" s="131"/>
      <c r="J999" s="126"/>
      <c r="K999" s="126"/>
      <c r="L999" s="126"/>
      <c r="M999" s="127"/>
      <c r="N999" s="127"/>
    </row>
    <row r="1000" spans="6:14" x14ac:dyDescent="0.25">
      <c r="F1000" s="124"/>
      <c r="G1000" s="131" t="s">
        <v>1172</v>
      </c>
      <c r="H1000" s="131"/>
      <c r="I1000" s="131"/>
      <c r="J1000" s="124"/>
      <c r="K1000" s="124" t="s">
        <v>537</v>
      </c>
      <c r="L1000" s="126" t="s">
        <v>1173</v>
      </c>
      <c r="M1000" s="127"/>
      <c r="N1000" s="127"/>
    </row>
    <row r="1001" spans="6:14" x14ac:dyDescent="0.25">
      <c r="F1001" s="124" t="s">
        <v>539</v>
      </c>
      <c r="G1001" s="126" t="s">
        <v>1174</v>
      </c>
      <c r="H1001" s="126" t="s">
        <v>1175</v>
      </c>
      <c r="I1001" s="126" t="s">
        <v>1176</v>
      </c>
      <c r="J1001" s="124" t="s">
        <v>542</v>
      </c>
      <c r="K1001" s="126"/>
      <c r="L1001" s="126" t="s">
        <v>1177</v>
      </c>
      <c r="M1001" s="127"/>
      <c r="N1001" s="127"/>
    </row>
    <row r="1002" spans="6:14" x14ac:dyDescent="0.25">
      <c r="F1002" s="124"/>
      <c r="G1002" s="126"/>
      <c r="H1002" s="126"/>
      <c r="I1002" s="126"/>
      <c r="J1002" s="124"/>
      <c r="K1002" s="124" t="s">
        <v>544</v>
      </c>
      <c r="L1002" s="126"/>
      <c r="M1002" s="127"/>
      <c r="N1002" s="127"/>
    </row>
    <row r="1003" spans="6:14" x14ac:dyDescent="0.25">
      <c r="F1003" s="124" t="s">
        <v>545</v>
      </c>
      <c r="G1003" s="126" t="s">
        <v>198</v>
      </c>
      <c r="H1003" s="126"/>
      <c r="I1003" s="126"/>
      <c r="J1003" s="124"/>
      <c r="K1003" s="124" t="s">
        <v>546</v>
      </c>
      <c r="L1003" s="126" t="s">
        <v>1178</v>
      </c>
      <c r="M1003" s="127"/>
      <c r="N1003" s="127"/>
    </row>
    <row r="1004" spans="6:14" x14ac:dyDescent="0.25">
      <c r="F1004" s="126"/>
      <c r="G1004" s="126"/>
      <c r="H1004" s="126"/>
      <c r="I1004" s="126"/>
      <c r="J1004" s="126"/>
      <c r="K1004" s="126"/>
      <c r="L1004" s="126"/>
      <c r="M1004" s="127"/>
      <c r="N1004" s="127"/>
    </row>
    <row r="1005" spans="6:14" x14ac:dyDescent="0.25">
      <c r="F1005" s="124" t="s">
        <v>533</v>
      </c>
      <c r="G1005" s="125">
        <v>9004421</v>
      </c>
      <c r="H1005" s="126"/>
      <c r="I1005" s="126"/>
      <c r="J1005" s="124"/>
      <c r="K1005" s="124" t="s">
        <v>124</v>
      </c>
      <c r="L1005" s="126" t="s">
        <v>1179</v>
      </c>
      <c r="M1005" s="127"/>
      <c r="N1005" s="127"/>
    </row>
    <row r="1006" spans="6:14" x14ac:dyDescent="0.25">
      <c r="F1006" s="124" t="s">
        <v>535</v>
      </c>
      <c r="G1006" s="126" t="s">
        <v>960</v>
      </c>
      <c r="H1006" s="126"/>
      <c r="I1006" s="126"/>
      <c r="J1006" s="124"/>
      <c r="K1006" s="124" t="s">
        <v>537</v>
      </c>
      <c r="L1006" s="126" t="s">
        <v>961</v>
      </c>
      <c r="M1006" s="127"/>
      <c r="N1006" s="127"/>
    </row>
    <row r="1007" spans="6:14" x14ac:dyDescent="0.25">
      <c r="F1007" s="124" t="s">
        <v>539</v>
      </c>
      <c r="G1007" s="126" t="s">
        <v>962</v>
      </c>
      <c r="H1007" s="126" t="s">
        <v>963</v>
      </c>
      <c r="I1007" s="128">
        <v>891346245</v>
      </c>
      <c r="J1007" s="124" t="s">
        <v>542</v>
      </c>
      <c r="K1007" s="126"/>
      <c r="L1007" s="126" t="s">
        <v>964</v>
      </c>
      <c r="M1007" s="127"/>
      <c r="N1007" s="127"/>
    </row>
    <row r="1008" spans="6:14" x14ac:dyDescent="0.25">
      <c r="F1008" s="124"/>
      <c r="G1008" s="126"/>
      <c r="H1008" s="126"/>
      <c r="I1008" s="126"/>
      <c r="J1008" s="124"/>
      <c r="K1008" s="124" t="s">
        <v>544</v>
      </c>
      <c r="L1008" s="126"/>
      <c r="M1008" s="127"/>
      <c r="N1008" s="127"/>
    </row>
    <row r="1009" spans="6:14" x14ac:dyDescent="0.25">
      <c r="F1009" s="124" t="s">
        <v>545</v>
      </c>
      <c r="G1009" s="126" t="s">
        <v>198</v>
      </c>
      <c r="H1009" s="126"/>
      <c r="I1009" s="126"/>
      <c r="J1009" s="124"/>
      <c r="K1009" s="124" t="s">
        <v>546</v>
      </c>
      <c r="L1009" s="126" t="s">
        <v>975</v>
      </c>
      <c r="M1009" s="127"/>
      <c r="N1009" s="127"/>
    </row>
    <row r="1010" spans="6:14" x14ac:dyDescent="0.25">
      <c r="F1010" s="126"/>
      <c r="G1010" s="126"/>
      <c r="H1010" s="126"/>
      <c r="I1010" s="126"/>
      <c r="J1010" s="126"/>
      <c r="K1010" s="126"/>
      <c r="L1010" s="126"/>
      <c r="M1010" s="127"/>
      <c r="N1010" s="127"/>
    </row>
    <row r="1011" spans="6:14" x14ac:dyDescent="0.25">
      <c r="F1011" s="124" t="s">
        <v>533</v>
      </c>
      <c r="G1011" s="125">
        <v>9004521</v>
      </c>
      <c r="H1011" s="126"/>
      <c r="I1011" s="126"/>
      <c r="J1011" s="124"/>
      <c r="K1011" s="124" t="s">
        <v>124</v>
      </c>
      <c r="L1011" s="126" t="s">
        <v>1077</v>
      </c>
      <c r="M1011" s="127"/>
      <c r="N1011" s="127"/>
    </row>
    <row r="1012" spans="6:14" x14ac:dyDescent="0.25">
      <c r="F1012" s="124" t="s">
        <v>535</v>
      </c>
      <c r="G1012" s="126" t="s">
        <v>960</v>
      </c>
      <c r="H1012" s="126"/>
      <c r="I1012" s="126"/>
      <c r="J1012" s="124"/>
      <c r="K1012" s="124" t="s">
        <v>537</v>
      </c>
      <c r="L1012" s="126" t="s">
        <v>961</v>
      </c>
      <c r="M1012" s="127"/>
      <c r="N1012" s="127"/>
    </row>
    <row r="1013" spans="6:14" x14ac:dyDescent="0.25">
      <c r="F1013" s="124" t="s">
        <v>539</v>
      </c>
      <c r="G1013" s="126" t="s">
        <v>962</v>
      </c>
      <c r="H1013" s="126" t="s">
        <v>963</v>
      </c>
      <c r="I1013" s="128">
        <v>891346245</v>
      </c>
      <c r="J1013" s="124" t="s">
        <v>542</v>
      </c>
      <c r="K1013" s="126"/>
      <c r="L1013" s="126" t="s">
        <v>964</v>
      </c>
      <c r="M1013" s="127"/>
      <c r="N1013" s="127"/>
    </row>
    <row r="1014" spans="6:14" x14ac:dyDescent="0.25">
      <c r="F1014" s="124"/>
      <c r="G1014" s="126"/>
      <c r="H1014" s="126"/>
      <c r="I1014" s="126"/>
      <c r="J1014" s="124"/>
      <c r="K1014" s="124" t="s">
        <v>544</v>
      </c>
      <c r="L1014" s="126"/>
      <c r="M1014" s="127"/>
      <c r="N1014" s="127"/>
    </row>
    <row r="1015" spans="6:14" x14ac:dyDescent="0.25">
      <c r="F1015" s="124" t="s">
        <v>545</v>
      </c>
      <c r="G1015" s="126" t="s">
        <v>198</v>
      </c>
      <c r="H1015" s="126"/>
      <c r="I1015" s="126"/>
      <c r="J1015" s="124"/>
      <c r="K1015" s="124" t="s">
        <v>546</v>
      </c>
      <c r="L1015" s="126" t="s">
        <v>975</v>
      </c>
      <c r="M1015" s="127"/>
      <c r="N1015" s="127"/>
    </row>
    <row r="1016" spans="6:14" x14ac:dyDescent="0.25">
      <c r="F1016" s="126"/>
      <c r="G1016" s="126"/>
      <c r="H1016" s="126"/>
      <c r="I1016" s="126"/>
      <c r="J1016" s="126"/>
      <c r="K1016" s="126"/>
      <c r="L1016" s="126"/>
      <c r="M1016" s="127"/>
      <c r="N1016" s="127"/>
    </row>
    <row r="1017" spans="6:14" x14ac:dyDescent="0.25">
      <c r="F1017" s="124" t="s">
        <v>533</v>
      </c>
      <c r="G1017" s="125">
        <v>9004921</v>
      </c>
      <c r="H1017" s="126"/>
      <c r="I1017" s="126"/>
      <c r="J1017" s="124"/>
      <c r="K1017" s="124" t="s">
        <v>124</v>
      </c>
      <c r="L1017" s="126" t="s">
        <v>1180</v>
      </c>
      <c r="M1017" s="127"/>
      <c r="N1017" s="127"/>
    </row>
    <row r="1018" spans="6:14" x14ac:dyDescent="0.25">
      <c r="F1018" s="124" t="s">
        <v>535</v>
      </c>
      <c r="G1018" s="126" t="s">
        <v>1181</v>
      </c>
      <c r="H1018" s="126"/>
      <c r="I1018" s="126"/>
      <c r="J1018" s="124"/>
      <c r="K1018" s="124" t="s">
        <v>537</v>
      </c>
      <c r="L1018" s="126" t="s">
        <v>1182</v>
      </c>
      <c r="M1018" s="127"/>
      <c r="N1018" s="127"/>
    </row>
    <row r="1019" spans="6:14" x14ac:dyDescent="0.25">
      <c r="F1019" s="124" t="s">
        <v>539</v>
      </c>
      <c r="G1019" s="126" t="s">
        <v>1183</v>
      </c>
      <c r="H1019" s="126" t="s">
        <v>1184</v>
      </c>
      <c r="I1019" s="128">
        <v>198991039</v>
      </c>
      <c r="J1019" s="124" t="s">
        <v>542</v>
      </c>
      <c r="K1019" s="126"/>
      <c r="L1019" s="126" t="s">
        <v>1185</v>
      </c>
      <c r="M1019" s="127"/>
      <c r="N1019" s="127"/>
    </row>
    <row r="1020" spans="6:14" x14ac:dyDescent="0.25">
      <c r="F1020" s="124"/>
      <c r="G1020" s="126"/>
      <c r="H1020" s="126"/>
      <c r="I1020" s="126"/>
      <c r="J1020" s="124"/>
      <c r="K1020" s="124" t="s">
        <v>544</v>
      </c>
      <c r="L1020" s="126"/>
      <c r="M1020" s="127"/>
      <c r="N1020" s="127"/>
    </row>
    <row r="1021" spans="6:14" x14ac:dyDescent="0.25">
      <c r="F1021" s="124" t="s">
        <v>545</v>
      </c>
      <c r="G1021" s="126" t="s">
        <v>198</v>
      </c>
      <c r="H1021" s="126"/>
      <c r="I1021" s="126"/>
      <c r="J1021" s="124"/>
      <c r="K1021" s="124" t="s">
        <v>546</v>
      </c>
      <c r="L1021" s="126" t="s">
        <v>1186</v>
      </c>
      <c r="M1021" s="127"/>
      <c r="N1021" s="127"/>
    </row>
    <row r="1022" spans="6:14" x14ac:dyDescent="0.25">
      <c r="F1022" s="126"/>
      <c r="G1022" s="126"/>
      <c r="H1022" s="126"/>
      <c r="I1022" s="126"/>
      <c r="J1022" s="126"/>
      <c r="K1022" s="126"/>
      <c r="L1022" s="126"/>
      <c r="M1022" s="127"/>
      <c r="N1022" s="127"/>
    </row>
    <row r="1023" spans="6:14" x14ac:dyDescent="0.25">
      <c r="F1023" s="126"/>
      <c r="G1023" s="126"/>
      <c r="H1023" s="126"/>
      <c r="I1023" s="126"/>
      <c r="J1023" s="129" t="s">
        <v>586</v>
      </c>
      <c r="K1023" s="130">
        <v>20</v>
      </c>
      <c r="L1023" s="129" t="s">
        <v>587</v>
      </c>
      <c r="M1023" s="127"/>
      <c r="N1023" s="127"/>
    </row>
    <row r="1024" spans="6:14" x14ac:dyDescent="0.25">
      <c r="F1024" s="126"/>
      <c r="G1024" s="126"/>
      <c r="H1024" s="126"/>
      <c r="I1024" s="126"/>
      <c r="J1024" s="126"/>
      <c r="K1024" s="126"/>
      <c r="L1024" s="126"/>
      <c r="M1024" s="127"/>
      <c r="N1024" s="127"/>
    </row>
    <row r="1025" spans="6:14" x14ac:dyDescent="0.25">
      <c r="F1025" s="124"/>
      <c r="G1025" s="124"/>
      <c r="H1025" s="124"/>
      <c r="I1025" s="126"/>
      <c r="J1025" s="126"/>
      <c r="K1025" s="126"/>
      <c r="L1025" s="126"/>
      <c r="M1025" s="127"/>
      <c r="N1025" s="127"/>
    </row>
    <row r="1026" spans="6:14" x14ac:dyDescent="0.25">
      <c r="F1026" s="126" t="s">
        <v>588</v>
      </c>
      <c r="G1026" s="126"/>
      <c r="H1026" s="126"/>
      <c r="I1026" s="126"/>
      <c r="J1026" s="126"/>
      <c r="K1026" s="126"/>
      <c r="L1026" s="126"/>
      <c r="M1026" s="127"/>
      <c r="N1026" s="127"/>
    </row>
    <row r="1027" spans="6:14" x14ac:dyDescent="0.25">
      <c r="F1027" s="126" t="s">
        <v>589</v>
      </c>
      <c r="G1027" s="126"/>
      <c r="H1027" s="126"/>
      <c r="I1027" s="126"/>
      <c r="J1027" s="126"/>
      <c r="K1027" s="126"/>
      <c r="L1027" s="126"/>
      <c r="M1027" s="127"/>
      <c r="N1027" s="127"/>
    </row>
    <row r="1028" spans="6:14" x14ac:dyDescent="0.25">
      <c r="F1028" s="126"/>
      <c r="G1028" s="126"/>
      <c r="H1028" s="126"/>
      <c r="I1028" s="126"/>
      <c r="J1028" s="126"/>
      <c r="K1028" s="126"/>
      <c r="L1028" s="126"/>
      <c r="M1028" s="127"/>
      <c r="N1028" s="127"/>
    </row>
    <row r="1029" spans="6:14" x14ac:dyDescent="0.25">
      <c r="F1029" s="124" t="s">
        <v>533</v>
      </c>
      <c r="G1029" s="125">
        <v>9005321</v>
      </c>
      <c r="H1029" s="126"/>
      <c r="I1029" s="126"/>
      <c r="J1029" s="124"/>
      <c r="K1029" s="124" t="s">
        <v>124</v>
      </c>
      <c r="L1029" s="126" t="s">
        <v>1187</v>
      </c>
      <c r="M1029" s="127"/>
      <c r="N1029" s="127"/>
    </row>
    <row r="1030" spans="6:14" x14ac:dyDescent="0.25">
      <c r="F1030" s="124" t="s">
        <v>535</v>
      </c>
      <c r="G1030" s="126" t="s">
        <v>1188</v>
      </c>
      <c r="H1030" s="126"/>
      <c r="I1030" s="126"/>
      <c r="J1030" s="124"/>
      <c r="K1030" s="124" t="s">
        <v>537</v>
      </c>
      <c r="L1030" s="126" t="s">
        <v>1189</v>
      </c>
      <c r="M1030" s="127"/>
      <c r="N1030" s="127"/>
    </row>
    <row r="1031" spans="6:14" x14ac:dyDescent="0.25">
      <c r="F1031" s="124" t="s">
        <v>539</v>
      </c>
      <c r="G1031" s="126" t="s">
        <v>1190</v>
      </c>
      <c r="H1031" s="126" t="s">
        <v>871</v>
      </c>
      <c r="I1031" s="128">
        <v>341092654</v>
      </c>
      <c r="J1031" s="124" t="s">
        <v>542</v>
      </c>
      <c r="K1031" s="126"/>
      <c r="L1031" s="126" t="s">
        <v>1191</v>
      </c>
      <c r="M1031" s="127"/>
      <c r="N1031" s="127"/>
    </row>
    <row r="1032" spans="6:14" x14ac:dyDescent="0.25">
      <c r="F1032" s="124"/>
      <c r="G1032" s="126"/>
      <c r="H1032" s="126"/>
      <c r="I1032" s="126"/>
      <c r="J1032" s="124"/>
      <c r="K1032" s="124" t="s">
        <v>544</v>
      </c>
      <c r="L1032" s="126"/>
      <c r="M1032" s="127"/>
      <c r="N1032" s="127"/>
    </row>
    <row r="1033" spans="6:14" x14ac:dyDescent="0.25">
      <c r="F1033" s="124" t="s">
        <v>545</v>
      </c>
      <c r="G1033" s="126" t="s">
        <v>198</v>
      </c>
      <c r="H1033" s="126"/>
      <c r="I1033" s="126"/>
      <c r="J1033" s="124"/>
      <c r="K1033" s="124" t="s">
        <v>546</v>
      </c>
      <c r="L1033" s="126" t="s">
        <v>1192</v>
      </c>
      <c r="M1033" s="127"/>
      <c r="N1033" s="127"/>
    </row>
    <row r="1034" spans="6:14" x14ac:dyDescent="0.25">
      <c r="F1034" s="126"/>
      <c r="G1034" s="126"/>
      <c r="H1034" s="126"/>
      <c r="I1034" s="126"/>
      <c r="J1034" s="126"/>
      <c r="K1034" s="126"/>
      <c r="L1034" s="126"/>
      <c r="M1034" s="127"/>
      <c r="N1034" s="127"/>
    </row>
    <row r="1035" spans="6:14" x14ac:dyDescent="0.25">
      <c r="F1035" s="124" t="s">
        <v>533</v>
      </c>
      <c r="G1035" s="125">
        <v>9005521</v>
      </c>
      <c r="H1035" s="126"/>
      <c r="I1035" s="126"/>
      <c r="J1035" s="124"/>
      <c r="K1035" s="124" t="s">
        <v>124</v>
      </c>
      <c r="L1035" s="126" t="s">
        <v>1193</v>
      </c>
      <c r="M1035" s="127"/>
      <c r="N1035" s="127"/>
    </row>
    <row r="1036" spans="6:14" x14ac:dyDescent="0.25">
      <c r="F1036" s="124" t="s">
        <v>535</v>
      </c>
      <c r="G1036" s="126" t="s">
        <v>1194</v>
      </c>
      <c r="H1036" s="126"/>
      <c r="I1036" s="126"/>
      <c r="J1036" s="124"/>
      <c r="K1036" s="124" t="s">
        <v>537</v>
      </c>
      <c r="L1036" s="126" t="s">
        <v>1195</v>
      </c>
      <c r="M1036" s="127"/>
      <c r="N1036" s="127"/>
    </row>
    <row r="1037" spans="6:14" x14ac:dyDescent="0.25">
      <c r="F1037" s="124" t="s">
        <v>539</v>
      </c>
      <c r="G1037" s="126" t="s">
        <v>1196</v>
      </c>
      <c r="H1037" s="126" t="s">
        <v>1116</v>
      </c>
      <c r="I1037" s="128">
        <v>800381417</v>
      </c>
      <c r="J1037" s="124" t="s">
        <v>542</v>
      </c>
      <c r="K1037" s="126"/>
      <c r="L1037" s="126" t="s">
        <v>1197</v>
      </c>
      <c r="M1037" s="127"/>
      <c r="N1037" s="127"/>
    </row>
    <row r="1038" spans="6:14" x14ac:dyDescent="0.25">
      <c r="F1038" s="124"/>
      <c r="G1038" s="126"/>
      <c r="H1038" s="126"/>
      <c r="I1038" s="126"/>
      <c r="J1038" s="124"/>
      <c r="K1038" s="124" t="s">
        <v>544</v>
      </c>
      <c r="L1038" s="126"/>
      <c r="M1038" s="127"/>
      <c r="N1038" s="127"/>
    </row>
    <row r="1039" spans="6:14" x14ac:dyDescent="0.25">
      <c r="F1039" s="124" t="s">
        <v>545</v>
      </c>
      <c r="G1039" s="126" t="s">
        <v>198</v>
      </c>
      <c r="H1039" s="126"/>
      <c r="I1039" s="126"/>
      <c r="J1039" s="124"/>
      <c r="K1039" s="124" t="s">
        <v>546</v>
      </c>
      <c r="L1039" s="126" t="s">
        <v>1192</v>
      </c>
      <c r="M1039" s="127"/>
      <c r="N1039" s="127"/>
    </row>
    <row r="1040" spans="6:14" x14ac:dyDescent="0.25">
      <c r="F1040" s="126"/>
      <c r="G1040" s="126"/>
      <c r="H1040" s="126"/>
      <c r="I1040" s="126"/>
      <c r="J1040" s="126"/>
      <c r="K1040" s="126"/>
      <c r="L1040" s="126"/>
      <c r="M1040" s="127"/>
      <c r="N1040" s="127"/>
    </row>
    <row r="1041" spans="6:14" x14ac:dyDescent="0.25">
      <c r="F1041" s="124" t="s">
        <v>533</v>
      </c>
      <c r="G1041" s="125">
        <v>9005621</v>
      </c>
      <c r="H1041" s="126"/>
      <c r="I1041" s="126"/>
      <c r="J1041" s="124"/>
      <c r="K1041" s="124" t="s">
        <v>124</v>
      </c>
      <c r="L1041" s="131" t="s">
        <v>1198</v>
      </c>
      <c r="M1041" s="127"/>
      <c r="N1041" s="127"/>
    </row>
    <row r="1042" spans="6:14" x14ac:dyDescent="0.25">
      <c r="F1042" s="124" t="s">
        <v>535</v>
      </c>
      <c r="G1042" s="131" t="s">
        <v>1199</v>
      </c>
      <c r="H1042" s="131"/>
      <c r="I1042" s="131"/>
      <c r="J1042" s="126"/>
      <c r="K1042" s="126"/>
      <c r="L1042" s="131" t="s">
        <v>1200</v>
      </c>
      <c r="M1042" s="127"/>
      <c r="N1042" s="127"/>
    </row>
    <row r="1043" spans="6:14" x14ac:dyDescent="0.25">
      <c r="F1043" s="124"/>
      <c r="G1043" s="131" t="s">
        <v>1201</v>
      </c>
      <c r="H1043" s="131"/>
      <c r="I1043" s="131"/>
      <c r="J1043" s="124"/>
      <c r="K1043" s="124" t="s">
        <v>537</v>
      </c>
      <c r="L1043" s="126" t="s">
        <v>1202</v>
      </c>
      <c r="M1043" s="127"/>
      <c r="N1043" s="127"/>
    </row>
    <row r="1044" spans="6:14" x14ac:dyDescent="0.25">
      <c r="F1044" s="124" t="s">
        <v>539</v>
      </c>
      <c r="G1044" s="131" t="s">
        <v>1203</v>
      </c>
      <c r="H1044" s="126" t="s">
        <v>970</v>
      </c>
      <c r="I1044" s="128">
        <v>600071442</v>
      </c>
      <c r="J1044" s="124" t="s">
        <v>542</v>
      </c>
      <c r="K1044" s="126"/>
      <c r="L1044" s="126" t="s">
        <v>1204</v>
      </c>
      <c r="M1044" s="127"/>
      <c r="N1044" s="127"/>
    </row>
    <row r="1045" spans="6:14" x14ac:dyDescent="0.25">
      <c r="F1045" s="124"/>
      <c r="G1045" s="131" t="s">
        <v>1205</v>
      </c>
      <c r="H1045" s="126"/>
      <c r="I1045" s="126"/>
      <c r="J1045" s="124"/>
      <c r="K1045" s="124" t="s">
        <v>544</v>
      </c>
      <c r="L1045" s="126"/>
      <c r="M1045" s="127"/>
      <c r="N1045" s="127"/>
    </row>
    <row r="1046" spans="6:14" x14ac:dyDescent="0.25">
      <c r="F1046" s="124" t="s">
        <v>545</v>
      </c>
      <c r="G1046" s="126" t="s">
        <v>198</v>
      </c>
      <c r="H1046" s="126"/>
      <c r="I1046" s="126"/>
      <c r="J1046" s="124"/>
      <c r="K1046" s="124" t="s">
        <v>546</v>
      </c>
      <c r="L1046" s="126" t="s">
        <v>1206</v>
      </c>
      <c r="M1046" s="127"/>
      <c r="N1046" s="127"/>
    </row>
    <row r="1047" spans="6:14" x14ac:dyDescent="0.25">
      <c r="F1047" s="126"/>
      <c r="G1047" s="126"/>
      <c r="H1047" s="126"/>
      <c r="I1047" s="126"/>
      <c r="J1047" s="126"/>
      <c r="K1047" s="126"/>
      <c r="L1047" s="126"/>
      <c r="M1047" s="127"/>
      <c r="N1047" s="127"/>
    </row>
    <row r="1048" spans="6:14" x14ac:dyDescent="0.25">
      <c r="F1048" s="124" t="s">
        <v>533</v>
      </c>
      <c r="G1048" s="125">
        <v>9005821</v>
      </c>
      <c r="H1048" s="126"/>
      <c r="I1048" s="126"/>
      <c r="J1048" s="124"/>
      <c r="K1048" s="124" t="s">
        <v>124</v>
      </c>
      <c r="L1048" s="126" t="s">
        <v>1207</v>
      </c>
      <c r="M1048" s="127"/>
      <c r="N1048" s="127"/>
    </row>
    <row r="1049" spans="6:14" x14ac:dyDescent="0.25">
      <c r="F1049" s="124" t="s">
        <v>535</v>
      </c>
      <c r="G1049" s="126" t="s">
        <v>1208</v>
      </c>
      <c r="H1049" s="126"/>
      <c r="I1049" s="126"/>
      <c r="J1049" s="124"/>
      <c r="K1049" s="124" t="s">
        <v>537</v>
      </c>
      <c r="L1049" s="126" t="s">
        <v>1209</v>
      </c>
      <c r="M1049" s="127"/>
      <c r="N1049" s="127"/>
    </row>
    <row r="1050" spans="6:14" x14ac:dyDescent="0.25">
      <c r="F1050" s="124" t="s">
        <v>539</v>
      </c>
      <c r="G1050" s="131" t="s">
        <v>1094</v>
      </c>
      <c r="H1050" s="126" t="s">
        <v>941</v>
      </c>
      <c r="I1050" s="128">
        <v>633046873</v>
      </c>
      <c r="J1050" s="124" t="s">
        <v>542</v>
      </c>
      <c r="K1050" s="126"/>
      <c r="L1050" s="126" t="s">
        <v>1210</v>
      </c>
      <c r="M1050" s="127"/>
      <c r="N1050" s="127"/>
    </row>
    <row r="1051" spans="6:14" x14ac:dyDescent="0.25">
      <c r="F1051" s="124"/>
      <c r="G1051" s="131" t="s">
        <v>1096</v>
      </c>
      <c r="H1051" s="126"/>
      <c r="I1051" s="126"/>
      <c r="J1051" s="124"/>
      <c r="K1051" s="124" t="s">
        <v>544</v>
      </c>
      <c r="L1051" s="126"/>
      <c r="M1051" s="127"/>
      <c r="N1051" s="127"/>
    </row>
    <row r="1052" spans="6:14" x14ac:dyDescent="0.25">
      <c r="F1052" s="124" t="s">
        <v>545</v>
      </c>
      <c r="G1052" s="126" t="s">
        <v>198</v>
      </c>
      <c r="H1052" s="126"/>
      <c r="I1052" s="126"/>
      <c r="J1052" s="124"/>
      <c r="K1052" s="124" t="s">
        <v>546</v>
      </c>
      <c r="L1052" s="126" t="s">
        <v>1211</v>
      </c>
      <c r="M1052" s="127"/>
      <c r="N1052" s="127"/>
    </row>
    <row r="1053" spans="6:14" x14ac:dyDescent="0.25">
      <c r="F1053" s="126"/>
      <c r="G1053" s="126"/>
      <c r="H1053" s="126"/>
      <c r="I1053" s="126"/>
      <c r="J1053" s="126"/>
      <c r="K1053" s="126"/>
      <c r="L1053" s="126"/>
      <c r="M1053" s="127"/>
      <c r="N1053" s="127"/>
    </row>
    <row r="1054" spans="6:14" x14ac:dyDescent="0.25">
      <c r="F1054" s="124" t="s">
        <v>533</v>
      </c>
      <c r="G1054" s="125">
        <v>9006421</v>
      </c>
      <c r="H1054" s="126"/>
      <c r="I1054" s="126"/>
      <c r="J1054" s="124"/>
      <c r="K1054" s="124" t="s">
        <v>124</v>
      </c>
      <c r="L1054" s="126" t="s">
        <v>1212</v>
      </c>
      <c r="M1054" s="127"/>
      <c r="N1054" s="127"/>
    </row>
    <row r="1055" spans="6:14" x14ac:dyDescent="0.25">
      <c r="F1055" s="124" t="s">
        <v>535</v>
      </c>
      <c r="G1055" s="126" t="s">
        <v>1213</v>
      </c>
      <c r="H1055" s="126"/>
      <c r="I1055" s="126"/>
      <c r="J1055" s="124"/>
      <c r="K1055" s="124" t="s">
        <v>537</v>
      </c>
      <c r="L1055" s="126" t="s">
        <v>1214</v>
      </c>
      <c r="M1055" s="127"/>
      <c r="N1055" s="127"/>
    </row>
    <row r="1056" spans="6:14" x14ac:dyDescent="0.25">
      <c r="F1056" s="124" t="s">
        <v>539</v>
      </c>
      <c r="G1056" s="126" t="s">
        <v>1215</v>
      </c>
      <c r="H1056" s="126" t="s">
        <v>1139</v>
      </c>
      <c r="I1056" s="128">
        <v>152191886</v>
      </c>
      <c r="J1056" s="124" t="s">
        <v>542</v>
      </c>
      <c r="K1056" s="126"/>
      <c r="L1056" s="126" t="s">
        <v>1216</v>
      </c>
      <c r="M1056" s="127"/>
      <c r="N1056" s="127"/>
    </row>
    <row r="1057" spans="6:14" x14ac:dyDescent="0.25">
      <c r="F1057" s="124"/>
      <c r="G1057" s="126"/>
      <c r="H1057" s="126"/>
      <c r="I1057" s="126"/>
      <c r="J1057" s="124"/>
      <c r="K1057" s="124" t="s">
        <v>544</v>
      </c>
      <c r="L1057" s="126"/>
      <c r="M1057" s="127"/>
      <c r="N1057" s="127"/>
    </row>
    <row r="1058" spans="6:14" x14ac:dyDescent="0.25">
      <c r="F1058" s="124" t="s">
        <v>545</v>
      </c>
      <c r="G1058" s="126" t="s">
        <v>198</v>
      </c>
      <c r="H1058" s="126"/>
      <c r="I1058" s="126"/>
      <c r="J1058" s="124"/>
      <c r="K1058" s="124" t="s">
        <v>546</v>
      </c>
      <c r="L1058" s="126" t="s">
        <v>1217</v>
      </c>
      <c r="M1058" s="127"/>
      <c r="N1058" s="127"/>
    </row>
    <row r="1059" spans="6:14" x14ac:dyDescent="0.25">
      <c r="F1059" s="126"/>
      <c r="G1059" s="126"/>
      <c r="H1059" s="126"/>
      <c r="I1059" s="126"/>
      <c r="J1059" s="126"/>
      <c r="K1059" s="126"/>
      <c r="L1059" s="126"/>
      <c r="M1059" s="127"/>
      <c r="N1059" s="127"/>
    </row>
    <row r="1060" spans="6:14" x14ac:dyDescent="0.25">
      <c r="F1060" s="124" t="s">
        <v>533</v>
      </c>
      <c r="G1060" s="125">
        <v>9006821</v>
      </c>
      <c r="H1060" s="126"/>
      <c r="I1060" s="126"/>
      <c r="J1060" s="124"/>
      <c r="K1060" s="124" t="s">
        <v>124</v>
      </c>
      <c r="L1060" s="126" t="s">
        <v>1218</v>
      </c>
      <c r="M1060" s="127"/>
      <c r="N1060" s="127"/>
    </row>
    <row r="1061" spans="6:14" x14ac:dyDescent="0.25">
      <c r="F1061" s="124" t="s">
        <v>535</v>
      </c>
      <c r="G1061" s="126" t="s">
        <v>960</v>
      </c>
      <c r="H1061" s="126"/>
      <c r="I1061" s="126"/>
      <c r="J1061" s="124"/>
      <c r="K1061" s="124" t="s">
        <v>537</v>
      </c>
      <c r="L1061" s="126" t="s">
        <v>961</v>
      </c>
      <c r="M1061" s="127"/>
      <c r="N1061" s="127"/>
    </row>
    <row r="1062" spans="6:14" x14ac:dyDescent="0.25">
      <c r="F1062" s="124" t="s">
        <v>539</v>
      </c>
      <c r="G1062" s="126" t="s">
        <v>962</v>
      </c>
      <c r="H1062" s="126" t="s">
        <v>963</v>
      </c>
      <c r="I1062" s="128">
        <v>891346245</v>
      </c>
      <c r="J1062" s="124" t="s">
        <v>542</v>
      </c>
      <c r="K1062" s="126"/>
      <c r="L1062" s="126" t="s">
        <v>964</v>
      </c>
      <c r="M1062" s="127"/>
      <c r="N1062" s="127"/>
    </row>
    <row r="1063" spans="6:14" x14ac:dyDescent="0.25">
      <c r="F1063" s="124"/>
      <c r="G1063" s="126"/>
      <c r="H1063" s="126"/>
      <c r="I1063" s="126"/>
      <c r="J1063" s="124"/>
      <c r="K1063" s="124" t="s">
        <v>544</v>
      </c>
      <c r="L1063" s="126"/>
      <c r="M1063" s="127"/>
      <c r="N1063" s="127"/>
    </row>
    <row r="1064" spans="6:14" x14ac:dyDescent="0.25">
      <c r="F1064" s="124" t="s">
        <v>545</v>
      </c>
      <c r="G1064" s="126" t="s">
        <v>198</v>
      </c>
      <c r="H1064" s="126"/>
      <c r="I1064" s="126"/>
      <c r="J1064" s="124"/>
      <c r="K1064" s="124" t="s">
        <v>546</v>
      </c>
      <c r="L1064" s="126" t="s">
        <v>975</v>
      </c>
      <c r="M1064" s="127"/>
      <c r="N1064" s="127"/>
    </row>
    <row r="1065" spans="6:14" x14ac:dyDescent="0.25">
      <c r="F1065" s="126"/>
      <c r="G1065" s="126"/>
      <c r="H1065" s="126"/>
      <c r="I1065" s="126"/>
      <c r="J1065" s="126"/>
      <c r="K1065" s="126"/>
      <c r="L1065" s="126"/>
      <c r="M1065" s="127"/>
      <c r="N1065" s="127"/>
    </row>
    <row r="1066" spans="6:14" x14ac:dyDescent="0.25">
      <c r="F1066" s="124" t="s">
        <v>533</v>
      </c>
      <c r="G1066" s="125">
        <v>9007121</v>
      </c>
      <c r="H1066" s="126"/>
      <c r="I1066" s="126"/>
      <c r="J1066" s="124"/>
      <c r="K1066" s="124" t="s">
        <v>124</v>
      </c>
      <c r="L1066" s="126" t="s">
        <v>1219</v>
      </c>
      <c r="M1066" s="127"/>
      <c r="N1066" s="127"/>
    </row>
    <row r="1067" spans="6:14" x14ac:dyDescent="0.25">
      <c r="F1067" s="124" t="s">
        <v>535</v>
      </c>
      <c r="G1067" s="126" t="s">
        <v>960</v>
      </c>
      <c r="H1067" s="126"/>
      <c r="I1067" s="126"/>
      <c r="J1067" s="124"/>
      <c r="K1067" s="124" t="s">
        <v>537</v>
      </c>
      <c r="L1067" s="126" t="s">
        <v>961</v>
      </c>
      <c r="M1067" s="127"/>
      <c r="N1067" s="127"/>
    </row>
    <row r="1068" spans="6:14" x14ac:dyDescent="0.25">
      <c r="F1068" s="124" t="s">
        <v>539</v>
      </c>
      <c r="G1068" s="126" t="s">
        <v>962</v>
      </c>
      <c r="H1068" s="126" t="s">
        <v>963</v>
      </c>
      <c r="I1068" s="128">
        <v>891346245</v>
      </c>
      <c r="J1068" s="124" t="s">
        <v>542</v>
      </c>
      <c r="K1068" s="126"/>
      <c r="L1068" s="126" t="s">
        <v>964</v>
      </c>
      <c r="M1068" s="127"/>
      <c r="N1068" s="127"/>
    </row>
    <row r="1069" spans="6:14" x14ac:dyDescent="0.25">
      <c r="F1069" s="124"/>
      <c r="G1069" s="126"/>
      <c r="H1069" s="126"/>
      <c r="I1069" s="126"/>
      <c r="J1069" s="124"/>
      <c r="K1069" s="124" t="s">
        <v>544</v>
      </c>
      <c r="L1069" s="126"/>
      <c r="M1069" s="127"/>
      <c r="N1069" s="127"/>
    </row>
    <row r="1070" spans="6:14" x14ac:dyDescent="0.25">
      <c r="F1070" s="124" t="s">
        <v>545</v>
      </c>
      <c r="G1070" s="126" t="s">
        <v>198</v>
      </c>
      <c r="H1070" s="126"/>
      <c r="I1070" s="126"/>
      <c r="J1070" s="124"/>
      <c r="K1070" s="124" t="s">
        <v>546</v>
      </c>
      <c r="L1070" s="126" t="s">
        <v>975</v>
      </c>
      <c r="M1070" s="127"/>
      <c r="N1070" s="127"/>
    </row>
    <row r="1071" spans="6:14" x14ac:dyDescent="0.25">
      <c r="F1071" s="126"/>
      <c r="G1071" s="126"/>
      <c r="H1071" s="126"/>
      <c r="I1071" s="126"/>
      <c r="J1071" s="126"/>
      <c r="K1071" s="126"/>
      <c r="L1071" s="126"/>
      <c r="M1071" s="127"/>
      <c r="N1071" s="127"/>
    </row>
    <row r="1072" spans="6:14" x14ac:dyDescent="0.25">
      <c r="F1072" s="126"/>
      <c r="G1072" s="126"/>
      <c r="H1072" s="126"/>
      <c r="I1072" s="126"/>
      <c r="J1072" s="129" t="s">
        <v>586</v>
      </c>
      <c r="K1072" s="130">
        <v>21</v>
      </c>
      <c r="L1072" s="129" t="s">
        <v>587</v>
      </c>
      <c r="M1072" s="127"/>
      <c r="N1072" s="127"/>
    </row>
    <row r="1073" spans="6:14" x14ac:dyDescent="0.25">
      <c r="F1073" s="126"/>
      <c r="G1073" s="126"/>
      <c r="H1073" s="126"/>
      <c r="I1073" s="126"/>
      <c r="J1073" s="126"/>
      <c r="K1073" s="126"/>
      <c r="L1073" s="126"/>
      <c r="M1073" s="127"/>
      <c r="N1073" s="127"/>
    </row>
    <row r="1074" spans="6:14" x14ac:dyDescent="0.25">
      <c r="F1074" s="124"/>
      <c r="G1074" s="124"/>
      <c r="H1074" s="124"/>
      <c r="I1074" s="126"/>
      <c r="J1074" s="126"/>
      <c r="K1074" s="126"/>
      <c r="L1074" s="126"/>
      <c r="M1074" s="127"/>
      <c r="N1074" s="127"/>
    </row>
    <row r="1075" spans="6:14" x14ac:dyDescent="0.25">
      <c r="F1075" s="126" t="s">
        <v>588</v>
      </c>
      <c r="G1075" s="126"/>
      <c r="H1075" s="126"/>
      <c r="I1075" s="126"/>
      <c r="J1075" s="126"/>
      <c r="K1075" s="126"/>
      <c r="L1075" s="126"/>
      <c r="M1075" s="127"/>
      <c r="N1075" s="127"/>
    </row>
    <row r="1076" spans="6:14" x14ac:dyDescent="0.25">
      <c r="F1076" s="126" t="s">
        <v>589</v>
      </c>
      <c r="G1076" s="126"/>
      <c r="H1076" s="126"/>
      <c r="I1076" s="126"/>
      <c r="J1076" s="126"/>
      <c r="K1076" s="126"/>
      <c r="L1076" s="126"/>
      <c r="M1076" s="127"/>
      <c r="N1076" s="127"/>
    </row>
    <row r="1077" spans="6:14" x14ac:dyDescent="0.25">
      <c r="F1077" s="126"/>
      <c r="G1077" s="126"/>
      <c r="H1077" s="126"/>
      <c r="I1077" s="126"/>
      <c r="J1077" s="126"/>
      <c r="K1077" s="126"/>
      <c r="L1077" s="126"/>
      <c r="M1077" s="127"/>
      <c r="N1077" s="127"/>
    </row>
    <row r="1078" spans="6:14" x14ac:dyDescent="0.25">
      <c r="F1078" s="124" t="s">
        <v>533</v>
      </c>
      <c r="G1078" s="125">
        <v>9007421</v>
      </c>
      <c r="H1078" s="126"/>
      <c r="I1078" s="126"/>
      <c r="J1078" s="124"/>
      <c r="K1078" s="124" t="s">
        <v>124</v>
      </c>
      <c r="L1078" s="126" t="s">
        <v>1220</v>
      </c>
      <c r="M1078" s="127"/>
      <c r="N1078" s="127"/>
    </row>
    <row r="1079" spans="6:14" x14ac:dyDescent="0.25">
      <c r="F1079" s="124" t="s">
        <v>535</v>
      </c>
      <c r="G1079" s="126" t="s">
        <v>1221</v>
      </c>
      <c r="H1079" s="126"/>
      <c r="I1079" s="126"/>
      <c r="J1079" s="124"/>
      <c r="K1079" s="124" t="s">
        <v>537</v>
      </c>
      <c r="L1079" s="126" t="s">
        <v>1222</v>
      </c>
      <c r="M1079" s="127"/>
      <c r="N1079" s="127"/>
    </row>
    <row r="1080" spans="6:14" x14ac:dyDescent="0.25">
      <c r="F1080" s="124" t="s">
        <v>539</v>
      </c>
      <c r="G1080" s="126" t="s">
        <v>1223</v>
      </c>
      <c r="H1080" s="126" t="s">
        <v>1224</v>
      </c>
      <c r="I1080" s="128">
        <v>405124000</v>
      </c>
      <c r="J1080" s="124" t="s">
        <v>542</v>
      </c>
      <c r="K1080" s="126"/>
      <c r="L1080" s="126" t="s">
        <v>1225</v>
      </c>
      <c r="M1080" s="127"/>
      <c r="N1080" s="127"/>
    </row>
    <row r="1081" spans="6:14" x14ac:dyDescent="0.25">
      <c r="F1081" s="124"/>
      <c r="G1081" s="126"/>
      <c r="H1081" s="126"/>
      <c r="I1081" s="126"/>
      <c r="J1081" s="124"/>
      <c r="K1081" s="124" t="s">
        <v>544</v>
      </c>
      <c r="L1081" s="126"/>
      <c r="M1081" s="127"/>
      <c r="N1081" s="127"/>
    </row>
    <row r="1082" spans="6:14" x14ac:dyDescent="0.25">
      <c r="F1082" s="124" t="s">
        <v>545</v>
      </c>
      <c r="G1082" s="126" t="s">
        <v>198</v>
      </c>
      <c r="H1082" s="126"/>
      <c r="I1082" s="126"/>
      <c r="J1082" s="124"/>
      <c r="K1082" s="124" t="s">
        <v>546</v>
      </c>
      <c r="L1082" s="126" t="s">
        <v>1226</v>
      </c>
      <c r="M1082" s="127"/>
      <c r="N1082" s="127"/>
    </row>
    <row r="1083" spans="6:14" x14ac:dyDescent="0.25">
      <c r="F1083" s="126"/>
      <c r="G1083" s="126"/>
      <c r="H1083" s="126"/>
      <c r="I1083" s="126"/>
      <c r="J1083" s="126"/>
      <c r="K1083" s="126"/>
      <c r="L1083" s="126"/>
      <c r="M1083" s="127"/>
      <c r="N1083" s="127"/>
    </row>
    <row r="1084" spans="6:14" x14ac:dyDescent="0.25">
      <c r="F1084" s="124" t="s">
        <v>533</v>
      </c>
      <c r="G1084" s="125">
        <v>9007621</v>
      </c>
      <c r="H1084" s="126"/>
      <c r="I1084" s="126"/>
      <c r="J1084" s="124"/>
      <c r="K1084" s="124" t="s">
        <v>124</v>
      </c>
      <c r="L1084" s="126" t="s">
        <v>1070</v>
      </c>
      <c r="M1084" s="127"/>
      <c r="N1084" s="127"/>
    </row>
    <row r="1085" spans="6:14" x14ac:dyDescent="0.25">
      <c r="F1085" s="124" t="s">
        <v>535</v>
      </c>
      <c r="G1085" s="126" t="s">
        <v>1071</v>
      </c>
      <c r="H1085" s="126"/>
      <c r="I1085" s="126"/>
      <c r="J1085" s="124"/>
      <c r="K1085" s="124" t="s">
        <v>537</v>
      </c>
      <c r="L1085" s="126" t="s">
        <v>1072</v>
      </c>
      <c r="M1085" s="127"/>
      <c r="N1085" s="127"/>
    </row>
    <row r="1086" spans="6:14" x14ac:dyDescent="0.25">
      <c r="F1086" s="124" t="s">
        <v>539</v>
      </c>
      <c r="G1086" s="126" t="s">
        <v>1073</v>
      </c>
      <c r="H1086" s="126" t="s">
        <v>1032</v>
      </c>
      <c r="I1086" s="128">
        <v>481319527</v>
      </c>
      <c r="J1086" s="124" t="s">
        <v>542</v>
      </c>
      <c r="K1086" s="126"/>
      <c r="L1086" s="126" t="s">
        <v>1074</v>
      </c>
      <c r="M1086" s="127"/>
      <c r="N1086" s="127"/>
    </row>
    <row r="1087" spans="6:14" x14ac:dyDescent="0.25">
      <c r="F1087" s="124"/>
      <c r="G1087" s="126"/>
      <c r="H1087" s="126"/>
      <c r="I1087" s="126"/>
      <c r="J1087" s="124"/>
      <c r="K1087" s="124" t="s">
        <v>544</v>
      </c>
      <c r="L1087" s="126"/>
      <c r="M1087" s="127"/>
      <c r="N1087" s="127"/>
    </row>
    <row r="1088" spans="6:14" x14ac:dyDescent="0.25">
      <c r="F1088" s="124" t="s">
        <v>545</v>
      </c>
      <c r="G1088" s="126" t="s">
        <v>198</v>
      </c>
      <c r="H1088" s="126"/>
      <c r="I1088" s="126"/>
      <c r="J1088" s="124"/>
      <c r="K1088" s="124" t="s">
        <v>546</v>
      </c>
      <c r="L1088" s="126" t="s">
        <v>1075</v>
      </c>
      <c r="M1088" s="127"/>
      <c r="N1088" s="127"/>
    </row>
    <row r="1089" spans="6:14" x14ac:dyDescent="0.25">
      <c r="F1089" s="126"/>
      <c r="G1089" s="126"/>
      <c r="H1089" s="126"/>
      <c r="I1089" s="126"/>
      <c r="J1089" s="126"/>
      <c r="K1089" s="126"/>
      <c r="L1089" s="126"/>
      <c r="M1089" s="127"/>
      <c r="N1089" s="127"/>
    </row>
    <row r="1090" spans="6:14" x14ac:dyDescent="0.25">
      <c r="F1090" s="124" t="s">
        <v>533</v>
      </c>
      <c r="G1090" s="125">
        <v>9007821</v>
      </c>
      <c r="H1090" s="126"/>
      <c r="I1090" s="126"/>
      <c r="J1090" s="124"/>
      <c r="K1090" s="124" t="s">
        <v>124</v>
      </c>
      <c r="L1090" s="126" t="s">
        <v>1227</v>
      </c>
      <c r="M1090" s="127"/>
      <c r="N1090" s="127"/>
    </row>
    <row r="1091" spans="6:14" x14ac:dyDescent="0.25">
      <c r="F1091" s="124" t="s">
        <v>535</v>
      </c>
      <c r="G1091" s="126" t="s">
        <v>960</v>
      </c>
      <c r="H1091" s="126"/>
      <c r="I1091" s="126"/>
      <c r="J1091" s="124"/>
      <c r="K1091" s="124" t="s">
        <v>537</v>
      </c>
      <c r="L1091" s="126" t="s">
        <v>961</v>
      </c>
      <c r="M1091" s="127"/>
      <c r="N1091" s="127"/>
    </row>
    <row r="1092" spans="6:14" x14ac:dyDescent="0.25">
      <c r="F1092" s="124" t="s">
        <v>539</v>
      </c>
      <c r="G1092" s="126" t="s">
        <v>962</v>
      </c>
      <c r="H1092" s="126" t="s">
        <v>963</v>
      </c>
      <c r="I1092" s="128">
        <v>891346245</v>
      </c>
      <c r="J1092" s="124" t="s">
        <v>542</v>
      </c>
      <c r="K1092" s="126"/>
      <c r="L1092" s="126" t="s">
        <v>964</v>
      </c>
      <c r="M1092" s="127"/>
      <c r="N1092" s="127"/>
    </row>
    <row r="1093" spans="6:14" x14ac:dyDescent="0.25">
      <c r="F1093" s="124"/>
      <c r="G1093" s="126"/>
      <c r="H1093" s="126"/>
      <c r="I1093" s="126"/>
      <c r="J1093" s="124"/>
      <c r="K1093" s="124" t="s">
        <v>544</v>
      </c>
      <c r="L1093" s="126"/>
      <c r="M1093" s="127"/>
      <c r="N1093" s="127"/>
    </row>
    <row r="1094" spans="6:14" x14ac:dyDescent="0.25">
      <c r="F1094" s="124" t="s">
        <v>545</v>
      </c>
      <c r="G1094" s="126" t="s">
        <v>198</v>
      </c>
      <c r="H1094" s="126"/>
      <c r="I1094" s="126"/>
      <c r="J1094" s="124"/>
      <c r="K1094" s="124" t="s">
        <v>546</v>
      </c>
      <c r="L1094" s="126" t="s">
        <v>975</v>
      </c>
      <c r="M1094" s="127"/>
      <c r="N1094" s="127"/>
    </row>
    <row r="1095" spans="6:14" x14ac:dyDescent="0.25">
      <c r="F1095" s="126"/>
      <c r="G1095" s="126"/>
      <c r="H1095" s="126"/>
      <c r="I1095" s="126"/>
      <c r="J1095" s="126"/>
      <c r="K1095" s="126"/>
      <c r="L1095" s="126"/>
      <c r="M1095" s="127"/>
      <c r="N1095" s="127"/>
    </row>
    <row r="1096" spans="6:14" x14ac:dyDescent="0.25">
      <c r="F1096" s="124" t="s">
        <v>533</v>
      </c>
      <c r="G1096" s="125">
        <v>9007921</v>
      </c>
      <c r="H1096" s="126"/>
      <c r="I1096" s="126"/>
      <c r="J1096" s="124"/>
      <c r="K1096" s="124" t="s">
        <v>124</v>
      </c>
      <c r="L1096" s="126" t="s">
        <v>1228</v>
      </c>
      <c r="M1096" s="127"/>
      <c r="N1096" s="127"/>
    </row>
    <row r="1097" spans="6:14" x14ac:dyDescent="0.25">
      <c r="F1097" s="124" t="s">
        <v>535</v>
      </c>
      <c r="G1097" s="126" t="s">
        <v>960</v>
      </c>
      <c r="H1097" s="126"/>
      <c r="I1097" s="126"/>
      <c r="J1097" s="124"/>
      <c r="K1097" s="124" t="s">
        <v>537</v>
      </c>
      <c r="L1097" s="126" t="s">
        <v>961</v>
      </c>
      <c r="M1097" s="127"/>
      <c r="N1097" s="127"/>
    </row>
    <row r="1098" spans="6:14" x14ac:dyDescent="0.25">
      <c r="F1098" s="124" t="s">
        <v>539</v>
      </c>
      <c r="G1098" s="126" t="s">
        <v>962</v>
      </c>
      <c r="H1098" s="126" t="s">
        <v>963</v>
      </c>
      <c r="I1098" s="128">
        <v>891346245</v>
      </c>
      <c r="J1098" s="124" t="s">
        <v>542</v>
      </c>
      <c r="K1098" s="126"/>
      <c r="L1098" s="126" t="s">
        <v>964</v>
      </c>
      <c r="M1098" s="127"/>
      <c r="N1098" s="127"/>
    </row>
    <row r="1099" spans="6:14" x14ac:dyDescent="0.25">
      <c r="F1099" s="124"/>
      <c r="G1099" s="126"/>
      <c r="H1099" s="126"/>
      <c r="I1099" s="126"/>
      <c r="J1099" s="124"/>
      <c r="K1099" s="124" t="s">
        <v>544</v>
      </c>
      <c r="L1099" s="126"/>
      <c r="M1099" s="127"/>
      <c r="N1099" s="127"/>
    </row>
    <row r="1100" spans="6:14" x14ac:dyDescent="0.25">
      <c r="F1100" s="124" t="s">
        <v>545</v>
      </c>
      <c r="G1100" s="126" t="s">
        <v>198</v>
      </c>
      <c r="H1100" s="126"/>
      <c r="I1100" s="126"/>
      <c r="J1100" s="124"/>
      <c r="K1100" s="124" t="s">
        <v>546</v>
      </c>
      <c r="L1100" s="126" t="s">
        <v>975</v>
      </c>
      <c r="M1100" s="127"/>
      <c r="N1100" s="127"/>
    </row>
    <row r="1101" spans="6:14" x14ac:dyDescent="0.25">
      <c r="F1101" s="126"/>
      <c r="G1101" s="126"/>
      <c r="H1101" s="126"/>
      <c r="I1101" s="126"/>
      <c r="J1101" s="126"/>
      <c r="K1101" s="126"/>
      <c r="L1101" s="126"/>
      <c r="M1101" s="127"/>
      <c r="N1101" s="127"/>
    </row>
    <row r="1102" spans="6:14" x14ac:dyDescent="0.25">
      <c r="F1102" s="124" t="s">
        <v>533</v>
      </c>
      <c r="G1102" s="125">
        <v>9008121</v>
      </c>
      <c r="H1102" s="126"/>
      <c r="I1102" s="126"/>
      <c r="J1102" s="124"/>
      <c r="K1102" s="124" t="s">
        <v>124</v>
      </c>
      <c r="L1102" s="126" t="s">
        <v>1229</v>
      </c>
      <c r="M1102" s="127"/>
      <c r="N1102" s="127"/>
    </row>
    <row r="1103" spans="6:14" x14ac:dyDescent="0.25">
      <c r="F1103" s="124" t="s">
        <v>535</v>
      </c>
      <c r="G1103" s="126" t="s">
        <v>1230</v>
      </c>
      <c r="H1103" s="126"/>
      <c r="I1103" s="126"/>
      <c r="J1103" s="124"/>
      <c r="K1103" s="124" t="s">
        <v>537</v>
      </c>
      <c r="L1103" s="126" t="s">
        <v>1231</v>
      </c>
      <c r="M1103" s="127"/>
      <c r="N1103" s="127"/>
    </row>
    <row r="1104" spans="6:14" x14ac:dyDescent="0.25">
      <c r="F1104" s="124" t="s">
        <v>539</v>
      </c>
      <c r="G1104" s="126" t="s">
        <v>1232</v>
      </c>
      <c r="H1104" s="126" t="s">
        <v>1116</v>
      </c>
      <c r="I1104" s="128">
        <v>801257942</v>
      </c>
      <c r="J1104" s="124" t="s">
        <v>542</v>
      </c>
      <c r="K1104" s="126"/>
      <c r="L1104" s="126" t="s">
        <v>1233</v>
      </c>
      <c r="M1104" s="127"/>
      <c r="N1104" s="127"/>
    </row>
    <row r="1105" spans="6:14" x14ac:dyDescent="0.25">
      <c r="F1105" s="124"/>
      <c r="G1105" s="126"/>
      <c r="H1105" s="126"/>
      <c r="I1105" s="126"/>
      <c r="J1105" s="124"/>
      <c r="K1105" s="124" t="s">
        <v>544</v>
      </c>
      <c r="L1105" s="126"/>
      <c r="M1105" s="127"/>
      <c r="N1105" s="127"/>
    </row>
    <row r="1106" spans="6:14" x14ac:dyDescent="0.25">
      <c r="F1106" s="124" t="s">
        <v>545</v>
      </c>
      <c r="G1106" s="126" t="s">
        <v>198</v>
      </c>
      <c r="H1106" s="126"/>
      <c r="I1106" s="126"/>
      <c r="J1106" s="124"/>
      <c r="K1106" s="124" t="s">
        <v>546</v>
      </c>
      <c r="L1106" s="126" t="s">
        <v>1234</v>
      </c>
      <c r="M1106" s="127"/>
      <c r="N1106" s="127"/>
    </row>
    <row r="1107" spans="6:14" x14ac:dyDescent="0.25">
      <c r="F1107" s="126"/>
      <c r="G1107" s="126"/>
      <c r="H1107" s="126"/>
      <c r="I1107" s="126"/>
      <c r="J1107" s="126"/>
      <c r="K1107" s="126"/>
      <c r="L1107" s="126"/>
      <c r="M1107" s="127"/>
      <c r="N1107" s="127"/>
    </row>
    <row r="1108" spans="6:14" x14ac:dyDescent="0.25">
      <c r="F1108" s="124" t="s">
        <v>533</v>
      </c>
      <c r="G1108" s="125">
        <v>9008221</v>
      </c>
      <c r="H1108" s="126"/>
      <c r="I1108" s="126"/>
      <c r="J1108" s="124"/>
      <c r="K1108" s="124" t="s">
        <v>124</v>
      </c>
      <c r="L1108" s="126" t="s">
        <v>1235</v>
      </c>
      <c r="M1108" s="127"/>
      <c r="N1108" s="127"/>
    </row>
    <row r="1109" spans="6:14" x14ac:dyDescent="0.25">
      <c r="F1109" s="124" t="s">
        <v>535</v>
      </c>
      <c r="G1109" s="126" t="s">
        <v>1236</v>
      </c>
      <c r="H1109" s="126"/>
      <c r="I1109" s="126"/>
      <c r="J1109" s="124"/>
      <c r="K1109" s="124" t="s">
        <v>537</v>
      </c>
      <c r="L1109" s="126" t="s">
        <v>1237</v>
      </c>
      <c r="M1109" s="127"/>
      <c r="N1109" s="127"/>
    </row>
    <row r="1110" spans="6:14" x14ac:dyDescent="0.25">
      <c r="F1110" s="124" t="s">
        <v>539</v>
      </c>
      <c r="G1110" s="126" t="s">
        <v>1238</v>
      </c>
      <c r="H1110" s="126" t="s">
        <v>941</v>
      </c>
      <c r="I1110" s="128">
        <v>645072504</v>
      </c>
      <c r="J1110" s="124" t="s">
        <v>542</v>
      </c>
      <c r="K1110" s="126"/>
      <c r="L1110" s="126" t="s">
        <v>1239</v>
      </c>
      <c r="M1110" s="127"/>
      <c r="N1110" s="127"/>
    </row>
    <row r="1111" spans="6:14" x14ac:dyDescent="0.25">
      <c r="F1111" s="124"/>
      <c r="G1111" s="126"/>
      <c r="H1111" s="126"/>
      <c r="I1111" s="126"/>
      <c r="J1111" s="124"/>
      <c r="K1111" s="124" t="s">
        <v>544</v>
      </c>
      <c r="L1111" s="126"/>
      <c r="M1111" s="127"/>
      <c r="N1111" s="127"/>
    </row>
    <row r="1112" spans="6:14" x14ac:dyDescent="0.25">
      <c r="F1112" s="124" t="s">
        <v>545</v>
      </c>
      <c r="G1112" s="126" t="s">
        <v>198</v>
      </c>
      <c r="H1112" s="126"/>
      <c r="I1112" s="126"/>
      <c r="J1112" s="124"/>
      <c r="K1112" s="124" t="s">
        <v>546</v>
      </c>
      <c r="L1112" s="126" t="s">
        <v>198</v>
      </c>
      <c r="M1112" s="127"/>
      <c r="N1112" s="127"/>
    </row>
    <row r="1113" spans="6:14" x14ac:dyDescent="0.25">
      <c r="F1113" s="126"/>
      <c r="G1113" s="126"/>
      <c r="H1113" s="126"/>
      <c r="I1113" s="126"/>
      <c r="J1113" s="126"/>
      <c r="K1113" s="126"/>
      <c r="L1113" s="126"/>
      <c r="M1113" s="127"/>
      <c r="N1113" s="127"/>
    </row>
    <row r="1114" spans="6:14" x14ac:dyDescent="0.25">
      <c r="F1114" s="124" t="s">
        <v>533</v>
      </c>
      <c r="G1114" s="125">
        <v>9009221</v>
      </c>
      <c r="H1114" s="126"/>
      <c r="I1114" s="126"/>
      <c r="J1114" s="124"/>
      <c r="K1114" s="124" t="s">
        <v>124</v>
      </c>
      <c r="L1114" s="126" t="s">
        <v>1104</v>
      </c>
      <c r="M1114" s="127"/>
      <c r="N1114" s="127"/>
    </row>
    <row r="1115" spans="6:14" x14ac:dyDescent="0.25">
      <c r="F1115" s="124" t="s">
        <v>535</v>
      </c>
      <c r="G1115" s="126" t="s">
        <v>1240</v>
      </c>
      <c r="H1115" s="126"/>
      <c r="I1115" s="126"/>
      <c r="J1115" s="124"/>
      <c r="K1115" s="124" t="s">
        <v>537</v>
      </c>
      <c r="L1115" s="126" t="s">
        <v>876</v>
      </c>
      <c r="M1115" s="127"/>
      <c r="N1115" s="127"/>
    </row>
    <row r="1116" spans="6:14" x14ac:dyDescent="0.25">
      <c r="F1116" s="124" t="s">
        <v>539</v>
      </c>
      <c r="G1116" s="131" t="s">
        <v>877</v>
      </c>
      <c r="H1116" s="126" t="s">
        <v>878</v>
      </c>
      <c r="I1116" s="128">
        <v>740055600</v>
      </c>
      <c r="J1116" s="124" t="s">
        <v>542</v>
      </c>
      <c r="K1116" s="126"/>
      <c r="L1116" s="126" t="s">
        <v>1108</v>
      </c>
      <c r="M1116" s="127"/>
      <c r="N1116" s="127"/>
    </row>
    <row r="1117" spans="6:14" x14ac:dyDescent="0.25">
      <c r="F1117" s="124"/>
      <c r="G1117" s="131" t="s">
        <v>600</v>
      </c>
      <c r="H1117" s="126"/>
      <c r="I1117" s="126"/>
      <c r="J1117" s="124"/>
      <c r="K1117" s="124" t="s">
        <v>544</v>
      </c>
      <c r="L1117" s="126"/>
      <c r="M1117" s="127"/>
      <c r="N1117" s="127"/>
    </row>
    <row r="1118" spans="6:14" x14ac:dyDescent="0.25">
      <c r="F1118" s="124" t="s">
        <v>545</v>
      </c>
      <c r="G1118" s="126" t="s">
        <v>198</v>
      </c>
      <c r="H1118" s="126"/>
      <c r="I1118" s="126"/>
      <c r="J1118" s="124"/>
      <c r="K1118" s="124" t="s">
        <v>546</v>
      </c>
      <c r="L1118" s="126" t="s">
        <v>1109</v>
      </c>
      <c r="M1118" s="127"/>
      <c r="N1118" s="127"/>
    </row>
    <row r="1119" spans="6:14" x14ac:dyDescent="0.25">
      <c r="F1119" s="126"/>
      <c r="G1119" s="126"/>
      <c r="H1119" s="126"/>
      <c r="I1119" s="126"/>
      <c r="J1119" s="126"/>
      <c r="K1119" s="126"/>
      <c r="L1119" s="126"/>
      <c r="M1119" s="127"/>
      <c r="N1119" s="127"/>
    </row>
    <row r="1120" spans="6:14" x14ac:dyDescent="0.25">
      <c r="F1120" s="126"/>
      <c r="G1120" s="126"/>
      <c r="H1120" s="126"/>
      <c r="I1120" s="126"/>
      <c r="J1120" s="129" t="s">
        <v>586</v>
      </c>
      <c r="K1120" s="130">
        <v>22</v>
      </c>
      <c r="L1120" s="129" t="s">
        <v>587</v>
      </c>
      <c r="M1120" s="127"/>
      <c r="N1120" s="127"/>
    </row>
    <row r="1121" spans="6:14" x14ac:dyDescent="0.25">
      <c r="F1121" s="126"/>
      <c r="G1121" s="126"/>
      <c r="H1121" s="126"/>
      <c r="I1121" s="126"/>
      <c r="J1121" s="126"/>
      <c r="K1121" s="126"/>
      <c r="L1121" s="126"/>
      <c r="M1121" s="127"/>
      <c r="N1121" s="127"/>
    </row>
    <row r="1122" spans="6:14" x14ac:dyDescent="0.25">
      <c r="F1122" s="124"/>
      <c r="G1122" s="124"/>
      <c r="H1122" s="124"/>
      <c r="I1122" s="126"/>
      <c r="J1122" s="126"/>
      <c r="K1122" s="126"/>
      <c r="L1122" s="126"/>
      <c r="M1122" s="127"/>
      <c r="N1122" s="127"/>
    </row>
    <row r="1123" spans="6:14" x14ac:dyDescent="0.25">
      <c r="F1123" s="126" t="s">
        <v>588</v>
      </c>
      <c r="G1123" s="126"/>
      <c r="H1123" s="126"/>
      <c r="I1123" s="126"/>
      <c r="J1123" s="126"/>
      <c r="K1123" s="126"/>
      <c r="L1123" s="126"/>
      <c r="M1123" s="127"/>
      <c r="N1123" s="127"/>
    </row>
    <row r="1124" spans="6:14" x14ac:dyDescent="0.25">
      <c r="F1124" s="126" t="s">
        <v>589</v>
      </c>
      <c r="G1124" s="126"/>
      <c r="H1124" s="126"/>
      <c r="I1124" s="126"/>
      <c r="J1124" s="126"/>
      <c r="K1124" s="126"/>
      <c r="L1124" s="126"/>
      <c r="M1124" s="127"/>
      <c r="N1124" s="127"/>
    </row>
    <row r="1125" spans="6:14" x14ac:dyDescent="0.25">
      <c r="F1125" s="126"/>
      <c r="G1125" s="126"/>
      <c r="H1125" s="126"/>
      <c r="I1125" s="126"/>
      <c r="J1125" s="126"/>
      <c r="K1125" s="126"/>
      <c r="L1125" s="126"/>
      <c r="M1125" s="127"/>
      <c r="N1125" s="127"/>
    </row>
    <row r="1126" spans="6:14" x14ac:dyDescent="0.25">
      <c r="F1126" s="124" t="s">
        <v>533</v>
      </c>
      <c r="G1126" s="125">
        <v>9009321</v>
      </c>
      <c r="H1126" s="126"/>
      <c r="I1126" s="126"/>
      <c r="J1126" s="124"/>
      <c r="K1126" s="124" t="s">
        <v>124</v>
      </c>
      <c r="L1126" s="126" t="s">
        <v>1241</v>
      </c>
      <c r="M1126" s="127"/>
      <c r="N1126" s="127"/>
    </row>
    <row r="1127" spans="6:14" x14ac:dyDescent="0.25">
      <c r="F1127" s="124" t="s">
        <v>535</v>
      </c>
      <c r="G1127" s="126" t="s">
        <v>1242</v>
      </c>
      <c r="H1127" s="126"/>
      <c r="I1127" s="126"/>
      <c r="J1127" s="124"/>
      <c r="K1127" s="124" t="s">
        <v>537</v>
      </c>
      <c r="L1127" s="126" t="s">
        <v>1243</v>
      </c>
      <c r="M1127" s="127"/>
      <c r="N1127" s="127"/>
    </row>
    <row r="1128" spans="6:14" x14ac:dyDescent="0.25">
      <c r="F1128" s="124" t="s">
        <v>539</v>
      </c>
      <c r="G1128" s="131" t="s">
        <v>1244</v>
      </c>
      <c r="H1128" s="126" t="s">
        <v>970</v>
      </c>
      <c r="I1128" s="128">
        <v>605155650</v>
      </c>
      <c r="J1128" s="124" t="s">
        <v>542</v>
      </c>
      <c r="K1128" s="126"/>
      <c r="L1128" s="126" t="s">
        <v>1245</v>
      </c>
      <c r="M1128" s="127"/>
      <c r="N1128" s="127"/>
    </row>
    <row r="1129" spans="6:14" x14ac:dyDescent="0.25">
      <c r="F1129" s="124"/>
      <c r="G1129" s="131" t="s">
        <v>1131</v>
      </c>
      <c r="H1129" s="126"/>
      <c r="I1129" s="126"/>
      <c r="J1129" s="124"/>
      <c r="K1129" s="124" t="s">
        <v>544</v>
      </c>
      <c r="L1129" s="126"/>
      <c r="M1129" s="127"/>
      <c r="N1129" s="127"/>
    </row>
    <row r="1130" spans="6:14" x14ac:dyDescent="0.25">
      <c r="F1130" s="124" t="s">
        <v>545</v>
      </c>
      <c r="G1130" s="126" t="s">
        <v>198</v>
      </c>
      <c r="H1130" s="126"/>
      <c r="I1130" s="126"/>
      <c r="J1130" s="124"/>
      <c r="K1130" s="124" t="s">
        <v>546</v>
      </c>
      <c r="L1130" s="126" t="s">
        <v>1246</v>
      </c>
      <c r="M1130" s="127"/>
      <c r="N1130" s="127"/>
    </row>
    <row r="1131" spans="6:14" x14ac:dyDescent="0.25">
      <c r="F1131" s="126"/>
      <c r="G1131" s="126"/>
      <c r="H1131" s="126"/>
      <c r="I1131" s="126"/>
      <c r="J1131" s="126"/>
      <c r="K1131" s="126"/>
      <c r="L1131" s="126"/>
      <c r="M1131" s="127"/>
      <c r="N1131" s="127"/>
    </row>
    <row r="1132" spans="6:14" x14ac:dyDescent="0.25">
      <c r="F1132" s="124" t="s">
        <v>533</v>
      </c>
      <c r="G1132" s="125">
        <v>9009621</v>
      </c>
      <c r="H1132" s="126"/>
      <c r="I1132" s="126"/>
      <c r="J1132" s="124"/>
      <c r="K1132" s="124" t="s">
        <v>124</v>
      </c>
      <c r="L1132" s="126" t="s">
        <v>1247</v>
      </c>
      <c r="M1132" s="127"/>
      <c r="N1132" s="127"/>
    </row>
    <row r="1133" spans="6:14" x14ac:dyDescent="0.25">
      <c r="F1133" s="124" t="s">
        <v>535</v>
      </c>
      <c r="G1133" s="126" t="s">
        <v>960</v>
      </c>
      <c r="H1133" s="126"/>
      <c r="I1133" s="126"/>
      <c r="J1133" s="124"/>
      <c r="K1133" s="124" t="s">
        <v>537</v>
      </c>
      <c r="L1133" s="126" t="s">
        <v>961</v>
      </c>
      <c r="M1133" s="127"/>
      <c r="N1133" s="127"/>
    </row>
    <row r="1134" spans="6:14" x14ac:dyDescent="0.25">
      <c r="F1134" s="124" t="s">
        <v>539</v>
      </c>
      <c r="G1134" s="126" t="s">
        <v>962</v>
      </c>
      <c r="H1134" s="126" t="s">
        <v>963</v>
      </c>
      <c r="I1134" s="128">
        <v>891346245</v>
      </c>
      <c r="J1134" s="124" t="s">
        <v>542</v>
      </c>
      <c r="K1134" s="126"/>
      <c r="L1134" s="126" t="s">
        <v>964</v>
      </c>
      <c r="M1134" s="127"/>
      <c r="N1134" s="127"/>
    </row>
    <row r="1135" spans="6:14" x14ac:dyDescent="0.25">
      <c r="F1135" s="124"/>
      <c r="G1135" s="126"/>
      <c r="H1135" s="126"/>
      <c r="I1135" s="126"/>
      <c r="J1135" s="124"/>
      <c r="K1135" s="124" t="s">
        <v>544</v>
      </c>
      <c r="L1135" s="126"/>
      <c r="M1135" s="127"/>
      <c r="N1135" s="127"/>
    </row>
    <row r="1136" spans="6:14" x14ac:dyDescent="0.25">
      <c r="F1136" s="124" t="s">
        <v>545</v>
      </c>
      <c r="G1136" s="126" t="s">
        <v>198</v>
      </c>
      <c r="H1136" s="126"/>
      <c r="I1136" s="126"/>
      <c r="J1136" s="124"/>
      <c r="K1136" s="124" t="s">
        <v>546</v>
      </c>
      <c r="L1136" s="126" t="s">
        <v>975</v>
      </c>
      <c r="M1136" s="127"/>
      <c r="N1136" s="127"/>
    </row>
    <row r="1137" spans="6:14" x14ac:dyDescent="0.25">
      <c r="F1137" s="126"/>
      <c r="G1137" s="126"/>
      <c r="H1137" s="126"/>
      <c r="I1137" s="126"/>
      <c r="J1137" s="126"/>
      <c r="K1137" s="126"/>
      <c r="L1137" s="126"/>
      <c r="M1137" s="127"/>
      <c r="N1137" s="127"/>
    </row>
    <row r="1138" spans="6:14" x14ac:dyDescent="0.25">
      <c r="F1138" s="124" t="s">
        <v>533</v>
      </c>
      <c r="G1138" s="125">
        <v>9010321</v>
      </c>
      <c r="H1138" s="126"/>
      <c r="I1138" s="126"/>
      <c r="J1138" s="124"/>
      <c r="K1138" s="124" t="s">
        <v>124</v>
      </c>
      <c r="L1138" s="126" t="s">
        <v>1248</v>
      </c>
      <c r="M1138" s="127"/>
      <c r="N1138" s="127"/>
    </row>
    <row r="1139" spans="6:14" x14ac:dyDescent="0.25">
      <c r="F1139" s="124" t="s">
        <v>535</v>
      </c>
      <c r="G1139" s="126" t="s">
        <v>960</v>
      </c>
      <c r="H1139" s="126"/>
      <c r="I1139" s="126"/>
      <c r="J1139" s="124"/>
      <c r="K1139" s="124" t="s">
        <v>537</v>
      </c>
      <c r="L1139" s="126" t="s">
        <v>961</v>
      </c>
      <c r="M1139" s="127"/>
      <c r="N1139" s="127"/>
    </row>
    <row r="1140" spans="6:14" x14ac:dyDescent="0.25">
      <c r="F1140" s="124" t="s">
        <v>539</v>
      </c>
      <c r="G1140" s="126" t="s">
        <v>962</v>
      </c>
      <c r="H1140" s="126" t="s">
        <v>963</v>
      </c>
      <c r="I1140" s="128">
        <v>891346245</v>
      </c>
      <c r="J1140" s="124" t="s">
        <v>542</v>
      </c>
      <c r="K1140" s="126"/>
      <c r="L1140" s="126" t="s">
        <v>964</v>
      </c>
      <c r="M1140" s="127"/>
      <c r="N1140" s="127"/>
    </row>
    <row r="1141" spans="6:14" x14ac:dyDescent="0.25">
      <c r="F1141" s="124"/>
      <c r="G1141" s="126"/>
      <c r="H1141" s="126"/>
      <c r="I1141" s="126"/>
      <c r="J1141" s="124"/>
      <c r="K1141" s="124" t="s">
        <v>544</v>
      </c>
      <c r="L1141" s="126"/>
      <c r="M1141" s="127"/>
      <c r="N1141" s="127"/>
    </row>
    <row r="1142" spans="6:14" x14ac:dyDescent="0.25">
      <c r="F1142" s="124" t="s">
        <v>545</v>
      </c>
      <c r="G1142" s="126" t="s">
        <v>198</v>
      </c>
      <c r="H1142" s="126"/>
      <c r="I1142" s="126"/>
      <c r="J1142" s="124"/>
      <c r="K1142" s="124" t="s">
        <v>546</v>
      </c>
      <c r="L1142" s="126" t="s">
        <v>975</v>
      </c>
      <c r="M1142" s="127"/>
      <c r="N1142" s="127"/>
    </row>
    <row r="1143" spans="6:14" x14ac:dyDescent="0.25">
      <c r="F1143" s="126"/>
      <c r="G1143" s="126"/>
      <c r="H1143" s="126"/>
      <c r="I1143" s="126"/>
      <c r="J1143" s="126"/>
      <c r="K1143" s="126"/>
      <c r="L1143" s="126"/>
      <c r="M1143" s="127"/>
      <c r="N1143" s="127"/>
    </row>
    <row r="1144" spans="6:14" x14ac:dyDescent="0.25">
      <c r="F1144" s="124" t="s">
        <v>533</v>
      </c>
      <c r="G1144" s="125">
        <v>9010421</v>
      </c>
      <c r="H1144" s="126"/>
      <c r="I1144" s="126"/>
      <c r="J1144" s="124"/>
      <c r="K1144" s="124" t="s">
        <v>124</v>
      </c>
      <c r="L1144" s="126" t="s">
        <v>1249</v>
      </c>
      <c r="M1144" s="127"/>
      <c r="N1144" s="127"/>
    </row>
    <row r="1145" spans="6:14" x14ac:dyDescent="0.25">
      <c r="F1145" s="124" t="s">
        <v>535</v>
      </c>
      <c r="G1145" s="126" t="s">
        <v>960</v>
      </c>
      <c r="H1145" s="126"/>
      <c r="I1145" s="126"/>
      <c r="J1145" s="124"/>
      <c r="K1145" s="124" t="s">
        <v>537</v>
      </c>
      <c r="L1145" s="126" t="s">
        <v>961</v>
      </c>
      <c r="M1145" s="127"/>
      <c r="N1145" s="127"/>
    </row>
    <row r="1146" spans="6:14" x14ac:dyDescent="0.25">
      <c r="F1146" s="124" t="s">
        <v>539</v>
      </c>
      <c r="G1146" s="126" t="s">
        <v>962</v>
      </c>
      <c r="H1146" s="126" t="s">
        <v>963</v>
      </c>
      <c r="I1146" s="128">
        <v>891346245</v>
      </c>
      <c r="J1146" s="124" t="s">
        <v>542</v>
      </c>
      <c r="K1146" s="126"/>
      <c r="L1146" s="126" t="s">
        <v>964</v>
      </c>
      <c r="M1146" s="127"/>
      <c r="N1146" s="127"/>
    </row>
    <row r="1147" spans="6:14" x14ac:dyDescent="0.25">
      <c r="F1147" s="124"/>
      <c r="G1147" s="126"/>
      <c r="H1147" s="126"/>
      <c r="I1147" s="126"/>
      <c r="J1147" s="124"/>
      <c r="K1147" s="124" t="s">
        <v>544</v>
      </c>
      <c r="L1147" s="126"/>
      <c r="M1147" s="127"/>
      <c r="N1147" s="127"/>
    </row>
    <row r="1148" spans="6:14" x14ac:dyDescent="0.25">
      <c r="F1148" s="124" t="s">
        <v>545</v>
      </c>
      <c r="G1148" s="126" t="s">
        <v>198</v>
      </c>
      <c r="H1148" s="126"/>
      <c r="I1148" s="126"/>
      <c r="J1148" s="124"/>
      <c r="K1148" s="124" t="s">
        <v>546</v>
      </c>
      <c r="L1148" s="126" t="s">
        <v>975</v>
      </c>
      <c r="M1148" s="127"/>
      <c r="N1148" s="127"/>
    </row>
    <row r="1149" spans="6:14" x14ac:dyDescent="0.25">
      <c r="F1149" s="126"/>
      <c r="G1149" s="126"/>
      <c r="H1149" s="126"/>
      <c r="I1149" s="126"/>
      <c r="J1149" s="126"/>
      <c r="K1149" s="126"/>
      <c r="L1149" s="126"/>
      <c r="M1149" s="127"/>
      <c r="N1149" s="127"/>
    </row>
    <row r="1150" spans="6:14" x14ac:dyDescent="0.25">
      <c r="F1150" s="124" t="s">
        <v>533</v>
      </c>
      <c r="G1150" s="125">
        <v>9010521</v>
      </c>
      <c r="H1150" s="126"/>
      <c r="I1150" s="126"/>
      <c r="J1150" s="124"/>
      <c r="K1150" s="124" t="s">
        <v>124</v>
      </c>
      <c r="L1150" s="126" t="s">
        <v>1250</v>
      </c>
      <c r="M1150" s="127"/>
      <c r="N1150" s="127"/>
    </row>
    <row r="1151" spans="6:14" x14ac:dyDescent="0.25">
      <c r="F1151" s="124" t="s">
        <v>535</v>
      </c>
      <c r="G1151" s="126" t="s">
        <v>1242</v>
      </c>
      <c r="H1151" s="126"/>
      <c r="I1151" s="126"/>
      <c r="J1151" s="124"/>
      <c r="K1151" s="124" t="s">
        <v>537</v>
      </c>
      <c r="L1151" s="126" t="s">
        <v>1243</v>
      </c>
      <c r="M1151" s="127"/>
      <c r="N1151" s="127"/>
    </row>
    <row r="1152" spans="6:14" x14ac:dyDescent="0.25">
      <c r="F1152" s="124" t="s">
        <v>539</v>
      </c>
      <c r="G1152" s="131" t="s">
        <v>1244</v>
      </c>
      <c r="H1152" s="126" t="s">
        <v>970</v>
      </c>
      <c r="I1152" s="128">
        <v>605151263</v>
      </c>
      <c r="J1152" s="124" t="s">
        <v>542</v>
      </c>
      <c r="K1152" s="126"/>
      <c r="L1152" s="126" t="s">
        <v>1251</v>
      </c>
      <c r="M1152" s="127"/>
      <c r="N1152" s="127"/>
    </row>
    <row r="1153" spans="6:14" x14ac:dyDescent="0.25">
      <c r="F1153" s="124"/>
      <c r="G1153" s="131" t="s">
        <v>1131</v>
      </c>
      <c r="H1153" s="126"/>
      <c r="I1153" s="126"/>
      <c r="J1153" s="124"/>
      <c r="K1153" s="124" t="s">
        <v>544</v>
      </c>
      <c r="L1153" s="126"/>
      <c r="M1153" s="127"/>
      <c r="N1153" s="127"/>
    </row>
    <row r="1154" spans="6:14" x14ac:dyDescent="0.25">
      <c r="F1154" s="124" t="s">
        <v>545</v>
      </c>
      <c r="G1154" s="126" t="s">
        <v>198</v>
      </c>
      <c r="H1154" s="126"/>
      <c r="I1154" s="126"/>
      <c r="J1154" s="124"/>
      <c r="K1154" s="124" t="s">
        <v>546</v>
      </c>
      <c r="L1154" s="126" t="s">
        <v>1246</v>
      </c>
      <c r="M1154" s="127"/>
      <c r="N1154" s="127"/>
    </row>
    <row r="1155" spans="6:14" x14ac:dyDescent="0.25">
      <c r="F1155" s="126"/>
      <c r="G1155" s="126"/>
      <c r="H1155" s="126"/>
      <c r="I1155" s="126"/>
      <c r="J1155" s="126"/>
      <c r="K1155" s="126"/>
      <c r="L1155" s="126"/>
      <c r="M1155" s="127"/>
      <c r="N1155" s="127"/>
    </row>
    <row r="1156" spans="6:14" x14ac:dyDescent="0.25">
      <c r="F1156" s="124" t="s">
        <v>533</v>
      </c>
      <c r="G1156" s="125">
        <v>9011121</v>
      </c>
      <c r="H1156" s="126"/>
      <c r="I1156" s="126"/>
      <c r="J1156" s="124"/>
      <c r="K1156" s="124" t="s">
        <v>124</v>
      </c>
      <c r="L1156" s="126" t="s">
        <v>1252</v>
      </c>
      <c r="M1156" s="127"/>
      <c r="N1156" s="127"/>
    </row>
    <row r="1157" spans="6:14" x14ac:dyDescent="0.25">
      <c r="F1157" s="124" t="s">
        <v>535</v>
      </c>
      <c r="G1157" s="131" t="s">
        <v>1253</v>
      </c>
      <c r="H1157" s="131"/>
      <c r="I1157" s="131"/>
      <c r="J1157" s="126"/>
      <c r="K1157" s="126"/>
      <c r="L1157" s="126"/>
      <c r="M1157" s="127"/>
      <c r="N1157" s="127"/>
    </row>
    <row r="1158" spans="6:14" x14ac:dyDescent="0.25">
      <c r="F1158" s="124"/>
      <c r="G1158" s="131" t="s">
        <v>1254</v>
      </c>
      <c r="H1158" s="131"/>
      <c r="I1158" s="131"/>
      <c r="J1158" s="124"/>
      <c r="K1158" s="124" t="s">
        <v>537</v>
      </c>
      <c r="L1158" s="126" t="s">
        <v>1255</v>
      </c>
      <c r="M1158" s="127"/>
      <c r="N1158" s="127"/>
    </row>
    <row r="1159" spans="6:14" x14ac:dyDescent="0.25">
      <c r="F1159" s="124" t="s">
        <v>539</v>
      </c>
      <c r="G1159" s="126" t="s">
        <v>1215</v>
      </c>
      <c r="H1159" s="126" t="s">
        <v>1139</v>
      </c>
      <c r="I1159" s="128">
        <v>152125827</v>
      </c>
      <c r="J1159" s="124" t="s">
        <v>542</v>
      </c>
      <c r="K1159" s="126"/>
      <c r="L1159" s="126" t="s">
        <v>1256</v>
      </c>
      <c r="M1159" s="127"/>
      <c r="N1159" s="127"/>
    </row>
    <row r="1160" spans="6:14" x14ac:dyDescent="0.25">
      <c r="F1160" s="124"/>
      <c r="G1160" s="126"/>
      <c r="H1160" s="126"/>
      <c r="I1160" s="126"/>
      <c r="J1160" s="124"/>
      <c r="K1160" s="124" t="s">
        <v>544</v>
      </c>
      <c r="L1160" s="126"/>
      <c r="M1160" s="127"/>
      <c r="N1160" s="127"/>
    </row>
    <row r="1161" spans="6:14" x14ac:dyDescent="0.25">
      <c r="F1161" s="124" t="s">
        <v>545</v>
      </c>
      <c r="G1161" s="126" t="s">
        <v>198</v>
      </c>
      <c r="H1161" s="126"/>
      <c r="I1161" s="126"/>
      <c r="J1161" s="124"/>
      <c r="K1161" s="124" t="s">
        <v>546</v>
      </c>
      <c r="L1161" s="126" t="s">
        <v>1257</v>
      </c>
      <c r="M1161" s="127"/>
      <c r="N1161" s="127"/>
    </row>
    <row r="1162" spans="6:14" x14ac:dyDescent="0.25">
      <c r="F1162" s="126"/>
      <c r="G1162" s="126"/>
      <c r="H1162" s="126"/>
      <c r="I1162" s="126"/>
      <c r="J1162" s="126"/>
      <c r="K1162" s="126"/>
      <c r="L1162" s="126"/>
      <c r="M1162" s="127"/>
      <c r="N1162" s="127"/>
    </row>
    <row r="1163" spans="6:14" x14ac:dyDescent="0.25">
      <c r="F1163" s="124" t="s">
        <v>533</v>
      </c>
      <c r="G1163" s="125">
        <v>9011221</v>
      </c>
      <c r="H1163" s="126"/>
      <c r="I1163" s="126"/>
      <c r="J1163" s="124"/>
      <c r="K1163" s="124" t="s">
        <v>124</v>
      </c>
      <c r="L1163" s="126" t="s">
        <v>1258</v>
      </c>
      <c r="M1163" s="127"/>
      <c r="N1163" s="127"/>
    </row>
    <row r="1164" spans="6:14" x14ac:dyDescent="0.25">
      <c r="F1164" s="124" t="s">
        <v>535</v>
      </c>
      <c r="G1164" s="126" t="s">
        <v>1259</v>
      </c>
      <c r="H1164" s="126"/>
      <c r="I1164" s="126"/>
      <c r="J1164" s="124"/>
      <c r="K1164" s="124" t="s">
        <v>537</v>
      </c>
      <c r="L1164" s="126" t="s">
        <v>1260</v>
      </c>
      <c r="M1164" s="127"/>
      <c r="N1164" s="127"/>
    </row>
    <row r="1165" spans="6:14" x14ac:dyDescent="0.25">
      <c r="F1165" s="124" t="s">
        <v>539</v>
      </c>
      <c r="G1165" s="126" t="s">
        <v>1261</v>
      </c>
      <c r="H1165" s="126" t="s">
        <v>682</v>
      </c>
      <c r="I1165" s="128">
        <v>773185217</v>
      </c>
      <c r="J1165" s="124" t="s">
        <v>542</v>
      </c>
      <c r="K1165" s="126"/>
      <c r="L1165" s="126" t="s">
        <v>1262</v>
      </c>
      <c r="M1165" s="127"/>
      <c r="N1165" s="127"/>
    </row>
    <row r="1166" spans="6:14" x14ac:dyDescent="0.25">
      <c r="F1166" s="124"/>
      <c r="G1166" s="126"/>
      <c r="H1166" s="126"/>
      <c r="I1166" s="126"/>
      <c r="J1166" s="124"/>
      <c r="K1166" s="124" t="s">
        <v>544</v>
      </c>
      <c r="L1166" s="126"/>
      <c r="M1166" s="127"/>
      <c r="N1166" s="127"/>
    </row>
    <row r="1167" spans="6:14" x14ac:dyDescent="0.25">
      <c r="F1167" s="124" t="s">
        <v>545</v>
      </c>
      <c r="G1167" s="126" t="s">
        <v>198</v>
      </c>
      <c r="H1167" s="126"/>
      <c r="I1167" s="126"/>
      <c r="J1167" s="124"/>
      <c r="K1167" s="124" t="s">
        <v>546</v>
      </c>
      <c r="L1167" s="126" t="s">
        <v>1263</v>
      </c>
      <c r="M1167" s="127"/>
      <c r="N1167" s="127"/>
    </row>
    <row r="1168" spans="6:14" x14ac:dyDescent="0.25">
      <c r="F1168" s="126"/>
      <c r="G1168" s="126"/>
      <c r="H1168" s="126"/>
      <c r="I1168" s="126"/>
      <c r="J1168" s="126"/>
      <c r="K1168" s="126"/>
      <c r="L1168" s="126"/>
      <c r="M1168" s="127"/>
      <c r="N1168" s="127"/>
    </row>
    <row r="1169" spans="6:14" x14ac:dyDescent="0.25">
      <c r="F1169" s="126"/>
      <c r="G1169" s="126"/>
      <c r="H1169" s="126"/>
      <c r="I1169" s="126"/>
      <c r="J1169" s="129" t="s">
        <v>586</v>
      </c>
      <c r="K1169" s="130">
        <v>23</v>
      </c>
      <c r="L1169" s="129" t="s">
        <v>587</v>
      </c>
      <c r="M1169" s="127"/>
      <c r="N1169" s="127"/>
    </row>
    <row r="1170" spans="6:14" x14ac:dyDescent="0.25">
      <c r="F1170" s="126"/>
      <c r="G1170" s="126"/>
      <c r="H1170" s="126"/>
      <c r="I1170" s="126"/>
      <c r="J1170" s="126"/>
      <c r="K1170" s="126"/>
      <c r="L1170" s="126"/>
      <c r="M1170" s="127"/>
      <c r="N1170" s="127"/>
    </row>
    <row r="1171" spans="6:14" x14ac:dyDescent="0.25">
      <c r="F1171" s="124"/>
      <c r="G1171" s="124"/>
      <c r="H1171" s="124"/>
      <c r="I1171" s="126"/>
      <c r="J1171" s="126"/>
      <c r="K1171" s="126"/>
      <c r="L1171" s="126"/>
      <c r="M1171" s="127"/>
      <c r="N1171" s="127"/>
    </row>
    <row r="1172" spans="6:14" x14ac:dyDescent="0.25">
      <c r="F1172" s="126" t="s">
        <v>588</v>
      </c>
      <c r="G1172" s="126"/>
      <c r="H1172" s="126"/>
      <c r="I1172" s="126"/>
      <c r="J1172" s="126"/>
      <c r="K1172" s="126"/>
      <c r="L1172" s="126"/>
      <c r="M1172" s="127"/>
      <c r="N1172" s="127"/>
    </row>
    <row r="1173" spans="6:14" x14ac:dyDescent="0.25">
      <c r="F1173" s="126" t="s">
        <v>589</v>
      </c>
      <c r="G1173" s="126"/>
      <c r="H1173" s="126"/>
      <c r="I1173" s="126"/>
      <c r="J1173" s="126"/>
      <c r="K1173" s="126"/>
      <c r="L1173" s="126"/>
      <c r="M1173" s="127"/>
      <c r="N1173" s="127"/>
    </row>
    <row r="1174" spans="6:14" x14ac:dyDescent="0.25">
      <c r="F1174" s="126"/>
      <c r="G1174" s="126"/>
      <c r="H1174" s="126"/>
      <c r="I1174" s="126"/>
      <c r="J1174" s="126"/>
      <c r="K1174" s="126"/>
      <c r="L1174" s="126"/>
      <c r="M1174" s="127"/>
      <c r="N1174" s="127"/>
    </row>
    <row r="1175" spans="6:14" x14ac:dyDescent="0.25">
      <c r="F1175" s="124" t="s">
        <v>533</v>
      </c>
      <c r="G1175" s="125">
        <v>9011421</v>
      </c>
      <c r="H1175" s="126"/>
      <c r="I1175" s="126"/>
      <c r="J1175" s="124"/>
      <c r="K1175" s="124" t="s">
        <v>124</v>
      </c>
      <c r="L1175" s="126" t="s">
        <v>1264</v>
      </c>
      <c r="M1175" s="127"/>
      <c r="N1175" s="127"/>
    </row>
    <row r="1176" spans="6:14" x14ac:dyDescent="0.25">
      <c r="F1176" s="124" t="s">
        <v>535</v>
      </c>
      <c r="G1176" s="126" t="s">
        <v>1242</v>
      </c>
      <c r="H1176" s="126"/>
      <c r="I1176" s="126"/>
      <c r="J1176" s="124"/>
      <c r="K1176" s="124" t="s">
        <v>537</v>
      </c>
      <c r="L1176" s="126" t="s">
        <v>1243</v>
      </c>
      <c r="M1176" s="127"/>
      <c r="N1176" s="127"/>
    </row>
    <row r="1177" spans="6:14" x14ac:dyDescent="0.25">
      <c r="F1177" s="124" t="s">
        <v>539</v>
      </c>
      <c r="G1177" s="131" t="s">
        <v>1244</v>
      </c>
      <c r="H1177" s="126" t="s">
        <v>970</v>
      </c>
      <c r="I1177" s="128">
        <v>605151263</v>
      </c>
      <c r="J1177" s="124" t="s">
        <v>542</v>
      </c>
      <c r="K1177" s="126"/>
      <c r="L1177" s="126" t="s">
        <v>1245</v>
      </c>
      <c r="M1177" s="127"/>
      <c r="N1177" s="127"/>
    </row>
    <row r="1178" spans="6:14" x14ac:dyDescent="0.25">
      <c r="F1178" s="124"/>
      <c r="G1178" s="131" t="s">
        <v>1131</v>
      </c>
      <c r="H1178" s="126"/>
      <c r="I1178" s="126"/>
      <c r="J1178" s="124"/>
      <c r="K1178" s="124" t="s">
        <v>544</v>
      </c>
      <c r="L1178" s="126"/>
      <c r="M1178" s="127"/>
      <c r="N1178" s="127"/>
    </row>
    <row r="1179" spans="6:14" x14ac:dyDescent="0.25">
      <c r="F1179" s="124" t="s">
        <v>545</v>
      </c>
      <c r="G1179" s="126" t="s">
        <v>198</v>
      </c>
      <c r="H1179" s="126"/>
      <c r="I1179" s="126"/>
      <c r="J1179" s="124"/>
      <c r="K1179" s="124" t="s">
        <v>546</v>
      </c>
      <c r="L1179" s="126" t="s">
        <v>1246</v>
      </c>
      <c r="M1179" s="127"/>
      <c r="N1179" s="127"/>
    </row>
    <row r="1180" spans="6:14" x14ac:dyDescent="0.25">
      <c r="F1180" s="126"/>
      <c r="G1180" s="126"/>
      <c r="H1180" s="126"/>
      <c r="I1180" s="126"/>
      <c r="J1180" s="126"/>
      <c r="K1180" s="126"/>
      <c r="L1180" s="126"/>
      <c r="M1180" s="127"/>
      <c r="N1180" s="127"/>
    </row>
    <row r="1181" spans="6:14" x14ac:dyDescent="0.25">
      <c r="F1181" s="124" t="s">
        <v>533</v>
      </c>
      <c r="G1181" s="125">
        <v>9011521</v>
      </c>
      <c r="H1181" s="126"/>
      <c r="I1181" s="126"/>
      <c r="J1181" s="124"/>
      <c r="K1181" s="124" t="s">
        <v>124</v>
      </c>
      <c r="L1181" s="126" t="s">
        <v>1265</v>
      </c>
      <c r="M1181" s="127"/>
      <c r="N1181" s="127"/>
    </row>
    <row r="1182" spans="6:14" x14ac:dyDescent="0.25">
      <c r="F1182" s="124" t="s">
        <v>535</v>
      </c>
      <c r="G1182" s="126" t="s">
        <v>581</v>
      </c>
      <c r="H1182" s="126"/>
      <c r="I1182" s="126"/>
      <c r="J1182" s="124"/>
      <c r="K1182" s="124" t="s">
        <v>537</v>
      </c>
      <c r="L1182" s="126" t="s">
        <v>1011</v>
      </c>
      <c r="M1182" s="127"/>
      <c r="N1182" s="127"/>
    </row>
    <row r="1183" spans="6:14" x14ac:dyDescent="0.25">
      <c r="F1183" s="124" t="s">
        <v>539</v>
      </c>
      <c r="G1183" s="131" t="s">
        <v>1012</v>
      </c>
      <c r="H1183" s="126" t="s">
        <v>558</v>
      </c>
      <c r="I1183" s="128">
        <v>970358612</v>
      </c>
      <c r="J1183" s="124" t="s">
        <v>542</v>
      </c>
      <c r="K1183" s="126"/>
      <c r="L1183" s="126" t="s">
        <v>1013</v>
      </c>
      <c r="M1183" s="127"/>
      <c r="N1183" s="127"/>
    </row>
    <row r="1184" spans="6:14" x14ac:dyDescent="0.25">
      <c r="F1184" s="124"/>
      <c r="G1184" s="131" t="s">
        <v>1014</v>
      </c>
      <c r="H1184" s="126"/>
      <c r="I1184" s="126"/>
      <c r="J1184" s="124"/>
      <c r="K1184" s="124" t="s">
        <v>544</v>
      </c>
      <c r="L1184" s="126"/>
      <c r="M1184" s="127"/>
      <c r="N1184" s="127"/>
    </row>
    <row r="1185" spans="6:14" x14ac:dyDescent="0.25">
      <c r="F1185" s="124" t="s">
        <v>545</v>
      </c>
      <c r="G1185" s="126" t="s">
        <v>198</v>
      </c>
      <c r="H1185" s="126"/>
      <c r="I1185" s="126"/>
      <c r="J1185" s="124"/>
      <c r="K1185" s="124" t="s">
        <v>546</v>
      </c>
      <c r="L1185" s="126" t="s">
        <v>1266</v>
      </c>
      <c r="M1185" s="127"/>
      <c r="N1185" s="127"/>
    </row>
    <row r="1186" spans="6:14" x14ac:dyDescent="0.25">
      <c r="F1186" s="126"/>
      <c r="G1186" s="126"/>
      <c r="H1186" s="126"/>
      <c r="I1186" s="126"/>
      <c r="J1186" s="126"/>
      <c r="K1186" s="126"/>
      <c r="L1186" s="126"/>
      <c r="M1186" s="127"/>
      <c r="N1186" s="127"/>
    </row>
    <row r="1187" spans="6:14" x14ac:dyDescent="0.25">
      <c r="F1187" s="124" t="s">
        <v>533</v>
      </c>
      <c r="G1187" s="125">
        <v>9011721</v>
      </c>
      <c r="H1187" s="126"/>
      <c r="I1187" s="126"/>
      <c r="J1187" s="124"/>
      <c r="K1187" s="124" t="s">
        <v>124</v>
      </c>
      <c r="L1187" s="126" t="s">
        <v>1267</v>
      </c>
      <c r="M1187" s="127"/>
      <c r="N1187" s="127"/>
    </row>
    <row r="1188" spans="6:14" x14ac:dyDescent="0.25">
      <c r="F1188" s="124" t="s">
        <v>535</v>
      </c>
      <c r="G1188" s="131" t="s">
        <v>1268</v>
      </c>
      <c r="H1188" s="131"/>
      <c r="I1188" s="131"/>
      <c r="J1188" s="126"/>
      <c r="K1188" s="126"/>
      <c r="L1188" s="126"/>
      <c r="M1188" s="127"/>
      <c r="N1188" s="127"/>
    </row>
    <row r="1189" spans="6:14" x14ac:dyDescent="0.25">
      <c r="F1189" s="124"/>
      <c r="G1189" s="131" t="s">
        <v>1269</v>
      </c>
      <c r="H1189" s="131"/>
      <c r="I1189" s="131"/>
      <c r="J1189" s="124"/>
      <c r="K1189" s="124" t="s">
        <v>537</v>
      </c>
      <c r="L1189" s="126" t="s">
        <v>1231</v>
      </c>
      <c r="M1189" s="127"/>
      <c r="N1189" s="127"/>
    </row>
    <row r="1190" spans="6:14" x14ac:dyDescent="0.25">
      <c r="F1190" s="124" t="s">
        <v>539</v>
      </c>
      <c r="G1190" s="126" t="s">
        <v>1232</v>
      </c>
      <c r="H1190" s="126" t="s">
        <v>1116</v>
      </c>
      <c r="I1190" s="128">
        <v>801257942</v>
      </c>
      <c r="J1190" s="124" t="s">
        <v>542</v>
      </c>
      <c r="K1190" s="126"/>
      <c r="L1190" s="126" t="s">
        <v>1233</v>
      </c>
      <c r="M1190" s="127"/>
      <c r="N1190" s="127"/>
    </row>
    <row r="1191" spans="6:14" x14ac:dyDescent="0.25">
      <c r="F1191" s="124"/>
      <c r="G1191" s="126"/>
      <c r="H1191" s="126"/>
      <c r="I1191" s="126"/>
      <c r="J1191" s="124"/>
      <c r="K1191" s="124" t="s">
        <v>544</v>
      </c>
      <c r="L1191" s="126"/>
      <c r="M1191" s="127"/>
      <c r="N1191" s="127"/>
    </row>
    <row r="1192" spans="6:14" x14ac:dyDescent="0.25">
      <c r="F1192" s="124" t="s">
        <v>545</v>
      </c>
      <c r="G1192" s="126" t="s">
        <v>198</v>
      </c>
      <c r="H1192" s="126"/>
      <c r="I1192" s="126"/>
      <c r="J1192" s="124"/>
      <c r="K1192" s="124" t="s">
        <v>546</v>
      </c>
      <c r="L1192" s="126" t="s">
        <v>1234</v>
      </c>
      <c r="M1192" s="127"/>
      <c r="N1192" s="127"/>
    </row>
    <row r="1193" spans="6:14" x14ac:dyDescent="0.25">
      <c r="F1193" s="126"/>
      <c r="G1193" s="126"/>
      <c r="H1193" s="126"/>
      <c r="I1193" s="126"/>
      <c r="J1193" s="126"/>
      <c r="K1193" s="126"/>
      <c r="L1193" s="126"/>
      <c r="M1193" s="127"/>
      <c r="N1193" s="127"/>
    </row>
    <row r="1194" spans="6:14" x14ac:dyDescent="0.25">
      <c r="F1194" s="124" t="s">
        <v>533</v>
      </c>
      <c r="G1194" s="125">
        <v>9011921</v>
      </c>
      <c r="H1194" s="126"/>
      <c r="I1194" s="126"/>
      <c r="J1194" s="124"/>
      <c r="K1194" s="124" t="s">
        <v>124</v>
      </c>
      <c r="L1194" s="126" t="s">
        <v>1270</v>
      </c>
      <c r="M1194" s="127"/>
      <c r="N1194" s="127"/>
    </row>
    <row r="1195" spans="6:14" x14ac:dyDescent="0.25">
      <c r="F1195" s="124" t="s">
        <v>535</v>
      </c>
      <c r="G1195" s="126" t="s">
        <v>1271</v>
      </c>
      <c r="H1195" s="126"/>
      <c r="I1195" s="126"/>
      <c r="J1195" s="124"/>
      <c r="K1195" s="124" t="s">
        <v>537</v>
      </c>
      <c r="L1195" s="126" t="s">
        <v>961</v>
      </c>
      <c r="M1195" s="127"/>
      <c r="N1195" s="127"/>
    </row>
    <row r="1196" spans="6:14" x14ac:dyDescent="0.25">
      <c r="F1196" s="124" t="s">
        <v>539</v>
      </c>
      <c r="G1196" s="126" t="s">
        <v>962</v>
      </c>
      <c r="H1196" s="126" t="s">
        <v>963</v>
      </c>
      <c r="I1196" s="128">
        <v>891346245</v>
      </c>
      <c r="J1196" s="124" t="s">
        <v>542</v>
      </c>
      <c r="K1196" s="126"/>
      <c r="L1196" s="126" t="s">
        <v>687</v>
      </c>
      <c r="M1196" s="127"/>
      <c r="N1196" s="127"/>
    </row>
    <row r="1197" spans="6:14" x14ac:dyDescent="0.25">
      <c r="F1197" s="124"/>
      <c r="G1197" s="126"/>
      <c r="H1197" s="126"/>
      <c r="I1197" s="126"/>
      <c r="J1197" s="124"/>
      <c r="K1197" s="124" t="s">
        <v>544</v>
      </c>
      <c r="L1197" s="126"/>
      <c r="M1197" s="127"/>
      <c r="N1197" s="127"/>
    </row>
    <row r="1198" spans="6:14" x14ac:dyDescent="0.25">
      <c r="F1198" s="124" t="s">
        <v>545</v>
      </c>
      <c r="G1198" s="126" t="s">
        <v>198</v>
      </c>
      <c r="H1198" s="126"/>
      <c r="I1198" s="126"/>
      <c r="J1198" s="124"/>
      <c r="K1198" s="124" t="s">
        <v>546</v>
      </c>
      <c r="L1198" s="126" t="s">
        <v>198</v>
      </c>
      <c r="M1198" s="127"/>
      <c r="N1198" s="127"/>
    </row>
    <row r="1199" spans="6:14" x14ac:dyDescent="0.25">
      <c r="F1199" s="126"/>
      <c r="G1199" s="126"/>
      <c r="H1199" s="126"/>
      <c r="I1199" s="126"/>
      <c r="J1199" s="126"/>
      <c r="K1199" s="126"/>
      <c r="L1199" s="126"/>
      <c r="M1199" s="127"/>
      <c r="N1199" s="127"/>
    </row>
    <row r="1200" spans="6:14" x14ac:dyDescent="0.25">
      <c r="F1200" s="124" t="s">
        <v>533</v>
      </c>
      <c r="G1200" s="125">
        <v>9012121</v>
      </c>
      <c r="H1200" s="126"/>
      <c r="I1200" s="126"/>
      <c r="J1200" s="124"/>
      <c r="K1200" s="124" t="s">
        <v>124</v>
      </c>
      <c r="L1200" s="126" t="s">
        <v>1272</v>
      </c>
      <c r="M1200" s="127"/>
      <c r="N1200" s="127"/>
    </row>
    <row r="1201" spans="6:14" x14ac:dyDescent="0.25">
      <c r="F1201" s="124" t="s">
        <v>535</v>
      </c>
      <c r="G1201" s="126" t="s">
        <v>1273</v>
      </c>
      <c r="H1201" s="126"/>
      <c r="I1201" s="126"/>
      <c r="J1201" s="124"/>
      <c r="K1201" s="124" t="s">
        <v>537</v>
      </c>
      <c r="L1201" s="126" t="s">
        <v>1274</v>
      </c>
      <c r="M1201" s="127"/>
      <c r="N1201" s="127"/>
    </row>
    <row r="1202" spans="6:14" x14ac:dyDescent="0.25">
      <c r="F1202" s="124" t="s">
        <v>539</v>
      </c>
      <c r="G1202" s="126" t="s">
        <v>1275</v>
      </c>
      <c r="H1202" s="126" t="s">
        <v>565</v>
      </c>
      <c r="I1202" s="128">
        <v>981242207</v>
      </c>
      <c r="J1202" s="124" t="s">
        <v>542</v>
      </c>
      <c r="K1202" s="126"/>
      <c r="L1202" s="126" t="s">
        <v>1276</v>
      </c>
      <c r="M1202" s="127"/>
      <c r="N1202" s="127"/>
    </row>
    <row r="1203" spans="6:14" x14ac:dyDescent="0.25">
      <c r="F1203" s="124"/>
      <c r="G1203" s="126"/>
      <c r="H1203" s="126"/>
      <c r="I1203" s="126"/>
      <c r="J1203" s="124"/>
      <c r="K1203" s="124" t="s">
        <v>544</v>
      </c>
      <c r="L1203" s="126"/>
      <c r="M1203" s="127"/>
      <c r="N1203" s="127"/>
    </row>
    <row r="1204" spans="6:14" x14ac:dyDescent="0.25">
      <c r="F1204" s="124" t="s">
        <v>545</v>
      </c>
      <c r="G1204" s="126" t="s">
        <v>198</v>
      </c>
      <c r="H1204" s="126"/>
      <c r="I1204" s="126"/>
      <c r="J1204" s="124"/>
      <c r="K1204" s="124" t="s">
        <v>546</v>
      </c>
      <c r="L1204" s="126" t="s">
        <v>198</v>
      </c>
      <c r="M1204" s="127"/>
      <c r="N1204" s="127"/>
    </row>
    <row r="1205" spans="6:14" x14ac:dyDescent="0.25">
      <c r="F1205" s="126"/>
      <c r="G1205" s="126"/>
      <c r="H1205" s="126"/>
      <c r="I1205" s="126"/>
      <c r="J1205" s="126"/>
      <c r="K1205" s="126"/>
      <c r="L1205" s="126"/>
      <c r="M1205" s="127"/>
      <c r="N1205" s="127"/>
    </row>
    <row r="1206" spans="6:14" x14ac:dyDescent="0.25">
      <c r="F1206" s="124" t="s">
        <v>533</v>
      </c>
      <c r="G1206" s="125">
        <v>9012221</v>
      </c>
      <c r="H1206" s="126"/>
      <c r="I1206" s="126"/>
      <c r="J1206" s="124"/>
      <c r="K1206" s="124" t="s">
        <v>124</v>
      </c>
      <c r="L1206" s="126" t="s">
        <v>1277</v>
      </c>
      <c r="M1206" s="127"/>
      <c r="N1206" s="127"/>
    </row>
    <row r="1207" spans="6:14" x14ac:dyDescent="0.25">
      <c r="F1207" s="124" t="s">
        <v>535</v>
      </c>
      <c r="G1207" s="126" t="s">
        <v>1278</v>
      </c>
      <c r="H1207" s="126"/>
      <c r="I1207" s="126"/>
      <c r="J1207" s="124"/>
      <c r="K1207" s="124" t="s">
        <v>537</v>
      </c>
      <c r="L1207" s="126" t="s">
        <v>1202</v>
      </c>
      <c r="M1207" s="127"/>
      <c r="N1207" s="127"/>
    </row>
    <row r="1208" spans="6:14" x14ac:dyDescent="0.25">
      <c r="F1208" s="124" t="s">
        <v>539</v>
      </c>
      <c r="G1208" s="131" t="s">
        <v>1203</v>
      </c>
      <c r="H1208" s="126" t="s">
        <v>970</v>
      </c>
      <c r="I1208" s="128">
        <v>600071431</v>
      </c>
      <c r="J1208" s="124" t="s">
        <v>542</v>
      </c>
      <c r="K1208" s="126"/>
      <c r="L1208" s="126" t="s">
        <v>1204</v>
      </c>
      <c r="M1208" s="127"/>
      <c r="N1208" s="127"/>
    </row>
    <row r="1209" spans="6:14" x14ac:dyDescent="0.25">
      <c r="F1209" s="124"/>
      <c r="G1209" s="131" t="s">
        <v>1205</v>
      </c>
      <c r="H1209" s="126"/>
      <c r="I1209" s="126"/>
      <c r="J1209" s="124"/>
      <c r="K1209" s="124" t="s">
        <v>544</v>
      </c>
      <c r="L1209" s="126"/>
      <c r="M1209" s="127"/>
      <c r="N1209" s="127"/>
    </row>
    <row r="1210" spans="6:14" x14ac:dyDescent="0.25">
      <c r="F1210" s="124" t="s">
        <v>545</v>
      </c>
      <c r="G1210" s="126" t="s">
        <v>198</v>
      </c>
      <c r="H1210" s="126"/>
      <c r="I1210" s="126"/>
      <c r="J1210" s="124"/>
      <c r="K1210" s="124" t="s">
        <v>546</v>
      </c>
      <c r="L1210" s="126" t="s">
        <v>1279</v>
      </c>
      <c r="M1210" s="127"/>
      <c r="N1210" s="127"/>
    </row>
    <row r="1211" spans="6:14" x14ac:dyDescent="0.25">
      <c r="F1211" s="126"/>
      <c r="G1211" s="126"/>
      <c r="H1211" s="126"/>
      <c r="I1211" s="126"/>
      <c r="J1211" s="126"/>
      <c r="K1211" s="126"/>
      <c r="L1211" s="126"/>
      <c r="M1211" s="127"/>
      <c r="N1211" s="127"/>
    </row>
    <row r="1212" spans="6:14" x14ac:dyDescent="0.25">
      <c r="F1212" s="124" t="s">
        <v>533</v>
      </c>
      <c r="G1212" s="125">
        <v>9013021</v>
      </c>
      <c r="H1212" s="126"/>
      <c r="I1212" s="126"/>
      <c r="J1212" s="124"/>
      <c r="K1212" s="124" t="s">
        <v>124</v>
      </c>
      <c r="L1212" s="126" t="s">
        <v>1280</v>
      </c>
      <c r="M1212" s="127"/>
      <c r="N1212" s="127"/>
    </row>
    <row r="1213" spans="6:14" x14ac:dyDescent="0.25">
      <c r="F1213" s="124" t="s">
        <v>535</v>
      </c>
      <c r="G1213" s="126" t="s">
        <v>960</v>
      </c>
      <c r="H1213" s="126"/>
      <c r="I1213" s="126"/>
      <c r="J1213" s="124"/>
      <c r="K1213" s="124" t="s">
        <v>537</v>
      </c>
      <c r="L1213" s="126" t="s">
        <v>961</v>
      </c>
      <c r="M1213" s="127"/>
      <c r="N1213" s="127"/>
    </row>
    <row r="1214" spans="6:14" x14ac:dyDescent="0.25">
      <c r="F1214" s="124" t="s">
        <v>539</v>
      </c>
      <c r="G1214" s="126" t="s">
        <v>962</v>
      </c>
      <c r="H1214" s="126" t="s">
        <v>963</v>
      </c>
      <c r="I1214" s="128">
        <v>891346245</v>
      </c>
      <c r="J1214" s="124" t="s">
        <v>542</v>
      </c>
      <c r="K1214" s="126"/>
      <c r="L1214" s="126" t="s">
        <v>964</v>
      </c>
      <c r="M1214" s="127"/>
      <c r="N1214" s="127"/>
    </row>
    <row r="1215" spans="6:14" x14ac:dyDescent="0.25">
      <c r="F1215" s="124"/>
      <c r="G1215" s="126"/>
      <c r="H1215" s="126"/>
      <c r="I1215" s="126"/>
      <c r="J1215" s="124"/>
      <c r="K1215" s="124" t="s">
        <v>544</v>
      </c>
      <c r="L1215" s="126"/>
      <c r="M1215" s="127"/>
      <c r="N1215" s="127"/>
    </row>
    <row r="1216" spans="6:14" x14ac:dyDescent="0.25">
      <c r="F1216" s="124" t="s">
        <v>545</v>
      </c>
      <c r="G1216" s="126" t="s">
        <v>198</v>
      </c>
      <c r="H1216" s="126"/>
      <c r="I1216" s="126"/>
      <c r="J1216" s="124"/>
      <c r="K1216" s="124" t="s">
        <v>546</v>
      </c>
      <c r="L1216" s="126" t="s">
        <v>975</v>
      </c>
      <c r="M1216" s="127"/>
      <c r="N1216" s="127"/>
    </row>
    <row r="1217" spans="6:14" x14ac:dyDescent="0.25">
      <c r="F1217" s="126"/>
      <c r="G1217" s="126"/>
      <c r="H1217" s="126"/>
      <c r="I1217" s="126"/>
      <c r="J1217" s="126"/>
      <c r="K1217" s="126"/>
      <c r="L1217" s="126"/>
      <c r="M1217" s="127"/>
      <c r="N1217" s="127"/>
    </row>
    <row r="1218" spans="6:14" x14ac:dyDescent="0.25">
      <c r="F1218" s="126"/>
      <c r="G1218" s="126"/>
      <c r="H1218" s="126"/>
      <c r="I1218" s="126"/>
      <c r="J1218" s="129" t="s">
        <v>586</v>
      </c>
      <c r="K1218" s="130">
        <v>24</v>
      </c>
      <c r="L1218" s="129" t="s">
        <v>587</v>
      </c>
      <c r="M1218" s="127"/>
      <c r="N1218" s="127"/>
    </row>
    <row r="1219" spans="6:14" x14ac:dyDescent="0.25">
      <c r="F1219" s="126"/>
      <c r="G1219" s="126"/>
      <c r="H1219" s="126"/>
      <c r="I1219" s="126"/>
      <c r="J1219" s="126"/>
      <c r="K1219" s="126"/>
      <c r="L1219" s="126"/>
      <c r="M1219" s="127"/>
      <c r="N1219" s="127"/>
    </row>
    <row r="1220" spans="6:14" x14ac:dyDescent="0.25">
      <c r="F1220" s="124"/>
      <c r="G1220" s="124"/>
      <c r="H1220" s="124"/>
      <c r="I1220" s="126"/>
      <c r="J1220" s="126"/>
      <c r="K1220" s="126"/>
      <c r="L1220" s="126"/>
      <c r="M1220" s="127"/>
      <c r="N1220" s="127"/>
    </row>
    <row r="1221" spans="6:14" x14ac:dyDescent="0.25">
      <c r="F1221" s="126" t="s">
        <v>588</v>
      </c>
      <c r="G1221" s="126"/>
      <c r="H1221" s="126"/>
      <c r="I1221" s="126"/>
      <c r="J1221" s="126"/>
      <c r="K1221" s="126"/>
      <c r="L1221" s="126"/>
      <c r="M1221" s="127"/>
      <c r="N1221" s="127"/>
    </row>
    <row r="1222" spans="6:14" x14ac:dyDescent="0.25">
      <c r="F1222" s="126" t="s">
        <v>589</v>
      </c>
      <c r="G1222" s="126"/>
      <c r="H1222" s="126"/>
      <c r="I1222" s="126"/>
      <c r="J1222" s="126"/>
      <c r="K1222" s="126"/>
      <c r="L1222" s="126"/>
      <c r="M1222" s="127"/>
      <c r="N1222" s="127"/>
    </row>
    <row r="1223" spans="6:14" x14ac:dyDescent="0.25">
      <c r="F1223" s="126"/>
      <c r="G1223" s="126"/>
      <c r="H1223" s="126"/>
      <c r="I1223" s="126"/>
      <c r="J1223" s="126"/>
      <c r="K1223" s="126"/>
      <c r="L1223" s="126"/>
      <c r="M1223" s="127"/>
      <c r="N1223" s="127"/>
    </row>
    <row r="1224" spans="6:14" x14ac:dyDescent="0.25">
      <c r="F1224" s="124" t="s">
        <v>533</v>
      </c>
      <c r="G1224" s="125">
        <v>9013221</v>
      </c>
      <c r="H1224" s="126"/>
      <c r="I1224" s="126"/>
      <c r="J1224" s="124"/>
      <c r="K1224" s="124" t="s">
        <v>124</v>
      </c>
      <c r="L1224" s="126" t="s">
        <v>1281</v>
      </c>
      <c r="M1224" s="127"/>
      <c r="N1224" s="127"/>
    </row>
    <row r="1225" spans="6:14" x14ac:dyDescent="0.25">
      <c r="F1225" s="124" t="s">
        <v>535</v>
      </c>
      <c r="G1225" s="126" t="s">
        <v>960</v>
      </c>
      <c r="H1225" s="126"/>
      <c r="I1225" s="126"/>
      <c r="J1225" s="124"/>
      <c r="K1225" s="124" t="s">
        <v>537</v>
      </c>
      <c r="L1225" s="126" t="s">
        <v>961</v>
      </c>
      <c r="M1225" s="127"/>
      <c r="N1225" s="127"/>
    </row>
    <row r="1226" spans="6:14" x14ac:dyDescent="0.25">
      <c r="F1226" s="124" t="s">
        <v>539</v>
      </c>
      <c r="G1226" s="126" t="s">
        <v>962</v>
      </c>
      <c r="H1226" s="126" t="s">
        <v>963</v>
      </c>
      <c r="I1226" s="128">
        <v>891346245</v>
      </c>
      <c r="J1226" s="124" t="s">
        <v>542</v>
      </c>
      <c r="K1226" s="126"/>
      <c r="L1226" s="126" t="s">
        <v>964</v>
      </c>
      <c r="M1226" s="127"/>
      <c r="N1226" s="127"/>
    </row>
    <row r="1227" spans="6:14" x14ac:dyDescent="0.25">
      <c r="F1227" s="124"/>
      <c r="G1227" s="126"/>
      <c r="H1227" s="126"/>
      <c r="I1227" s="126"/>
      <c r="J1227" s="124"/>
      <c r="K1227" s="124" t="s">
        <v>544</v>
      </c>
      <c r="L1227" s="126"/>
      <c r="M1227" s="127"/>
      <c r="N1227" s="127"/>
    </row>
    <row r="1228" spans="6:14" x14ac:dyDescent="0.25">
      <c r="F1228" s="124" t="s">
        <v>545</v>
      </c>
      <c r="G1228" s="126" t="s">
        <v>198</v>
      </c>
      <c r="H1228" s="126"/>
      <c r="I1228" s="126"/>
      <c r="J1228" s="124"/>
      <c r="K1228" s="124" t="s">
        <v>546</v>
      </c>
      <c r="L1228" s="126" t="s">
        <v>975</v>
      </c>
      <c r="M1228" s="127"/>
      <c r="N1228" s="127"/>
    </row>
    <row r="1229" spans="6:14" x14ac:dyDescent="0.25">
      <c r="F1229" s="126"/>
      <c r="G1229" s="126"/>
      <c r="H1229" s="126"/>
      <c r="I1229" s="126"/>
      <c r="J1229" s="126"/>
      <c r="K1229" s="126"/>
      <c r="L1229" s="126"/>
      <c r="M1229" s="127"/>
      <c r="N1229" s="127"/>
    </row>
    <row r="1230" spans="6:14" x14ac:dyDescent="0.25">
      <c r="F1230" s="124" t="s">
        <v>533</v>
      </c>
      <c r="G1230" s="125">
        <v>9013521</v>
      </c>
      <c r="H1230" s="126"/>
      <c r="I1230" s="126"/>
      <c r="J1230" s="124"/>
      <c r="K1230" s="124" t="s">
        <v>124</v>
      </c>
      <c r="L1230" s="126" t="s">
        <v>1282</v>
      </c>
      <c r="M1230" s="127"/>
      <c r="N1230" s="127"/>
    </row>
    <row r="1231" spans="6:14" x14ac:dyDescent="0.25">
      <c r="F1231" s="124" t="s">
        <v>535</v>
      </c>
      <c r="G1231" s="126" t="s">
        <v>555</v>
      </c>
      <c r="H1231" s="126"/>
      <c r="I1231" s="126"/>
      <c r="J1231" s="124"/>
      <c r="K1231" s="124" t="s">
        <v>537</v>
      </c>
      <c r="L1231" s="126" t="s">
        <v>1283</v>
      </c>
      <c r="M1231" s="127"/>
      <c r="N1231" s="127"/>
    </row>
    <row r="1232" spans="6:14" x14ac:dyDescent="0.25">
      <c r="F1232" s="124" t="s">
        <v>539</v>
      </c>
      <c r="G1232" s="126" t="s">
        <v>1107</v>
      </c>
      <c r="H1232" s="126" t="s">
        <v>682</v>
      </c>
      <c r="I1232" s="128">
        <v>772104369</v>
      </c>
      <c r="J1232" s="124" t="s">
        <v>542</v>
      </c>
      <c r="K1232" s="126"/>
      <c r="L1232" s="126" t="s">
        <v>1284</v>
      </c>
      <c r="M1232" s="127"/>
      <c r="N1232" s="127"/>
    </row>
    <row r="1233" spans="6:14" x14ac:dyDescent="0.25">
      <c r="F1233" s="124"/>
      <c r="G1233" s="126"/>
      <c r="H1233" s="126"/>
      <c r="I1233" s="126"/>
      <c r="J1233" s="124"/>
      <c r="K1233" s="124" t="s">
        <v>544</v>
      </c>
      <c r="L1233" s="126"/>
      <c r="M1233" s="127"/>
      <c r="N1233" s="127"/>
    </row>
    <row r="1234" spans="6:14" x14ac:dyDescent="0.25">
      <c r="F1234" s="124" t="s">
        <v>545</v>
      </c>
      <c r="G1234" s="126" t="s">
        <v>198</v>
      </c>
      <c r="H1234" s="126"/>
      <c r="I1234" s="126"/>
      <c r="J1234" s="124"/>
      <c r="K1234" s="124" t="s">
        <v>546</v>
      </c>
      <c r="L1234" s="126" t="s">
        <v>1285</v>
      </c>
      <c r="M1234" s="127"/>
      <c r="N1234" s="127"/>
    </row>
    <row r="1235" spans="6:14" x14ac:dyDescent="0.25">
      <c r="F1235" s="126"/>
      <c r="G1235" s="126"/>
      <c r="H1235" s="126"/>
      <c r="I1235" s="126"/>
      <c r="J1235" s="126"/>
      <c r="K1235" s="126"/>
      <c r="L1235" s="126"/>
      <c r="M1235" s="127"/>
      <c r="N1235" s="127"/>
    </row>
    <row r="1236" spans="6:14" x14ac:dyDescent="0.25">
      <c r="F1236" s="124" t="s">
        <v>533</v>
      </c>
      <c r="G1236" s="125">
        <v>9014321</v>
      </c>
      <c r="H1236" s="126"/>
      <c r="I1236" s="126"/>
      <c r="J1236" s="124"/>
      <c r="K1236" s="124" t="s">
        <v>124</v>
      </c>
      <c r="L1236" s="126" t="s">
        <v>1286</v>
      </c>
      <c r="M1236" s="127"/>
      <c r="N1236" s="127"/>
    </row>
    <row r="1237" spans="6:14" x14ac:dyDescent="0.25">
      <c r="F1237" s="124" t="s">
        <v>535</v>
      </c>
      <c r="G1237" s="126" t="s">
        <v>1287</v>
      </c>
      <c r="H1237" s="126"/>
      <c r="I1237" s="126"/>
      <c r="J1237" s="124"/>
      <c r="K1237" s="124" t="s">
        <v>537</v>
      </c>
      <c r="L1237" s="126" t="s">
        <v>1288</v>
      </c>
      <c r="M1237" s="127"/>
      <c r="N1237" s="127"/>
    </row>
    <row r="1238" spans="6:14" x14ac:dyDescent="0.25">
      <c r="F1238" s="124" t="s">
        <v>539</v>
      </c>
      <c r="G1238" s="126" t="s">
        <v>1289</v>
      </c>
      <c r="H1238" s="126" t="s">
        <v>878</v>
      </c>
      <c r="I1238" s="128">
        <v>735360222</v>
      </c>
      <c r="J1238" s="124" t="s">
        <v>542</v>
      </c>
      <c r="K1238" s="126"/>
      <c r="L1238" s="126" t="s">
        <v>1290</v>
      </c>
      <c r="M1238" s="127"/>
      <c r="N1238" s="127"/>
    </row>
    <row r="1239" spans="6:14" x14ac:dyDescent="0.25">
      <c r="F1239" s="124"/>
      <c r="G1239" s="126"/>
      <c r="H1239" s="126"/>
      <c r="I1239" s="126"/>
      <c r="J1239" s="124"/>
      <c r="K1239" s="124" t="s">
        <v>544</v>
      </c>
      <c r="L1239" s="126"/>
      <c r="M1239" s="127"/>
      <c r="N1239" s="127"/>
    </row>
    <row r="1240" spans="6:14" x14ac:dyDescent="0.25">
      <c r="F1240" s="124" t="s">
        <v>545</v>
      </c>
      <c r="G1240" s="126" t="s">
        <v>198</v>
      </c>
      <c r="H1240" s="126"/>
      <c r="I1240" s="126"/>
      <c r="J1240" s="124"/>
      <c r="K1240" s="124" t="s">
        <v>546</v>
      </c>
      <c r="L1240" s="126" t="s">
        <v>1291</v>
      </c>
      <c r="M1240" s="127"/>
      <c r="N1240" s="127"/>
    </row>
    <row r="1241" spans="6:14" x14ac:dyDescent="0.25">
      <c r="F1241" s="126"/>
      <c r="G1241" s="126"/>
      <c r="H1241" s="126"/>
      <c r="I1241" s="126"/>
      <c r="J1241" s="126"/>
      <c r="K1241" s="126"/>
      <c r="L1241" s="126"/>
      <c r="M1241" s="127"/>
      <c r="N1241" s="127"/>
    </row>
    <row r="1242" spans="6:14" x14ac:dyDescent="0.25">
      <c r="F1242" s="124" t="s">
        <v>533</v>
      </c>
      <c r="G1242" s="125">
        <v>9014921</v>
      </c>
      <c r="H1242" s="126"/>
      <c r="I1242" s="126"/>
      <c r="J1242" s="124"/>
      <c r="K1242" s="124" t="s">
        <v>124</v>
      </c>
      <c r="L1242" s="126" t="s">
        <v>1292</v>
      </c>
      <c r="M1242" s="127"/>
      <c r="N1242" s="127"/>
    </row>
    <row r="1243" spans="6:14" x14ac:dyDescent="0.25">
      <c r="F1243" s="124" t="s">
        <v>535</v>
      </c>
      <c r="G1243" s="126" t="s">
        <v>1293</v>
      </c>
      <c r="H1243" s="126"/>
      <c r="I1243" s="126"/>
      <c r="J1243" s="124"/>
      <c r="K1243" s="124" t="s">
        <v>537</v>
      </c>
      <c r="L1243" s="126" t="s">
        <v>1294</v>
      </c>
      <c r="M1243" s="127"/>
      <c r="N1243" s="127"/>
    </row>
    <row r="1244" spans="6:14" x14ac:dyDescent="0.25">
      <c r="F1244" s="124" t="s">
        <v>539</v>
      </c>
      <c r="G1244" s="126" t="s">
        <v>1295</v>
      </c>
      <c r="H1244" s="126" t="s">
        <v>1296</v>
      </c>
      <c r="I1244" s="126" t="s">
        <v>1297</v>
      </c>
      <c r="J1244" s="124" t="s">
        <v>542</v>
      </c>
      <c r="K1244" s="126"/>
      <c r="L1244" s="126" t="s">
        <v>1298</v>
      </c>
      <c r="M1244" s="127"/>
      <c r="N1244" s="127"/>
    </row>
    <row r="1245" spans="6:14" x14ac:dyDescent="0.25">
      <c r="F1245" s="124"/>
      <c r="G1245" s="126"/>
      <c r="H1245" s="126"/>
      <c r="I1245" s="126"/>
      <c r="J1245" s="124"/>
      <c r="K1245" s="124" t="s">
        <v>544</v>
      </c>
      <c r="L1245" s="126"/>
      <c r="M1245" s="127"/>
      <c r="N1245" s="127"/>
    </row>
    <row r="1246" spans="6:14" x14ac:dyDescent="0.25">
      <c r="F1246" s="124" t="s">
        <v>545</v>
      </c>
      <c r="G1246" s="126" t="s">
        <v>198</v>
      </c>
      <c r="H1246" s="126"/>
      <c r="I1246" s="126"/>
      <c r="J1246" s="124"/>
      <c r="K1246" s="124" t="s">
        <v>546</v>
      </c>
      <c r="L1246" s="126" t="s">
        <v>1299</v>
      </c>
      <c r="M1246" s="127"/>
      <c r="N1246" s="127"/>
    </row>
    <row r="1247" spans="6:14" x14ac:dyDescent="0.25">
      <c r="F1247" s="126"/>
      <c r="G1247" s="126"/>
      <c r="H1247" s="126"/>
      <c r="I1247" s="126"/>
      <c r="J1247" s="126"/>
      <c r="K1247" s="126"/>
      <c r="L1247" s="126"/>
      <c r="M1247" s="127"/>
      <c r="N1247" s="127"/>
    </row>
    <row r="1248" spans="6:14" x14ac:dyDescent="0.25">
      <c r="F1248" s="124" t="s">
        <v>533</v>
      </c>
      <c r="G1248" s="125">
        <v>9015021</v>
      </c>
      <c r="H1248" s="126"/>
      <c r="I1248" s="126"/>
      <c r="J1248" s="124"/>
      <c r="K1248" s="124" t="s">
        <v>124</v>
      </c>
      <c r="L1248" s="126" t="s">
        <v>1300</v>
      </c>
      <c r="M1248" s="127"/>
      <c r="N1248" s="127"/>
    </row>
    <row r="1249" spans="6:14" x14ac:dyDescent="0.25">
      <c r="F1249" s="124" t="s">
        <v>535</v>
      </c>
      <c r="G1249" s="126" t="s">
        <v>1293</v>
      </c>
      <c r="H1249" s="126"/>
      <c r="I1249" s="126"/>
      <c r="J1249" s="124"/>
      <c r="K1249" s="124" t="s">
        <v>537</v>
      </c>
      <c r="L1249" s="126" t="s">
        <v>1301</v>
      </c>
      <c r="M1249" s="127"/>
      <c r="N1249" s="127"/>
    </row>
    <row r="1250" spans="6:14" x14ac:dyDescent="0.25">
      <c r="F1250" s="124" t="s">
        <v>539</v>
      </c>
      <c r="G1250" s="126" t="s">
        <v>1295</v>
      </c>
      <c r="H1250" s="126" t="s">
        <v>1296</v>
      </c>
      <c r="I1250" s="126" t="s">
        <v>1297</v>
      </c>
      <c r="J1250" s="124" t="s">
        <v>542</v>
      </c>
      <c r="K1250" s="126"/>
      <c r="L1250" s="126" t="s">
        <v>1298</v>
      </c>
      <c r="M1250" s="127"/>
      <c r="N1250" s="127"/>
    </row>
    <row r="1251" spans="6:14" x14ac:dyDescent="0.25">
      <c r="F1251" s="124"/>
      <c r="G1251" s="126"/>
      <c r="H1251" s="126"/>
      <c r="I1251" s="126"/>
      <c r="J1251" s="124"/>
      <c r="K1251" s="124" t="s">
        <v>544</v>
      </c>
      <c r="L1251" s="126"/>
      <c r="M1251" s="127"/>
      <c r="N1251" s="127"/>
    </row>
    <row r="1252" spans="6:14" x14ac:dyDescent="0.25">
      <c r="F1252" s="124" t="s">
        <v>545</v>
      </c>
      <c r="G1252" s="126" t="s">
        <v>198</v>
      </c>
      <c r="H1252" s="126"/>
      <c r="I1252" s="126"/>
      <c r="J1252" s="124"/>
      <c r="K1252" s="124" t="s">
        <v>546</v>
      </c>
      <c r="L1252" s="126" t="s">
        <v>1299</v>
      </c>
      <c r="M1252" s="127"/>
      <c r="N1252" s="127"/>
    </row>
    <row r="1253" spans="6:14" x14ac:dyDescent="0.25">
      <c r="F1253" s="126"/>
      <c r="G1253" s="126"/>
      <c r="H1253" s="126"/>
      <c r="I1253" s="126"/>
      <c r="J1253" s="126"/>
      <c r="K1253" s="126"/>
      <c r="L1253" s="126"/>
      <c r="M1253" s="127"/>
      <c r="N1253" s="127"/>
    </row>
    <row r="1254" spans="6:14" x14ac:dyDescent="0.25">
      <c r="F1254" s="124" t="s">
        <v>533</v>
      </c>
      <c r="G1254" s="125">
        <v>9015221</v>
      </c>
      <c r="H1254" s="126"/>
      <c r="I1254" s="126"/>
      <c r="J1254" s="124"/>
      <c r="K1254" s="124" t="s">
        <v>124</v>
      </c>
      <c r="L1254" s="126" t="s">
        <v>1302</v>
      </c>
      <c r="M1254" s="127"/>
      <c r="N1254" s="127"/>
    </row>
    <row r="1255" spans="6:14" x14ac:dyDescent="0.25">
      <c r="F1255" s="124" t="s">
        <v>535</v>
      </c>
      <c r="G1255" s="131" t="s">
        <v>1171</v>
      </c>
      <c r="H1255" s="131"/>
      <c r="I1255" s="131"/>
      <c r="J1255" s="126"/>
      <c r="K1255" s="126"/>
      <c r="L1255" s="126"/>
      <c r="M1255" s="127"/>
      <c r="N1255" s="127"/>
    </row>
    <row r="1256" spans="6:14" x14ac:dyDescent="0.25">
      <c r="F1256" s="124"/>
      <c r="G1256" s="131" t="s">
        <v>1172</v>
      </c>
      <c r="H1256" s="131"/>
      <c r="I1256" s="131"/>
      <c r="J1256" s="124"/>
      <c r="K1256" s="124" t="s">
        <v>537</v>
      </c>
      <c r="L1256" s="126" t="s">
        <v>1173</v>
      </c>
      <c r="M1256" s="127"/>
      <c r="N1256" s="127"/>
    </row>
    <row r="1257" spans="6:14" x14ac:dyDescent="0.25">
      <c r="F1257" s="124" t="s">
        <v>539</v>
      </c>
      <c r="G1257" s="126" t="s">
        <v>1174</v>
      </c>
      <c r="H1257" s="126" t="s">
        <v>1175</v>
      </c>
      <c r="I1257" s="126" t="s">
        <v>1176</v>
      </c>
      <c r="J1257" s="124" t="s">
        <v>542</v>
      </c>
      <c r="K1257" s="126"/>
      <c r="L1257" s="126" t="s">
        <v>1177</v>
      </c>
      <c r="M1257" s="127"/>
      <c r="N1257" s="127"/>
    </row>
    <row r="1258" spans="6:14" x14ac:dyDescent="0.25">
      <c r="F1258" s="124"/>
      <c r="G1258" s="126"/>
      <c r="H1258" s="126"/>
      <c r="I1258" s="126"/>
      <c r="J1258" s="124"/>
      <c r="K1258" s="124" t="s">
        <v>544</v>
      </c>
      <c r="L1258" s="126"/>
      <c r="M1258" s="127"/>
      <c r="N1258" s="127"/>
    </row>
    <row r="1259" spans="6:14" x14ac:dyDescent="0.25">
      <c r="F1259" s="124" t="s">
        <v>545</v>
      </c>
      <c r="G1259" s="126" t="s">
        <v>198</v>
      </c>
      <c r="H1259" s="126"/>
      <c r="I1259" s="126"/>
      <c r="J1259" s="124"/>
      <c r="K1259" s="124" t="s">
        <v>546</v>
      </c>
      <c r="L1259" s="126" t="s">
        <v>1178</v>
      </c>
      <c r="M1259" s="127"/>
      <c r="N1259" s="127"/>
    </row>
    <row r="1260" spans="6:14" x14ac:dyDescent="0.25">
      <c r="F1260" s="126"/>
      <c r="G1260" s="126"/>
      <c r="H1260" s="126"/>
      <c r="I1260" s="126"/>
      <c r="J1260" s="126"/>
      <c r="K1260" s="126"/>
      <c r="L1260" s="126"/>
      <c r="M1260" s="127"/>
      <c r="N1260" s="127"/>
    </row>
    <row r="1261" spans="6:14" x14ac:dyDescent="0.25">
      <c r="F1261" s="124" t="s">
        <v>533</v>
      </c>
      <c r="G1261" s="125">
        <v>9015321</v>
      </c>
      <c r="H1261" s="126"/>
      <c r="I1261" s="126"/>
      <c r="J1261" s="124"/>
      <c r="K1261" s="124" t="s">
        <v>124</v>
      </c>
      <c r="L1261" s="126" t="s">
        <v>1303</v>
      </c>
      <c r="M1261" s="127"/>
      <c r="N1261" s="127"/>
    </row>
    <row r="1262" spans="6:14" x14ac:dyDescent="0.25">
      <c r="F1262" s="124" t="s">
        <v>535</v>
      </c>
      <c r="G1262" s="126" t="s">
        <v>960</v>
      </c>
      <c r="H1262" s="126"/>
      <c r="I1262" s="126"/>
      <c r="J1262" s="124"/>
      <c r="K1262" s="124" t="s">
        <v>537</v>
      </c>
      <c r="L1262" s="126" t="s">
        <v>961</v>
      </c>
      <c r="M1262" s="127"/>
      <c r="N1262" s="127"/>
    </row>
    <row r="1263" spans="6:14" x14ac:dyDescent="0.25">
      <c r="F1263" s="124" t="s">
        <v>539</v>
      </c>
      <c r="G1263" s="126" t="s">
        <v>962</v>
      </c>
      <c r="H1263" s="126" t="s">
        <v>963</v>
      </c>
      <c r="I1263" s="128">
        <v>891346245</v>
      </c>
      <c r="J1263" s="124" t="s">
        <v>542</v>
      </c>
      <c r="K1263" s="126"/>
      <c r="L1263" s="126" t="s">
        <v>964</v>
      </c>
      <c r="M1263" s="127"/>
      <c r="N1263" s="127"/>
    </row>
    <row r="1264" spans="6:14" x14ac:dyDescent="0.25">
      <c r="F1264" s="124"/>
      <c r="G1264" s="126"/>
      <c r="H1264" s="126"/>
      <c r="I1264" s="126"/>
      <c r="J1264" s="124"/>
      <c r="K1264" s="124" t="s">
        <v>544</v>
      </c>
      <c r="L1264" s="126"/>
      <c r="M1264" s="127"/>
      <c r="N1264" s="127"/>
    </row>
    <row r="1265" spans="6:14" x14ac:dyDescent="0.25">
      <c r="F1265" s="124" t="s">
        <v>545</v>
      </c>
      <c r="G1265" s="126" t="s">
        <v>198</v>
      </c>
      <c r="H1265" s="126"/>
      <c r="I1265" s="126"/>
      <c r="J1265" s="124"/>
      <c r="K1265" s="124" t="s">
        <v>546</v>
      </c>
      <c r="L1265" s="126" t="s">
        <v>975</v>
      </c>
      <c r="M1265" s="127"/>
      <c r="N1265" s="127"/>
    </row>
    <row r="1266" spans="6:14" x14ac:dyDescent="0.25">
      <c r="F1266" s="126"/>
      <c r="G1266" s="126"/>
      <c r="H1266" s="126"/>
      <c r="I1266" s="126"/>
      <c r="J1266" s="126"/>
      <c r="K1266" s="126"/>
      <c r="L1266" s="126"/>
      <c r="M1266" s="127"/>
      <c r="N1266" s="127"/>
    </row>
    <row r="1267" spans="6:14" x14ac:dyDescent="0.25">
      <c r="F1267" s="126"/>
      <c r="G1267" s="126"/>
      <c r="H1267" s="126"/>
      <c r="I1267" s="126"/>
      <c r="J1267" s="129" t="s">
        <v>586</v>
      </c>
      <c r="K1267" s="130">
        <v>25</v>
      </c>
      <c r="L1267" s="129" t="s">
        <v>587</v>
      </c>
      <c r="M1267" s="127"/>
      <c r="N1267" s="127"/>
    </row>
    <row r="1268" spans="6:14" x14ac:dyDescent="0.25">
      <c r="F1268" s="126"/>
      <c r="G1268" s="126"/>
      <c r="H1268" s="126"/>
      <c r="I1268" s="126"/>
      <c r="J1268" s="126"/>
      <c r="K1268" s="126"/>
      <c r="L1268" s="126"/>
      <c r="M1268" s="127"/>
      <c r="N1268" s="127"/>
    </row>
    <row r="1269" spans="6:14" x14ac:dyDescent="0.25">
      <c r="F1269" s="124"/>
      <c r="G1269" s="124"/>
      <c r="H1269" s="124"/>
      <c r="I1269" s="126"/>
      <c r="J1269" s="126"/>
      <c r="K1269" s="126"/>
      <c r="L1269" s="126"/>
      <c r="M1269" s="127"/>
      <c r="N1269" s="127"/>
    </row>
    <row r="1270" spans="6:14" x14ac:dyDescent="0.25">
      <c r="F1270" s="126" t="s">
        <v>588</v>
      </c>
      <c r="G1270" s="126"/>
      <c r="H1270" s="126"/>
      <c r="I1270" s="126"/>
      <c r="J1270" s="126"/>
      <c r="K1270" s="126"/>
      <c r="L1270" s="126"/>
      <c r="M1270" s="127"/>
      <c r="N1270" s="127"/>
    </row>
    <row r="1271" spans="6:14" x14ac:dyDescent="0.25">
      <c r="F1271" s="126" t="s">
        <v>589</v>
      </c>
      <c r="G1271" s="126"/>
      <c r="H1271" s="126"/>
      <c r="I1271" s="126"/>
      <c r="J1271" s="126"/>
      <c r="K1271" s="126"/>
      <c r="L1271" s="126"/>
      <c r="M1271" s="127"/>
      <c r="N1271" s="127"/>
    </row>
    <row r="1272" spans="6:14" x14ac:dyDescent="0.25">
      <c r="F1272" s="126"/>
      <c r="G1272" s="126"/>
      <c r="H1272" s="126"/>
      <c r="I1272" s="126"/>
      <c r="J1272" s="126"/>
      <c r="K1272" s="126"/>
      <c r="L1272" s="126"/>
      <c r="M1272" s="127"/>
      <c r="N1272" s="127"/>
    </row>
    <row r="1273" spans="6:14" x14ac:dyDescent="0.25">
      <c r="F1273" s="124" t="s">
        <v>533</v>
      </c>
      <c r="G1273" s="125">
        <v>9016021</v>
      </c>
      <c r="H1273" s="126"/>
      <c r="I1273" s="126"/>
      <c r="J1273" s="124"/>
      <c r="K1273" s="124" t="s">
        <v>124</v>
      </c>
      <c r="L1273" s="126" t="s">
        <v>1304</v>
      </c>
      <c r="M1273" s="127"/>
      <c r="N1273" s="127"/>
    </row>
    <row r="1274" spans="6:14" x14ac:dyDescent="0.25">
      <c r="F1274" s="124" t="s">
        <v>535</v>
      </c>
      <c r="G1274" s="131" t="s">
        <v>1171</v>
      </c>
      <c r="H1274" s="131"/>
      <c r="I1274" s="131"/>
      <c r="J1274" s="126"/>
      <c r="K1274" s="126"/>
      <c r="L1274" s="126"/>
      <c r="M1274" s="127"/>
      <c r="N1274" s="127"/>
    </row>
    <row r="1275" spans="6:14" x14ac:dyDescent="0.25">
      <c r="F1275" s="124"/>
      <c r="G1275" s="131" t="s">
        <v>1172</v>
      </c>
      <c r="H1275" s="131"/>
      <c r="I1275" s="131"/>
      <c r="J1275" s="124"/>
      <c r="K1275" s="124" t="s">
        <v>537</v>
      </c>
      <c r="L1275" s="126" t="s">
        <v>1173</v>
      </c>
      <c r="M1275" s="127"/>
      <c r="N1275" s="127"/>
    </row>
    <row r="1276" spans="6:14" x14ac:dyDescent="0.25">
      <c r="F1276" s="124" t="s">
        <v>539</v>
      </c>
      <c r="G1276" s="126" t="s">
        <v>1174</v>
      </c>
      <c r="H1276" s="126" t="s">
        <v>1175</v>
      </c>
      <c r="I1276" s="126" t="s">
        <v>1176</v>
      </c>
      <c r="J1276" s="124" t="s">
        <v>542</v>
      </c>
      <c r="K1276" s="126"/>
      <c r="L1276" s="126" t="s">
        <v>1177</v>
      </c>
      <c r="M1276" s="127"/>
      <c r="N1276" s="127"/>
    </row>
    <row r="1277" spans="6:14" x14ac:dyDescent="0.25">
      <c r="F1277" s="124"/>
      <c r="G1277" s="126"/>
      <c r="H1277" s="126"/>
      <c r="I1277" s="126"/>
      <c r="J1277" s="124"/>
      <c r="K1277" s="124" t="s">
        <v>544</v>
      </c>
      <c r="L1277" s="126"/>
      <c r="M1277" s="127"/>
      <c r="N1277" s="127"/>
    </row>
    <row r="1278" spans="6:14" x14ac:dyDescent="0.25">
      <c r="F1278" s="124" t="s">
        <v>545</v>
      </c>
      <c r="G1278" s="126" t="s">
        <v>198</v>
      </c>
      <c r="H1278" s="126"/>
      <c r="I1278" s="126"/>
      <c r="J1278" s="124"/>
      <c r="K1278" s="124" t="s">
        <v>546</v>
      </c>
      <c r="L1278" s="126" t="s">
        <v>1178</v>
      </c>
      <c r="M1278" s="127"/>
      <c r="N1278" s="127"/>
    </row>
    <row r="1279" spans="6:14" x14ac:dyDescent="0.25">
      <c r="F1279" s="126"/>
      <c r="G1279" s="126"/>
      <c r="H1279" s="126"/>
      <c r="I1279" s="126"/>
      <c r="J1279" s="126"/>
      <c r="K1279" s="126"/>
      <c r="L1279" s="126"/>
      <c r="M1279" s="127"/>
      <c r="N1279" s="127"/>
    </row>
    <row r="1280" spans="6:14" x14ac:dyDescent="0.25">
      <c r="F1280" s="124" t="s">
        <v>533</v>
      </c>
      <c r="G1280" s="125">
        <v>9016121</v>
      </c>
      <c r="H1280" s="126"/>
      <c r="I1280" s="126"/>
      <c r="J1280" s="124"/>
      <c r="K1280" s="124" t="s">
        <v>124</v>
      </c>
      <c r="L1280" s="126" t="s">
        <v>1305</v>
      </c>
      <c r="M1280" s="127"/>
      <c r="N1280" s="127"/>
    </row>
    <row r="1281" spans="6:14" x14ac:dyDescent="0.25">
      <c r="F1281" s="124" t="s">
        <v>535</v>
      </c>
      <c r="G1281" s="126" t="s">
        <v>1306</v>
      </c>
      <c r="H1281" s="126"/>
      <c r="I1281" s="126"/>
      <c r="J1281" s="124"/>
      <c r="K1281" s="124" t="s">
        <v>537</v>
      </c>
      <c r="L1281" s="126" t="s">
        <v>1307</v>
      </c>
      <c r="M1281" s="127"/>
      <c r="N1281" s="127"/>
    </row>
    <row r="1282" spans="6:14" x14ac:dyDescent="0.25">
      <c r="F1282" s="124" t="s">
        <v>539</v>
      </c>
      <c r="G1282" s="131" t="s">
        <v>1064</v>
      </c>
      <c r="H1282" s="126" t="s">
        <v>970</v>
      </c>
      <c r="I1282" s="128">
        <v>620251958</v>
      </c>
      <c r="J1282" s="124" t="s">
        <v>542</v>
      </c>
      <c r="K1282" s="126"/>
      <c r="L1282" s="126" t="s">
        <v>1308</v>
      </c>
      <c r="M1282" s="127"/>
      <c r="N1282" s="127"/>
    </row>
    <row r="1283" spans="6:14" x14ac:dyDescent="0.25">
      <c r="F1283" s="124"/>
      <c r="G1283" s="131" t="s">
        <v>1066</v>
      </c>
      <c r="H1283" s="126"/>
      <c r="I1283" s="126"/>
      <c r="J1283" s="124"/>
      <c r="K1283" s="124" t="s">
        <v>544</v>
      </c>
      <c r="L1283" s="126"/>
      <c r="M1283" s="127"/>
      <c r="N1283" s="127"/>
    </row>
    <row r="1284" spans="6:14" x14ac:dyDescent="0.25">
      <c r="F1284" s="124" t="s">
        <v>545</v>
      </c>
      <c r="G1284" s="126" t="s">
        <v>198</v>
      </c>
      <c r="H1284" s="126"/>
      <c r="I1284" s="126"/>
      <c r="J1284" s="124"/>
      <c r="K1284" s="124" t="s">
        <v>546</v>
      </c>
      <c r="L1284" s="126" t="s">
        <v>1309</v>
      </c>
      <c r="M1284" s="127"/>
      <c r="N1284" s="127"/>
    </row>
    <row r="1285" spans="6:14" x14ac:dyDescent="0.25">
      <c r="F1285" s="126"/>
      <c r="G1285" s="126"/>
      <c r="H1285" s="126"/>
      <c r="I1285" s="126"/>
      <c r="J1285" s="126"/>
      <c r="K1285" s="126"/>
      <c r="L1285" s="126"/>
      <c r="M1285" s="127"/>
      <c r="N1285" s="127"/>
    </row>
    <row r="1286" spans="6:14" x14ac:dyDescent="0.25">
      <c r="F1286" s="124" t="s">
        <v>533</v>
      </c>
      <c r="G1286" s="125">
        <v>9016221</v>
      </c>
      <c r="H1286" s="126"/>
      <c r="I1286" s="126"/>
      <c r="J1286" s="124"/>
      <c r="K1286" s="124" t="s">
        <v>124</v>
      </c>
      <c r="L1286" s="126" t="s">
        <v>1310</v>
      </c>
      <c r="M1286" s="127"/>
      <c r="N1286" s="127"/>
    </row>
    <row r="1287" spans="6:14" x14ac:dyDescent="0.25">
      <c r="F1287" s="124" t="s">
        <v>535</v>
      </c>
      <c r="G1287" s="126" t="s">
        <v>1311</v>
      </c>
      <c r="H1287" s="126"/>
      <c r="I1287" s="126"/>
      <c r="J1287" s="124"/>
      <c r="K1287" s="124" t="s">
        <v>537</v>
      </c>
      <c r="L1287" s="126" t="s">
        <v>1312</v>
      </c>
      <c r="M1287" s="127"/>
      <c r="N1287" s="127"/>
    </row>
    <row r="1288" spans="6:14" x14ac:dyDescent="0.25">
      <c r="F1288" s="124" t="s">
        <v>539</v>
      </c>
      <c r="G1288" s="126" t="s">
        <v>1313</v>
      </c>
      <c r="H1288" s="126" t="s">
        <v>917</v>
      </c>
      <c r="I1288" s="128">
        <v>662032548</v>
      </c>
      <c r="J1288" s="124" t="s">
        <v>542</v>
      </c>
      <c r="K1288" s="126"/>
      <c r="L1288" s="126" t="s">
        <v>1314</v>
      </c>
      <c r="M1288" s="127"/>
      <c r="N1288" s="127"/>
    </row>
    <row r="1289" spans="6:14" x14ac:dyDescent="0.25">
      <c r="F1289" s="124"/>
      <c r="G1289" s="126"/>
      <c r="H1289" s="126"/>
      <c r="I1289" s="126"/>
      <c r="J1289" s="124"/>
      <c r="K1289" s="124" t="s">
        <v>544</v>
      </c>
      <c r="L1289" s="126"/>
      <c r="M1289" s="127"/>
      <c r="N1289" s="127"/>
    </row>
    <row r="1290" spans="6:14" x14ac:dyDescent="0.25">
      <c r="F1290" s="124" t="s">
        <v>545</v>
      </c>
      <c r="G1290" s="126" t="s">
        <v>198</v>
      </c>
      <c r="H1290" s="126"/>
      <c r="I1290" s="126"/>
      <c r="J1290" s="124"/>
      <c r="K1290" s="124" t="s">
        <v>546</v>
      </c>
      <c r="L1290" s="126" t="s">
        <v>198</v>
      </c>
      <c r="M1290" s="127"/>
      <c r="N1290" s="127"/>
    </row>
    <row r="1291" spans="6:14" x14ac:dyDescent="0.25">
      <c r="F1291" s="126"/>
      <c r="G1291" s="126"/>
      <c r="H1291" s="126"/>
      <c r="I1291" s="126"/>
      <c r="J1291" s="126"/>
      <c r="K1291" s="126"/>
      <c r="L1291" s="126"/>
      <c r="M1291" s="127"/>
      <c r="N1291" s="127"/>
    </row>
    <row r="1292" spans="6:14" x14ac:dyDescent="0.25">
      <c r="F1292" s="124" t="s">
        <v>533</v>
      </c>
      <c r="G1292" s="125">
        <v>9016321</v>
      </c>
      <c r="H1292" s="126"/>
      <c r="I1292" s="126"/>
      <c r="J1292" s="124"/>
      <c r="K1292" s="124" t="s">
        <v>124</v>
      </c>
      <c r="L1292" s="126" t="s">
        <v>1315</v>
      </c>
      <c r="M1292" s="127"/>
      <c r="N1292" s="127"/>
    </row>
    <row r="1293" spans="6:14" x14ac:dyDescent="0.25">
      <c r="F1293" s="124" t="s">
        <v>535</v>
      </c>
      <c r="G1293" s="131" t="s">
        <v>1316</v>
      </c>
      <c r="H1293" s="131"/>
      <c r="I1293" s="131"/>
      <c r="J1293" s="126"/>
      <c r="K1293" s="126"/>
      <c r="L1293" s="126"/>
      <c r="M1293" s="127"/>
      <c r="N1293" s="127"/>
    </row>
    <row r="1294" spans="6:14" x14ac:dyDescent="0.25">
      <c r="F1294" s="124"/>
      <c r="G1294" s="131" t="s">
        <v>1317</v>
      </c>
      <c r="H1294" s="131"/>
      <c r="I1294" s="131"/>
      <c r="J1294" s="124"/>
      <c r="K1294" s="124" t="s">
        <v>537</v>
      </c>
      <c r="L1294" s="126" t="s">
        <v>1318</v>
      </c>
      <c r="M1294" s="127"/>
      <c r="N1294" s="127"/>
    </row>
    <row r="1295" spans="6:14" x14ac:dyDescent="0.25">
      <c r="F1295" s="124" t="s">
        <v>539</v>
      </c>
      <c r="G1295" s="126" t="s">
        <v>884</v>
      </c>
      <c r="H1295" s="126" t="s">
        <v>682</v>
      </c>
      <c r="I1295" s="128">
        <v>787092288</v>
      </c>
      <c r="J1295" s="124" t="s">
        <v>542</v>
      </c>
      <c r="K1295" s="126"/>
      <c r="L1295" s="126" t="s">
        <v>1319</v>
      </c>
      <c r="M1295" s="127"/>
      <c r="N1295" s="127"/>
    </row>
    <row r="1296" spans="6:14" x14ac:dyDescent="0.25">
      <c r="F1296" s="124"/>
      <c r="G1296" s="126"/>
      <c r="H1296" s="126"/>
      <c r="I1296" s="126"/>
      <c r="J1296" s="124"/>
      <c r="K1296" s="124" t="s">
        <v>544</v>
      </c>
      <c r="L1296" s="126"/>
      <c r="M1296" s="127"/>
      <c r="N1296" s="127"/>
    </row>
    <row r="1297" spans="6:14" x14ac:dyDescent="0.25">
      <c r="F1297" s="124" t="s">
        <v>545</v>
      </c>
      <c r="G1297" s="126" t="s">
        <v>198</v>
      </c>
      <c r="H1297" s="126"/>
      <c r="I1297" s="126"/>
      <c r="J1297" s="124"/>
      <c r="K1297" s="124" t="s">
        <v>546</v>
      </c>
      <c r="L1297" s="126" t="s">
        <v>1320</v>
      </c>
      <c r="M1297" s="127"/>
      <c r="N1297" s="127"/>
    </row>
    <row r="1298" spans="6:14" x14ac:dyDescent="0.25">
      <c r="F1298" s="126"/>
      <c r="G1298" s="126"/>
      <c r="H1298" s="126"/>
      <c r="I1298" s="126"/>
      <c r="J1298" s="126"/>
      <c r="K1298" s="126"/>
      <c r="L1298" s="126"/>
      <c r="M1298" s="127"/>
      <c r="N1298" s="127"/>
    </row>
    <row r="1299" spans="6:14" x14ac:dyDescent="0.25">
      <c r="F1299" s="124" t="s">
        <v>533</v>
      </c>
      <c r="G1299" s="125">
        <v>9016921</v>
      </c>
      <c r="H1299" s="126"/>
      <c r="I1299" s="126"/>
      <c r="J1299" s="124"/>
      <c r="K1299" s="124" t="s">
        <v>124</v>
      </c>
      <c r="L1299" s="126" t="s">
        <v>1321</v>
      </c>
      <c r="M1299" s="127"/>
      <c r="N1299" s="127"/>
    </row>
    <row r="1300" spans="6:14" x14ac:dyDescent="0.25">
      <c r="F1300" s="124" t="s">
        <v>535</v>
      </c>
      <c r="G1300" s="131" t="s">
        <v>1001</v>
      </c>
      <c r="H1300" s="131"/>
      <c r="I1300" s="131"/>
      <c r="J1300" s="126"/>
      <c r="K1300" s="126"/>
      <c r="L1300" s="126"/>
      <c r="M1300" s="127"/>
      <c r="N1300" s="127"/>
    </row>
    <row r="1301" spans="6:14" x14ac:dyDescent="0.25">
      <c r="F1301" s="124"/>
      <c r="G1301" s="131" t="s">
        <v>686</v>
      </c>
      <c r="H1301" s="131"/>
      <c r="I1301" s="131"/>
      <c r="J1301" s="124"/>
      <c r="K1301" s="124" t="s">
        <v>537</v>
      </c>
      <c r="L1301" s="126" t="s">
        <v>961</v>
      </c>
      <c r="M1301" s="127"/>
      <c r="N1301" s="127"/>
    </row>
    <row r="1302" spans="6:14" x14ac:dyDescent="0.25">
      <c r="F1302" s="124" t="s">
        <v>539</v>
      </c>
      <c r="G1302" s="126" t="s">
        <v>962</v>
      </c>
      <c r="H1302" s="126" t="s">
        <v>963</v>
      </c>
      <c r="I1302" s="128">
        <v>891346245</v>
      </c>
      <c r="J1302" s="124" t="s">
        <v>542</v>
      </c>
      <c r="K1302" s="126"/>
      <c r="L1302" s="126" t="s">
        <v>964</v>
      </c>
      <c r="M1302" s="127"/>
      <c r="N1302" s="127"/>
    </row>
    <row r="1303" spans="6:14" x14ac:dyDescent="0.25">
      <c r="F1303" s="124"/>
      <c r="G1303" s="126"/>
      <c r="H1303" s="126"/>
      <c r="I1303" s="126"/>
      <c r="J1303" s="124"/>
      <c r="K1303" s="124" t="s">
        <v>544</v>
      </c>
      <c r="L1303" s="126"/>
      <c r="M1303" s="127"/>
      <c r="N1303" s="127"/>
    </row>
    <row r="1304" spans="6:14" x14ac:dyDescent="0.25">
      <c r="F1304" s="124" t="s">
        <v>545</v>
      </c>
      <c r="G1304" s="126" t="s">
        <v>198</v>
      </c>
      <c r="H1304" s="126"/>
      <c r="I1304" s="126"/>
      <c r="J1304" s="124"/>
      <c r="K1304" s="124" t="s">
        <v>546</v>
      </c>
      <c r="L1304" s="126" t="s">
        <v>975</v>
      </c>
      <c r="M1304" s="127"/>
      <c r="N1304" s="127"/>
    </row>
    <row r="1305" spans="6:14" x14ac:dyDescent="0.25">
      <c r="F1305" s="126"/>
      <c r="G1305" s="126"/>
      <c r="H1305" s="126"/>
      <c r="I1305" s="126"/>
      <c r="J1305" s="126"/>
      <c r="K1305" s="126"/>
      <c r="L1305" s="126"/>
      <c r="M1305" s="127"/>
      <c r="N1305" s="127"/>
    </row>
    <row r="1306" spans="6:14" x14ac:dyDescent="0.25">
      <c r="F1306" s="124" t="s">
        <v>533</v>
      </c>
      <c r="G1306" s="125">
        <v>9017021</v>
      </c>
      <c r="H1306" s="126"/>
      <c r="I1306" s="126"/>
      <c r="J1306" s="124"/>
      <c r="K1306" s="124" t="s">
        <v>124</v>
      </c>
      <c r="L1306" s="126" t="s">
        <v>1322</v>
      </c>
      <c r="M1306" s="127"/>
      <c r="N1306" s="127"/>
    </row>
    <row r="1307" spans="6:14" x14ac:dyDescent="0.25">
      <c r="F1307" s="124" t="s">
        <v>535</v>
      </c>
      <c r="G1307" s="126" t="s">
        <v>1271</v>
      </c>
      <c r="H1307" s="126"/>
      <c r="I1307" s="126"/>
      <c r="J1307" s="124"/>
      <c r="K1307" s="124" t="s">
        <v>537</v>
      </c>
      <c r="L1307" s="126" t="s">
        <v>961</v>
      </c>
      <c r="M1307" s="127"/>
      <c r="N1307" s="127"/>
    </row>
    <row r="1308" spans="6:14" x14ac:dyDescent="0.25">
      <c r="F1308" s="124" t="s">
        <v>539</v>
      </c>
      <c r="G1308" s="126" t="s">
        <v>962</v>
      </c>
      <c r="H1308" s="126" t="s">
        <v>963</v>
      </c>
      <c r="I1308" s="128">
        <v>891346245</v>
      </c>
      <c r="J1308" s="124" t="s">
        <v>542</v>
      </c>
      <c r="K1308" s="126"/>
      <c r="L1308" s="126" t="s">
        <v>964</v>
      </c>
      <c r="M1308" s="127"/>
      <c r="N1308" s="127"/>
    </row>
    <row r="1309" spans="6:14" x14ac:dyDescent="0.25">
      <c r="F1309" s="124"/>
      <c r="G1309" s="126"/>
      <c r="H1309" s="126"/>
      <c r="I1309" s="126"/>
      <c r="J1309" s="124"/>
      <c r="K1309" s="124" t="s">
        <v>544</v>
      </c>
      <c r="L1309" s="126"/>
      <c r="M1309" s="127"/>
      <c r="N1309" s="127"/>
    </row>
    <row r="1310" spans="6:14" x14ac:dyDescent="0.25">
      <c r="F1310" s="124" t="s">
        <v>545</v>
      </c>
      <c r="G1310" s="126" t="s">
        <v>198</v>
      </c>
      <c r="H1310" s="126"/>
      <c r="I1310" s="126"/>
      <c r="J1310" s="124"/>
      <c r="K1310" s="124" t="s">
        <v>546</v>
      </c>
      <c r="L1310" s="126" t="s">
        <v>975</v>
      </c>
      <c r="M1310" s="127"/>
      <c r="N1310" s="127"/>
    </row>
    <row r="1311" spans="6:14" x14ac:dyDescent="0.25">
      <c r="F1311" s="126"/>
      <c r="G1311" s="126"/>
      <c r="H1311" s="126"/>
      <c r="I1311" s="126"/>
      <c r="J1311" s="126"/>
      <c r="K1311" s="126"/>
      <c r="L1311" s="126"/>
      <c r="M1311" s="127"/>
      <c r="N1311" s="127"/>
    </row>
    <row r="1312" spans="6:14" x14ac:dyDescent="0.25">
      <c r="F1312" s="124" t="s">
        <v>533</v>
      </c>
      <c r="G1312" s="125">
        <v>9017621</v>
      </c>
      <c r="H1312" s="126"/>
      <c r="I1312" s="126"/>
      <c r="J1312" s="124"/>
      <c r="K1312" s="124" t="s">
        <v>124</v>
      </c>
      <c r="L1312" s="126" t="s">
        <v>1323</v>
      </c>
      <c r="M1312" s="127"/>
      <c r="N1312" s="127"/>
    </row>
    <row r="1313" spans="6:14" x14ac:dyDescent="0.25">
      <c r="F1313" s="124" t="s">
        <v>535</v>
      </c>
      <c r="G1313" s="126" t="s">
        <v>1324</v>
      </c>
      <c r="H1313" s="126"/>
      <c r="I1313" s="126"/>
      <c r="J1313" s="124"/>
      <c r="K1313" s="124" t="s">
        <v>537</v>
      </c>
      <c r="L1313" s="126" t="s">
        <v>1325</v>
      </c>
      <c r="M1313" s="127"/>
      <c r="N1313" s="127"/>
    </row>
    <row r="1314" spans="6:14" x14ac:dyDescent="0.25">
      <c r="F1314" s="124" t="s">
        <v>539</v>
      </c>
      <c r="G1314" s="131" t="s">
        <v>1326</v>
      </c>
      <c r="H1314" s="126" t="s">
        <v>1327</v>
      </c>
      <c r="I1314" s="128">
        <v>462800615</v>
      </c>
      <c r="J1314" s="124" t="s">
        <v>542</v>
      </c>
      <c r="K1314" s="126"/>
      <c r="L1314" s="126" t="s">
        <v>1328</v>
      </c>
      <c r="M1314" s="127"/>
      <c r="N1314" s="127"/>
    </row>
    <row r="1315" spans="6:14" x14ac:dyDescent="0.25">
      <c r="F1315" s="124"/>
      <c r="G1315" s="131" t="s">
        <v>1329</v>
      </c>
      <c r="H1315" s="126"/>
      <c r="I1315" s="126"/>
      <c r="J1315" s="124"/>
      <c r="K1315" s="124" t="s">
        <v>544</v>
      </c>
      <c r="L1315" s="126"/>
      <c r="M1315" s="127"/>
      <c r="N1315" s="127"/>
    </row>
    <row r="1316" spans="6:14" x14ac:dyDescent="0.25">
      <c r="F1316" s="124" t="s">
        <v>545</v>
      </c>
      <c r="G1316" s="126" t="s">
        <v>198</v>
      </c>
      <c r="H1316" s="126"/>
      <c r="I1316" s="126"/>
      <c r="J1316" s="124"/>
      <c r="K1316" s="124" t="s">
        <v>546</v>
      </c>
      <c r="L1316" s="126" t="s">
        <v>1330</v>
      </c>
      <c r="M1316" s="127"/>
      <c r="N1316" s="127"/>
    </row>
    <row r="1317" spans="6:14" x14ac:dyDescent="0.25">
      <c r="F1317" s="126"/>
      <c r="G1317" s="126"/>
      <c r="H1317" s="126"/>
      <c r="I1317" s="126"/>
      <c r="J1317" s="126"/>
      <c r="K1317" s="126"/>
      <c r="L1317" s="126"/>
      <c r="M1317" s="127"/>
      <c r="N1317" s="127"/>
    </row>
    <row r="1318" spans="6:14" x14ac:dyDescent="0.25">
      <c r="F1318" s="126"/>
      <c r="G1318" s="126"/>
      <c r="H1318" s="126"/>
      <c r="I1318" s="126"/>
      <c r="J1318" s="129" t="s">
        <v>586</v>
      </c>
      <c r="K1318" s="130">
        <v>26</v>
      </c>
      <c r="L1318" s="129" t="s">
        <v>587</v>
      </c>
      <c r="M1318" s="127"/>
      <c r="N1318" s="127"/>
    </row>
    <row r="1319" spans="6:14" x14ac:dyDescent="0.25">
      <c r="F1319" s="126"/>
      <c r="G1319" s="126"/>
      <c r="H1319" s="126"/>
      <c r="I1319" s="126"/>
      <c r="J1319" s="126"/>
      <c r="K1319" s="126"/>
      <c r="L1319" s="126"/>
      <c r="M1319" s="127"/>
      <c r="N1319" s="127"/>
    </row>
    <row r="1320" spans="6:14" x14ac:dyDescent="0.25">
      <c r="F1320" s="124"/>
      <c r="G1320" s="124"/>
      <c r="H1320" s="124"/>
      <c r="I1320" s="126"/>
      <c r="J1320" s="126"/>
      <c r="K1320" s="126"/>
      <c r="L1320" s="126"/>
      <c r="M1320" s="127"/>
      <c r="N1320" s="127"/>
    </row>
    <row r="1321" spans="6:14" x14ac:dyDescent="0.25">
      <c r="F1321" s="126" t="s">
        <v>588</v>
      </c>
      <c r="G1321" s="126"/>
      <c r="H1321" s="126"/>
      <c r="I1321" s="126"/>
      <c r="J1321" s="126"/>
      <c r="K1321" s="126"/>
      <c r="L1321" s="126"/>
      <c r="M1321" s="127"/>
      <c r="N1321" s="127"/>
    </row>
    <row r="1322" spans="6:14" x14ac:dyDescent="0.25">
      <c r="F1322" s="126" t="s">
        <v>589</v>
      </c>
      <c r="G1322" s="126"/>
      <c r="H1322" s="126"/>
      <c r="I1322" s="126"/>
      <c r="J1322" s="126"/>
      <c r="K1322" s="126"/>
      <c r="L1322" s="126"/>
      <c r="M1322" s="127"/>
      <c r="N1322" s="127"/>
    </row>
    <row r="1323" spans="6:14" x14ac:dyDescent="0.25">
      <c r="F1323" s="126"/>
      <c r="G1323" s="126"/>
      <c r="H1323" s="126"/>
      <c r="I1323" s="126"/>
      <c r="J1323" s="126"/>
      <c r="K1323" s="126"/>
      <c r="L1323" s="126"/>
      <c r="M1323" s="127"/>
      <c r="N1323" s="127"/>
    </row>
    <row r="1324" spans="6:14" x14ac:dyDescent="0.25">
      <c r="F1324" s="124" t="s">
        <v>533</v>
      </c>
      <c r="G1324" s="125">
        <v>9018021</v>
      </c>
      <c r="H1324" s="126"/>
      <c r="I1324" s="126"/>
      <c r="J1324" s="124"/>
      <c r="K1324" s="124" t="s">
        <v>124</v>
      </c>
      <c r="L1324" s="126" t="s">
        <v>1331</v>
      </c>
      <c r="M1324" s="127"/>
      <c r="N1324" s="127"/>
    </row>
    <row r="1325" spans="6:14" x14ac:dyDescent="0.25">
      <c r="F1325" s="124" t="s">
        <v>535</v>
      </c>
      <c r="G1325" s="126" t="s">
        <v>960</v>
      </c>
      <c r="H1325" s="126"/>
      <c r="I1325" s="126"/>
      <c r="J1325" s="124"/>
      <c r="K1325" s="124" t="s">
        <v>537</v>
      </c>
      <c r="L1325" s="126" t="s">
        <v>961</v>
      </c>
      <c r="M1325" s="127"/>
      <c r="N1325" s="127"/>
    </row>
    <row r="1326" spans="6:14" x14ac:dyDescent="0.25">
      <c r="F1326" s="124" t="s">
        <v>539</v>
      </c>
      <c r="G1326" s="126" t="s">
        <v>962</v>
      </c>
      <c r="H1326" s="126" t="s">
        <v>963</v>
      </c>
      <c r="I1326" s="128">
        <v>891346245</v>
      </c>
      <c r="J1326" s="124" t="s">
        <v>542</v>
      </c>
      <c r="K1326" s="126"/>
      <c r="L1326" s="126" t="s">
        <v>964</v>
      </c>
      <c r="M1326" s="127"/>
      <c r="N1326" s="127"/>
    </row>
    <row r="1327" spans="6:14" x14ac:dyDescent="0.25">
      <c r="F1327" s="124"/>
      <c r="G1327" s="126"/>
      <c r="H1327" s="126"/>
      <c r="I1327" s="126"/>
      <c r="J1327" s="124"/>
      <c r="K1327" s="124" t="s">
        <v>544</v>
      </c>
      <c r="L1327" s="126"/>
      <c r="M1327" s="127"/>
      <c r="N1327" s="127"/>
    </row>
    <row r="1328" spans="6:14" x14ac:dyDescent="0.25">
      <c r="F1328" s="124" t="s">
        <v>545</v>
      </c>
      <c r="G1328" s="126" t="s">
        <v>198</v>
      </c>
      <c r="H1328" s="126"/>
      <c r="I1328" s="126"/>
      <c r="J1328" s="124"/>
      <c r="K1328" s="124" t="s">
        <v>546</v>
      </c>
      <c r="L1328" s="126" t="s">
        <v>975</v>
      </c>
      <c r="M1328" s="127"/>
      <c r="N1328" s="127"/>
    </row>
    <row r="1329" spans="6:14" x14ac:dyDescent="0.25">
      <c r="F1329" s="126"/>
      <c r="G1329" s="126"/>
      <c r="H1329" s="126"/>
      <c r="I1329" s="126"/>
      <c r="J1329" s="126"/>
      <c r="K1329" s="126"/>
      <c r="L1329" s="126"/>
      <c r="M1329" s="127"/>
      <c r="N1329" s="127"/>
    </row>
    <row r="1330" spans="6:14" x14ac:dyDescent="0.25">
      <c r="F1330" s="124" t="s">
        <v>533</v>
      </c>
      <c r="G1330" s="125">
        <v>9018421</v>
      </c>
      <c r="H1330" s="126"/>
      <c r="I1330" s="126"/>
      <c r="J1330" s="124"/>
      <c r="K1330" s="124" t="s">
        <v>124</v>
      </c>
      <c r="L1330" s="126" t="s">
        <v>1332</v>
      </c>
      <c r="M1330" s="127"/>
      <c r="N1330" s="127"/>
    </row>
    <row r="1331" spans="6:14" x14ac:dyDescent="0.25">
      <c r="F1331" s="124" t="s">
        <v>535</v>
      </c>
      <c r="G1331" s="126" t="s">
        <v>581</v>
      </c>
      <c r="H1331" s="126"/>
      <c r="I1331" s="126"/>
      <c r="J1331" s="124"/>
      <c r="K1331" s="124" t="s">
        <v>537</v>
      </c>
      <c r="L1331" s="126" t="s">
        <v>1333</v>
      </c>
      <c r="M1331" s="127"/>
      <c r="N1331" s="127"/>
    </row>
    <row r="1332" spans="6:14" x14ac:dyDescent="0.25">
      <c r="F1332" s="124" t="s">
        <v>539</v>
      </c>
      <c r="G1332" s="126" t="s">
        <v>1334</v>
      </c>
      <c r="H1332" s="126" t="s">
        <v>1335</v>
      </c>
      <c r="I1332" s="126" t="s">
        <v>1336</v>
      </c>
      <c r="J1332" s="124" t="s">
        <v>542</v>
      </c>
      <c r="K1332" s="126"/>
      <c r="L1332" s="126" t="s">
        <v>1337</v>
      </c>
      <c r="M1332" s="127"/>
      <c r="N1332" s="127"/>
    </row>
    <row r="1333" spans="6:14" x14ac:dyDescent="0.25">
      <c r="F1333" s="124"/>
      <c r="G1333" s="126"/>
      <c r="H1333" s="126"/>
      <c r="I1333" s="126"/>
      <c r="J1333" s="124"/>
      <c r="K1333" s="124" t="s">
        <v>544</v>
      </c>
      <c r="L1333" s="126"/>
      <c r="M1333" s="127"/>
      <c r="N1333" s="127"/>
    </row>
    <row r="1334" spans="6:14" x14ac:dyDescent="0.25">
      <c r="F1334" s="124" t="s">
        <v>545</v>
      </c>
      <c r="G1334" s="126" t="s">
        <v>198</v>
      </c>
      <c r="H1334" s="126"/>
      <c r="I1334" s="126"/>
      <c r="J1334" s="124"/>
      <c r="K1334" s="124" t="s">
        <v>546</v>
      </c>
      <c r="L1334" s="126" t="s">
        <v>1338</v>
      </c>
      <c r="M1334" s="127"/>
      <c r="N1334" s="127"/>
    </row>
    <row r="1335" spans="6:14" x14ac:dyDescent="0.25">
      <c r="F1335" s="126"/>
      <c r="G1335" s="126"/>
      <c r="H1335" s="126"/>
      <c r="I1335" s="126"/>
      <c r="J1335" s="126"/>
      <c r="K1335" s="126"/>
      <c r="L1335" s="126"/>
      <c r="M1335" s="127"/>
      <c r="N1335" s="127"/>
    </row>
    <row r="1336" spans="6:14" x14ac:dyDescent="0.25">
      <c r="F1336" s="124" t="s">
        <v>533</v>
      </c>
      <c r="G1336" s="125">
        <v>9019121</v>
      </c>
      <c r="H1336" s="126"/>
      <c r="I1336" s="126"/>
      <c r="J1336" s="124"/>
      <c r="K1336" s="124" t="s">
        <v>124</v>
      </c>
      <c r="L1336" s="126" t="s">
        <v>1339</v>
      </c>
      <c r="M1336" s="127"/>
      <c r="N1336" s="127"/>
    </row>
    <row r="1337" spans="6:14" x14ac:dyDescent="0.25">
      <c r="F1337" s="124" t="s">
        <v>535</v>
      </c>
      <c r="G1337" s="126" t="s">
        <v>960</v>
      </c>
      <c r="H1337" s="126"/>
      <c r="I1337" s="126"/>
      <c r="J1337" s="124"/>
      <c r="K1337" s="124" t="s">
        <v>537</v>
      </c>
      <c r="L1337" s="126" t="s">
        <v>961</v>
      </c>
      <c r="M1337" s="127"/>
      <c r="N1337" s="127"/>
    </row>
    <row r="1338" spans="6:14" x14ac:dyDescent="0.25">
      <c r="F1338" s="124" t="s">
        <v>539</v>
      </c>
      <c r="G1338" s="126" t="s">
        <v>962</v>
      </c>
      <c r="H1338" s="126" t="s">
        <v>963</v>
      </c>
      <c r="I1338" s="128">
        <v>891346245</v>
      </c>
      <c r="J1338" s="124" t="s">
        <v>542</v>
      </c>
      <c r="K1338" s="126"/>
      <c r="L1338" s="126" t="s">
        <v>964</v>
      </c>
      <c r="M1338" s="127"/>
      <c r="N1338" s="127"/>
    </row>
    <row r="1339" spans="6:14" x14ac:dyDescent="0.25">
      <c r="F1339" s="124"/>
      <c r="G1339" s="126"/>
      <c r="H1339" s="126"/>
      <c r="I1339" s="126"/>
      <c r="J1339" s="124"/>
      <c r="K1339" s="124" t="s">
        <v>544</v>
      </c>
      <c r="L1339" s="126"/>
      <c r="M1339" s="127"/>
      <c r="N1339" s="127"/>
    </row>
    <row r="1340" spans="6:14" x14ac:dyDescent="0.25">
      <c r="F1340" s="124" t="s">
        <v>545</v>
      </c>
      <c r="G1340" s="126" t="s">
        <v>198</v>
      </c>
      <c r="H1340" s="126"/>
      <c r="I1340" s="126"/>
      <c r="J1340" s="124"/>
      <c r="K1340" s="124" t="s">
        <v>546</v>
      </c>
      <c r="L1340" s="126" t="s">
        <v>975</v>
      </c>
      <c r="M1340" s="127"/>
      <c r="N1340" s="127"/>
    </row>
    <row r="1341" spans="6:14" x14ac:dyDescent="0.25">
      <c r="F1341" s="126"/>
      <c r="G1341" s="126"/>
      <c r="H1341" s="126"/>
      <c r="I1341" s="126"/>
      <c r="J1341" s="126"/>
      <c r="K1341" s="126"/>
      <c r="L1341" s="126"/>
      <c r="M1341" s="127"/>
      <c r="N1341" s="127"/>
    </row>
    <row r="1342" spans="6:14" x14ac:dyDescent="0.25">
      <c r="F1342" s="124" t="s">
        <v>533</v>
      </c>
      <c r="G1342" s="125">
        <v>9019321</v>
      </c>
      <c r="H1342" s="126"/>
      <c r="I1342" s="126"/>
      <c r="J1342" s="124"/>
      <c r="K1342" s="124" t="s">
        <v>124</v>
      </c>
      <c r="L1342" s="126" t="s">
        <v>1340</v>
      </c>
      <c r="M1342" s="127"/>
      <c r="N1342" s="127"/>
    </row>
    <row r="1343" spans="6:14" x14ac:dyDescent="0.25">
      <c r="F1343" s="124" t="s">
        <v>535</v>
      </c>
      <c r="G1343" s="126" t="s">
        <v>1341</v>
      </c>
      <c r="H1343" s="126"/>
      <c r="I1343" s="126"/>
      <c r="J1343" s="124"/>
      <c r="K1343" s="124" t="s">
        <v>537</v>
      </c>
      <c r="L1343" s="126" t="s">
        <v>1342</v>
      </c>
      <c r="M1343" s="127"/>
      <c r="N1343" s="127"/>
    </row>
    <row r="1344" spans="6:14" x14ac:dyDescent="0.25">
      <c r="F1344" s="124" t="s">
        <v>539</v>
      </c>
      <c r="G1344" s="126" t="s">
        <v>1343</v>
      </c>
      <c r="H1344" s="126" t="s">
        <v>1344</v>
      </c>
      <c r="I1344" s="126" t="s">
        <v>1345</v>
      </c>
      <c r="J1344" s="124" t="s">
        <v>542</v>
      </c>
      <c r="K1344" s="126"/>
      <c r="L1344" s="126" t="s">
        <v>1346</v>
      </c>
      <c r="M1344" s="127"/>
      <c r="N1344" s="127"/>
    </row>
    <row r="1345" spans="6:14" x14ac:dyDescent="0.25">
      <c r="F1345" s="124"/>
      <c r="G1345" s="126"/>
      <c r="H1345" s="126"/>
      <c r="I1345" s="126"/>
      <c r="J1345" s="124"/>
      <c r="K1345" s="124" t="s">
        <v>544</v>
      </c>
      <c r="L1345" s="126"/>
      <c r="M1345" s="127"/>
      <c r="N1345" s="127"/>
    </row>
    <row r="1346" spans="6:14" x14ac:dyDescent="0.25">
      <c r="F1346" s="124" t="s">
        <v>545</v>
      </c>
      <c r="G1346" s="126" t="s">
        <v>198</v>
      </c>
      <c r="H1346" s="126"/>
      <c r="I1346" s="126"/>
      <c r="J1346" s="124"/>
      <c r="K1346" s="124" t="s">
        <v>546</v>
      </c>
      <c r="L1346" s="126" t="s">
        <v>1347</v>
      </c>
      <c r="M1346" s="127"/>
      <c r="N1346" s="127"/>
    </row>
    <row r="1347" spans="6:14" x14ac:dyDescent="0.25">
      <c r="F1347" s="126"/>
      <c r="G1347" s="126"/>
      <c r="H1347" s="126"/>
      <c r="I1347" s="126"/>
      <c r="J1347" s="126"/>
      <c r="K1347" s="126"/>
      <c r="L1347" s="126"/>
      <c r="M1347" s="127"/>
      <c r="N1347" s="127"/>
    </row>
    <row r="1348" spans="6:14" x14ac:dyDescent="0.25">
      <c r="F1348" s="124" t="s">
        <v>533</v>
      </c>
      <c r="G1348" s="125">
        <v>9019821</v>
      </c>
      <c r="H1348" s="126"/>
      <c r="I1348" s="126"/>
      <c r="J1348" s="124"/>
      <c r="K1348" s="124" t="s">
        <v>124</v>
      </c>
      <c r="L1348" s="126" t="s">
        <v>1348</v>
      </c>
      <c r="M1348" s="127"/>
      <c r="N1348" s="127"/>
    </row>
    <row r="1349" spans="6:14" x14ac:dyDescent="0.25">
      <c r="F1349" s="124" t="s">
        <v>535</v>
      </c>
      <c r="G1349" s="126" t="s">
        <v>960</v>
      </c>
      <c r="H1349" s="126"/>
      <c r="I1349" s="126"/>
      <c r="J1349" s="124"/>
      <c r="K1349" s="124" t="s">
        <v>537</v>
      </c>
      <c r="L1349" s="126" t="s">
        <v>961</v>
      </c>
      <c r="M1349" s="127"/>
      <c r="N1349" s="127"/>
    </row>
    <row r="1350" spans="6:14" x14ac:dyDescent="0.25">
      <c r="F1350" s="124" t="s">
        <v>539</v>
      </c>
      <c r="G1350" s="126" t="s">
        <v>962</v>
      </c>
      <c r="H1350" s="126" t="s">
        <v>963</v>
      </c>
      <c r="I1350" s="128">
        <v>891346245</v>
      </c>
      <c r="J1350" s="124" t="s">
        <v>542</v>
      </c>
      <c r="K1350" s="126"/>
      <c r="L1350" s="126" t="s">
        <v>964</v>
      </c>
      <c r="M1350" s="127"/>
      <c r="N1350" s="127"/>
    </row>
    <row r="1351" spans="6:14" x14ac:dyDescent="0.25">
      <c r="F1351" s="124"/>
      <c r="G1351" s="126"/>
      <c r="H1351" s="126"/>
      <c r="I1351" s="126"/>
      <c r="J1351" s="124"/>
      <c r="K1351" s="124" t="s">
        <v>544</v>
      </c>
      <c r="L1351" s="126"/>
      <c r="M1351" s="127"/>
      <c r="N1351" s="127"/>
    </row>
    <row r="1352" spans="6:14" x14ac:dyDescent="0.25">
      <c r="F1352" s="124" t="s">
        <v>545</v>
      </c>
      <c r="G1352" s="126" t="s">
        <v>198</v>
      </c>
      <c r="H1352" s="126"/>
      <c r="I1352" s="126"/>
      <c r="J1352" s="124"/>
      <c r="K1352" s="124" t="s">
        <v>546</v>
      </c>
      <c r="L1352" s="126" t="s">
        <v>975</v>
      </c>
      <c r="M1352" s="127"/>
      <c r="N1352" s="127"/>
    </row>
    <row r="1353" spans="6:14" x14ac:dyDescent="0.25">
      <c r="F1353" s="126"/>
      <c r="G1353" s="126"/>
      <c r="H1353" s="126"/>
      <c r="I1353" s="126"/>
      <c r="J1353" s="126"/>
      <c r="K1353" s="126"/>
      <c r="L1353" s="126"/>
      <c r="M1353" s="127"/>
      <c r="N1353" s="127"/>
    </row>
    <row r="1354" spans="6:14" x14ac:dyDescent="0.25">
      <c r="F1354" s="124" t="s">
        <v>533</v>
      </c>
      <c r="G1354" s="125">
        <v>9019921</v>
      </c>
      <c r="H1354" s="126"/>
      <c r="I1354" s="126"/>
      <c r="J1354" s="124"/>
      <c r="K1354" s="124" t="s">
        <v>124</v>
      </c>
      <c r="L1354" s="126" t="s">
        <v>1349</v>
      </c>
      <c r="M1354" s="127"/>
      <c r="N1354" s="127"/>
    </row>
    <row r="1355" spans="6:14" x14ac:dyDescent="0.25">
      <c r="F1355" s="124" t="s">
        <v>535</v>
      </c>
      <c r="G1355" s="126" t="s">
        <v>960</v>
      </c>
      <c r="H1355" s="126"/>
      <c r="I1355" s="126"/>
      <c r="J1355" s="124"/>
      <c r="K1355" s="124" t="s">
        <v>537</v>
      </c>
      <c r="L1355" s="126" t="s">
        <v>961</v>
      </c>
      <c r="M1355" s="127"/>
      <c r="N1355" s="127"/>
    </row>
    <row r="1356" spans="6:14" x14ac:dyDescent="0.25">
      <c r="F1356" s="124" t="s">
        <v>539</v>
      </c>
      <c r="G1356" s="126" t="s">
        <v>962</v>
      </c>
      <c r="H1356" s="126" t="s">
        <v>963</v>
      </c>
      <c r="I1356" s="128">
        <v>891346245</v>
      </c>
      <c r="J1356" s="124" t="s">
        <v>542</v>
      </c>
      <c r="K1356" s="126"/>
      <c r="L1356" s="126" t="s">
        <v>964</v>
      </c>
      <c r="M1356" s="127"/>
      <c r="N1356" s="127"/>
    </row>
    <row r="1357" spans="6:14" x14ac:dyDescent="0.25">
      <c r="F1357" s="124"/>
      <c r="G1357" s="126"/>
      <c r="H1357" s="126"/>
      <c r="I1357" s="126"/>
      <c r="J1357" s="124"/>
      <c r="K1357" s="124" t="s">
        <v>544</v>
      </c>
      <c r="L1357" s="126"/>
      <c r="M1357" s="127"/>
      <c r="N1357" s="127"/>
    </row>
    <row r="1358" spans="6:14" x14ac:dyDescent="0.25">
      <c r="F1358" s="124" t="s">
        <v>545</v>
      </c>
      <c r="G1358" s="126" t="s">
        <v>198</v>
      </c>
      <c r="H1358" s="126"/>
      <c r="I1358" s="126"/>
      <c r="J1358" s="124"/>
      <c r="K1358" s="124" t="s">
        <v>546</v>
      </c>
      <c r="L1358" s="126" t="s">
        <v>1350</v>
      </c>
      <c r="M1358" s="127"/>
      <c r="N1358" s="127"/>
    </row>
    <row r="1359" spans="6:14" x14ac:dyDescent="0.25">
      <c r="F1359" s="126"/>
      <c r="G1359" s="126"/>
      <c r="H1359" s="126"/>
      <c r="I1359" s="126"/>
      <c r="J1359" s="126"/>
      <c r="K1359" s="126"/>
      <c r="L1359" s="126"/>
      <c r="M1359" s="127"/>
      <c r="N1359" s="127"/>
    </row>
    <row r="1360" spans="6:14" x14ac:dyDescent="0.25">
      <c r="F1360" s="124" t="s">
        <v>533</v>
      </c>
      <c r="G1360" s="125">
        <v>9020221</v>
      </c>
      <c r="H1360" s="126"/>
      <c r="I1360" s="126"/>
      <c r="J1360" s="124"/>
      <c r="K1360" s="124" t="s">
        <v>124</v>
      </c>
      <c r="L1360" s="126" t="s">
        <v>1076</v>
      </c>
      <c r="M1360" s="127"/>
      <c r="N1360" s="127"/>
    </row>
    <row r="1361" spans="6:14" x14ac:dyDescent="0.25">
      <c r="F1361" s="124" t="s">
        <v>535</v>
      </c>
      <c r="G1361" s="126" t="s">
        <v>1351</v>
      </c>
      <c r="H1361" s="126"/>
      <c r="I1361" s="126"/>
      <c r="J1361" s="124"/>
      <c r="K1361" s="124" t="s">
        <v>537</v>
      </c>
      <c r="L1361" s="126" t="s">
        <v>961</v>
      </c>
      <c r="M1361" s="127"/>
      <c r="N1361" s="127"/>
    </row>
    <row r="1362" spans="6:14" x14ac:dyDescent="0.25">
      <c r="F1362" s="124" t="s">
        <v>539</v>
      </c>
      <c r="G1362" s="126" t="s">
        <v>962</v>
      </c>
      <c r="H1362" s="126" t="s">
        <v>963</v>
      </c>
      <c r="I1362" s="128">
        <v>891346245</v>
      </c>
      <c r="J1362" s="124" t="s">
        <v>542</v>
      </c>
      <c r="K1362" s="126"/>
      <c r="L1362" s="126" t="s">
        <v>964</v>
      </c>
      <c r="M1362" s="127"/>
      <c r="N1362" s="127"/>
    </row>
    <row r="1363" spans="6:14" x14ac:dyDescent="0.25">
      <c r="F1363" s="124"/>
      <c r="G1363" s="126"/>
      <c r="H1363" s="126"/>
      <c r="I1363" s="126"/>
      <c r="J1363" s="124"/>
      <c r="K1363" s="124" t="s">
        <v>544</v>
      </c>
      <c r="L1363" s="126"/>
      <c r="M1363" s="127"/>
      <c r="N1363" s="127"/>
    </row>
    <row r="1364" spans="6:14" x14ac:dyDescent="0.25">
      <c r="F1364" s="124" t="s">
        <v>545</v>
      </c>
      <c r="G1364" s="126" t="s">
        <v>198</v>
      </c>
      <c r="H1364" s="126"/>
      <c r="I1364" s="126"/>
      <c r="J1364" s="124"/>
      <c r="K1364" s="124" t="s">
        <v>546</v>
      </c>
      <c r="L1364" s="126" t="s">
        <v>975</v>
      </c>
      <c r="M1364" s="127"/>
      <c r="N1364" s="127"/>
    </row>
    <row r="1365" spans="6:14" x14ac:dyDescent="0.25">
      <c r="F1365" s="126"/>
      <c r="G1365" s="126"/>
      <c r="H1365" s="126"/>
      <c r="I1365" s="126"/>
      <c r="J1365" s="126"/>
      <c r="K1365" s="126"/>
      <c r="L1365" s="126"/>
      <c r="M1365" s="127"/>
      <c r="N1365" s="127"/>
    </row>
    <row r="1366" spans="6:14" x14ac:dyDescent="0.25">
      <c r="F1366" s="126"/>
      <c r="G1366" s="126"/>
      <c r="H1366" s="126"/>
      <c r="I1366" s="126"/>
      <c r="J1366" s="129" t="s">
        <v>586</v>
      </c>
      <c r="K1366" s="130">
        <v>27</v>
      </c>
      <c r="L1366" s="129" t="s">
        <v>587</v>
      </c>
      <c r="M1366" s="127"/>
      <c r="N1366" s="127"/>
    </row>
    <row r="1367" spans="6:14" x14ac:dyDescent="0.25">
      <c r="F1367" s="126"/>
      <c r="G1367" s="126"/>
      <c r="H1367" s="126"/>
      <c r="I1367" s="126"/>
      <c r="J1367" s="126"/>
      <c r="K1367" s="126"/>
      <c r="L1367" s="126"/>
      <c r="M1367" s="127"/>
      <c r="N1367" s="127"/>
    </row>
    <row r="1368" spans="6:14" x14ac:dyDescent="0.25">
      <c r="F1368" s="124"/>
      <c r="G1368" s="124"/>
      <c r="H1368" s="124"/>
      <c r="I1368" s="126"/>
      <c r="J1368" s="126"/>
      <c r="K1368" s="126"/>
      <c r="L1368" s="126"/>
      <c r="M1368" s="127"/>
      <c r="N1368" s="127"/>
    </row>
    <row r="1369" spans="6:14" x14ac:dyDescent="0.25">
      <c r="F1369" s="126" t="s">
        <v>588</v>
      </c>
      <c r="G1369" s="126"/>
      <c r="H1369" s="126"/>
      <c r="I1369" s="126"/>
      <c r="J1369" s="126"/>
      <c r="K1369" s="126"/>
      <c r="L1369" s="126"/>
      <c r="M1369" s="127"/>
      <c r="N1369" s="127"/>
    </row>
    <row r="1370" spans="6:14" x14ac:dyDescent="0.25">
      <c r="F1370" s="126" t="s">
        <v>589</v>
      </c>
      <c r="G1370" s="126"/>
      <c r="H1370" s="126"/>
      <c r="I1370" s="126"/>
      <c r="J1370" s="126"/>
      <c r="K1370" s="126"/>
      <c r="L1370" s="126"/>
      <c r="M1370" s="127"/>
      <c r="N1370" s="127"/>
    </row>
    <row r="1371" spans="6:14" x14ac:dyDescent="0.25">
      <c r="F1371" s="126"/>
      <c r="G1371" s="126"/>
      <c r="H1371" s="126"/>
      <c r="I1371" s="126"/>
      <c r="J1371" s="126"/>
      <c r="K1371" s="126"/>
      <c r="L1371" s="126"/>
      <c r="M1371" s="127"/>
      <c r="N1371" s="127"/>
    </row>
    <row r="1372" spans="6:14" x14ac:dyDescent="0.25">
      <c r="F1372" s="124" t="s">
        <v>533</v>
      </c>
      <c r="G1372" s="125">
        <v>9020321</v>
      </c>
      <c r="H1372" s="126"/>
      <c r="I1372" s="126"/>
      <c r="J1372" s="124"/>
      <c r="K1372" s="124" t="s">
        <v>124</v>
      </c>
      <c r="L1372" s="126" t="s">
        <v>1352</v>
      </c>
      <c r="M1372" s="127"/>
      <c r="N1372" s="127"/>
    </row>
    <row r="1373" spans="6:14" x14ac:dyDescent="0.25">
      <c r="F1373" s="124" t="s">
        <v>535</v>
      </c>
      <c r="G1373" s="131" t="s">
        <v>1171</v>
      </c>
      <c r="H1373" s="131"/>
      <c r="I1373" s="131"/>
      <c r="J1373" s="126"/>
      <c r="K1373" s="126"/>
      <c r="L1373" s="126"/>
      <c r="M1373" s="127"/>
      <c r="N1373" s="127"/>
    </row>
    <row r="1374" spans="6:14" x14ac:dyDescent="0.25">
      <c r="F1374" s="124"/>
      <c r="G1374" s="131" t="s">
        <v>1172</v>
      </c>
      <c r="H1374" s="131"/>
      <c r="I1374" s="131"/>
      <c r="J1374" s="124"/>
      <c r="K1374" s="124" t="s">
        <v>537</v>
      </c>
      <c r="L1374" s="126" t="s">
        <v>1173</v>
      </c>
      <c r="M1374" s="127"/>
      <c r="N1374" s="127"/>
    </row>
    <row r="1375" spans="6:14" x14ac:dyDescent="0.25">
      <c r="F1375" s="124" t="s">
        <v>539</v>
      </c>
      <c r="G1375" s="126" t="s">
        <v>1174</v>
      </c>
      <c r="H1375" s="126" t="s">
        <v>1175</v>
      </c>
      <c r="I1375" s="126" t="s">
        <v>1176</v>
      </c>
      <c r="J1375" s="124" t="s">
        <v>542</v>
      </c>
      <c r="K1375" s="126"/>
      <c r="L1375" s="126" t="s">
        <v>1177</v>
      </c>
      <c r="M1375" s="127"/>
      <c r="N1375" s="127"/>
    </row>
    <row r="1376" spans="6:14" x14ac:dyDescent="0.25">
      <c r="F1376" s="124"/>
      <c r="G1376" s="126"/>
      <c r="H1376" s="126"/>
      <c r="I1376" s="126"/>
      <c r="J1376" s="124"/>
      <c r="K1376" s="124" t="s">
        <v>544</v>
      </c>
      <c r="L1376" s="126"/>
      <c r="M1376" s="127"/>
      <c r="N1376" s="127"/>
    </row>
    <row r="1377" spans="6:14" x14ac:dyDescent="0.25">
      <c r="F1377" s="124" t="s">
        <v>545</v>
      </c>
      <c r="G1377" s="126" t="s">
        <v>198</v>
      </c>
      <c r="H1377" s="126"/>
      <c r="I1377" s="126"/>
      <c r="J1377" s="124"/>
      <c r="K1377" s="124" t="s">
        <v>546</v>
      </c>
      <c r="L1377" s="126" t="s">
        <v>1178</v>
      </c>
      <c r="M1377" s="127"/>
      <c r="N1377" s="127"/>
    </row>
    <row r="1378" spans="6:14" x14ac:dyDescent="0.25">
      <c r="F1378" s="126"/>
      <c r="G1378" s="126"/>
      <c r="H1378" s="126"/>
      <c r="I1378" s="126"/>
      <c r="J1378" s="126"/>
      <c r="K1378" s="126"/>
      <c r="L1378" s="126"/>
      <c r="M1378" s="127"/>
      <c r="N1378" s="127"/>
    </row>
    <row r="1379" spans="6:14" x14ac:dyDescent="0.25">
      <c r="F1379" s="124" t="s">
        <v>533</v>
      </c>
      <c r="G1379" s="125">
        <v>9021621</v>
      </c>
      <c r="H1379" s="126"/>
      <c r="I1379" s="126"/>
      <c r="J1379" s="124"/>
      <c r="K1379" s="124" t="s">
        <v>124</v>
      </c>
      <c r="L1379" s="126" t="s">
        <v>1353</v>
      </c>
      <c r="M1379" s="127"/>
      <c r="N1379" s="127"/>
    </row>
    <row r="1380" spans="6:14" x14ac:dyDescent="0.25">
      <c r="F1380" s="124" t="s">
        <v>535</v>
      </c>
      <c r="G1380" s="126" t="s">
        <v>1354</v>
      </c>
      <c r="H1380" s="126"/>
      <c r="I1380" s="126"/>
      <c r="J1380" s="124"/>
      <c r="K1380" s="124" t="s">
        <v>537</v>
      </c>
      <c r="L1380" s="126" t="s">
        <v>1355</v>
      </c>
      <c r="M1380" s="127"/>
      <c r="N1380" s="127"/>
    </row>
    <row r="1381" spans="6:14" x14ac:dyDescent="0.25">
      <c r="F1381" s="124" t="s">
        <v>539</v>
      </c>
      <c r="G1381" s="126" t="s">
        <v>1356</v>
      </c>
      <c r="H1381" s="126" t="s">
        <v>963</v>
      </c>
      <c r="I1381" s="128">
        <v>894080840</v>
      </c>
      <c r="J1381" s="124" t="s">
        <v>542</v>
      </c>
      <c r="K1381" s="126"/>
      <c r="L1381" s="126" t="s">
        <v>1357</v>
      </c>
      <c r="M1381" s="127"/>
      <c r="N1381" s="127"/>
    </row>
    <row r="1382" spans="6:14" x14ac:dyDescent="0.25">
      <c r="F1382" s="124"/>
      <c r="G1382" s="126"/>
      <c r="H1382" s="126"/>
      <c r="I1382" s="126"/>
      <c r="J1382" s="124"/>
      <c r="K1382" s="124" t="s">
        <v>544</v>
      </c>
      <c r="L1382" s="126"/>
      <c r="M1382" s="127"/>
      <c r="N1382" s="127"/>
    </row>
    <row r="1383" spans="6:14" x14ac:dyDescent="0.25">
      <c r="F1383" s="124" t="s">
        <v>545</v>
      </c>
      <c r="G1383" s="126" t="s">
        <v>198</v>
      </c>
      <c r="H1383" s="126"/>
      <c r="I1383" s="126"/>
      <c r="J1383" s="124"/>
      <c r="K1383" s="124" t="s">
        <v>546</v>
      </c>
      <c r="L1383" s="126" t="s">
        <v>1358</v>
      </c>
      <c r="M1383" s="127"/>
      <c r="N1383" s="127"/>
    </row>
    <row r="1384" spans="6:14" x14ac:dyDescent="0.25">
      <c r="F1384" s="126"/>
      <c r="G1384" s="126"/>
      <c r="H1384" s="126"/>
      <c r="I1384" s="126"/>
      <c r="J1384" s="126"/>
      <c r="K1384" s="126"/>
      <c r="L1384" s="126"/>
      <c r="M1384" s="127"/>
      <c r="N1384" s="127"/>
    </row>
    <row r="1385" spans="6:14" x14ac:dyDescent="0.25">
      <c r="F1385" s="124" t="s">
        <v>533</v>
      </c>
      <c r="G1385" s="125">
        <v>9022921</v>
      </c>
      <c r="H1385" s="126"/>
      <c r="I1385" s="126"/>
      <c r="J1385" s="124"/>
      <c r="K1385" s="124" t="s">
        <v>124</v>
      </c>
      <c r="L1385" s="126" t="s">
        <v>1359</v>
      </c>
      <c r="M1385" s="127"/>
      <c r="N1385" s="127"/>
    </row>
    <row r="1386" spans="6:14" x14ac:dyDescent="0.25">
      <c r="F1386" s="124" t="s">
        <v>535</v>
      </c>
      <c r="G1386" s="126" t="s">
        <v>1360</v>
      </c>
      <c r="H1386" s="126"/>
      <c r="I1386" s="126"/>
      <c r="J1386" s="124"/>
      <c r="K1386" s="124" t="s">
        <v>537</v>
      </c>
      <c r="L1386" s="126" t="s">
        <v>1361</v>
      </c>
      <c r="M1386" s="127"/>
      <c r="N1386" s="127"/>
    </row>
    <row r="1387" spans="6:14" x14ac:dyDescent="0.25">
      <c r="F1387" s="124" t="s">
        <v>539</v>
      </c>
      <c r="G1387" s="126" t="s">
        <v>1362</v>
      </c>
      <c r="H1387" s="126" t="s">
        <v>1020</v>
      </c>
      <c r="I1387" s="132">
        <v>78369173</v>
      </c>
      <c r="J1387" s="124" t="s">
        <v>542</v>
      </c>
      <c r="K1387" s="126"/>
      <c r="L1387" s="126" t="s">
        <v>1363</v>
      </c>
      <c r="M1387" s="127"/>
      <c r="N1387" s="127"/>
    </row>
    <row r="1388" spans="6:14" x14ac:dyDescent="0.25">
      <c r="F1388" s="124"/>
      <c r="G1388" s="126"/>
      <c r="H1388" s="126"/>
      <c r="I1388" s="126"/>
      <c r="J1388" s="124"/>
      <c r="K1388" s="124" t="s">
        <v>544</v>
      </c>
      <c r="L1388" s="126"/>
      <c r="M1388" s="127"/>
      <c r="N1388" s="127"/>
    </row>
    <row r="1389" spans="6:14" x14ac:dyDescent="0.25">
      <c r="F1389" s="124" t="s">
        <v>545</v>
      </c>
      <c r="G1389" s="126" t="s">
        <v>198</v>
      </c>
      <c r="H1389" s="126"/>
      <c r="I1389" s="126"/>
      <c r="J1389" s="124"/>
      <c r="K1389" s="124" t="s">
        <v>546</v>
      </c>
      <c r="L1389" s="126" t="s">
        <v>1364</v>
      </c>
      <c r="M1389" s="127"/>
      <c r="N1389" s="127"/>
    </row>
    <row r="1390" spans="6:14" x14ac:dyDescent="0.25">
      <c r="F1390" s="126"/>
      <c r="G1390" s="126"/>
      <c r="H1390" s="126"/>
      <c r="I1390" s="126"/>
      <c r="J1390" s="126"/>
      <c r="K1390" s="126"/>
      <c r="L1390" s="126"/>
      <c r="M1390" s="127"/>
      <c r="N1390" s="127"/>
    </row>
    <row r="1391" spans="6:14" x14ac:dyDescent="0.25">
      <c r="F1391" s="124" t="s">
        <v>533</v>
      </c>
      <c r="G1391" s="125">
        <v>9023221</v>
      </c>
      <c r="H1391" s="126"/>
      <c r="I1391" s="126"/>
      <c r="J1391" s="124"/>
      <c r="K1391" s="124" t="s">
        <v>124</v>
      </c>
      <c r="L1391" s="126" t="s">
        <v>1365</v>
      </c>
      <c r="M1391" s="127"/>
      <c r="N1391" s="127"/>
    </row>
    <row r="1392" spans="6:14" x14ac:dyDescent="0.25">
      <c r="F1392" s="124" t="s">
        <v>535</v>
      </c>
      <c r="G1392" s="126" t="s">
        <v>1242</v>
      </c>
      <c r="H1392" s="126"/>
      <c r="I1392" s="126"/>
      <c r="J1392" s="124"/>
      <c r="K1392" s="124" t="s">
        <v>537</v>
      </c>
      <c r="L1392" s="126" t="s">
        <v>1243</v>
      </c>
      <c r="M1392" s="127"/>
      <c r="N1392" s="127"/>
    </row>
    <row r="1393" spans="6:14" x14ac:dyDescent="0.25">
      <c r="F1393" s="124" t="s">
        <v>539</v>
      </c>
      <c r="G1393" s="131" t="s">
        <v>1244</v>
      </c>
      <c r="H1393" s="126" t="s">
        <v>970</v>
      </c>
      <c r="I1393" s="128">
        <v>605155650</v>
      </c>
      <c r="J1393" s="124" t="s">
        <v>542</v>
      </c>
      <c r="K1393" s="126"/>
      <c r="L1393" s="126" t="s">
        <v>1245</v>
      </c>
      <c r="M1393" s="127"/>
      <c r="N1393" s="127"/>
    </row>
    <row r="1394" spans="6:14" x14ac:dyDescent="0.25">
      <c r="F1394" s="124"/>
      <c r="G1394" s="131" t="s">
        <v>1131</v>
      </c>
      <c r="H1394" s="126"/>
      <c r="I1394" s="126"/>
      <c r="J1394" s="124"/>
      <c r="K1394" s="124" t="s">
        <v>544</v>
      </c>
      <c r="L1394" s="126"/>
      <c r="M1394" s="127"/>
      <c r="N1394" s="127"/>
    </row>
    <row r="1395" spans="6:14" x14ac:dyDescent="0.25">
      <c r="F1395" s="124" t="s">
        <v>545</v>
      </c>
      <c r="G1395" s="126" t="s">
        <v>198</v>
      </c>
      <c r="H1395" s="126"/>
      <c r="I1395" s="126"/>
      <c r="J1395" s="124"/>
      <c r="K1395" s="124" t="s">
        <v>546</v>
      </c>
      <c r="L1395" s="126" t="s">
        <v>1246</v>
      </c>
      <c r="M1395" s="127"/>
      <c r="N1395" s="127"/>
    </row>
    <row r="1396" spans="6:14" x14ac:dyDescent="0.25">
      <c r="F1396" s="126"/>
      <c r="G1396" s="126"/>
      <c r="H1396" s="126"/>
      <c r="I1396" s="126"/>
      <c r="J1396" s="126"/>
      <c r="K1396" s="126"/>
      <c r="L1396" s="126"/>
      <c r="M1396" s="127"/>
      <c r="N1396" s="127"/>
    </row>
    <row r="1397" spans="6:14" x14ac:dyDescent="0.25">
      <c r="F1397" s="124" t="s">
        <v>533</v>
      </c>
      <c r="G1397" s="125">
        <v>9023721</v>
      </c>
      <c r="H1397" s="126"/>
      <c r="I1397" s="126"/>
      <c r="J1397" s="124"/>
      <c r="K1397" s="124" t="s">
        <v>124</v>
      </c>
      <c r="L1397" s="126" t="s">
        <v>1366</v>
      </c>
      <c r="M1397" s="127"/>
      <c r="N1397" s="127"/>
    </row>
    <row r="1398" spans="6:14" x14ac:dyDescent="0.25">
      <c r="F1398" s="124" t="s">
        <v>535</v>
      </c>
      <c r="G1398" s="126" t="s">
        <v>581</v>
      </c>
      <c r="H1398" s="126"/>
      <c r="I1398" s="126"/>
      <c r="J1398" s="124"/>
      <c r="K1398" s="124" t="s">
        <v>537</v>
      </c>
      <c r="L1398" s="126" t="s">
        <v>1367</v>
      </c>
      <c r="M1398" s="127"/>
      <c r="N1398" s="127"/>
    </row>
    <row r="1399" spans="6:14" x14ac:dyDescent="0.25">
      <c r="F1399" s="124" t="s">
        <v>539</v>
      </c>
      <c r="G1399" s="126" t="s">
        <v>1107</v>
      </c>
      <c r="H1399" s="126" t="s">
        <v>682</v>
      </c>
      <c r="I1399" s="128">
        <v>772104648</v>
      </c>
      <c r="J1399" s="124" t="s">
        <v>542</v>
      </c>
      <c r="K1399" s="126"/>
      <c r="L1399" s="126" t="s">
        <v>1368</v>
      </c>
      <c r="M1399" s="127"/>
      <c r="N1399" s="127"/>
    </row>
    <row r="1400" spans="6:14" x14ac:dyDescent="0.25">
      <c r="F1400" s="124"/>
      <c r="G1400" s="126"/>
      <c r="H1400" s="126"/>
      <c r="I1400" s="126"/>
      <c r="J1400" s="124"/>
      <c r="K1400" s="124" t="s">
        <v>544</v>
      </c>
      <c r="L1400" s="126"/>
      <c r="M1400" s="127"/>
      <c r="N1400" s="127"/>
    </row>
    <row r="1401" spans="6:14" x14ac:dyDescent="0.25">
      <c r="F1401" s="124" t="s">
        <v>545</v>
      </c>
      <c r="G1401" s="126" t="s">
        <v>198</v>
      </c>
      <c r="H1401" s="126"/>
      <c r="I1401" s="126"/>
      <c r="J1401" s="124"/>
      <c r="K1401" s="124" t="s">
        <v>546</v>
      </c>
      <c r="L1401" s="126" t="s">
        <v>1369</v>
      </c>
      <c r="M1401" s="127"/>
      <c r="N1401" s="127"/>
    </row>
    <row r="1402" spans="6:14" x14ac:dyDescent="0.25">
      <c r="F1402" s="126"/>
      <c r="G1402" s="126"/>
      <c r="H1402" s="126"/>
      <c r="I1402" s="126"/>
      <c r="J1402" s="126"/>
      <c r="K1402" s="126"/>
      <c r="L1402" s="126"/>
      <c r="M1402" s="127"/>
      <c r="N1402" s="127"/>
    </row>
    <row r="1403" spans="6:14" x14ac:dyDescent="0.25">
      <c r="F1403" s="124" t="s">
        <v>533</v>
      </c>
      <c r="G1403" s="125">
        <v>9025621</v>
      </c>
      <c r="H1403" s="126"/>
      <c r="I1403" s="126"/>
      <c r="J1403" s="124"/>
      <c r="K1403" s="124" t="s">
        <v>124</v>
      </c>
      <c r="L1403" s="126" t="s">
        <v>1370</v>
      </c>
      <c r="M1403" s="127"/>
      <c r="N1403" s="127"/>
    </row>
    <row r="1404" spans="6:14" x14ac:dyDescent="0.25">
      <c r="F1404" s="124" t="s">
        <v>535</v>
      </c>
      <c r="G1404" s="126" t="s">
        <v>914</v>
      </c>
      <c r="H1404" s="126"/>
      <c r="I1404" s="126"/>
      <c r="J1404" s="124"/>
      <c r="K1404" s="124" t="s">
        <v>537</v>
      </c>
      <c r="L1404" s="126" t="s">
        <v>1371</v>
      </c>
      <c r="M1404" s="127"/>
      <c r="N1404" s="127"/>
    </row>
    <row r="1405" spans="6:14" x14ac:dyDescent="0.25">
      <c r="F1405" s="124" t="s">
        <v>539</v>
      </c>
      <c r="G1405" s="131" t="s">
        <v>1372</v>
      </c>
      <c r="H1405" s="126" t="s">
        <v>682</v>
      </c>
      <c r="I1405" s="128">
        <v>773874980</v>
      </c>
      <c r="J1405" s="124" t="s">
        <v>542</v>
      </c>
      <c r="K1405" s="126"/>
      <c r="L1405" s="126" t="s">
        <v>1081</v>
      </c>
      <c r="M1405" s="127"/>
      <c r="N1405" s="127"/>
    </row>
    <row r="1406" spans="6:14" x14ac:dyDescent="0.25">
      <c r="F1406" s="124"/>
      <c r="G1406" s="131" t="s">
        <v>1373</v>
      </c>
      <c r="H1406" s="126"/>
      <c r="I1406" s="126"/>
      <c r="J1406" s="124"/>
      <c r="K1406" s="124" t="s">
        <v>544</v>
      </c>
      <c r="L1406" s="126"/>
      <c r="M1406" s="127"/>
      <c r="N1406" s="127"/>
    </row>
    <row r="1407" spans="6:14" x14ac:dyDescent="0.25">
      <c r="F1407" s="124" t="s">
        <v>545</v>
      </c>
      <c r="G1407" s="126" t="s">
        <v>198</v>
      </c>
      <c r="H1407" s="126"/>
      <c r="I1407" s="126"/>
      <c r="J1407" s="124"/>
      <c r="K1407" s="124" t="s">
        <v>546</v>
      </c>
      <c r="L1407" s="126" t="s">
        <v>1082</v>
      </c>
      <c r="M1407" s="127"/>
      <c r="N1407" s="127"/>
    </row>
    <row r="1408" spans="6:14" x14ac:dyDescent="0.25">
      <c r="F1408" s="126"/>
      <c r="G1408" s="126"/>
      <c r="H1408" s="126"/>
      <c r="I1408" s="126"/>
      <c r="J1408" s="126"/>
      <c r="K1408" s="126"/>
      <c r="L1408" s="126"/>
      <c r="M1408" s="127"/>
      <c r="N1408" s="127"/>
    </row>
    <row r="1409" spans="6:14" x14ac:dyDescent="0.25">
      <c r="F1409" s="124" t="s">
        <v>533</v>
      </c>
      <c r="G1409" s="125">
        <v>9026221</v>
      </c>
      <c r="H1409" s="126"/>
      <c r="I1409" s="126"/>
      <c r="J1409" s="124"/>
      <c r="K1409" s="124" t="s">
        <v>124</v>
      </c>
      <c r="L1409" s="126" t="s">
        <v>1374</v>
      </c>
      <c r="M1409" s="127"/>
      <c r="N1409" s="127"/>
    </row>
    <row r="1410" spans="6:14" x14ac:dyDescent="0.25">
      <c r="F1410" s="124" t="s">
        <v>535</v>
      </c>
      <c r="G1410" s="126" t="s">
        <v>1375</v>
      </c>
      <c r="H1410" s="126"/>
      <c r="I1410" s="126"/>
      <c r="J1410" s="124"/>
      <c r="K1410" s="124" t="s">
        <v>537</v>
      </c>
      <c r="L1410" s="126" t="s">
        <v>1376</v>
      </c>
      <c r="M1410" s="127"/>
      <c r="N1410" s="127"/>
    </row>
    <row r="1411" spans="6:14" x14ac:dyDescent="0.25">
      <c r="F1411" s="124" t="s">
        <v>539</v>
      </c>
      <c r="G1411" s="126" t="s">
        <v>1107</v>
      </c>
      <c r="H1411" s="126" t="s">
        <v>682</v>
      </c>
      <c r="I1411" s="128">
        <v>772104689</v>
      </c>
      <c r="J1411" s="124" t="s">
        <v>542</v>
      </c>
      <c r="K1411" s="126"/>
      <c r="L1411" s="126" t="s">
        <v>1377</v>
      </c>
      <c r="M1411" s="127"/>
      <c r="N1411" s="127"/>
    </row>
    <row r="1412" spans="6:14" x14ac:dyDescent="0.25">
      <c r="F1412" s="124"/>
      <c r="G1412" s="126"/>
      <c r="H1412" s="126"/>
      <c r="I1412" s="126"/>
      <c r="J1412" s="124"/>
      <c r="K1412" s="124" t="s">
        <v>544</v>
      </c>
      <c r="L1412" s="126"/>
      <c r="M1412" s="127"/>
      <c r="N1412" s="127"/>
    </row>
    <row r="1413" spans="6:14" x14ac:dyDescent="0.25">
      <c r="F1413" s="124" t="s">
        <v>545</v>
      </c>
      <c r="G1413" s="126" t="s">
        <v>198</v>
      </c>
      <c r="H1413" s="126"/>
      <c r="I1413" s="126"/>
      <c r="J1413" s="124"/>
      <c r="K1413" s="124" t="s">
        <v>546</v>
      </c>
      <c r="L1413" s="126" t="s">
        <v>1378</v>
      </c>
      <c r="M1413" s="127"/>
      <c r="N1413" s="127"/>
    </row>
    <row r="1414" spans="6:14" x14ac:dyDescent="0.25">
      <c r="F1414" s="126"/>
      <c r="G1414" s="126"/>
      <c r="H1414" s="126"/>
      <c r="I1414" s="126"/>
      <c r="J1414" s="126"/>
      <c r="K1414" s="126"/>
      <c r="L1414" s="126"/>
      <c r="M1414" s="127"/>
      <c r="N1414" s="127"/>
    </row>
    <row r="1415" spans="6:14" x14ac:dyDescent="0.25">
      <c r="F1415" s="126"/>
      <c r="G1415" s="126"/>
      <c r="H1415" s="126"/>
      <c r="I1415" s="126"/>
      <c r="J1415" s="129" t="s">
        <v>586</v>
      </c>
      <c r="K1415" s="130">
        <v>28</v>
      </c>
      <c r="L1415" s="129" t="s">
        <v>587</v>
      </c>
      <c r="M1415" s="127"/>
      <c r="N1415" s="127"/>
    </row>
    <row r="1416" spans="6:14" x14ac:dyDescent="0.25">
      <c r="F1416" s="126"/>
      <c r="G1416" s="126"/>
      <c r="H1416" s="126"/>
      <c r="I1416" s="126"/>
      <c r="J1416" s="126"/>
      <c r="K1416" s="126"/>
      <c r="L1416" s="126"/>
      <c r="M1416" s="127"/>
      <c r="N1416" s="127"/>
    </row>
    <row r="1417" spans="6:14" x14ac:dyDescent="0.25">
      <c r="F1417" s="124"/>
      <c r="G1417" s="124"/>
      <c r="H1417" s="124"/>
      <c r="I1417" s="126"/>
      <c r="J1417" s="126"/>
      <c r="K1417" s="126"/>
      <c r="L1417" s="126"/>
      <c r="M1417" s="127"/>
      <c r="N1417" s="127"/>
    </row>
    <row r="1418" spans="6:14" x14ac:dyDescent="0.25">
      <c r="F1418" s="126" t="s">
        <v>588</v>
      </c>
      <c r="G1418" s="126"/>
      <c r="H1418" s="126"/>
      <c r="I1418" s="126"/>
      <c r="J1418" s="126"/>
      <c r="K1418" s="126"/>
      <c r="L1418" s="126"/>
      <c r="M1418" s="127"/>
      <c r="N1418" s="127"/>
    </row>
    <row r="1419" spans="6:14" x14ac:dyDescent="0.25">
      <c r="F1419" s="126" t="s">
        <v>589</v>
      </c>
      <c r="G1419" s="126"/>
      <c r="H1419" s="126"/>
      <c r="I1419" s="126"/>
      <c r="J1419" s="126"/>
      <c r="K1419" s="126"/>
      <c r="L1419" s="126"/>
      <c r="M1419" s="127"/>
      <c r="N1419" s="127"/>
    </row>
    <row r="1420" spans="6:14" x14ac:dyDescent="0.25">
      <c r="F1420" s="126"/>
      <c r="G1420" s="126"/>
      <c r="H1420" s="126"/>
      <c r="I1420" s="126"/>
      <c r="J1420" s="126"/>
      <c r="K1420" s="126"/>
      <c r="L1420" s="126"/>
      <c r="M1420" s="127"/>
      <c r="N1420" s="127"/>
    </row>
    <row r="1421" spans="6:14" x14ac:dyDescent="0.25">
      <c r="F1421" s="124" t="s">
        <v>533</v>
      </c>
      <c r="G1421" s="125">
        <v>9026921</v>
      </c>
      <c r="H1421" s="126"/>
      <c r="I1421" s="126"/>
      <c r="J1421" s="124"/>
      <c r="K1421" s="124" t="s">
        <v>124</v>
      </c>
      <c r="L1421" s="126" t="s">
        <v>1379</v>
      </c>
      <c r="M1421" s="127"/>
      <c r="N1421" s="127"/>
    </row>
    <row r="1422" spans="6:14" x14ac:dyDescent="0.25">
      <c r="F1422" s="124" t="s">
        <v>535</v>
      </c>
      <c r="G1422" s="126" t="s">
        <v>1380</v>
      </c>
      <c r="H1422" s="126"/>
      <c r="I1422" s="126"/>
      <c r="J1422" s="124"/>
      <c r="K1422" s="124" t="s">
        <v>537</v>
      </c>
      <c r="L1422" s="126" t="s">
        <v>1381</v>
      </c>
      <c r="M1422" s="127"/>
      <c r="N1422" s="127"/>
    </row>
    <row r="1423" spans="6:14" x14ac:dyDescent="0.25">
      <c r="F1423" s="124" t="s">
        <v>539</v>
      </c>
      <c r="G1423" s="131" t="s">
        <v>1382</v>
      </c>
      <c r="H1423" s="126" t="s">
        <v>682</v>
      </c>
      <c r="I1423" s="128">
        <v>786260000</v>
      </c>
      <c r="J1423" s="124" t="s">
        <v>542</v>
      </c>
      <c r="K1423" s="126"/>
      <c r="L1423" s="126" t="s">
        <v>1383</v>
      </c>
      <c r="M1423" s="127"/>
      <c r="N1423" s="127"/>
    </row>
    <row r="1424" spans="6:14" x14ac:dyDescent="0.25">
      <c r="F1424" s="124"/>
      <c r="G1424" s="131" t="s">
        <v>1384</v>
      </c>
      <c r="H1424" s="126"/>
      <c r="I1424" s="126"/>
      <c r="J1424" s="124"/>
      <c r="K1424" s="124" t="s">
        <v>544</v>
      </c>
      <c r="L1424" s="126"/>
      <c r="M1424" s="127"/>
      <c r="N1424" s="127"/>
    </row>
    <row r="1425" spans="6:14" x14ac:dyDescent="0.25">
      <c r="F1425" s="124" t="s">
        <v>545</v>
      </c>
      <c r="G1425" s="126" t="s">
        <v>198</v>
      </c>
      <c r="H1425" s="126"/>
      <c r="I1425" s="126"/>
      <c r="J1425" s="124"/>
      <c r="K1425" s="124" t="s">
        <v>546</v>
      </c>
      <c r="L1425" s="126" t="s">
        <v>1385</v>
      </c>
      <c r="M1425" s="127"/>
      <c r="N1425" s="127"/>
    </row>
    <row r="1426" spans="6:14" x14ac:dyDescent="0.25">
      <c r="F1426" s="126"/>
      <c r="G1426" s="126"/>
      <c r="H1426" s="126"/>
      <c r="I1426" s="126"/>
      <c r="J1426" s="126"/>
      <c r="K1426" s="126"/>
      <c r="L1426" s="126"/>
      <c r="M1426" s="127"/>
      <c r="N1426" s="127"/>
    </row>
    <row r="1427" spans="6:14" x14ac:dyDescent="0.25">
      <c r="F1427" s="124" t="s">
        <v>533</v>
      </c>
      <c r="G1427" s="125">
        <v>9027021</v>
      </c>
      <c r="H1427" s="126"/>
      <c r="I1427" s="126"/>
      <c r="J1427" s="124"/>
      <c r="K1427" s="124" t="s">
        <v>124</v>
      </c>
      <c r="L1427" s="126" t="s">
        <v>1386</v>
      </c>
      <c r="M1427" s="127"/>
      <c r="N1427" s="127"/>
    </row>
    <row r="1428" spans="6:14" x14ac:dyDescent="0.25">
      <c r="F1428" s="124" t="s">
        <v>535</v>
      </c>
      <c r="G1428" s="126" t="s">
        <v>1387</v>
      </c>
      <c r="H1428" s="126"/>
      <c r="I1428" s="126"/>
      <c r="J1428" s="124"/>
      <c r="K1428" s="124" t="s">
        <v>537</v>
      </c>
      <c r="L1428" s="126" t="s">
        <v>1388</v>
      </c>
      <c r="M1428" s="127"/>
      <c r="N1428" s="127"/>
    </row>
    <row r="1429" spans="6:14" x14ac:dyDescent="0.25">
      <c r="F1429" s="124" t="s">
        <v>539</v>
      </c>
      <c r="G1429" s="126" t="s">
        <v>1389</v>
      </c>
      <c r="H1429" s="126" t="s">
        <v>1390</v>
      </c>
      <c r="I1429" s="128">
        <v>852740398</v>
      </c>
      <c r="J1429" s="124" t="s">
        <v>542</v>
      </c>
      <c r="K1429" s="126"/>
      <c r="L1429" s="126" t="s">
        <v>1391</v>
      </c>
      <c r="M1429" s="127"/>
      <c r="N1429" s="127"/>
    </row>
    <row r="1430" spans="6:14" x14ac:dyDescent="0.25">
      <c r="F1430" s="124"/>
      <c r="G1430" s="126"/>
      <c r="H1430" s="126"/>
      <c r="I1430" s="126"/>
      <c r="J1430" s="124"/>
      <c r="K1430" s="124" t="s">
        <v>544</v>
      </c>
      <c r="L1430" s="126"/>
      <c r="M1430" s="127"/>
      <c r="N1430" s="127"/>
    </row>
    <row r="1431" spans="6:14" x14ac:dyDescent="0.25">
      <c r="F1431" s="124" t="s">
        <v>545</v>
      </c>
      <c r="G1431" s="126" t="s">
        <v>198</v>
      </c>
      <c r="H1431" s="126"/>
      <c r="I1431" s="126"/>
      <c r="J1431" s="124"/>
      <c r="K1431" s="124" t="s">
        <v>546</v>
      </c>
      <c r="L1431" s="126" t="s">
        <v>1392</v>
      </c>
      <c r="M1431" s="127"/>
      <c r="N1431" s="127"/>
    </row>
    <row r="1432" spans="6:14" x14ac:dyDescent="0.25">
      <c r="F1432" s="126"/>
      <c r="G1432" s="126"/>
      <c r="H1432" s="126"/>
      <c r="I1432" s="126"/>
      <c r="J1432" s="126"/>
      <c r="K1432" s="126"/>
      <c r="L1432" s="126"/>
      <c r="M1432" s="127"/>
      <c r="N1432" s="127"/>
    </row>
    <row r="1433" spans="6:14" x14ac:dyDescent="0.25">
      <c r="F1433" s="124" t="s">
        <v>533</v>
      </c>
      <c r="G1433" s="125">
        <v>9027221</v>
      </c>
      <c r="H1433" s="126"/>
      <c r="I1433" s="126"/>
      <c r="J1433" s="124"/>
      <c r="K1433" s="124" t="s">
        <v>124</v>
      </c>
      <c r="L1433" s="126" t="s">
        <v>1393</v>
      </c>
      <c r="M1433" s="127"/>
      <c r="N1433" s="127"/>
    </row>
    <row r="1434" spans="6:14" x14ac:dyDescent="0.25">
      <c r="F1434" s="124" t="s">
        <v>535</v>
      </c>
      <c r="G1434" s="126" t="s">
        <v>198</v>
      </c>
      <c r="H1434" s="126"/>
      <c r="I1434" s="126"/>
      <c r="J1434" s="124"/>
      <c r="K1434" s="124" t="s">
        <v>537</v>
      </c>
      <c r="L1434" s="126" t="s">
        <v>1394</v>
      </c>
      <c r="M1434" s="127"/>
      <c r="N1434" s="127"/>
    </row>
    <row r="1435" spans="6:14" x14ac:dyDescent="0.25">
      <c r="F1435" s="124" t="s">
        <v>539</v>
      </c>
      <c r="G1435" s="126" t="s">
        <v>1183</v>
      </c>
      <c r="H1435" s="126" t="s">
        <v>1184</v>
      </c>
      <c r="I1435" s="128">
        <v>198024614</v>
      </c>
      <c r="J1435" s="124" t="s">
        <v>542</v>
      </c>
      <c r="K1435" s="126"/>
      <c r="L1435" s="126" t="s">
        <v>964</v>
      </c>
      <c r="M1435" s="127"/>
      <c r="N1435" s="127"/>
    </row>
    <row r="1436" spans="6:14" x14ac:dyDescent="0.25">
      <c r="F1436" s="124"/>
      <c r="G1436" s="126"/>
      <c r="H1436" s="126"/>
      <c r="I1436" s="126"/>
      <c r="J1436" s="124"/>
      <c r="K1436" s="124" t="s">
        <v>544</v>
      </c>
      <c r="L1436" s="126"/>
      <c r="M1436" s="127"/>
      <c r="N1436" s="127"/>
    </row>
    <row r="1437" spans="6:14" x14ac:dyDescent="0.25">
      <c r="F1437" s="124" t="s">
        <v>545</v>
      </c>
      <c r="G1437" s="126" t="s">
        <v>198</v>
      </c>
      <c r="H1437" s="126"/>
      <c r="I1437" s="126"/>
      <c r="J1437" s="124"/>
      <c r="K1437" s="124" t="s">
        <v>546</v>
      </c>
      <c r="L1437" s="126" t="s">
        <v>965</v>
      </c>
      <c r="M1437" s="127"/>
      <c r="N1437" s="127"/>
    </row>
    <row r="1438" spans="6:14" x14ac:dyDescent="0.25">
      <c r="F1438" s="126"/>
      <c r="G1438" s="126"/>
      <c r="H1438" s="126"/>
      <c r="I1438" s="126"/>
      <c r="J1438" s="126"/>
      <c r="K1438" s="126"/>
      <c r="L1438" s="126"/>
      <c r="M1438" s="127"/>
      <c r="N1438" s="127"/>
    </row>
    <row r="1439" spans="6:14" x14ac:dyDescent="0.25">
      <c r="F1439" s="124" t="s">
        <v>533</v>
      </c>
      <c r="G1439" s="125">
        <v>9027721</v>
      </c>
      <c r="H1439" s="126"/>
      <c r="I1439" s="126"/>
      <c r="J1439" s="124"/>
      <c r="K1439" s="124" t="s">
        <v>124</v>
      </c>
      <c r="L1439" s="126" t="s">
        <v>1395</v>
      </c>
      <c r="M1439" s="127"/>
      <c r="N1439" s="127"/>
    </row>
    <row r="1440" spans="6:14" x14ac:dyDescent="0.25">
      <c r="F1440" s="124" t="s">
        <v>535</v>
      </c>
      <c r="G1440" s="131" t="s">
        <v>1001</v>
      </c>
      <c r="H1440" s="131"/>
      <c r="I1440" s="131"/>
      <c r="J1440" s="126"/>
      <c r="K1440" s="126"/>
      <c r="L1440" s="126"/>
      <c r="M1440" s="127"/>
      <c r="N1440" s="127"/>
    </row>
    <row r="1441" spans="6:14" x14ac:dyDescent="0.25">
      <c r="F1441" s="124"/>
      <c r="G1441" s="131" t="s">
        <v>686</v>
      </c>
      <c r="H1441" s="131"/>
      <c r="I1441" s="131"/>
      <c r="J1441" s="124"/>
      <c r="K1441" s="124" t="s">
        <v>537</v>
      </c>
      <c r="L1441" s="126" t="s">
        <v>961</v>
      </c>
      <c r="M1441" s="127"/>
      <c r="N1441" s="127"/>
    </row>
    <row r="1442" spans="6:14" x14ac:dyDescent="0.25">
      <c r="F1442" s="124" t="s">
        <v>539</v>
      </c>
      <c r="G1442" s="126" t="s">
        <v>962</v>
      </c>
      <c r="H1442" s="126" t="s">
        <v>963</v>
      </c>
      <c r="I1442" s="128">
        <v>891346245</v>
      </c>
      <c r="J1442" s="124" t="s">
        <v>542</v>
      </c>
      <c r="K1442" s="126"/>
      <c r="L1442" s="126" t="s">
        <v>964</v>
      </c>
      <c r="M1442" s="127"/>
      <c r="N1442" s="127"/>
    </row>
    <row r="1443" spans="6:14" x14ac:dyDescent="0.25">
      <c r="F1443" s="124"/>
      <c r="G1443" s="126"/>
      <c r="H1443" s="126"/>
      <c r="I1443" s="126"/>
      <c r="J1443" s="124"/>
      <c r="K1443" s="124" t="s">
        <v>544</v>
      </c>
      <c r="L1443" s="126"/>
      <c r="M1443" s="127"/>
      <c r="N1443" s="127"/>
    </row>
    <row r="1444" spans="6:14" x14ac:dyDescent="0.25">
      <c r="F1444" s="124" t="s">
        <v>545</v>
      </c>
      <c r="G1444" s="126" t="s">
        <v>198</v>
      </c>
      <c r="H1444" s="126"/>
      <c r="I1444" s="126"/>
      <c r="J1444" s="124"/>
      <c r="K1444" s="124" t="s">
        <v>546</v>
      </c>
      <c r="L1444" s="126" t="s">
        <v>975</v>
      </c>
      <c r="M1444" s="127"/>
      <c r="N1444" s="127"/>
    </row>
    <row r="1445" spans="6:14" x14ac:dyDescent="0.25">
      <c r="F1445" s="126"/>
      <c r="G1445" s="126"/>
      <c r="H1445" s="126"/>
      <c r="I1445" s="126"/>
      <c r="J1445" s="126"/>
      <c r="K1445" s="126"/>
      <c r="L1445" s="126"/>
      <c r="M1445" s="127"/>
      <c r="N1445" s="127"/>
    </row>
    <row r="1446" spans="6:14" x14ac:dyDescent="0.25">
      <c r="F1446" s="124" t="s">
        <v>533</v>
      </c>
      <c r="G1446" s="125">
        <v>9028521</v>
      </c>
      <c r="H1446" s="126"/>
      <c r="I1446" s="126"/>
      <c r="J1446" s="124"/>
      <c r="K1446" s="124" t="s">
        <v>124</v>
      </c>
      <c r="L1446" s="126" t="s">
        <v>1396</v>
      </c>
      <c r="M1446" s="127"/>
      <c r="N1446" s="127"/>
    </row>
    <row r="1447" spans="6:14" x14ac:dyDescent="0.25">
      <c r="F1447" s="124" t="s">
        <v>535</v>
      </c>
      <c r="G1447" s="131" t="s">
        <v>1397</v>
      </c>
      <c r="H1447" s="131"/>
      <c r="I1447" s="131"/>
      <c r="J1447" s="126"/>
      <c r="K1447" s="126"/>
      <c r="L1447" s="126"/>
      <c r="M1447" s="127"/>
      <c r="N1447" s="127"/>
    </row>
    <row r="1448" spans="6:14" x14ac:dyDescent="0.25">
      <c r="F1448" s="124"/>
      <c r="G1448" s="131" t="s">
        <v>1398</v>
      </c>
      <c r="H1448" s="131"/>
      <c r="I1448" s="131"/>
      <c r="J1448" s="124"/>
      <c r="K1448" s="124" t="s">
        <v>537</v>
      </c>
      <c r="L1448" s="126" t="s">
        <v>1399</v>
      </c>
      <c r="M1448" s="127"/>
      <c r="N1448" s="127"/>
    </row>
    <row r="1449" spans="6:14" x14ac:dyDescent="0.25">
      <c r="F1449" s="124" t="s">
        <v>539</v>
      </c>
      <c r="G1449" s="131" t="s">
        <v>1400</v>
      </c>
      <c r="H1449" s="126" t="s">
        <v>970</v>
      </c>
      <c r="I1449" s="128">
        <v>605553037</v>
      </c>
      <c r="J1449" s="124" t="s">
        <v>542</v>
      </c>
      <c r="K1449" s="126"/>
      <c r="L1449" s="126" t="s">
        <v>1401</v>
      </c>
      <c r="M1449" s="127"/>
      <c r="N1449" s="127"/>
    </row>
    <row r="1450" spans="6:14" x14ac:dyDescent="0.25">
      <c r="F1450" s="124"/>
      <c r="G1450" s="131" t="s">
        <v>600</v>
      </c>
      <c r="H1450" s="126"/>
      <c r="I1450" s="126"/>
      <c r="J1450" s="124"/>
      <c r="K1450" s="124" t="s">
        <v>544</v>
      </c>
      <c r="L1450" s="126"/>
      <c r="M1450" s="127"/>
      <c r="N1450" s="127"/>
    </row>
    <row r="1451" spans="6:14" x14ac:dyDescent="0.25">
      <c r="F1451" s="124" t="s">
        <v>545</v>
      </c>
      <c r="G1451" s="126" t="s">
        <v>198</v>
      </c>
      <c r="H1451" s="126"/>
      <c r="I1451" s="126"/>
      <c r="J1451" s="124"/>
      <c r="K1451" s="124" t="s">
        <v>546</v>
      </c>
      <c r="L1451" s="126" t="s">
        <v>1402</v>
      </c>
      <c r="M1451" s="127"/>
      <c r="N1451" s="127"/>
    </row>
    <row r="1452" spans="6:14" x14ac:dyDescent="0.25">
      <c r="F1452" s="126"/>
      <c r="G1452" s="126"/>
      <c r="H1452" s="126"/>
      <c r="I1452" s="126"/>
      <c r="J1452" s="126"/>
      <c r="K1452" s="126"/>
      <c r="L1452" s="126"/>
      <c r="M1452" s="127"/>
      <c r="N1452" s="127"/>
    </row>
    <row r="1453" spans="6:14" x14ac:dyDescent="0.25">
      <c r="F1453" s="124" t="s">
        <v>533</v>
      </c>
      <c r="G1453" s="125">
        <v>9029021</v>
      </c>
      <c r="H1453" s="126"/>
      <c r="I1453" s="126"/>
      <c r="J1453" s="124"/>
      <c r="K1453" s="124" t="s">
        <v>124</v>
      </c>
      <c r="L1453" s="126" t="s">
        <v>1403</v>
      </c>
      <c r="M1453" s="127"/>
      <c r="N1453" s="127"/>
    </row>
    <row r="1454" spans="6:14" x14ac:dyDescent="0.25">
      <c r="F1454" s="124" t="s">
        <v>535</v>
      </c>
      <c r="G1454" s="126" t="s">
        <v>960</v>
      </c>
      <c r="H1454" s="126"/>
      <c r="I1454" s="126"/>
      <c r="J1454" s="124"/>
      <c r="K1454" s="124" t="s">
        <v>537</v>
      </c>
      <c r="L1454" s="126" t="s">
        <v>961</v>
      </c>
      <c r="M1454" s="127"/>
      <c r="N1454" s="127"/>
    </row>
    <row r="1455" spans="6:14" x14ac:dyDescent="0.25">
      <c r="F1455" s="124" t="s">
        <v>539</v>
      </c>
      <c r="G1455" s="126" t="s">
        <v>962</v>
      </c>
      <c r="H1455" s="126" t="s">
        <v>963</v>
      </c>
      <c r="I1455" s="128">
        <v>891346245</v>
      </c>
      <c r="J1455" s="124" t="s">
        <v>542</v>
      </c>
      <c r="K1455" s="126"/>
      <c r="L1455" s="126" t="s">
        <v>964</v>
      </c>
      <c r="M1455" s="127"/>
      <c r="N1455" s="127"/>
    </row>
    <row r="1456" spans="6:14" x14ac:dyDescent="0.25">
      <c r="F1456" s="124"/>
      <c r="G1456" s="126"/>
      <c r="H1456" s="126"/>
      <c r="I1456" s="126"/>
      <c r="J1456" s="124"/>
      <c r="K1456" s="124" t="s">
        <v>544</v>
      </c>
      <c r="L1456" s="126"/>
      <c r="M1456" s="127"/>
      <c r="N1456" s="127"/>
    </row>
    <row r="1457" spans="6:14" x14ac:dyDescent="0.25">
      <c r="F1457" s="124" t="s">
        <v>545</v>
      </c>
      <c r="G1457" s="126" t="s">
        <v>198</v>
      </c>
      <c r="H1457" s="126"/>
      <c r="I1457" s="126"/>
      <c r="J1457" s="124"/>
      <c r="K1457" s="124" t="s">
        <v>546</v>
      </c>
      <c r="L1457" s="126" t="s">
        <v>975</v>
      </c>
      <c r="M1457" s="127"/>
      <c r="N1457" s="127"/>
    </row>
    <row r="1458" spans="6:14" x14ac:dyDescent="0.25">
      <c r="F1458" s="126"/>
      <c r="G1458" s="126"/>
      <c r="H1458" s="126"/>
      <c r="I1458" s="126"/>
      <c r="J1458" s="126"/>
      <c r="K1458" s="126"/>
      <c r="L1458" s="126"/>
      <c r="M1458" s="127"/>
      <c r="N1458" s="127"/>
    </row>
    <row r="1459" spans="6:14" x14ac:dyDescent="0.25">
      <c r="F1459" s="124" t="s">
        <v>533</v>
      </c>
      <c r="G1459" s="125">
        <v>9029121</v>
      </c>
      <c r="H1459" s="126"/>
      <c r="I1459" s="126"/>
      <c r="J1459" s="124"/>
      <c r="K1459" s="124" t="s">
        <v>124</v>
      </c>
      <c r="L1459" s="126" t="s">
        <v>1404</v>
      </c>
      <c r="M1459" s="127"/>
      <c r="N1459" s="127"/>
    </row>
    <row r="1460" spans="6:14" x14ac:dyDescent="0.25">
      <c r="F1460" s="124" t="s">
        <v>535</v>
      </c>
      <c r="G1460" s="126" t="s">
        <v>1405</v>
      </c>
      <c r="H1460" s="126"/>
      <c r="I1460" s="126"/>
      <c r="J1460" s="124"/>
      <c r="K1460" s="124" t="s">
        <v>537</v>
      </c>
      <c r="L1460" s="126" t="s">
        <v>1406</v>
      </c>
      <c r="M1460" s="127"/>
      <c r="N1460" s="127"/>
    </row>
    <row r="1461" spans="6:14" x14ac:dyDescent="0.25">
      <c r="F1461" s="124" t="s">
        <v>539</v>
      </c>
      <c r="G1461" s="126" t="s">
        <v>1407</v>
      </c>
      <c r="H1461" s="126" t="s">
        <v>1408</v>
      </c>
      <c r="I1461" s="128">
        <v>432166428</v>
      </c>
      <c r="J1461" s="124" t="s">
        <v>542</v>
      </c>
      <c r="K1461" s="126"/>
      <c r="L1461" s="126" t="s">
        <v>1409</v>
      </c>
      <c r="M1461" s="127"/>
      <c r="N1461" s="127"/>
    </row>
    <row r="1462" spans="6:14" x14ac:dyDescent="0.25">
      <c r="F1462" s="124"/>
      <c r="G1462" s="126"/>
      <c r="H1462" s="126"/>
      <c r="I1462" s="126"/>
      <c r="J1462" s="124"/>
      <c r="K1462" s="124" t="s">
        <v>544</v>
      </c>
      <c r="L1462" s="126"/>
      <c r="M1462" s="127"/>
      <c r="N1462" s="127"/>
    </row>
    <row r="1463" spans="6:14" x14ac:dyDescent="0.25">
      <c r="F1463" s="124" t="s">
        <v>545</v>
      </c>
      <c r="G1463" s="126" t="s">
        <v>198</v>
      </c>
      <c r="H1463" s="126"/>
      <c r="I1463" s="126"/>
      <c r="J1463" s="124"/>
      <c r="K1463" s="124" t="s">
        <v>546</v>
      </c>
      <c r="L1463" s="126" t="s">
        <v>1410</v>
      </c>
      <c r="M1463" s="127"/>
      <c r="N1463" s="127"/>
    </row>
    <row r="1464" spans="6:14" x14ac:dyDescent="0.25">
      <c r="F1464" s="126"/>
      <c r="G1464" s="126"/>
      <c r="H1464" s="126"/>
      <c r="I1464" s="126"/>
      <c r="J1464" s="126"/>
      <c r="K1464" s="126"/>
      <c r="L1464" s="126"/>
      <c r="M1464" s="127"/>
      <c r="N1464" s="127"/>
    </row>
    <row r="1465" spans="6:14" x14ac:dyDescent="0.25">
      <c r="F1465" s="126"/>
      <c r="G1465" s="126"/>
      <c r="H1465" s="126"/>
      <c r="I1465" s="126"/>
      <c r="J1465" s="129" t="s">
        <v>586</v>
      </c>
      <c r="K1465" s="130">
        <v>29</v>
      </c>
      <c r="L1465" s="129" t="s">
        <v>587</v>
      </c>
      <c r="M1465" s="127"/>
      <c r="N1465" s="127"/>
    </row>
    <row r="1466" spans="6:14" x14ac:dyDescent="0.25">
      <c r="F1466" s="126"/>
      <c r="G1466" s="126"/>
      <c r="H1466" s="126"/>
      <c r="I1466" s="126"/>
      <c r="J1466" s="126"/>
      <c r="K1466" s="126"/>
      <c r="L1466" s="126"/>
      <c r="M1466" s="127"/>
      <c r="N1466" s="127"/>
    </row>
    <row r="1467" spans="6:14" x14ac:dyDescent="0.25">
      <c r="F1467" s="124"/>
      <c r="G1467" s="124"/>
      <c r="H1467" s="124"/>
      <c r="I1467" s="126"/>
      <c r="J1467" s="126"/>
      <c r="K1467" s="126"/>
      <c r="L1467" s="126"/>
      <c r="M1467" s="127"/>
      <c r="N1467" s="127"/>
    </row>
    <row r="1468" spans="6:14" x14ac:dyDescent="0.25">
      <c r="F1468" s="126" t="s">
        <v>588</v>
      </c>
      <c r="G1468" s="126"/>
      <c r="H1468" s="126"/>
      <c r="I1468" s="126"/>
      <c r="J1468" s="126"/>
      <c r="K1468" s="126"/>
      <c r="L1468" s="126"/>
      <c r="M1468" s="127"/>
      <c r="N1468" s="127"/>
    </row>
    <row r="1469" spans="6:14" x14ac:dyDescent="0.25">
      <c r="F1469" s="126" t="s">
        <v>589</v>
      </c>
      <c r="G1469" s="126"/>
      <c r="H1469" s="126"/>
      <c r="I1469" s="126"/>
      <c r="J1469" s="126"/>
      <c r="K1469" s="126"/>
      <c r="L1469" s="126"/>
      <c r="M1469" s="127"/>
      <c r="N1469" s="127"/>
    </row>
    <row r="1470" spans="6:14" x14ac:dyDescent="0.25">
      <c r="F1470" s="126"/>
      <c r="G1470" s="126"/>
      <c r="H1470" s="126"/>
      <c r="I1470" s="126"/>
      <c r="J1470" s="126"/>
      <c r="K1470" s="126"/>
      <c r="L1470" s="126"/>
      <c r="M1470" s="127"/>
      <c r="N1470" s="127"/>
    </row>
    <row r="1471" spans="6:14" x14ac:dyDescent="0.25">
      <c r="F1471" s="124" t="s">
        <v>533</v>
      </c>
      <c r="G1471" s="125">
        <v>9029521</v>
      </c>
      <c r="H1471" s="126"/>
      <c r="I1471" s="126"/>
      <c r="J1471" s="124"/>
      <c r="K1471" s="124" t="s">
        <v>124</v>
      </c>
      <c r="L1471" s="126" t="s">
        <v>1411</v>
      </c>
      <c r="M1471" s="127"/>
      <c r="N1471" s="127"/>
    </row>
    <row r="1472" spans="6:14" x14ac:dyDescent="0.25">
      <c r="F1472" s="124" t="s">
        <v>535</v>
      </c>
      <c r="G1472" s="126" t="s">
        <v>1412</v>
      </c>
      <c r="H1472" s="126"/>
      <c r="I1472" s="126"/>
      <c r="J1472" s="124"/>
      <c r="K1472" s="124" t="s">
        <v>537</v>
      </c>
      <c r="L1472" s="126" t="s">
        <v>961</v>
      </c>
      <c r="M1472" s="127"/>
      <c r="N1472" s="127"/>
    </row>
    <row r="1473" spans="6:14" x14ac:dyDescent="0.25">
      <c r="F1473" s="124" t="s">
        <v>539</v>
      </c>
      <c r="G1473" s="126" t="s">
        <v>962</v>
      </c>
      <c r="H1473" s="126" t="s">
        <v>963</v>
      </c>
      <c r="I1473" s="128">
        <v>891346245</v>
      </c>
      <c r="J1473" s="124" t="s">
        <v>542</v>
      </c>
      <c r="K1473" s="126"/>
      <c r="L1473" s="126" t="s">
        <v>964</v>
      </c>
      <c r="M1473" s="127"/>
      <c r="N1473" s="127"/>
    </row>
    <row r="1474" spans="6:14" x14ac:dyDescent="0.25">
      <c r="F1474" s="124"/>
      <c r="G1474" s="126"/>
      <c r="H1474" s="126"/>
      <c r="I1474" s="126"/>
      <c r="J1474" s="124"/>
      <c r="K1474" s="124" t="s">
        <v>544</v>
      </c>
      <c r="L1474" s="126"/>
      <c r="M1474" s="127"/>
      <c r="N1474" s="127"/>
    </row>
    <row r="1475" spans="6:14" x14ac:dyDescent="0.25">
      <c r="F1475" s="124" t="s">
        <v>545</v>
      </c>
      <c r="G1475" s="126" t="s">
        <v>198</v>
      </c>
      <c r="H1475" s="126"/>
      <c r="I1475" s="126"/>
      <c r="J1475" s="124"/>
      <c r="K1475" s="124" t="s">
        <v>546</v>
      </c>
      <c r="L1475" s="126" t="s">
        <v>975</v>
      </c>
      <c r="M1475" s="127"/>
      <c r="N1475" s="127"/>
    </row>
    <row r="1476" spans="6:14" x14ac:dyDescent="0.25">
      <c r="F1476" s="126"/>
      <c r="G1476" s="126"/>
      <c r="H1476" s="126"/>
      <c r="I1476" s="126"/>
      <c r="J1476" s="126"/>
      <c r="K1476" s="126"/>
      <c r="L1476" s="126"/>
      <c r="M1476" s="127"/>
      <c r="N1476" s="127"/>
    </row>
    <row r="1477" spans="6:14" x14ac:dyDescent="0.25">
      <c r="F1477" s="124" t="s">
        <v>533</v>
      </c>
      <c r="G1477" s="125">
        <v>9029721</v>
      </c>
      <c r="H1477" s="126"/>
      <c r="I1477" s="126"/>
      <c r="J1477" s="124"/>
      <c r="K1477" s="124" t="s">
        <v>124</v>
      </c>
      <c r="L1477" s="126" t="s">
        <v>1413</v>
      </c>
      <c r="M1477" s="127"/>
      <c r="N1477" s="127"/>
    </row>
    <row r="1478" spans="6:14" x14ac:dyDescent="0.25">
      <c r="F1478" s="124" t="s">
        <v>535</v>
      </c>
      <c r="G1478" s="126" t="s">
        <v>960</v>
      </c>
      <c r="H1478" s="126"/>
      <c r="I1478" s="126"/>
      <c r="J1478" s="124"/>
      <c r="K1478" s="124" t="s">
        <v>537</v>
      </c>
      <c r="L1478" s="126" t="s">
        <v>961</v>
      </c>
      <c r="M1478" s="127"/>
      <c r="N1478" s="127"/>
    </row>
    <row r="1479" spans="6:14" x14ac:dyDescent="0.25">
      <c r="F1479" s="124" t="s">
        <v>539</v>
      </c>
      <c r="G1479" s="126" t="s">
        <v>962</v>
      </c>
      <c r="H1479" s="126" t="s">
        <v>963</v>
      </c>
      <c r="I1479" s="128">
        <v>891346245</v>
      </c>
      <c r="J1479" s="124" t="s">
        <v>542</v>
      </c>
      <c r="K1479" s="126"/>
      <c r="L1479" s="126" t="s">
        <v>964</v>
      </c>
      <c r="M1479" s="127"/>
      <c r="N1479" s="127"/>
    </row>
    <row r="1480" spans="6:14" x14ac:dyDescent="0.25">
      <c r="F1480" s="124"/>
      <c r="G1480" s="126"/>
      <c r="H1480" s="126"/>
      <c r="I1480" s="126"/>
      <c r="J1480" s="124"/>
      <c r="K1480" s="124" t="s">
        <v>544</v>
      </c>
      <c r="L1480" s="126"/>
      <c r="M1480" s="127"/>
      <c r="N1480" s="127"/>
    </row>
    <row r="1481" spans="6:14" x14ac:dyDescent="0.25">
      <c r="F1481" s="124" t="s">
        <v>545</v>
      </c>
      <c r="G1481" s="126" t="s">
        <v>198</v>
      </c>
      <c r="H1481" s="126"/>
      <c r="I1481" s="126"/>
      <c r="J1481" s="124"/>
      <c r="K1481" s="124" t="s">
        <v>546</v>
      </c>
      <c r="L1481" s="126" t="s">
        <v>975</v>
      </c>
      <c r="M1481" s="127"/>
      <c r="N1481" s="127"/>
    </row>
    <row r="1482" spans="6:14" x14ac:dyDescent="0.25">
      <c r="F1482" s="126"/>
      <c r="G1482" s="126"/>
      <c r="H1482" s="126"/>
      <c r="I1482" s="126"/>
      <c r="J1482" s="126"/>
      <c r="K1482" s="126"/>
      <c r="L1482" s="126"/>
      <c r="M1482" s="127"/>
      <c r="N1482" s="127"/>
    </row>
    <row r="1483" spans="6:14" x14ac:dyDescent="0.25">
      <c r="F1483" s="124" t="s">
        <v>533</v>
      </c>
      <c r="G1483" s="125">
        <v>9029921</v>
      </c>
      <c r="H1483" s="126"/>
      <c r="I1483" s="126"/>
      <c r="J1483" s="124"/>
      <c r="K1483" s="124" t="s">
        <v>124</v>
      </c>
      <c r="L1483" s="126" t="s">
        <v>1414</v>
      </c>
      <c r="M1483" s="127"/>
      <c r="N1483" s="127"/>
    </row>
    <row r="1484" spans="6:14" x14ac:dyDescent="0.25">
      <c r="F1484" s="124" t="s">
        <v>535</v>
      </c>
      <c r="G1484" s="126" t="s">
        <v>1415</v>
      </c>
      <c r="H1484" s="126"/>
      <c r="I1484" s="126"/>
      <c r="J1484" s="124"/>
      <c r="K1484" s="124" t="s">
        <v>537</v>
      </c>
      <c r="L1484" s="126" t="s">
        <v>1416</v>
      </c>
      <c r="M1484" s="127"/>
      <c r="N1484" s="127"/>
    </row>
    <row r="1485" spans="6:14" x14ac:dyDescent="0.25">
      <c r="F1485" s="124" t="s">
        <v>539</v>
      </c>
      <c r="G1485" s="126" t="s">
        <v>1417</v>
      </c>
      <c r="H1485" s="126" t="s">
        <v>715</v>
      </c>
      <c r="I1485" s="128">
        <v>530180000</v>
      </c>
      <c r="J1485" s="124" t="s">
        <v>542</v>
      </c>
      <c r="K1485" s="126"/>
      <c r="L1485" s="126" t="s">
        <v>1418</v>
      </c>
      <c r="M1485" s="127"/>
      <c r="N1485" s="127"/>
    </row>
    <row r="1486" spans="6:14" x14ac:dyDescent="0.25">
      <c r="F1486" s="124"/>
      <c r="G1486" s="126"/>
      <c r="H1486" s="126"/>
      <c r="I1486" s="126"/>
      <c r="J1486" s="124"/>
      <c r="K1486" s="124" t="s">
        <v>544</v>
      </c>
      <c r="L1486" s="126"/>
      <c r="M1486" s="127"/>
      <c r="N1486" s="127"/>
    </row>
    <row r="1487" spans="6:14" x14ac:dyDescent="0.25">
      <c r="F1487" s="124" t="s">
        <v>545</v>
      </c>
      <c r="G1487" s="126" t="s">
        <v>198</v>
      </c>
      <c r="H1487" s="126"/>
      <c r="I1487" s="126"/>
      <c r="J1487" s="124"/>
      <c r="K1487" s="124" t="s">
        <v>546</v>
      </c>
      <c r="L1487" s="126" t="s">
        <v>1419</v>
      </c>
      <c r="M1487" s="127"/>
      <c r="N1487" s="127"/>
    </row>
    <row r="1488" spans="6:14" x14ac:dyDescent="0.25">
      <c r="F1488" s="126"/>
      <c r="G1488" s="126"/>
      <c r="H1488" s="126"/>
      <c r="I1488" s="126"/>
      <c r="J1488" s="126"/>
      <c r="K1488" s="126"/>
      <c r="L1488" s="126"/>
      <c r="M1488" s="127"/>
      <c r="N1488" s="127"/>
    </row>
    <row r="1489" spans="6:14" x14ac:dyDescent="0.25">
      <c r="F1489" s="124" t="s">
        <v>533</v>
      </c>
      <c r="G1489" s="125">
        <v>9032021</v>
      </c>
      <c r="H1489" s="126"/>
      <c r="I1489" s="126"/>
      <c r="J1489" s="124"/>
      <c r="K1489" s="124" t="s">
        <v>124</v>
      </c>
      <c r="L1489" s="126" t="s">
        <v>1420</v>
      </c>
      <c r="M1489" s="127"/>
      <c r="N1489" s="127"/>
    </row>
    <row r="1490" spans="6:14" x14ac:dyDescent="0.25">
      <c r="F1490" s="124" t="s">
        <v>535</v>
      </c>
      <c r="G1490" s="126" t="s">
        <v>1421</v>
      </c>
      <c r="H1490" s="126"/>
      <c r="I1490" s="126"/>
      <c r="J1490" s="124"/>
      <c r="K1490" s="124" t="s">
        <v>537</v>
      </c>
      <c r="L1490" s="126" t="s">
        <v>1422</v>
      </c>
      <c r="M1490" s="127"/>
      <c r="N1490" s="127"/>
    </row>
    <row r="1491" spans="6:14" x14ac:dyDescent="0.25">
      <c r="F1491" s="124" t="s">
        <v>539</v>
      </c>
      <c r="G1491" s="126" t="s">
        <v>1423</v>
      </c>
      <c r="H1491" s="126" t="s">
        <v>878</v>
      </c>
      <c r="I1491" s="128">
        <v>730998314</v>
      </c>
      <c r="J1491" s="124" t="s">
        <v>542</v>
      </c>
      <c r="K1491" s="126"/>
      <c r="L1491" s="126" t="s">
        <v>1424</v>
      </c>
      <c r="M1491" s="127"/>
      <c r="N1491" s="127"/>
    </row>
    <row r="1492" spans="6:14" x14ac:dyDescent="0.25">
      <c r="F1492" s="124"/>
      <c r="G1492" s="126"/>
      <c r="H1492" s="126"/>
      <c r="I1492" s="126"/>
      <c r="J1492" s="124"/>
      <c r="K1492" s="124" t="s">
        <v>544</v>
      </c>
      <c r="L1492" s="126"/>
      <c r="M1492" s="127"/>
      <c r="N1492" s="127"/>
    </row>
    <row r="1493" spans="6:14" x14ac:dyDescent="0.25">
      <c r="F1493" s="124" t="s">
        <v>545</v>
      </c>
      <c r="G1493" s="126" t="s">
        <v>198</v>
      </c>
      <c r="H1493" s="126"/>
      <c r="I1493" s="126"/>
      <c r="J1493" s="124"/>
      <c r="K1493" s="124" t="s">
        <v>546</v>
      </c>
      <c r="L1493" s="126" t="s">
        <v>198</v>
      </c>
      <c r="M1493" s="127"/>
      <c r="N1493" s="127"/>
    </row>
    <row r="1494" spans="6:14" x14ac:dyDescent="0.25">
      <c r="F1494" s="126"/>
      <c r="G1494" s="126"/>
      <c r="H1494" s="126"/>
      <c r="I1494" s="126"/>
      <c r="J1494" s="126"/>
      <c r="K1494" s="126"/>
      <c r="L1494" s="126"/>
      <c r="M1494" s="127"/>
      <c r="N1494" s="127"/>
    </row>
    <row r="1495" spans="6:14" x14ac:dyDescent="0.25">
      <c r="F1495" s="124" t="s">
        <v>533</v>
      </c>
      <c r="G1495" s="125">
        <v>9032921</v>
      </c>
      <c r="H1495" s="126"/>
      <c r="I1495" s="126"/>
      <c r="J1495" s="124"/>
      <c r="K1495" s="124" t="s">
        <v>124</v>
      </c>
      <c r="L1495" s="126" t="s">
        <v>1425</v>
      </c>
      <c r="M1495" s="127"/>
      <c r="N1495" s="127"/>
    </row>
    <row r="1496" spans="6:14" x14ac:dyDescent="0.25">
      <c r="F1496" s="124" t="s">
        <v>535</v>
      </c>
      <c r="G1496" s="126" t="s">
        <v>1426</v>
      </c>
      <c r="H1496" s="126"/>
      <c r="I1496" s="126"/>
      <c r="J1496" s="124"/>
      <c r="K1496" s="124" t="s">
        <v>537</v>
      </c>
      <c r="L1496" s="126" t="s">
        <v>1427</v>
      </c>
      <c r="M1496" s="127"/>
      <c r="N1496" s="127"/>
    </row>
    <row r="1497" spans="6:14" x14ac:dyDescent="0.25">
      <c r="F1497" s="124" t="s">
        <v>539</v>
      </c>
      <c r="G1497" s="126" t="s">
        <v>1107</v>
      </c>
      <c r="H1497" s="126" t="s">
        <v>682</v>
      </c>
      <c r="I1497" s="128">
        <v>770701457</v>
      </c>
      <c r="J1497" s="124" t="s">
        <v>542</v>
      </c>
      <c r="K1497" s="126"/>
      <c r="L1497" s="126" t="s">
        <v>1428</v>
      </c>
      <c r="M1497" s="127"/>
      <c r="N1497" s="127"/>
    </row>
    <row r="1498" spans="6:14" x14ac:dyDescent="0.25">
      <c r="F1498" s="124"/>
      <c r="G1498" s="126"/>
      <c r="H1498" s="126"/>
      <c r="I1498" s="126"/>
      <c r="J1498" s="124"/>
      <c r="K1498" s="124" t="s">
        <v>544</v>
      </c>
      <c r="L1498" s="126"/>
      <c r="M1498" s="127"/>
      <c r="N1498" s="127"/>
    </row>
    <row r="1499" spans="6:14" x14ac:dyDescent="0.25">
      <c r="F1499" s="124" t="s">
        <v>545</v>
      </c>
      <c r="G1499" s="126" t="s">
        <v>198</v>
      </c>
      <c r="H1499" s="126"/>
      <c r="I1499" s="126"/>
      <c r="J1499" s="124"/>
      <c r="K1499" s="124" t="s">
        <v>546</v>
      </c>
      <c r="L1499" s="126" t="s">
        <v>198</v>
      </c>
      <c r="M1499" s="127"/>
      <c r="N1499" s="127"/>
    </row>
    <row r="1500" spans="6:14" x14ac:dyDescent="0.25">
      <c r="F1500" s="126"/>
      <c r="G1500" s="126"/>
      <c r="H1500" s="126"/>
      <c r="I1500" s="126"/>
      <c r="J1500" s="126"/>
      <c r="K1500" s="126"/>
      <c r="L1500" s="126"/>
      <c r="M1500" s="127"/>
      <c r="N1500" s="127"/>
    </row>
    <row r="1501" spans="6:14" x14ac:dyDescent="0.25">
      <c r="F1501" s="124" t="s">
        <v>533</v>
      </c>
      <c r="G1501" s="125">
        <v>9033121</v>
      </c>
      <c r="H1501" s="126"/>
      <c r="I1501" s="126"/>
      <c r="J1501" s="124"/>
      <c r="K1501" s="124" t="s">
        <v>124</v>
      </c>
      <c r="L1501" s="126" t="s">
        <v>1429</v>
      </c>
      <c r="M1501" s="127"/>
      <c r="N1501" s="127"/>
    </row>
    <row r="1502" spans="6:14" x14ac:dyDescent="0.25">
      <c r="F1502" s="124" t="s">
        <v>535</v>
      </c>
      <c r="G1502" s="126" t="s">
        <v>960</v>
      </c>
      <c r="H1502" s="126"/>
      <c r="I1502" s="126"/>
      <c r="J1502" s="124"/>
      <c r="K1502" s="124" t="s">
        <v>537</v>
      </c>
      <c r="L1502" s="126" t="s">
        <v>961</v>
      </c>
      <c r="M1502" s="127"/>
      <c r="N1502" s="127"/>
    </row>
    <row r="1503" spans="6:14" x14ac:dyDescent="0.25">
      <c r="F1503" s="124" t="s">
        <v>539</v>
      </c>
      <c r="G1503" s="126" t="s">
        <v>962</v>
      </c>
      <c r="H1503" s="126" t="s">
        <v>963</v>
      </c>
      <c r="I1503" s="128">
        <v>891346245</v>
      </c>
      <c r="J1503" s="124" t="s">
        <v>542</v>
      </c>
      <c r="K1503" s="126"/>
      <c r="L1503" s="126" t="s">
        <v>964</v>
      </c>
      <c r="M1503" s="127"/>
      <c r="N1503" s="127"/>
    </row>
    <row r="1504" spans="6:14" x14ac:dyDescent="0.25">
      <c r="F1504" s="124"/>
      <c r="G1504" s="126"/>
      <c r="H1504" s="126"/>
      <c r="I1504" s="126"/>
      <c r="J1504" s="124"/>
      <c r="K1504" s="124" t="s">
        <v>544</v>
      </c>
      <c r="L1504" s="126"/>
      <c r="M1504" s="127"/>
      <c r="N1504" s="127"/>
    </row>
    <row r="1505" spans="6:14" x14ac:dyDescent="0.25">
      <c r="F1505" s="124" t="s">
        <v>545</v>
      </c>
      <c r="G1505" s="126" t="s">
        <v>198</v>
      </c>
      <c r="H1505" s="126"/>
      <c r="I1505" s="126"/>
      <c r="J1505" s="124"/>
      <c r="K1505" s="124" t="s">
        <v>546</v>
      </c>
      <c r="L1505" s="126" t="s">
        <v>975</v>
      </c>
      <c r="M1505" s="127"/>
      <c r="N1505" s="127"/>
    </row>
    <row r="1506" spans="6:14" x14ac:dyDescent="0.25">
      <c r="F1506" s="126"/>
      <c r="G1506" s="126"/>
      <c r="H1506" s="126"/>
      <c r="I1506" s="126"/>
      <c r="J1506" s="126"/>
      <c r="K1506" s="126"/>
      <c r="L1506" s="126"/>
      <c r="M1506" s="127"/>
      <c r="N1506" s="127"/>
    </row>
    <row r="1507" spans="6:14" x14ac:dyDescent="0.25">
      <c r="F1507" s="124" t="s">
        <v>533</v>
      </c>
      <c r="G1507" s="125">
        <v>9033821</v>
      </c>
      <c r="H1507" s="126"/>
      <c r="I1507" s="126"/>
      <c r="J1507" s="124"/>
      <c r="K1507" s="124" t="s">
        <v>124</v>
      </c>
      <c r="L1507" s="126" t="s">
        <v>1430</v>
      </c>
      <c r="M1507" s="127"/>
      <c r="N1507" s="127"/>
    </row>
    <row r="1508" spans="6:14" x14ac:dyDescent="0.25">
      <c r="F1508" s="124" t="s">
        <v>535</v>
      </c>
      <c r="G1508" s="126" t="s">
        <v>1431</v>
      </c>
      <c r="H1508" s="126"/>
      <c r="I1508" s="126"/>
      <c r="J1508" s="124"/>
      <c r="K1508" s="124" t="s">
        <v>537</v>
      </c>
      <c r="L1508" s="126" t="s">
        <v>1432</v>
      </c>
      <c r="M1508" s="127"/>
      <c r="N1508" s="127"/>
    </row>
    <row r="1509" spans="6:14" x14ac:dyDescent="0.25">
      <c r="F1509" s="124" t="s">
        <v>539</v>
      </c>
      <c r="G1509" s="126" t="s">
        <v>1433</v>
      </c>
      <c r="H1509" s="126" t="s">
        <v>878</v>
      </c>
      <c r="I1509" s="128">
        <v>741191635</v>
      </c>
      <c r="J1509" s="124" t="s">
        <v>542</v>
      </c>
      <c r="K1509" s="126"/>
      <c r="L1509" s="126" t="s">
        <v>1434</v>
      </c>
      <c r="M1509" s="127"/>
      <c r="N1509" s="127"/>
    </row>
    <row r="1510" spans="6:14" x14ac:dyDescent="0.25">
      <c r="F1510" s="124"/>
      <c r="G1510" s="126"/>
      <c r="H1510" s="126"/>
      <c r="I1510" s="126"/>
      <c r="J1510" s="124"/>
      <c r="K1510" s="124" t="s">
        <v>544</v>
      </c>
      <c r="L1510" s="126"/>
      <c r="M1510" s="127"/>
      <c r="N1510" s="127"/>
    </row>
    <row r="1511" spans="6:14" x14ac:dyDescent="0.25">
      <c r="F1511" s="124" t="s">
        <v>545</v>
      </c>
      <c r="G1511" s="126" t="s">
        <v>198</v>
      </c>
      <c r="H1511" s="126"/>
      <c r="I1511" s="126"/>
      <c r="J1511" s="124"/>
      <c r="K1511" s="124" t="s">
        <v>546</v>
      </c>
      <c r="L1511" s="126" t="s">
        <v>1435</v>
      </c>
      <c r="M1511" s="127"/>
      <c r="N1511" s="127"/>
    </row>
    <row r="1512" spans="6:14" x14ac:dyDescent="0.25">
      <c r="F1512" s="126"/>
      <c r="G1512" s="126"/>
      <c r="H1512" s="126"/>
      <c r="I1512" s="126"/>
      <c r="J1512" s="126"/>
      <c r="K1512" s="126"/>
      <c r="L1512" s="126"/>
      <c r="M1512" s="127"/>
      <c r="N1512" s="127"/>
    </row>
    <row r="1513" spans="6:14" x14ac:dyDescent="0.25">
      <c r="F1513" s="126"/>
      <c r="G1513" s="126"/>
      <c r="H1513" s="126"/>
      <c r="I1513" s="126"/>
      <c r="J1513" s="129" t="s">
        <v>586</v>
      </c>
      <c r="K1513" s="130">
        <v>30</v>
      </c>
      <c r="L1513" s="129" t="s">
        <v>587</v>
      </c>
      <c r="M1513" s="127"/>
      <c r="N1513" s="127"/>
    </row>
    <row r="1514" spans="6:14" x14ac:dyDescent="0.25">
      <c r="F1514" s="126"/>
      <c r="G1514" s="126"/>
      <c r="H1514" s="126"/>
      <c r="I1514" s="126"/>
      <c r="J1514" s="126"/>
      <c r="K1514" s="126"/>
      <c r="L1514" s="126"/>
      <c r="M1514" s="127"/>
      <c r="N1514" s="127"/>
    </row>
    <row r="1515" spans="6:14" x14ac:dyDescent="0.25">
      <c r="F1515" s="124"/>
      <c r="G1515" s="124"/>
      <c r="H1515" s="124"/>
      <c r="I1515" s="126"/>
      <c r="J1515" s="126"/>
      <c r="K1515" s="126"/>
      <c r="L1515" s="126"/>
      <c r="M1515" s="127"/>
      <c r="N1515" s="127"/>
    </row>
    <row r="1516" spans="6:14" x14ac:dyDescent="0.25">
      <c r="F1516" s="126" t="s">
        <v>588</v>
      </c>
      <c r="G1516" s="126"/>
      <c r="H1516" s="126"/>
      <c r="I1516" s="126"/>
      <c r="J1516" s="126"/>
      <c r="K1516" s="126"/>
      <c r="L1516" s="126"/>
      <c r="M1516" s="127"/>
      <c r="N1516" s="127"/>
    </row>
    <row r="1517" spans="6:14" x14ac:dyDescent="0.25">
      <c r="F1517" s="126" t="s">
        <v>589</v>
      </c>
      <c r="G1517" s="126"/>
      <c r="H1517" s="126"/>
      <c r="I1517" s="126"/>
      <c r="J1517" s="126"/>
      <c r="K1517" s="126"/>
      <c r="L1517" s="126"/>
      <c r="M1517" s="127"/>
      <c r="N1517" s="127"/>
    </row>
    <row r="1518" spans="6:14" x14ac:dyDescent="0.25">
      <c r="F1518" s="126"/>
      <c r="G1518" s="126"/>
      <c r="H1518" s="126"/>
      <c r="I1518" s="126"/>
      <c r="J1518" s="126"/>
      <c r="K1518" s="126"/>
      <c r="L1518" s="126"/>
      <c r="M1518" s="127"/>
      <c r="N1518" s="127"/>
    </row>
    <row r="1519" spans="6:14" x14ac:dyDescent="0.25">
      <c r="F1519" s="124" t="s">
        <v>533</v>
      </c>
      <c r="G1519" s="125">
        <v>9035221</v>
      </c>
      <c r="H1519" s="126"/>
      <c r="I1519" s="126"/>
      <c r="J1519" s="124"/>
      <c r="K1519" s="124" t="s">
        <v>124</v>
      </c>
      <c r="L1519" s="126" t="s">
        <v>1436</v>
      </c>
      <c r="M1519" s="127"/>
      <c r="N1519" s="127"/>
    </row>
    <row r="1520" spans="6:14" x14ac:dyDescent="0.25">
      <c r="F1520" s="124" t="s">
        <v>535</v>
      </c>
      <c r="G1520" s="126" t="s">
        <v>960</v>
      </c>
      <c r="H1520" s="126"/>
      <c r="I1520" s="126"/>
      <c r="J1520" s="124"/>
      <c r="K1520" s="124" t="s">
        <v>537</v>
      </c>
      <c r="L1520" s="126" t="s">
        <v>961</v>
      </c>
      <c r="M1520" s="127"/>
      <c r="N1520" s="127"/>
    </row>
    <row r="1521" spans="6:14" x14ac:dyDescent="0.25">
      <c r="F1521" s="124" t="s">
        <v>539</v>
      </c>
      <c r="G1521" s="126" t="s">
        <v>962</v>
      </c>
      <c r="H1521" s="126" t="s">
        <v>963</v>
      </c>
      <c r="I1521" s="128">
        <v>891346245</v>
      </c>
      <c r="J1521" s="124" t="s">
        <v>542</v>
      </c>
      <c r="K1521" s="126"/>
      <c r="L1521" s="126" t="s">
        <v>964</v>
      </c>
      <c r="M1521" s="127"/>
      <c r="N1521" s="127"/>
    </row>
    <row r="1522" spans="6:14" x14ac:dyDescent="0.25">
      <c r="F1522" s="124"/>
      <c r="G1522" s="126"/>
      <c r="H1522" s="126"/>
      <c r="I1522" s="126"/>
      <c r="J1522" s="124"/>
      <c r="K1522" s="124" t="s">
        <v>544</v>
      </c>
      <c r="L1522" s="126"/>
      <c r="M1522" s="127"/>
      <c r="N1522" s="127"/>
    </row>
    <row r="1523" spans="6:14" x14ac:dyDescent="0.25">
      <c r="F1523" s="124" t="s">
        <v>545</v>
      </c>
      <c r="G1523" s="126" t="s">
        <v>198</v>
      </c>
      <c r="H1523" s="126"/>
      <c r="I1523" s="126"/>
      <c r="J1523" s="124"/>
      <c r="K1523" s="124" t="s">
        <v>546</v>
      </c>
      <c r="L1523" s="126" t="s">
        <v>975</v>
      </c>
      <c r="M1523" s="127"/>
      <c r="N1523" s="127"/>
    </row>
    <row r="1524" spans="6:14" x14ac:dyDescent="0.25">
      <c r="F1524" s="126"/>
      <c r="G1524" s="126"/>
      <c r="H1524" s="126"/>
      <c r="I1524" s="126"/>
      <c r="J1524" s="126"/>
      <c r="K1524" s="126"/>
      <c r="L1524" s="126"/>
      <c r="M1524" s="127"/>
      <c r="N1524" s="127"/>
    </row>
    <row r="1525" spans="6:14" x14ac:dyDescent="0.25">
      <c r="F1525" s="124" t="s">
        <v>533</v>
      </c>
      <c r="G1525" s="125">
        <v>9035521</v>
      </c>
      <c r="H1525" s="126"/>
      <c r="I1525" s="126"/>
      <c r="J1525" s="124"/>
      <c r="K1525" s="124" t="s">
        <v>124</v>
      </c>
      <c r="L1525" s="126" t="s">
        <v>1437</v>
      </c>
      <c r="M1525" s="127"/>
      <c r="N1525" s="127"/>
    </row>
    <row r="1526" spans="6:14" x14ac:dyDescent="0.25">
      <c r="F1526" s="124" t="s">
        <v>535</v>
      </c>
      <c r="G1526" s="126" t="s">
        <v>960</v>
      </c>
      <c r="H1526" s="126"/>
      <c r="I1526" s="126"/>
      <c r="J1526" s="124"/>
      <c r="K1526" s="124" t="s">
        <v>537</v>
      </c>
      <c r="L1526" s="126" t="s">
        <v>961</v>
      </c>
      <c r="M1526" s="127"/>
      <c r="N1526" s="127"/>
    </row>
    <row r="1527" spans="6:14" x14ac:dyDescent="0.25">
      <c r="F1527" s="124" t="s">
        <v>539</v>
      </c>
      <c r="G1527" s="126" t="s">
        <v>962</v>
      </c>
      <c r="H1527" s="126" t="s">
        <v>963</v>
      </c>
      <c r="I1527" s="128">
        <v>891346245</v>
      </c>
      <c r="J1527" s="124" t="s">
        <v>542</v>
      </c>
      <c r="K1527" s="126"/>
      <c r="L1527" s="126" t="s">
        <v>964</v>
      </c>
      <c r="M1527" s="127"/>
      <c r="N1527" s="127"/>
    </row>
    <row r="1528" spans="6:14" x14ac:dyDescent="0.25">
      <c r="F1528" s="124"/>
      <c r="G1528" s="126"/>
      <c r="H1528" s="126"/>
      <c r="I1528" s="126"/>
      <c r="J1528" s="124"/>
      <c r="K1528" s="124" t="s">
        <v>544</v>
      </c>
      <c r="L1528" s="126"/>
      <c r="M1528" s="127"/>
      <c r="N1528" s="127"/>
    </row>
    <row r="1529" spans="6:14" x14ac:dyDescent="0.25">
      <c r="F1529" s="124" t="s">
        <v>545</v>
      </c>
      <c r="G1529" s="126" t="s">
        <v>198</v>
      </c>
      <c r="H1529" s="126"/>
      <c r="I1529" s="126"/>
      <c r="J1529" s="124"/>
      <c r="K1529" s="124" t="s">
        <v>546</v>
      </c>
      <c r="L1529" s="126" t="s">
        <v>975</v>
      </c>
      <c r="M1529" s="127"/>
      <c r="N1529" s="127"/>
    </row>
    <row r="1530" spans="6:14" x14ac:dyDescent="0.25">
      <c r="F1530" s="126"/>
      <c r="G1530" s="126"/>
      <c r="H1530" s="126"/>
      <c r="I1530" s="126"/>
      <c r="J1530" s="126"/>
      <c r="K1530" s="126"/>
      <c r="L1530" s="126"/>
      <c r="M1530" s="127"/>
      <c r="N1530" s="127"/>
    </row>
    <row r="1531" spans="6:14" x14ac:dyDescent="0.25">
      <c r="F1531" s="124" t="s">
        <v>533</v>
      </c>
      <c r="G1531" s="125">
        <v>9035721</v>
      </c>
      <c r="H1531" s="126"/>
      <c r="I1531" s="126"/>
      <c r="J1531" s="124"/>
      <c r="K1531" s="124" t="s">
        <v>124</v>
      </c>
      <c r="L1531" s="126" t="s">
        <v>1438</v>
      </c>
      <c r="M1531" s="127"/>
      <c r="N1531" s="127"/>
    </row>
    <row r="1532" spans="6:14" x14ac:dyDescent="0.25">
      <c r="F1532" s="124" t="s">
        <v>535</v>
      </c>
      <c r="G1532" s="126" t="s">
        <v>1439</v>
      </c>
      <c r="H1532" s="126"/>
      <c r="I1532" s="126"/>
      <c r="J1532" s="124"/>
      <c r="K1532" s="124" t="s">
        <v>537</v>
      </c>
      <c r="L1532" s="126" t="s">
        <v>1440</v>
      </c>
      <c r="M1532" s="127"/>
      <c r="N1532" s="127"/>
    </row>
    <row r="1533" spans="6:14" x14ac:dyDescent="0.25">
      <c r="F1533" s="124" t="s">
        <v>539</v>
      </c>
      <c r="G1533" s="131" t="s">
        <v>1441</v>
      </c>
      <c r="H1533" s="126" t="s">
        <v>871</v>
      </c>
      <c r="I1533" s="128">
        <v>334018104</v>
      </c>
      <c r="J1533" s="124" t="s">
        <v>542</v>
      </c>
      <c r="K1533" s="126"/>
      <c r="L1533" s="126" t="s">
        <v>687</v>
      </c>
      <c r="M1533" s="127"/>
      <c r="N1533" s="127"/>
    </row>
    <row r="1534" spans="6:14" x14ac:dyDescent="0.25">
      <c r="F1534" s="124"/>
      <c r="G1534" s="131" t="s">
        <v>1442</v>
      </c>
      <c r="H1534" s="126"/>
      <c r="I1534" s="126"/>
      <c r="J1534" s="124"/>
      <c r="K1534" s="124" t="s">
        <v>544</v>
      </c>
      <c r="L1534" s="126"/>
      <c r="M1534" s="127"/>
      <c r="N1534" s="127"/>
    </row>
    <row r="1535" spans="6:14" x14ac:dyDescent="0.25">
      <c r="F1535" s="124" t="s">
        <v>545</v>
      </c>
      <c r="G1535" s="126" t="s">
        <v>198</v>
      </c>
      <c r="H1535" s="126"/>
      <c r="I1535" s="126"/>
      <c r="J1535" s="124"/>
      <c r="K1535" s="124" t="s">
        <v>546</v>
      </c>
      <c r="L1535" s="126" t="s">
        <v>198</v>
      </c>
      <c r="M1535" s="127"/>
      <c r="N1535" s="127"/>
    </row>
    <row r="1536" spans="6:14" x14ac:dyDescent="0.25">
      <c r="F1536" s="126"/>
      <c r="G1536" s="126"/>
      <c r="H1536" s="126"/>
      <c r="I1536" s="126"/>
      <c r="J1536" s="126"/>
      <c r="K1536" s="126"/>
      <c r="L1536" s="126"/>
      <c r="M1536" s="127"/>
      <c r="N1536" s="127"/>
    </row>
    <row r="1537" spans="6:14" x14ac:dyDescent="0.25">
      <c r="F1537" s="124" t="s">
        <v>533</v>
      </c>
      <c r="G1537" s="125">
        <v>9035821</v>
      </c>
      <c r="H1537" s="126"/>
      <c r="I1537" s="126"/>
      <c r="J1537" s="124"/>
      <c r="K1537" s="124" t="s">
        <v>124</v>
      </c>
      <c r="L1537" s="126" t="s">
        <v>1443</v>
      </c>
      <c r="M1537" s="127"/>
      <c r="N1537" s="127"/>
    </row>
    <row r="1538" spans="6:14" x14ac:dyDescent="0.25">
      <c r="F1538" s="124" t="s">
        <v>535</v>
      </c>
      <c r="G1538" s="126" t="s">
        <v>581</v>
      </c>
      <c r="H1538" s="126"/>
      <c r="I1538" s="126"/>
      <c r="J1538" s="124"/>
      <c r="K1538" s="124" t="s">
        <v>537</v>
      </c>
      <c r="L1538" s="126" t="s">
        <v>1444</v>
      </c>
      <c r="M1538" s="127"/>
      <c r="N1538" s="127"/>
    </row>
    <row r="1539" spans="6:14" x14ac:dyDescent="0.25">
      <c r="F1539" s="124" t="s">
        <v>539</v>
      </c>
      <c r="G1539" s="126" t="s">
        <v>1445</v>
      </c>
      <c r="H1539" s="126" t="s">
        <v>682</v>
      </c>
      <c r="I1539" s="128">
        <v>785012931</v>
      </c>
      <c r="J1539" s="124" t="s">
        <v>542</v>
      </c>
      <c r="K1539" s="126"/>
      <c r="L1539" s="126" t="s">
        <v>1446</v>
      </c>
      <c r="M1539" s="127"/>
      <c r="N1539" s="127"/>
    </row>
    <row r="1540" spans="6:14" x14ac:dyDescent="0.25">
      <c r="F1540" s="124"/>
      <c r="G1540" s="126"/>
      <c r="H1540" s="126"/>
      <c r="I1540" s="126"/>
      <c r="J1540" s="124"/>
      <c r="K1540" s="124" t="s">
        <v>544</v>
      </c>
      <c r="L1540" s="126"/>
      <c r="M1540" s="127"/>
      <c r="N1540" s="127"/>
    </row>
    <row r="1541" spans="6:14" x14ac:dyDescent="0.25">
      <c r="F1541" s="124" t="s">
        <v>545</v>
      </c>
      <c r="G1541" s="126" t="s">
        <v>198</v>
      </c>
      <c r="H1541" s="126"/>
      <c r="I1541" s="126"/>
      <c r="J1541" s="124"/>
      <c r="K1541" s="124" t="s">
        <v>546</v>
      </c>
      <c r="L1541" s="126" t="s">
        <v>198</v>
      </c>
      <c r="M1541" s="127"/>
      <c r="N1541" s="127"/>
    </row>
    <row r="1542" spans="6:14" x14ac:dyDescent="0.25">
      <c r="F1542" s="126"/>
      <c r="G1542" s="126"/>
      <c r="H1542" s="126"/>
      <c r="I1542" s="126"/>
      <c r="J1542" s="126"/>
      <c r="K1542" s="126"/>
      <c r="L1542" s="126"/>
      <c r="M1542" s="127"/>
      <c r="N1542" s="127"/>
    </row>
    <row r="1543" spans="6:14" x14ac:dyDescent="0.25">
      <c r="F1543" s="124" t="s">
        <v>533</v>
      </c>
      <c r="G1543" s="125">
        <v>9036721</v>
      </c>
      <c r="H1543" s="126"/>
      <c r="I1543" s="126"/>
      <c r="J1543" s="124"/>
      <c r="K1543" s="124" t="s">
        <v>124</v>
      </c>
      <c r="L1543" s="126" t="s">
        <v>1447</v>
      </c>
      <c r="M1543" s="127"/>
      <c r="N1543" s="127"/>
    </row>
    <row r="1544" spans="6:14" x14ac:dyDescent="0.25">
      <c r="F1544" s="124" t="s">
        <v>535</v>
      </c>
      <c r="G1544" s="126" t="s">
        <v>974</v>
      </c>
      <c r="H1544" s="126"/>
      <c r="I1544" s="126"/>
      <c r="J1544" s="124"/>
      <c r="K1544" s="124" t="s">
        <v>537</v>
      </c>
      <c r="L1544" s="126" t="s">
        <v>961</v>
      </c>
      <c r="M1544" s="127"/>
      <c r="N1544" s="127"/>
    </row>
    <row r="1545" spans="6:14" x14ac:dyDescent="0.25">
      <c r="F1545" s="124" t="s">
        <v>539</v>
      </c>
      <c r="G1545" s="126" t="s">
        <v>962</v>
      </c>
      <c r="H1545" s="126" t="s">
        <v>963</v>
      </c>
      <c r="I1545" s="128">
        <v>891346245</v>
      </c>
      <c r="J1545" s="124" t="s">
        <v>542</v>
      </c>
      <c r="K1545" s="126"/>
      <c r="L1545" s="126" t="s">
        <v>1448</v>
      </c>
      <c r="M1545" s="127"/>
      <c r="N1545" s="127"/>
    </row>
    <row r="1546" spans="6:14" x14ac:dyDescent="0.25">
      <c r="F1546" s="124"/>
      <c r="G1546" s="126"/>
      <c r="H1546" s="126"/>
      <c r="I1546" s="126"/>
      <c r="J1546" s="124"/>
      <c r="K1546" s="124" t="s">
        <v>544</v>
      </c>
      <c r="L1546" s="126"/>
      <c r="M1546" s="127"/>
      <c r="N1546" s="127"/>
    </row>
    <row r="1547" spans="6:14" x14ac:dyDescent="0.25">
      <c r="F1547" s="124" t="s">
        <v>545</v>
      </c>
      <c r="G1547" s="126" t="s">
        <v>198</v>
      </c>
      <c r="H1547" s="126"/>
      <c r="I1547" s="126"/>
      <c r="J1547" s="124"/>
      <c r="K1547" s="124" t="s">
        <v>546</v>
      </c>
      <c r="L1547" s="126" t="s">
        <v>1449</v>
      </c>
      <c r="M1547" s="127"/>
      <c r="N1547" s="127"/>
    </row>
    <row r="1548" spans="6:14" x14ac:dyDescent="0.25">
      <c r="F1548" s="126"/>
      <c r="G1548" s="126"/>
      <c r="H1548" s="126"/>
      <c r="I1548" s="126"/>
      <c r="J1548" s="126"/>
      <c r="K1548" s="126"/>
      <c r="L1548" s="126"/>
      <c r="M1548" s="127"/>
      <c r="N1548" s="127"/>
    </row>
    <row r="1549" spans="6:14" x14ac:dyDescent="0.25">
      <c r="F1549" s="124" t="s">
        <v>533</v>
      </c>
      <c r="G1549" s="125">
        <v>9036921</v>
      </c>
      <c r="H1549" s="126"/>
      <c r="I1549" s="126"/>
      <c r="J1549" s="124"/>
      <c r="K1549" s="124" t="s">
        <v>124</v>
      </c>
      <c r="L1549" s="126" t="s">
        <v>1450</v>
      </c>
      <c r="M1549" s="127"/>
      <c r="N1549" s="127"/>
    </row>
    <row r="1550" spans="6:14" x14ac:dyDescent="0.25">
      <c r="F1550" s="124" t="s">
        <v>535</v>
      </c>
      <c r="G1550" s="126" t="s">
        <v>960</v>
      </c>
      <c r="H1550" s="126"/>
      <c r="I1550" s="126"/>
      <c r="J1550" s="124"/>
      <c r="K1550" s="124" t="s">
        <v>537</v>
      </c>
      <c r="L1550" s="126" t="s">
        <v>961</v>
      </c>
      <c r="M1550" s="127"/>
      <c r="N1550" s="127"/>
    </row>
    <row r="1551" spans="6:14" x14ac:dyDescent="0.25">
      <c r="F1551" s="124" t="s">
        <v>539</v>
      </c>
      <c r="G1551" s="126" t="s">
        <v>962</v>
      </c>
      <c r="H1551" s="126" t="s">
        <v>963</v>
      </c>
      <c r="I1551" s="128">
        <v>891346245</v>
      </c>
      <c r="J1551" s="124" t="s">
        <v>542</v>
      </c>
      <c r="K1551" s="126"/>
      <c r="L1551" s="126" t="s">
        <v>964</v>
      </c>
      <c r="M1551" s="127"/>
      <c r="N1551" s="127"/>
    </row>
    <row r="1552" spans="6:14" x14ac:dyDescent="0.25">
      <c r="F1552" s="124"/>
      <c r="G1552" s="126"/>
      <c r="H1552" s="126"/>
      <c r="I1552" s="126"/>
      <c r="J1552" s="124"/>
      <c r="K1552" s="124" t="s">
        <v>544</v>
      </c>
      <c r="L1552" s="126"/>
      <c r="M1552" s="127"/>
      <c r="N1552" s="127"/>
    </row>
    <row r="1553" spans="6:14" x14ac:dyDescent="0.25">
      <c r="F1553" s="124" t="s">
        <v>545</v>
      </c>
      <c r="G1553" s="126" t="s">
        <v>198</v>
      </c>
      <c r="H1553" s="126"/>
      <c r="I1553" s="126"/>
      <c r="J1553" s="124"/>
      <c r="K1553" s="124" t="s">
        <v>546</v>
      </c>
      <c r="L1553" s="126" t="s">
        <v>975</v>
      </c>
      <c r="M1553" s="127"/>
      <c r="N1553" s="127"/>
    </row>
    <row r="1554" spans="6:14" x14ac:dyDescent="0.25">
      <c r="F1554" s="126"/>
      <c r="G1554" s="126"/>
      <c r="H1554" s="126"/>
      <c r="I1554" s="126"/>
      <c r="J1554" s="126"/>
      <c r="K1554" s="126"/>
      <c r="L1554" s="126"/>
      <c r="M1554" s="127"/>
      <c r="N1554" s="127"/>
    </row>
    <row r="1555" spans="6:14" x14ac:dyDescent="0.25">
      <c r="F1555" s="124" t="s">
        <v>533</v>
      </c>
      <c r="G1555" s="125">
        <v>9037221</v>
      </c>
      <c r="H1555" s="126"/>
      <c r="I1555" s="126"/>
      <c r="J1555" s="124"/>
      <c r="K1555" s="124" t="s">
        <v>124</v>
      </c>
      <c r="L1555" s="126" t="s">
        <v>1040</v>
      </c>
      <c r="M1555" s="127"/>
      <c r="N1555" s="127"/>
    </row>
    <row r="1556" spans="6:14" x14ac:dyDescent="0.25">
      <c r="F1556" s="124" t="s">
        <v>535</v>
      </c>
      <c r="G1556" s="126" t="s">
        <v>960</v>
      </c>
      <c r="H1556" s="126"/>
      <c r="I1556" s="126"/>
      <c r="J1556" s="124"/>
      <c r="K1556" s="124" t="s">
        <v>537</v>
      </c>
      <c r="L1556" s="126" t="s">
        <v>961</v>
      </c>
      <c r="M1556" s="127"/>
      <c r="N1556" s="127"/>
    </row>
    <row r="1557" spans="6:14" x14ac:dyDescent="0.25">
      <c r="F1557" s="124" t="s">
        <v>539</v>
      </c>
      <c r="G1557" s="126" t="s">
        <v>962</v>
      </c>
      <c r="H1557" s="126" t="s">
        <v>963</v>
      </c>
      <c r="I1557" s="128">
        <v>891346245</v>
      </c>
      <c r="J1557" s="124" t="s">
        <v>542</v>
      </c>
      <c r="K1557" s="126"/>
      <c r="L1557" s="126" t="s">
        <v>964</v>
      </c>
      <c r="M1557" s="127"/>
      <c r="N1557" s="127"/>
    </row>
    <row r="1558" spans="6:14" x14ac:dyDescent="0.25">
      <c r="F1558" s="124"/>
      <c r="G1558" s="126"/>
      <c r="H1558" s="126"/>
      <c r="I1558" s="126"/>
      <c r="J1558" s="124"/>
      <c r="K1558" s="124" t="s">
        <v>544</v>
      </c>
      <c r="L1558" s="126"/>
      <c r="M1558" s="127"/>
      <c r="N1558" s="127"/>
    </row>
    <row r="1559" spans="6:14" x14ac:dyDescent="0.25">
      <c r="F1559" s="124" t="s">
        <v>545</v>
      </c>
      <c r="G1559" s="126" t="s">
        <v>198</v>
      </c>
      <c r="H1559" s="126"/>
      <c r="I1559" s="126"/>
      <c r="J1559" s="124"/>
      <c r="K1559" s="124" t="s">
        <v>546</v>
      </c>
      <c r="L1559" s="126" t="s">
        <v>975</v>
      </c>
      <c r="M1559" s="127"/>
      <c r="N1559" s="127"/>
    </row>
    <row r="1560" spans="6:14" x14ac:dyDescent="0.25">
      <c r="F1560" s="126"/>
      <c r="G1560" s="126"/>
      <c r="H1560" s="126"/>
      <c r="I1560" s="126"/>
      <c r="J1560" s="126"/>
      <c r="K1560" s="126"/>
      <c r="L1560" s="126"/>
      <c r="M1560" s="127"/>
      <c r="N1560" s="127"/>
    </row>
    <row r="1561" spans="6:14" x14ac:dyDescent="0.25">
      <c r="F1561" s="126"/>
      <c r="G1561" s="126"/>
      <c r="H1561" s="126"/>
      <c r="I1561" s="126"/>
      <c r="J1561" s="129" t="s">
        <v>586</v>
      </c>
      <c r="K1561" s="130">
        <v>31</v>
      </c>
      <c r="L1561" s="129" t="s">
        <v>587</v>
      </c>
      <c r="M1561" s="127"/>
      <c r="N1561" s="127"/>
    </row>
    <row r="1562" spans="6:14" x14ac:dyDescent="0.25">
      <c r="F1562" s="126"/>
      <c r="G1562" s="126"/>
      <c r="H1562" s="126"/>
      <c r="I1562" s="126"/>
      <c r="J1562" s="126"/>
      <c r="K1562" s="126"/>
      <c r="L1562" s="126"/>
      <c r="M1562" s="127"/>
      <c r="N1562" s="127"/>
    </row>
    <row r="1563" spans="6:14" x14ac:dyDescent="0.25">
      <c r="F1563" s="124"/>
      <c r="G1563" s="124"/>
      <c r="H1563" s="124"/>
      <c r="I1563" s="126"/>
      <c r="J1563" s="126"/>
      <c r="K1563" s="126"/>
      <c r="L1563" s="126"/>
      <c r="M1563" s="127"/>
      <c r="N1563" s="127"/>
    </row>
    <row r="1564" spans="6:14" x14ac:dyDescent="0.25">
      <c r="F1564" s="126" t="s">
        <v>588</v>
      </c>
      <c r="G1564" s="126"/>
      <c r="H1564" s="126"/>
      <c r="I1564" s="126"/>
      <c r="J1564" s="126"/>
      <c r="K1564" s="126"/>
      <c r="L1564" s="126"/>
      <c r="M1564" s="127"/>
      <c r="N1564" s="127"/>
    </row>
    <row r="1565" spans="6:14" x14ac:dyDescent="0.25">
      <c r="F1565" s="126" t="s">
        <v>589</v>
      </c>
      <c r="G1565" s="126"/>
      <c r="H1565" s="126"/>
      <c r="I1565" s="126"/>
      <c r="J1565" s="126"/>
      <c r="K1565" s="126"/>
      <c r="L1565" s="126"/>
      <c r="M1565" s="127"/>
      <c r="N1565" s="127"/>
    </row>
    <row r="1566" spans="6:14" x14ac:dyDescent="0.25">
      <c r="F1566" s="126"/>
      <c r="G1566" s="126"/>
      <c r="H1566" s="126"/>
      <c r="I1566" s="126"/>
      <c r="J1566" s="126"/>
      <c r="K1566" s="126"/>
      <c r="L1566" s="126"/>
      <c r="M1566" s="127"/>
      <c r="N1566" s="127"/>
    </row>
    <row r="1567" spans="6:14" x14ac:dyDescent="0.25">
      <c r="F1567" s="124" t="s">
        <v>533</v>
      </c>
      <c r="G1567" s="125">
        <v>9037321</v>
      </c>
      <c r="H1567" s="126"/>
      <c r="I1567" s="126"/>
      <c r="J1567" s="124"/>
      <c r="K1567" s="124" t="s">
        <v>124</v>
      </c>
      <c r="L1567" s="126" t="s">
        <v>1451</v>
      </c>
      <c r="M1567" s="127"/>
      <c r="N1567" s="127"/>
    </row>
    <row r="1568" spans="6:14" x14ac:dyDescent="0.25">
      <c r="F1568" s="124" t="s">
        <v>535</v>
      </c>
      <c r="G1568" s="131" t="s">
        <v>1452</v>
      </c>
      <c r="H1568" s="131"/>
      <c r="I1568" s="131"/>
      <c r="J1568" s="126"/>
      <c r="K1568" s="126"/>
      <c r="L1568" s="126"/>
      <c r="M1568" s="127"/>
      <c r="N1568" s="127"/>
    </row>
    <row r="1569" spans="6:14" x14ac:dyDescent="0.25">
      <c r="F1569" s="124"/>
      <c r="G1569" s="131" t="s">
        <v>686</v>
      </c>
      <c r="H1569" s="131"/>
      <c r="I1569" s="131"/>
      <c r="J1569" s="124"/>
      <c r="K1569" s="124" t="s">
        <v>537</v>
      </c>
      <c r="L1569" s="126" t="s">
        <v>1453</v>
      </c>
      <c r="M1569" s="127"/>
      <c r="N1569" s="127"/>
    </row>
    <row r="1570" spans="6:14" x14ac:dyDescent="0.25">
      <c r="F1570" s="124" t="s">
        <v>539</v>
      </c>
      <c r="G1570" s="126" t="s">
        <v>1454</v>
      </c>
      <c r="H1570" s="126" t="s">
        <v>1116</v>
      </c>
      <c r="I1570" s="128">
        <v>805387163</v>
      </c>
      <c r="J1570" s="124" t="s">
        <v>542</v>
      </c>
      <c r="K1570" s="126"/>
      <c r="L1570" s="126" t="s">
        <v>1455</v>
      </c>
      <c r="M1570" s="127"/>
      <c r="N1570" s="127"/>
    </row>
    <row r="1571" spans="6:14" x14ac:dyDescent="0.25">
      <c r="F1571" s="124"/>
      <c r="G1571" s="126"/>
      <c r="H1571" s="126"/>
      <c r="I1571" s="126"/>
      <c r="J1571" s="124"/>
      <c r="K1571" s="124" t="s">
        <v>544</v>
      </c>
      <c r="L1571" s="126"/>
      <c r="M1571" s="127"/>
      <c r="N1571" s="127"/>
    </row>
    <row r="1572" spans="6:14" x14ac:dyDescent="0.25">
      <c r="F1572" s="124" t="s">
        <v>545</v>
      </c>
      <c r="G1572" s="126" t="s">
        <v>198</v>
      </c>
      <c r="H1572" s="126"/>
      <c r="I1572" s="126"/>
      <c r="J1572" s="124"/>
      <c r="K1572" s="124" t="s">
        <v>546</v>
      </c>
      <c r="L1572" s="126" t="s">
        <v>1456</v>
      </c>
      <c r="M1572" s="127"/>
      <c r="N1572" s="127"/>
    </row>
    <row r="1573" spans="6:14" x14ac:dyDescent="0.25">
      <c r="F1573" s="126"/>
      <c r="G1573" s="126"/>
      <c r="H1573" s="126"/>
      <c r="I1573" s="126"/>
      <c r="J1573" s="126"/>
      <c r="K1573" s="126"/>
      <c r="L1573" s="126"/>
      <c r="M1573" s="127"/>
      <c r="N1573" s="127"/>
    </row>
    <row r="1574" spans="6:14" x14ac:dyDescent="0.25">
      <c r="F1574" s="124" t="s">
        <v>533</v>
      </c>
      <c r="G1574" s="125">
        <v>9037621</v>
      </c>
      <c r="H1574" s="126"/>
      <c r="I1574" s="126"/>
      <c r="J1574" s="124"/>
      <c r="K1574" s="124" t="s">
        <v>124</v>
      </c>
      <c r="L1574" s="126" t="s">
        <v>1457</v>
      </c>
      <c r="M1574" s="127"/>
      <c r="N1574" s="127"/>
    </row>
    <row r="1575" spans="6:14" x14ac:dyDescent="0.25">
      <c r="F1575" s="124" t="s">
        <v>535</v>
      </c>
      <c r="G1575" s="126" t="s">
        <v>960</v>
      </c>
      <c r="H1575" s="126"/>
      <c r="I1575" s="126"/>
      <c r="J1575" s="124"/>
      <c r="K1575" s="124" t="s">
        <v>537</v>
      </c>
      <c r="L1575" s="126" t="s">
        <v>961</v>
      </c>
      <c r="M1575" s="127"/>
      <c r="N1575" s="127"/>
    </row>
    <row r="1576" spans="6:14" x14ac:dyDescent="0.25">
      <c r="F1576" s="124" t="s">
        <v>539</v>
      </c>
      <c r="G1576" s="126" t="s">
        <v>962</v>
      </c>
      <c r="H1576" s="126" t="s">
        <v>963</v>
      </c>
      <c r="I1576" s="128">
        <v>891346245</v>
      </c>
      <c r="J1576" s="124" t="s">
        <v>542</v>
      </c>
      <c r="K1576" s="126"/>
      <c r="L1576" s="126" t="s">
        <v>964</v>
      </c>
      <c r="M1576" s="127"/>
      <c r="N1576" s="127"/>
    </row>
    <row r="1577" spans="6:14" x14ac:dyDescent="0.25">
      <c r="F1577" s="124"/>
      <c r="G1577" s="126"/>
      <c r="H1577" s="126"/>
      <c r="I1577" s="126"/>
      <c r="J1577" s="124"/>
      <c r="K1577" s="124" t="s">
        <v>544</v>
      </c>
      <c r="L1577" s="126"/>
      <c r="M1577" s="127"/>
      <c r="N1577" s="127"/>
    </row>
    <row r="1578" spans="6:14" x14ac:dyDescent="0.25">
      <c r="F1578" s="124" t="s">
        <v>545</v>
      </c>
      <c r="G1578" s="126" t="s">
        <v>198</v>
      </c>
      <c r="H1578" s="126"/>
      <c r="I1578" s="126"/>
      <c r="J1578" s="124"/>
      <c r="K1578" s="124" t="s">
        <v>546</v>
      </c>
      <c r="L1578" s="126" t="s">
        <v>975</v>
      </c>
      <c r="M1578" s="127"/>
      <c r="N1578" s="127"/>
    </row>
    <row r="1579" spans="6:14" x14ac:dyDescent="0.25">
      <c r="F1579" s="126"/>
      <c r="G1579" s="126"/>
      <c r="H1579" s="126"/>
      <c r="I1579" s="126"/>
      <c r="J1579" s="126"/>
      <c r="K1579" s="126"/>
      <c r="L1579" s="126"/>
      <c r="M1579" s="127"/>
      <c r="N1579" s="127"/>
    </row>
    <row r="1580" spans="6:14" x14ac:dyDescent="0.25">
      <c r="F1580" s="124" t="s">
        <v>533</v>
      </c>
      <c r="G1580" s="125">
        <v>9037721</v>
      </c>
      <c r="H1580" s="126"/>
      <c r="I1580" s="126"/>
      <c r="J1580" s="124"/>
      <c r="K1580" s="124" t="s">
        <v>124</v>
      </c>
      <c r="L1580" s="126" t="s">
        <v>1042</v>
      </c>
      <c r="M1580" s="127"/>
      <c r="N1580" s="127"/>
    </row>
    <row r="1581" spans="6:14" x14ac:dyDescent="0.25">
      <c r="F1581" s="124" t="s">
        <v>535</v>
      </c>
      <c r="G1581" s="126" t="s">
        <v>1458</v>
      </c>
      <c r="H1581" s="126"/>
      <c r="I1581" s="126"/>
      <c r="J1581" s="124"/>
      <c r="K1581" s="124" t="s">
        <v>537</v>
      </c>
      <c r="L1581" s="126" t="s">
        <v>1044</v>
      </c>
      <c r="M1581" s="127"/>
      <c r="N1581" s="127"/>
    </row>
    <row r="1582" spans="6:14" x14ac:dyDescent="0.25">
      <c r="F1582" s="124" t="s">
        <v>539</v>
      </c>
      <c r="G1582" s="126" t="s">
        <v>1045</v>
      </c>
      <c r="H1582" s="126" t="s">
        <v>1046</v>
      </c>
      <c r="I1582" s="128">
        <v>933021392</v>
      </c>
      <c r="J1582" s="124" t="s">
        <v>542</v>
      </c>
      <c r="K1582" s="126"/>
      <c r="L1582" s="126" t="s">
        <v>1459</v>
      </c>
      <c r="M1582" s="127"/>
      <c r="N1582" s="127"/>
    </row>
    <row r="1583" spans="6:14" x14ac:dyDescent="0.25">
      <c r="F1583" s="124"/>
      <c r="G1583" s="126"/>
      <c r="H1583" s="126"/>
      <c r="I1583" s="126"/>
      <c r="J1583" s="124"/>
      <c r="K1583" s="124" t="s">
        <v>544</v>
      </c>
      <c r="L1583" s="126"/>
      <c r="M1583" s="127"/>
      <c r="N1583" s="127"/>
    </row>
    <row r="1584" spans="6:14" x14ac:dyDescent="0.25">
      <c r="F1584" s="124" t="s">
        <v>545</v>
      </c>
      <c r="G1584" s="126" t="s">
        <v>198</v>
      </c>
      <c r="H1584" s="126"/>
      <c r="I1584" s="126"/>
      <c r="J1584" s="124"/>
      <c r="K1584" s="124" t="s">
        <v>546</v>
      </c>
      <c r="L1584" s="126" t="s">
        <v>1460</v>
      </c>
      <c r="M1584" s="127"/>
      <c r="N1584" s="127"/>
    </row>
    <row r="1585" spans="6:14" x14ac:dyDescent="0.25">
      <c r="F1585" s="126"/>
      <c r="G1585" s="126"/>
      <c r="H1585" s="126"/>
      <c r="I1585" s="126"/>
      <c r="J1585" s="126"/>
      <c r="K1585" s="126"/>
      <c r="L1585" s="126"/>
      <c r="M1585" s="127"/>
      <c r="N1585" s="127"/>
    </row>
    <row r="1586" spans="6:14" x14ac:dyDescent="0.25">
      <c r="F1586" s="124" t="s">
        <v>533</v>
      </c>
      <c r="G1586" s="125">
        <v>9037921</v>
      </c>
      <c r="H1586" s="126"/>
      <c r="I1586" s="126"/>
      <c r="J1586" s="124"/>
      <c r="K1586" s="124" t="s">
        <v>124</v>
      </c>
      <c r="L1586" s="126" t="s">
        <v>1461</v>
      </c>
      <c r="M1586" s="127"/>
      <c r="N1586" s="127"/>
    </row>
    <row r="1587" spans="6:14" x14ac:dyDescent="0.25">
      <c r="F1587" s="124" t="s">
        <v>535</v>
      </c>
      <c r="G1587" s="126" t="s">
        <v>198</v>
      </c>
      <c r="H1587" s="126"/>
      <c r="I1587" s="126"/>
      <c r="J1587" s="124"/>
      <c r="K1587" s="124" t="s">
        <v>537</v>
      </c>
      <c r="L1587" s="126" t="s">
        <v>1462</v>
      </c>
      <c r="M1587" s="127"/>
      <c r="N1587" s="127"/>
    </row>
    <row r="1588" spans="6:14" x14ac:dyDescent="0.25">
      <c r="F1588" s="124" t="s">
        <v>539</v>
      </c>
      <c r="G1588" s="126" t="s">
        <v>1463</v>
      </c>
      <c r="H1588" s="126" t="s">
        <v>1020</v>
      </c>
      <c r="I1588" s="132">
        <v>85406241</v>
      </c>
      <c r="J1588" s="124" t="s">
        <v>542</v>
      </c>
      <c r="K1588" s="126"/>
      <c r="L1588" s="126" t="s">
        <v>1081</v>
      </c>
      <c r="M1588" s="127"/>
      <c r="N1588" s="127"/>
    </row>
    <row r="1589" spans="6:14" x14ac:dyDescent="0.25">
      <c r="F1589" s="124"/>
      <c r="G1589" s="126"/>
      <c r="H1589" s="126"/>
      <c r="I1589" s="126"/>
      <c r="J1589" s="124"/>
      <c r="K1589" s="124" t="s">
        <v>544</v>
      </c>
      <c r="L1589" s="126"/>
      <c r="M1589" s="127"/>
      <c r="N1589" s="127"/>
    </row>
    <row r="1590" spans="6:14" x14ac:dyDescent="0.25">
      <c r="F1590" s="124" t="s">
        <v>545</v>
      </c>
      <c r="G1590" s="126" t="s">
        <v>198</v>
      </c>
      <c r="H1590" s="126"/>
      <c r="I1590" s="126"/>
      <c r="J1590" s="124"/>
      <c r="K1590" s="124" t="s">
        <v>546</v>
      </c>
      <c r="L1590" s="126" t="s">
        <v>1082</v>
      </c>
      <c r="M1590" s="127"/>
      <c r="N1590" s="127"/>
    </row>
    <row r="1591" spans="6:14" x14ac:dyDescent="0.25">
      <c r="F1591" s="126"/>
      <c r="G1591" s="126"/>
      <c r="H1591" s="126"/>
      <c r="I1591" s="126"/>
      <c r="J1591" s="126"/>
      <c r="K1591" s="126"/>
      <c r="L1591" s="126"/>
      <c r="M1591" s="127"/>
      <c r="N1591" s="127"/>
    </row>
    <row r="1592" spans="6:14" x14ac:dyDescent="0.25">
      <c r="F1592" s="124" t="s">
        <v>533</v>
      </c>
      <c r="G1592" s="125">
        <v>9038521</v>
      </c>
      <c r="H1592" s="126"/>
      <c r="I1592" s="126"/>
      <c r="J1592" s="124"/>
      <c r="K1592" s="124" t="s">
        <v>124</v>
      </c>
      <c r="L1592" s="126" t="s">
        <v>1464</v>
      </c>
      <c r="M1592" s="127"/>
      <c r="N1592" s="127"/>
    </row>
    <row r="1593" spans="6:14" x14ac:dyDescent="0.25">
      <c r="F1593" s="124" t="s">
        <v>535</v>
      </c>
      <c r="G1593" s="126" t="s">
        <v>1465</v>
      </c>
      <c r="H1593" s="126"/>
      <c r="I1593" s="126"/>
      <c r="J1593" s="124"/>
      <c r="K1593" s="124" t="s">
        <v>537</v>
      </c>
      <c r="L1593" s="126" t="s">
        <v>1466</v>
      </c>
      <c r="M1593" s="127"/>
      <c r="N1593" s="127"/>
    </row>
    <row r="1594" spans="6:14" x14ac:dyDescent="0.25">
      <c r="F1594" s="124" t="s">
        <v>539</v>
      </c>
      <c r="G1594" s="131" t="s">
        <v>1467</v>
      </c>
      <c r="H1594" s="126" t="s">
        <v>917</v>
      </c>
      <c r="I1594" s="128">
        <v>662255900</v>
      </c>
      <c r="J1594" s="124" t="s">
        <v>542</v>
      </c>
      <c r="K1594" s="126"/>
      <c r="L1594" s="126" t="s">
        <v>1468</v>
      </c>
      <c r="M1594" s="127"/>
      <c r="N1594" s="127"/>
    </row>
    <row r="1595" spans="6:14" x14ac:dyDescent="0.25">
      <c r="F1595" s="124"/>
      <c r="G1595" s="131" t="s">
        <v>1469</v>
      </c>
      <c r="H1595" s="126"/>
      <c r="I1595" s="126"/>
      <c r="J1595" s="124"/>
      <c r="K1595" s="124" t="s">
        <v>544</v>
      </c>
      <c r="L1595" s="126"/>
      <c r="M1595" s="127"/>
      <c r="N1595" s="127"/>
    </row>
    <row r="1596" spans="6:14" x14ac:dyDescent="0.25">
      <c r="F1596" s="124" t="s">
        <v>545</v>
      </c>
      <c r="G1596" s="126" t="s">
        <v>198</v>
      </c>
      <c r="H1596" s="126"/>
      <c r="I1596" s="126"/>
      <c r="J1596" s="124"/>
      <c r="K1596" s="124" t="s">
        <v>546</v>
      </c>
      <c r="L1596" s="126" t="s">
        <v>1470</v>
      </c>
      <c r="M1596" s="127"/>
      <c r="N1596" s="127"/>
    </row>
    <row r="1597" spans="6:14" x14ac:dyDescent="0.25">
      <c r="F1597" s="126"/>
      <c r="G1597" s="126"/>
      <c r="H1597" s="126"/>
      <c r="I1597" s="126"/>
      <c r="J1597" s="126"/>
      <c r="K1597" s="126"/>
      <c r="L1597" s="126"/>
      <c r="M1597" s="127"/>
      <c r="N1597" s="127"/>
    </row>
    <row r="1598" spans="6:14" x14ac:dyDescent="0.25">
      <c r="F1598" s="124" t="s">
        <v>533</v>
      </c>
      <c r="G1598" s="125">
        <v>9038721</v>
      </c>
      <c r="H1598" s="126"/>
      <c r="I1598" s="126"/>
      <c r="J1598" s="124"/>
      <c r="K1598" s="124" t="s">
        <v>124</v>
      </c>
      <c r="L1598" s="126" t="s">
        <v>1471</v>
      </c>
      <c r="M1598" s="127"/>
      <c r="N1598" s="127"/>
    </row>
    <row r="1599" spans="6:14" x14ac:dyDescent="0.25">
      <c r="F1599" s="124" t="s">
        <v>535</v>
      </c>
      <c r="G1599" s="126" t="s">
        <v>1472</v>
      </c>
      <c r="H1599" s="126"/>
      <c r="I1599" s="126"/>
      <c r="J1599" s="124"/>
      <c r="K1599" s="124" t="s">
        <v>537</v>
      </c>
      <c r="L1599" s="126" t="s">
        <v>1473</v>
      </c>
      <c r="M1599" s="127"/>
      <c r="N1599" s="127"/>
    </row>
    <row r="1600" spans="6:14" x14ac:dyDescent="0.25">
      <c r="F1600" s="124" t="s">
        <v>539</v>
      </c>
      <c r="G1600" s="126" t="s">
        <v>1474</v>
      </c>
      <c r="H1600" s="126" t="s">
        <v>715</v>
      </c>
      <c r="I1600" s="128">
        <v>531447486</v>
      </c>
      <c r="J1600" s="124" t="s">
        <v>542</v>
      </c>
      <c r="K1600" s="126"/>
      <c r="L1600" s="126" t="s">
        <v>1475</v>
      </c>
      <c r="M1600" s="127"/>
      <c r="N1600" s="127"/>
    </row>
    <row r="1601" spans="6:14" x14ac:dyDescent="0.25">
      <c r="F1601" s="124"/>
      <c r="G1601" s="126"/>
      <c r="H1601" s="126"/>
      <c r="I1601" s="126"/>
      <c r="J1601" s="124"/>
      <c r="K1601" s="124" t="s">
        <v>544</v>
      </c>
      <c r="L1601" s="126"/>
      <c r="M1601" s="127"/>
      <c r="N1601" s="127"/>
    </row>
    <row r="1602" spans="6:14" x14ac:dyDescent="0.25">
      <c r="F1602" s="124" t="s">
        <v>545</v>
      </c>
      <c r="G1602" s="126" t="s">
        <v>198</v>
      </c>
      <c r="H1602" s="126"/>
      <c r="I1602" s="126"/>
      <c r="J1602" s="124"/>
      <c r="K1602" s="124" t="s">
        <v>546</v>
      </c>
      <c r="L1602" s="126" t="s">
        <v>1476</v>
      </c>
      <c r="M1602" s="127"/>
      <c r="N1602" s="127"/>
    </row>
    <row r="1603" spans="6:14" x14ac:dyDescent="0.25">
      <c r="F1603" s="126"/>
      <c r="G1603" s="126"/>
      <c r="H1603" s="126"/>
      <c r="I1603" s="126"/>
      <c r="J1603" s="126"/>
      <c r="K1603" s="126"/>
      <c r="L1603" s="126"/>
      <c r="M1603" s="127"/>
      <c r="N1603" s="127"/>
    </row>
    <row r="1604" spans="6:14" x14ac:dyDescent="0.25">
      <c r="F1604" s="124" t="s">
        <v>533</v>
      </c>
      <c r="G1604" s="125">
        <v>9040321</v>
      </c>
      <c r="H1604" s="126"/>
      <c r="I1604" s="126"/>
      <c r="J1604" s="124"/>
      <c r="K1604" s="124" t="s">
        <v>124</v>
      </c>
      <c r="L1604" s="126" t="s">
        <v>1477</v>
      </c>
      <c r="M1604" s="127"/>
      <c r="N1604" s="127"/>
    </row>
    <row r="1605" spans="6:14" x14ac:dyDescent="0.25">
      <c r="F1605" s="124" t="s">
        <v>535</v>
      </c>
      <c r="G1605" s="126" t="s">
        <v>1478</v>
      </c>
      <c r="H1605" s="126"/>
      <c r="I1605" s="126"/>
      <c r="J1605" s="124"/>
      <c r="K1605" s="124" t="s">
        <v>537</v>
      </c>
      <c r="L1605" s="126" t="s">
        <v>1479</v>
      </c>
      <c r="M1605" s="127"/>
      <c r="N1605" s="127"/>
    </row>
    <row r="1606" spans="6:14" x14ac:dyDescent="0.25">
      <c r="F1606" s="124" t="s">
        <v>539</v>
      </c>
      <c r="G1606" s="126" t="s">
        <v>1480</v>
      </c>
      <c r="H1606" s="126" t="s">
        <v>1481</v>
      </c>
      <c r="I1606" s="128">
        <v>395010000</v>
      </c>
      <c r="J1606" s="124" t="s">
        <v>542</v>
      </c>
      <c r="K1606" s="126"/>
      <c r="L1606" s="126" t="s">
        <v>1482</v>
      </c>
      <c r="M1606" s="127"/>
      <c r="N1606" s="127"/>
    </row>
    <row r="1607" spans="6:14" x14ac:dyDescent="0.25">
      <c r="F1607" s="124"/>
      <c r="G1607" s="126"/>
      <c r="H1607" s="126"/>
      <c r="I1607" s="126"/>
      <c r="J1607" s="124"/>
      <c r="K1607" s="124" t="s">
        <v>544</v>
      </c>
      <c r="L1607" s="126"/>
      <c r="M1607" s="127"/>
      <c r="N1607" s="127"/>
    </row>
    <row r="1608" spans="6:14" x14ac:dyDescent="0.25">
      <c r="F1608" s="124" t="s">
        <v>545</v>
      </c>
      <c r="G1608" s="126" t="s">
        <v>198</v>
      </c>
      <c r="H1608" s="126"/>
      <c r="I1608" s="126"/>
      <c r="J1608" s="124"/>
      <c r="K1608" s="124" t="s">
        <v>546</v>
      </c>
      <c r="L1608" s="126" t="s">
        <v>1483</v>
      </c>
      <c r="M1608" s="127"/>
      <c r="N1608" s="127"/>
    </row>
    <row r="1609" spans="6:14" x14ac:dyDescent="0.25">
      <c r="F1609" s="126"/>
      <c r="G1609" s="126"/>
      <c r="H1609" s="126"/>
      <c r="I1609" s="126"/>
      <c r="J1609" s="126"/>
      <c r="K1609" s="126"/>
      <c r="L1609" s="126"/>
      <c r="M1609" s="127"/>
      <c r="N1609" s="127"/>
    </row>
    <row r="1610" spans="6:14" x14ac:dyDescent="0.25">
      <c r="F1610" s="126"/>
      <c r="G1610" s="126"/>
      <c r="H1610" s="126"/>
      <c r="I1610" s="126"/>
      <c r="J1610" s="129" t="s">
        <v>586</v>
      </c>
      <c r="K1610" s="130">
        <v>32</v>
      </c>
      <c r="L1610" s="129" t="s">
        <v>587</v>
      </c>
      <c r="M1610" s="127"/>
      <c r="N1610" s="127"/>
    </row>
    <row r="1611" spans="6:14" x14ac:dyDescent="0.25">
      <c r="F1611" s="126"/>
      <c r="G1611" s="126"/>
      <c r="H1611" s="126"/>
      <c r="I1611" s="126"/>
      <c r="J1611" s="126"/>
      <c r="K1611" s="126"/>
      <c r="L1611" s="126"/>
      <c r="M1611" s="127"/>
      <c r="N1611" s="127"/>
    </row>
    <row r="1612" spans="6:14" x14ac:dyDescent="0.25">
      <c r="F1612" s="124"/>
      <c r="G1612" s="124"/>
      <c r="H1612" s="124"/>
      <c r="I1612" s="126"/>
      <c r="J1612" s="126"/>
      <c r="K1612" s="126"/>
      <c r="L1612" s="126"/>
      <c r="M1612" s="127"/>
      <c r="N1612" s="127"/>
    </row>
    <row r="1613" spans="6:14" x14ac:dyDescent="0.25">
      <c r="F1613" s="126" t="s">
        <v>588</v>
      </c>
      <c r="G1613" s="126"/>
      <c r="H1613" s="126"/>
      <c r="I1613" s="126"/>
      <c r="J1613" s="126"/>
      <c r="K1613" s="126"/>
      <c r="L1613" s="126"/>
      <c r="M1613" s="127"/>
      <c r="N1613" s="127"/>
    </row>
    <row r="1614" spans="6:14" x14ac:dyDescent="0.25">
      <c r="F1614" s="126" t="s">
        <v>589</v>
      </c>
      <c r="G1614" s="126"/>
      <c r="H1614" s="126"/>
      <c r="I1614" s="126"/>
      <c r="J1614" s="126"/>
      <c r="K1614" s="126"/>
      <c r="L1614" s="126"/>
      <c r="M1614" s="127"/>
      <c r="N1614" s="127"/>
    </row>
    <row r="1615" spans="6:14" x14ac:dyDescent="0.25">
      <c r="F1615" s="126"/>
      <c r="G1615" s="126"/>
      <c r="H1615" s="126"/>
      <c r="I1615" s="126"/>
      <c r="J1615" s="126"/>
      <c r="K1615" s="126"/>
      <c r="L1615" s="126"/>
      <c r="M1615" s="127"/>
      <c r="N1615" s="127"/>
    </row>
    <row r="1616" spans="6:14" x14ac:dyDescent="0.25">
      <c r="F1616" s="124" t="s">
        <v>533</v>
      </c>
      <c r="G1616" s="125">
        <v>9046021</v>
      </c>
      <c r="H1616" s="126"/>
      <c r="I1616" s="126"/>
      <c r="J1616" s="124"/>
      <c r="K1616" s="124" t="s">
        <v>124</v>
      </c>
      <c r="L1616" s="126" t="s">
        <v>1484</v>
      </c>
      <c r="M1616" s="127"/>
      <c r="N1616" s="127"/>
    </row>
    <row r="1617" spans="6:14" x14ac:dyDescent="0.25">
      <c r="F1617" s="124" t="s">
        <v>535</v>
      </c>
      <c r="G1617" s="126" t="s">
        <v>1485</v>
      </c>
      <c r="H1617" s="126"/>
      <c r="I1617" s="126"/>
      <c r="J1617" s="124"/>
      <c r="K1617" s="124" t="s">
        <v>537</v>
      </c>
      <c r="L1617" s="126" t="s">
        <v>1486</v>
      </c>
      <c r="M1617" s="127"/>
      <c r="N1617" s="127"/>
    </row>
    <row r="1618" spans="6:14" x14ac:dyDescent="0.25">
      <c r="F1618" s="124" t="s">
        <v>539</v>
      </c>
      <c r="G1618" s="126" t="s">
        <v>1275</v>
      </c>
      <c r="H1618" s="126" t="s">
        <v>565</v>
      </c>
      <c r="I1618" s="128">
        <v>981342353</v>
      </c>
      <c r="J1618" s="124" t="s">
        <v>542</v>
      </c>
      <c r="K1618" s="126"/>
      <c r="L1618" s="126" t="s">
        <v>1487</v>
      </c>
      <c r="M1618" s="127"/>
      <c r="N1618" s="127"/>
    </row>
    <row r="1619" spans="6:14" x14ac:dyDescent="0.25">
      <c r="F1619" s="124"/>
      <c r="G1619" s="126"/>
      <c r="H1619" s="126"/>
      <c r="I1619" s="126"/>
      <c r="J1619" s="124"/>
      <c r="K1619" s="124" t="s">
        <v>544</v>
      </c>
      <c r="L1619" s="126"/>
      <c r="M1619" s="127"/>
      <c r="N1619" s="127"/>
    </row>
    <row r="1620" spans="6:14" x14ac:dyDescent="0.25">
      <c r="F1620" s="124" t="s">
        <v>545</v>
      </c>
      <c r="G1620" s="126" t="s">
        <v>198</v>
      </c>
      <c r="H1620" s="126"/>
      <c r="I1620" s="126"/>
      <c r="J1620" s="124"/>
      <c r="K1620" s="124" t="s">
        <v>546</v>
      </c>
      <c r="L1620" s="126" t="s">
        <v>1488</v>
      </c>
      <c r="M1620" s="127"/>
      <c r="N1620" s="127"/>
    </row>
    <row r="1621" spans="6:14" x14ac:dyDescent="0.25">
      <c r="F1621" s="126"/>
      <c r="G1621" s="126"/>
      <c r="H1621" s="126"/>
      <c r="I1621" s="126"/>
      <c r="J1621" s="126"/>
      <c r="K1621" s="126"/>
      <c r="L1621" s="126"/>
      <c r="M1621" s="127"/>
      <c r="N1621" s="127"/>
    </row>
    <row r="1622" spans="6:14" x14ac:dyDescent="0.25">
      <c r="F1622" s="124" t="s">
        <v>533</v>
      </c>
      <c r="G1622" s="125">
        <v>9046121</v>
      </c>
      <c r="H1622" s="126"/>
      <c r="I1622" s="126"/>
      <c r="J1622" s="124"/>
      <c r="K1622" s="124" t="s">
        <v>124</v>
      </c>
      <c r="L1622" s="126" t="s">
        <v>1489</v>
      </c>
      <c r="M1622" s="127"/>
      <c r="N1622" s="127"/>
    </row>
    <row r="1623" spans="6:14" x14ac:dyDescent="0.25">
      <c r="F1623" s="124" t="s">
        <v>535</v>
      </c>
      <c r="G1623" s="126" t="s">
        <v>1490</v>
      </c>
      <c r="H1623" s="126"/>
      <c r="I1623" s="126"/>
      <c r="J1623" s="124"/>
      <c r="K1623" s="124" t="s">
        <v>537</v>
      </c>
      <c r="L1623" s="126" t="s">
        <v>961</v>
      </c>
      <c r="M1623" s="127"/>
      <c r="N1623" s="127"/>
    </row>
    <row r="1624" spans="6:14" x14ac:dyDescent="0.25">
      <c r="F1624" s="124" t="s">
        <v>539</v>
      </c>
      <c r="G1624" s="126" t="s">
        <v>962</v>
      </c>
      <c r="H1624" s="126" t="s">
        <v>963</v>
      </c>
      <c r="I1624" s="128">
        <v>891346245</v>
      </c>
      <c r="J1624" s="124" t="s">
        <v>542</v>
      </c>
      <c r="K1624" s="126"/>
      <c r="L1624" s="126" t="s">
        <v>1491</v>
      </c>
      <c r="M1624" s="127"/>
      <c r="N1624" s="127"/>
    </row>
    <row r="1625" spans="6:14" x14ac:dyDescent="0.25">
      <c r="F1625" s="124"/>
      <c r="G1625" s="126"/>
      <c r="H1625" s="126"/>
      <c r="I1625" s="126"/>
      <c r="J1625" s="124"/>
      <c r="K1625" s="124" t="s">
        <v>544</v>
      </c>
      <c r="L1625" s="126"/>
      <c r="M1625" s="127"/>
      <c r="N1625" s="127"/>
    </row>
    <row r="1626" spans="6:14" x14ac:dyDescent="0.25">
      <c r="F1626" s="124" t="s">
        <v>545</v>
      </c>
      <c r="G1626" s="126" t="s">
        <v>198</v>
      </c>
      <c r="H1626" s="126"/>
      <c r="I1626" s="126"/>
      <c r="J1626" s="124"/>
      <c r="K1626" s="124" t="s">
        <v>546</v>
      </c>
      <c r="L1626" s="126" t="s">
        <v>975</v>
      </c>
      <c r="M1626" s="127"/>
      <c r="N1626" s="127"/>
    </row>
    <row r="1627" spans="6:14" x14ac:dyDescent="0.25">
      <c r="F1627" s="126"/>
      <c r="G1627" s="126"/>
      <c r="H1627" s="126"/>
      <c r="I1627" s="126"/>
      <c r="J1627" s="126"/>
      <c r="K1627" s="126"/>
      <c r="L1627" s="126"/>
      <c r="M1627" s="127"/>
      <c r="N1627" s="127"/>
    </row>
    <row r="1628" spans="6:14" x14ac:dyDescent="0.25">
      <c r="F1628" s="124" t="s">
        <v>533</v>
      </c>
      <c r="G1628" s="125">
        <v>9046621</v>
      </c>
      <c r="H1628" s="126"/>
      <c r="I1628" s="126"/>
      <c r="J1628" s="124"/>
      <c r="K1628" s="124" t="s">
        <v>124</v>
      </c>
      <c r="L1628" s="126" t="s">
        <v>1492</v>
      </c>
      <c r="M1628" s="127"/>
      <c r="N1628" s="127"/>
    </row>
    <row r="1629" spans="6:14" x14ac:dyDescent="0.25">
      <c r="F1629" s="124" t="s">
        <v>535</v>
      </c>
      <c r="G1629" s="126" t="s">
        <v>1493</v>
      </c>
      <c r="H1629" s="126"/>
      <c r="I1629" s="126"/>
      <c r="J1629" s="124"/>
      <c r="K1629" s="124" t="s">
        <v>537</v>
      </c>
      <c r="L1629" s="126" t="s">
        <v>1494</v>
      </c>
      <c r="M1629" s="127"/>
      <c r="N1629" s="127"/>
    </row>
    <row r="1630" spans="6:14" x14ac:dyDescent="0.25">
      <c r="F1630" s="124" t="s">
        <v>539</v>
      </c>
      <c r="G1630" s="126" t="s">
        <v>1215</v>
      </c>
      <c r="H1630" s="126" t="s">
        <v>1139</v>
      </c>
      <c r="I1630" s="128">
        <v>152051017</v>
      </c>
      <c r="J1630" s="124" t="s">
        <v>542</v>
      </c>
      <c r="K1630" s="126"/>
      <c r="L1630" s="126" t="s">
        <v>1495</v>
      </c>
      <c r="M1630" s="127"/>
      <c r="N1630" s="127"/>
    </row>
    <row r="1631" spans="6:14" x14ac:dyDescent="0.25">
      <c r="F1631" s="124"/>
      <c r="G1631" s="126"/>
      <c r="H1631" s="126"/>
      <c r="I1631" s="126"/>
      <c r="J1631" s="124"/>
      <c r="K1631" s="124" t="s">
        <v>544</v>
      </c>
      <c r="L1631" s="126"/>
      <c r="M1631" s="127"/>
      <c r="N1631" s="127"/>
    </row>
    <row r="1632" spans="6:14" x14ac:dyDescent="0.25">
      <c r="F1632" s="124" t="s">
        <v>545</v>
      </c>
      <c r="G1632" s="126" t="s">
        <v>198</v>
      </c>
      <c r="H1632" s="126"/>
      <c r="I1632" s="126"/>
      <c r="J1632" s="124"/>
      <c r="K1632" s="124" t="s">
        <v>546</v>
      </c>
      <c r="L1632" s="126" t="s">
        <v>1496</v>
      </c>
      <c r="M1632" s="127"/>
      <c r="N1632" s="127"/>
    </row>
    <row r="1633" spans="6:14" x14ac:dyDescent="0.25">
      <c r="F1633" s="126"/>
      <c r="G1633" s="126"/>
      <c r="H1633" s="126"/>
      <c r="I1633" s="126"/>
      <c r="J1633" s="126"/>
      <c r="K1633" s="126"/>
      <c r="L1633" s="126"/>
      <c r="M1633" s="127"/>
      <c r="N1633" s="127"/>
    </row>
    <row r="1634" spans="6:14" x14ac:dyDescent="0.25">
      <c r="F1634" s="124" t="s">
        <v>533</v>
      </c>
      <c r="G1634" s="125">
        <v>9047121</v>
      </c>
      <c r="H1634" s="126"/>
      <c r="I1634" s="126"/>
      <c r="J1634" s="124"/>
      <c r="K1634" s="124" t="s">
        <v>124</v>
      </c>
      <c r="L1634" s="126" t="s">
        <v>1497</v>
      </c>
      <c r="M1634" s="127"/>
      <c r="N1634" s="127"/>
    </row>
    <row r="1635" spans="6:14" x14ac:dyDescent="0.25">
      <c r="F1635" s="124" t="s">
        <v>535</v>
      </c>
      <c r="G1635" s="126" t="s">
        <v>960</v>
      </c>
      <c r="H1635" s="126"/>
      <c r="I1635" s="126"/>
      <c r="J1635" s="124"/>
      <c r="K1635" s="124" t="s">
        <v>537</v>
      </c>
      <c r="L1635" s="126" t="s">
        <v>961</v>
      </c>
      <c r="M1635" s="127"/>
      <c r="N1635" s="127"/>
    </row>
    <row r="1636" spans="6:14" x14ac:dyDescent="0.25">
      <c r="F1636" s="124" t="s">
        <v>539</v>
      </c>
      <c r="G1636" s="126" t="s">
        <v>962</v>
      </c>
      <c r="H1636" s="126" t="s">
        <v>963</v>
      </c>
      <c r="I1636" s="128">
        <v>891346245</v>
      </c>
      <c r="J1636" s="124" t="s">
        <v>542</v>
      </c>
      <c r="K1636" s="126"/>
      <c r="L1636" s="126" t="s">
        <v>964</v>
      </c>
      <c r="M1636" s="127"/>
      <c r="N1636" s="127"/>
    </row>
    <row r="1637" spans="6:14" x14ac:dyDescent="0.25">
      <c r="F1637" s="124"/>
      <c r="G1637" s="126"/>
      <c r="H1637" s="126"/>
      <c r="I1637" s="126"/>
      <c r="J1637" s="124"/>
      <c r="K1637" s="124" t="s">
        <v>544</v>
      </c>
      <c r="L1637" s="126"/>
      <c r="M1637" s="127"/>
      <c r="N1637" s="127"/>
    </row>
    <row r="1638" spans="6:14" x14ac:dyDescent="0.25">
      <c r="F1638" s="124" t="s">
        <v>545</v>
      </c>
      <c r="G1638" s="126" t="s">
        <v>198</v>
      </c>
      <c r="H1638" s="126"/>
      <c r="I1638" s="126"/>
      <c r="J1638" s="124"/>
      <c r="K1638" s="124" t="s">
        <v>546</v>
      </c>
      <c r="L1638" s="126" t="s">
        <v>975</v>
      </c>
      <c r="M1638" s="127"/>
      <c r="N1638" s="127"/>
    </row>
    <row r="1639" spans="6:14" x14ac:dyDescent="0.25">
      <c r="F1639" s="126"/>
      <c r="G1639" s="126"/>
      <c r="H1639" s="126"/>
      <c r="I1639" s="126"/>
      <c r="J1639" s="126"/>
      <c r="K1639" s="126"/>
      <c r="L1639" s="126"/>
      <c r="M1639" s="127"/>
      <c r="N1639" s="127"/>
    </row>
    <row r="1640" spans="6:14" x14ac:dyDescent="0.25">
      <c r="F1640" s="124" t="s">
        <v>533</v>
      </c>
      <c r="G1640" s="125">
        <v>9047921</v>
      </c>
      <c r="H1640" s="126"/>
      <c r="I1640" s="126"/>
      <c r="J1640" s="124"/>
      <c r="K1640" s="124" t="s">
        <v>124</v>
      </c>
      <c r="L1640" s="126" t="s">
        <v>1498</v>
      </c>
      <c r="M1640" s="127"/>
      <c r="N1640" s="127"/>
    </row>
    <row r="1641" spans="6:14" x14ac:dyDescent="0.25">
      <c r="F1641" s="124" t="s">
        <v>535</v>
      </c>
      <c r="G1641" s="131" t="s">
        <v>1499</v>
      </c>
      <c r="H1641" s="131"/>
      <c r="I1641" s="131"/>
      <c r="J1641" s="126"/>
      <c r="K1641" s="126"/>
      <c r="L1641" s="126"/>
      <c r="M1641" s="127"/>
      <c r="N1641" s="127"/>
    </row>
    <row r="1642" spans="6:14" x14ac:dyDescent="0.25">
      <c r="F1642" s="124"/>
      <c r="G1642" s="131" t="s">
        <v>1500</v>
      </c>
      <c r="H1642" s="131"/>
      <c r="I1642" s="131"/>
      <c r="J1642" s="124"/>
      <c r="K1642" s="124" t="s">
        <v>537</v>
      </c>
      <c r="L1642" s="126" t="s">
        <v>1011</v>
      </c>
      <c r="M1642" s="127"/>
      <c r="N1642" s="127"/>
    </row>
    <row r="1643" spans="6:14" x14ac:dyDescent="0.25">
      <c r="F1643" s="124" t="s">
        <v>539</v>
      </c>
      <c r="G1643" s="131" t="s">
        <v>1012</v>
      </c>
      <c r="H1643" s="126" t="s">
        <v>558</v>
      </c>
      <c r="I1643" s="128">
        <v>970358612</v>
      </c>
      <c r="J1643" s="124" t="s">
        <v>542</v>
      </c>
      <c r="K1643" s="126"/>
      <c r="L1643" s="126" t="s">
        <v>1013</v>
      </c>
      <c r="M1643" s="127"/>
      <c r="N1643" s="127"/>
    </row>
    <row r="1644" spans="6:14" x14ac:dyDescent="0.25">
      <c r="F1644" s="124"/>
      <c r="G1644" s="131" t="s">
        <v>1014</v>
      </c>
      <c r="H1644" s="126"/>
      <c r="I1644" s="126"/>
      <c r="J1644" s="124"/>
      <c r="K1644" s="124" t="s">
        <v>544</v>
      </c>
      <c r="L1644" s="126"/>
      <c r="M1644" s="127"/>
      <c r="N1644" s="127"/>
    </row>
    <row r="1645" spans="6:14" x14ac:dyDescent="0.25">
      <c r="F1645" s="124" t="s">
        <v>545</v>
      </c>
      <c r="G1645" s="126" t="s">
        <v>198</v>
      </c>
      <c r="H1645" s="126"/>
      <c r="I1645" s="126"/>
      <c r="J1645" s="124"/>
      <c r="K1645" s="124" t="s">
        <v>546</v>
      </c>
      <c r="L1645" s="126" t="s">
        <v>1015</v>
      </c>
      <c r="M1645" s="127"/>
      <c r="N1645" s="127"/>
    </row>
    <row r="1646" spans="6:14" x14ac:dyDescent="0.25">
      <c r="F1646" s="126"/>
      <c r="G1646" s="126"/>
      <c r="H1646" s="126"/>
      <c r="I1646" s="126"/>
      <c r="J1646" s="126"/>
      <c r="K1646" s="126"/>
      <c r="L1646" s="126"/>
      <c r="M1646" s="127"/>
      <c r="N1646" s="127"/>
    </row>
    <row r="1647" spans="6:14" x14ac:dyDescent="0.25">
      <c r="F1647" s="124" t="s">
        <v>533</v>
      </c>
      <c r="G1647" s="125">
        <v>9048221</v>
      </c>
      <c r="H1647" s="126"/>
      <c r="I1647" s="126"/>
      <c r="J1647" s="124"/>
      <c r="K1647" s="124" t="s">
        <v>124</v>
      </c>
      <c r="L1647" s="126" t="s">
        <v>1501</v>
      </c>
      <c r="M1647" s="127"/>
      <c r="N1647" s="127"/>
    </row>
    <row r="1648" spans="6:14" x14ac:dyDescent="0.25">
      <c r="F1648" s="124" t="s">
        <v>535</v>
      </c>
      <c r="G1648" s="126" t="s">
        <v>1502</v>
      </c>
      <c r="H1648" s="126"/>
      <c r="I1648" s="126"/>
      <c r="J1648" s="124"/>
      <c r="K1648" s="124" t="s">
        <v>537</v>
      </c>
      <c r="L1648" s="126" t="s">
        <v>1503</v>
      </c>
      <c r="M1648" s="127"/>
      <c r="N1648" s="127"/>
    </row>
    <row r="1649" spans="6:14" x14ac:dyDescent="0.25">
      <c r="F1649" s="124" t="s">
        <v>539</v>
      </c>
      <c r="G1649" s="131" t="s">
        <v>1504</v>
      </c>
      <c r="H1649" s="126" t="s">
        <v>1505</v>
      </c>
      <c r="I1649" s="133">
        <v>1030</v>
      </c>
      <c r="J1649" s="124" t="s">
        <v>542</v>
      </c>
      <c r="K1649" s="126"/>
      <c r="L1649" s="126" t="s">
        <v>1506</v>
      </c>
      <c r="M1649" s="127"/>
      <c r="N1649" s="127"/>
    </row>
    <row r="1650" spans="6:14" x14ac:dyDescent="0.25">
      <c r="F1650" s="124"/>
      <c r="G1650" s="131" t="s">
        <v>1507</v>
      </c>
      <c r="H1650" s="126"/>
      <c r="I1650" s="126"/>
      <c r="J1650" s="124"/>
      <c r="K1650" s="124" t="s">
        <v>544</v>
      </c>
      <c r="L1650" s="126"/>
      <c r="M1650" s="127"/>
      <c r="N1650" s="127"/>
    </row>
    <row r="1651" spans="6:14" x14ac:dyDescent="0.25">
      <c r="F1651" s="124" t="s">
        <v>545</v>
      </c>
      <c r="G1651" s="126" t="s">
        <v>198</v>
      </c>
      <c r="H1651" s="126"/>
      <c r="I1651" s="126"/>
      <c r="J1651" s="124"/>
      <c r="K1651" s="124" t="s">
        <v>546</v>
      </c>
      <c r="L1651" s="126" t="s">
        <v>1508</v>
      </c>
      <c r="M1651" s="127"/>
      <c r="N1651" s="127"/>
    </row>
    <row r="1652" spans="6:14" x14ac:dyDescent="0.25">
      <c r="F1652" s="126"/>
      <c r="G1652" s="126"/>
      <c r="H1652" s="126"/>
      <c r="I1652" s="126"/>
      <c r="J1652" s="126"/>
      <c r="K1652" s="126"/>
      <c r="L1652" s="126"/>
      <c r="M1652" s="127"/>
      <c r="N1652" s="127"/>
    </row>
    <row r="1653" spans="6:14" x14ac:dyDescent="0.25">
      <c r="F1653" s="124" t="s">
        <v>533</v>
      </c>
      <c r="G1653" s="125">
        <v>9048721</v>
      </c>
      <c r="H1653" s="126"/>
      <c r="I1653" s="126"/>
      <c r="J1653" s="124"/>
      <c r="K1653" s="124" t="s">
        <v>124</v>
      </c>
      <c r="L1653" s="126" t="s">
        <v>1509</v>
      </c>
      <c r="M1653" s="127"/>
      <c r="N1653" s="127"/>
    </row>
    <row r="1654" spans="6:14" x14ac:dyDescent="0.25">
      <c r="F1654" s="124" t="s">
        <v>535</v>
      </c>
      <c r="G1654" s="126" t="s">
        <v>1510</v>
      </c>
      <c r="H1654" s="126"/>
      <c r="I1654" s="126"/>
      <c r="J1654" s="124"/>
      <c r="K1654" s="124" t="s">
        <v>537</v>
      </c>
      <c r="L1654" s="126" t="s">
        <v>961</v>
      </c>
      <c r="M1654" s="127"/>
      <c r="N1654" s="127"/>
    </row>
    <row r="1655" spans="6:14" x14ac:dyDescent="0.25">
      <c r="F1655" s="124" t="s">
        <v>539</v>
      </c>
      <c r="G1655" s="126" t="s">
        <v>962</v>
      </c>
      <c r="H1655" s="126" t="s">
        <v>963</v>
      </c>
      <c r="I1655" s="128">
        <v>891346245</v>
      </c>
      <c r="J1655" s="124" t="s">
        <v>542</v>
      </c>
      <c r="K1655" s="126"/>
      <c r="L1655" s="126" t="s">
        <v>964</v>
      </c>
      <c r="M1655" s="127"/>
      <c r="N1655" s="127"/>
    </row>
    <row r="1656" spans="6:14" x14ac:dyDescent="0.25">
      <c r="F1656" s="124"/>
      <c r="G1656" s="126"/>
      <c r="H1656" s="126"/>
      <c r="I1656" s="126"/>
      <c r="J1656" s="124"/>
      <c r="K1656" s="124" t="s">
        <v>544</v>
      </c>
      <c r="L1656" s="126"/>
      <c r="M1656" s="127"/>
      <c r="N1656" s="127"/>
    </row>
    <row r="1657" spans="6:14" x14ac:dyDescent="0.25">
      <c r="F1657" s="124" t="s">
        <v>545</v>
      </c>
      <c r="G1657" s="126" t="s">
        <v>198</v>
      </c>
      <c r="H1657" s="126"/>
      <c r="I1657" s="126"/>
      <c r="J1657" s="124"/>
      <c r="K1657" s="124" t="s">
        <v>546</v>
      </c>
      <c r="L1657" s="126" t="s">
        <v>975</v>
      </c>
      <c r="M1657" s="127"/>
      <c r="N1657" s="127"/>
    </row>
    <row r="1658" spans="6:14" x14ac:dyDescent="0.25">
      <c r="F1658" s="126"/>
      <c r="G1658" s="126"/>
      <c r="H1658" s="126"/>
      <c r="I1658" s="126"/>
      <c r="J1658" s="126"/>
      <c r="K1658" s="126"/>
      <c r="L1658" s="126"/>
      <c r="M1658" s="127"/>
      <c r="N1658" s="127"/>
    </row>
    <row r="1659" spans="6:14" x14ac:dyDescent="0.25">
      <c r="F1659" s="126"/>
      <c r="G1659" s="126"/>
      <c r="H1659" s="126"/>
      <c r="I1659" s="126"/>
      <c r="J1659" s="129" t="s">
        <v>586</v>
      </c>
      <c r="K1659" s="130">
        <v>33</v>
      </c>
      <c r="L1659" s="129" t="s">
        <v>587</v>
      </c>
      <c r="M1659" s="127"/>
      <c r="N1659" s="127"/>
    </row>
    <row r="1660" spans="6:14" x14ac:dyDescent="0.25">
      <c r="F1660" s="126"/>
      <c r="G1660" s="126"/>
      <c r="H1660" s="126"/>
      <c r="I1660" s="126"/>
      <c r="J1660" s="126"/>
      <c r="K1660" s="126"/>
      <c r="L1660" s="126"/>
      <c r="M1660" s="127"/>
      <c r="N1660" s="127"/>
    </row>
    <row r="1661" spans="6:14" x14ac:dyDescent="0.25">
      <c r="F1661" s="124"/>
      <c r="G1661" s="124"/>
      <c r="H1661" s="124"/>
      <c r="I1661" s="126"/>
      <c r="J1661" s="126"/>
      <c r="K1661" s="126"/>
      <c r="L1661" s="126"/>
      <c r="M1661" s="127"/>
      <c r="N1661" s="127"/>
    </row>
    <row r="1662" spans="6:14" x14ac:dyDescent="0.25">
      <c r="F1662" s="126" t="s">
        <v>588</v>
      </c>
      <c r="G1662" s="126"/>
      <c r="H1662" s="126"/>
      <c r="I1662" s="126"/>
      <c r="J1662" s="126"/>
      <c r="K1662" s="126"/>
      <c r="L1662" s="126"/>
      <c r="M1662" s="127"/>
      <c r="N1662" s="127"/>
    </row>
    <row r="1663" spans="6:14" x14ac:dyDescent="0.25">
      <c r="F1663" s="126" t="s">
        <v>589</v>
      </c>
      <c r="G1663" s="126"/>
      <c r="H1663" s="126"/>
      <c r="I1663" s="126"/>
      <c r="J1663" s="126"/>
      <c r="K1663" s="126"/>
      <c r="L1663" s="126"/>
      <c r="M1663" s="127"/>
      <c r="N1663" s="127"/>
    </row>
    <row r="1664" spans="6:14" x14ac:dyDescent="0.25">
      <c r="F1664" s="126"/>
      <c r="G1664" s="126"/>
      <c r="H1664" s="126"/>
      <c r="I1664" s="126"/>
      <c r="J1664" s="126"/>
      <c r="K1664" s="126"/>
      <c r="L1664" s="126"/>
      <c r="M1664" s="127"/>
      <c r="N1664" s="127"/>
    </row>
    <row r="1665" spans="6:14" x14ac:dyDescent="0.25">
      <c r="F1665" s="124" t="s">
        <v>533</v>
      </c>
      <c r="G1665" s="125">
        <v>9049121</v>
      </c>
      <c r="H1665" s="126"/>
      <c r="I1665" s="126"/>
      <c r="J1665" s="124"/>
      <c r="K1665" s="124" t="s">
        <v>124</v>
      </c>
      <c r="L1665" s="126" t="s">
        <v>1511</v>
      </c>
      <c r="M1665" s="127"/>
      <c r="N1665" s="127"/>
    </row>
    <row r="1666" spans="6:14" x14ac:dyDescent="0.25">
      <c r="F1666" s="124" t="s">
        <v>535</v>
      </c>
      <c r="G1666" s="126" t="s">
        <v>960</v>
      </c>
      <c r="H1666" s="126"/>
      <c r="I1666" s="126"/>
      <c r="J1666" s="124"/>
      <c r="K1666" s="124" t="s">
        <v>537</v>
      </c>
      <c r="L1666" s="126" t="s">
        <v>961</v>
      </c>
      <c r="M1666" s="127"/>
      <c r="N1666" s="127"/>
    </row>
    <row r="1667" spans="6:14" x14ac:dyDescent="0.25">
      <c r="F1667" s="124" t="s">
        <v>539</v>
      </c>
      <c r="G1667" s="126" t="s">
        <v>962</v>
      </c>
      <c r="H1667" s="126" t="s">
        <v>963</v>
      </c>
      <c r="I1667" s="128">
        <v>891346245</v>
      </c>
      <c r="J1667" s="124" t="s">
        <v>542</v>
      </c>
      <c r="K1667" s="126"/>
      <c r="L1667" s="126" t="s">
        <v>964</v>
      </c>
      <c r="M1667" s="127"/>
      <c r="N1667" s="127"/>
    </row>
    <row r="1668" spans="6:14" x14ac:dyDescent="0.25">
      <c r="F1668" s="124"/>
      <c r="G1668" s="126"/>
      <c r="H1668" s="126"/>
      <c r="I1668" s="126"/>
      <c r="J1668" s="124"/>
      <c r="K1668" s="124" t="s">
        <v>544</v>
      </c>
      <c r="L1668" s="126"/>
      <c r="M1668" s="127"/>
      <c r="N1668" s="127"/>
    </row>
    <row r="1669" spans="6:14" x14ac:dyDescent="0.25">
      <c r="F1669" s="124" t="s">
        <v>545</v>
      </c>
      <c r="G1669" s="126" t="s">
        <v>198</v>
      </c>
      <c r="H1669" s="126"/>
      <c r="I1669" s="126"/>
      <c r="J1669" s="124"/>
      <c r="K1669" s="124" t="s">
        <v>546</v>
      </c>
      <c r="L1669" s="126" t="s">
        <v>975</v>
      </c>
      <c r="M1669" s="127"/>
      <c r="N1669" s="127"/>
    </row>
    <row r="1670" spans="6:14" x14ac:dyDescent="0.25">
      <c r="F1670" s="126"/>
      <c r="G1670" s="126"/>
      <c r="H1670" s="126"/>
      <c r="I1670" s="126"/>
      <c r="J1670" s="126"/>
      <c r="K1670" s="126"/>
      <c r="L1670" s="126"/>
      <c r="M1670" s="127"/>
      <c r="N1670" s="127"/>
    </row>
    <row r="1671" spans="6:14" x14ac:dyDescent="0.25">
      <c r="F1671" s="124" t="s">
        <v>533</v>
      </c>
      <c r="G1671" s="125">
        <v>9049821</v>
      </c>
      <c r="H1671" s="126"/>
      <c r="I1671" s="126"/>
      <c r="J1671" s="124"/>
      <c r="K1671" s="124" t="s">
        <v>124</v>
      </c>
      <c r="L1671" s="126" t="s">
        <v>1512</v>
      </c>
      <c r="M1671" s="127"/>
      <c r="N1671" s="127"/>
    </row>
    <row r="1672" spans="6:14" x14ac:dyDescent="0.25">
      <c r="F1672" s="124" t="s">
        <v>535</v>
      </c>
      <c r="G1672" s="126" t="s">
        <v>914</v>
      </c>
      <c r="H1672" s="126"/>
      <c r="I1672" s="126"/>
      <c r="J1672" s="124"/>
      <c r="K1672" s="124" t="s">
        <v>537</v>
      </c>
      <c r="L1672" s="126" t="s">
        <v>737</v>
      </c>
      <c r="M1672" s="127"/>
      <c r="N1672" s="127"/>
    </row>
    <row r="1673" spans="6:14" x14ac:dyDescent="0.25">
      <c r="F1673" s="124" t="s">
        <v>539</v>
      </c>
      <c r="G1673" s="126" t="s">
        <v>1513</v>
      </c>
      <c r="H1673" s="126" t="s">
        <v>917</v>
      </c>
      <c r="I1673" s="128">
        <v>660300226</v>
      </c>
      <c r="J1673" s="124" t="s">
        <v>542</v>
      </c>
      <c r="K1673" s="126"/>
      <c r="L1673" s="126" t="s">
        <v>1514</v>
      </c>
      <c r="M1673" s="127"/>
      <c r="N1673" s="127"/>
    </row>
    <row r="1674" spans="6:14" x14ac:dyDescent="0.25">
      <c r="F1674" s="124"/>
      <c r="G1674" s="126"/>
      <c r="H1674" s="126"/>
      <c r="I1674" s="126"/>
      <c r="J1674" s="124"/>
      <c r="K1674" s="124" t="s">
        <v>544</v>
      </c>
      <c r="L1674" s="126"/>
      <c r="M1674" s="127"/>
      <c r="N1674" s="127"/>
    </row>
    <row r="1675" spans="6:14" x14ac:dyDescent="0.25">
      <c r="F1675" s="124" t="s">
        <v>545</v>
      </c>
      <c r="G1675" s="126" t="s">
        <v>198</v>
      </c>
      <c r="H1675" s="126"/>
      <c r="I1675" s="126"/>
      <c r="J1675" s="124"/>
      <c r="K1675" s="124" t="s">
        <v>546</v>
      </c>
      <c r="L1675" s="126" t="s">
        <v>1515</v>
      </c>
      <c r="M1675" s="127"/>
      <c r="N1675" s="127"/>
    </row>
    <row r="1676" spans="6:14" x14ac:dyDescent="0.25">
      <c r="F1676" s="126"/>
      <c r="G1676" s="126"/>
      <c r="H1676" s="126"/>
      <c r="I1676" s="126"/>
      <c r="J1676" s="126"/>
      <c r="K1676" s="126"/>
      <c r="L1676" s="126"/>
      <c r="M1676" s="127"/>
      <c r="N1676" s="127"/>
    </row>
    <row r="1677" spans="6:14" x14ac:dyDescent="0.25">
      <c r="F1677" s="124" t="s">
        <v>533</v>
      </c>
      <c r="G1677" s="125">
        <v>9050621</v>
      </c>
      <c r="H1677" s="126"/>
      <c r="I1677" s="126"/>
      <c r="J1677" s="124"/>
      <c r="K1677" s="124" t="s">
        <v>124</v>
      </c>
      <c r="L1677" s="126" t="s">
        <v>1516</v>
      </c>
      <c r="M1677" s="127"/>
      <c r="N1677" s="127"/>
    </row>
    <row r="1678" spans="6:14" x14ac:dyDescent="0.25">
      <c r="F1678" s="124" t="s">
        <v>535</v>
      </c>
      <c r="G1678" s="126" t="s">
        <v>960</v>
      </c>
      <c r="H1678" s="126"/>
      <c r="I1678" s="126"/>
      <c r="J1678" s="124"/>
      <c r="K1678" s="124" t="s">
        <v>537</v>
      </c>
      <c r="L1678" s="126" t="s">
        <v>961</v>
      </c>
      <c r="M1678" s="127"/>
      <c r="N1678" s="127"/>
    </row>
    <row r="1679" spans="6:14" x14ac:dyDescent="0.25">
      <c r="F1679" s="124" t="s">
        <v>539</v>
      </c>
      <c r="G1679" s="126" t="s">
        <v>962</v>
      </c>
      <c r="H1679" s="126" t="s">
        <v>963</v>
      </c>
      <c r="I1679" s="128">
        <v>891346245</v>
      </c>
      <c r="J1679" s="124" t="s">
        <v>542</v>
      </c>
      <c r="K1679" s="126"/>
      <c r="L1679" s="126" t="s">
        <v>964</v>
      </c>
      <c r="M1679" s="127"/>
      <c r="N1679" s="127"/>
    </row>
    <row r="1680" spans="6:14" x14ac:dyDescent="0.25">
      <c r="F1680" s="124"/>
      <c r="G1680" s="126"/>
      <c r="H1680" s="126"/>
      <c r="I1680" s="126"/>
      <c r="J1680" s="124"/>
      <c r="K1680" s="124" t="s">
        <v>544</v>
      </c>
      <c r="L1680" s="126"/>
      <c r="M1680" s="127"/>
      <c r="N1680" s="127"/>
    </row>
    <row r="1681" spans="6:14" x14ac:dyDescent="0.25">
      <c r="F1681" s="124" t="s">
        <v>545</v>
      </c>
      <c r="G1681" s="126" t="s">
        <v>198</v>
      </c>
      <c r="H1681" s="126"/>
      <c r="I1681" s="126"/>
      <c r="J1681" s="124"/>
      <c r="K1681" s="124" t="s">
        <v>546</v>
      </c>
      <c r="L1681" s="126" t="s">
        <v>975</v>
      </c>
      <c r="M1681" s="127"/>
      <c r="N1681" s="127"/>
    </row>
    <row r="1682" spans="6:14" x14ac:dyDescent="0.25">
      <c r="F1682" s="126"/>
      <c r="G1682" s="126"/>
      <c r="H1682" s="126"/>
      <c r="I1682" s="126"/>
      <c r="J1682" s="126"/>
      <c r="K1682" s="126"/>
      <c r="L1682" s="126"/>
      <c r="M1682" s="127"/>
      <c r="N1682" s="127"/>
    </row>
    <row r="1683" spans="6:14" x14ac:dyDescent="0.25">
      <c r="F1683" s="124" t="s">
        <v>533</v>
      </c>
      <c r="G1683" s="125">
        <v>9050721</v>
      </c>
      <c r="H1683" s="126"/>
      <c r="I1683" s="126"/>
      <c r="J1683" s="124"/>
      <c r="K1683" s="124" t="s">
        <v>124</v>
      </c>
      <c r="L1683" s="126" t="s">
        <v>1517</v>
      </c>
      <c r="M1683" s="127"/>
      <c r="N1683" s="127"/>
    </row>
    <row r="1684" spans="6:14" x14ac:dyDescent="0.25">
      <c r="F1684" s="124" t="s">
        <v>535</v>
      </c>
      <c r="G1684" s="126" t="s">
        <v>1518</v>
      </c>
      <c r="H1684" s="126"/>
      <c r="I1684" s="126"/>
      <c r="J1684" s="124"/>
      <c r="K1684" s="124" t="s">
        <v>537</v>
      </c>
      <c r="L1684" s="126" t="s">
        <v>1519</v>
      </c>
      <c r="M1684" s="127"/>
      <c r="N1684" s="127"/>
    </row>
    <row r="1685" spans="6:14" x14ac:dyDescent="0.25">
      <c r="F1685" s="124" t="s">
        <v>539</v>
      </c>
      <c r="G1685" s="126" t="s">
        <v>1520</v>
      </c>
      <c r="H1685" s="126" t="s">
        <v>1521</v>
      </c>
      <c r="I1685" s="128">
        <v>303083374</v>
      </c>
      <c r="J1685" s="124" t="s">
        <v>542</v>
      </c>
      <c r="K1685" s="126"/>
      <c r="L1685" s="126" t="s">
        <v>1522</v>
      </c>
      <c r="M1685" s="127"/>
      <c r="N1685" s="127"/>
    </row>
    <row r="1686" spans="6:14" x14ac:dyDescent="0.25">
      <c r="F1686" s="124"/>
      <c r="G1686" s="126"/>
      <c r="H1686" s="126"/>
      <c r="I1686" s="126"/>
      <c r="J1686" s="124"/>
      <c r="K1686" s="124" t="s">
        <v>544</v>
      </c>
      <c r="L1686" s="126"/>
      <c r="M1686" s="127"/>
      <c r="N1686" s="127"/>
    </row>
    <row r="1687" spans="6:14" x14ac:dyDescent="0.25">
      <c r="F1687" s="124" t="s">
        <v>545</v>
      </c>
      <c r="G1687" s="126" t="s">
        <v>198</v>
      </c>
      <c r="H1687" s="126"/>
      <c r="I1687" s="126"/>
      <c r="J1687" s="124"/>
      <c r="K1687" s="124" t="s">
        <v>546</v>
      </c>
      <c r="L1687" s="126" t="s">
        <v>1523</v>
      </c>
      <c r="M1687" s="127"/>
      <c r="N1687" s="127"/>
    </row>
    <row r="1688" spans="6:14" x14ac:dyDescent="0.25">
      <c r="F1688" s="126"/>
      <c r="G1688" s="126"/>
      <c r="H1688" s="126"/>
      <c r="I1688" s="126"/>
      <c r="J1688" s="126"/>
      <c r="K1688" s="126"/>
      <c r="L1688" s="126"/>
      <c r="M1688" s="127"/>
      <c r="N1688" s="127"/>
    </row>
    <row r="1689" spans="6:14" x14ac:dyDescent="0.25">
      <c r="F1689" s="124" t="s">
        <v>533</v>
      </c>
      <c r="G1689" s="125">
        <v>9051421</v>
      </c>
      <c r="H1689" s="126"/>
      <c r="I1689" s="126"/>
      <c r="J1689" s="124"/>
      <c r="K1689" s="124" t="s">
        <v>124</v>
      </c>
      <c r="L1689" s="126" t="s">
        <v>1230</v>
      </c>
      <c r="M1689" s="127"/>
      <c r="N1689" s="127"/>
    </row>
    <row r="1690" spans="6:14" x14ac:dyDescent="0.25">
      <c r="F1690" s="124" t="s">
        <v>535</v>
      </c>
      <c r="G1690" s="126" t="s">
        <v>1524</v>
      </c>
      <c r="H1690" s="126"/>
      <c r="I1690" s="126"/>
      <c r="J1690" s="124"/>
      <c r="K1690" s="124" t="s">
        <v>537</v>
      </c>
      <c r="L1690" s="126" t="s">
        <v>1231</v>
      </c>
      <c r="M1690" s="127"/>
      <c r="N1690" s="127"/>
    </row>
    <row r="1691" spans="6:14" x14ac:dyDescent="0.25">
      <c r="F1691" s="124" t="s">
        <v>539</v>
      </c>
      <c r="G1691" s="126" t="s">
        <v>1232</v>
      </c>
      <c r="H1691" s="126" t="s">
        <v>1116</v>
      </c>
      <c r="I1691" s="128">
        <v>801257942</v>
      </c>
      <c r="J1691" s="124" t="s">
        <v>542</v>
      </c>
      <c r="K1691" s="126"/>
      <c r="L1691" s="126" t="s">
        <v>1233</v>
      </c>
      <c r="M1691" s="127"/>
      <c r="N1691" s="127"/>
    </row>
    <row r="1692" spans="6:14" x14ac:dyDescent="0.25">
      <c r="F1692" s="124"/>
      <c r="G1692" s="126"/>
      <c r="H1692" s="126"/>
      <c r="I1692" s="126"/>
      <c r="J1692" s="124"/>
      <c r="K1692" s="124" t="s">
        <v>544</v>
      </c>
      <c r="L1692" s="126"/>
      <c r="M1692" s="127"/>
      <c r="N1692" s="127"/>
    </row>
    <row r="1693" spans="6:14" x14ac:dyDescent="0.25">
      <c r="F1693" s="124" t="s">
        <v>545</v>
      </c>
      <c r="G1693" s="126" t="s">
        <v>198</v>
      </c>
      <c r="H1693" s="126"/>
      <c r="I1693" s="126"/>
      <c r="J1693" s="124"/>
      <c r="K1693" s="124" t="s">
        <v>546</v>
      </c>
      <c r="L1693" s="126" t="s">
        <v>1234</v>
      </c>
      <c r="M1693" s="127"/>
      <c r="N1693" s="127"/>
    </row>
    <row r="1694" spans="6:14" x14ac:dyDescent="0.25">
      <c r="F1694" s="126"/>
      <c r="G1694" s="126"/>
      <c r="H1694" s="126"/>
      <c r="I1694" s="126"/>
      <c r="J1694" s="126"/>
      <c r="K1694" s="126"/>
      <c r="L1694" s="126"/>
      <c r="M1694" s="127"/>
      <c r="N1694" s="127"/>
    </row>
    <row r="1695" spans="6:14" x14ac:dyDescent="0.25">
      <c r="F1695" s="124" t="s">
        <v>533</v>
      </c>
      <c r="G1695" s="125">
        <v>9051521</v>
      </c>
      <c r="H1695" s="126"/>
      <c r="I1695" s="126"/>
      <c r="J1695" s="124"/>
      <c r="K1695" s="124" t="s">
        <v>124</v>
      </c>
      <c r="L1695" s="126" t="s">
        <v>1525</v>
      </c>
      <c r="M1695" s="127"/>
      <c r="N1695" s="127"/>
    </row>
    <row r="1696" spans="6:14" x14ac:dyDescent="0.25">
      <c r="F1696" s="124" t="s">
        <v>535</v>
      </c>
      <c r="G1696" s="126" t="s">
        <v>1526</v>
      </c>
      <c r="H1696" s="126"/>
      <c r="I1696" s="126"/>
      <c r="J1696" s="124"/>
      <c r="K1696" s="124" t="s">
        <v>537</v>
      </c>
      <c r="L1696" s="126" t="s">
        <v>1527</v>
      </c>
      <c r="M1696" s="127"/>
      <c r="N1696" s="127"/>
    </row>
    <row r="1697" spans="6:14" x14ac:dyDescent="0.25">
      <c r="F1697" s="124" t="s">
        <v>539</v>
      </c>
      <c r="G1697" s="126" t="s">
        <v>1528</v>
      </c>
      <c r="H1697" s="126" t="s">
        <v>941</v>
      </c>
      <c r="I1697" s="128">
        <v>658010754</v>
      </c>
      <c r="J1697" s="124" t="s">
        <v>542</v>
      </c>
      <c r="K1697" s="126"/>
      <c r="L1697" s="126" t="s">
        <v>1529</v>
      </c>
      <c r="M1697" s="127"/>
      <c r="N1697" s="127"/>
    </row>
    <row r="1698" spans="6:14" x14ac:dyDescent="0.25">
      <c r="F1698" s="124"/>
      <c r="G1698" s="126"/>
      <c r="H1698" s="126"/>
      <c r="I1698" s="126"/>
      <c r="J1698" s="124"/>
      <c r="K1698" s="124" t="s">
        <v>544</v>
      </c>
      <c r="L1698" s="126"/>
      <c r="M1698" s="127"/>
      <c r="N1698" s="127"/>
    </row>
    <row r="1699" spans="6:14" x14ac:dyDescent="0.25">
      <c r="F1699" s="124" t="s">
        <v>545</v>
      </c>
      <c r="G1699" s="126" t="s">
        <v>198</v>
      </c>
      <c r="H1699" s="126"/>
      <c r="I1699" s="126"/>
      <c r="J1699" s="124"/>
      <c r="K1699" s="124" t="s">
        <v>546</v>
      </c>
      <c r="L1699" s="126" t="s">
        <v>1530</v>
      </c>
      <c r="M1699" s="127"/>
      <c r="N1699" s="127"/>
    </row>
    <row r="1700" spans="6:14" x14ac:dyDescent="0.25">
      <c r="F1700" s="126"/>
      <c r="G1700" s="126"/>
      <c r="H1700" s="126"/>
      <c r="I1700" s="126"/>
      <c r="J1700" s="126"/>
      <c r="K1700" s="126"/>
      <c r="L1700" s="126"/>
      <c r="M1700" s="127"/>
      <c r="N1700" s="127"/>
    </row>
    <row r="1701" spans="6:14" x14ac:dyDescent="0.25">
      <c r="F1701" s="124" t="s">
        <v>533</v>
      </c>
      <c r="G1701" s="125">
        <v>9051921</v>
      </c>
      <c r="H1701" s="126"/>
      <c r="I1701" s="126"/>
      <c r="J1701" s="124"/>
      <c r="K1701" s="124" t="s">
        <v>124</v>
      </c>
      <c r="L1701" s="126" t="s">
        <v>1531</v>
      </c>
      <c r="M1701" s="127"/>
      <c r="N1701" s="127"/>
    </row>
    <row r="1702" spans="6:14" x14ac:dyDescent="0.25">
      <c r="F1702" s="124" t="s">
        <v>535</v>
      </c>
      <c r="G1702" s="126" t="s">
        <v>960</v>
      </c>
      <c r="H1702" s="126"/>
      <c r="I1702" s="126"/>
      <c r="J1702" s="124"/>
      <c r="K1702" s="124" t="s">
        <v>537</v>
      </c>
      <c r="L1702" s="126" t="s">
        <v>961</v>
      </c>
      <c r="M1702" s="127"/>
      <c r="N1702" s="127"/>
    </row>
    <row r="1703" spans="6:14" x14ac:dyDescent="0.25">
      <c r="F1703" s="124" t="s">
        <v>539</v>
      </c>
      <c r="G1703" s="126" t="s">
        <v>962</v>
      </c>
      <c r="H1703" s="126" t="s">
        <v>963</v>
      </c>
      <c r="I1703" s="128">
        <v>891346245</v>
      </c>
      <c r="J1703" s="124" t="s">
        <v>542</v>
      </c>
      <c r="K1703" s="126"/>
      <c r="L1703" s="126" t="s">
        <v>964</v>
      </c>
      <c r="M1703" s="127"/>
      <c r="N1703" s="127"/>
    </row>
    <row r="1704" spans="6:14" x14ac:dyDescent="0.25">
      <c r="F1704" s="124"/>
      <c r="G1704" s="126"/>
      <c r="H1704" s="126"/>
      <c r="I1704" s="126"/>
      <c r="J1704" s="124"/>
      <c r="K1704" s="124" t="s">
        <v>544</v>
      </c>
      <c r="L1704" s="126"/>
      <c r="M1704" s="127"/>
      <c r="N1704" s="127"/>
    </row>
    <row r="1705" spans="6:14" x14ac:dyDescent="0.25">
      <c r="F1705" s="124" t="s">
        <v>545</v>
      </c>
      <c r="G1705" s="126" t="s">
        <v>198</v>
      </c>
      <c r="H1705" s="126"/>
      <c r="I1705" s="126"/>
      <c r="J1705" s="124"/>
      <c r="K1705" s="124" t="s">
        <v>546</v>
      </c>
      <c r="L1705" s="126" t="s">
        <v>975</v>
      </c>
      <c r="M1705" s="127"/>
      <c r="N1705" s="127"/>
    </row>
    <row r="1706" spans="6:14" x14ac:dyDescent="0.25">
      <c r="F1706" s="126"/>
      <c r="G1706" s="126"/>
      <c r="H1706" s="126"/>
      <c r="I1706" s="126"/>
      <c r="J1706" s="126"/>
      <c r="K1706" s="126"/>
      <c r="L1706" s="126"/>
      <c r="M1706" s="127"/>
      <c r="N1706" s="127"/>
    </row>
    <row r="1707" spans="6:14" x14ac:dyDescent="0.25">
      <c r="F1707" s="126"/>
      <c r="G1707" s="126"/>
      <c r="H1707" s="126"/>
      <c r="I1707" s="126"/>
      <c r="J1707" s="129" t="s">
        <v>586</v>
      </c>
      <c r="K1707" s="130">
        <v>34</v>
      </c>
      <c r="L1707" s="129" t="s">
        <v>587</v>
      </c>
      <c r="M1707" s="127"/>
      <c r="N1707" s="127"/>
    </row>
    <row r="1708" spans="6:14" x14ac:dyDescent="0.25">
      <c r="F1708" s="126"/>
      <c r="G1708" s="126"/>
      <c r="H1708" s="126"/>
      <c r="I1708" s="126"/>
      <c r="J1708" s="126"/>
      <c r="K1708" s="126"/>
      <c r="L1708" s="126"/>
      <c r="M1708" s="127"/>
      <c r="N1708" s="127"/>
    </row>
    <row r="1709" spans="6:14" x14ac:dyDescent="0.25">
      <c r="F1709" s="124"/>
      <c r="G1709" s="124"/>
      <c r="H1709" s="124"/>
      <c r="I1709" s="126"/>
      <c r="J1709" s="126"/>
      <c r="K1709" s="126"/>
      <c r="L1709" s="126"/>
      <c r="M1709" s="127"/>
      <c r="N1709" s="127"/>
    </row>
    <row r="1710" spans="6:14" x14ac:dyDescent="0.25">
      <c r="F1710" s="126" t="s">
        <v>588</v>
      </c>
      <c r="G1710" s="126"/>
      <c r="H1710" s="126"/>
      <c r="I1710" s="126"/>
      <c r="J1710" s="126"/>
      <c r="K1710" s="126"/>
      <c r="L1710" s="126"/>
      <c r="M1710" s="127"/>
      <c r="N1710" s="127"/>
    </row>
    <row r="1711" spans="6:14" x14ac:dyDescent="0.25">
      <c r="F1711" s="126" t="s">
        <v>589</v>
      </c>
      <c r="G1711" s="126"/>
      <c r="H1711" s="126"/>
      <c r="I1711" s="126"/>
      <c r="J1711" s="126"/>
      <c r="K1711" s="126"/>
      <c r="L1711" s="126"/>
      <c r="M1711" s="127"/>
      <c r="N1711" s="127"/>
    </row>
    <row r="1712" spans="6:14" x14ac:dyDescent="0.25">
      <c r="F1712" s="126"/>
      <c r="G1712" s="126"/>
      <c r="H1712" s="126"/>
      <c r="I1712" s="126"/>
      <c r="J1712" s="126"/>
      <c r="K1712" s="126"/>
      <c r="L1712" s="126"/>
      <c r="M1712" s="127"/>
      <c r="N1712" s="127"/>
    </row>
    <row r="1713" spans="6:14" x14ac:dyDescent="0.25">
      <c r="F1713" s="124" t="s">
        <v>533</v>
      </c>
      <c r="G1713" s="125">
        <v>9052721</v>
      </c>
      <c r="H1713" s="126"/>
      <c r="I1713" s="126"/>
      <c r="J1713" s="124"/>
      <c r="K1713" s="124" t="s">
        <v>124</v>
      </c>
      <c r="L1713" s="126" t="s">
        <v>1532</v>
      </c>
      <c r="M1713" s="127"/>
      <c r="N1713" s="127"/>
    </row>
    <row r="1714" spans="6:14" x14ac:dyDescent="0.25">
      <c r="F1714" s="124" t="s">
        <v>535</v>
      </c>
      <c r="G1714" s="131" t="s">
        <v>1533</v>
      </c>
      <c r="H1714" s="131"/>
      <c r="I1714" s="131"/>
      <c r="J1714" s="126"/>
      <c r="K1714" s="126"/>
      <c r="L1714" s="126"/>
      <c r="M1714" s="127"/>
      <c r="N1714" s="127"/>
    </row>
    <row r="1715" spans="6:14" x14ac:dyDescent="0.25">
      <c r="F1715" s="124"/>
      <c r="G1715" s="131" t="s">
        <v>1534</v>
      </c>
      <c r="H1715" s="131"/>
      <c r="I1715" s="131"/>
      <c r="J1715" s="124"/>
      <c r="K1715" s="124" t="s">
        <v>537</v>
      </c>
      <c r="L1715" s="126" t="s">
        <v>1535</v>
      </c>
      <c r="M1715" s="127"/>
      <c r="N1715" s="127"/>
    </row>
    <row r="1716" spans="6:14" x14ac:dyDescent="0.25">
      <c r="F1716" s="124" t="s">
        <v>539</v>
      </c>
      <c r="G1716" s="126" t="s">
        <v>1536</v>
      </c>
      <c r="H1716" s="126" t="s">
        <v>682</v>
      </c>
      <c r="I1716" s="128">
        <v>752072400</v>
      </c>
      <c r="J1716" s="124" t="s">
        <v>542</v>
      </c>
      <c r="K1716" s="126"/>
      <c r="L1716" s="126" t="s">
        <v>964</v>
      </c>
      <c r="M1716" s="127"/>
      <c r="N1716" s="127"/>
    </row>
    <row r="1717" spans="6:14" x14ac:dyDescent="0.25">
      <c r="F1717" s="124"/>
      <c r="G1717" s="126"/>
      <c r="H1717" s="126"/>
      <c r="I1717" s="126"/>
      <c r="J1717" s="124"/>
      <c r="K1717" s="124" t="s">
        <v>544</v>
      </c>
      <c r="L1717" s="126"/>
      <c r="M1717" s="127"/>
      <c r="N1717" s="127"/>
    </row>
    <row r="1718" spans="6:14" x14ac:dyDescent="0.25">
      <c r="F1718" s="124" t="s">
        <v>545</v>
      </c>
      <c r="G1718" s="126" t="s">
        <v>198</v>
      </c>
      <c r="H1718" s="126"/>
      <c r="I1718" s="126"/>
      <c r="J1718" s="124"/>
      <c r="K1718" s="124" t="s">
        <v>546</v>
      </c>
      <c r="L1718" s="126" t="s">
        <v>965</v>
      </c>
      <c r="M1718" s="127"/>
      <c r="N1718" s="127"/>
    </row>
    <row r="1719" spans="6:14" x14ac:dyDescent="0.25">
      <c r="F1719" s="126"/>
      <c r="G1719" s="126"/>
      <c r="H1719" s="126"/>
      <c r="I1719" s="126"/>
      <c r="J1719" s="126"/>
      <c r="K1719" s="126"/>
      <c r="L1719" s="126"/>
      <c r="M1719" s="127"/>
      <c r="N1719" s="127"/>
    </row>
    <row r="1720" spans="6:14" x14ac:dyDescent="0.25">
      <c r="F1720" s="124" t="s">
        <v>533</v>
      </c>
      <c r="G1720" s="125">
        <v>9053121</v>
      </c>
      <c r="H1720" s="126"/>
      <c r="I1720" s="126"/>
      <c r="J1720" s="124"/>
      <c r="K1720" s="124" t="s">
        <v>124</v>
      </c>
      <c r="L1720" s="126" t="s">
        <v>1537</v>
      </c>
      <c r="M1720" s="127"/>
      <c r="N1720" s="127"/>
    </row>
    <row r="1721" spans="6:14" x14ac:dyDescent="0.25">
      <c r="F1721" s="124" t="s">
        <v>535</v>
      </c>
      <c r="G1721" s="126" t="s">
        <v>1146</v>
      </c>
      <c r="H1721" s="126"/>
      <c r="I1721" s="126"/>
      <c r="J1721" s="124"/>
      <c r="K1721" s="124" t="s">
        <v>537</v>
      </c>
      <c r="L1721" s="126" t="s">
        <v>1147</v>
      </c>
      <c r="M1721" s="127"/>
      <c r="N1721" s="127"/>
    </row>
    <row r="1722" spans="6:14" x14ac:dyDescent="0.25">
      <c r="F1722" s="124" t="s">
        <v>539</v>
      </c>
      <c r="G1722" s="131" t="s">
        <v>1148</v>
      </c>
      <c r="H1722" s="126" t="s">
        <v>1046</v>
      </c>
      <c r="I1722" s="128">
        <v>922400000</v>
      </c>
      <c r="J1722" s="124" t="s">
        <v>542</v>
      </c>
      <c r="K1722" s="126"/>
      <c r="L1722" s="126" t="s">
        <v>1538</v>
      </c>
      <c r="M1722" s="127"/>
      <c r="N1722" s="127"/>
    </row>
    <row r="1723" spans="6:14" x14ac:dyDescent="0.25">
      <c r="F1723" s="124"/>
      <c r="G1723" s="131" t="s">
        <v>1150</v>
      </c>
      <c r="H1723" s="126"/>
      <c r="I1723" s="126"/>
      <c r="J1723" s="124"/>
      <c r="K1723" s="124" t="s">
        <v>544</v>
      </c>
      <c r="L1723" s="126"/>
      <c r="M1723" s="127"/>
      <c r="N1723" s="127"/>
    </row>
    <row r="1724" spans="6:14" x14ac:dyDescent="0.25">
      <c r="F1724" s="124" t="s">
        <v>545</v>
      </c>
      <c r="G1724" s="126" t="s">
        <v>198</v>
      </c>
      <c r="H1724" s="126"/>
      <c r="I1724" s="126"/>
      <c r="J1724" s="124"/>
      <c r="K1724" s="124" t="s">
        <v>546</v>
      </c>
      <c r="L1724" s="126" t="s">
        <v>198</v>
      </c>
      <c r="M1724" s="127"/>
      <c r="N1724" s="127"/>
    </row>
    <row r="1725" spans="6:14" x14ac:dyDescent="0.25">
      <c r="F1725" s="126"/>
      <c r="G1725" s="126"/>
      <c r="H1725" s="126"/>
      <c r="I1725" s="126"/>
      <c r="J1725" s="126"/>
      <c r="K1725" s="126"/>
      <c r="L1725" s="126"/>
      <c r="M1725" s="127"/>
      <c r="N1725" s="127"/>
    </row>
    <row r="1726" spans="6:14" x14ac:dyDescent="0.25">
      <c r="F1726" s="124" t="s">
        <v>533</v>
      </c>
      <c r="G1726" s="125">
        <v>9053421</v>
      </c>
      <c r="H1726" s="126"/>
      <c r="I1726" s="126"/>
      <c r="J1726" s="124"/>
      <c r="K1726" s="124" t="s">
        <v>124</v>
      </c>
      <c r="L1726" s="126" t="s">
        <v>1050</v>
      </c>
      <c r="M1726" s="127"/>
      <c r="N1726" s="127"/>
    </row>
    <row r="1727" spans="6:14" x14ac:dyDescent="0.25">
      <c r="F1727" s="124" t="s">
        <v>535</v>
      </c>
      <c r="G1727" s="126" t="s">
        <v>960</v>
      </c>
      <c r="H1727" s="126"/>
      <c r="I1727" s="126"/>
      <c r="J1727" s="124"/>
      <c r="K1727" s="124" t="s">
        <v>537</v>
      </c>
      <c r="L1727" s="126" t="s">
        <v>961</v>
      </c>
      <c r="M1727" s="127"/>
      <c r="N1727" s="127"/>
    </row>
    <row r="1728" spans="6:14" x14ac:dyDescent="0.25">
      <c r="F1728" s="124" t="s">
        <v>539</v>
      </c>
      <c r="G1728" s="126" t="s">
        <v>962</v>
      </c>
      <c r="H1728" s="126" t="s">
        <v>963</v>
      </c>
      <c r="I1728" s="128">
        <v>891346245</v>
      </c>
      <c r="J1728" s="124" t="s">
        <v>542</v>
      </c>
      <c r="K1728" s="126"/>
      <c r="L1728" s="126" t="s">
        <v>964</v>
      </c>
      <c r="M1728" s="127"/>
      <c r="N1728" s="127"/>
    </row>
    <row r="1729" spans="6:14" x14ac:dyDescent="0.25">
      <c r="F1729" s="124"/>
      <c r="G1729" s="126"/>
      <c r="H1729" s="126"/>
      <c r="I1729" s="126"/>
      <c r="J1729" s="124"/>
      <c r="K1729" s="124" t="s">
        <v>544</v>
      </c>
      <c r="L1729" s="126"/>
      <c r="M1729" s="127"/>
      <c r="N1729" s="127"/>
    </row>
    <row r="1730" spans="6:14" x14ac:dyDescent="0.25">
      <c r="F1730" s="124" t="s">
        <v>545</v>
      </c>
      <c r="G1730" s="126" t="s">
        <v>198</v>
      </c>
      <c r="H1730" s="126"/>
      <c r="I1730" s="126"/>
      <c r="J1730" s="124"/>
      <c r="K1730" s="124" t="s">
        <v>546</v>
      </c>
      <c r="L1730" s="126" t="s">
        <v>975</v>
      </c>
      <c r="M1730" s="127"/>
      <c r="N1730" s="127"/>
    </row>
    <row r="1731" spans="6:14" x14ac:dyDescent="0.25">
      <c r="F1731" s="126"/>
      <c r="G1731" s="126"/>
      <c r="H1731" s="126"/>
      <c r="I1731" s="126"/>
      <c r="J1731" s="126"/>
      <c r="K1731" s="126"/>
      <c r="L1731" s="126"/>
      <c r="M1731" s="127"/>
      <c r="N1731" s="127"/>
    </row>
    <row r="1732" spans="6:14" x14ac:dyDescent="0.25">
      <c r="F1732" s="124" t="s">
        <v>533</v>
      </c>
      <c r="G1732" s="125">
        <v>9053621</v>
      </c>
      <c r="H1732" s="126"/>
      <c r="I1732" s="126"/>
      <c r="J1732" s="124"/>
      <c r="K1732" s="124" t="s">
        <v>124</v>
      </c>
      <c r="L1732" s="126" t="s">
        <v>1539</v>
      </c>
      <c r="M1732" s="127"/>
      <c r="N1732" s="127"/>
    </row>
    <row r="1733" spans="6:14" x14ac:dyDescent="0.25">
      <c r="F1733" s="124" t="s">
        <v>535</v>
      </c>
      <c r="G1733" s="126" t="s">
        <v>960</v>
      </c>
      <c r="H1733" s="126"/>
      <c r="I1733" s="126"/>
      <c r="J1733" s="124"/>
      <c r="K1733" s="124" t="s">
        <v>537</v>
      </c>
      <c r="L1733" s="126" t="s">
        <v>961</v>
      </c>
      <c r="M1733" s="127"/>
      <c r="N1733" s="127"/>
    </row>
    <row r="1734" spans="6:14" x14ac:dyDescent="0.25">
      <c r="F1734" s="124" t="s">
        <v>539</v>
      </c>
      <c r="G1734" s="126" t="s">
        <v>962</v>
      </c>
      <c r="H1734" s="126" t="s">
        <v>963</v>
      </c>
      <c r="I1734" s="128">
        <v>891346245</v>
      </c>
      <c r="J1734" s="124" t="s">
        <v>542</v>
      </c>
      <c r="K1734" s="126"/>
      <c r="L1734" s="126" t="s">
        <v>964</v>
      </c>
      <c r="M1734" s="127"/>
      <c r="N1734" s="127"/>
    </row>
    <row r="1735" spans="6:14" x14ac:dyDescent="0.25">
      <c r="F1735" s="124"/>
      <c r="G1735" s="126"/>
      <c r="H1735" s="126"/>
      <c r="I1735" s="126"/>
      <c r="J1735" s="124"/>
      <c r="K1735" s="124" t="s">
        <v>544</v>
      </c>
      <c r="L1735" s="126"/>
      <c r="M1735" s="127"/>
      <c r="N1735" s="127"/>
    </row>
    <row r="1736" spans="6:14" x14ac:dyDescent="0.25">
      <c r="F1736" s="124" t="s">
        <v>545</v>
      </c>
      <c r="G1736" s="126" t="s">
        <v>198</v>
      </c>
      <c r="H1736" s="126"/>
      <c r="I1736" s="126"/>
      <c r="J1736" s="124"/>
      <c r="K1736" s="124" t="s">
        <v>546</v>
      </c>
      <c r="L1736" s="126" t="s">
        <v>975</v>
      </c>
      <c r="M1736" s="127"/>
      <c r="N1736" s="127"/>
    </row>
    <row r="1737" spans="6:14" x14ac:dyDescent="0.25">
      <c r="F1737" s="126"/>
      <c r="G1737" s="126"/>
      <c r="H1737" s="126"/>
      <c r="I1737" s="126"/>
      <c r="J1737" s="126"/>
      <c r="K1737" s="126"/>
      <c r="L1737" s="126"/>
      <c r="M1737" s="127"/>
      <c r="N1737" s="127"/>
    </row>
    <row r="1738" spans="6:14" x14ac:dyDescent="0.25">
      <c r="F1738" s="124" t="s">
        <v>533</v>
      </c>
      <c r="G1738" s="125">
        <v>9053721</v>
      </c>
      <c r="H1738" s="126"/>
      <c r="I1738" s="126"/>
      <c r="J1738" s="124"/>
      <c r="K1738" s="124" t="s">
        <v>124</v>
      </c>
      <c r="L1738" s="126" t="s">
        <v>1119</v>
      </c>
      <c r="M1738" s="127"/>
      <c r="N1738" s="127"/>
    </row>
    <row r="1739" spans="6:14" x14ac:dyDescent="0.25">
      <c r="F1739" s="124" t="s">
        <v>535</v>
      </c>
      <c r="G1739" s="126" t="s">
        <v>960</v>
      </c>
      <c r="H1739" s="126"/>
      <c r="I1739" s="126"/>
      <c r="J1739" s="124"/>
      <c r="K1739" s="124" t="s">
        <v>537</v>
      </c>
      <c r="L1739" s="126" t="s">
        <v>961</v>
      </c>
      <c r="M1739" s="127"/>
      <c r="N1739" s="127"/>
    </row>
    <row r="1740" spans="6:14" x14ac:dyDescent="0.25">
      <c r="F1740" s="124" t="s">
        <v>539</v>
      </c>
      <c r="G1740" s="126" t="s">
        <v>962</v>
      </c>
      <c r="H1740" s="126" t="s">
        <v>963</v>
      </c>
      <c r="I1740" s="128">
        <v>891346245</v>
      </c>
      <c r="J1740" s="124" t="s">
        <v>542</v>
      </c>
      <c r="K1740" s="126"/>
      <c r="L1740" s="126" t="s">
        <v>964</v>
      </c>
      <c r="M1740" s="127"/>
      <c r="N1740" s="127"/>
    </row>
    <row r="1741" spans="6:14" x14ac:dyDescent="0.25">
      <c r="F1741" s="124"/>
      <c r="G1741" s="126"/>
      <c r="H1741" s="126"/>
      <c r="I1741" s="126"/>
      <c r="J1741" s="124"/>
      <c r="K1741" s="124" t="s">
        <v>544</v>
      </c>
      <c r="L1741" s="126"/>
      <c r="M1741" s="127"/>
      <c r="N1741" s="127"/>
    </row>
    <row r="1742" spans="6:14" x14ac:dyDescent="0.25">
      <c r="F1742" s="124" t="s">
        <v>545</v>
      </c>
      <c r="G1742" s="126" t="s">
        <v>198</v>
      </c>
      <c r="H1742" s="126"/>
      <c r="I1742" s="126"/>
      <c r="J1742" s="124"/>
      <c r="K1742" s="124" t="s">
        <v>546</v>
      </c>
      <c r="L1742" s="126" t="s">
        <v>975</v>
      </c>
      <c r="M1742" s="127"/>
      <c r="N1742" s="127"/>
    </row>
    <row r="1743" spans="6:14" x14ac:dyDescent="0.25">
      <c r="F1743" s="126"/>
      <c r="G1743" s="126"/>
      <c r="H1743" s="126"/>
      <c r="I1743" s="126"/>
      <c r="J1743" s="126"/>
      <c r="K1743" s="126"/>
      <c r="L1743" s="126"/>
      <c r="M1743" s="127"/>
      <c r="N1743" s="127"/>
    </row>
    <row r="1744" spans="6:14" x14ac:dyDescent="0.25">
      <c r="F1744" s="124" t="s">
        <v>533</v>
      </c>
      <c r="G1744" s="125">
        <v>9054921</v>
      </c>
      <c r="H1744" s="126"/>
      <c r="I1744" s="126"/>
      <c r="J1744" s="124"/>
      <c r="K1744" s="124" t="s">
        <v>124</v>
      </c>
      <c r="L1744" s="126" t="s">
        <v>1540</v>
      </c>
      <c r="M1744" s="127"/>
      <c r="N1744" s="127"/>
    </row>
    <row r="1745" spans="6:14" x14ac:dyDescent="0.25">
      <c r="F1745" s="124" t="s">
        <v>535</v>
      </c>
      <c r="G1745" s="126" t="s">
        <v>1541</v>
      </c>
      <c r="H1745" s="126"/>
      <c r="I1745" s="126"/>
      <c r="J1745" s="124"/>
      <c r="K1745" s="124" t="s">
        <v>537</v>
      </c>
      <c r="L1745" s="126" t="s">
        <v>1542</v>
      </c>
      <c r="M1745" s="127"/>
      <c r="N1745" s="127"/>
    </row>
    <row r="1746" spans="6:14" x14ac:dyDescent="0.25">
      <c r="F1746" s="124" t="s">
        <v>539</v>
      </c>
      <c r="G1746" s="126" t="s">
        <v>1543</v>
      </c>
      <c r="H1746" s="126" t="s">
        <v>1544</v>
      </c>
      <c r="I1746" s="126" t="s">
        <v>1545</v>
      </c>
      <c r="J1746" s="124" t="s">
        <v>542</v>
      </c>
      <c r="K1746" s="126"/>
      <c r="L1746" s="126" t="s">
        <v>1546</v>
      </c>
      <c r="M1746" s="127"/>
      <c r="N1746" s="127"/>
    </row>
    <row r="1747" spans="6:14" x14ac:dyDescent="0.25">
      <c r="F1747" s="124"/>
      <c r="G1747" s="126"/>
      <c r="H1747" s="126"/>
      <c r="I1747" s="126"/>
      <c r="J1747" s="124"/>
      <c r="K1747" s="124" t="s">
        <v>544</v>
      </c>
      <c r="L1747" s="126"/>
      <c r="M1747" s="127"/>
      <c r="N1747" s="127"/>
    </row>
    <row r="1748" spans="6:14" x14ac:dyDescent="0.25">
      <c r="F1748" s="124" t="s">
        <v>545</v>
      </c>
      <c r="G1748" s="126" t="s">
        <v>198</v>
      </c>
      <c r="H1748" s="126"/>
      <c r="I1748" s="126"/>
      <c r="J1748" s="124"/>
      <c r="K1748" s="124" t="s">
        <v>546</v>
      </c>
      <c r="L1748" s="126" t="s">
        <v>1547</v>
      </c>
      <c r="M1748" s="127"/>
      <c r="N1748" s="127"/>
    </row>
    <row r="1749" spans="6:14" x14ac:dyDescent="0.25">
      <c r="F1749" s="126"/>
      <c r="G1749" s="126"/>
      <c r="H1749" s="126"/>
      <c r="I1749" s="126"/>
      <c r="J1749" s="126"/>
      <c r="K1749" s="126"/>
      <c r="L1749" s="126"/>
      <c r="M1749" s="127"/>
      <c r="N1749" s="127"/>
    </row>
    <row r="1750" spans="6:14" x14ac:dyDescent="0.25">
      <c r="F1750" s="124" t="s">
        <v>533</v>
      </c>
      <c r="G1750" s="125">
        <v>9055121</v>
      </c>
      <c r="H1750" s="126"/>
      <c r="I1750" s="126"/>
      <c r="J1750" s="124"/>
      <c r="K1750" s="124" t="s">
        <v>124</v>
      </c>
      <c r="L1750" s="126" t="s">
        <v>1548</v>
      </c>
      <c r="M1750" s="127"/>
      <c r="N1750" s="127"/>
    </row>
    <row r="1751" spans="6:14" x14ac:dyDescent="0.25">
      <c r="F1751" s="124" t="s">
        <v>535</v>
      </c>
      <c r="G1751" s="126" t="s">
        <v>960</v>
      </c>
      <c r="H1751" s="126"/>
      <c r="I1751" s="126"/>
      <c r="J1751" s="124"/>
      <c r="K1751" s="124" t="s">
        <v>537</v>
      </c>
      <c r="L1751" s="126" t="s">
        <v>961</v>
      </c>
      <c r="M1751" s="127"/>
      <c r="N1751" s="127"/>
    </row>
    <row r="1752" spans="6:14" x14ac:dyDescent="0.25">
      <c r="F1752" s="124" t="s">
        <v>539</v>
      </c>
      <c r="G1752" s="126" t="s">
        <v>962</v>
      </c>
      <c r="H1752" s="126" t="s">
        <v>963</v>
      </c>
      <c r="I1752" s="128">
        <v>891346245</v>
      </c>
      <c r="J1752" s="124" t="s">
        <v>542</v>
      </c>
      <c r="K1752" s="126"/>
      <c r="L1752" s="126" t="s">
        <v>964</v>
      </c>
      <c r="M1752" s="127"/>
      <c r="N1752" s="127"/>
    </row>
    <row r="1753" spans="6:14" x14ac:dyDescent="0.25">
      <c r="F1753" s="124"/>
      <c r="G1753" s="126"/>
      <c r="H1753" s="126"/>
      <c r="I1753" s="126"/>
      <c r="J1753" s="124"/>
      <c r="K1753" s="124" t="s">
        <v>544</v>
      </c>
      <c r="L1753" s="126"/>
      <c r="M1753" s="127"/>
      <c r="N1753" s="127"/>
    </row>
    <row r="1754" spans="6:14" x14ac:dyDescent="0.25">
      <c r="F1754" s="124" t="s">
        <v>545</v>
      </c>
      <c r="G1754" s="126" t="s">
        <v>198</v>
      </c>
      <c r="H1754" s="126"/>
      <c r="I1754" s="126"/>
      <c r="J1754" s="124"/>
      <c r="K1754" s="124" t="s">
        <v>546</v>
      </c>
      <c r="L1754" s="126" t="s">
        <v>975</v>
      </c>
      <c r="M1754" s="127"/>
      <c r="N1754" s="127"/>
    </row>
    <row r="1755" spans="6:14" x14ac:dyDescent="0.25">
      <c r="F1755" s="126"/>
      <c r="G1755" s="126"/>
      <c r="H1755" s="126"/>
      <c r="I1755" s="126"/>
      <c r="J1755" s="126"/>
      <c r="K1755" s="126"/>
      <c r="L1755" s="126"/>
      <c r="M1755" s="127"/>
      <c r="N1755" s="127"/>
    </row>
    <row r="1756" spans="6:14" x14ac:dyDescent="0.25">
      <c r="F1756" s="126"/>
      <c r="G1756" s="126"/>
      <c r="H1756" s="126"/>
      <c r="I1756" s="126"/>
      <c r="J1756" s="129" t="s">
        <v>586</v>
      </c>
      <c r="K1756" s="130">
        <v>35</v>
      </c>
      <c r="L1756" s="129" t="s">
        <v>587</v>
      </c>
      <c r="M1756" s="127"/>
      <c r="N1756" s="127"/>
    </row>
    <row r="1757" spans="6:14" x14ac:dyDescent="0.25">
      <c r="F1757" s="126"/>
      <c r="G1757" s="126"/>
      <c r="H1757" s="126"/>
      <c r="I1757" s="126"/>
      <c r="J1757" s="126"/>
      <c r="K1757" s="126"/>
      <c r="L1757" s="126"/>
      <c r="M1757" s="127"/>
      <c r="N1757" s="127"/>
    </row>
    <row r="1758" spans="6:14" x14ac:dyDescent="0.25">
      <c r="F1758" s="124"/>
      <c r="G1758" s="124"/>
      <c r="H1758" s="124"/>
      <c r="I1758" s="126"/>
      <c r="J1758" s="126"/>
      <c r="K1758" s="126"/>
      <c r="L1758" s="126"/>
      <c r="M1758" s="127"/>
      <c r="N1758" s="127"/>
    </row>
    <row r="1759" spans="6:14" x14ac:dyDescent="0.25">
      <c r="F1759" s="126" t="s">
        <v>588</v>
      </c>
      <c r="G1759" s="126"/>
      <c r="H1759" s="126"/>
      <c r="I1759" s="126"/>
      <c r="J1759" s="126"/>
      <c r="K1759" s="126"/>
      <c r="L1759" s="126"/>
      <c r="M1759" s="127"/>
      <c r="N1759" s="127"/>
    </row>
    <row r="1760" spans="6:14" x14ac:dyDescent="0.25">
      <c r="F1760" s="126" t="s">
        <v>589</v>
      </c>
      <c r="G1760" s="126"/>
      <c r="H1760" s="126"/>
      <c r="I1760" s="126"/>
      <c r="J1760" s="126"/>
      <c r="K1760" s="126"/>
      <c r="L1760" s="126"/>
      <c r="M1760" s="127"/>
      <c r="N1760" s="127"/>
    </row>
    <row r="1761" spans="6:14" x14ac:dyDescent="0.25">
      <c r="F1761" s="126"/>
      <c r="G1761" s="126"/>
      <c r="H1761" s="126"/>
      <c r="I1761" s="126"/>
      <c r="J1761" s="126"/>
      <c r="K1761" s="126"/>
      <c r="L1761" s="126"/>
      <c r="M1761" s="127"/>
      <c r="N1761" s="127"/>
    </row>
    <row r="1762" spans="6:14" x14ac:dyDescent="0.25">
      <c r="F1762" s="124" t="s">
        <v>533</v>
      </c>
      <c r="G1762" s="125">
        <v>9055321</v>
      </c>
      <c r="H1762" s="126"/>
      <c r="I1762" s="126"/>
      <c r="J1762" s="124"/>
      <c r="K1762" s="124" t="s">
        <v>124</v>
      </c>
      <c r="L1762" s="126" t="s">
        <v>1549</v>
      </c>
      <c r="M1762" s="127"/>
      <c r="N1762" s="127"/>
    </row>
    <row r="1763" spans="6:14" x14ac:dyDescent="0.25">
      <c r="F1763" s="124" t="s">
        <v>535</v>
      </c>
      <c r="G1763" s="131" t="s">
        <v>1550</v>
      </c>
      <c r="H1763" s="131"/>
      <c r="I1763" s="131"/>
      <c r="J1763" s="126"/>
      <c r="K1763" s="126"/>
      <c r="L1763" s="126"/>
      <c r="M1763" s="127"/>
      <c r="N1763" s="127"/>
    </row>
    <row r="1764" spans="6:14" x14ac:dyDescent="0.25">
      <c r="F1764" s="124"/>
      <c r="G1764" s="131" t="s">
        <v>1551</v>
      </c>
      <c r="H1764" s="131"/>
      <c r="I1764" s="131"/>
      <c r="J1764" s="124"/>
      <c r="K1764" s="124" t="s">
        <v>537</v>
      </c>
      <c r="L1764" s="126" t="s">
        <v>1552</v>
      </c>
      <c r="M1764" s="127"/>
      <c r="N1764" s="127"/>
    </row>
    <row r="1765" spans="6:14" x14ac:dyDescent="0.25">
      <c r="F1765" s="124" t="s">
        <v>539</v>
      </c>
      <c r="G1765" s="126" t="s">
        <v>1553</v>
      </c>
      <c r="H1765" s="126" t="s">
        <v>941</v>
      </c>
      <c r="I1765" s="128">
        <v>631670000</v>
      </c>
      <c r="J1765" s="124" t="s">
        <v>542</v>
      </c>
      <c r="K1765" s="126"/>
      <c r="L1765" s="126" t="s">
        <v>1554</v>
      </c>
      <c r="M1765" s="127"/>
      <c r="N1765" s="127"/>
    </row>
    <row r="1766" spans="6:14" x14ac:dyDescent="0.25">
      <c r="F1766" s="124"/>
      <c r="G1766" s="126"/>
      <c r="H1766" s="126"/>
      <c r="I1766" s="126"/>
      <c r="J1766" s="124"/>
      <c r="K1766" s="124" t="s">
        <v>544</v>
      </c>
      <c r="L1766" s="126"/>
      <c r="M1766" s="127"/>
      <c r="N1766" s="127"/>
    </row>
    <row r="1767" spans="6:14" x14ac:dyDescent="0.25">
      <c r="F1767" s="124" t="s">
        <v>545</v>
      </c>
      <c r="G1767" s="126" t="s">
        <v>198</v>
      </c>
      <c r="H1767" s="126"/>
      <c r="I1767" s="126"/>
      <c r="J1767" s="124"/>
      <c r="K1767" s="124" t="s">
        <v>546</v>
      </c>
      <c r="L1767" s="126" t="s">
        <v>1555</v>
      </c>
      <c r="M1767" s="127"/>
      <c r="N1767" s="127"/>
    </row>
    <row r="1768" spans="6:14" x14ac:dyDescent="0.25">
      <c r="F1768" s="126"/>
      <c r="G1768" s="126"/>
      <c r="H1768" s="126"/>
      <c r="I1768" s="126"/>
      <c r="J1768" s="126"/>
      <c r="K1768" s="126"/>
      <c r="L1768" s="126"/>
      <c r="M1768" s="127"/>
      <c r="N1768" s="127"/>
    </row>
    <row r="1769" spans="6:14" x14ac:dyDescent="0.25">
      <c r="F1769" s="124" t="s">
        <v>533</v>
      </c>
      <c r="G1769" s="125">
        <v>9056421</v>
      </c>
      <c r="H1769" s="126"/>
      <c r="I1769" s="126"/>
      <c r="J1769" s="124"/>
      <c r="K1769" s="124" t="s">
        <v>124</v>
      </c>
      <c r="L1769" s="126" t="s">
        <v>1556</v>
      </c>
      <c r="M1769" s="127"/>
      <c r="N1769" s="127"/>
    </row>
    <row r="1770" spans="6:14" x14ac:dyDescent="0.25">
      <c r="F1770" s="124" t="s">
        <v>535</v>
      </c>
      <c r="G1770" s="126" t="s">
        <v>1557</v>
      </c>
      <c r="H1770" s="126"/>
      <c r="I1770" s="126"/>
      <c r="J1770" s="124"/>
      <c r="K1770" s="124" t="s">
        <v>537</v>
      </c>
      <c r="L1770" s="126" t="s">
        <v>1558</v>
      </c>
      <c r="M1770" s="127"/>
      <c r="N1770" s="127"/>
    </row>
    <row r="1771" spans="6:14" x14ac:dyDescent="0.25">
      <c r="F1771" s="124" t="s">
        <v>539</v>
      </c>
      <c r="G1771" s="126" t="s">
        <v>1559</v>
      </c>
      <c r="H1771" s="126" t="s">
        <v>558</v>
      </c>
      <c r="I1771" s="128">
        <v>973550365</v>
      </c>
      <c r="J1771" s="124" t="s">
        <v>542</v>
      </c>
      <c r="K1771" s="126"/>
      <c r="L1771" s="126" t="s">
        <v>1560</v>
      </c>
      <c r="M1771" s="127"/>
      <c r="N1771" s="127"/>
    </row>
    <row r="1772" spans="6:14" x14ac:dyDescent="0.25">
      <c r="F1772" s="124"/>
      <c r="G1772" s="126"/>
      <c r="H1772" s="126"/>
      <c r="I1772" s="126"/>
      <c r="J1772" s="124"/>
      <c r="K1772" s="124" t="s">
        <v>544</v>
      </c>
      <c r="L1772" s="126"/>
      <c r="M1772" s="127"/>
      <c r="N1772" s="127"/>
    </row>
    <row r="1773" spans="6:14" x14ac:dyDescent="0.25">
      <c r="F1773" s="124" t="s">
        <v>545</v>
      </c>
      <c r="G1773" s="126" t="s">
        <v>198</v>
      </c>
      <c r="H1773" s="126"/>
      <c r="I1773" s="126"/>
      <c r="J1773" s="124"/>
      <c r="K1773" s="124" t="s">
        <v>546</v>
      </c>
      <c r="L1773" s="126" t="s">
        <v>1561</v>
      </c>
      <c r="M1773" s="127"/>
      <c r="N1773" s="127"/>
    </row>
    <row r="1774" spans="6:14" x14ac:dyDescent="0.25">
      <c r="F1774" s="126"/>
      <c r="G1774" s="126"/>
      <c r="H1774" s="126"/>
      <c r="I1774" s="126"/>
      <c r="J1774" s="126"/>
      <c r="K1774" s="126"/>
      <c r="L1774" s="126"/>
      <c r="M1774" s="127"/>
      <c r="N1774" s="127"/>
    </row>
    <row r="1775" spans="6:14" x14ac:dyDescent="0.25">
      <c r="F1775" s="124" t="s">
        <v>533</v>
      </c>
      <c r="G1775" s="125">
        <v>9056521</v>
      </c>
      <c r="H1775" s="126"/>
      <c r="I1775" s="126"/>
      <c r="J1775" s="124"/>
      <c r="K1775" s="124" t="s">
        <v>124</v>
      </c>
      <c r="L1775" s="126" t="s">
        <v>1562</v>
      </c>
      <c r="M1775" s="127"/>
      <c r="N1775" s="127"/>
    </row>
    <row r="1776" spans="6:14" x14ac:dyDescent="0.25">
      <c r="F1776" s="124" t="s">
        <v>535</v>
      </c>
      <c r="G1776" s="126" t="s">
        <v>1563</v>
      </c>
      <c r="H1776" s="126"/>
      <c r="I1776" s="126"/>
      <c r="J1776" s="124"/>
      <c r="K1776" s="124" t="s">
        <v>537</v>
      </c>
      <c r="L1776" s="126" t="s">
        <v>1564</v>
      </c>
      <c r="M1776" s="127"/>
      <c r="N1776" s="127"/>
    </row>
    <row r="1777" spans="6:14" x14ac:dyDescent="0.25">
      <c r="F1777" s="124" t="s">
        <v>539</v>
      </c>
      <c r="G1777" s="126" t="s">
        <v>1107</v>
      </c>
      <c r="H1777" s="126" t="s">
        <v>682</v>
      </c>
      <c r="I1777" s="128">
        <v>770460325</v>
      </c>
      <c r="J1777" s="124" t="s">
        <v>542</v>
      </c>
      <c r="K1777" s="126"/>
      <c r="L1777" s="126" t="s">
        <v>1565</v>
      </c>
      <c r="M1777" s="127"/>
      <c r="N1777" s="127"/>
    </row>
    <row r="1778" spans="6:14" x14ac:dyDescent="0.25">
      <c r="F1778" s="124"/>
      <c r="G1778" s="126"/>
      <c r="H1778" s="126"/>
      <c r="I1778" s="126"/>
      <c r="J1778" s="124"/>
      <c r="K1778" s="124" t="s">
        <v>544</v>
      </c>
      <c r="L1778" s="126"/>
      <c r="M1778" s="127"/>
      <c r="N1778" s="127"/>
    </row>
    <row r="1779" spans="6:14" x14ac:dyDescent="0.25">
      <c r="F1779" s="124" t="s">
        <v>545</v>
      </c>
      <c r="G1779" s="126" t="s">
        <v>198</v>
      </c>
      <c r="H1779" s="126"/>
      <c r="I1779" s="126"/>
      <c r="J1779" s="124"/>
      <c r="K1779" s="124" t="s">
        <v>546</v>
      </c>
      <c r="L1779" s="126" t="s">
        <v>1566</v>
      </c>
      <c r="M1779" s="127"/>
      <c r="N1779" s="127"/>
    </row>
    <row r="1780" spans="6:14" x14ac:dyDescent="0.25">
      <c r="F1780" s="126"/>
      <c r="G1780" s="126"/>
      <c r="H1780" s="126"/>
      <c r="I1780" s="126"/>
      <c r="J1780" s="126"/>
      <c r="K1780" s="126"/>
      <c r="L1780" s="126"/>
      <c r="M1780" s="127"/>
      <c r="N1780" s="127"/>
    </row>
    <row r="1781" spans="6:14" x14ac:dyDescent="0.25">
      <c r="F1781" s="124" t="s">
        <v>533</v>
      </c>
      <c r="G1781" s="125">
        <v>9056721</v>
      </c>
      <c r="H1781" s="126"/>
      <c r="I1781" s="126"/>
      <c r="J1781" s="124"/>
      <c r="K1781" s="124" t="s">
        <v>124</v>
      </c>
      <c r="L1781" s="126" t="s">
        <v>1111</v>
      </c>
      <c r="M1781" s="127"/>
      <c r="N1781" s="127"/>
    </row>
    <row r="1782" spans="6:14" x14ac:dyDescent="0.25">
      <c r="F1782" s="124" t="s">
        <v>535</v>
      </c>
      <c r="G1782" s="126" t="s">
        <v>1242</v>
      </c>
      <c r="H1782" s="126"/>
      <c r="I1782" s="126"/>
      <c r="J1782" s="124"/>
      <c r="K1782" s="124" t="s">
        <v>537</v>
      </c>
      <c r="L1782" s="126" t="s">
        <v>1243</v>
      </c>
      <c r="M1782" s="127"/>
      <c r="N1782" s="127"/>
    </row>
    <row r="1783" spans="6:14" x14ac:dyDescent="0.25">
      <c r="F1783" s="124" t="s">
        <v>539</v>
      </c>
      <c r="G1783" s="131" t="s">
        <v>1244</v>
      </c>
      <c r="H1783" s="126" t="s">
        <v>970</v>
      </c>
      <c r="I1783" s="128">
        <v>605155650</v>
      </c>
      <c r="J1783" s="124" t="s">
        <v>542</v>
      </c>
      <c r="K1783" s="126"/>
      <c r="L1783" s="126" t="s">
        <v>1245</v>
      </c>
      <c r="M1783" s="127"/>
      <c r="N1783" s="127"/>
    </row>
    <row r="1784" spans="6:14" x14ac:dyDescent="0.25">
      <c r="F1784" s="124"/>
      <c r="G1784" s="131" t="s">
        <v>1131</v>
      </c>
      <c r="H1784" s="126"/>
      <c r="I1784" s="126"/>
      <c r="J1784" s="124"/>
      <c r="K1784" s="124" t="s">
        <v>544</v>
      </c>
      <c r="L1784" s="126"/>
      <c r="M1784" s="127"/>
      <c r="N1784" s="127"/>
    </row>
    <row r="1785" spans="6:14" x14ac:dyDescent="0.25">
      <c r="F1785" s="124" t="s">
        <v>545</v>
      </c>
      <c r="G1785" s="126" t="s">
        <v>198</v>
      </c>
      <c r="H1785" s="126"/>
      <c r="I1785" s="126"/>
      <c r="J1785" s="124"/>
      <c r="K1785" s="124" t="s">
        <v>546</v>
      </c>
      <c r="L1785" s="126" t="s">
        <v>1246</v>
      </c>
      <c r="M1785" s="127"/>
      <c r="N1785" s="127"/>
    </row>
    <row r="1786" spans="6:14" x14ac:dyDescent="0.25">
      <c r="F1786" s="126"/>
      <c r="G1786" s="126"/>
      <c r="H1786" s="126"/>
      <c r="I1786" s="126"/>
      <c r="J1786" s="126"/>
      <c r="K1786" s="126"/>
      <c r="L1786" s="126"/>
      <c r="M1786" s="127"/>
      <c r="N1786" s="127"/>
    </row>
    <row r="1787" spans="6:14" x14ac:dyDescent="0.25">
      <c r="F1787" s="124" t="s">
        <v>533</v>
      </c>
      <c r="G1787" s="125">
        <v>9056921</v>
      </c>
      <c r="H1787" s="126"/>
      <c r="I1787" s="126"/>
      <c r="J1787" s="124"/>
      <c r="K1787" s="124" t="s">
        <v>124</v>
      </c>
      <c r="L1787" s="126" t="s">
        <v>1567</v>
      </c>
      <c r="M1787" s="127"/>
      <c r="N1787" s="127"/>
    </row>
    <row r="1788" spans="6:14" x14ac:dyDescent="0.25">
      <c r="F1788" s="124" t="s">
        <v>535</v>
      </c>
      <c r="G1788" s="126" t="s">
        <v>960</v>
      </c>
      <c r="H1788" s="126"/>
      <c r="I1788" s="126"/>
      <c r="J1788" s="124"/>
      <c r="K1788" s="124" t="s">
        <v>537</v>
      </c>
      <c r="L1788" s="126" t="s">
        <v>961</v>
      </c>
      <c r="M1788" s="127"/>
      <c r="N1788" s="127"/>
    </row>
    <row r="1789" spans="6:14" x14ac:dyDescent="0.25">
      <c r="F1789" s="124" t="s">
        <v>539</v>
      </c>
      <c r="G1789" s="126" t="s">
        <v>962</v>
      </c>
      <c r="H1789" s="126" t="s">
        <v>963</v>
      </c>
      <c r="I1789" s="128">
        <v>891346245</v>
      </c>
      <c r="J1789" s="124" t="s">
        <v>542</v>
      </c>
      <c r="K1789" s="126"/>
      <c r="L1789" s="126" t="s">
        <v>964</v>
      </c>
      <c r="M1789" s="127"/>
      <c r="N1789" s="127"/>
    </row>
    <row r="1790" spans="6:14" x14ac:dyDescent="0.25">
      <c r="F1790" s="124"/>
      <c r="G1790" s="126"/>
      <c r="H1790" s="126"/>
      <c r="I1790" s="126"/>
      <c r="J1790" s="124"/>
      <c r="K1790" s="124" t="s">
        <v>544</v>
      </c>
      <c r="L1790" s="126"/>
      <c r="M1790" s="127"/>
      <c r="N1790" s="127"/>
    </row>
    <row r="1791" spans="6:14" x14ac:dyDescent="0.25">
      <c r="F1791" s="124" t="s">
        <v>545</v>
      </c>
      <c r="G1791" s="126" t="s">
        <v>198</v>
      </c>
      <c r="H1791" s="126"/>
      <c r="I1791" s="126"/>
      <c r="J1791" s="124"/>
      <c r="K1791" s="124" t="s">
        <v>546</v>
      </c>
      <c r="L1791" s="126" t="s">
        <v>975</v>
      </c>
      <c r="M1791" s="127"/>
      <c r="N1791" s="127"/>
    </row>
    <row r="1792" spans="6:14" x14ac:dyDescent="0.25">
      <c r="F1792" s="126"/>
      <c r="G1792" s="126"/>
      <c r="H1792" s="126"/>
      <c r="I1792" s="126"/>
      <c r="J1792" s="126"/>
      <c r="K1792" s="126"/>
      <c r="L1792" s="126"/>
      <c r="M1792" s="127"/>
      <c r="N1792" s="127"/>
    </row>
    <row r="1793" spans="6:14" x14ac:dyDescent="0.25">
      <c r="F1793" s="124" t="s">
        <v>533</v>
      </c>
      <c r="G1793" s="125">
        <v>9057121</v>
      </c>
      <c r="H1793" s="126"/>
      <c r="I1793" s="126"/>
      <c r="J1793" s="124"/>
      <c r="K1793" s="124" t="s">
        <v>124</v>
      </c>
      <c r="L1793" s="126" t="s">
        <v>1568</v>
      </c>
      <c r="M1793" s="127"/>
      <c r="N1793" s="127"/>
    </row>
    <row r="1794" spans="6:14" x14ac:dyDescent="0.25">
      <c r="F1794" s="124" t="s">
        <v>535</v>
      </c>
      <c r="G1794" s="126" t="s">
        <v>1569</v>
      </c>
      <c r="H1794" s="126"/>
      <c r="I1794" s="126"/>
      <c r="J1794" s="124"/>
      <c r="K1794" s="124" t="s">
        <v>537</v>
      </c>
      <c r="L1794" s="126" t="s">
        <v>1063</v>
      </c>
      <c r="M1794" s="127"/>
      <c r="N1794" s="127"/>
    </row>
    <row r="1795" spans="6:14" x14ac:dyDescent="0.25">
      <c r="F1795" s="124" t="s">
        <v>539</v>
      </c>
      <c r="G1795" s="131" t="s">
        <v>1064</v>
      </c>
      <c r="H1795" s="126" t="s">
        <v>970</v>
      </c>
      <c r="I1795" s="128">
        <v>620253779</v>
      </c>
      <c r="J1795" s="124" t="s">
        <v>542</v>
      </c>
      <c r="K1795" s="126"/>
      <c r="L1795" s="126" t="s">
        <v>1570</v>
      </c>
      <c r="M1795" s="127"/>
      <c r="N1795" s="127"/>
    </row>
    <row r="1796" spans="6:14" x14ac:dyDescent="0.25">
      <c r="F1796" s="124"/>
      <c r="G1796" s="131" t="s">
        <v>1066</v>
      </c>
      <c r="H1796" s="126"/>
      <c r="I1796" s="126"/>
      <c r="J1796" s="124"/>
      <c r="K1796" s="124" t="s">
        <v>544</v>
      </c>
      <c r="L1796" s="126"/>
      <c r="M1796" s="127"/>
      <c r="N1796" s="127"/>
    </row>
    <row r="1797" spans="6:14" x14ac:dyDescent="0.25">
      <c r="F1797" s="124" t="s">
        <v>545</v>
      </c>
      <c r="G1797" s="126" t="s">
        <v>198</v>
      </c>
      <c r="H1797" s="126"/>
      <c r="I1797" s="126"/>
      <c r="J1797" s="124"/>
      <c r="K1797" s="124" t="s">
        <v>546</v>
      </c>
      <c r="L1797" s="126" t="s">
        <v>1571</v>
      </c>
      <c r="M1797" s="127"/>
      <c r="N1797" s="127"/>
    </row>
    <row r="1798" spans="6:14" x14ac:dyDescent="0.25">
      <c r="F1798" s="126"/>
      <c r="G1798" s="126"/>
      <c r="H1798" s="126"/>
      <c r="I1798" s="126"/>
      <c r="J1798" s="126"/>
      <c r="K1798" s="126"/>
      <c r="L1798" s="126"/>
      <c r="M1798" s="127"/>
      <c r="N1798" s="127"/>
    </row>
    <row r="1799" spans="6:14" x14ac:dyDescent="0.25">
      <c r="F1799" s="124" t="s">
        <v>533</v>
      </c>
      <c r="G1799" s="125">
        <v>9057621</v>
      </c>
      <c r="H1799" s="126"/>
      <c r="I1799" s="126"/>
      <c r="J1799" s="124"/>
      <c r="K1799" s="124" t="s">
        <v>124</v>
      </c>
      <c r="L1799" s="126" t="s">
        <v>1572</v>
      </c>
      <c r="M1799" s="127"/>
      <c r="N1799" s="127"/>
    </row>
    <row r="1800" spans="6:14" x14ac:dyDescent="0.25">
      <c r="F1800" s="124" t="s">
        <v>535</v>
      </c>
      <c r="G1800" s="126" t="s">
        <v>1573</v>
      </c>
      <c r="H1800" s="126"/>
      <c r="I1800" s="126"/>
      <c r="J1800" s="124"/>
      <c r="K1800" s="124" t="s">
        <v>537</v>
      </c>
      <c r="L1800" s="126" t="s">
        <v>1574</v>
      </c>
      <c r="M1800" s="127"/>
      <c r="N1800" s="127"/>
    </row>
    <row r="1801" spans="6:14" x14ac:dyDescent="0.25">
      <c r="F1801" s="124" t="s">
        <v>539</v>
      </c>
      <c r="G1801" s="126" t="s">
        <v>1536</v>
      </c>
      <c r="H1801" s="126" t="s">
        <v>682</v>
      </c>
      <c r="I1801" s="128">
        <v>752302047</v>
      </c>
      <c r="J1801" s="124" t="s">
        <v>542</v>
      </c>
      <c r="K1801" s="126"/>
      <c r="L1801" s="126" t="s">
        <v>1575</v>
      </c>
      <c r="M1801" s="127"/>
      <c r="N1801" s="127"/>
    </row>
    <row r="1802" spans="6:14" x14ac:dyDescent="0.25">
      <c r="F1802" s="124"/>
      <c r="G1802" s="126"/>
      <c r="H1802" s="126"/>
      <c r="I1802" s="126"/>
      <c r="J1802" s="124"/>
      <c r="K1802" s="124" t="s">
        <v>544</v>
      </c>
      <c r="L1802" s="126"/>
      <c r="M1802" s="127"/>
      <c r="N1802" s="127"/>
    </row>
    <row r="1803" spans="6:14" x14ac:dyDescent="0.25">
      <c r="F1803" s="124" t="s">
        <v>545</v>
      </c>
      <c r="G1803" s="126" t="s">
        <v>198</v>
      </c>
      <c r="H1803" s="126"/>
      <c r="I1803" s="126"/>
      <c r="J1803" s="124"/>
      <c r="K1803" s="124" t="s">
        <v>546</v>
      </c>
      <c r="L1803" s="126" t="s">
        <v>1576</v>
      </c>
      <c r="M1803" s="127"/>
      <c r="N1803" s="127"/>
    </row>
    <row r="1804" spans="6:14" x14ac:dyDescent="0.25">
      <c r="F1804" s="126"/>
      <c r="G1804" s="126"/>
      <c r="H1804" s="126"/>
      <c r="I1804" s="126"/>
      <c r="J1804" s="126"/>
      <c r="K1804" s="126"/>
      <c r="L1804" s="126"/>
      <c r="M1804" s="127"/>
      <c r="N1804" s="127"/>
    </row>
    <row r="1805" spans="6:14" x14ac:dyDescent="0.25">
      <c r="F1805" s="126"/>
      <c r="G1805" s="126"/>
      <c r="H1805" s="126"/>
      <c r="I1805" s="126"/>
      <c r="J1805" s="129" t="s">
        <v>586</v>
      </c>
      <c r="K1805" s="130">
        <v>36</v>
      </c>
      <c r="L1805" s="129" t="s">
        <v>587</v>
      </c>
      <c r="M1805" s="127"/>
      <c r="N1805" s="127"/>
    </row>
    <row r="1806" spans="6:14" x14ac:dyDescent="0.25">
      <c r="F1806" s="126"/>
      <c r="G1806" s="126"/>
      <c r="H1806" s="126"/>
      <c r="I1806" s="126"/>
      <c r="J1806" s="126"/>
      <c r="K1806" s="126"/>
      <c r="L1806" s="126"/>
      <c r="M1806" s="127"/>
      <c r="N1806" s="127"/>
    </row>
    <row r="1807" spans="6:14" x14ac:dyDescent="0.25">
      <c r="F1807" s="124"/>
      <c r="G1807" s="124"/>
      <c r="H1807" s="124"/>
      <c r="I1807" s="126"/>
      <c r="J1807" s="126"/>
      <c r="K1807" s="126"/>
      <c r="L1807" s="126"/>
      <c r="M1807" s="127"/>
      <c r="N1807" s="127"/>
    </row>
    <row r="1808" spans="6:14" x14ac:dyDescent="0.25">
      <c r="F1808" s="126" t="s">
        <v>588</v>
      </c>
      <c r="G1808" s="126"/>
      <c r="H1808" s="126"/>
      <c r="I1808" s="126"/>
      <c r="J1808" s="126"/>
      <c r="K1808" s="126"/>
      <c r="L1808" s="126"/>
      <c r="M1808" s="127"/>
      <c r="N1808" s="127"/>
    </row>
    <row r="1809" spans="6:14" x14ac:dyDescent="0.25">
      <c r="F1809" s="126" t="s">
        <v>589</v>
      </c>
      <c r="G1809" s="126"/>
      <c r="H1809" s="126"/>
      <c r="I1809" s="126"/>
      <c r="J1809" s="126"/>
      <c r="K1809" s="126"/>
      <c r="L1809" s="126"/>
      <c r="M1809" s="127"/>
      <c r="N1809" s="127"/>
    </row>
    <row r="1810" spans="6:14" x14ac:dyDescent="0.25">
      <c r="F1810" s="126"/>
      <c r="G1810" s="126"/>
      <c r="H1810" s="126"/>
      <c r="I1810" s="126"/>
      <c r="J1810" s="126"/>
      <c r="K1810" s="126"/>
      <c r="L1810" s="126"/>
      <c r="M1810" s="127"/>
      <c r="N1810" s="127"/>
    </row>
    <row r="1811" spans="6:14" x14ac:dyDescent="0.25">
      <c r="F1811" s="124" t="s">
        <v>533</v>
      </c>
      <c r="G1811" s="125">
        <v>9057821</v>
      </c>
      <c r="H1811" s="126"/>
      <c r="I1811" s="126"/>
      <c r="J1811" s="124"/>
      <c r="K1811" s="124" t="s">
        <v>124</v>
      </c>
      <c r="L1811" s="126" t="s">
        <v>1577</v>
      </c>
      <c r="M1811" s="127"/>
      <c r="N1811" s="127"/>
    </row>
    <row r="1812" spans="6:14" x14ac:dyDescent="0.25">
      <c r="F1812" s="124" t="s">
        <v>535</v>
      </c>
      <c r="G1812" s="126" t="s">
        <v>960</v>
      </c>
      <c r="H1812" s="126"/>
      <c r="I1812" s="126"/>
      <c r="J1812" s="124"/>
      <c r="K1812" s="124" t="s">
        <v>537</v>
      </c>
      <c r="L1812" s="126" t="s">
        <v>961</v>
      </c>
      <c r="M1812" s="127"/>
      <c r="N1812" s="127"/>
    </row>
    <row r="1813" spans="6:14" x14ac:dyDescent="0.25">
      <c r="F1813" s="124" t="s">
        <v>539</v>
      </c>
      <c r="G1813" s="126" t="s">
        <v>962</v>
      </c>
      <c r="H1813" s="126" t="s">
        <v>963</v>
      </c>
      <c r="I1813" s="128">
        <v>891346245</v>
      </c>
      <c r="J1813" s="124" t="s">
        <v>542</v>
      </c>
      <c r="K1813" s="126"/>
      <c r="L1813" s="126" t="s">
        <v>964</v>
      </c>
      <c r="M1813" s="127"/>
      <c r="N1813" s="127"/>
    </row>
    <row r="1814" spans="6:14" x14ac:dyDescent="0.25">
      <c r="F1814" s="124"/>
      <c r="G1814" s="126"/>
      <c r="H1814" s="126"/>
      <c r="I1814" s="126"/>
      <c r="J1814" s="124"/>
      <c r="K1814" s="124" t="s">
        <v>544</v>
      </c>
      <c r="L1814" s="126"/>
      <c r="M1814" s="127"/>
      <c r="N1814" s="127"/>
    </row>
    <row r="1815" spans="6:14" x14ac:dyDescent="0.25">
      <c r="F1815" s="124" t="s">
        <v>545</v>
      </c>
      <c r="G1815" s="126" t="s">
        <v>198</v>
      </c>
      <c r="H1815" s="126"/>
      <c r="I1815" s="126"/>
      <c r="J1815" s="124"/>
      <c r="K1815" s="124" t="s">
        <v>546</v>
      </c>
      <c r="L1815" s="126" t="s">
        <v>975</v>
      </c>
      <c r="M1815" s="127"/>
      <c r="N1815" s="127"/>
    </row>
    <row r="1816" spans="6:14" x14ac:dyDescent="0.25">
      <c r="F1816" s="126"/>
      <c r="G1816" s="126"/>
      <c r="H1816" s="126"/>
      <c r="I1816" s="126"/>
      <c r="J1816" s="126"/>
      <c r="K1816" s="126"/>
      <c r="L1816" s="126"/>
      <c r="M1816" s="127"/>
      <c r="N1816" s="127"/>
    </row>
    <row r="1817" spans="6:14" x14ac:dyDescent="0.25">
      <c r="F1817" s="124" t="s">
        <v>533</v>
      </c>
      <c r="G1817" s="125">
        <v>9058121</v>
      </c>
      <c r="H1817" s="126"/>
      <c r="I1817" s="126"/>
      <c r="J1817" s="124"/>
      <c r="K1817" s="124" t="s">
        <v>124</v>
      </c>
      <c r="L1817" s="126" t="s">
        <v>1578</v>
      </c>
      <c r="M1817" s="127"/>
      <c r="N1817" s="127"/>
    </row>
    <row r="1818" spans="6:14" x14ac:dyDescent="0.25">
      <c r="F1818" s="124" t="s">
        <v>535</v>
      </c>
      <c r="G1818" s="126" t="s">
        <v>1579</v>
      </c>
      <c r="H1818" s="126"/>
      <c r="I1818" s="126"/>
      <c r="J1818" s="124"/>
      <c r="K1818" s="124" t="s">
        <v>537</v>
      </c>
      <c r="L1818" s="126" t="s">
        <v>1580</v>
      </c>
      <c r="M1818" s="127"/>
      <c r="N1818" s="127"/>
    </row>
    <row r="1819" spans="6:14" x14ac:dyDescent="0.25">
      <c r="F1819" s="124" t="s">
        <v>539</v>
      </c>
      <c r="G1819" s="131" t="s">
        <v>1372</v>
      </c>
      <c r="H1819" s="126" t="s">
        <v>682</v>
      </c>
      <c r="I1819" s="128">
        <v>773801498</v>
      </c>
      <c r="J1819" s="124" t="s">
        <v>542</v>
      </c>
      <c r="K1819" s="126"/>
      <c r="L1819" s="126" t="s">
        <v>1581</v>
      </c>
      <c r="M1819" s="127"/>
      <c r="N1819" s="127"/>
    </row>
    <row r="1820" spans="6:14" x14ac:dyDescent="0.25">
      <c r="F1820" s="124"/>
      <c r="G1820" s="131" t="s">
        <v>1373</v>
      </c>
      <c r="H1820" s="126"/>
      <c r="I1820" s="126"/>
      <c r="J1820" s="124"/>
      <c r="K1820" s="124" t="s">
        <v>544</v>
      </c>
      <c r="L1820" s="126"/>
      <c r="M1820" s="127"/>
      <c r="N1820" s="127"/>
    </row>
    <row r="1821" spans="6:14" x14ac:dyDescent="0.25">
      <c r="F1821" s="124" t="s">
        <v>545</v>
      </c>
      <c r="G1821" s="126" t="s">
        <v>198</v>
      </c>
      <c r="H1821" s="126"/>
      <c r="I1821" s="126"/>
      <c r="J1821" s="124"/>
      <c r="K1821" s="124" t="s">
        <v>546</v>
      </c>
      <c r="L1821" s="126" t="s">
        <v>1582</v>
      </c>
      <c r="M1821" s="127"/>
      <c r="N1821" s="127"/>
    </row>
    <row r="1822" spans="6:14" x14ac:dyDescent="0.25">
      <c r="F1822" s="126"/>
      <c r="G1822" s="126"/>
      <c r="H1822" s="126"/>
      <c r="I1822" s="126"/>
      <c r="J1822" s="126"/>
      <c r="K1822" s="126"/>
      <c r="L1822" s="126"/>
      <c r="M1822" s="127"/>
      <c r="N1822" s="127"/>
    </row>
    <row r="1823" spans="6:14" x14ac:dyDescent="0.25">
      <c r="F1823" s="124" t="s">
        <v>533</v>
      </c>
      <c r="G1823" s="125">
        <v>9058221</v>
      </c>
      <c r="H1823" s="126"/>
      <c r="I1823" s="126"/>
      <c r="J1823" s="124"/>
      <c r="K1823" s="124" t="s">
        <v>124</v>
      </c>
      <c r="L1823" s="126" t="s">
        <v>1583</v>
      </c>
      <c r="M1823" s="127"/>
      <c r="N1823" s="127"/>
    </row>
    <row r="1824" spans="6:14" x14ac:dyDescent="0.25">
      <c r="F1824" s="124" t="s">
        <v>535</v>
      </c>
      <c r="G1824" s="126" t="s">
        <v>1584</v>
      </c>
      <c r="H1824" s="126"/>
      <c r="I1824" s="126"/>
      <c r="J1824" s="124"/>
      <c r="K1824" s="124" t="s">
        <v>537</v>
      </c>
      <c r="L1824" s="126" t="s">
        <v>1585</v>
      </c>
      <c r="M1824" s="127"/>
      <c r="N1824" s="127"/>
    </row>
    <row r="1825" spans="6:14" x14ac:dyDescent="0.25">
      <c r="F1825" s="124" t="s">
        <v>539</v>
      </c>
      <c r="G1825" s="126" t="s">
        <v>987</v>
      </c>
      <c r="H1825" s="126" t="s">
        <v>970</v>
      </c>
      <c r="I1825" s="128">
        <v>606016436</v>
      </c>
      <c r="J1825" s="124" t="s">
        <v>542</v>
      </c>
      <c r="K1825" s="126"/>
      <c r="L1825" s="126" t="s">
        <v>1586</v>
      </c>
      <c r="M1825" s="127"/>
      <c r="N1825" s="127"/>
    </row>
    <row r="1826" spans="6:14" x14ac:dyDescent="0.25">
      <c r="F1826" s="124"/>
      <c r="G1826" s="126"/>
      <c r="H1826" s="126"/>
      <c r="I1826" s="126"/>
      <c r="J1826" s="124"/>
      <c r="K1826" s="124" t="s">
        <v>544</v>
      </c>
      <c r="L1826" s="126"/>
      <c r="M1826" s="127"/>
      <c r="N1826" s="127"/>
    </row>
    <row r="1827" spans="6:14" x14ac:dyDescent="0.25">
      <c r="F1827" s="124" t="s">
        <v>545</v>
      </c>
      <c r="G1827" s="126" t="s">
        <v>198</v>
      </c>
      <c r="H1827" s="126"/>
      <c r="I1827" s="126"/>
      <c r="J1827" s="124"/>
      <c r="K1827" s="124" t="s">
        <v>546</v>
      </c>
      <c r="L1827" s="126" t="s">
        <v>1587</v>
      </c>
      <c r="M1827" s="127"/>
      <c r="N1827" s="127"/>
    </row>
    <row r="1828" spans="6:14" x14ac:dyDescent="0.25">
      <c r="F1828" s="126"/>
      <c r="G1828" s="126"/>
      <c r="H1828" s="126"/>
      <c r="I1828" s="126"/>
      <c r="J1828" s="126"/>
      <c r="K1828" s="126"/>
      <c r="L1828" s="126"/>
      <c r="M1828" s="127"/>
      <c r="N1828" s="127"/>
    </row>
    <row r="1829" spans="6:14" x14ac:dyDescent="0.25">
      <c r="F1829" s="124" t="s">
        <v>533</v>
      </c>
      <c r="G1829" s="125">
        <v>9058421</v>
      </c>
      <c r="H1829" s="126"/>
      <c r="I1829" s="126"/>
      <c r="J1829" s="124"/>
      <c r="K1829" s="124" t="s">
        <v>124</v>
      </c>
      <c r="L1829" s="126" t="s">
        <v>1588</v>
      </c>
      <c r="M1829" s="127"/>
      <c r="N1829" s="127"/>
    </row>
    <row r="1830" spans="6:14" x14ac:dyDescent="0.25">
      <c r="F1830" s="124" t="s">
        <v>535</v>
      </c>
      <c r="G1830" s="126" t="s">
        <v>960</v>
      </c>
      <c r="H1830" s="126"/>
      <c r="I1830" s="126"/>
      <c r="J1830" s="124"/>
      <c r="K1830" s="124" t="s">
        <v>537</v>
      </c>
      <c r="L1830" s="126" t="s">
        <v>961</v>
      </c>
      <c r="M1830" s="127"/>
      <c r="N1830" s="127"/>
    </row>
    <row r="1831" spans="6:14" x14ac:dyDescent="0.25">
      <c r="F1831" s="124" t="s">
        <v>539</v>
      </c>
      <c r="G1831" s="126" t="s">
        <v>962</v>
      </c>
      <c r="H1831" s="126" t="s">
        <v>963</v>
      </c>
      <c r="I1831" s="128">
        <v>891346245</v>
      </c>
      <c r="J1831" s="124" t="s">
        <v>542</v>
      </c>
      <c r="K1831" s="126"/>
      <c r="L1831" s="126" t="s">
        <v>964</v>
      </c>
      <c r="M1831" s="127"/>
      <c r="N1831" s="127"/>
    </row>
    <row r="1832" spans="6:14" x14ac:dyDescent="0.25">
      <c r="F1832" s="124"/>
      <c r="G1832" s="126"/>
      <c r="H1832" s="126"/>
      <c r="I1832" s="126"/>
      <c r="J1832" s="124"/>
      <c r="K1832" s="124" t="s">
        <v>544</v>
      </c>
      <c r="L1832" s="126"/>
      <c r="M1832" s="127"/>
      <c r="N1832" s="127"/>
    </row>
    <row r="1833" spans="6:14" x14ac:dyDescent="0.25">
      <c r="F1833" s="124" t="s">
        <v>545</v>
      </c>
      <c r="G1833" s="126" t="s">
        <v>198</v>
      </c>
      <c r="H1833" s="126"/>
      <c r="I1833" s="126"/>
      <c r="J1833" s="124"/>
      <c r="K1833" s="124" t="s">
        <v>546</v>
      </c>
      <c r="L1833" s="126" t="s">
        <v>975</v>
      </c>
      <c r="M1833" s="127"/>
      <c r="N1833" s="127"/>
    </row>
    <row r="1834" spans="6:14" x14ac:dyDescent="0.25">
      <c r="F1834" s="126"/>
      <c r="G1834" s="126"/>
      <c r="H1834" s="126"/>
      <c r="I1834" s="126"/>
      <c r="J1834" s="126"/>
      <c r="K1834" s="126"/>
      <c r="L1834" s="126"/>
      <c r="M1834" s="127"/>
      <c r="N1834" s="127"/>
    </row>
    <row r="1835" spans="6:14" x14ac:dyDescent="0.25">
      <c r="F1835" s="124" t="s">
        <v>533</v>
      </c>
      <c r="G1835" s="125">
        <v>9058521</v>
      </c>
      <c r="H1835" s="126"/>
      <c r="I1835" s="126"/>
      <c r="J1835" s="124"/>
      <c r="K1835" s="124" t="s">
        <v>124</v>
      </c>
      <c r="L1835" s="126" t="s">
        <v>1589</v>
      </c>
      <c r="M1835" s="127"/>
      <c r="N1835" s="127"/>
    </row>
    <row r="1836" spans="6:14" x14ac:dyDescent="0.25">
      <c r="F1836" s="124" t="s">
        <v>535</v>
      </c>
      <c r="G1836" s="126" t="s">
        <v>1590</v>
      </c>
      <c r="H1836" s="126"/>
      <c r="I1836" s="126"/>
      <c r="J1836" s="124"/>
      <c r="K1836" s="124" t="s">
        <v>537</v>
      </c>
      <c r="L1836" s="126" t="s">
        <v>1202</v>
      </c>
      <c r="M1836" s="127"/>
      <c r="N1836" s="127"/>
    </row>
    <row r="1837" spans="6:14" x14ac:dyDescent="0.25">
      <c r="F1837" s="124" t="s">
        <v>539</v>
      </c>
      <c r="G1837" s="131" t="s">
        <v>1203</v>
      </c>
      <c r="H1837" s="126" t="s">
        <v>970</v>
      </c>
      <c r="I1837" s="128">
        <v>600071431</v>
      </c>
      <c r="J1837" s="124" t="s">
        <v>542</v>
      </c>
      <c r="K1837" s="126"/>
      <c r="L1837" s="126" t="s">
        <v>1204</v>
      </c>
      <c r="M1837" s="127"/>
      <c r="N1837" s="127"/>
    </row>
    <row r="1838" spans="6:14" x14ac:dyDescent="0.25">
      <c r="F1838" s="124"/>
      <c r="G1838" s="131" t="s">
        <v>1205</v>
      </c>
      <c r="H1838" s="126"/>
      <c r="I1838" s="126"/>
      <c r="J1838" s="124"/>
      <c r="K1838" s="124" t="s">
        <v>544</v>
      </c>
      <c r="L1838" s="126"/>
      <c r="M1838" s="127"/>
      <c r="N1838" s="127"/>
    </row>
    <row r="1839" spans="6:14" x14ac:dyDescent="0.25">
      <c r="F1839" s="124" t="s">
        <v>545</v>
      </c>
      <c r="G1839" s="126" t="s">
        <v>198</v>
      </c>
      <c r="H1839" s="126"/>
      <c r="I1839" s="126"/>
      <c r="J1839" s="124"/>
      <c r="K1839" s="124" t="s">
        <v>546</v>
      </c>
      <c r="L1839" s="126" t="s">
        <v>1279</v>
      </c>
      <c r="M1839" s="127"/>
      <c r="N1839" s="127"/>
    </row>
    <row r="1840" spans="6:14" x14ac:dyDescent="0.25">
      <c r="F1840" s="126"/>
      <c r="G1840" s="126"/>
      <c r="H1840" s="126"/>
      <c r="I1840" s="126"/>
      <c r="J1840" s="126"/>
      <c r="K1840" s="126"/>
      <c r="L1840" s="126"/>
      <c r="M1840" s="127"/>
      <c r="N1840" s="127"/>
    </row>
    <row r="1841" spans="6:14" x14ac:dyDescent="0.25">
      <c r="F1841" s="124" t="s">
        <v>533</v>
      </c>
      <c r="G1841" s="125">
        <v>9059421</v>
      </c>
      <c r="H1841" s="126"/>
      <c r="I1841" s="126"/>
      <c r="J1841" s="124"/>
      <c r="K1841" s="124" t="s">
        <v>124</v>
      </c>
      <c r="L1841" s="126" t="s">
        <v>1591</v>
      </c>
      <c r="M1841" s="127"/>
      <c r="N1841" s="127"/>
    </row>
    <row r="1842" spans="6:14" x14ac:dyDescent="0.25">
      <c r="F1842" s="124" t="s">
        <v>535</v>
      </c>
      <c r="G1842" s="126" t="s">
        <v>960</v>
      </c>
      <c r="H1842" s="126"/>
      <c r="I1842" s="126"/>
      <c r="J1842" s="124"/>
      <c r="K1842" s="124" t="s">
        <v>537</v>
      </c>
      <c r="L1842" s="126" t="s">
        <v>961</v>
      </c>
      <c r="M1842" s="127"/>
      <c r="N1842" s="127"/>
    </row>
    <row r="1843" spans="6:14" x14ac:dyDescent="0.25">
      <c r="F1843" s="124" t="s">
        <v>539</v>
      </c>
      <c r="G1843" s="126" t="s">
        <v>962</v>
      </c>
      <c r="H1843" s="126" t="s">
        <v>963</v>
      </c>
      <c r="I1843" s="128">
        <v>891346245</v>
      </c>
      <c r="J1843" s="124" t="s">
        <v>542</v>
      </c>
      <c r="K1843" s="126"/>
      <c r="L1843" s="126" t="s">
        <v>964</v>
      </c>
      <c r="M1843" s="127"/>
      <c r="N1843" s="127"/>
    </row>
    <row r="1844" spans="6:14" x14ac:dyDescent="0.25">
      <c r="F1844" s="124"/>
      <c r="G1844" s="126"/>
      <c r="H1844" s="126"/>
      <c r="I1844" s="126"/>
      <c r="J1844" s="124"/>
      <c r="K1844" s="124" t="s">
        <v>544</v>
      </c>
      <c r="L1844" s="126"/>
      <c r="M1844" s="127"/>
      <c r="N1844" s="127"/>
    </row>
    <row r="1845" spans="6:14" x14ac:dyDescent="0.25">
      <c r="F1845" s="124" t="s">
        <v>545</v>
      </c>
      <c r="G1845" s="126" t="s">
        <v>198</v>
      </c>
      <c r="H1845" s="126"/>
      <c r="I1845" s="126"/>
      <c r="J1845" s="124"/>
      <c r="K1845" s="124" t="s">
        <v>546</v>
      </c>
      <c r="L1845" s="126" t="s">
        <v>975</v>
      </c>
      <c r="M1845" s="127"/>
      <c r="N1845" s="127"/>
    </row>
    <row r="1846" spans="6:14" x14ac:dyDescent="0.25">
      <c r="F1846" s="126"/>
      <c r="G1846" s="126"/>
      <c r="H1846" s="126"/>
      <c r="I1846" s="126"/>
      <c r="J1846" s="126"/>
      <c r="K1846" s="126"/>
      <c r="L1846" s="126"/>
      <c r="M1846" s="127"/>
      <c r="N1846" s="127"/>
    </row>
    <row r="1847" spans="6:14" x14ac:dyDescent="0.25">
      <c r="F1847" s="124" t="s">
        <v>533</v>
      </c>
      <c r="G1847" s="125">
        <v>9060121</v>
      </c>
      <c r="H1847" s="126"/>
      <c r="I1847" s="126"/>
      <c r="J1847" s="124"/>
      <c r="K1847" s="124" t="s">
        <v>124</v>
      </c>
      <c r="L1847" s="126" t="s">
        <v>1592</v>
      </c>
      <c r="M1847" s="127"/>
      <c r="N1847" s="127"/>
    </row>
    <row r="1848" spans="6:14" x14ac:dyDescent="0.25">
      <c r="F1848" s="124" t="s">
        <v>535</v>
      </c>
      <c r="G1848" s="126" t="s">
        <v>581</v>
      </c>
      <c r="H1848" s="126"/>
      <c r="I1848" s="126"/>
      <c r="J1848" s="124"/>
      <c r="K1848" s="124" t="s">
        <v>537</v>
      </c>
      <c r="L1848" s="126" t="s">
        <v>1593</v>
      </c>
      <c r="M1848" s="127"/>
      <c r="N1848" s="127"/>
    </row>
    <row r="1849" spans="6:14" x14ac:dyDescent="0.25">
      <c r="F1849" s="126"/>
      <c r="G1849" s="126"/>
      <c r="H1849" s="126"/>
      <c r="I1849" s="126"/>
      <c r="J1849" s="126"/>
      <c r="K1849" s="126"/>
      <c r="L1849" s="126"/>
      <c r="M1849" s="127"/>
      <c r="N1849" s="127"/>
    </row>
    <row r="1850" spans="6:14" x14ac:dyDescent="0.25">
      <c r="F1850" s="124" t="s">
        <v>539</v>
      </c>
      <c r="G1850" s="126" t="s">
        <v>557</v>
      </c>
      <c r="H1850" s="126" t="s">
        <v>558</v>
      </c>
      <c r="I1850" s="128">
        <v>972042904</v>
      </c>
      <c r="J1850" s="124" t="s">
        <v>542</v>
      </c>
      <c r="K1850" s="126"/>
      <c r="L1850" s="126" t="s">
        <v>1594</v>
      </c>
      <c r="M1850" s="127"/>
      <c r="N1850" s="127"/>
    </row>
    <row r="1851" spans="6:14" x14ac:dyDescent="0.25">
      <c r="F1851" s="124"/>
      <c r="G1851" s="126"/>
      <c r="H1851" s="126"/>
      <c r="I1851" s="126"/>
      <c r="J1851" s="124"/>
      <c r="K1851" s="124" t="s">
        <v>544</v>
      </c>
      <c r="L1851" s="126"/>
      <c r="M1851" s="127"/>
      <c r="N1851" s="127"/>
    </row>
    <row r="1852" spans="6:14" x14ac:dyDescent="0.25">
      <c r="F1852" s="124" t="s">
        <v>545</v>
      </c>
      <c r="G1852" s="126" t="s">
        <v>198</v>
      </c>
      <c r="H1852" s="126"/>
      <c r="I1852" s="126"/>
      <c r="J1852" s="124"/>
      <c r="K1852" s="124" t="s">
        <v>546</v>
      </c>
      <c r="L1852" s="126" t="s">
        <v>1595</v>
      </c>
      <c r="M1852" s="127"/>
      <c r="N1852" s="127"/>
    </row>
    <row r="1853" spans="6:14" x14ac:dyDescent="0.25">
      <c r="F1853" s="126"/>
      <c r="G1853" s="126"/>
      <c r="H1853" s="126"/>
      <c r="I1853" s="126"/>
      <c r="J1853" s="126"/>
      <c r="K1853" s="126"/>
      <c r="L1853" s="126"/>
      <c r="M1853" s="127"/>
      <c r="N1853" s="127"/>
    </row>
    <row r="1854" spans="6:14" x14ac:dyDescent="0.25">
      <c r="F1854" s="126"/>
      <c r="G1854" s="126"/>
      <c r="H1854" s="126"/>
      <c r="I1854" s="126"/>
      <c r="J1854" s="129" t="s">
        <v>586</v>
      </c>
      <c r="K1854" s="130">
        <v>37</v>
      </c>
      <c r="L1854" s="129" t="s">
        <v>587</v>
      </c>
      <c r="M1854" s="127"/>
      <c r="N1854" s="127"/>
    </row>
    <row r="1855" spans="6:14" x14ac:dyDescent="0.25">
      <c r="F1855" s="126"/>
      <c r="G1855" s="126"/>
      <c r="H1855" s="126"/>
      <c r="I1855" s="126"/>
      <c r="J1855" s="126"/>
      <c r="K1855" s="126"/>
      <c r="L1855" s="126"/>
      <c r="M1855" s="127"/>
      <c r="N1855" s="127"/>
    </row>
    <row r="1856" spans="6:14" x14ac:dyDescent="0.25">
      <c r="F1856" s="124"/>
      <c r="G1856" s="124"/>
      <c r="H1856" s="124"/>
      <c r="I1856" s="126"/>
      <c r="J1856" s="126"/>
      <c r="K1856" s="126"/>
      <c r="L1856" s="126"/>
      <c r="M1856" s="127"/>
      <c r="N1856" s="127"/>
    </row>
    <row r="1857" spans="6:14" x14ac:dyDescent="0.25">
      <c r="F1857" s="126" t="s">
        <v>588</v>
      </c>
      <c r="G1857" s="126"/>
      <c r="H1857" s="126"/>
      <c r="I1857" s="126"/>
      <c r="J1857" s="126"/>
      <c r="K1857" s="126"/>
      <c r="L1857" s="126"/>
      <c r="M1857" s="127"/>
      <c r="N1857" s="127"/>
    </row>
    <row r="1858" spans="6:14" x14ac:dyDescent="0.25">
      <c r="F1858" s="126" t="s">
        <v>589</v>
      </c>
      <c r="G1858" s="126"/>
      <c r="H1858" s="126"/>
      <c r="I1858" s="126"/>
      <c r="J1858" s="126"/>
      <c r="K1858" s="126"/>
      <c r="L1858" s="126"/>
      <c r="M1858" s="127"/>
      <c r="N1858" s="127"/>
    </row>
    <row r="1859" spans="6:14" x14ac:dyDescent="0.25">
      <c r="F1859" s="126"/>
      <c r="G1859" s="126"/>
      <c r="H1859" s="126"/>
      <c r="I1859" s="126"/>
      <c r="J1859" s="126"/>
      <c r="K1859" s="126"/>
      <c r="L1859" s="126"/>
      <c r="M1859" s="127"/>
      <c r="N1859" s="127"/>
    </row>
    <row r="1860" spans="6:14" x14ac:dyDescent="0.25">
      <c r="F1860" s="124" t="s">
        <v>533</v>
      </c>
      <c r="G1860" s="125">
        <v>9060221</v>
      </c>
      <c r="H1860" s="126"/>
      <c r="I1860" s="126"/>
      <c r="J1860" s="124"/>
      <c r="K1860" s="124" t="s">
        <v>124</v>
      </c>
      <c r="L1860" s="126" t="s">
        <v>1596</v>
      </c>
      <c r="M1860" s="127"/>
      <c r="N1860" s="127"/>
    </row>
    <row r="1861" spans="6:14" x14ac:dyDescent="0.25">
      <c r="F1861" s="124" t="s">
        <v>535</v>
      </c>
      <c r="G1861" s="126" t="s">
        <v>1597</v>
      </c>
      <c r="H1861" s="126"/>
      <c r="I1861" s="126"/>
      <c r="J1861" s="124"/>
      <c r="K1861" s="124" t="s">
        <v>537</v>
      </c>
      <c r="L1861" s="126" t="s">
        <v>1598</v>
      </c>
      <c r="M1861" s="127"/>
      <c r="N1861" s="127"/>
    </row>
    <row r="1862" spans="6:14" x14ac:dyDescent="0.25">
      <c r="F1862" s="124" t="s">
        <v>539</v>
      </c>
      <c r="G1862" s="126" t="s">
        <v>1599</v>
      </c>
      <c r="H1862" s="126" t="s">
        <v>715</v>
      </c>
      <c r="I1862" s="128">
        <v>532010310</v>
      </c>
      <c r="J1862" s="124" t="s">
        <v>542</v>
      </c>
      <c r="K1862" s="126"/>
      <c r="L1862" s="126" t="s">
        <v>1600</v>
      </c>
      <c r="M1862" s="127"/>
      <c r="N1862" s="127"/>
    </row>
    <row r="1863" spans="6:14" x14ac:dyDescent="0.25">
      <c r="F1863" s="124"/>
      <c r="G1863" s="126"/>
      <c r="H1863" s="126"/>
      <c r="I1863" s="126"/>
      <c r="J1863" s="124"/>
      <c r="K1863" s="124" t="s">
        <v>544</v>
      </c>
      <c r="L1863" s="126"/>
      <c r="M1863" s="127"/>
      <c r="N1863" s="127"/>
    </row>
    <row r="1864" spans="6:14" x14ac:dyDescent="0.25">
      <c r="F1864" s="124" t="s">
        <v>545</v>
      </c>
      <c r="G1864" s="126" t="s">
        <v>198</v>
      </c>
      <c r="H1864" s="126"/>
      <c r="I1864" s="126"/>
      <c r="J1864" s="124"/>
      <c r="K1864" s="124" t="s">
        <v>546</v>
      </c>
      <c r="L1864" s="126" t="s">
        <v>1601</v>
      </c>
      <c r="M1864" s="127"/>
      <c r="N1864" s="127"/>
    </row>
    <row r="1865" spans="6:14" x14ac:dyDescent="0.25">
      <c r="F1865" s="126"/>
      <c r="G1865" s="126"/>
      <c r="H1865" s="126"/>
      <c r="I1865" s="126"/>
      <c r="J1865" s="126"/>
      <c r="K1865" s="126"/>
      <c r="L1865" s="126"/>
      <c r="M1865" s="127"/>
      <c r="N1865" s="127"/>
    </row>
    <row r="1866" spans="6:14" x14ac:dyDescent="0.25">
      <c r="F1866" s="124" t="s">
        <v>533</v>
      </c>
      <c r="G1866" s="125">
        <v>9060521</v>
      </c>
      <c r="H1866" s="126"/>
      <c r="I1866" s="126"/>
      <c r="J1866" s="124"/>
      <c r="K1866" s="124" t="s">
        <v>124</v>
      </c>
      <c r="L1866" s="126" t="s">
        <v>1602</v>
      </c>
      <c r="M1866" s="127"/>
      <c r="N1866" s="127"/>
    </row>
    <row r="1867" spans="6:14" x14ac:dyDescent="0.25">
      <c r="F1867" s="124" t="s">
        <v>535</v>
      </c>
      <c r="G1867" s="126" t="s">
        <v>1603</v>
      </c>
      <c r="H1867" s="126"/>
      <c r="I1867" s="126"/>
      <c r="J1867" s="124"/>
      <c r="K1867" s="124" t="s">
        <v>537</v>
      </c>
      <c r="L1867" s="126" t="s">
        <v>1604</v>
      </c>
      <c r="M1867" s="127"/>
      <c r="N1867" s="127"/>
    </row>
    <row r="1868" spans="6:14" x14ac:dyDescent="0.25">
      <c r="F1868" s="124" t="s">
        <v>539</v>
      </c>
      <c r="G1868" s="131" t="s">
        <v>1605</v>
      </c>
      <c r="H1868" s="126" t="s">
        <v>1139</v>
      </c>
      <c r="I1868" s="128">
        <v>194820965</v>
      </c>
      <c r="J1868" s="124" t="s">
        <v>542</v>
      </c>
      <c r="K1868" s="126"/>
      <c r="L1868" s="126" t="s">
        <v>1606</v>
      </c>
      <c r="M1868" s="127"/>
      <c r="N1868" s="127"/>
    </row>
    <row r="1869" spans="6:14" x14ac:dyDescent="0.25">
      <c r="F1869" s="124"/>
      <c r="G1869" s="131" t="s">
        <v>1607</v>
      </c>
      <c r="H1869" s="126"/>
      <c r="I1869" s="126"/>
      <c r="J1869" s="124"/>
      <c r="K1869" s="124" t="s">
        <v>544</v>
      </c>
      <c r="L1869" s="126"/>
      <c r="M1869" s="127"/>
      <c r="N1869" s="127"/>
    </row>
    <row r="1870" spans="6:14" x14ac:dyDescent="0.25">
      <c r="F1870" s="124" t="s">
        <v>545</v>
      </c>
      <c r="G1870" s="126" t="s">
        <v>198</v>
      </c>
      <c r="H1870" s="126"/>
      <c r="I1870" s="126"/>
      <c r="J1870" s="124"/>
      <c r="K1870" s="124" t="s">
        <v>546</v>
      </c>
      <c r="L1870" s="126" t="s">
        <v>1608</v>
      </c>
      <c r="M1870" s="127"/>
      <c r="N1870" s="127"/>
    </row>
    <row r="1871" spans="6:14" x14ac:dyDescent="0.25">
      <c r="F1871" s="126"/>
      <c r="G1871" s="126"/>
      <c r="H1871" s="126"/>
      <c r="I1871" s="126"/>
      <c r="J1871" s="126"/>
      <c r="K1871" s="126"/>
      <c r="L1871" s="126"/>
      <c r="M1871" s="127"/>
      <c r="N1871" s="127"/>
    </row>
    <row r="1872" spans="6:14" x14ac:dyDescent="0.25">
      <c r="F1872" s="124" t="s">
        <v>533</v>
      </c>
      <c r="G1872" s="125">
        <v>9100621</v>
      </c>
      <c r="H1872" s="126"/>
      <c r="I1872" s="126"/>
      <c r="J1872" s="124"/>
      <c r="K1872" s="124" t="s">
        <v>124</v>
      </c>
      <c r="L1872" s="126" t="s">
        <v>1609</v>
      </c>
      <c r="M1872" s="127"/>
      <c r="N1872" s="127"/>
    </row>
    <row r="1873" spans="6:14" x14ac:dyDescent="0.25">
      <c r="F1873" s="124" t="s">
        <v>535</v>
      </c>
      <c r="G1873" s="126" t="s">
        <v>960</v>
      </c>
      <c r="H1873" s="126"/>
      <c r="I1873" s="126"/>
      <c r="J1873" s="124"/>
      <c r="K1873" s="124" t="s">
        <v>537</v>
      </c>
      <c r="L1873" s="126" t="s">
        <v>961</v>
      </c>
      <c r="M1873" s="127"/>
      <c r="N1873" s="127"/>
    </row>
    <row r="1874" spans="6:14" x14ac:dyDescent="0.25">
      <c r="F1874" s="124" t="s">
        <v>539</v>
      </c>
      <c r="G1874" s="126" t="s">
        <v>962</v>
      </c>
      <c r="H1874" s="126" t="s">
        <v>963</v>
      </c>
      <c r="I1874" s="128">
        <v>891346245</v>
      </c>
      <c r="J1874" s="124" t="s">
        <v>542</v>
      </c>
      <c r="K1874" s="126"/>
      <c r="L1874" s="126" t="s">
        <v>964</v>
      </c>
      <c r="M1874" s="127"/>
      <c r="N1874" s="127"/>
    </row>
    <row r="1875" spans="6:14" x14ac:dyDescent="0.25">
      <c r="F1875" s="124"/>
      <c r="G1875" s="126"/>
      <c r="H1875" s="126"/>
      <c r="I1875" s="126"/>
      <c r="J1875" s="124"/>
      <c r="K1875" s="124" t="s">
        <v>544</v>
      </c>
      <c r="L1875" s="126"/>
      <c r="M1875" s="127"/>
      <c r="N1875" s="127"/>
    </row>
    <row r="1876" spans="6:14" x14ac:dyDescent="0.25">
      <c r="F1876" s="124" t="s">
        <v>545</v>
      </c>
      <c r="G1876" s="126" t="s">
        <v>198</v>
      </c>
      <c r="H1876" s="126"/>
      <c r="I1876" s="126"/>
      <c r="J1876" s="124"/>
      <c r="K1876" s="124" t="s">
        <v>546</v>
      </c>
      <c r="L1876" s="126" t="s">
        <v>975</v>
      </c>
      <c r="M1876" s="127"/>
      <c r="N1876" s="127"/>
    </row>
    <row r="1877" spans="6:14" x14ac:dyDescent="0.25">
      <c r="F1877" s="126"/>
      <c r="G1877" s="126"/>
      <c r="H1877" s="126"/>
      <c r="I1877" s="126"/>
      <c r="J1877" s="126"/>
      <c r="K1877" s="126"/>
      <c r="L1877" s="126"/>
      <c r="M1877" s="127"/>
      <c r="N1877" s="127"/>
    </row>
    <row r="1878" spans="6:14" x14ac:dyDescent="0.25">
      <c r="F1878" s="124" t="s">
        <v>533</v>
      </c>
      <c r="G1878" s="125">
        <v>9100821</v>
      </c>
      <c r="H1878" s="126"/>
      <c r="I1878" s="126"/>
      <c r="J1878" s="124"/>
      <c r="K1878" s="124" t="s">
        <v>124</v>
      </c>
      <c r="L1878" s="126" t="s">
        <v>1610</v>
      </c>
      <c r="M1878" s="127"/>
      <c r="N1878" s="127"/>
    </row>
    <row r="1879" spans="6:14" x14ac:dyDescent="0.25">
      <c r="F1879" s="124" t="s">
        <v>535</v>
      </c>
      <c r="G1879" s="131" t="s">
        <v>1611</v>
      </c>
      <c r="H1879" s="131"/>
      <c r="I1879" s="131"/>
      <c r="J1879" s="126"/>
      <c r="K1879" s="126"/>
      <c r="L1879" s="126"/>
      <c r="M1879" s="127"/>
      <c r="N1879" s="127"/>
    </row>
    <row r="1880" spans="6:14" x14ac:dyDescent="0.25">
      <c r="F1880" s="124"/>
      <c r="G1880" s="131" t="s">
        <v>1612</v>
      </c>
      <c r="H1880" s="131"/>
      <c r="I1880" s="131"/>
      <c r="J1880" s="124"/>
      <c r="K1880" s="124" t="s">
        <v>537</v>
      </c>
      <c r="L1880" s="126" t="s">
        <v>1613</v>
      </c>
      <c r="M1880" s="127"/>
      <c r="N1880" s="127"/>
    </row>
    <row r="1881" spans="6:14" x14ac:dyDescent="0.25">
      <c r="F1881" s="124" t="s">
        <v>539</v>
      </c>
      <c r="G1881" s="126" t="s">
        <v>1107</v>
      </c>
      <c r="H1881" s="126" t="s">
        <v>682</v>
      </c>
      <c r="I1881" s="128">
        <v>770010285</v>
      </c>
      <c r="J1881" s="124" t="s">
        <v>542</v>
      </c>
      <c r="K1881" s="126"/>
      <c r="L1881" s="126" t="s">
        <v>1047</v>
      </c>
      <c r="M1881" s="127"/>
      <c r="N1881" s="127"/>
    </row>
    <row r="1882" spans="6:14" x14ac:dyDescent="0.25">
      <c r="F1882" s="124"/>
      <c r="G1882" s="126"/>
      <c r="H1882" s="126"/>
      <c r="I1882" s="126"/>
      <c r="J1882" s="124"/>
      <c r="K1882" s="124" t="s">
        <v>544</v>
      </c>
      <c r="L1882" s="126"/>
      <c r="M1882" s="127"/>
      <c r="N1882" s="127"/>
    </row>
    <row r="1883" spans="6:14" x14ac:dyDescent="0.25">
      <c r="F1883" s="124" t="s">
        <v>545</v>
      </c>
      <c r="G1883" s="126" t="s">
        <v>198</v>
      </c>
      <c r="H1883" s="126"/>
      <c r="I1883" s="126"/>
      <c r="J1883" s="124"/>
      <c r="K1883" s="124" t="s">
        <v>546</v>
      </c>
      <c r="L1883" s="126" t="s">
        <v>1048</v>
      </c>
      <c r="M1883" s="127"/>
      <c r="N1883" s="127"/>
    </row>
    <row r="1884" spans="6:14" x14ac:dyDescent="0.25">
      <c r="F1884" s="126"/>
      <c r="G1884" s="126"/>
      <c r="H1884" s="126"/>
      <c r="I1884" s="126"/>
      <c r="J1884" s="126"/>
      <c r="K1884" s="126"/>
      <c r="L1884" s="126"/>
      <c r="M1884" s="127"/>
      <c r="N1884" s="127"/>
    </row>
    <row r="1885" spans="6:14" x14ac:dyDescent="0.25">
      <c r="F1885" s="124" t="s">
        <v>533</v>
      </c>
      <c r="G1885" s="125">
        <v>9101021</v>
      </c>
      <c r="H1885" s="126"/>
      <c r="I1885" s="126"/>
      <c r="J1885" s="124"/>
      <c r="K1885" s="124" t="s">
        <v>124</v>
      </c>
      <c r="L1885" s="126" t="s">
        <v>1023</v>
      </c>
      <c r="M1885" s="127"/>
      <c r="N1885" s="127"/>
    </row>
    <row r="1886" spans="6:14" x14ac:dyDescent="0.25">
      <c r="F1886" s="124" t="s">
        <v>535</v>
      </c>
      <c r="G1886" s="126" t="s">
        <v>1037</v>
      </c>
      <c r="H1886" s="126"/>
      <c r="I1886" s="126"/>
      <c r="J1886" s="124"/>
      <c r="K1886" s="124" t="s">
        <v>537</v>
      </c>
      <c r="L1886" s="126" t="s">
        <v>1038</v>
      </c>
      <c r="M1886" s="127"/>
      <c r="N1886" s="127"/>
    </row>
    <row r="1887" spans="6:14" x14ac:dyDescent="0.25">
      <c r="F1887" s="124" t="s">
        <v>539</v>
      </c>
      <c r="G1887" s="126" t="s">
        <v>987</v>
      </c>
      <c r="H1887" s="126" t="s">
        <v>970</v>
      </c>
      <c r="I1887" s="128">
        <v>606067147</v>
      </c>
      <c r="J1887" s="124" t="s">
        <v>542</v>
      </c>
      <c r="K1887" s="126"/>
      <c r="L1887" s="126" t="s">
        <v>1026</v>
      </c>
      <c r="M1887" s="127"/>
      <c r="N1887" s="127"/>
    </row>
    <row r="1888" spans="6:14" x14ac:dyDescent="0.25">
      <c r="F1888" s="124"/>
      <c r="G1888" s="126"/>
      <c r="H1888" s="126"/>
      <c r="I1888" s="126"/>
      <c r="J1888" s="124"/>
      <c r="K1888" s="124" t="s">
        <v>544</v>
      </c>
      <c r="L1888" s="126"/>
      <c r="M1888" s="127"/>
      <c r="N1888" s="127"/>
    </row>
    <row r="1889" spans="6:14" x14ac:dyDescent="0.25">
      <c r="F1889" s="124" t="s">
        <v>545</v>
      </c>
      <c r="G1889" s="126" t="s">
        <v>198</v>
      </c>
      <c r="H1889" s="126"/>
      <c r="I1889" s="126"/>
      <c r="J1889" s="124"/>
      <c r="K1889" s="124" t="s">
        <v>546</v>
      </c>
      <c r="L1889" s="126" t="s">
        <v>1027</v>
      </c>
      <c r="M1889" s="127"/>
      <c r="N1889" s="127"/>
    </row>
    <row r="1890" spans="6:14" x14ac:dyDescent="0.25">
      <c r="F1890" s="126"/>
      <c r="G1890" s="126"/>
      <c r="H1890" s="126"/>
      <c r="I1890" s="126"/>
      <c r="J1890" s="126"/>
      <c r="K1890" s="126"/>
      <c r="L1890" s="126"/>
      <c r="M1890" s="127"/>
      <c r="N1890" s="127"/>
    </row>
    <row r="1891" spans="6:14" x14ac:dyDescent="0.25">
      <c r="F1891" s="124" t="s">
        <v>533</v>
      </c>
      <c r="G1891" s="125">
        <v>9101321</v>
      </c>
      <c r="H1891" s="126"/>
      <c r="I1891" s="126"/>
      <c r="J1891" s="124"/>
      <c r="K1891" s="124" t="s">
        <v>124</v>
      </c>
      <c r="L1891" s="126" t="s">
        <v>1049</v>
      </c>
      <c r="M1891" s="127"/>
      <c r="N1891" s="127"/>
    </row>
    <row r="1892" spans="6:14" x14ac:dyDescent="0.25">
      <c r="F1892" s="124" t="s">
        <v>535</v>
      </c>
      <c r="G1892" s="126" t="s">
        <v>1351</v>
      </c>
      <c r="H1892" s="126"/>
      <c r="I1892" s="126"/>
      <c r="J1892" s="124"/>
      <c r="K1892" s="124" t="s">
        <v>537</v>
      </c>
      <c r="L1892" s="126" t="s">
        <v>961</v>
      </c>
      <c r="M1892" s="127"/>
      <c r="N1892" s="127"/>
    </row>
    <row r="1893" spans="6:14" x14ac:dyDescent="0.25">
      <c r="F1893" s="124" t="s">
        <v>539</v>
      </c>
      <c r="G1893" s="126" t="s">
        <v>962</v>
      </c>
      <c r="H1893" s="126" t="s">
        <v>963</v>
      </c>
      <c r="I1893" s="128">
        <v>891346245</v>
      </c>
      <c r="J1893" s="124" t="s">
        <v>542</v>
      </c>
      <c r="K1893" s="126"/>
      <c r="L1893" s="126" t="s">
        <v>964</v>
      </c>
      <c r="M1893" s="127"/>
      <c r="N1893" s="127"/>
    </row>
    <row r="1894" spans="6:14" x14ac:dyDescent="0.25">
      <c r="F1894" s="124"/>
      <c r="G1894" s="126"/>
      <c r="H1894" s="126"/>
      <c r="I1894" s="126"/>
      <c r="J1894" s="124"/>
      <c r="K1894" s="124" t="s">
        <v>544</v>
      </c>
      <c r="L1894" s="126"/>
      <c r="M1894" s="127"/>
      <c r="N1894" s="127"/>
    </row>
    <row r="1895" spans="6:14" x14ac:dyDescent="0.25">
      <c r="F1895" s="124" t="s">
        <v>545</v>
      </c>
      <c r="G1895" s="126" t="s">
        <v>198</v>
      </c>
      <c r="H1895" s="126"/>
      <c r="I1895" s="126"/>
      <c r="J1895" s="124"/>
      <c r="K1895" s="124" t="s">
        <v>546</v>
      </c>
      <c r="L1895" s="126" t="s">
        <v>975</v>
      </c>
      <c r="M1895" s="127"/>
      <c r="N1895" s="127"/>
    </row>
    <row r="1896" spans="6:14" x14ac:dyDescent="0.25">
      <c r="F1896" s="126"/>
      <c r="G1896" s="126"/>
      <c r="H1896" s="126"/>
      <c r="I1896" s="126"/>
      <c r="J1896" s="126"/>
      <c r="K1896" s="126"/>
      <c r="L1896" s="126"/>
      <c r="M1896" s="127"/>
      <c r="N1896" s="127"/>
    </row>
    <row r="1897" spans="6:14" x14ac:dyDescent="0.25">
      <c r="F1897" s="124" t="s">
        <v>533</v>
      </c>
      <c r="G1897" s="125">
        <v>9101821</v>
      </c>
      <c r="H1897" s="126"/>
      <c r="I1897" s="126"/>
      <c r="J1897" s="124"/>
      <c r="K1897" s="124" t="s">
        <v>124</v>
      </c>
      <c r="L1897" s="126" t="s">
        <v>1614</v>
      </c>
      <c r="M1897" s="127"/>
      <c r="N1897" s="127"/>
    </row>
    <row r="1898" spans="6:14" x14ac:dyDescent="0.25">
      <c r="F1898" s="124" t="s">
        <v>535</v>
      </c>
      <c r="G1898" s="126" t="s">
        <v>960</v>
      </c>
      <c r="H1898" s="126"/>
      <c r="I1898" s="126"/>
      <c r="J1898" s="124"/>
      <c r="K1898" s="124" t="s">
        <v>537</v>
      </c>
      <c r="L1898" s="126" t="s">
        <v>961</v>
      </c>
      <c r="M1898" s="127"/>
      <c r="N1898" s="127"/>
    </row>
    <row r="1899" spans="6:14" x14ac:dyDescent="0.25">
      <c r="F1899" s="124" t="s">
        <v>539</v>
      </c>
      <c r="G1899" s="126" t="s">
        <v>962</v>
      </c>
      <c r="H1899" s="126" t="s">
        <v>963</v>
      </c>
      <c r="I1899" s="128">
        <v>891346245</v>
      </c>
      <c r="J1899" s="124" t="s">
        <v>542</v>
      </c>
      <c r="K1899" s="126"/>
      <c r="L1899" s="126" t="s">
        <v>964</v>
      </c>
      <c r="M1899" s="127"/>
      <c r="N1899" s="127"/>
    </row>
    <row r="1900" spans="6:14" x14ac:dyDescent="0.25">
      <c r="F1900" s="124"/>
      <c r="G1900" s="126"/>
      <c r="H1900" s="126"/>
      <c r="I1900" s="126"/>
      <c r="J1900" s="124"/>
      <c r="K1900" s="124" t="s">
        <v>544</v>
      </c>
      <c r="L1900" s="126"/>
      <c r="M1900" s="127"/>
      <c r="N1900" s="127"/>
    </row>
    <row r="1901" spans="6:14" x14ac:dyDescent="0.25">
      <c r="F1901" s="124" t="s">
        <v>545</v>
      </c>
      <c r="G1901" s="126" t="s">
        <v>198</v>
      </c>
      <c r="H1901" s="126"/>
      <c r="I1901" s="126"/>
      <c r="J1901" s="124"/>
      <c r="K1901" s="124" t="s">
        <v>546</v>
      </c>
      <c r="L1901" s="126" t="s">
        <v>975</v>
      </c>
      <c r="M1901" s="127"/>
      <c r="N1901" s="127"/>
    </row>
    <row r="1902" spans="6:14" x14ac:dyDescent="0.25">
      <c r="F1902" s="126"/>
      <c r="G1902" s="126"/>
      <c r="H1902" s="126"/>
      <c r="I1902" s="126"/>
      <c r="J1902" s="126"/>
      <c r="K1902" s="126"/>
      <c r="L1902" s="126"/>
      <c r="M1902" s="127"/>
      <c r="N1902" s="127"/>
    </row>
    <row r="1903" spans="6:14" x14ac:dyDescent="0.25">
      <c r="F1903" s="126"/>
      <c r="G1903" s="126"/>
      <c r="H1903" s="126"/>
      <c r="I1903" s="126"/>
      <c r="J1903" s="129" t="s">
        <v>586</v>
      </c>
      <c r="K1903" s="130">
        <v>38</v>
      </c>
      <c r="L1903" s="129" t="s">
        <v>587</v>
      </c>
      <c r="M1903" s="127"/>
      <c r="N1903" s="127"/>
    </row>
    <row r="1904" spans="6:14" x14ac:dyDescent="0.25">
      <c r="F1904" s="126"/>
      <c r="G1904" s="126"/>
      <c r="H1904" s="126"/>
      <c r="I1904" s="126"/>
      <c r="J1904" s="126"/>
      <c r="K1904" s="126"/>
      <c r="L1904" s="126"/>
      <c r="M1904" s="127"/>
      <c r="N1904" s="127"/>
    </row>
    <row r="1905" spans="6:14" x14ac:dyDescent="0.25">
      <c r="F1905" s="124"/>
      <c r="G1905" s="124"/>
      <c r="H1905" s="124"/>
      <c r="I1905" s="126"/>
      <c r="J1905" s="126"/>
      <c r="K1905" s="126"/>
      <c r="L1905" s="126"/>
      <c r="M1905" s="127"/>
      <c r="N1905" s="127"/>
    </row>
    <row r="1906" spans="6:14" x14ac:dyDescent="0.25">
      <c r="F1906" s="126" t="s">
        <v>588</v>
      </c>
      <c r="G1906" s="126"/>
      <c r="H1906" s="126"/>
      <c r="I1906" s="126"/>
      <c r="J1906" s="126"/>
      <c r="K1906" s="126"/>
      <c r="L1906" s="126"/>
      <c r="M1906" s="127"/>
      <c r="N1906" s="127"/>
    </row>
    <row r="1907" spans="6:14" x14ac:dyDescent="0.25">
      <c r="F1907" s="126" t="s">
        <v>589</v>
      </c>
      <c r="G1907" s="126"/>
      <c r="H1907" s="126"/>
      <c r="I1907" s="126"/>
      <c r="J1907" s="126"/>
      <c r="K1907" s="126"/>
      <c r="L1907" s="126"/>
      <c r="M1907" s="127"/>
      <c r="N1907" s="127"/>
    </row>
    <row r="1908" spans="6:14" x14ac:dyDescent="0.25">
      <c r="F1908" s="126"/>
      <c r="G1908" s="126"/>
      <c r="H1908" s="126"/>
      <c r="I1908" s="126"/>
      <c r="J1908" s="126"/>
      <c r="K1908" s="126"/>
      <c r="L1908" s="126"/>
      <c r="M1908" s="127"/>
      <c r="N1908" s="127"/>
    </row>
    <row r="1909" spans="6:14" x14ac:dyDescent="0.25">
      <c r="F1909" s="124" t="s">
        <v>533</v>
      </c>
      <c r="G1909" s="125">
        <v>9102021</v>
      </c>
      <c r="H1909" s="126"/>
      <c r="I1909" s="126"/>
      <c r="J1909" s="124"/>
      <c r="K1909" s="124" t="s">
        <v>124</v>
      </c>
      <c r="L1909" s="126" t="s">
        <v>1615</v>
      </c>
      <c r="M1909" s="127"/>
      <c r="N1909" s="127"/>
    </row>
    <row r="1910" spans="6:14" x14ac:dyDescent="0.25">
      <c r="F1910" s="124" t="s">
        <v>535</v>
      </c>
      <c r="G1910" s="126" t="s">
        <v>1616</v>
      </c>
      <c r="H1910" s="126"/>
      <c r="I1910" s="126"/>
      <c r="J1910" s="124"/>
      <c r="K1910" s="124" t="s">
        <v>537</v>
      </c>
      <c r="L1910" s="126" t="s">
        <v>1617</v>
      </c>
      <c r="M1910" s="127"/>
      <c r="N1910" s="127"/>
    </row>
    <row r="1911" spans="6:14" x14ac:dyDescent="0.25">
      <c r="F1911" s="124" t="s">
        <v>539</v>
      </c>
      <c r="G1911" s="126" t="s">
        <v>1618</v>
      </c>
      <c r="H1911" s="126" t="s">
        <v>963</v>
      </c>
      <c r="I1911" s="128">
        <v>895200024</v>
      </c>
      <c r="J1911" s="124" t="s">
        <v>542</v>
      </c>
      <c r="K1911" s="126"/>
      <c r="L1911" s="126" t="s">
        <v>1619</v>
      </c>
      <c r="M1911" s="127"/>
      <c r="N1911" s="127"/>
    </row>
    <row r="1912" spans="6:14" x14ac:dyDescent="0.25">
      <c r="F1912" s="124"/>
      <c r="G1912" s="126"/>
      <c r="H1912" s="126"/>
      <c r="I1912" s="126"/>
      <c r="J1912" s="124"/>
      <c r="K1912" s="124" t="s">
        <v>544</v>
      </c>
      <c r="L1912" s="126"/>
      <c r="M1912" s="127"/>
      <c r="N1912" s="127"/>
    </row>
    <row r="1913" spans="6:14" x14ac:dyDescent="0.25">
      <c r="F1913" s="124" t="s">
        <v>545</v>
      </c>
      <c r="G1913" s="126" t="s">
        <v>198</v>
      </c>
      <c r="H1913" s="126"/>
      <c r="I1913" s="126"/>
      <c r="J1913" s="124"/>
      <c r="K1913" s="124" t="s">
        <v>546</v>
      </c>
      <c r="L1913" s="126" t="s">
        <v>1620</v>
      </c>
      <c r="M1913" s="127"/>
      <c r="N1913" s="127"/>
    </row>
    <row r="1914" spans="6:14" x14ac:dyDescent="0.25">
      <c r="F1914" s="126"/>
      <c r="G1914" s="126"/>
      <c r="H1914" s="126"/>
      <c r="I1914" s="126"/>
      <c r="J1914" s="126"/>
      <c r="K1914" s="126"/>
      <c r="L1914" s="126"/>
      <c r="M1914" s="127"/>
      <c r="N1914" s="127"/>
    </row>
    <row r="1915" spans="6:14" x14ac:dyDescent="0.25">
      <c r="F1915" s="124" t="s">
        <v>533</v>
      </c>
      <c r="G1915" s="125">
        <v>9102821</v>
      </c>
      <c r="H1915" s="126"/>
      <c r="I1915" s="126"/>
      <c r="J1915" s="124"/>
      <c r="K1915" s="124" t="s">
        <v>124</v>
      </c>
      <c r="L1915" s="126" t="s">
        <v>1621</v>
      </c>
      <c r="M1915" s="127"/>
      <c r="N1915" s="127"/>
    </row>
    <row r="1916" spans="6:14" x14ac:dyDescent="0.25">
      <c r="F1916" s="124" t="s">
        <v>535</v>
      </c>
      <c r="G1916" s="126" t="s">
        <v>960</v>
      </c>
      <c r="H1916" s="126"/>
      <c r="I1916" s="126"/>
      <c r="J1916" s="124"/>
      <c r="K1916" s="124" t="s">
        <v>537</v>
      </c>
      <c r="L1916" s="126" t="s">
        <v>961</v>
      </c>
      <c r="M1916" s="127"/>
      <c r="N1916" s="127"/>
    </row>
    <row r="1917" spans="6:14" x14ac:dyDescent="0.25">
      <c r="F1917" s="124" t="s">
        <v>539</v>
      </c>
      <c r="G1917" s="126" t="s">
        <v>962</v>
      </c>
      <c r="H1917" s="126" t="s">
        <v>963</v>
      </c>
      <c r="I1917" s="128">
        <v>891346245</v>
      </c>
      <c r="J1917" s="124" t="s">
        <v>542</v>
      </c>
      <c r="K1917" s="126"/>
      <c r="L1917" s="126" t="s">
        <v>964</v>
      </c>
      <c r="M1917" s="127"/>
      <c r="N1917" s="127"/>
    </row>
    <row r="1918" spans="6:14" x14ac:dyDescent="0.25">
      <c r="F1918" s="124"/>
      <c r="G1918" s="126"/>
      <c r="H1918" s="126"/>
      <c r="I1918" s="126"/>
      <c r="J1918" s="124"/>
      <c r="K1918" s="124" t="s">
        <v>544</v>
      </c>
      <c r="L1918" s="126"/>
      <c r="M1918" s="127"/>
      <c r="N1918" s="127"/>
    </row>
    <row r="1919" spans="6:14" x14ac:dyDescent="0.25">
      <c r="F1919" s="124" t="s">
        <v>545</v>
      </c>
      <c r="G1919" s="126" t="s">
        <v>198</v>
      </c>
      <c r="H1919" s="126"/>
      <c r="I1919" s="126"/>
      <c r="J1919" s="124"/>
      <c r="K1919" s="124" t="s">
        <v>546</v>
      </c>
      <c r="L1919" s="126" t="s">
        <v>975</v>
      </c>
      <c r="M1919" s="127"/>
      <c r="N1919" s="127"/>
    </row>
    <row r="1920" spans="6:14" x14ac:dyDescent="0.25">
      <c r="F1920" s="126"/>
      <c r="G1920" s="126"/>
      <c r="H1920" s="126"/>
      <c r="I1920" s="126"/>
      <c r="J1920" s="126"/>
      <c r="K1920" s="126"/>
      <c r="L1920" s="126"/>
      <c r="M1920" s="127"/>
      <c r="N1920" s="127"/>
    </row>
    <row r="1921" spans="6:14" x14ac:dyDescent="0.25">
      <c r="F1921" s="124" t="s">
        <v>533</v>
      </c>
      <c r="G1921" s="125">
        <v>9103421</v>
      </c>
      <c r="H1921" s="126"/>
      <c r="I1921" s="126"/>
      <c r="J1921" s="124"/>
      <c r="K1921" s="124" t="s">
        <v>124</v>
      </c>
      <c r="L1921" s="126" t="s">
        <v>1622</v>
      </c>
      <c r="M1921" s="127"/>
      <c r="N1921" s="127"/>
    </row>
    <row r="1922" spans="6:14" x14ac:dyDescent="0.25">
      <c r="F1922" s="124" t="s">
        <v>535</v>
      </c>
      <c r="G1922" s="126" t="s">
        <v>581</v>
      </c>
      <c r="H1922" s="126"/>
      <c r="I1922" s="126"/>
      <c r="J1922" s="124"/>
      <c r="K1922" s="124" t="s">
        <v>537</v>
      </c>
      <c r="L1922" s="126" t="s">
        <v>1623</v>
      </c>
      <c r="M1922" s="127"/>
      <c r="N1922" s="127"/>
    </row>
    <row r="1923" spans="6:14" x14ac:dyDescent="0.25">
      <c r="F1923" s="124" t="s">
        <v>539</v>
      </c>
      <c r="G1923" s="126" t="s">
        <v>1520</v>
      </c>
      <c r="H1923" s="126" t="s">
        <v>1521</v>
      </c>
      <c r="I1923" s="128">
        <v>303284592</v>
      </c>
      <c r="J1923" s="124" t="s">
        <v>542</v>
      </c>
      <c r="K1923" s="126"/>
      <c r="L1923" s="126" t="s">
        <v>1624</v>
      </c>
      <c r="M1923" s="127"/>
      <c r="N1923" s="127"/>
    </row>
    <row r="1924" spans="6:14" x14ac:dyDescent="0.25">
      <c r="F1924" s="124"/>
      <c r="G1924" s="126"/>
      <c r="H1924" s="126"/>
      <c r="I1924" s="126"/>
      <c r="J1924" s="124"/>
      <c r="K1924" s="124" t="s">
        <v>544</v>
      </c>
      <c r="L1924" s="126"/>
      <c r="M1924" s="127"/>
      <c r="N1924" s="127"/>
    </row>
    <row r="1925" spans="6:14" x14ac:dyDescent="0.25">
      <c r="F1925" s="124" t="s">
        <v>545</v>
      </c>
      <c r="G1925" s="126" t="s">
        <v>198</v>
      </c>
      <c r="H1925" s="126"/>
      <c r="I1925" s="126"/>
      <c r="J1925" s="124"/>
      <c r="K1925" s="124" t="s">
        <v>546</v>
      </c>
      <c r="L1925" s="126" t="s">
        <v>1625</v>
      </c>
      <c r="M1925" s="127"/>
      <c r="N1925" s="127"/>
    </row>
    <row r="1926" spans="6:14" x14ac:dyDescent="0.25">
      <c r="F1926" s="126"/>
      <c r="G1926" s="126"/>
      <c r="H1926" s="126"/>
      <c r="I1926" s="126"/>
      <c r="J1926" s="126"/>
      <c r="K1926" s="126"/>
      <c r="L1926" s="126"/>
      <c r="M1926" s="127"/>
      <c r="N1926" s="127"/>
    </row>
    <row r="1927" spans="6:14" x14ac:dyDescent="0.25">
      <c r="F1927" s="124" t="s">
        <v>533</v>
      </c>
      <c r="G1927" s="125">
        <v>9104721</v>
      </c>
      <c r="H1927" s="126"/>
      <c r="I1927" s="126"/>
      <c r="J1927" s="124"/>
      <c r="K1927" s="124" t="s">
        <v>124</v>
      </c>
      <c r="L1927" s="126" t="s">
        <v>1626</v>
      </c>
      <c r="M1927" s="127"/>
      <c r="N1927" s="127"/>
    </row>
    <row r="1928" spans="6:14" x14ac:dyDescent="0.25">
      <c r="F1928" s="124" t="s">
        <v>535</v>
      </c>
      <c r="G1928" s="126" t="s">
        <v>1627</v>
      </c>
      <c r="H1928" s="126"/>
      <c r="I1928" s="126"/>
      <c r="J1928" s="124"/>
      <c r="K1928" s="124" t="s">
        <v>537</v>
      </c>
      <c r="L1928" s="126" t="s">
        <v>614</v>
      </c>
      <c r="M1928" s="127"/>
      <c r="N1928" s="127"/>
    </row>
    <row r="1929" spans="6:14" x14ac:dyDescent="0.25">
      <c r="F1929" s="124" t="s">
        <v>539</v>
      </c>
      <c r="G1929" s="126" t="s">
        <v>1628</v>
      </c>
      <c r="H1929" s="126" t="s">
        <v>1629</v>
      </c>
      <c r="I1929" s="128">
        <v>553400188</v>
      </c>
      <c r="J1929" s="124" t="s">
        <v>542</v>
      </c>
      <c r="K1929" s="126"/>
      <c r="L1929" s="126" t="s">
        <v>1630</v>
      </c>
      <c r="M1929" s="127"/>
      <c r="N1929" s="127"/>
    </row>
    <row r="1930" spans="6:14" x14ac:dyDescent="0.25">
      <c r="F1930" s="124"/>
      <c r="G1930" s="126"/>
      <c r="H1930" s="126"/>
      <c r="I1930" s="126"/>
      <c r="J1930" s="124"/>
      <c r="K1930" s="124" t="s">
        <v>544</v>
      </c>
      <c r="L1930" s="126"/>
      <c r="M1930" s="127"/>
      <c r="N1930" s="127"/>
    </row>
    <row r="1931" spans="6:14" x14ac:dyDescent="0.25">
      <c r="F1931" s="124" t="s">
        <v>545</v>
      </c>
      <c r="G1931" s="126" t="s">
        <v>198</v>
      </c>
      <c r="H1931" s="126"/>
      <c r="I1931" s="126"/>
      <c r="J1931" s="124"/>
      <c r="K1931" s="124" t="s">
        <v>546</v>
      </c>
      <c r="L1931" s="126" t="s">
        <v>1631</v>
      </c>
      <c r="M1931" s="127"/>
      <c r="N1931" s="127"/>
    </row>
    <row r="1932" spans="6:14" x14ac:dyDescent="0.25">
      <c r="F1932" s="126"/>
      <c r="G1932" s="126"/>
      <c r="H1932" s="126"/>
      <c r="I1932" s="126"/>
      <c r="J1932" s="126"/>
      <c r="K1932" s="126"/>
      <c r="L1932" s="126"/>
      <c r="M1932" s="127"/>
      <c r="N1932" s="127"/>
    </row>
    <row r="1933" spans="6:14" x14ac:dyDescent="0.25">
      <c r="F1933" s="124" t="s">
        <v>533</v>
      </c>
      <c r="G1933" s="125">
        <v>9104821</v>
      </c>
      <c r="H1933" s="126"/>
      <c r="I1933" s="126"/>
      <c r="J1933" s="124"/>
      <c r="K1933" s="124" t="s">
        <v>124</v>
      </c>
      <c r="L1933" s="126" t="s">
        <v>1120</v>
      </c>
      <c r="M1933" s="127"/>
      <c r="N1933" s="127"/>
    </row>
    <row r="1934" spans="6:14" x14ac:dyDescent="0.25">
      <c r="F1934" s="124" t="s">
        <v>535</v>
      </c>
      <c r="G1934" s="126" t="s">
        <v>960</v>
      </c>
      <c r="H1934" s="126"/>
      <c r="I1934" s="126"/>
      <c r="J1934" s="124"/>
      <c r="K1934" s="124" t="s">
        <v>537</v>
      </c>
      <c r="L1934" s="126" t="s">
        <v>961</v>
      </c>
      <c r="M1934" s="127"/>
      <c r="N1934" s="127"/>
    </row>
    <row r="1935" spans="6:14" x14ac:dyDescent="0.25">
      <c r="F1935" s="124" t="s">
        <v>539</v>
      </c>
      <c r="G1935" s="126" t="s">
        <v>962</v>
      </c>
      <c r="H1935" s="126" t="s">
        <v>963</v>
      </c>
      <c r="I1935" s="128">
        <v>891346245</v>
      </c>
      <c r="J1935" s="124" t="s">
        <v>542</v>
      </c>
      <c r="K1935" s="126"/>
      <c r="L1935" s="126" t="s">
        <v>964</v>
      </c>
      <c r="M1935" s="127"/>
      <c r="N1935" s="127"/>
    </row>
    <row r="1936" spans="6:14" x14ac:dyDescent="0.25">
      <c r="F1936" s="124"/>
      <c r="G1936" s="126"/>
      <c r="H1936" s="126"/>
      <c r="I1936" s="126"/>
      <c r="J1936" s="124"/>
      <c r="K1936" s="124" t="s">
        <v>544</v>
      </c>
      <c r="L1936" s="126"/>
      <c r="M1936" s="127"/>
      <c r="N1936" s="127"/>
    </row>
    <row r="1937" spans="6:14" x14ac:dyDescent="0.25">
      <c r="F1937" s="124" t="s">
        <v>545</v>
      </c>
      <c r="G1937" s="126" t="s">
        <v>198</v>
      </c>
      <c r="H1937" s="126"/>
      <c r="I1937" s="126"/>
      <c r="J1937" s="124"/>
      <c r="K1937" s="124" t="s">
        <v>546</v>
      </c>
      <c r="L1937" s="126" t="s">
        <v>975</v>
      </c>
      <c r="M1937" s="127"/>
      <c r="N1937" s="127"/>
    </row>
    <row r="1938" spans="6:14" x14ac:dyDescent="0.25">
      <c r="F1938" s="126"/>
      <c r="G1938" s="126"/>
      <c r="H1938" s="126"/>
      <c r="I1938" s="126"/>
      <c r="J1938" s="126"/>
      <c r="K1938" s="126"/>
      <c r="L1938" s="126"/>
      <c r="M1938" s="127"/>
      <c r="N1938" s="127"/>
    </row>
    <row r="1939" spans="6:14" x14ac:dyDescent="0.25">
      <c r="F1939" s="124" t="s">
        <v>533</v>
      </c>
      <c r="G1939" s="125">
        <v>9105121</v>
      </c>
      <c r="H1939" s="126"/>
      <c r="I1939" s="126"/>
      <c r="J1939" s="124"/>
      <c r="K1939" s="124" t="s">
        <v>124</v>
      </c>
      <c r="L1939" s="126" t="s">
        <v>1632</v>
      </c>
      <c r="M1939" s="127"/>
      <c r="N1939" s="127"/>
    </row>
    <row r="1940" spans="6:14" x14ac:dyDescent="0.25">
      <c r="F1940" s="124" t="s">
        <v>535</v>
      </c>
      <c r="G1940" s="126" t="s">
        <v>960</v>
      </c>
      <c r="H1940" s="126"/>
      <c r="I1940" s="126"/>
      <c r="J1940" s="124"/>
      <c r="K1940" s="124" t="s">
        <v>537</v>
      </c>
      <c r="L1940" s="126" t="s">
        <v>961</v>
      </c>
      <c r="M1940" s="127"/>
      <c r="N1940" s="127"/>
    </row>
    <row r="1941" spans="6:14" x14ac:dyDescent="0.25">
      <c r="F1941" s="124" t="s">
        <v>539</v>
      </c>
      <c r="G1941" s="126" t="s">
        <v>962</v>
      </c>
      <c r="H1941" s="126" t="s">
        <v>963</v>
      </c>
      <c r="I1941" s="128">
        <v>891346245</v>
      </c>
      <c r="J1941" s="124" t="s">
        <v>542</v>
      </c>
      <c r="K1941" s="126"/>
      <c r="L1941" s="126" t="s">
        <v>964</v>
      </c>
      <c r="M1941" s="127"/>
      <c r="N1941" s="127"/>
    </row>
    <row r="1942" spans="6:14" x14ac:dyDescent="0.25">
      <c r="F1942" s="124"/>
      <c r="G1942" s="126"/>
      <c r="H1942" s="126"/>
      <c r="I1942" s="126"/>
      <c r="J1942" s="124"/>
      <c r="K1942" s="124" t="s">
        <v>544</v>
      </c>
      <c r="L1942" s="126"/>
      <c r="M1942" s="127"/>
      <c r="N1942" s="127"/>
    </row>
    <row r="1943" spans="6:14" x14ac:dyDescent="0.25">
      <c r="F1943" s="124" t="s">
        <v>545</v>
      </c>
      <c r="G1943" s="126" t="s">
        <v>198</v>
      </c>
      <c r="H1943" s="126"/>
      <c r="I1943" s="126"/>
      <c r="J1943" s="124"/>
      <c r="K1943" s="124" t="s">
        <v>546</v>
      </c>
      <c r="L1943" s="126" t="s">
        <v>975</v>
      </c>
      <c r="M1943" s="127"/>
      <c r="N1943" s="127"/>
    </row>
    <row r="1944" spans="6:14" x14ac:dyDescent="0.25">
      <c r="F1944" s="126"/>
      <c r="G1944" s="126"/>
      <c r="H1944" s="126"/>
      <c r="I1944" s="126"/>
      <c r="J1944" s="126"/>
      <c r="K1944" s="126"/>
      <c r="L1944" s="126"/>
      <c r="M1944" s="127"/>
      <c r="N1944" s="127"/>
    </row>
    <row r="1945" spans="6:14" x14ac:dyDescent="0.25">
      <c r="F1945" s="124" t="s">
        <v>533</v>
      </c>
      <c r="G1945" s="125">
        <v>9105221</v>
      </c>
      <c r="H1945" s="126"/>
      <c r="I1945" s="126"/>
      <c r="J1945" s="124"/>
      <c r="K1945" s="124" t="s">
        <v>124</v>
      </c>
      <c r="L1945" s="126" t="s">
        <v>1633</v>
      </c>
      <c r="M1945" s="127"/>
      <c r="N1945" s="127"/>
    </row>
    <row r="1946" spans="6:14" x14ac:dyDescent="0.25">
      <c r="F1946" s="124" t="s">
        <v>535</v>
      </c>
      <c r="G1946" s="126" t="s">
        <v>960</v>
      </c>
      <c r="H1946" s="126"/>
      <c r="I1946" s="126"/>
      <c r="J1946" s="124"/>
      <c r="K1946" s="124" t="s">
        <v>537</v>
      </c>
      <c r="L1946" s="126" t="s">
        <v>961</v>
      </c>
      <c r="M1946" s="127"/>
      <c r="N1946" s="127"/>
    </row>
    <row r="1947" spans="6:14" x14ac:dyDescent="0.25">
      <c r="F1947" s="124" t="s">
        <v>539</v>
      </c>
      <c r="G1947" s="126" t="s">
        <v>962</v>
      </c>
      <c r="H1947" s="126" t="s">
        <v>963</v>
      </c>
      <c r="I1947" s="128">
        <v>891346245</v>
      </c>
      <c r="J1947" s="124" t="s">
        <v>542</v>
      </c>
      <c r="K1947" s="126"/>
      <c r="L1947" s="126" t="s">
        <v>964</v>
      </c>
      <c r="M1947" s="127"/>
      <c r="N1947" s="127"/>
    </row>
    <row r="1948" spans="6:14" x14ac:dyDescent="0.25">
      <c r="F1948" s="124"/>
      <c r="G1948" s="126"/>
      <c r="H1948" s="126"/>
      <c r="I1948" s="126"/>
      <c r="J1948" s="124"/>
      <c r="K1948" s="124" t="s">
        <v>544</v>
      </c>
      <c r="L1948" s="126"/>
      <c r="M1948" s="127"/>
      <c r="N1948" s="127"/>
    </row>
    <row r="1949" spans="6:14" x14ac:dyDescent="0.25">
      <c r="F1949" s="124" t="s">
        <v>545</v>
      </c>
      <c r="G1949" s="126" t="s">
        <v>198</v>
      </c>
      <c r="H1949" s="126"/>
      <c r="I1949" s="126"/>
      <c r="J1949" s="124"/>
      <c r="K1949" s="124" t="s">
        <v>546</v>
      </c>
      <c r="L1949" s="126" t="s">
        <v>975</v>
      </c>
      <c r="M1949" s="127"/>
      <c r="N1949" s="127"/>
    </row>
    <row r="1950" spans="6:14" x14ac:dyDescent="0.25">
      <c r="F1950" s="126"/>
      <c r="G1950" s="126"/>
      <c r="H1950" s="126"/>
      <c r="I1950" s="126"/>
      <c r="J1950" s="126"/>
      <c r="K1950" s="126"/>
      <c r="L1950" s="126"/>
      <c r="M1950" s="127"/>
      <c r="N1950" s="127"/>
    </row>
    <row r="1951" spans="6:14" x14ac:dyDescent="0.25">
      <c r="F1951" s="126"/>
      <c r="G1951" s="126"/>
      <c r="H1951" s="126"/>
      <c r="I1951" s="126"/>
      <c r="J1951" s="129" t="s">
        <v>586</v>
      </c>
      <c r="K1951" s="130">
        <v>39</v>
      </c>
      <c r="L1951" s="129" t="s">
        <v>587</v>
      </c>
      <c r="M1951" s="127"/>
      <c r="N1951" s="127"/>
    </row>
    <row r="1952" spans="6:14" x14ac:dyDescent="0.25">
      <c r="F1952" s="126"/>
      <c r="G1952" s="126"/>
      <c r="H1952" s="126"/>
      <c r="I1952" s="126"/>
      <c r="J1952" s="126"/>
      <c r="K1952" s="126"/>
      <c r="L1952" s="126"/>
      <c r="M1952" s="127"/>
      <c r="N1952" s="127"/>
    </row>
    <row r="1953" spans="6:14" x14ac:dyDescent="0.25">
      <c r="F1953" s="124"/>
      <c r="G1953" s="124"/>
      <c r="H1953" s="124"/>
      <c r="I1953" s="126"/>
      <c r="J1953" s="126"/>
      <c r="K1953" s="126"/>
      <c r="L1953" s="126"/>
      <c r="M1953" s="127"/>
      <c r="N1953" s="127"/>
    </row>
    <row r="1954" spans="6:14" x14ac:dyDescent="0.25">
      <c r="F1954" s="126" t="s">
        <v>588</v>
      </c>
      <c r="G1954" s="126"/>
      <c r="H1954" s="126"/>
      <c r="I1954" s="126"/>
      <c r="J1954" s="126"/>
      <c r="K1954" s="126"/>
      <c r="L1954" s="126"/>
      <c r="M1954" s="127"/>
      <c r="N1954" s="127"/>
    </row>
    <row r="1955" spans="6:14" x14ac:dyDescent="0.25">
      <c r="F1955" s="126" t="s">
        <v>589</v>
      </c>
      <c r="G1955" s="126"/>
      <c r="H1955" s="126"/>
      <c r="I1955" s="126"/>
      <c r="J1955" s="126"/>
      <c r="K1955" s="126"/>
      <c r="L1955" s="126"/>
      <c r="M1955" s="127"/>
      <c r="N1955" s="127"/>
    </row>
    <row r="1956" spans="6:14" x14ac:dyDescent="0.25">
      <c r="F1956" s="126"/>
      <c r="G1956" s="126"/>
      <c r="H1956" s="126"/>
      <c r="I1956" s="126"/>
      <c r="J1956" s="126"/>
      <c r="K1956" s="126"/>
      <c r="L1956" s="126"/>
      <c r="M1956" s="127"/>
      <c r="N1956" s="127"/>
    </row>
    <row r="1957" spans="6:14" x14ac:dyDescent="0.25">
      <c r="F1957" s="124" t="s">
        <v>533</v>
      </c>
      <c r="G1957" s="125">
        <v>9105521</v>
      </c>
      <c r="H1957" s="126"/>
      <c r="I1957" s="126"/>
      <c r="J1957" s="124"/>
      <c r="K1957" s="124" t="s">
        <v>124</v>
      </c>
      <c r="L1957" s="126" t="s">
        <v>1634</v>
      </c>
      <c r="M1957" s="127"/>
      <c r="N1957" s="127"/>
    </row>
    <row r="1958" spans="6:14" x14ac:dyDescent="0.25">
      <c r="F1958" s="124" t="s">
        <v>535</v>
      </c>
      <c r="G1958" s="126" t="s">
        <v>1635</v>
      </c>
      <c r="H1958" s="126"/>
      <c r="I1958" s="126"/>
      <c r="J1958" s="124"/>
      <c r="K1958" s="124" t="s">
        <v>537</v>
      </c>
      <c r="L1958" s="126" t="s">
        <v>1636</v>
      </c>
      <c r="M1958" s="127"/>
      <c r="N1958" s="127"/>
    </row>
    <row r="1959" spans="6:14" x14ac:dyDescent="0.25">
      <c r="F1959" s="124" t="s">
        <v>539</v>
      </c>
      <c r="G1959" s="131" t="s">
        <v>1094</v>
      </c>
      <c r="H1959" s="126" t="s">
        <v>814</v>
      </c>
      <c r="I1959" s="128">
        <v>847910332</v>
      </c>
      <c r="J1959" s="124" t="s">
        <v>542</v>
      </c>
      <c r="K1959" s="126"/>
      <c r="L1959" s="126" t="s">
        <v>1637</v>
      </c>
      <c r="M1959" s="127"/>
      <c r="N1959" s="127"/>
    </row>
    <row r="1960" spans="6:14" x14ac:dyDescent="0.25">
      <c r="F1960" s="124"/>
      <c r="G1960" s="131" t="s">
        <v>1638</v>
      </c>
      <c r="H1960" s="126"/>
      <c r="I1960" s="126"/>
      <c r="J1960" s="124"/>
      <c r="K1960" s="124" t="s">
        <v>544</v>
      </c>
      <c r="L1960" s="126"/>
      <c r="M1960" s="127"/>
      <c r="N1960" s="127"/>
    </row>
    <row r="1961" spans="6:14" x14ac:dyDescent="0.25">
      <c r="F1961" s="124" t="s">
        <v>545</v>
      </c>
      <c r="G1961" s="126" t="s">
        <v>198</v>
      </c>
      <c r="H1961" s="126"/>
      <c r="I1961" s="126"/>
      <c r="J1961" s="124"/>
      <c r="K1961" s="124" t="s">
        <v>546</v>
      </c>
      <c r="L1961" s="126" t="s">
        <v>1639</v>
      </c>
      <c r="M1961" s="127"/>
      <c r="N1961" s="127"/>
    </row>
    <row r="1962" spans="6:14" x14ac:dyDescent="0.25">
      <c r="F1962" s="126"/>
      <c r="G1962" s="126"/>
      <c r="H1962" s="126"/>
      <c r="I1962" s="126"/>
      <c r="J1962" s="126"/>
      <c r="K1962" s="126"/>
      <c r="L1962" s="126"/>
      <c r="M1962" s="127"/>
      <c r="N1962" s="127"/>
    </row>
    <row r="1963" spans="6:14" x14ac:dyDescent="0.25">
      <c r="F1963" s="124" t="s">
        <v>533</v>
      </c>
      <c r="G1963" s="125">
        <v>9105921</v>
      </c>
      <c r="H1963" s="126"/>
      <c r="I1963" s="126"/>
      <c r="J1963" s="124"/>
      <c r="K1963" s="124" t="s">
        <v>124</v>
      </c>
      <c r="L1963" s="126" t="s">
        <v>1640</v>
      </c>
      <c r="M1963" s="127"/>
      <c r="N1963" s="127"/>
    </row>
    <row r="1964" spans="6:14" x14ac:dyDescent="0.25">
      <c r="F1964" s="124" t="s">
        <v>535</v>
      </c>
      <c r="G1964" s="126" t="s">
        <v>1641</v>
      </c>
      <c r="H1964" s="126"/>
      <c r="I1964" s="126"/>
      <c r="J1964" s="124"/>
      <c r="K1964" s="124" t="s">
        <v>537</v>
      </c>
      <c r="L1964" s="126" t="s">
        <v>1642</v>
      </c>
      <c r="M1964" s="127"/>
      <c r="N1964" s="127"/>
    </row>
    <row r="1965" spans="6:14" x14ac:dyDescent="0.25">
      <c r="F1965" s="124" t="s">
        <v>539</v>
      </c>
      <c r="G1965" s="126" t="s">
        <v>1643</v>
      </c>
      <c r="H1965" s="126" t="s">
        <v>1644</v>
      </c>
      <c r="I1965" s="128">
        <v>373106674</v>
      </c>
      <c r="J1965" s="124" t="s">
        <v>542</v>
      </c>
      <c r="K1965" s="126"/>
      <c r="L1965" s="126" t="s">
        <v>1645</v>
      </c>
      <c r="M1965" s="127"/>
      <c r="N1965" s="127"/>
    </row>
    <row r="1966" spans="6:14" x14ac:dyDescent="0.25">
      <c r="F1966" s="124"/>
      <c r="G1966" s="126"/>
      <c r="H1966" s="126"/>
      <c r="I1966" s="126"/>
      <c r="J1966" s="124"/>
      <c r="K1966" s="124" t="s">
        <v>544</v>
      </c>
      <c r="L1966" s="126"/>
      <c r="M1966" s="127"/>
      <c r="N1966" s="127"/>
    </row>
    <row r="1967" spans="6:14" x14ac:dyDescent="0.25">
      <c r="F1967" s="124" t="s">
        <v>545</v>
      </c>
      <c r="G1967" s="126" t="s">
        <v>198</v>
      </c>
      <c r="H1967" s="126"/>
      <c r="I1967" s="126"/>
      <c r="J1967" s="124"/>
      <c r="K1967" s="124" t="s">
        <v>546</v>
      </c>
      <c r="L1967" s="126" t="s">
        <v>1646</v>
      </c>
      <c r="M1967" s="127"/>
      <c r="N1967" s="127"/>
    </row>
    <row r="1968" spans="6:14" x14ac:dyDescent="0.25">
      <c r="F1968" s="126"/>
      <c r="G1968" s="126"/>
      <c r="H1968" s="126"/>
      <c r="I1968" s="126"/>
      <c r="J1968" s="126"/>
      <c r="K1968" s="126"/>
      <c r="L1968" s="126"/>
      <c r="M1968" s="127"/>
      <c r="N1968" s="127"/>
    </row>
    <row r="1969" spans="6:14" x14ac:dyDescent="0.25">
      <c r="F1969" s="124" t="s">
        <v>533</v>
      </c>
      <c r="G1969" s="125">
        <v>9106321</v>
      </c>
      <c r="H1969" s="126"/>
      <c r="I1969" s="126"/>
      <c r="J1969" s="124"/>
      <c r="K1969" s="124" t="s">
        <v>124</v>
      </c>
      <c r="L1969" s="126" t="s">
        <v>1647</v>
      </c>
      <c r="M1969" s="127"/>
      <c r="N1969" s="127"/>
    </row>
    <row r="1970" spans="6:14" x14ac:dyDescent="0.25">
      <c r="F1970" s="124" t="s">
        <v>535</v>
      </c>
      <c r="G1970" s="131" t="s">
        <v>1648</v>
      </c>
      <c r="H1970" s="131"/>
      <c r="I1970" s="131"/>
      <c r="J1970" s="126"/>
      <c r="K1970" s="126"/>
      <c r="L1970" s="126"/>
      <c r="M1970" s="127"/>
      <c r="N1970" s="127"/>
    </row>
    <row r="1971" spans="6:14" x14ac:dyDescent="0.25">
      <c r="F1971" s="124"/>
      <c r="G1971" s="131" t="s">
        <v>1649</v>
      </c>
      <c r="H1971" s="131"/>
      <c r="I1971" s="131"/>
      <c r="J1971" s="124"/>
      <c r="K1971" s="124" t="s">
        <v>537</v>
      </c>
      <c r="L1971" s="126" t="s">
        <v>1038</v>
      </c>
      <c r="M1971" s="127"/>
      <c r="N1971" s="127"/>
    </row>
    <row r="1972" spans="6:14" x14ac:dyDescent="0.25">
      <c r="F1972" s="124" t="s">
        <v>539</v>
      </c>
      <c r="G1972" s="126" t="s">
        <v>987</v>
      </c>
      <c r="H1972" s="126" t="s">
        <v>970</v>
      </c>
      <c r="I1972" s="128">
        <v>606067147</v>
      </c>
      <c r="J1972" s="124" t="s">
        <v>542</v>
      </c>
      <c r="K1972" s="126"/>
      <c r="L1972" s="126" t="s">
        <v>1026</v>
      </c>
      <c r="M1972" s="127"/>
      <c r="N1972" s="127"/>
    </row>
    <row r="1973" spans="6:14" x14ac:dyDescent="0.25">
      <c r="F1973" s="124"/>
      <c r="G1973" s="126"/>
      <c r="H1973" s="126"/>
      <c r="I1973" s="126"/>
      <c r="J1973" s="124"/>
      <c r="K1973" s="124" t="s">
        <v>544</v>
      </c>
      <c r="L1973" s="126"/>
      <c r="M1973" s="127"/>
      <c r="N1973" s="127"/>
    </row>
    <row r="1974" spans="6:14" x14ac:dyDescent="0.25">
      <c r="F1974" s="124" t="s">
        <v>545</v>
      </c>
      <c r="G1974" s="126" t="s">
        <v>198</v>
      </c>
      <c r="H1974" s="126"/>
      <c r="I1974" s="126"/>
      <c r="J1974" s="124"/>
      <c r="K1974" s="124" t="s">
        <v>546</v>
      </c>
      <c r="L1974" s="126" t="s">
        <v>1027</v>
      </c>
      <c r="M1974" s="127"/>
      <c r="N1974" s="127"/>
    </row>
    <row r="1975" spans="6:14" x14ac:dyDescent="0.25">
      <c r="F1975" s="126"/>
      <c r="G1975" s="126"/>
      <c r="H1975" s="126"/>
      <c r="I1975" s="126"/>
      <c r="J1975" s="126"/>
      <c r="K1975" s="126"/>
      <c r="L1975" s="126"/>
      <c r="M1975" s="127"/>
      <c r="N1975" s="127"/>
    </row>
    <row r="1976" spans="6:14" x14ac:dyDescent="0.25">
      <c r="F1976" s="124" t="s">
        <v>533</v>
      </c>
      <c r="G1976" s="125">
        <v>9106621</v>
      </c>
      <c r="H1976" s="126"/>
      <c r="I1976" s="126"/>
      <c r="J1976" s="124"/>
      <c r="K1976" s="124" t="s">
        <v>124</v>
      </c>
      <c r="L1976" s="126" t="s">
        <v>1650</v>
      </c>
      <c r="M1976" s="127"/>
      <c r="N1976" s="127"/>
    </row>
    <row r="1977" spans="6:14" x14ac:dyDescent="0.25">
      <c r="F1977" s="124" t="s">
        <v>535</v>
      </c>
      <c r="G1977" s="126" t="s">
        <v>1502</v>
      </c>
      <c r="H1977" s="126"/>
      <c r="I1977" s="126"/>
      <c r="J1977" s="124"/>
      <c r="K1977" s="124" t="s">
        <v>537</v>
      </c>
      <c r="L1977" s="131" t="s">
        <v>1651</v>
      </c>
      <c r="M1977" s="127"/>
      <c r="N1977" s="127"/>
    </row>
    <row r="1978" spans="6:14" x14ac:dyDescent="0.25">
      <c r="F1978" s="124"/>
      <c r="G1978" s="126"/>
      <c r="H1978" s="126"/>
      <c r="I1978" s="126"/>
      <c r="J1978" s="124"/>
      <c r="K1978" s="124"/>
      <c r="L1978" s="131" t="s">
        <v>1652</v>
      </c>
      <c r="M1978" s="127"/>
      <c r="N1978" s="127"/>
    </row>
    <row r="1979" spans="6:14" x14ac:dyDescent="0.25">
      <c r="F1979" s="124" t="s">
        <v>539</v>
      </c>
      <c r="G1979" s="131" t="s">
        <v>1504</v>
      </c>
      <c r="H1979" s="126" t="s">
        <v>1505</v>
      </c>
      <c r="I1979" s="126" t="s">
        <v>1653</v>
      </c>
      <c r="J1979" s="124" t="s">
        <v>542</v>
      </c>
      <c r="K1979" s="126"/>
      <c r="L1979" s="126" t="s">
        <v>687</v>
      </c>
      <c r="M1979" s="127"/>
      <c r="N1979" s="127"/>
    </row>
    <row r="1980" spans="6:14" x14ac:dyDescent="0.25">
      <c r="F1980" s="124"/>
      <c r="G1980" s="131" t="s">
        <v>1507</v>
      </c>
      <c r="H1980" s="126"/>
      <c r="I1980" s="126"/>
      <c r="J1980" s="124"/>
      <c r="K1980" s="124" t="s">
        <v>544</v>
      </c>
      <c r="L1980" s="126"/>
      <c r="M1980" s="127"/>
      <c r="N1980" s="127"/>
    </row>
    <row r="1981" spans="6:14" x14ac:dyDescent="0.25">
      <c r="F1981" s="124" t="s">
        <v>545</v>
      </c>
      <c r="G1981" s="126" t="s">
        <v>198</v>
      </c>
      <c r="H1981" s="126"/>
      <c r="I1981" s="126"/>
      <c r="J1981" s="124"/>
      <c r="K1981" s="124" t="s">
        <v>546</v>
      </c>
      <c r="L1981" s="126" t="s">
        <v>198</v>
      </c>
      <c r="M1981" s="127"/>
      <c r="N1981" s="127"/>
    </row>
    <row r="1982" spans="6:14" x14ac:dyDescent="0.25">
      <c r="F1982" s="126"/>
      <c r="G1982" s="126"/>
      <c r="H1982" s="126"/>
      <c r="I1982" s="126"/>
      <c r="J1982" s="126"/>
      <c r="K1982" s="126"/>
      <c r="L1982" s="126"/>
      <c r="M1982" s="127"/>
      <c r="N1982" s="127"/>
    </row>
    <row r="1983" spans="6:14" x14ac:dyDescent="0.25">
      <c r="F1983" s="124" t="s">
        <v>533</v>
      </c>
      <c r="G1983" s="125">
        <v>9107521</v>
      </c>
      <c r="H1983" s="126"/>
      <c r="I1983" s="126"/>
      <c r="J1983" s="124"/>
      <c r="K1983" s="124" t="s">
        <v>124</v>
      </c>
      <c r="L1983" s="126" t="s">
        <v>1654</v>
      </c>
      <c r="M1983" s="127"/>
      <c r="N1983" s="127"/>
    </row>
    <row r="1984" spans="6:14" x14ac:dyDescent="0.25">
      <c r="F1984" s="124" t="s">
        <v>535</v>
      </c>
      <c r="G1984" s="126" t="s">
        <v>198</v>
      </c>
      <c r="H1984" s="126"/>
      <c r="I1984" s="126"/>
      <c r="J1984" s="124"/>
      <c r="K1984" s="124" t="s">
        <v>537</v>
      </c>
      <c r="L1984" s="126" t="s">
        <v>1655</v>
      </c>
      <c r="M1984" s="127"/>
      <c r="N1984" s="127"/>
    </row>
    <row r="1985" spans="6:14" x14ac:dyDescent="0.25">
      <c r="F1985" s="124" t="s">
        <v>539</v>
      </c>
      <c r="G1985" s="131" t="s">
        <v>902</v>
      </c>
      <c r="H1985" s="126" t="s">
        <v>814</v>
      </c>
      <c r="I1985" s="128">
        <v>841081235</v>
      </c>
      <c r="J1985" s="124" t="s">
        <v>542</v>
      </c>
      <c r="K1985" s="126"/>
      <c r="L1985" s="126" t="s">
        <v>687</v>
      </c>
      <c r="M1985" s="127"/>
      <c r="N1985" s="127"/>
    </row>
    <row r="1986" spans="6:14" x14ac:dyDescent="0.25">
      <c r="F1986" s="124"/>
      <c r="G1986" s="131" t="s">
        <v>904</v>
      </c>
      <c r="H1986" s="126"/>
      <c r="I1986" s="126"/>
      <c r="J1986" s="124"/>
      <c r="K1986" s="124" t="s">
        <v>544</v>
      </c>
      <c r="L1986" s="126"/>
      <c r="M1986" s="127"/>
      <c r="N1986" s="127"/>
    </row>
    <row r="1987" spans="6:14" x14ac:dyDescent="0.25">
      <c r="F1987" s="124" t="s">
        <v>545</v>
      </c>
      <c r="G1987" s="126" t="s">
        <v>198</v>
      </c>
      <c r="H1987" s="126"/>
      <c r="I1987" s="126"/>
      <c r="J1987" s="124"/>
      <c r="K1987" s="124" t="s">
        <v>546</v>
      </c>
      <c r="L1987" s="126" t="s">
        <v>198</v>
      </c>
      <c r="M1987" s="127"/>
      <c r="N1987" s="127"/>
    </row>
    <row r="1988" spans="6:14" x14ac:dyDescent="0.25">
      <c r="F1988" s="126"/>
      <c r="G1988" s="126"/>
      <c r="H1988" s="126"/>
      <c r="I1988" s="126"/>
      <c r="J1988" s="126"/>
      <c r="K1988" s="126"/>
      <c r="L1988" s="126"/>
      <c r="M1988" s="127"/>
      <c r="N1988" s="127"/>
    </row>
    <row r="1989" spans="6:14" x14ac:dyDescent="0.25">
      <c r="F1989" s="124" t="s">
        <v>533</v>
      </c>
      <c r="G1989" s="125">
        <v>9107721</v>
      </c>
      <c r="H1989" s="126"/>
      <c r="I1989" s="126"/>
      <c r="J1989" s="124"/>
      <c r="K1989" s="124" t="s">
        <v>124</v>
      </c>
      <c r="L1989" s="126" t="s">
        <v>1656</v>
      </c>
      <c r="M1989" s="127"/>
      <c r="N1989" s="127"/>
    </row>
    <row r="1990" spans="6:14" x14ac:dyDescent="0.25">
      <c r="F1990" s="124" t="s">
        <v>535</v>
      </c>
      <c r="G1990" s="126" t="s">
        <v>198</v>
      </c>
      <c r="H1990" s="126"/>
      <c r="I1990" s="126"/>
      <c r="J1990" s="124"/>
      <c r="K1990" s="124" t="s">
        <v>537</v>
      </c>
      <c r="L1990" s="126" t="s">
        <v>1657</v>
      </c>
      <c r="M1990" s="127"/>
      <c r="N1990" s="127"/>
    </row>
    <row r="1991" spans="6:14" x14ac:dyDescent="0.25">
      <c r="F1991" s="124" t="s">
        <v>539</v>
      </c>
      <c r="G1991" s="126" t="s">
        <v>1658</v>
      </c>
      <c r="H1991" s="126" t="s">
        <v>1659</v>
      </c>
      <c r="I1991" s="128">
        <v>711076536</v>
      </c>
      <c r="J1991" s="124" t="s">
        <v>542</v>
      </c>
      <c r="K1991" s="126"/>
      <c r="L1991" s="126" t="s">
        <v>687</v>
      </c>
      <c r="M1991" s="127"/>
      <c r="N1991" s="127"/>
    </row>
    <row r="1992" spans="6:14" x14ac:dyDescent="0.25">
      <c r="F1992" s="124"/>
      <c r="G1992" s="126"/>
      <c r="H1992" s="126"/>
      <c r="I1992" s="126"/>
      <c r="J1992" s="124"/>
      <c r="K1992" s="124" t="s">
        <v>544</v>
      </c>
      <c r="L1992" s="126"/>
      <c r="M1992" s="127"/>
      <c r="N1992" s="127"/>
    </row>
    <row r="1993" spans="6:14" x14ac:dyDescent="0.25">
      <c r="F1993" s="124" t="s">
        <v>545</v>
      </c>
      <c r="G1993" s="126" t="s">
        <v>198</v>
      </c>
      <c r="H1993" s="126"/>
      <c r="I1993" s="126"/>
      <c r="J1993" s="124"/>
      <c r="K1993" s="124" t="s">
        <v>546</v>
      </c>
      <c r="L1993" s="126" t="s">
        <v>198</v>
      </c>
      <c r="M1993" s="127"/>
      <c r="N1993" s="127"/>
    </row>
    <row r="1994" spans="6:14" x14ac:dyDescent="0.25">
      <c r="F1994" s="126"/>
      <c r="G1994" s="126"/>
      <c r="H1994" s="126"/>
      <c r="I1994" s="126"/>
      <c r="J1994" s="126"/>
      <c r="K1994" s="126"/>
      <c r="L1994" s="126"/>
      <c r="M1994" s="127"/>
      <c r="N1994" s="127"/>
    </row>
    <row r="1995" spans="6:14" x14ac:dyDescent="0.25">
      <c r="F1995" s="124" t="s">
        <v>533</v>
      </c>
      <c r="G1995" s="125">
        <v>9108121</v>
      </c>
      <c r="H1995" s="126"/>
      <c r="I1995" s="126"/>
      <c r="J1995" s="124"/>
      <c r="K1995" s="124" t="s">
        <v>124</v>
      </c>
      <c r="L1995" s="126" t="s">
        <v>973</v>
      </c>
      <c r="M1995" s="127"/>
      <c r="N1995" s="127"/>
    </row>
    <row r="1996" spans="6:14" x14ac:dyDescent="0.25">
      <c r="F1996" s="124" t="s">
        <v>535</v>
      </c>
      <c r="G1996" s="126" t="s">
        <v>1242</v>
      </c>
      <c r="H1996" s="126"/>
      <c r="I1996" s="126"/>
      <c r="J1996" s="124"/>
      <c r="K1996" s="124" t="s">
        <v>537</v>
      </c>
      <c r="L1996" s="126" t="s">
        <v>1243</v>
      </c>
      <c r="M1996" s="127"/>
      <c r="N1996" s="127"/>
    </row>
    <row r="1997" spans="6:14" x14ac:dyDescent="0.25">
      <c r="F1997" s="124" t="s">
        <v>539</v>
      </c>
      <c r="G1997" s="131" t="s">
        <v>1244</v>
      </c>
      <c r="H1997" s="126" t="s">
        <v>970</v>
      </c>
      <c r="I1997" s="128">
        <v>605155650</v>
      </c>
      <c r="J1997" s="124" t="s">
        <v>542</v>
      </c>
      <c r="K1997" s="126"/>
      <c r="L1997" s="126" t="s">
        <v>1660</v>
      </c>
      <c r="M1997" s="127"/>
      <c r="N1997" s="127"/>
    </row>
    <row r="1998" spans="6:14" x14ac:dyDescent="0.25">
      <c r="F1998" s="124"/>
      <c r="G1998" s="131" t="s">
        <v>1131</v>
      </c>
      <c r="H1998" s="126"/>
      <c r="I1998" s="126"/>
      <c r="J1998" s="124"/>
      <c r="K1998" s="124" t="s">
        <v>544</v>
      </c>
      <c r="L1998" s="126"/>
      <c r="M1998" s="127"/>
      <c r="N1998" s="127"/>
    </row>
    <row r="1999" spans="6:14" x14ac:dyDescent="0.25">
      <c r="F1999" s="124" t="s">
        <v>545</v>
      </c>
      <c r="G1999" s="126" t="s">
        <v>198</v>
      </c>
      <c r="H1999" s="126"/>
      <c r="I1999" s="126"/>
      <c r="J1999" s="124"/>
      <c r="K1999" s="124" t="s">
        <v>546</v>
      </c>
      <c r="L1999" s="126" t="s">
        <v>1661</v>
      </c>
      <c r="M1999" s="127"/>
      <c r="N1999" s="127"/>
    </row>
    <row r="2000" spans="6:14" x14ac:dyDescent="0.25">
      <c r="F2000" s="126"/>
      <c r="G2000" s="126"/>
      <c r="H2000" s="126"/>
      <c r="I2000" s="126"/>
      <c r="J2000" s="126"/>
      <c r="K2000" s="126"/>
      <c r="L2000" s="126"/>
      <c r="M2000" s="127"/>
      <c r="N2000" s="127"/>
    </row>
    <row r="2001" spans="6:14" x14ac:dyDescent="0.25">
      <c r="F2001" s="126"/>
      <c r="G2001" s="126"/>
      <c r="H2001" s="126"/>
      <c r="I2001" s="126"/>
      <c r="J2001" s="129" t="s">
        <v>586</v>
      </c>
      <c r="K2001" s="130">
        <v>40</v>
      </c>
      <c r="L2001" s="129" t="s">
        <v>587</v>
      </c>
      <c r="M2001" s="127"/>
      <c r="N2001" s="127"/>
    </row>
    <row r="2002" spans="6:14" x14ac:dyDescent="0.25">
      <c r="F2002" s="126"/>
      <c r="G2002" s="126"/>
      <c r="H2002" s="126"/>
      <c r="I2002" s="126"/>
      <c r="J2002" s="126"/>
      <c r="K2002" s="126"/>
      <c r="L2002" s="126"/>
      <c r="M2002" s="127"/>
      <c r="N2002" s="127"/>
    </row>
    <row r="2003" spans="6:14" x14ac:dyDescent="0.25">
      <c r="F2003" s="124"/>
      <c r="G2003" s="124"/>
      <c r="H2003" s="124"/>
      <c r="I2003" s="126"/>
      <c r="J2003" s="126"/>
      <c r="K2003" s="126"/>
      <c r="L2003" s="126"/>
      <c r="M2003" s="127"/>
      <c r="N2003" s="127"/>
    </row>
    <row r="2004" spans="6:14" x14ac:dyDescent="0.25">
      <c r="F2004" s="126" t="s">
        <v>588</v>
      </c>
      <c r="G2004" s="126"/>
      <c r="H2004" s="126"/>
      <c r="I2004" s="126"/>
      <c r="J2004" s="126"/>
      <c r="K2004" s="126"/>
      <c r="L2004" s="126"/>
      <c r="M2004" s="127"/>
      <c r="N2004" s="127"/>
    </row>
    <row r="2005" spans="6:14" x14ac:dyDescent="0.25">
      <c r="F2005" s="126" t="s">
        <v>589</v>
      </c>
      <c r="G2005" s="126"/>
      <c r="H2005" s="126"/>
      <c r="I2005" s="126"/>
      <c r="J2005" s="126"/>
      <c r="K2005" s="126"/>
      <c r="L2005" s="126"/>
      <c r="M2005" s="127"/>
      <c r="N2005" s="127"/>
    </row>
    <row r="2006" spans="6:14" x14ac:dyDescent="0.25">
      <c r="F2006" s="126"/>
      <c r="G2006" s="126"/>
      <c r="H2006" s="126"/>
      <c r="I2006" s="126"/>
      <c r="J2006" s="126"/>
      <c r="K2006" s="126"/>
      <c r="L2006" s="126"/>
      <c r="M2006" s="127"/>
      <c r="N2006" s="127"/>
    </row>
    <row r="2007" spans="6:14" x14ac:dyDescent="0.25">
      <c r="F2007" s="124" t="s">
        <v>533</v>
      </c>
      <c r="G2007" s="125">
        <v>9108521</v>
      </c>
      <c r="H2007" s="126"/>
      <c r="I2007" s="126"/>
      <c r="J2007" s="124"/>
      <c r="K2007" s="124" t="s">
        <v>124</v>
      </c>
      <c r="L2007" s="126" t="s">
        <v>1662</v>
      </c>
      <c r="M2007" s="127"/>
      <c r="N2007" s="127"/>
    </row>
    <row r="2008" spans="6:14" x14ac:dyDescent="0.25">
      <c r="F2008" s="124" t="s">
        <v>535</v>
      </c>
      <c r="G2008" s="126" t="s">
        <v>960</v>
      </c>
      <c r="H2008" s="126"/>
      <c r="I2008" s="126"/>
      <c r="J2008" s="124"/>
      <c r="K2008" s="124" t="s">
        <v>537</v>
      </c>
      <c r="L2008" s="126" t="s">
        <v>961</v>
      </c>
      <c r="M2008" s="127"/>
      <c r="N2008" s="127"/>
    </row>
    <row r="2009" spans="6:14" x14ac:dyDescent="0.25">
      <c r="F2009" s="124" t="s">
        <v>539</v>
      </c>
      <c r="G2009" s="126" t="s">
        <v>962</v>
      </c>
      <c r="H2009" s="126" t="s">
        <v>963</v>
      </c>
      <c r="I2009" s="128">
        <v>891346245</v>
      </c>
      <c r="J2009" s="124" t="s">
        <v>542</v>
      </c>
      <c r="K2009" s="126"/>
      <c r="L2009" s="126" t="s">
        <v>964</v>
      </c>
      <c r="M2009" s="127"/>
      <c r="N2009" s="127"/>
    </row>
    <row r="2010" spans="6:14" x14ac:dyDescent="0.25">
      <c r="F2010" s="124"/>
      <c r="G2010" s="126"/>
      <c r="H2010" s="126"/>
      <c r="I2010" s="126"/>
      <c r="J2010" s="124"/>
      <c r="K2010" s="124" t="s">
        <v>544</v>
      </c>
      <c r="L2010" s="126"/>
      <c r="M2010" s="127"/>
      <c r="N2010" s="127"/>
    </row>
    <row r="2011" spans="6:14" x14ac:dyDescent="0.25">
      <c r="F2011" s="124" t="s">
        <v>545</v>
      </c>
      <c r="G2011" s="126" t="s">
        <v>198</v>
      </c>
      <c r="H2011" s="126"/>
      <c r="I2011" s="126"/>
      <c r="J2011" s="124"/>
      <c r="K2011" s="124" t="s">
        <v>546</v>
      </c>
      <c r="L2011" s="126" t="s">
        <v>975</v>
      </c>
      <c r="M2011" s="127"/>
      <c r="N2011" s="127"/>
    </row>
    <row r="2012" spans="6:14" x14ac:dyDescent="0.25">
      <c r="F2012" s="126"/>
      <c r="G2012" s="126"/>
      <c r="H2012" s="126"/>
      <c r="I2012" s="126"/>
      <c r="J2012" s="126"/>
      <c r="K2012" s="126"/>
      <c r="L2012" s="126"/>
      <c r="M2012" s="127"/>
      <c r="N2012" s="127"/>
    </row>
    <row r="2013" spans="6:14" x14ac:dyDescent="0.25">
      <c r="F2013" s="124" t="s">
        <v>533</v>
      </c>
      <c r="G2013" s="125">
        <v>9108921</v>
      </c>
      <c r="H2013" s="126"/>
      <c r="I2013" s="126"/>
      <c r="J2013" s="124"/>
      <c r="K2013" s="124" t="s">
        <v>124</v>
      </c>
      <c r="L2013" s="126" t="s">
        <v>1663</v>
      </c>
      <c r="M2013" s="127"/>
      <c r="N2013" s="127"/>
    </row>
    <row r="2014" spans="6:14" x14ac:dyDescent="0.25">
      <c r="F2014" s="124" t="s">
        <v>535</v>
      </c>
      <c r="G2014" s="126" t="s">
        <v>1664</v>
      </c>
      <c r="H2014" s="126"/>
      <c r="I2014" s="126"/>
      <c r="J2014" s="124"/>
      <c r="K2014" s="124" t="s">
        <v>537</v>
      </c>
      <c r="L2014" s="126" t="s">
        <v>961</v>
      </c>
      <c r="M2014" s="127"/>
      <c r="N2014" s="127"/>
    </row>
    <row r="2015" spans="6:14" x14ac:dyDescent="0.25">
      <c r="F2015" s="124" t="s">
        <v>539</v>
      </c>
      <c r="G2015" s="126" t="s">
        <v>962</v>
      </c>
      <c r="H2015" s="126" t="s">
        <v>963</v>
      </c>
      <c r="I2015" s="128">
        <v>891346299</v>
      </c>
      <c r="J2015" s="124" t="s">
        <v>542</v>
      </c>
      <c r="K2015" s="126"/>
      <c r="L2015" s="126" t="s">
        <v>964</v>
      </c>
      <c r="M2015" s="127"/>
      <c r="N2015" s="127"/>
    </row>
    <row r="2016" spans="6:14" x14ac:dyDescent="0.25">
      <c r="F2016" s="124"/>
      <c r="G2016" s="126"/>
      <c r="H2016" s="126"/>
      <c r="I2016" s="126"/>
      <c r="J2016" s="124"/>
      <c r="K2016" s="124" t="s">
        <v>544</v>
      </c>
      <c r="L2016" s="126"/>
      <c r="M2016" s="127"/>
      <c r="N2016" s="127"/>
    </row>
    <row r="2017" spans="6:14" x14ac:dyDescent="0.25">
      <c r="F2017" s="124" t="s">
        <v>545</v>
      </c>
      <c r="G2017" s="126" t="s">
        <v>198</v>
      </c>
      <c r="H2017" s="126"/>
      <c r="I2017" s="126"/>
      <c r="J2017" s="124"/>
      <c r="K2017" s="124" t="s">
        <v>546</v>
      </c>
      <c r="L2017" s="126" t="s">
        <v>1665</v>
      </c>
      <c r="M2017" s="127"/>
      <c r="N2017" s="127"/>
    </row>
    <row r="2018" spans="6:14" x14ac:dyDescent="0.25">
      <c r="F2018" s="126"/>
      <c r="G2018" s="126"/>
      <c r="H2018" s="126"/>
      <c r="I2018" s="126"/>
      <c r="J2018" s="126"/>
      <c r="K2018" s="126"/>
      <c r="L2018" s="126"/>
      <c r="M2018" s="127"/>
      <c r="N2018" s="127"/>
    </row>
    <row r="2019" spans="6:14" x14ac:dyDescent="0.25">
      <c r="F2019" s="124" t="s">
        <v>533</v>
      </c>
      <c r="G2019" s="125">
        <v>9109821</v>
      </c>
      <c r="H2019" s="126"/>
      <c r="I2019" s="126"/>
      <c r="J2019" s="124"/>
      <c r="K2019" s="124" t="s">
        <v>124</v>
      </c>
      <c r="L2019" s="126" t="s">
        <v>1666</v>
      </c>
      <c r="M2019" s="127"/>
      <c r="N2019" s="127"/>
    </row>
    <row r="2020" spans="6:14" x14ac:dyDescent="0.25">
      <c r="F2020" s="124" t="s">
        <v>535</v>
      </c>
      <c r="G2020" s="126" t="s">
        <v>1667</v>
      </c>
      <c r="H2020" s="126"/>
      <c r="I2020" s="126"/>
      <c r="J2020" s="124"/>
      <c r="K2020" s="124" t="s">
        <v>537</v>
      </c>
      <c r="L2020" s="126" t="s">
        <v>1668</v>
      </c>
      <c r="M2020" s="127"/>
      <c r="N2020" s="127"/>
    </row>
    <row r="2021" spans="6:14" x14ac:dyDescent="0.25">
      <c r="F2021" s="124" t="s">
        <v>539</v>
      </c>
      <c r="G2021" s="126" t="s">
        <v>933</v>
      </c>
      <c r="H2021" s="126" t="s">
        <v>934</v>
      </c>
      <c r="I2021" s="128">
        <v>681182171</v>
      </c>
      <c r="J2021" s="124" t="s">
        <v>542</v>
      </c>
      <c r="K2021" s="126"/>
      <c r="L2021" s="126" t="s">
        <v>1669</v>
      </c>
      <c r="M2021" s="127"/>
      <c r="N2021" s="127"/>
    </row>
    <row r="2022" spans="6:14" x14ac:dyDescent="0.25">
      <c r="F2022" s="124"/>
      <c r="G2022" s="126"/>
      <c r="H2022" s="126"/>
      <c r="I2022" s="126"/>
      <c r="J2022" s="124"/>
      <c r="K2022" s="124" t="s">
        <v>544</v>
      </c>
      <c r="L2022" s="126"/>
      <c r="M2022" s="127"/>
      <c r="N2022" s="127"/>
    </row>
    <row r="2023" spans="6:14" x14ac:dyDescent="0.25">
      <c r="F2023" s="124" t="s">
        <v>545</v>
      </c>
      <c r="G2023" s="126" t="s">
        <v>198</v>
      </c>
      <c r="H2023" s="126"/>
      <c r="I2023" s="126"/>
      <c r="J2023" s="124"/>
      <c r="K2023" s="124" t="s">
        <v>546</v>
      </c>
      <c r="L2023" s="126" t="s">
        <v>1670</v>
      </c>
      <c r="M2023" s="127"/>
      <c r="N2023" s="127"/>
    </row>
    <row r="2024" spans="6:14" x14ac:dyDescent="0.25">
      <c r="F2024" s="126"/>
      <c r="G2024" s="126"/>
      <c r="H2024" s="126"/>
      <c r="I2024" s="126"/>
      <c r="J2024" s="126"/>
      <c r="K2024" s="126"/>
      <c r="L2024" s="126"/>
      <c r="M2024" s="127"/>
      <c r="N2024" s="127"/>
    </row>
    <row r="2025" spans="6:14" x14ac:dyDescent="0.25">
      <c r="F2025" s="124" t="s">
        <v>533</v>
      </c>
      <c r="G2025" s="125">
        <v>9110121</v>
      </c>
      <c r="H2025" s="126"/>
      <c r="I2025" s="126"/>
      <c r="J2025" s="124"/>
      <c r="K2025" s="124" t="s">
        <v>124</v>
      </c>
      <c r="L2025" s="126" t="s">
        <v>1671</v>
      </c>
      <c r="M2025" s="127"/>
      <c r="N2025" s="127"/>
    </row>
    <row r="2026" spans="6:14" x14ac:dyDescent="0.25">
      <c r="F2026" s="124" t="s">
        <v>535</v>
      </c>
      <c r="G2026" s="126" t="s">
        <v>1672</v>
      </c>
      <c r="H2026" s="126"/>
      <c r="I2026" s="126"/>
      <c r="J2026" s="124"/>
      <c r="K2026" s="124" t="s">
        <v>537</v>
      </c>
      <c r="L2026" s="126" t="s">
        <v>1673</v>
      </c>
      <c r="M2026" s="127"/>
      <c r="N2026" s="127"/>
    </row>
    <row r="2027" spans="6:14" x14ac:dyDescent="0.25">
      <c r="F2027" s="124" t="s">
        <v>539</v>
      </c>
      <c r="G2027" s="126" t="s">
        <v>1674</v>
      </c>
      <c r="H2027" s="126" t="s">
        <v>1675</v>
      </c>
      <c r="I2027" s="128">
        <v>570710500</v>
      </c>
      <c r="J2027" s="124" t="s">
        <v>542</v>
      </c>
      <c r="K2027" s="126"/>
      <c r="L2027" s="126" t="s">
        <v>1676</v>
      </c>
      <c r="M2027" s="127"/>
      <c r="N2027" s="127"/>
    </row>
    <row r="2028" spans="6:14" x14ac:dyDescent="0.25">
      <c r="F2028" s="124"/>
      <c r="G2028" s="126"/>
      <c r="H2028" s="126"/>
      <c r="I2028" s="126"/>
      <c r="J2028" s="124"/>
      <c r="K2028" s="124" t="s">
        <v>544</v>
      </c>
      <c r="L2028" s="126"/>
      <c r="M2028" s="127"/>
      <c r="N2028" s="127"/>
    </row>
    <row r="2029" spans="6:14" x14ac:dyDescent="0.25">
      <c r="F2029" s="124" t="s">
        <v>545</v>
      </c>
      <c r="G2029" s="126" t="s">
        <v>198</v>
      </c>
      <c r="H2029" s="126"/>
      <c r="I2029" s="126"/>
      <c r="J2029" s="124"/>
      <c r="K2029" s="124" t="s">
        <v>546</v>
      </c>
      <c r="L2029" s="126" t="s">
        <v>1677</v>
      </c>
      <c r="M2029" s="127"/>
      <c r="N2029" s="127"/>
    </row>
    <row r="2030" spans="6:14" x14ac:dyDescent="0.25">
      <c r="F2030" s="126"/>
      <c r="G2030" s="126"/>
      <c r="H2030" s="126"/>
      <c r="I2030" s="126"/>
      <c r="J2030" s="126"/>
      <c r="K2030" s="126"/>
      <c r="L2030" s="126"/>
      <c r="M2030" s="127"/>
      <c r="N2030" s="127"/>
    </row>
    <row r="2031" spans="6:14" x14ac:dyDescent="0.25">
      <c r="F2031" s="124" t="s">
        <v>533</v>
      </c>
      <c r="G2031" s="125">
        <v>9110521</v>
      </c>
      <c r="H2031" s="126"/>
      <c r="I2031" s="126"/>
      <c r="J2031" s="124"/>
      <c r="K2031" s="124" t="s">
        <v>124</v>
      </c>
      <c r="L2031" s="126" t="s">
        <v>1678</v>
      </c>
      <c r="M2031" s="127"/>
      <c r="N2031" s="127"/>
    </row>
    <row r="2032" spans="6:14" x14ac:dyDescent="0.25">
      <c r="F2032" s="124" t="s">
        <v>535</v>
      </c>
      <c r="G2032" s="126" t="s">
        <v>1051</v>
      </c>
      <c r="H2032" s="126"/>
      <c r="I2032" s="126"/>
      <c r="J2032" s="124"/>
      <c r="K2032" s="124" t="s">
        <v>537</v>
      </c>
      <c r="L2032" s="126" t="s">
        <v>961</v>
      </c>
      <c r="M2032" s="127"/>
      <c r="N2032" s="127"/>
    </row>
    <row r="2033" spans="6:14" x14ac:dyDescent="0.25">
      <c r="F2033" s="124" t="s">
        <v>539</v>
      </c>
      <c r="G2033" s="126" t="s">
        <v>962</v>
      </c>
      <c r="H2033" s="126" t="s">
        <v>963</v>
      </c>
      <c r="I2033" s="128">
        <v>891346245</v>
      </c>
      <c r="J2033" s="124" t="s">
        <v>542</v>
      </c>
      <c r="K2033" s="126"/>
      <c r="L2033" s="126" t="s">
        <v>964</v>
      </c>
      <c r="M2033" s="127"/>
      <c r="N2033" s="127"/>
    </row>
    <row r="2034" spans="6:14" x14ac:dyDescent="0.25">
      <c r="F2034" s="124"/>
      <c r="G2034" s="126"/>
      <c r="H2034" s="126"/>
      <c r="I2034" s="126"/>
      <c r="J2034" s="124"/>
      <c r="K2034" s="124" t="s">
        <v>544</v>
      </c>
      <c r="L2034" s="126"/>
      <c r="M2034" s="127"/>
      <c r="N2034" s="127"/>
    </row>
    <row r="2035" spans="6:14" x14ac:dyDescent="0.25">
      <c r="F2035" s="124" t="s">
        <v>545</v>
      </c>
      <c r="G2035" s="126" t="s">
        <v>198</v>
      </c>
      <c r="H2035" s="126"/>
      <c r="I2035" s="126"/>
      <c r="J2035" s="124"/>
      <c r="K2035" s="124" t="s">
        <v>546</v>
      </c>
      <c r="L2035" s="126" t="s">
        <v>975</v>
      </c>
      <c r="M2035" s="127"/>
      <c r="N2035" s="127"/>
    </row>
    <row r="2036" spans="6:14" x14ac:dyDescent="0.25">
      <c r="F2036" s="126"/>
      <c r="G2036" s="126"/>
      <c r="H2036" s="126"/>
      <c r="I2036" s="126"/>
      <c r="J2036" s="126"/>
      <c r="K2036" s="126"/>
      <c r="L2036" s="126"/>
      <c r="M2036" s="127"/>
      <c r="N2036" s="127"/>
    </row>
    <row r="2037" spans="6:14" x14ac:dyDescent="0.25">
      <c r="F2037" s="124" t="s">
        <v>533</v>
      </c>
      <c r="G2037" s="125">
        <v>9110621</v>
      </c>
      <c r="H2037" s="126"/>
      <c r="I2037" s="126"/>
      <c r="J2037" s="124"/>
      <c r="K2037" s="124" t="s">
        <v>124</v>
      </c>
      <c r="L2037" s="126" t="s">
        <v>1679</v>
      </c>
      <c r="M2037" s="127"/>
      <c r="N2037" s="127"/>
    </row>
    <row r="2038" spans="6:14" x14ac:dyDescent="0.25">
      <c r="F2038" s="124" t="s">
        <v>535</v>
      </c>
      <c r="G2038" s="126" t="s">
        <v>914</v>
      </c>
      <c r="H2038" s="126"/>
      <c r="I2038" s="126"/>
      <c r="J2038" s="124"/>
      <c r="K2038" s="124" t="s">
        <v>537</v>
      </c>
      <c r="L2038" s="126" t="s">
        <v>1680</v>
      </c>
      <c r="M2038" s="127"/>
      <c r="N2038" s="127"/>
    </row>
    <row r="2039" spans="6:14" x14ac:dyDescent="0.25">
      <c r="F2039" s="124" t="s">
        <v>539</v>
      </c>
      <c r="G2039" s="126" t="s">
        <v>1215</v>
      </c>
      <c r="H2039" s="126" t="s">
        <v>1139</v>
      </c>
      <c r="I2039" s="128">
        <v>152059604</v>
      </c>
      <c r="J2039" s="124" t="s">
        <v>542</v>
      </c>
      <c r="K2039" s="126"/>
      <c r="L2039" s="126" t="s">
        <v>1681</v>
      </c>
      <c r="M2039" s="127"/>
      <c r="N2039" s="127"/>
    </row>
    <row r="2040" spans="6:14" x14ac:dyDescent="0.25">
      <c r="F2040" s="124"/>
      <c r="G2040" s="126"/>
      <c r="H2040" s="126"/>
      <c r="I2040" s="126"/>
      <c r="J2040" s="124"/>
      <c r="K2040" s="124" t="s">
        <v>544</v>
      </c>
      <c r="L2040" s="126"/>
      <c r="M2040" s="127"/>
      <c r="N2040" s="127"/>
    </row>
    <row r="2041" spans="6:14" x14ac:dyDescent="0.25">
      <c r="F2041" s="124" t="s">
        <v>545</v>
      </c>
      <c r="G2041" s="126" t="s">
        <v>198</v>
      </c>
      <c r="H2041" s="126"/>
      <c r="I2041" s="126"/>
      <c r="J2041" s="124"/>
      <c r="K2041" s="124" t="s">
        <v>546</v>
      </c>
      <c r="L2041" s="126" t="s">
        <v>1682</v>
      </c>
      <c r="M2041" s="127"/>
      <c r="N2041" s="127"/>
    </row>
    <row r="2042" spans="6:14" x14ac:dyDescent="0.25">
      <c r="F2042" s="126"/>
      <c r="G2042" s="126"/>
      <c r="H2042" s="126"/>
      <c r="I2042" s="126"/>
      <c r="J2042" s="126"/>
      <c r="K2042" s="126"/>
      <c r="L2042" s="126"/>
      <c r="M2042" s="127"/>
      <c r="N2042" s="127"/>
    </row>
    <row r="2043" spans="6:14" x14ac:dyDescent="0.25">
      <c r="F2043" s="124" t="s">
        <v>533</v>
      </c>
      <c r="G2043" s="125">
        <v>9110921</v>
      </c>
      <c r="H2043" s="126"/>
      <c r="I2043" s="126"/>
      <c r="J2043" s="124"/>
      <c r="K2043" s="124" t="s">
        <v>124</v>
      </c>
      <c r="L2043" s="126" t="s">
        <v>1683</v>
      </c>
      <c r="M2043" s="127"/>
      <c r="N2043" s="127"/>
    </row>
    <row r="2044" spans="6:14" x14ac:dyDescent="0.25">
      <c r="F2044" s="124" t="s">
        <v>535</v>
      </c>
      <c r="G2044" s="126" t="s">
        <v>960</v>
      </c>
      <c r="H2044" s="126"/>
      <c r="I2044" s="126"/>
      <c r="J2044" s="124"/>
      <c r="K2044" s="124" t="s">
        <v>537</v>
      </c>
      <c r="L2044" s="126" t="s">
        <v>961</v>
      </c>
      <c r="M2044" s="127"/>
      <c r="N2044" s="127"/>
    </row>
    <row r="2045" spans="6:14" x14ac:dyDescent="0.25">
      <c r="F2045" s="124" t="s">
        <v>539</v>
      </c>
      <c r="G2045" s="126" t="s">
        <v>962</v>
      </c>
      <c r="H2045" s="126" t="s">
        <v>963</v>
      </c>
      <c r="I2045" s="128">
        <v>891346245</v>
      </c>
      <c r="J2045" s="124" t="s">
        <v>542</v>
      </c>
      <c r="K2045" s="126"/>
      <c r="L2045" s="126" t="s">
        <v>964</v>
      </c>
      <c r="M2045" s="127"/>
      <c r="N2045" s="127"/>
    </row>
    <row r="2046" spans="6:14" x14ac:dyDescent="0.25">
      <c r="F2046" s="124"/>
      <c r="G2046" s="126"/>
      <c r="H2046" s="126"/>
      <c r="I2046" s="126"/>
      <c r="J2046" s="124"/>
      <c r="K2046" s="124" t="s">
        <v>544</v>
      </c>
      <c r="L2046" s="126"/>
      <c r="M2046" s="127"/>
      <c r="N2046" s="127"/>
    </row>
    <row r="2047" spans="6:14" x14ac:dyDescent="0.25">
      <c r="F2047" s="124" t="s">
        <v>545</v>
      </c>
      <c r="G2047" s="126" t="s">
        <v>198</v>
      </c>
      <c r="H2047" s="126"/>
      <c r="I2047" s="126"/>
      <c r="J2047" s="124"/>
      <c r="K2047" s="124" t="s">
        <v>546</v>
      </c>
      <c r="L2047" s="126" t="s">
        <v>975</v>
      </c>
      <c r="M2047" s="127"/>
      <c r="N2047" s="127"/>
    </row>
    <row r="2048" spans="6:14" x14ac:dyDescent="0.25">
      <c r="F2048" s="126"/>
      <c r="G2048" s="126"/>
      <c r="H2048" s="126"/>
      <c r="I2048" s="126"/>
      <c r="J2048" s="126"/>
      <c r="K2048" s="126"/>
      <c r="L2048" s="126"/>
      <c r="M2048" s="127"/>
      <c r="N2048" s="127"/>
    </row>
    <row r="2049" spans="6:14" x14ac:dyDescent="0.25">
      <c r="F2049" s="126"/>
      <c r="G2049" s="126"/>
      <c r="H2049" s="126"/>
      <c r="I2049" s="126"/>
      <c r="J2049" s="129" t="s">
        <v>586</v>
      </c>
      <c r="K2049" s="130">
        <v>41</v>
      </c>
      <c r="L2049" s="129" t="s">
        <v>587</v>
      </c>
      <c r="M2049" s="127"/>
      <c r="N2049" s="127"/>
    </row>
    <row r="2050" spans="6:14" x14ac:dyDescent="0.25">
      <c r="F2050" s="126"/>
      <c r="G2050" s="126"/>
      <c r="H2050" s="126"/>
      <c r="I2050" s="126"/>
      <c r="J2050" s="126"/>
      <c r="K2050" s="126"/>
      <c r="L2050" s="126"/>
      <c r="M2050" s="127"/>
      <c r="N2050" s="127"/>
    </row>
    <row r="2051" spans="6:14" x14ac:dyDescent="0.25">
      <c r="F2051" s="124"/>
      <c r="G2051" s="124"/>
      <c r="H2051" s="124"/>
      <c r="I2051" s="126"/>
      <c r="J2051" s="126"/>
      <c r="K2051" s="126"/>
      <c r="L2051" s="126"/>
      <c r="M2051" s="127"/>
      <c r="N2051" s="127"/>
    </row>
    <row r="2052" spans="6:14" x14ac:dyDescent="0.25">
      <c r="F2052" s="126" t="s">
        <v>588</v>
      </c>
      <c r="G2052" s="126"/>
      <c r="H2052" s="126"/>
      <c r="I2052" s="126"/>
      <c r="J2052" s="126"/>
      <c r="K2052" s="126"/>
      <c r="L2052" s="126"/>
      <c r="M2052" s="127"/>
      <c r="N2052" s="127"/>
    </row>
    <row r="2053" spans="6:14" x14ac:dyDescent="0.25">
      <c r="F2053" s="126" t="s">
        <v>589</v>
      </c>
      <c r="G2053" s="126"/>
      <c r="H2053" s="126"/>
      <c r="I2053" s="126"/>
      <c r="J2053" s="126"/>
      <c r="K2053" s="126"/>
      <c r="L2053" s="126"/>
      <c r="M2053" s="127"/>
      <c r="N2053" s="127"/>
    </row>
    <row r="2054" spans="6:14" x14ac:dyDescent="0.25">
      <c r="F2054" s="126"/>
      <c r="G2054" s="126"/>
      <c r="H2054" s="126"/>
      <c r="I2054" s="126"/>
      <c r="J2054" s="126"/>
      <c r="K2054" s="126"/>
      <c r="L2054" s="126"/>
      <c r="M2054" s="127"/>
      <c r="N2054" s="127"/>
    </row>
    <row r="2055" spans="6:14" x14ac:dyDescent="0.25">
      <c r="F2055" s="124" t="s">
        <v>533</v>
      </c>
      <c r="G2055" s="125">
        <v>9111021</v>
      </c>
      <c r="H2055" s="126"/>
      <c r="I2055" s="126"/>
      <c r="J2055" s="124"/>
      <c r="K2055" s="124" t="s">
        <v>124</v>
      </c>
      <c r="L2055" s="131" t="s">
        <v>1684</v>
      </c>
      <c r="M2055" s="127"/>
      <c r="N2055" s="127"/>
    </row>
    <row r="2056" spans="6:14" x14ac:dyDescent="0.25">
      <c r="F2056" s="126"/>
      <c r="G2056" s="126"/>
      <c r="H2056" s="126"/>
      <c r="I2056" s="126"/>
      <c r="J2056" s="126"/>
      <c r="K2056" s="126"/>
      <c r="L2056" s="131" t="s">
        <v>1685</v>
      </c>
      <c r="M2056" s="127"/>
      <c r="N2056" s="127"/>
    </row>
    <row r="2057" spans="6:14" x14ac:dyDescent="0.25">
      <c r="F2057" s="124" t="s">
        <v>535</v>
      </c>
      <c r="G2057" s="126" t="s">
        <v>960</v>
      </c>
      <c r="H2057" s="126"/>
      <c r="I2057" s="126"/>
      <c r="J2057" s="124"/>
      <c r="K2057" s="124" t="s">
        <v>537</v>
      </c>
      <c r="L2057" s="126" t="s">
        <v>961</v>
      </c>
      <c r="M2057" s="127"/>
      <c r="N2057" s="127"/>
    </row>
    <row r="2058" spans="6:14" x14ac:dyDescent="0.25">
      <c r="F2058" s="124" t="s">
        <v>539</v>
      </c>
      <c r="G2058" s="126" t="s">
        <v>962</v>
      </c>
      <c r="H2058" s="126" t="s">
        <v>963</v>
      </c>
      <c r="I2058" s="128">
        <v>891346245</v>
      </c>
      <c r="J2058" s="124" t="s">
        <v>542</v>
      </c>
      <c r="K2058" s="126"/>
      <c r="L2058" s="126" t="s">
        <v>964</v>
      </c>
      <c r="M2058" s="127"/>
      <c r="N2058" s="127"/>
    </row>
    <row r="2059" spans="6:14" x14ac:dyDescent="0.25">
      <c r="F2059" s="124"/>
      <c r="G2059" s="126"/>
      <c r="H2059" s="126"/>
      <c r="I2059" s="126"/>
      <c r="J2059" s="124"/>
      <c r="K2059" s="124" t="s">
        <v>544</v>
      </c>
      <c r="L2059" s="126"/>
      <c r="M2059" s="127"/>
      <c r="N2059" s="127"/>
    </row>
    <row r="2060" spans="6:14" x14ac:dyDescent="0.25">
      <c r="F2060" s="124" t="s">
        <v>545</v>
      </c>
      <c r="G2060" s="126" t="s">
        <v>198</v>
      </c>
      <c r="H2060" s="126"/>
      <c r="I2060" s="126"/>
      <c r="J2060" s="124"/>
      <c r="K2060" s="124" t="s">
        <v>546</v>
      </c>
      <c r="L2060" s="126" t="s">
        <v>975</v>
      </c>
      <c r="M2060" s="127"/>
      <c r="N2060" s="127"/>
    </row>
    <row r="2061" spans="6:14" x14ac:dyDescent="0.25">
      <c r="F2061" s="126"/>
      <c r="G2061" s="126"/>
      <c r="H2061" s="126"/>
      <c r="I2061" s="126"/>
      <c r="J2061" s="126"/>
      <c r="K2061" s="126"/>
      <c r="L2061" s="126"/>
      <c r="M2061" s="127"/>
      <c r="N2061" s="127"/>
    </row>
    <row r="2062" spans="6:14" x14ac:dyDescent="0.25">
      <c r="F2062" s="124" t="s">
        <v>533</v>
      </c>
      <c r="G2062" s="125">
        <v>9111121</v>
      </c>
      <c r="H2062" s="126"/>
      <c r="I2062" s="126"/>
      <c r="J2062" s="124"/>
      <c r="K2062" s="124" t="s">
        <v>124</v>
      </c>
      <c r="L2062" s="126" t="s">
        <v>1686</v>
      </c>
      <c r="M2062" s="127"/>
      <c r="N2062" s="127"/>
    </row>
    <row r="2063" spans="6:14" x14ac:dyDescent="0.25">
      <c r="F2063" s="124" t="s">
        <v>535</v>
      </c>
      <c r="G2063" s="126" t="s">
        <v>1687</v>
      </c>
      <c r="H2063" s="126"/>
      <c r="I2063" s="126"/>
      <c r="J2063" s="124"/>
      <c r="K2063" s="124" t="s">
        <v>537</v>
      </c>
      <c r="L2063" s="126" t="s">
        <v>1688</v>
      </c>
      <c r="M2063" s="127"/>
      <c r="N2063" s="127"/>
    </row>
    <row r="2064" spans="6:14" x14ac:dyDescent="0.25">
      <c r="F2064" s="124" t="s">
        <v>539</v>
      </c>
      <c r="G2064" s="126" t="s">
        <v>1689</v>
      </c>
      <c r="H2064" s="126" t="s">
        <v>1629</v>
      </c>
      <c r="I2064" s="128">
        <v>561190100</v>
      </c>
      <c r="J2064" s="124" t="s">
        <v>542</v>
      </c>
      <c r="K2064" s="126"/>
      <c r="L2064" s="126" t="s">
        <v>1690</v>
      </c>
      <c r="M2064" s="127"/>
      <c r="N2064" s="127"/>
    </row>
    <row r="2065" spans="6:14" x14ac:dyDescent="0.25">
      <c r="F2065" s="124"/>
      <c r="G2065" s="126"/>
      <c r="H2065" s="126"/>
      <c r="I2065" s="126"/>
      <c r="J2065" s="124"/>
      <c r="K2065" s="124" t="s">
        <v>544</v>
      </c>
      <c r="L2065" s="126"/>
      <c r="M2065" s="127"/>
      <c r="N2065" s="127"/>
    </row>
    <row r="2066" spans="6:14" x14ac:dyDescent="0.25">
      <c r="F2066" s="124" t="s">
        <v>545</v>
      </c>
      <c r="G2066" s="126" t="s">
        <v>198</v>
      </c>
      <c r="H2066" s="126"/>
      <c r="I2066" s="126"/>
      <c r="J2066" s="124"/>
      <c r="K2066" s="124" t="s">
        <v>546</v>
      </c>
      <c r="L2066" s="126" t="s">
        <v>1691</v>
      </c>
      <c r="M2066" s="127"/>
      <c r="N2066" s="127"/>
    </row>
    <row r="2067" spans="6:14" x14ac:dyDescent="0.25">
      <c r="F2067" s="126"/>
      <c r="G2067" s="126"/>
      <c r="H2067" s="126"/>
      <c r="I2067" s="126"/>
      <c r="J2067" s="126"/>
      <c r="K2067" s="126"/>
      <c r="L2067" s="126"/>
      <c r="M2067" s="127"/>
      <c r="N2067" s="127"/>
    </row>
    <row r="2068" spans="6:14" x14ac:dyDescent="0.25">
      <c r="F2068" s="124" t="s">
        <v>533</v>
      </c>
      <c r="G2068" s="125">
        <v>9111221</v>
      </c>
      <c r="H2068" s="126"/>
      <c r="I2068" s="126"/>
      <c r="J2068" s="124"/>
      <c r="K2068" s="124" t="s">
        <v>124</v>
      </c>
      <c r="L2068" s="126" t="s">
        <v>1692</v>
      </c>
      <c r="M2068" s="127"/>
      <c r="N2068" s="127"/>
    </row>
    <row r="2069" spans="6:14" x14ac:dyDescent="0.25">
      <c r="F2069" s="124" t="s">
        <v>535</v>
      </c>
      <c r="G2069" s="126" t="s">
        <v>960</v>
      </c>
      <c r="H2069" s="126"/>
      <c r="I2069" s="126"/>
      <c r="J2069" s="124"/>
      <c r="K2069" s="124" t="s">
        <v>537</v>
      </c>
      <c r="L2069" s="126" t="s">
        <v>961</v>
      </c>
      <c r="M2069" s="127"/>
      <c r="N2069" s="127"/>
    </row>
    <row r="2070" spans="6:14" x14ac:dyDescent="0.25">
      <c r="F2070" s="124" t="s">
        <v>539</v>
      </c>
      <c r="G2070" s="126" t="s">
        <v>962</v>
      </c>
      <c r="H2070" s="126" t="s">
        <v>963</v>
      </c>
      <c r="I2070" s="128">
        <v>891346245</v>
      </c>
      <c r="J2070" s="124" t="s">
        <v>542</v>
      </c>
      <c r="K2070" s="126"/>
      <c r="L2070" s="126" t="s">
        <v>1491</v>
      </c>
      <c r="M2070" s="127"/>
      <c r="N2070" s="127"/>
    </row>
    <row r="2071" spans="6:14" x14ac:dyDescent="0.25">
      <c r="F2071" s="124"/>
      <c r="G2071" s="126"/>
      <c r="H2071" s="126"/>
      <c r="I2071" s="126"/>
      <c r="J2071" s="124"/>
      <c r="K2071" s="124" t="s">
        <v>544</v>
      </c>
      <c r="L2071" s="126"/>
      <c r="M2071" s="127"/>
      <c r="N2071" s="127"/>
    </row>
    <row r="2072" spans="6:14" x14ac:dyDescent="0.25">
      <c r="F2072" s="124" t="s">
        <v>545</v>
      </c>
      <c r="G2072" s="126" t="s">
        <v>198</v>
      </c>
      <c r="H2072" s="126"/>
      <c r="I2072" s="126"/>
      <c r="J2072" s="124"/>
      <c r="K2072" s="124" t="s">
        <v>546</v>
      </c>
      <c r="L2072" s="126" t="s">
        <v>975</v>
      </c>
      <c r="M2072" s="127"/>
      <c r="N2072" s="127"/>
    </row>
    <row r="2073" spans="6:14" x14ac:dyDescent="0.25">
      <c r="F2073" s="126"/>
      <c r="G2073" s="126"/>
      <c r="H2073" s="126"/>
      <c r="I2073" s="126"/>
      <c r="J2073" s="126"/>
      <c r="K2073" s="126"/>
      <c r="L2073" s="126"/>
      <c r="M2073" s="127"/>
      <c r="N2073" s="127"/>
    </row>
    <row r="2074" spans="6:14" x14ac:dyDescent="0.25">
      <c r="F2074" s="124" t="s">
        <v>533</v>
      </c>
      <c r="G2074" s="125">
        <v>9111521</v>
      </c>
      <c r="H2074" s="126"/>
      <c r="I2074" s="126"/>
      <c r="J2074" s="124"/>
      <c r="K2074" s="124" t="s">
        <v>124</v>
      </c>
      <c r="L2074" s="126" t="s">
        <v>1059</v>
      </c>
      <c r="M2074" s="127"/>
      <c r="N2074" s="127"/>
    </row>
    <row r="2075" spans="6:14" x14ac:dyDescent="0.25">
      <c r="F2075" s="124" t="s">
        <v>535</v>
      </c>
      <c r="G2075" s="126" t="s">
        <v>1051</v>
      </c>
      <c r="H2075" s="126"/>
      <c r="I2075" s="126"/>
      <c r="J2075" s="124"/>
      <c r="K2075" s="124" t="s">
        <v>537</v>
      </c>
      <c r="L2075" s="126" t="s">
        <v>961</v>
      </c>
      <c r="M2075" s="127"/>
      <c r="N2075" s="127"/>
    </row>
    <row r="2076" spans="6:14" x14ac:dyDescent="0.25">
      <c r="F2076" s="124" t="s">
        <v>539</v>
      </c>
      <c r="G2076" s="126" t="s">
        <v>962</v>
      </c>
      <c r="H2076" s="126" t="s">
        <v>963</v>
      </c>
      <c r="I2076" s="128">
        <v>891346245</v>
      </c>
      <c r="J2076" s="124" t="s">
        <v>542</v>
      </c>
      <c r="K2076" s="126"/>
      <c r="L2076" s="126" t="s">
        <v>964</v>
      </c>
      <c r="M2076" s="127"/>
      <c r="N2076" s="127"/>
    </row>
    <row r="2077" spans="6:14" x14ac:dyDescent="0.25">
      <c r="F2077" s="124"/>
      <c r="G2077" s="126"/>
      <c r="H2077" s="126"/>
      <c r="I2077" s="126"/>
      <c r="J2077" s="124"/>
      <c r="K2077" s="124" t="s">
        <v>544</v>
      </c>
      <c r="L2077" s="126"/>
      <c r="M2077" s="127"/>
      <c r="N2077" s="127"/>
    </row>
    <row r="2078" spans="6:14" x14ac:dyDescent="0.25">
      <c r="F2078" s="124" t="s">
        <v>545</v>
      </c>
      <c r="G2078" s="126" t="s">
        <v>198</v>
      </c>
      <c r="H2078" s="126"/>
      <c r="I2078" s="126"/>
      <c r="J2078" s="124"/>
      <c r="K2078" s="124" t="s">
        <v>546</v>
      </c>
      <c r="L2078" s="126" t="s">
        <v>975</v>
      </c>
      <c r="M2078" s="127"/>
      <c r="N2078" s="127"/>
    </row>
    <row r="2079" spans="6:14" x14ac:dyDescent="0.25">
      <c r="F2079" s="126"/>
      <c r="G2079" s="126"/>
      <c r="H2079" s="126"/>
      <c r="I2079" s="126"/>
      <c r="J2079" s="126"/>
      <c r="K2079" s="126"/>
      <c r="L2079" s="126"/>
      <c r="M2079" s="127"/>
      <c r="N2079" s="127"/>
    </row>
    <row r="2080" spans="6:14" x14ac:dyDescent="0.25">
      <c r="F2080" s="124" t="s">
        <v>533</v>
      </c>
      <c r="G2080" s="125">
        <v>9111621</v>
      </c>
      <c r="H2080" s="126"/>
      <c r="I2080" s="126"/>
      <c r="J2080" s="124"/>
      <c r="K2080" s="124" t="s">
        <v>124</v>
      </c>
      <c r="L2080" s="126" t="s">
        <v>1016</v>
      </c>
      <c r="M2080" s="127"/>
      <c r="N2080" s="127"/>
    </row>
    <row r="2081" spans="6:14" x14ac:dyDescent="0.25">
      <c r="F2081" s="124" t="s">
        <v>535</v>
      </c>
      <c r="G2081" s="126" t="s">
        <v>1017</v>
      </c>
      <c r="H2081" s="126"/>
      <c r="I2081" s="126"/>
      <c r="J2081" s="124"/>
      <c r="K2081" s="124" t="s">
        <v>537</v>
      </c>
      <c r="L2081" s="126" t="s">
        <v>1693</v>
      </c>
      <c r="M2081" s="127"/>
      <c r="N2081" s="127"/>
    </row>
    <row r="2082" spans="6:14" x14ac:dyDescent="0.25">
      <c r="F2082" s="124" t="s">
        <v>539</v>
      </c>
      <c r="G2082" s="126" t="s">
        <v>1019</v>
      </c>
      <c r="H2082" s="126" t="s">
        <v>1020</v>
      </c>
      <c r="I2082" s="132">
        <v>70395702</v>
      </c>
      <c r="J2082" s="124" t="s">
        <v>542</v>
      </c>
      <c r="K2082" s="126"/>
      <c r="L2082" s="126" t="s">
        <v>1021</v>
      </c>
      <c r="M2082" s="127"/>
      <c r="N2082" s="127"/>
    </row>
    <row r="2083" spans="6:14" x14ac:dyDescent="0.25">
      <c r="F2083" s="124"/>
      <c r="G2083" s="126"/>
      <c r="H2083" s="126"/>
      <c r="I2083" s="126"/>
      <c r="J2083" s="124"/>
      <c r="K2083" s="124" t="s">
        <v>544</v>
      </c>
      <c r="L2083" s="126"/>
      <c r="M2083" s="127"/>
      <c r="N2083" s="127"/>
    </row>
    <row r="2084" spans="6:14" x14ac:dyDescent="0.25">
      <c r="F2084" s="124" t="s">
        <v>545</v>
      </c>
      <c r="G2084" s="126" t="s">
        <v>198</v>
      </c>
      <c r="H2084" s="126"/>
      <c r="I2084" s="126"/>
      <c r="J2084" s="124"/>
      <c r="K2084" s="124" t="s">
        <v>546</v>
      </c>
      <c r="L2084" s="126" t="s">
        <v>1022</v>
      </c>
      <c r="M2084" s="127"/>
      <c r="N2084" s="127"/>
    </row>
    <row r="2085" spans="6:14" x14ac:dyDescent="0.25">
      <c r="F2085" s="126"/>
      <c r="G2085" s="126"/>
      <c r="H2085" s="126"/>
      <c r="I2085" s="126"/>
      <c r="J2085" s="126"/>
      <c r="K2085" s="126"/>
      <c r="L2085" s="126"/>
      <c r="M2085" s="127"/>
      <c r="N2085" s="127"/>
    </row>
    <row r="2086" spans="6:14" x14ac:dyDescent="0.25">
      <c r="F2086" s="124" t="s">
        <v>533</v>
      </c>
      <c r="G2086" s="125">
        <v>9111821</v>
      </c>
      <c r="H2086" s="126"/>
      <c r="I2086" s="126"/>
      <c r="J2086" s="124"/>
      <c r="K2086" s="124" t="s">
        <v>124</v>
      </c>
      <c r="L2086" s="126" t="s">
        <v>959</v>
      </c>
      <c r="M2086" s="127"/>
      <c r="N2086" s="127"/>
    </row>
    <row r="2087" spans="6:14" x14ac:dyDescent="0.25">
      <c r="F2087" s="124" t="s">
        <v>535</v>
      </c>
      <c r="G2087" s="126" t="s">
        <v>960</v>
      </c>
      <c r="H2087" s="126"/>
      <c r="I2087" s="126"/>
      <c r="J2087" s="124"/>
      <c r="K2087" s="124" t="s">
        <v>537</v>
      </c>
      <c r="L2087" s="126" t="s">
        <v>961</v>
      </c>
      <c r="M2087" s="127"/>
      <c r="N2087" s="127"/>
    </row>
    <row r="2088" spans="6:14" x14ac:dyDescent="0.25">
      <c r="F2088" s="124" t="s">
        <v>539</v>
      </c>
      <c r="G2088" s="126" t="s">
        <v>962</v>
      </c>
      <c r="H2088" s="126" t="s">
        <v>963</v>
      </c>
      <c r="I2088" s="128">
        <v>891346245</v>
      </c>
      <c r="J2088" s="124" t="s">
        <v>542</v>
      </c>
      <c r="K2088" s="126"/>
      <c r="L2088" s="126" t="s">
        <v>964</v>
      </c>
      <c r="M2088" s="127"/>
      <c r="N2088" s="127"/>
    </row>
    <row r="2089" spans="6:14" x14ac:dyDescent="0.25">
      <c r="F2089" s="124"/>
      <c r="G2089" s="126"/>
      <c r="H2089" s="126"/>
      <c r="I2089" s="126"/>
      <c r="J2089" s="124"/>
      <c r="K2089" s="124" t="s">
        <v>544</v>
      </c>
      <c r="L2089" s="126"/>
      <c r="M2089" s="127"/>
      <c r="N2089" s="127"/>
    </row>
    <row r="2090" spans="6:14" x14ac:dyDescent="0.25">
      <c r="F2090" s="124" t="s">
        <v>545</v>
      </c>
      <c r="G2090" s="126" t="s">
        <v>198</v>
      </c>
      <c r="H2090" s="126"/>
      <c r="I2090" s="126"/>
      <c r="J2090" s="124"/>
      <c r="K2090" s="124" t="s">
        <v>546</v>
      </c>
      <c r="L2090" s="126" t="s">
        <v>975</v>
      </c>
      <c r="M2090" s="127"/>
      <c r="N2090" s="127"/>
    </row>
    <row r="2091" spans="6:14" x14ac:dyDescent="0.25">
      <c r="F2091" s="126"/>
      <c r="G2091" s="126"/>
      <c r="H2091" s="126"/>
      <c r="I2091" s="126"/>
      <c r="J2091" s="126"/>
      <c r="K2091" s="126"/>
      <c r="L2091" s="126"/>
      <c r="M2091" s="127"/>
      <c r="N2091" s="127"/>
    </row>
    <row r="2092" spans="6:14" x14ac:dyDescent="0.25">
      <c r="F2092" s="124" t="s">
        <v>533</v>
      </c>
      <c r="G2092" s="125">
        <v>9111921</v>
      </c>
      <c r="H2092" s="126"/>
      <c r="I2092" s="126"/>
      <c r="J2092" s="124"/>
      <c r="K2092" s="124" t="s">
        <v>124</v>
      </c>
      <c r="L2092" s="126" t="s">
        <v>1694</v>
      </c>
      <c r="M2092" s="127"/>
      <c r="N2092" s="127"/>
    </row>
    <row r="2093" spans="6:14" x14ac:dyDescent="0.25">
      <c r="F2093" s="124" t="s">
        <v>535</v>
      </c>
      <c r="G2093" s="126" t="s">
        <v>555</v>
      </c>
      <c r="H2093" s="126"/>
      <c r="I2093" s="126"/>
      <c r="J2093" s="124"/>
      <c r="K2093" s="124" t="s">
        <v>537</v>
      </c>
      <c r="L2093" s="126" t="s">
        <v>1695</v>
      </c>
      <c r="M2093" s="127"/>
      <c r="N2093" s="127"/>
    </row>
    <row r="2094" spans="6:14" x14ac:dyDescent="0.25">
      <c r="F2094" s="124" t="s">
        <v>539</v>
      </c>
      <c r="G2094" s="126" t="s">
        <v>1696</v>
      </c>
      <c r="H2094" s="126" t="s">
        <v>1032</v>
      </c>
      <c r="I2094" s="128">
        <v>482325017</v>
      </c>
      <c r="J2094" s="124" t="s">
        <v>542</v>
      </c>
      <c r="K2094" s="126"/>
      <c r="L2094" s="126" t="s">
        <v>687</v>
      </c>
      <c r="M2094" s="127"/>
      <c r="N2094" s="127"/>
    </row>
    <row r="2095" spans="6:14" x14ac:dyDescent="0.25">
      <c r="F2095" s="124"/>
      <c r="G2095" s="126"/>
      <c r="H2095" s="126"/>
      <c r="I2095" s="126"/>
      <c r="J2095" s="124"/>
      <c r="K2095" s="124" t="s">
        <v>544</v>
      </c>
      <c r="L2095" s="126"/>
      <c r="M2095" s="127"/>
      <c r="N2095" s="127"/>
    </row>
    <row r="2096" spans="6:14" x14ac:dyDescent="0.25">
      <c r="F2096" s="124" t="s">
        <v>545</v>
      </c>
      <c r="G2096" s="126" t="s">
        <v>198</v>
      </c>
      <c r="H2096" s="126"/>
      <c r="I2096" s="126"/>
      <c r="J2096" s="124"/>
      <c r="K2096" s="124" t="s">
        <v>546</v>
      </c>
      <c r="L2096" s="126" t="s">
        <v>198</v>
      </c>
      <c r="M2096" s="127"/>
      <c r="N2096" s="127"/>
    </row>
    <row r="2097" spans="6:14" x14ac:dyDescent="0.25">
      <c r="F2097" s="126"/>
      <c r="G2097" s="126"/>
      <c r="H2097" s="126"/>
      <c r="I2097" s="126"/>
      <c r="J2097" s="126"/>
      <c r="K2097" s="126"/>
      <c r="L2097" s="126"/>
      <c r="M2097" s="127"/>
      <c r="N2097" s="127"/>
    </row>
    <row r="2098" spans="6:14" x14ac:dyDescent="0.25">
      <c r="F2098" s="126"/>
      <c r="G2098" s="126"/>
      <c r="H2098" s="126"/>
      <c r="I2098" s="126"/>
      <c r="J2098" s="129" t="s">
        <v>586</v>
      </c>
      <c r="K2098" s="130">
        <v>42</v>
      </c>
      <c r="L2098" s="129" t="s">
        <v>587</v>
      </c>
      <c r="M2098" s="127"/>
      <c r="N2098" s="127"/>
    </row>
    <row r="2099" spans="6:14" x14ac:dyDescent="0.25">
      <c r="F2099" s="126"/>
      <c r="G2099" s="126"/>
      <c r="H2099" s="126"/>
      <c r="I2099" s="126"/>
      <c r="J2099" s="126"/>
      <c r="K2099" s="126"/>
      <c r="L2099" s="126"/>
      <c r="M2099" s="127"/>
      <c r="N2099" s="127"/>
    </row>
    <row r="2100" spans="6:14" x14ac:dyDescent="0.25">
      <c r="F2100" s="124"/>
      <c r="G2100" s="124"/>
      <c r="H2100" s="124"/>
      <c r="I2100" s="126"/>
      <c r="J2100" s="126"/>
      <c r="K2100" s="126"/>
      <c r="L2100" s="126"/>
      <c r="M2100" s="127"/>
      <c r="N2100" s="127"/>
    </row>
    <row r="2101" spans="6:14" x14ac:dyDescent="0.25">
      <c r="F2101" s="126" t="s">
        <v>588</v>
      </c>
      <c r="G2101" s="126"/>
      <c r="H2101" s="126"/>
      <c r="I2101" s="126"/>
      <c r="J2101" s="126"/>
      <c r="K2101" s="126"/>
      <c r="L2101" s="126"/>
      <c r="M2101" s="127"/>
      <c r="N2101" s="127"/>
    </row>
    <row r="2102" spans="6:14" x14ac:dyDescent="0.25">
      <c r="F2102" s="126" t="s">
        <v>589</v>
      </c>
      <c r="G2102" s="126"/>
      <c r="H2102" s="126"/>
      <c r="I2102" s="126"/>
      <c r="J2102" s="126"/>
      <c r="K2102" s="126"/>
      <c r="L2102" s="126"/>
      <c r="M2102" s="127"/>
      <c r="N2102" s="127"/>
    </row>
    <row r="2103" spans="6:14" x14ac:dyDescent="0.25">
      <c r="F2103" s="126"/>
      <c r="G2103" s="126"/>
      <c r="H2103" s="126"/>
      <c r="I2103" s="126"/>
      <c r="J2103" s="126"/>
      <c r="K2103" s="126"/>
      <c r="L2103" s="126"/>
      <c r="M2103" s="127"/>
      <c r="N2103" s="127"/>
    </row>
    <row r="2104" spans="6:14" x14ac:dyDescent="0.25">
      <c r="F2104" s="124" t="s">
        <v>533</v>
      </c>
      <c r="G2104" s="125">
        <v>9112621</v>
      </c>
      <c r="H2104" s="126"/>
      <c r="I2104" s="126"/>
      <c r="J2104" s="124"/>
      <c r="K2104" s="124" t="s">
        <v>124</v>
      </c>
      <c r="L2104" s="126" t="s">
        <v>1697</v>
      </c>
      <c r="M2104" s="127"/>
      <c r="N2104" s="127"/>
    </row>
    <row r="2105" spans="6:14" x14ac:dyDescent="0.25">
      <c r="F2105" s="124" t="s">
        <v>535</v>
      </c>
      <c r="G2105" s="126" t="s">
        <v>1412</v>
      </c>
      <c r="H2105" s="126"/>
      <c r="I2105" s="126"/>
      <c r="J2105" s="124"/>
      <c r="K2105" s="124" t="s">
        <v>537</v>
      </c>
      <c r="L2105" s="126" t="s">
        <v>961</v>
      </c>
      <c r="M2105" s="127"/>
      <c r="N2105" s="127"/>
    </row>
    <row r="2106" spans="6:14" x14ac:dyDescent="0.25">
      <c r="F2106" s="124" t="s">
        <v>539</v>
      </c>
      <c r="G2106" s="126" t="s">
        <v>962</v>
      </c>
      <c r="H2106" s="126" t="s">
        <v>963</v>
      </c>
      <c r="I2106" s="128">
        <v>891346245</v>
      </c>
      <c r="J2106" s="124" t="s">
        <v>542</v>
      </c>
      <c r="K2106" s="126"/>
      <c r="L2106" s="126" t="s">
        <v>964</v>
      </c>
      <c r="M2106" s="127"/>
      <c r="N2106" s="127"/>
    </row>
    <row r="2107" spans="6:14" x14ac:dyDescent="0.25">
      <c r="F2107" s="124"/>
      <c r="G2107" s="126"/>
      <c r="H2107" s="126"/>
      <c r="I2107" s="126"/>
      <c r="J2107" s="124"/>
      <c r="K2107" s="124" t="s">
        <v>544</v>
      </c>
      <c r="L2107" s="126"/>
      <c r="M2107" s="127"/>
      <c r="N2107" s="127"/>
    </row>
    <row r="2108" spans="6:14" x14ac:dyDescent="0.25">
      <c r="F2108" s="124" t="s">
        <v>545</v>
      </c>
      <c r="G2108" s="126" t="s">
        <v>198</v>
      </c>
      <c r="H2108" s="126"/>
      <c r="I2108" s="126"/>
      <c r="J2108" s="124"/>
      <c r="K2108" s="124" t="s">
        <v>546</v>
      </c>
      <c r="L2108" s="126" t="s">
        <v>975</v>
      </c>
      <c r="M2108" s="127"/>
      <c r="N2108" s="127"/>
    </row>
    <row r="2109" spans="6:14" x14ac:dyDescent="0.25">
      <c r="F2109" s="126"/>
      <c r="G2109" s="126"/>
      <c r="H2109" s="126"/>
      <c r="I2109" s="126"/>
      <c r="J2109" s="126"/>
      <c r="K2109" s="126"/>
      <c r="L2109" s="126"/>
      <c r="M2109" s="127"/>
      <c r="N2109" s="127"/>
    </row>
    <row r="2110" spans="6:14" x14ac:dyDescent="0.25">
      <c r="F2110" s="124" t="s">
        <v>533</v>
      </c>
      <c r="G2110" s="125">
        <v>9112921</v>
      </c>
      <c r="H2110" s="126"/>
      <c r="I2110" s="126"/>
      <c r="J2110" s="124"/>
      <c r="K2110" s="124" t="s">
        <v>124</v>
      </c>
      <c r="L2110" s="126" t="s">
        <v>1698</v>
      </c>
      <c r="M2110" s="127"/>
      <c r="N2110" s="127"/>
    </row>
    <row r="2111" spans="6:14" x14ac:dyDescent="0.25">
      <c r="F2111" s="124" t="s">
        <v>535</v>
      </c>
      <c r="G2111" s="126" t="s">
        <v>960</v>
      </c>
      <c r="H2111" s="126"/>
      <c r="I2111" s="126"/>
      <c r="J2111" s="124"/>
      <c r="K2111" s="124" t="s">
        <v>537</v>
      </c>
      <c r="L2111" s="126" t="s">
        <v>961</v>
      </c>
      <c r="M2111" s="127"/>
      <c r="N2111" s="127"/>
    </row>
    <row r="2112" spans="6:14" x14ac:dyDescent="0.25">
      <c r="F2112" s="124" t="s">
        <v>539</v>
      </c>
      <c r="G2112" s="126" t="s">
        <v>962</v>
      </c>
      <c r="H2112" s="126" t="s">
        <v>963</v>
      </c>
      <c r="I2112" s="128">
        <v>891346245</v>
      </c>
      <c r="J2112" s="124" t="s">
        <v>542</v>
      </c>
      <c r="K2112" s="126"/>
      <c r="L2112" s="126" t="s">
        <v>687</v>
      </c>
      <c r="M2112" s="127"/>
      <c r="N2112" s="127"/>
    </row>
    <row r="2113" spans="6:14" x14ac:dyDescent="0.25">
      <c r="F2113" s="124"/>
      <c r="G2113" s="126"/>
      <c r="H2113" s="126"/>
      <c r="I2113" s="126"/>
      <c r="J2113" s="124"/>
      <c r="K2113" s="124" t="s">
        <v>544</v>
      </c>
      <c r="L2113" s="126"/>
      <c r="M2113" s="127"/>
      <c r="N2113" s="127"/>
    </row>
    <row r="2114" spans="6:14" x14ac:dyDescent="0.25">
      <c r="F2114" s="124" t="s">
        <v>545</v>
      </c>
      <c r="G2114" s="126" t="s">
        <v>198</v>
      </c>
      <c r="H2114" s="126"/>
      <c r="I2114" s="126"/>
      <c r="J2114" s="124"/>
      <c r="K2114" s="124" t="s">
        <v>546</v>
      </c>
      <c r="L2114" s="126" t="s">
        <v>198</v>
      </c>
      <c r="M2114" s="127"/>
      <c r="N2114" s="127"/>
    </row>
    <row r="2115" spans="6:14" x14ac:dyDescent="0.25">
      <c r="F2115" s="126"/>
      <c r="G2115" s="126"/>
      <c r="H2115" s="126"/>
      <c r="I2115" s="126"/>
      <c r="J2115" s="126"/>
      <c r="K2115" s="126"/>
      <c r="L2115" s="126"/>
      <c r="M2115" s="127"/>
      <c r="N2115" s="127"/>
    </row>
    <row r="2116" spans="6:14" x14ac:dyDescent="0.25">
      <c r="F2116" s="124" t="s">
        <v>533</v>
      </c>
      <c r="G2116" s="125">
        <v>9113121</v>
      </c>
      <c r="H2116" s="126"/>
      <c r="I2116" s="126"/>
      <c r="J2116" s="124"/>
      <c r="K2116" s="124" t="s">
        <v>124</v>
      </c>
      <c r="L2116" s="126" t="s">
        <v>1057</v>
      </c>
      <c r="M2116" s="127"/>
      <c r="N2116" s="127"/>
    </row>
    <row r="2117" spans="6:14" x14ac:dyDescent="0.25">
      <c r="F2117" s="124" t="s">
        <v>535</v>
      </c>
      <c r="G2117" s="126" t="s">
        <v>581</v>
      </c>
      <c r="H2117" s="126"/>
      <c r="I2117" s="126"/>
      <c r="J2117" s="124"/>
      <c r="K2117" s="124" t="s">
        <v>537</v>
      </c>
      <c r="L2117" s="126" t="s">
        <v>1011</v>
      </c>
      <c r="M2117" s="127"/>
      <c r="N2117" s="127"/>
    </row>
    <row r="2118" spans="6:14" x14ac:dyDescent="0.25">
      <c r="F2118" s="124" t="s">
        <v>539</v>
      </c>
      <c r="G2118" s="131" t="s">
        <v>1012</v>
      </c>
      <c r="H2118" s="126" t="s">
        <v>558</v>
      </c>
      <c r="I2118" s="128">
        <v>970358612</v>
      </c>
      <c r="J2118" s="124" t="s">
        <v>542</v>
      </c>
      <c r="K2118" s="126"/>
      <c r="L2118" s="126" t="s">
        <v>1013</v>
      </c>
      <c r="M2118" s="127"/>
      <c r="N2118" s="127"/>
    </row>
    <row r="2119" spans="6:14" x14ac:dyDescent="0.25">
      <c r="F2119" s="124"/>
      <c r="G2119" s="131" t="s">
        <v>1014</v>
      </c>
      <c r="H2119" s="126"/>
      <c r="I2119" s="126"/>
      <c r="J2119" s="124"/>
      <c r="K2119" s="124" t="s">
        <v>544</v>
      </c>
      <c r="L2119" s="126"/>
      <c r="M2119" s="127"/>
      <c r="N2119" s="127"/>
    </row>
    <row r="2120" spans="6:14" x14ac:dyDescent="0.25">
      <c r="F2120" s="124" t="s">
        <v>545</v>
      </c>
      <c r="G2120" s="126" t="s">
        <v>198</v>
      </c>
      <c r="H2120" s="126"/>
      <c r="I2120" s="126"/>
      <c r="J2120" s="124"/>
      <c r="K2120" s="124" t="s">
        <v>546</v>
      </c>
      <c r="L2120" s="126" t="s">
        <v>1015</v>
      </c>
      <c r="M2120" s="127"/>
      <c r="N2120" s="127"/>
    </row>
    <row r="2121" spans="6:14" x14ac:dyDescent="0.25">
      <c r="F2121" s="126"/>
      <c r="G2121" s="126"/>
      <c r="H2121" s="126"/>
      <c r="I2121" s="126"/>
      <c r="J2121" s="126"/>
      <c r="K2121" s="126"/>
      <c r="L2121" s="126"/>
      <c r="M2121" s="127"/>
      <c r="N2121" s="127"/>
    </row>
    <row r="2122" spans="6:14" x14ac:dyDescent="0.25">
      <c r="F2122" s="124" t="s">
        <v>533</v>
      </c>
      <c r="G2122" s="125">
        <v>9113621</v>
      </c>
      <c r="H2122" s="126"/>
      <c r="I2122" s="126"/>
      <c r="J2122" s="124"/>
      <c r="K2122" s="124" t="s">
        <v>124</v>
      </c>
      <c r="L2122" s="126" t="s">
        <v>1699</v>
      </c>
      <c r="M2122" s="127"/>
      <c r="N2122" s="127"/>
    </row>
    <row r="2123" spans="6:14" x14ac:dyDescent="0.25">
      <c r="F2123" s="124" t="s">
        <v>535</v>
      </c>
      <c r="G2123" s="126" t="s">
        <v>960</v>
      </c>
      <c r="H2123" s="126"/>
      <c r="I2123" s="126"/>
      <c r="J2123" s="124"/>
      <c r="K2123" s="124" t="s">
        <v>537</v>
      </c>
      <c r="L2123" s="126" t="s">
        <v>961</v>
      </c>
      <c r="M2123" s="127"/>
      <c r="N2123" s="127"/>
    </row>
    <row r="2124" spans="6:14" x14ac:dyDescent="0.25">
      <c r="F2124" s="124" t="s">
        <v>539</v>
      </c>
      <c r="G2124" s="126" t="s">
        <v>962</v>
      </c>
      <c r="H2124" s="126" t="s">
        <v>963</v>
      </c>
      <c r="I2124" s="128">
        <v>891346245</v>
      </c>
      <c r="J2124" s="124" t="s">
        <v>542</v>
      </c>
      <c r="K2124" s="126"/>
      <c r="L2124" s="126" t="s">
        <v>964</v>
      </c>
      <c r="M2124" s="127"/>
      <c r="N2124" s="127"/>
    </row>
    <row r="2125" spans="6:14" x14ac:dyDescent="0.25">
      <c r="F2125" s="124"/>
      <c r="G2125" s="126"/>
      <c r="H2125" s="126"/>
      <c r="I2125" s="126"/>
      <c r="J2125" s="124"/>
      <c r="K2125" s="124" t="s">
        <v>544</v>
      </c>
      <c r="L2125" s="126"/>
      <c r="M2125" s="127"/>
      <c r="N2125" s="127"/>
    </row>
    <row r="2126" spans="6:14" x14ac:dyDescent="0.25">
      <c r="F2126" s="124" t="s">
        <v>545</v>
      </c>
      <c r="G2126" s="126" t="s">
        <v>198</v>
      </c>
      <c r="H2126" s="126"/>
      <c r="I2126" s="126"/>
      <c r="J2126" s="124"/>
      <c r="K2126" s="124" t="s">
        <v>546</v>
      </c>
      <c r="L2126" s="126" t="s">
        <v>975</v>
      </c>
      <c r="M2126" s="127"/>
      <c r="N2126" s="127"/>
    </row>
    <row r="2127" spans="6:14" x14ac:dyDescent="0.25">
      <c r="F2127" s="126"/>
      <c r="G2127" s="126"/>
      <c r="H2127" s="126"/>
      <c r="I2127" s="126"/>
      <c r="J2127" s="126"/>
      <c r="K2127" s="126"/>
      <c r="L2127" s="126"/>
      <c r="M2127" s="127"/>
      <c r="N2127" s="127"/>
    </row>
    <row r="2128" spans="6:14" x14ac:dyDescent="0.25">
      <c r="F2128" s="124" t="s">
        <v>533</v>
      </c>
      <c r="G2128" s="125">
        <v>9113921</v>
      </c>
      <c r="H2128" s="126"/>
      <c r="I2128" s="126"/>
      <c r="J2128" s="124"/>
      <c r="K2128" s="124" t="s">
        <v>124</v>
      </c>
      <c r="L2128" s="126" t="s">
        <v>1700</v>
      </c>
      <c r="M2128" s="127"/>
      <c r="N2128" s="127"/>
    </row>
    <row r="2129" spans="6:14" x14ac:dyDescent="0.25">
      <c r="F2129" s="124" t="s">
        <v>535</v>
      </c>
      <c r="G2129" s="126" t="s">
        <v>960</v>
      </c>
      <c r="H2129" s="126"/>
      <c r="I2129" s="126"/>
      <c r="J2129" s="124"/>
      <c r="K2129" s="124" t="s">
        <v>537</v>
      </c>
      <c r="L2129" s="126" t="s">
        <v>961</v>
      </c>
      <c r="M2129" s="127"/>
      <c r="N2129" s="127"/>
    </row>
    <row r="2130" spans="6:14" x14ac:dyDescent="0.25">
      <c r="F2130" s="124" t="s">
        <v>539</v>
      </c>
      <c r="G2130" s="126" t="s">
        <v>962</v>
      </c>
      <c r="H2130" s="126" t="s">
        <v>963</v>
      </c>
      <c r="I2130" s="128">
        <v>891346245</v>
      </c>
      <c r="J2130" s="124" t="s">
        <v>542</v>
      </c>
      <c r="K2130" s="126"/>
      <c r="L2130" s="126" t="s">
        <v>964</v>
      </c>
      <c r="M2130" s="127"/>
      <c r="N2130" s="127"/>
    </row>
    <row r="2131" spans="6:14" x14ac:dyDescent="0.25">
      <c r="F2131" s="124"/>
      <c r="G2131" s="126"/>
      <c r="H2131" s="126"/>
      <c r="I2131" s="126"/>
      <c r="J2131" s="124"/>
      <c r="K2131" s="124" t="s">
        <v>544</v>
      </c>
      <c r="L2131" s="126"/>
      <c r="M2131" s="127"/>
      <c r="N2131" s="127"/>
    </row>
    <row r="2132" spans="6:14" x14ac:dyDescent="0.25">
      <c r="F2132" s="124" t="s">
        <v>545</v>
      </c>
      <c r="G2132" s="126" t="s">
        <v>198</v>
      </c>
      <c r="H2132" s="126"/>
      <c r="I2132" s="126"/>
      <c r="J2132" s="124"/>
      <c r="K2132" s="124" t="s">
        <v>546</v>
      </c>
      <c r="L2132" s="126" t="s">
        <v>975</v>
      </c>
      <c r="M2132" s="127"/>
      <c r="N2132" s="127"/>
    </row>
    <row r="2133" spans="6:14" x14ac:dyDescent="0.25">
      <c r="F2133" s="126"/>
      <c r="G2133" s="126"/>
      <c r="H2133" s="126"/>
      <c r="I2133" s="126"/>
      <c r="J2133" s="126"/>
      <c r="K2133" s="126"/>
      <c r="L2133" s="126"/>
      <c r="M2133" s="127"/>
      <c r="N2133" s="127"/>
    </row>
    <row r="2134" spans="6:14" x14ac:dyDescent="0.25">
      <c r="F2134" s="124" t="s">
        <v>533</v>
      </c>
      <c r="G2134" s="125">
        <v>9114121</v>
      </c>
      <c r="H2134" s="126"/>
      <c r="I2134" s="126"/>
      <c r="J2134" s="124"/>
      <c r="K2134" s="124" t="s">
        <v>124</v>
      </c>
      <c r="L2134" s="126" t="s">
        <v>1701</v>
      </c>
      <c r="M2134" s="127"/>
      <c r="N2134" s="127"/>
    </row>
    <row r="2135" spans="6:14" x14ac:dyDescent="0.25">
      <c r="F2135" s="124" t="s">
        <v>535</v>
      </c>
      <c r="G2135" s="126" t="s">
        <v>960</v>
      </c>
      <c r="H2135" s="126"/>
      <c r="I2135" s="126"/>
      <c r="J2135" s="124"/>
      <c r="K2135" s="124" t="s">
        <v>537</v>
      </c>
      <c r="L2135" s="126" t="s">
        <v>961</v>
      </c>
      <c r="M2135" s="127"/>
      <c r="N2135" s="127"/>
    </row>
    <row r="2136" spans="6:14" x14ac:dyDescent="0.25">
      <c r="F2136" s="124" t="s">
        <v>539</v>
      </c>
      <c r="G2136" s="126" t="s">
        <v>962</v>
      </c>
      <c r="H2136" s="126" t="s">
        <v>963</v>
      </c>
      <c r="I2136" s="128">
        <v>891346245</v>
      </c>
      <c r="J2136" s="124" t="s">
        <v>542</v>
      </c>
      <c r="K2136" s="126"/>
      <c r="L2136" s="126" t="s">
        <v>964</v>
      </c>
      <c r="M2136" s="127"/>
      <c r="N2136" s="127"/>
    </row>
    <row r="2137" spans="6:14" x14ac:dyDescent="0.25">
      <c r="F2137" s="124"/>
      <c r="G2137" s="126"/>
      <c r="H2137" s="126"/>
      <c r="I2137" s="126"/>
      <c r="J2137" s="124"/>
      <c r="K2137" s="124" t="s">
        <v>544</v>
      </c>
      <c r="L2137" s="126"/>
      <c r="M2137" s="127"/>
      <c r="N2137" s="127"/>
    </row>
    <row r="2138" spans="6:14" x14ac:dyDescent="0.25">
      <c r="F2138" s="124" t="s">
        <v>545</v>
      </c>
      <c r="G2138" s="126" t="s">
        <v>198</v>
      </c>
      <c r="H2138" s="126"/>
      <c r="I2138" s="126"/>
      <c r="J2138" s="124"/>
      <c r="K2138" s="124" t="s">
        <v>546</v>
      </c>
      <c r="L2138" s="126" t="s">
        <v>975</v>
      </c>
      <c r="M2138" s="127"/>
      <c r="N2138" s="127"/>
    </row>
    <row r="2139" spans="6:14" x14ac:dyDescent="0.25">
      <c r="F2139" s="126"/>
      <c r="G2139" s="126"/>
      <c r="H2139" s="126"/>
      <c r="I2139" s="126"/>
      <c r="J2139" s="126"/>
      <c r="K2139" s="126"/>
      <c r="L2139" s="126"/>
      <c r="M2139" s="127"/>
      <c r="N2139" s="127"/>
    </row>
    <row r="2140" spans="6:14" x14ac:dyDescent="0.25">
      <c r="F2140" s="124" t="s">
        <v>533</v>
      </c>
      <c r="G2140" s="125">
        <v>9114321</v>
      </c>
      <c r="H2140" s="126"/>
      <c r="I2140" s="126"/>
      <c r="J2140" s="124"/>
      <c r="K2140" s="124" t="s">
        <v>124</v>
      </c>
      <c r="L2140" s="126" t="s">
        <v>1702</v>
      </c>
      <c r="M2140" s="127"/>
      <c r="N2140" s="127"/>
    </row>
    <row r="2141" spans="6:14" x14ac:dyDescent="0.25">
      <c r="F2141" s="124" t="s">
        <v>535</v>
      </c>
      <c r="G2141" s="126" t="s">
        <v>960</v>
      </c>
      <c r="H2141" s="126"/>
      <c r="I2141" s="126"/>
      <c r="J2141" s="124"/>
      <c r="K2141" s="124" t="s">
        <v>537</v>
      </c>
      <c r="L2141" s="126" t="s">
        <v>961</v>
      </c>
      <c r="M2141" s="127"/>
      <c r="N2141" s="127"/>
    </row>
    <row r="2142" spans="6:14" x14ac:dyDescent="0.25">
      <c r="F2142" s="124" t="s">
        <v>539</v>
      </c>
      <c r="G2142" s="126" t="s">
        <v>962</v>
      </c>
      <c r="H2142" s="126" t="s">
        <v>963</v>
      </c>
      <c r="I2142" s="128">
        <v>891346245</v>
      </c>
      <c r="J2142" s="124" t="s">
        <v>542</v>
      </c>
      <c r="K2142" s="126"/>
      <c r="L2142" s="126" t="s">
        <v>964</v>
      </c>
      <c r="M2142" s="127"/>
      <c r="N2142" s="127"/>
    </row>
    <row r="2143" spans="6:14" x14ac:dyDescent="0.25">
      <c r="F2143" s="124"/>
      <c r="G2143" s="126"/>
      <c r="H2143" s="126"/>
      <c r="I2143" s="126"/>
      <c r="J2143" s="124"/>
      <c r="K2143" s="124" t="s">
        <v>544</v>
      </c>
      <c r="L2143" s="126"/>
      <c r="M2143" s="127"/>
      <c r="N2143" s="127"/>
    </row>
    <row r="2144" spans="6:14" x14ac:dyDescent="0.25">
      <c r="F2144" s="124" t="s">
        <v>545</v>
      </c>
      <c r="G2144" s="126" t="s">
        <v>198</v>
      </c>
      <c r="H2144" s="126"/>
      <c r="I2144" s="126"/>
      <c r="J2144" s="124"/>
      <c r="K2144" s="124" t="s">
        <v>546</v>
      </c>
      <c r="L2144" s="126" t="s">
        <v>975</v>
      </c>
      <c r="M2144" s="127"/>
      <c r="N2144" s="127"/>
    </row>
    <row r="2145" spans="6:14" x14ac:dyDescent="0.25">
      <c r="F2145" s="126"/>
      <c r="G2145" s="126"/>
      <c r="H2145" s="126"/>
      <c r="I2145" s="126"/>
      <c r="J2145" s="126"/>
      <c r="K2145" s="126"/>
      <c r="L2145" s="126"/>
      <c r="M2145" s="127"/>
      <c r="N2145" s="127"/>
    </row>
    <row r="2146" spans="6:14" x14ac:dyDescent="0.25">
      <c r="F2146" s="126"/>
      <c r="G2146" s="126"/>
      <c r="H2146" s="126"/>
      <c r="I2146" s="126"/>
      <c r="J2146" s="129" t="s">
        <v>586</v>
      </c>
      <c r="K2146" s="130">
        <v>43</v>
      </c>
      <c r="L2146" s="129" t="s">
        <v>587</v>
      </c>
      <c r="M2146" s="127"/>
      <c r="N2146" s="127"/>
    </row>
    <row r="2147" spans="6:14" x14ac:dyDescent="0.25">
      <c r="F2147" s="126"/>
      <c r="G2147" s="126"/>
      <c r="H2147" s="126"/>
      <c r="I2147" s="126"/>
      <c r="J2147" s="126"/>
      <c r="K2147" s="126"/>
      <c r="L2147" s="126"/>
      <c r="M2147" s="127"/>
      <c r="N2147" s="127"/>
    </row>
    <row r="2148" spans="6:14" x14ac:dyDescent="0.25">
      <c r="F2148" s="124"/>
      <c r="G2148" s="124"/>
      <c r="H2148" s="124"/>
      <c r="I2148" s="126"/>
      <c r="J2148" s="126"/>
      <c r="K2148" s="126"/>
      <c r="L2148" s="126"/>
      <c r="M2148" s="127"/>
      <c r="N2148" s="127"/>
    </row>
    <row r="2149" spans="6:14" x14ac:dyDescent="0.25">
      <c r="F2149" s="126" t="s">
        <v>588</v>
      </c>
      <c r="G2149" s="126"/>
      <c r="H2149" s="126"/>
      <c r="I2149" s="126"/>
      <c r="J2149" s="126"/>
      <c r="K2149" s="126"/>
      <c r="L2149" s="126"/>
      <c r="M2149" s="127"/>
      <c r="N2149" s="127"/>
    </row>
    <row r="2150" spans="6:14" x14ac:dyDescent="0.25">
      <c r="F2150" s="126" t="s">
        <v>589</v>
      </c>
      <c r="G2150" s="126"/>
      <c r="H2150" s="126"/>
      <c r="I2150" s="126"/>
      <c r="J2150" s="126"/>
      <c r="K2150" s="126"/>
      <c r="L2150" s="126"/>
      <c r="M2150" s="127"/>
      <c r="N2150" s="127"/>
    </row>
    <row r="2151" spans="6:14" x14ac:dyDescent="0.25">
      <c r="F2151" s="126"/>
      <c r="G2151" s="126"/>
      <c r="H2151" s="126"/>
      <c r="I2151" s="126"/>
      <c r="J2151" s="126"/>
      <c r="K2151" s="126"/>
      <c r="L2151" s="126"/>
      <c r="M2151" s="127"/>
      <c r="N2151" s="127"/>
    </row>
    <row r="2152" spans="6:14" x14ac:dyDescent="0.25">
      <c r="F2152" s="124" t="s">
        <v>533</v>
      </c>
      <c r="G2152" s="125">
        <v>9114521</v>
      </c>
      <c r="H2152" s="126"/>
      <c r="I2152" s="126"/>
      <c r="J2152" s="124"/>
      <c r="K2152" s="124" t="s">
        <v>124</v>
      </c>
      <c r="L2152" s="126" t="s">
        <v>1703</v>
      </c>
      <c r="M2152" s="127"/>
      <c r="N2152" s="127"/>
    </row>
    <row r="2153" spans="6:14" x14ac:dyDescent="0.25">
      <c r="F2153" s="124" t="s">
        <v>535</v>
      </c>
      <c r="G2153" s="126" t="s">
        <v>960</v>
      </c>
      <c r="H2153" s="126"/>
      <c r="I2153" s="126"/>
      <c r="J2153" s="124"/>
      <c r="K2153" s="124" t="s">
        <v>537</v>
      </c>
      <c r="L2153" s="126" t="s">
        <v>961</v>
      </c>
      <c r="M2153" s="127"/>
      <c r="N2153" s="127"/>
    </row>
    <row r="2154" spans="6:14" x14ac:dyDescent="0.25">
      <c r="F2154" s="124" t="s">
        <v>539</v>
      </c>
      <c r="G2154" s="126" t="s">
        <v>962</v>
      </c>
      <c r="H2154" s="126" t="s">
        <v>963</v>
      </c>
      <c r="I2154" s="128">
        <v>891346245</v>
      </c>
      <c r="J2154" s="124" t="s">
        <v>542</v>
      </c>
      <c r="K2154" s="126"/>
      <c r="L2154" s="126" t="s">
        <v>964</v>
      </c>
      <c r="M2154" s="127"/>
      <c r="N2154" s="127"/>
    </row>
    <row r="2155" spans="6:14" x14ac:dyDescent="0.25">
      <c r="F2155" s="124"/>
      <c r="G2155" s="126"/>
      <c r="H2155" s="126"/>
      <c r="I2155" s="126"/>
      <c r="J2155" s="124"/>
      <c r="K2155" s="124" t="s">
        <v>544</v>
      </c>
      <c r="L2155" s="126"/>
      <c r="M2155" s="127"/>
      <c r="N2155" s="127"/>
    </row>
    <row r="2156" spans="6:14" x14ac:dyDescent="0.25">
      <c r="F2156" s="124" t="s">
        <v>545</v>
      </c>
      <c r="G2156" s="126" t="s">
        <v>198</v>
      </c>
      <c r="H2156" s="126"/>
      <c r="I2156" s="126"/>
      <c r="J2156" s="124"/>
      <c r="K2156" s="124" t="s">
        <v>546</v>
      </c>
      <c r="L2156" s="126" t="s">
        <v>975</v>
      </c>
      <c r="M2156" s="127"/>
      <c r="N2156" s="127"/>
    </row>
    <row r="2157" spans="6:14" x14ac:dyDescent="0.25">
      <c r="F2157" s="126"/>
      <c r="G2157" s="126"/>
      <c r="H2157" s="126"/>
      <c r="I2157" s="126"/>
      <c r="J2157" s="126"/>
      <c r="K2157" s="126"/>
      <c r="L2157" s="126"/>
      <c r="M2157" s="127"/>
      <c r="N2157" s="127"/>
    </row>
    <row r="2158" spans="6:14" x14ac:dyDescent="0.25">
      <c r="F2158" s="124" t="s">
        <v>533</v>
      </c>
      <c r="G2158" s="125">
        <v>9114821</v>
      </c>
      <c r="H2158" s="126"/>
      <c r="I2158" s="126"/>
      <c r="J2158" s="124"/>
      <c r="K2158" s="124" t="s">
        <v>124</v>
      </c>
      <c r="L2158" s="126" t="s">
        <v>1091</v>
      </c>
      <c r="M2158" s="127"/>
      <c r="N2158" s="127"/>
    </row>
    <row r="2159" spans="6:14" x14ac:dyDescent="0.25">
      <c r="F2159" s="124" t="s">
        <v>535</v>
      </c>
      <c r="G2159" s="126" t="s">
        <v>1704</v>
      </c>
      <c r="H2159" s="126"/>
      <c r="I2159" s="126"/>
      <c r="J2159" s="124"/>
      <c r="K2159" s="124" t="s">
        <v>537</v>
      </c>
      <c r="L2159" s="126" t="s">
        <v>1093</v>
      </c>
      <c r="M2159" s="127"/>
      <c r="N2159" s="127"/>
    </row>
    <row r="2160" spans="6:14" x14ac:dyDescent="0.25">
      <c r="F2160" s="124" t="s">
        <v>539</v>
      </c>
      <c r="G2160" s="131" t="s">
        <v>1094</v>
      </c>
      <c r="H2160" s="126" t="s">
        <v>941</v>
      </c>
      <c r="I2160" s="128">
        <v>633012075</v>
      </c>
      <c r="J2160" s="124" t="s">
        <v>542</v>
      </c>
      <c r="K2160" s="126"/>
      <c r="L2160" s="126" t="s">
        <v>1095</v>
      </c>
      <c r="M2160" s="127"/>
      <c r="N2160" s="127"/>
    </row>
    <row r="2161" spans="6:14" x14ac:dyDescent="0.25">
      <c r="F2161" s="124"/>
      <c r="G2161" s="131" t="s">
        <v>1096</v>
      </c>
      <c r="H2161" s="126"/>
      <c r="I2161" s="126"/>
      <c r="J2161" s="124"/>
      <c r="K2161" s="124" t="s">
        <v>544</v>
      </c>
      <c r="L2161" s="126"/>
      <c r="M2161" s="127"/>
      <c r="N2161" s="127"/>
    </row>
    <row r="2162" spans="6:14" x14ac:dyDescent="0.25">
      <c r="F2162" s="124" t="s">
        <v>545</v>
      </c>
      <c r="G2162" s="126" t="s">
        <v>198</v>
      </c>
      <c r="H2162" s="126"/>
      <c r="I2162" s="126"/>
      <c r="J2162" s="124"/>
      <c r="K2162" s="124" t="s">
        <v>546</v>
      </c>
      <c r="L2162" s="126" t="s">
        <v>1097</v>
      </c>
      <c r="M2162" s="127"/>
      <c r="N2162" s="127"/>
    </row>
    <row r="2163" spans="6:14" x14ac:dyDescent="0.25">
      <c r="F2163" s="126"/>
      <c r="G2163" s="126"/>
      <c r="H2163" s="126"/>
      <c r="I2163" s="126"/>
      <c r="J2163" s="126"/>
      <c r="K2163" s="126"/>
      <c r="L2163" s="126"/>
      <c r="M2163" s="127"/>
      <c r="N2163" s="127"/>
    </row>
    <row r="2164" spans="6:14" x14ac:dyDescent="0.25">
      <c r="F2164" s="124" t="s">
        <v>533</v>
      </c>
      <c r="G2164" s="125">
        <v>9115621</v>
      </c>
      <c r="H2164" s="126"/>
      <c r="I2164" s="126"/>
      <c r="J2164" s="124"/>
      <c r="K2164" s="124" t="s">
        <v>124</v>
      </c>
      <c r="L2164" s="126" t="s">
        <v>1705</v>
      </c>
      <c r="M2164" s="127"/>
      <c r="N2164" s="127"/>
    </row>
    <row r="2165" spans="6:14" x14ac:dyDescent="0.25">
      <c r="F2165" s="124" t="s">
        <v>535</v>
      </c>
      <c r="G2165" s="126" t="s">
        <v>914</v>
      </c>
      <c r="H2165" s="126"/>
      <c r="I2165" s="126"/>
      <c r="J2165" s="124"/>
      <c r="K2165" s="124" t="s">
        <v>537</v>
      </c>
      <c r="L2165" s="126" t="s">
        <v>1706</v>
      </c>
      <c r="M2165" s="127"/>
      <c r="N2165" s="127"/>
    </row>
    <row r="2166" spans="6:14" x14ac:dyDescent="0.25">
      <c r="F2166" s="124" t="s">
        <v>539</v>
      </c>
      <c r="G2166" s="126" t="s">
        <v>1707</v>
      </c>
      <c r="H2166" s="126" t="s">
        <v>1708</v>
      </c>
      <c r="I2166" s="128">
        <v>723157427</v>
      </c>
      <c r="J2166" s="124" t="s">
        <v>542</v>
      </c>
      <c r="K2166" s="126"/>
      <c r="L2166" s="126" t="s">
        <v>1081</v>
      </c>
      <c r="M2166" s="127"/>
      <c r="N2166" s="127"/>
    </row>
    <row r="2167" spans="6:14" x14ac:dyDescent="0.25">
      <c r="F2167" s="124"/>
      <c r="G2167" s="126"/>
      <c r="H2167" s="126"/>
      <c r="I2167" s="126"/>
      <c r="J2167" s="124"/>
      <c r="K2167" s="124" t="s">
        <v>544</v>
      </c>
      <c r="L2167" s="126"/>
      <c r="M2167" s="127"/>
      <c r="N2167" s="127"/>
    </row>
    <row r="2168" spans="6:14" x14ac:dyDescent="0.25">
      <c r="F2168" s="124" t="s">
        <v>545</v>
      </c>
      <c r="G2168" s="126" t="s">
        <v>198</v>
      </c>
      <c r="H2168" s="126"/>
      <c r="I2168" s="126"/>
      <c r="J2168" s="124"/>
      <c r="K2168" s="124" t="s">
        <v>546</v>
      </c>
      <c r="L2168" s="126" t="s">
        <v>1082</v>
      </c>
      <c r="M2168" s="127"/>
      <c r="N2168" s="127"/>
    </row>
    <row r="2169" spans="6:14" x14ac:dyDescent="0.25">
      <c r="F2169" s="126"/>
      <c r="G2169" s="126"/>
      <c r="H2169" s="126"/>
      <c r="I2169" s="126"/>
      <c r="J2169" s="126"/>
      <c r="K2169" s="126"/>
      <c r="L2169" s="126"/>
      <c r="M2169" s="127"/>
      <c r="N2169" s="127"/>
    </row>
    <row r="2170" spans="6:14" x14ac:dyDescent="0.25">
      <c r="F2170" s="124" t="s">
        <v>533</v>
      </c>
      <c r="G2170" s="125">
        <v>9115721</v>
      </c>
      <c r="H2170" s="126"/>
      <c r="I2170" s="126"/>
      <c r="J2170" s="124"/>
      <c r="K2170" s="124" t="s">
        <v>124</v>
      </c>
      <c r="L2170" s="126" t="s">
        <v>1709</v>
      </c>
      <c r="M2170" s="127"/>
      <c r="N2170" s="127"/>
    </row>
    <row r="2171" spans="6:14" x14ac:dyDescent="0.25">
      <c r="F2171" s="124" t="s">
        <v>535</v>
      </c>
      <c r="G2171" s="126" t="s">
        <v>1710</v>
      </c>
      <c r="H2171" s="126"/>
      <c r="I2171" s="126"/>
      <c r="J2171" s="124"/>
      <c r="K2171" s="124" t="s">
        <v>537</v>
      </c>
      <c r="L2171" s="126" t="s">
        <v>1063</v>
      </c>
      <c r="M2171" s="127"/>
      <c r="N2171" s="127"/>
    </row>
    <row r="2172" spans="6:14" x14ac:dyDescent="0.25">
      <c r="F2172" s="124" t="s">
        <v>539</v>
      </c>
      <c r="G2172" s="131" t="s">
        <v>1064</v>
      </c>
      <c r="H2172" s="126" t="s">
        <v>970</v>
      </c>
      <c r="I2172" s="128">
        <v>620253779</v>
      </c>
      <c r="J2172" s="124" t="s">
        <v>542</v>
      </c>
      <c r="K2172" s="126"/>
      <c r="L2172" s="126" t="s">
        <v>1065</v>
      </c>
      <c r="M2172" s="127"/>
      <c r="N2172" s="127"/>
    </row>
    <row r="2173" spans="6:14" x14ac:dyDescent="0.25">
      <c r="F2173" s="124"/>
      <c r="G2173" s="131" t="s">
        <v>1066</v>
      </c>
      <c r="H2173" s="126"/>
      <c r="I2173" s="126"/>
      <c r="J2173" s="124"/>
      <c r="K2173" s="124" t="s">
        <v>544</v>
      </c>
      <c r="L2173" s="126"/>
      <c r="M2173" s="127"/>
      <c r="N2173" s="127"/>
    </row>
    <row r="2174" spans="6:14" x14ac:dyDescent="0.25">
      <c r="F2174" s="124" t="s">
        <v>545</v>
      </c>
      <c r="G2174" s="126" t="s">
        <v>198</v>
      </c>
      <c r="H2174" s="126"/>
      <c r="I2174" s="126"/>
      <c r="J2174" s="124"/>
      <c r="K2174" s="124" t="s">
        <v>546</v>
      </c>
      <c r="L2174" s="126" t="s">
        <v>1711</v>
      </c>
      <c r="M2174" s="127"/>
      <c r="N2174" s="127"/>
    </row>
    <row r="2175" spans="6:14" x14ac:dyDescent="0.25">
      <c r="F2175" s="126"/>
      <c r="G2175" s="126"/>
      <c r="H2175" s="126"/>
      <c r="I2175" s="126"/>
      <c r="J2175" s="126"/>
      <c r="K2175" s="126"/>
      <c r="L2175" s="126"/>
      <c r="M2175" s="127"/>
      <c r="N2175" s="127"/>
    </row>
    <row r="2176" spans="6:14" x14ac:dyDescent="0.25">
      <c r="F2176" s="124" t="s">
        <v>533</v>
      </c>
      <c r="G2176" s="125">
        <v>9116021</v>
      </c>
      <c r="H2176" s="126"/>
      <c r="I2176" s="126"/>
      <c r="J2176" s="124"/>
      <c r="K2176" s="124" t="s">
        <v>124</v>
      </c>
      <c r="L2176" s="126" t="s">
        <v>1712</v>
      </c>
      <c r="M2176" s="127"/>
      <c r="N2176" s="127"/>
    </row>
    <row r="2177" spans="6:14" x14ac:dyDescent="0.25">
      <c r="F2177" s="124" t="s">
        <v>535</v>
      </c>
      <c r="G2177" s="126" t="s">
        <v>1713</v>
      </c>
      <c r="H2177" s="126"/>
      <c r="I2177" s="126"/>
      <c r="J2177" s="124"/>
      <c r="K2177" s="124" t="s">
        <v>537</v>
      </c>
      <c r="L2177" s="126" t="s">
        <v>1147</v>
      </c>
      <c r="M2177" s="127"/>
      <c r="N2177" s="127"/>
    </row>
    <row r="2178" spans="6:14" x14ac:dyDescent="0.25">
      <c r="F2178" s="124" t="s">
        <v>539</v>
      </c>
      <c r="G2178" s="131" t="s">
        <v>1148</v>
      </c>
      <c r="H2178" s="126" t="s">
        <v>1046</v>
      </c>
      <c r="I2178" s="128">
        <v>922406851</v>
      </c>
      <c r="J2178" s="124" t="s">
        <v>542</v>
      </c>
      <c r="K2178" s="126"/>
      <c r="L2178" s="126" t="s">
        <v>1714</v>
      </c>
      <c r="M2178" s="127"/>
      <c r="N2178" s="127"/>
    </row>
    <row r="2179" spans="6:14" x14ac:dyDescent="0.25">
      <c r="F2179" s="124"/>
      <c r="G2179" s="131" t="s">
        <v>1150</v>
      </c>
      <c r="H2179" s="126"/>
      <c r="I2179" s="126"/>
      <c r="J2179" s="124"/>
      <c r="K2179" s="124" t="s">
        <v>544</v>
      </c>
      <c r="L2179" s="126"/>
      <c r="M2179" s="127"/>
      <c r="N2179" s="127"/>
    </row>
    <row r="2180" spans="6:14" x14ac:dyDescent="0.25">
      <c r="F2180" s="124" t="s">
        <v>545</v>
      </c>
      <c r="G2180" s="126" t="s">
        <v>198</v>
      </c>
      <c r="H2180" s="126"/>
      <c r="I2180" s="126"/>
      <c r="J2180" s="124"/>
      <c r="K2180" s="124" t="s">
        <v>546</v>
      </c>
      <c r="L2180" s="126" t="s">
        <v>198</v>
      </c>
      <c r="M2180" s="127"/>
      <c r="N2180" s="127"/>
    </row>
    <row r="2181" spans="6:14" x14ac:dyDescent="0.25">
      <c r="F2181" s="126"/>
      <c r="G2181" s="126"/>
      <c r="H2181" s="126"/>
      <c r="I2181" s="126"/>
      <c r="J2181" s="126"/>
      <c r="K2181" s="126"/>
      <c r="L2181" s="126"/>
      <c r="M2181" s="127"/>
      <c r="N2181" s="127"/>
    </row>
    <row r="2182" spans="6:14" x14ac:dyDescent="0.25">
      <c r="F2182" s="124" t="s">
        <v>533</v>
      </c>
      <c r="G2182" s="125">
        <v>9116321</v>
      </c>
      <c r="H2182" s="126"/>
      <c r="I2182" s="126"/>
      <c r="J2182" s="124"/>
      <c r="K2182" s="124" t="s">
        <v>124</v>
      </c>
      <c r="L2182" s="126" t="s">
        <v>1715</v>
      </c>
      <c r="M2182" s="127"/>
      <c r="N2182" s="127"/>
    </row>
    <row r="2183" spans="6:14" x14ac:dyDescent="0.25">
      <c r="F2183" s="124" t="s">
        <v>535</v>
      </c>
      <c r="G2183" s="126" t="s">
        <v>555</v>
      </c>
      <c r="H2183" s="126"/>
      <c r="I2183" s="126"/>
      <c r="J2183" s="124"/>
      <c r="K2183" s="124" t="s">
        <v>537</v>
      </c>
      <c r="L2183" s="126" t="s">
        <v>1716</v>
      </c>
      <c r="M2183" s="127"/>
      <c r="N2183" s="127"/>
    </row>
    <row r="2184" spans="6:14" x14ac:dyDescent="0.25">
      <c r="F2184" s="124" t="s">
        <v>539</v>
      </c>
      <c r="G2184" s="126" t="s">
        <v>933</v>
      </c>
      <c r="H2184" s="126" t="s">
        <v>934</v>
      </c>
      <c r="I2184" s="128">
        <v>681371268</v>
      </c>
      <c r="J2184" s="124" t="s">
        <v>542</v>
      </c>
      <c r="K2184" s="126"/>
      <c r="L2184" s="126" t="s">
        <v>1717</v>
      </c>
      <c r="M2184" s="127"/>
      <c r="N2184" s="127"/>
    </row>
    <row r="2185" spans="6:14" x14ac:dyDescent="0.25">
      <c r="F2185" s="124"/>
      <c r="G2185" s="126"/>
      <c r="H2185" s="126"/>
      <c r="I2185" s="126"/>
      <c r="J2185" s="124"/>
      <c r="K2185" s="124" t="s">
        <v>544</v>
      </c>
      <c r="L2185" s="126"/>
      <c r="M2185" s="127"/>
      <c r="N2185" s="127"/>
    </row>
    <row r="2186" spans="6:14" x14ac:dyDescent="0.25">
      <c r="F2186" s="124" t="s">
        <v>545</v>
      </c>
      <c r="G2186" s="126" t="s">
        <v>198</v>
      </c>
      <c r="H2186" s="126"/>
      <c r="I2186" s="126"/>
      <c r="J2186" s="124"/>
      <c r="K2186" s="124" t="s">
        <v>546</v>
      </c>
      <c r="L2186" s="126" t="s">
        <v>1718</v>
      </c>
      <c r="M2186" s="127"/>
      <c r="N2186" s="127"/>
    </row>
    <row r="2187" spans="6:14" x14ac:dyDescent="0.25">
      <c r="F2187" s="126"/>
      <c r="G2187" s="126"/>
      <c r="H2187" s="126"/>
      <c r="I2187" s="126"/>
      <c r="J2187" s="126"/>
      <c r="K2187" s="126"/>
      <c r="L2187" s="126"/>
      <c r="M2187" s="127"/>
      <c r="N2187" s="127"/>
    </row>
    <row r="2188" spans="6:14" x14ac:dyDescent="0.25">
      <c r="F2188" s="124" t="s">
        <v>533</v>
      </c>
      <c r="G2188" s="125">
        <v>9116421</v>
      </c>
      <c r="H2188" s="126"/>
      <c r="I2188" s="126"/>
      <c r="J2188" s="124"/>
      <c r="K2188" s="124" t="s">
        <v>124</v>
      </c>
      <c r="L2188" s="126" t="s">
        <v>1719</v>
      </c>
      <c r="M2188" s="127"/>
      <c r="N2188" s="127"/>
    </row>
    <row r="2189" spans="6:14" x14ac:dyDescent="0.25">
      <c r="F2189" s="124" t="s">
        <v>535</v>
      </c>
      <c r="G2189" s="126" t="s">
        <v>1720</v>
      </c>
      <c r="H2189" s="126"/>
      <c r="I2189" s="126"/>
      <c r="J2189" s="124"/>
      <c r="K2189" s="124" t="s">
        <v>537</v>
      </c>
      <c r="L2189" s="126" t="s">
        <v>1721</v>
      </c>
      <c r="M2189" s="127"/>
      <c r="N2189" s="127"/>
    </row>
    <row r="2190" spans="6:14" x14ac:dyDescent="0.25">
      <c r="F2190" s="124" t="s">
        <v>539</v>
      </c>
      <c r="G2190" s="126" t="s">
        <v>1722</v>
      </c>
      <c r="H2190" s="126" t="s">
        <v>1139</v>
      </c>
      <c r="I2190" s="128">
        <v>161018921</v>
      </c>
      <c r="J2190" s="124" t="s">
        <v>542</v>
      </c>
      <c r="K2190" s="126"/>
      <c r="L2190" s="126" t="s">
        <v>687</v>
      </c>
      <c r="M2190" s="127"/>
      <c r="N2190" s="127"/>
    </row>
    <row r="2191" spans="6:14" x14ac:dyDescent="0.25">
      <c r="F2191" s="124"/>
      <c r="G2191" s="126"/>
      <c r="H2191" s="126"/>
      <c r="I2191" s="126"/>
      <c r="J2191" s="124"/>
      <c r="K2191" s="124" t="s">
        <v>544</v>
      </c>
      <c r="L2191" s="126"/>
      <c r="M2191" s="127"/>
      <c r="N2191" s="127"/>
    </row>
    <row r="2192" spans="6:14" x14ac:dyDescent="0.25">
      <c r="F2192" s="124" t="s">
        <v>545</v>
      </c>
      <c r="G2192" s="126" t="s">
        <v>198</v>
      </c>
      <c r="H2192" s="126"/>
      <c r="I2192" s="126"/>
      <c r="J2192" s="124"/>
      <c r="K2192" s="124" t="s">
        <v>546</v>
      </c>
      <c r="L2192" s="126" t="s">
        <v>198</v>
      </c>
      <c r="M2192" s="127"/>
      <c r="N2192" s="127"/>
    </row>
    <row r="2193" spans="6:14" x14ac:dyDescent="0.25">
      <c r="F2193" s="126"/>
      <c r="G2193" s="126"/>
      <c r="H2193" s="126"/>
      <c r="I2193" s="126"/>
      <c r="J2193" s="126"/>
      <c r="K2193" s="126"/>
      <c r="L2193" s="126"/>
      <c r="M2193" s="127"/>
      <c r="N2193" s="127"/>
    </row>
    <row r="2194" spans="6:14" x14ac:dyDescent="0.25">
      <c r="F2194" s="126"/>
      <c r="G2194" s="126"/>
      <c r="H2194" s="126"/>
      <c r="I2194" s="126"/>
      <c r="J2194" s="129" t="s">
        <v>586</v>
      </c>
      <c r="K2194" s="130">
        <v>44</v>
      </c>
      <c r="L2194" s="129" t="s">
        <v>587</v>
      </c>
      <c r="M2194" s="127"/>
      <c r="N2194" s="127"/>
    </row>
    <row r="2195" spans="6:14" x14ac:dyDescent="0.25">
      <c r="F2195" s="126"/>
      <c r="G2195" s="126"/>
      <c r="H2195" s="126"/>
      <c r="I2195" s="126"/>
      <c r="J2195" s="126"/>
      <c r="K2195" s="126"/>
      <c r="L2195" s="126"/>
      <c r="M2195" s="127"/>
      <c r="N2195" s="127"/>
    </row>
    <row r="2196" spans="6:14" x14ac:dyDescent="0.25">
      <c r="F2196" s="124"/>
      <c r="G2196" s="124"/>
      <c r="H2196" s="124"/>
      <c r="I2196" s="126"/>
      <c r="J2196" s="126"/>
      <c r="K2196" s="126"/>
      <c r="L2196" s="126"/>
      <c r="M2196" s="127"/>
      <c r="N2196" s="127"/>
    </row>
    <row r="2197" spans="6:14" x14ac:dyDescent="0.25">
      <c r="F2197" s="126" t="s">
        <v>588</v>
      </c>
      <c r="G2197" s="126"/>
      <c r="H2197" s="126"/>
      <c r="I2197" s="126"/>
      <c r="J2197" s="126"/>
      <c r="K2197" s="126"/>
      <c r="L2197" s="126"/>
      <c r="M2197" s="127"/>
      <c r="N2197" s="127"/>
    </row>
    <row r="2198" spans="6:14" x14ac:dyDescent="0.25">
      <c r="F2198" s="126" t="s">
        <v>589</v>
      </c>
      <c r="G2198" s="126"/>
      <c r="H2198" s="126"/>
      <c r="I2198" s="126"/>
      <c r="J2198" s="126"/>
      <c r="K2198" s="126"/>
      <c r="L2198" s="126"/>
      <c r="M2198" s="127"/>
      <c r="N2198" s="127"/>
    </row>
    <row r="2199" spans="6:14" x14ac:dyDescent="0.25">
      <c r="F2199" s="126"/>
      <c r="G2199" s="126"/>
      <c r="H2199" s="126"/>
      <c r="I2199" s="126"/>
      <c r="J2199" s="126"/>
      <c r="K2199" s="126"/>
      <c r="L2199" s="126"/>
      <c r="M2199" s="127"/>
      <c r="N2199" s="127"/>
    </row>
    <row r="2200" spans="6:14" x14ac:dyDescent="0.25">
      <c r="F2200" s="124" t="s">
        <v>533</v>
      </c>
      <c r="G2200" s="125">
        <v>9116521</v>
      </c>
      <c r="H2200" s="126"/>
      <c r="I2200" s="126"/>
      <c r="J2200" s="124"/>
      <c r="K2200" s="124" t="s">
        <v>124</v>
      </c>
      <c r="L2200" s="126" t="s">
        <v>1083</v>
      </c>
      <c r="M2200" s="127"/>
      <c r="N2200" s="127"/>
    </row>
    <row r="2201" spans="6:14" x14ac:dyDescent="0.25">
      <c r="F2201" s="124" t="s">
        <v>535</v>
      </c>
      <c r="G2201" s="126" t="s">
        <v>1084</v>
      </c>
      <c r="H2201" s="126"/>
      <c r="I2201" s="126"/>
      <c r="J2201" s="124"/>
      <c r="K2201" s="124" t="s">
        <v>537</v>
      </c>
      <c r="L2201" s="126" t="s">
        <v>1085</v>
      </c>
      <c r="M2201" s="127"/>
      <c r="N2201" s="127"/>
    </row>
    <row r="2202" spans="6:14" x14ac:dyDescent="0.25">
      <c r="F2202" s="124" t="s">
        <v>539</v>
      </c>
      <c r="G2202" s="126" t="s">
        <v>1086</v>
      </c>
      <c r="H2202" s="126" t="s">
        <v>1087</v>
      </c>
      <c r="I2202" s="126" t="s">
        <v>1088</v>
      </c>
      <c r="J2202" s="124" t="s">
        <v>542</v>
      </c>
      <c r="K2202" s="126"/>
      <c r="L2202" s="126" t="s">
        <v>1089</v>
      </c>
      <c r="M2202" s="127"/>
      <c r="N2202" s="127"/>
    </row>
    <row r="2203" spans="6:14" x14ac:dyDescent="0.25">
      <c r="F2203" s="124"/>
      <c r="G2203" s="126"/>
      <c r="H2203" s="126"/>
      <c r="I2203" s="126"/>
      <c r="J2203" s="124"/>
      <c r="K2203" s="124" t="s">
        <v>544</v>
      </c>
      <c r="L2203" s="126"/>
      <c r="M2203" s="127"/>
      <c r="N2203" s="127"/>
    </row>
    <row r="2204" spans="6:14" x14ac:dyDescent="0.25">
      <c r="F2204" s="124" t="s">
        <v>545</v>
      </c>
      <c r="G2204" s="126" t="s">
        <v>198</v>
      </c>
      <c r="H2204" s="126"/>
      <c r="I2204" s="126"/>
      <c r="J2204" s="124"/>
      <c r="K2204" s="124" t="s">
        <v>546</v>
      </c>
      <c r="L2204" s="126" t="s">
        <v>1090</v>
      </c>
      <c r="M2204" s="127"/>
      <c r="N2204" s="127"/>
    </row>
    <row r="2205" spans="6:14" x14ac:dyDescent="0.25">
      <c r="F2205" s="126"/>
      <c r="G2205" s="126"/>
      <c r="H2205" s="126"/>
      <c r="I2205" s="126"/>
      <c r="J2205" s="126"/>
      <c r="K2205" s="126"/>
      <c r="L2205" s="126"/>
      <c r="M2205" s="127"/>
      <c r="N2205" s="127"/>
    </row>
    <row r="2206" spans="6:14" x14ac:dyDescent="0.25">
      <c r="F2206" s="124" t="s">
        <v>533</v>
      </c>
      <c r="G2206" s="125">
        <v>9116621</v>
      </c>
      <c r="H2206" s="126"/>
      <c r="I2206" s="126"/>
      <c r="J2206" s="124"/>
      <c r="K2206" s="124" t="s">
        <v>124</v>
      </c>
      <c r="L2206" s="126" t="s">
        <v>1723</v>
      </c>
      <c r="M2206" s="127"/>
      <c r="N2206" s="127"/>
    </row>
    <row r="2207" spans="6:14" x14ac:dyDescent="0.25">
      <c r="F2207" s="124" t="s">
        <v>535</v>
      </c>
      <c r="G2207" s="126" t="s">
        <v>1724</v>
      </c>
      <c r="H2207" s="126"/>
      <c r="I2207" s="126"/>
      <c r="J2207" s="124"/>
      <c r="K2207" s="124" t="s">
        <v>537</v>
      </c>
      <c r="L2207" s="126" t="s">
        <v>1725</v>
      </c>
      <c r="M2207" s="127"/>
      <c r="N2207" s="127"/>
    </row>
    <row r="2208" spans="6:14" x14ac:dyDescent="0.25">
      <c r="F2208" s="124" t="s">
        <v>539</v>
      </c>
      <c r="G2208" s="126" t="s">
        <v>1215</v>
      </c>
      <c r="H2208" s="126" t="s">
        <v>1139</v>
      </c>
      <c r="I2208" s="128">
        <v>152202729</v>
      </c>
      <c r="J2208" s="124" t="s">
        <v>542</v>
      </c>
      <c r="K2208" s="126"/>
      <c r="L2208" s="126" t="s">
        <v>1726</v>
      </c>
      <c r="M2208" s="127"/>
      <c r="N2208" s="127"/>
    </row>
    <row r="2209" spans="6:14" x14ac:dyDescent="0.25">
      <c r="F2209" s="124"/>
      <c r="G2209" s="126"/>
      <c r="H2209" s="126"/>
      <c r="I2209" s="126"/>
      <c r="J2209" s="124"/>
      <c r="K2209" s="124" t="s">
        <v>544</v>
      </c>
      <c r="L2209" s="126"/>
      <c r="M2209" s="127"/>
      <c r="N2209" s="127"/>
    </row>
    <row r="2210" spans="6:14" x14ac:dyDescent="0.25">
      <c r="F2210" s="124" t="s">
        <v>545</v>
      </c>
      <c r="G2210" s="126" t="s">
        <v>198</v>
      </c>
      <c r="H2210" s="126"/>
      <c r="I2210" s="126"/>
      <c r="J2210" s="124"/>
      <c r="K2210" s="124" t="s">
        <v>546</v>
      </c>
      <c r="L2210" s="126" t="s">
        <v>1727</v>
      </c>
      <c r="M2210" s="127"/>
      <c r="N2210" s="127"/>
    </row>
    <row r="2211" spans="6:14" x14ac:dyDescent="0.25">
      <c r="F2211" s="126"/>
      <c r="G2211" s="126"/>
      <c r="H2211" s="126"/>
      <c r="I2211" s="126"/>
      <c r="J2211" s="126"/>
      <c r="K2211" s="126"/>
      <c r="L2211" s="126"/>
      <c r="M2211" s="127"/>
      <c r="N2211" s="127"/>
    </row>
    <row r="2212" spans="6:14" x14ac:dyDescent="0.25">
      <c r="F2212" s="124" t="s">
        <v>533</v>
      </c>
      <c r="G2212" s="125">
        <v>9116721</v>
      </c>
      <c r="H2212" s="126"/>
      <c r="I2212" s="126"/>
      <c r="J2212" s="124"/>
      <c r="K2212" s="124" t="s">
        <v>124</v>
      </c>
      <c r="L2212" s="126" t="s">
        <v>1728</v>
      </c>
      <c r="M2212" s="127"/>
      <c r="N2212" s="127"/>
    </row>
    <row r="2213" spans="6:14" x14ac:dyDescent="0.25">
      <c r="F2213" s="124" t="s">
        <v>535</v>
      </c>
      <c r="G2213" s="126" t="s">
        <v>960</v>
      </c>
      <c r="H2213" s="126"/>
      <c r="I2213" s="126"/>
      <c r="J2213" s="124"/>
      <c r="K2213" s="124" t="s">
        <v>537</v>
      </c>
      <c r="L2213" s="126" t="s">
        <v>961</v>
      </c>
      <c r="M2213" s="127"/>
      <c r="N2213" s="127"/>
    </row>
    <row r="2214" spans="6:14" x14ac:dyDescent="0.25">
      <c r="F2214" s="124" t="s">
        <v>539</v>
      </c>
      <c r="G2214" s="126" t="s">
        <v>962</v>
      </c>
      <c r="H2214" s="126" t="s">
        <v>963</v>
      </c>
      <c r="I2214" s="128">
        <v>891346245</v>
      </c>
      <c r="J2214" s="124" t="s">
        <v>542</v>
      </c>
      <c r="K2214" s="126"/>
      <c r="L2214" s="126" t="s">
        <v>964</v>
      </c>
      <c r="M2214" s="127"/>
      <c r="N2214" s="127"/>
    </row>
    <row r="2215" spans="6:14" x14ac:dyDescent="0.25">
      <c r="F2215" s="124"/>
      <c r="G2215" s="126"/>
      <c r="H2215" s="126"/>
      <c r="I2215" s="126"/>
      <c r="J2215" s="124"/>
      <c r="K2215" s="124" t="s">
        <v>544</v>
      </c>
      <c r="L2215" s="126"/>
      <c r="M2215" s="127"/>
      <c r="N2215" s="127"/>
    </row>
    <row r="2216" spans="6:14" x14ac:dyDescent="0.25">
      <c r="F2216" s="124" t="s">
        <v>545</v>
      </c>
      <c r="G2216" s="126" t="s">
        <v>198</v>
      </c>
      <c r="H2216" s="126"/>
      <c r="I2216" s="126"/>
      <c r="J2216" s="124"/>
      <c r="K2216" s="124" t="s">
        <v>546</v>
      </c>
      <c r="L2216" s="126" t="s">
        <v>975</v>
      </c>
      <c r="M2216" s="127"/>
      <c r="N2216" s="127"/>
    </row>
    <row r="2217" spans="6:14" x14ac:dyDescent="0.25">
      <c r="F2217" s="126"/>
      <c r="G2217" s="126"/>
      <c r="H2217" s="126"/>
      <c r="I2217" s="126"/>
      <c r="J2217" s="126"/>
      <c r="K2217" s="126"/>
      <c r="L2217" s="126"/>
      <c r="M2217" s="127"/>
      <c r="N2217" s="127"/>
    </row>
    <row r="2218" spans="6:14" x14ac:dyDescent="0.25">
      <c r="F2218" s="124" t="s">
        <v>533</v>
      </c>
      <c r="G2218" s="125">
        <v>9116821</v>
      </c>
      <c r="H2218" s="126"/>
      <c r="I2218" s="126"/>
      <c r="J2218" s="124"/>
      <c r="K2218" s="124" t="s">
        <v>124</v>
      </c>
      <c r="L2218" s="126" t="s">
        <v>1729</v>
      </c>
      <c r="M2218" s="127"/>
      <c r="N2218" s="127"/>
    </row>
    <row r="2219" spans="6:14" x14ac:dyDescent="0.25">
      <c r="F2219" s="124" t="s">
        <v>535</v>
      </c>
      <c r="G2219" s="126" t="s">
        <v>1730</v>
      </c>
      <c r="H2219" s="126"/>
      <c r="I2219" s="126"/>
      <c r="J2219" s="124"/>
      <c r="K2219" s="124" t="s">
        <v>537</v>
      </c>
      <c r="L2219" s="126" t="s">
        <v>1731</v>
      </c>
      <c r="M2219" s="127"/>
      <c r="N2219" s="127"/>
    </row>
    <row r="2220" spans="6:14" x14ac:dyDescent="0.25">
      <c r="F2220" s="124" t="s">
        <v>539</v>
      </c>
      <c r="G2220" s="126" t="s">
        <v>564</v>
      </c>
      <c r="H2220" s="126" t="s">
        <v>565</v>
      </c>
      <c r="I2220" s="128">
        <v>992010644</v>
      </c>
      <c r="J2220" s="124" t="s">
        <v>542</v>
      </c>
      <c r="K2220" s="126"/>
      <c r="L2220" s="126" t="s">
        <v>1732</v>
      </c>
      <c r="M2220" s="127"/>
      <c r="N2220" s="127"/>
    </row>
    <row r="2221" spans="6:14" x14ac:dyDescent="0.25">
      <c r="F2221" s="124"/>
      <c r="G2221" s="126"/>
      <c r="H2221" s="126"/>
      <c r="I2221" s="126"/>
      <c r="J2221" s="124"/>
      <c r="K2221" s="124" t="s">
        <v>544</v>
      </c>
      <c r="L2221" s="126"/>
      <c r="M2221" s="127"/>
      <c r="N2221" s="127"/>
    </row>
    <row r="2222" spans="6:14" x14ac:dyDescent="0.25">
      <c r="F2222" s="124" t="s">
        <v>545</v>
      </c>
      <c r="G2222" s="126" t="s">
        <v>198</v>
      </c>
      <c r="H2222" s="126"/>
      <c r="I2222" s="126"/>
      <c r="J2222" s="124"/>
      <c r="K2222" s="124" t="s">
        <v>546</v>
      </c>
      <c r="L2222" s="126" t="s">
        <v>1733</v>
      </c>
      <c r="M2222" s="127"/>
      <c r="N2222" s="127"/>
    </row>
    <row r="2223" spans="6:14" x14ac:dyDescent="0.25">
      <c r="F2223" s="126"/>
      <c r="G2223" s="126"/>
      <c r="H2223" s="126"/>
      <c r="I2223" s="126"/>
      <c r="J2223" s="126"/>
      <c r="K2223" s="126"/>
      <c r="L2223" s="126"/>
      <c r="M2223" s="127"/>
      <c r="N2223" s="127"/>
    </row>
    <row r="2224" spans="6:14" x14ac:dyDescent="0.25">
      <c r="F2224" s="124" t="s">
        <v>533</v>
      </c>
      <c r="G2224" s="125">
        <v>9117121</v>
      </c>
      <c r="H2224" s="126"/>
      <c r="I2224" s="126"/>
      <c r="J2224" s="124"/>
      <c r="K2224" s="124" t="s">
        <v>124</v>
      </c>
      <c r="L2224" s="126" t="s">
        <v>1734</v>
      </c>
      <c r="M2224" s="127"/>
      <c r="N2224" s="127"/>
    </row>
    <row r="2225" spans="6:14" x14ac:dyDescent="0.25">
      <c r="F2225" s="124" t="s">
        <v>535</v>
      </c>
      <c r="G2225" s="126" t="s">
        <v>1735</v>
      </c>
      <c r="H2225" s="126"/>
      <c r="I2225" s="126"/>
      <c r="J2225" s="124"/>
      <c r="K2225" s="124" t="s">
        <v>537</v>
      </c>
      <c r="L2225" s="126" t="s">
        <v>1736</v>
      </c>
      <c r="M2225" s="127"/>
      <c r="N2225" s="127"/>
    </row>
    <row r="2226" spans="6:14" x14ac:dyDescent="0.25">
      <c r="F2226" s="124" t="s">
        <v>539</v>
      </c>
      <c r="G2226" s="126" t="s">
        <v>551</v>
      </c>
      <c r="H2226" s="126" t="s">
        <v>541</v>
      </c>
      <c r="I2226" s="128">
        <v>837027710</v>
      </c>
      <c r="J2226" s="124" t="s">
        <v>542</v>
      </c>
      <c r="K2226" s="126"/>
      <c r="L2226" s="126" t="s">
        <v>1737</v>
      </c>
      <c r="M2226" s="127"/>
      <c r="N2226" s="127"/>
    </row>
    <row r="2227" spans="6:14" x14ac:dyDescent="0.25">
      <c r="F2227" s="124"/>
      <c r="G2227" s="126"/>
      <c r="H2227" s="126"/>
      <c r="I2227" s="126"/>
      <c r="J2227" s="124"/>
      <c r="K2227" s="124" t="s">
        <v>544</v>
      </c>
      <c r="L2227" s="126"/>
      <c r="M2227" s="127"/>
      <c r="N2227" s="127"/>
    </row>
    <row r="2228" spans="6:14" x14ac:dyDescent="0.25">
      <c r="F2228" s="124" t="s">
        <v>545</v>
      </c>
      <c r="G2228" s="126" t="s">
        <v>198</v>
      </c>
      <c r="H2228" s="126"/>
      <c r="I2228" s="126"/>
      <c r="J2228" s="124"/>
      <c r="K2228" s="124" t="s">
        <v>546</v>
      </c>
      <c r="L2228" s="126" t="s">
        <v>1738</v>
      </c>
      <c r="M2228" s="127"/>
      <c r="N2228" s="127"/>
    </row>
    <row r="2229" spans="6:14" x14ac:dyDescent="0.25">
      <c r="F2229" s="126"/>
      <c r="G2229" s="126"/>
      <c r="H2229" s="126"/>
      <c r="I2229" s="126"/>
      <c r="J2229" s="126"/>
      <c r="K2229" s="126"/>
      <c r="L2229" s="126"/>
      <c r="M2229" s="127"/>
      <c r="N2229" s="127"/>
    </row>
    <row r="2230" spans="6:14" x14ac:dyDescent="0.25">
      <c r="F2230" s="124" t="s">
        <v>533</v>
      </c>
      <c r="G2230" s="125">
        <v>9117321</v>
      </c>
      <c r="H2230" s="126"/>
      <c r="I2230" s="126"/>
      <c r="J2230" s="124"/>
      <c r="K2230" s="124" t="s">
        <v>124</v>
      </c>
      <c r="L2230" s="126" t="s">
        <v>1739</v>
      </c>
      <c r="M2230" s="127"/>
      <c r="N2230" s="127"/>
    </row>
    <row r="2231" spans="6:14" x14ac:dyDescent="0.25">
      <c r="F2231" s="124" t="s">
        <v>535</v>
      </c>
      <c r="G2231" s="126" t="s">
        <v>1740</v>
      </c>
      <c r="H2231" s="126"/>
      <c r="I2231" s="126"/>
      <c r="J2231" s="124"/>
      <c r="K2231" s="124" t="s">
        <v>537</v>
      </c>
      <c r="L2231" s="126" t="s">
        <v>1741</v>
      </c>
      <c r="M2231" s="127"/>
      <c r="N2231" s="127"/>
    </row>
    <row r="2232" spans="6:14" x14ac:dyDescent="0.25">
      <c r="F2232" s="124" t="s">
        <v>539</v>
      </c>
      <c r="G2232" s="126" t="s">
        <v>1215</v>
      </c>
      <c r="H2232" s="126" t="s">
        <v>1139</v>
      </c>
      <c r="I2232" s="128">
        <v>152192800</v>
      </c>
      <c r="J2232" s="124" t="s">
        <v>542</v>
      </c>
      <c r="K2232" s="126"/>
      <c r="L2232" s="126" t="s">
        <v>1742</v>
      </c>
      <c r="M2232" s="127"/>
      <c r="N2232" s="127"/>
    </row>
    <row r="2233" spans="6:14" x14ac:dyDescent="0.25">
      <c r="F2233" s="124"/>
      <c r="G2233" s="126"/>
      <c r="H2233" s="126"/>
      <c r="I2233" s="126"/>
      <c r="J2233" s="124"/>
      <c r="K2233" s="124" t="s">
        <v>544</v>
      </c>
      <c r="L2233" s="126"/>
      <c r="M2233" s="127"/>
      <c r="N2233" s="127"/>
    </row>
    <row r="2234" spans="6:14" x14ac:dyDescent="0.25">
      <c r="F2234" s="124" t="s">
        <v>545</v>
      </c>
      <c r="G2234" s="126" t="s">
        <v>198</v>
      </c>
      <c r="H2234" s="126"/>
      <c r="I2234" s="126"/>
      <c r="J2234" s="124"/>
      <c r="K2234" s="124" t="s">
        <v>546</v>
      </c>
      <c r="L2234" s="126" t="s">
        <v>1743</v>
      </c>
      <c r="M2234" s="127"/>
      <c r="N2234" s="127"/>
    </row>
    <row r="2235" spans="6:14" x14ac:dyDescent="0.25">
      <c r="F2235" s="126"/>
      <c r="G2235" s="126"/>
      <c r="H2235" s="126"/>
      <c r="I2235" s="126"/>
      <c r="J2235" s="126"/>
      <c r="K2235" s="126"/>
      <c r="L2235" s="126"/>
      <c r="M2235" s="127"/>
      <c r="N2235" s="127"/>
    </row>
    <row r="2236" spans="6:14" x14ac:dyDescent="0.25">
      <c r="F2236" s="124" t="s">
        <v>533</v>
      </c>
      <c r="G2236" s="125">
        <v>9117421</v>
      </c>
      <c r="H2236" s="126"/>
      <c r="I2236" s="126"/>
      <c r="J2236" s="124"/>
      <c r="K2236" s="124" t="s">
        <v>124</v>
      </c>
      <c r="L2236" s="126" t="s">
        <v>1744</v>
      </c>
      <c r="M2236" s="127"/>
      <c r="N2236" s="127"/>
    </row>
    <row r="2237" spans="6:14" x14ac:dyDescent="0.25">
      <c r="F2237" s="124" t="s">
        <v>535</v>
      </c>
      <c r="G2237" s="126" t="s">
        <v>960</v>
      </c>
      <c r="H2237" s="126"/>
      <c r="I2237" s="126"/>
      <c r="J2237" s="124"/>
      <c r="K2237" s="124" t="s">
        <v>537</v>
      </c>
      <c r="L2237" s="126" t="s">
        <v>961</v>
      </c>
      <c r="M2237" s="127"/>
      <c r="N2237" s="127"/>
    </row>
    <row r="2238" spans="6:14" x14ac:dyDescent="0.25">
      <c r="F2238" s="124" t="s">
        <v>539</v>
      </c>
      <c r="G2238" s="126" t="s">
        <v>962</v>
      </c>
      <c r="H2238" s="126" t="s">
        <v>963</v>
      </c>
      <c r="I2238" s="128">
        <v>891346245</v>
      </c>
      <c r="J2238" s="124" t="s">
        <v>542</v>
      </c>
      <c r="K2238" s="126"/>
      <c r="L2238" s="126" t="s">
        <v>964</v>
      </c>
      <c r="M2238" s="127"/>
      <c r="N2238" s="127"/>
    </row>
    <row r="2239" spans="6:14" x14ac:dyDescent="0.25">
      <c r="F2239" s="124"/>
      <c r="G2239" s="126"/>
      <c r="H2239" s="126"/>
      <c r="I2239" s="126"/>
      <c r="J2239" s="124"/>
      <c r="K2239" s="124" t="s">
        <v>544</v>
      </c>
      <c r="L2239" s="126"/>
      <c r="M2239" s="127"/>
      <c r="N2239" s="127"/>
    </row>
    <row r="2240" spans="6:14" x14ac:dyDescent="0.25">
      <c r="F2240" s="124" t="s">
        <v>545</v>
      </c>
      <c r="G2240" s="126" t="s">
        <v>198</v>
      </c>
      <c r="H2240" s="126"/>
      <c r="I2240" s="126"/>
      <c r="J2240" s="124"/>
      <c r="K2240" s="124" t="s">
        <v>546</v>
      </c>
      <c r="L2240" s="126" t="s">
        <v>975</v>
      </c>
      <c r="M2240" s="127"/>
      <c r="N2240" s="127"/>
    </row>
    <row r="2241" spans="6:14" x14ac:dyDescent="0.25">
      <c r="F2241" s="126"/>
      <c r="G2241" s="126"/>
      <c r="H2241" s="126"/>
      <c r="I2241" s="126"/>
      <c r="J2241" s="126"/>
      <c r="K2241" s="126"/>
      <c r="L2241" s="126"/>
      <c r="M2241" s="127"/>
      <c r="N2241" s="127"/>
    </row>
    <row r="2242" spans="6:14" x14ac:dyDescent="0.25">
      <c r="F2242" s="126"/>
      <c r="G2242" s="126"/>
      <c r="H2242" s="126"/>
      <c r="I2242" s="126"/>
      <c r="J2242" s="129" t="s">
        <v>586</v>
      </c>
      <c r="K2242" s="130">
        <v>45</v>
      </c>
      <c r="L2242" s="129" t="s">
        <v>587</v>
      </c>
      <c r="M2242" s="127"/>
      <c r="N2242" s="127"/>
    </row>
    <row r="2243" spans="6:14" x14ac:dyDescent="0.25">
      <c r="F2243" s="126"/>
      <c r="G2243" s="126"/>
      <c r="H2243" s="126"/>
      <c r="I2243" s="126"/>
      <c r="J2243" s="126"/>
      <c r="K2243" s="126"/>
      <c r="L2243" s="126"/>
      <c r="M2243" s="127"/>
      <c r="N2243" s="127"/>
    </row>
    <row r="2244" spans="6:14" x14ac:dyDescent="0.25">
      <c r="F2244" s="124"/>
      <c r="G2244" s="124"/>
      <c r="H2244" s="124"/>
      <c r="I2244" s="126"/>
      <c r="J2244" s="126"/>
      <c r="K2244" s="126"/>
      <c r="L2244" s="126"/>
      <c r="M2244" s="127"/>
      <c r="N2244" s="127"/>
    </row>
    <row r="2245" spans="6:14" x14ac:dyDescent="0.25">
      <c r="F2245" s="126" t="s">
        <v>588</v>
      </c>
      <c r="G2245" s="126"/>
      <c r="H2245" s="126"/>
      <c r="I2245" s="126"/>
      <c r="J2245" s="126"/>
      <c r="K2245" s="126"/>
      <c r="L2245" s="126"/>
      <c r="M2245" s="127"/>
      <c r="N2245" s="127"/>
    </row>
    <row r="2246" spans="6:14" x14ac:dyDescent="0.25">
      <c r="F2246" s="126" t="s">
        <v>589</v>
      </c>
      <c r="G2246" s="126"/>
      <c r="H2246" s="126"/>
      <c r="I2246" s="126"/>
      <c r="J2246" s="126"/>
      <c r="K2246" s="126"/>
      <c r="L2246" s="126"/>
      <c r="M2246" s="127"/>
      <c r="N2246" s="127"/>
    </row>
    <row r="2247" spans="6:14" x14ac:dyDescent="0.25">
      <c r="F2247" s="126"/>
      <c r="G2247" s="126"/>
      <c r="H2247" s="126"/>
      <c r="I2247" s="126"/>
      <c r="J2247" s="126"/>
      <c r="K2247" s="126"/>
      <c r="L2247" s="126"/>
      <c r="M2247" s="127"/>
      <c r="N2247" s="127"/>
    </row>
    <row r="2248" spans="6:14" x14ac:dyDescent="0.25">
      <c r="F2248" s="124" t="s">
        <v>533</v>
      </c>
      <c r="G2248" s="125">
        <v>9131021</v>
      </c>
      <c r="H2248" s="126"/>
      <c r="I2248" s="126"/>
      <c r="J2248" s="124"/>
      <c r="K2248" s="124" t="s">
        <v>124</v>
      </c>
      <c r="L2248" s="126" t="s">
        <v>1745</v>
      </c>
      <c r="M2248" s="127"/>
      <c r="N2248" s="127"/>
    </row>
    <row r="2249" spans="6:14" x14ac:dyDescent="0.25">
      <c r="F2249" s="124" t="s">
        <v>535</v>
      </c>
      <c r="G2249" s="126" t="s">
        <v>1746</v>
      </c>
      <c r="H2249" s="126"/>
      <c r="I2249" s="126"/>
      <c r="J2249" s="124"/>
      <c r="K2249" s="124" t="s">
        <v>537</v>
      </c>
      <c r="L2249" s="126" t="s">
        <v>1747</v>
      </c>
      <c r="M2249" s="127"/>
      <c r="N2249" s="127"/>
    </row>
    <row r="2250" spans="6:14" x14ac:dyDescent="0.25">
      <c r="F2250" s="124" t="s">
        <v>539</v>
      </c>
      <c r="G2250" s="131" t="s">
        <v>1748</v>
      </c>
      <c r="H2250" s="126" t="s">
        <v>1749</v>
      </c>
      <c r="I2250" s="128">
        <v>291701931</v>
      </c>
      <c r="J2250" s="124" t="s">
        <v>542</v>
      </c>
      <c r="K2250" s="126"/>
      <c r="L2250" s="126" t="s">
        <v>1750</v>
      </c>
      <c r="M2250" s="127"/>
      <c r="N2250" s="127"/>
    </row>
    <row r="2251" spans="6:14" x14ac:dyDescent="0.25">
      <c r="F2251" s="124"/>
      <c r="G2251" s="131" t="s">
        <v>1751</v>
      </c>
      <c r="H2251" s="126"/>
      <c r="I2251" s="126"/>
      <c r="J2251" s="124"/>
      <c r="K2251" s="124" t="s">
        <v>544</v>
      </c>
      <c r="L2251" s="126"/>
      <c r="M2251" s="127"/>
      <c r="N2251" s="127"/>
    </row>
    <row r="2252" spans="6:14" x14ac:dyDescent="0.25">
      <c r="F2252" s="124" t="s">
        <v>545</v>
      </c>
      <c r="G2252" s="126" t="s">
        <v>198</v>
      </c>
      <c r="H2252" s="126"/>
      <c r="I2252" s="126"/>
      <c r="J2252" s="124"/>
      <c r="K2252" s="124" t="s">
        <v>546</v>
      </c>
      <c r="L2252" s="126" t="s">
        <v>1752</v>
      </c>
      <c r="M2252" s="127"/>
      <c r="N2252" s="127"/>
    </row>
    <row r="2253" spans="6:14" x14ac:dyDescent="0.25">
      <c r="F2253" s="126"/>
      <c r="G2253" s="126"/>
      <c r="H2253" s="126"/>
      <c r="I2253" s="126"/>
      <c r="J2253" s="126"/>
      <c r="K2253" s="126"/>
      <c r="L2253" s="126"/>
      <c r="M2253" s="127"/>
      <c r="N2253" s="127"/>
    </row>
    <row r="2254" spans="6:14" x14ac:dyDescent="0.25">
      <c r="F2254" s="124" t="s">
        <v>533</v>
      </c>
      <c r="G2254" s="125">
        <v>9131421</v>
      </c>
      <c r="H2254" s="126"/>
      <c r="I2254" s="126"/>
      <c r="J2254" s="124"/>
      <c r="K2254" s="124" t="s">
        <v>124</v>
      </c>
      <c r="L2254" s="126" t="s">
        <v>1753</v>
      </c>
      <c r="M2254" s="127"/>
      <c r="N2254" s="127"/>
    </row>
    <row r="2255" spans="6:14" x14ac:dyDescent="0.25">
      <c r="F2255" s="124" t="s">
        <v>535</v>
      </c>
      <c r="G2255" s="126" t="s">
        <v>1754</v>
      </c>
      <c r="H2255" s="126"/>
      <c r="I2255" s="126"/>
      <c r="J2255" s="124"/>
      <c r="K2255" s="124" t="s">
        <v>537</v>
      </c>
      <c r="L2255" s="126" t="s">
        <v>1755</v>
      </c>
      <c r="M2255" s="127"/>
      <c r="N2255" s="127"/>
    </row>
    <row r="2256" spans="6:14" x14ac:dyDescent="0.25">
      <c r="F2256" s="124" t="s">
        <v>539</v>
      </c>
      <c r="G2256" s="126" t="s">
        <v>1756</v>
      </c>
      <c r="H2256" s="126" t="s">
        <v>1116</v>
      </c>
      <c r="I2256" s="128">
        <v>802281832</v>
      </c>
      <c r="J2256" s="124" t="s">
        <v>542</v>
      </c>
      <c r="K2256" s="126"/>
      <c r="L2256" s="126" t="s">
        <v>1757</v>
      </c>
      <c r="M2256" s="127"/>
      <c r="N2256" s="127"/>
    </row>
    <row r="2257" spans="6:14" x14ac:dyDescent="0.25">
      <c r="F2257" s="124"/>
      <c r="G2257" s="126"/>
      <c r="H2257" s="126"/>
      <c r="I2257" s="126"/>
      <c r="J2257" s="124"/>
      <c r="K2257" s="124" t="s">
        <v>544</v>
      </c>
      <c r="L2257" s="126"/>
      <c r="M2257" s="127"/>
      <c r="N2257" s="127"/>
    </row>
    <row r="2258" spans="6:14" x14ac:dyDescent="0.25">
      <c r="F2258" s="124" t="s">
        <v>545</v>
      </c>
      <c r="G2258" s="126" t="s">
        <v>198</v>
      </c>
      <c r="H2258" s="126"/>
      <c r="I2258" s="126"/>
      <c r="J2258" s="124"/>
      <c r="K2258" s="124" t="s">
        <v>546</v>
      </c>
      <c r="L2258" s="126" t="s">
        <v>1758</v>
      </c>
      <c r="M2258" s="127"/>
      <c r="N2258" s="127"/>
    </row>
    <row r="2259" spans="6:14" x14ac:dyDescent="0.25">
      <c r="F2259" s="126"/>
      <c r="G2259" s="126"/>
      <c r="H2259" s="126"/>
      <c r="I2259" s="126"/>
      <c r="J2259" s="126"/>
      <c r="K2259" s="126"/>
      <c r="L2259" s="126"/>
      <c r="M2259" s="127"/>
      <c r="N2259" s="127"/>
    </row>
    <row r="2260" spans="6:14" x14ac:dyDescent="0.25">
      <c r="F2260" s="124" t="s">
        <v>533</v>
      </c>
      <c r="G2260" s="125">
        <v>9131821</v>
      </c>
      <c r="H2260" s="126"/>
      <c r="I2260" s="126"/>
      <c r="J2260" s="124"/>
      <c r="K2260" s="124" t="s">
        <v>124</v>
      </c>
      <c r="L2260" s="126" t="s">
        <v>1759</v>
      </c>
      <c r="M2260" s="127"/>
      <c r="N2260" s="127"/>
    </row>
    <row r="2261" spans="6:14" x14ac:dyDescent="0.25">
      <c r="F2261" s="124" t="s">
        <v>535</v>
      </c>
      <c r="G2261" s="126" t="s">
        <v>960</v>
      </c>
      <c r="H2261" s="126"/>
      <c r="I2261" s="126"/>
      <c r="J2261" s="124"/>
      <c r="K2261" s="124" t="s">
        <v>537</v>
      </c>
      <c r="L2261" s="126" t="s">
        <v>961</v>
      </c>
      <c r="M2261" s="127"/>
      <c r="N2261" s="127"/>
    </row>
    <row r="2262" spans="6:14" x14ac:dyDescent="0.25">
      <c r="F2262" s="124" t="s">
        <v>539</v>
      </c>
      <c r="G2262" s="126" t="s">
        <v>962</v>
      </c>
      <c r="H2262" s="126" t="s">
        <v>963</v>
      </c>
      <c r="I2262" s="128">
        <v>891346245</v>
      </c>
      <c r="J2262" s="124" t="s">
        <v>542</v>
      </c>
      <c r="K2262" s="126"/>
      <c r="L2262" s="126" t="s">
        <v>964</v>
      </c>
      <c r="M2262" s="127"/>
      <c r="N2262" s="127"/>
    </row>
    <row r="2263" spans="6:14" x14ac:dyDescent="0.25">
      <c r="F2263" s="124"/>
      <c r="G2263" s="126"/>
      <c r="H2263" s="126"/>
      <c r="I2263" s="126"/>
      <c r="J2263" s="124"/>
      <c r="K2263" s="124" t="s">
        <v>544</v>
      </c>
      <c r="L2263" s="126"/>
      <c r="M2263" s="127"/>
      <c r="N2263" s="127"/>
    </row>
    <row r="2264" spans="6:14" x14ac:dyDescent="0.25">
      <c r="F2264" s="124" t="s">
        <v>545</v>
      </c>
      <c r="G2264" s="126" t="s">
        <v>198</v>
      </c>
      <c r="H2264" s="126"/>
      <c r="I2264" s="126"/>
      <c r="J2264" s="124"/>
      <c r="K2264" s="124" t="s">
        <v>546</v>
      </c>
      <c r="L2264" s="126" t="s">
        <v>975</v>
      </c>
      <c r="M2264" s="127"/>
      <c r="N2264" s="127"/>
    </row>
    <row r="2265" spans="6:14" x14ac:dyDescent="0.25">
      <c r="F2265" s="126"/>
      <c r="G2265" s="126"/>
      <c r="H2265" s="126"/>
      <c r="I2265" s="126"/>
      <c r="J2265" s="126"/>
      <c r="K2265" s="126"/>
      <c r="L2265" s="126"/>
      <c r="M2265" s="127"/>
      <c r="N2265" s="127"/>
    </row>
    <row r="2266" spans="6:14" x14ac:dyDescent="0.25">
      <c r="F2266" s="124" t="s">
        <v>533</v>
      </c>
      <c r="G2266" s="125">
        <v>9132021</v>
      </c>
      <c r="H2266" s="126"/>
      <c r="I2266" s="126"/>
      <c r="J2266" s="124"/>
      <c r="K2266" s="124" t="s">
        <v>124</v>
      </c>
      <c r="L2266" s="126" t="s">
        <v>1760</v>
      </c>
      <c r="M2266" s="127"/>
      <c r="N2266" s="127"/>
    </row>
    <row r="2267" spans="6:14" x14ac:dyDescent="0.25">
      <c r="F2267" s="124" t="s">
        <v>535</v>
      </c>
      <c r="G2267" s="126" t="s">
        <v>960</v>
      </c>
      <c r="H2267" s="126"/>
      <c r="I2267" s="126"/>
      <c r="J2267" s="124"/>
      <c r="K2267" s="124" t="s">
        <v>537</v>
      </c>
      <c r="L2267" s="126" t="s">
        <v>961</v>
      </c>
      <c r="M2267" s="127"/>
      <c r="N2267" s="127"/>
    </row>
    <row r="2268" spans="6:14" x14ac:dyDescent="0.25">
      <c r="F2268" s="124" t="s">
        <v>539</v>
      </c>
      <c r="G2268" s="126" t="s">
        <v>962</v>
      </c>
      <c r="H2268" s="126" t="s">
        <v>963</v>
      </c>
      <c r="I2268" s="128">
        <v>891346245</v>
      </c>
      <c r="J2268" s="124" t="s">
        <v>542</v>
      </c>
      <c r="K2268" s="126"/>
      <c r="L2268" s="126" t="s">
        <v>964</v>
      </c>
      <c r="M2268" s="127"/>
      <c r="N2268" s="127"/>
    </row>
    <row r="2269" spans="6:14" x14ac:dyDescent="0.25">
      <c r="F2269" s="124"/>
      <c r="G2269" s="126"/>
      <c r="H2269" s="126"/>
      <c r="I2269" s="126"/>
      <c r="J2269" s="124"/>
      <c r="K2269" s="124" t="s">
        <v>544</v>
      </c>
      <c r="L2269" s="126"/>
      <c r="M2269" s="127"/>
      <c r="N2269" s="127"/>
    </row>
    <row r="2270" spans="6:14" x14ac:dyDescent="0.25">
      <c r="F2270" s="124" t="s">
        <v>545</v>
      </c>
      <c r="G2270" s="126" t="s">
        <v>198</v>
      </c>
      <c r="H2270" s="126"/>
      <c r="I2270" s="126"/>
      <c r="J2270" s="124"/>
      <c r="K2270" s="124" t="s">
        <v>546</v>
      </c>
      <c r="L2270" s="126" t="s">
        <v>975</v>
      </c>
      <c r="M2270" s="127"/>
      <c r="N2270" s="127"/>
    </row>
    <row r="2271" spans="6:14" x14ac:dyDescent="0.25">
      <c r="F2271" s="126"/>
      <c r="G2271" s="126"/>
      <c r="H2271" s="126"/>
      <c r="I2271" s="126"/>
      <c r="J2271" s="126"/>
      <c r="K2271" s="126"/>
      <c r="L2271" s="126"/>
      <c r="M2271" s="127"/>
      <c r="N2271" s="127"/>
    </row>
    <row r="2272" spans="6:14" x14ac:dyDescent="0.25">
      <c r="F2272" s="124" t="s">
        <v>533</v>
      </c>
      <c r="G2272" s="125">
        <v>9132321</v>
      </c>
      <c r="H2272" s="126"/>
      <c r="I2272" s="126"/>
      <c r="J2272" s="124"/>
      <c r="K2272" s="124" t="s">
        <v>124</v>
      </c>
      <c r="L2272" s="126" t="s">
        <v>1761</v>
      </c>
      <c r="M2272" s="127"/>
      <c r="N2272" s="127"/>
    </row>
    <row r="2273" spans="6:14" x14ac:dyDescent="0.25">
      <c r="F2273" s="124" t="s">
        <v>535</v>
      </c>
      <c r="G2273" s="126" t="s">
        <v>960</v>
      </c>
      <c r="H2273" s="126"/>
      <c r="I2273" s="126"/>
      <c r="J2273" s="124"/>
      <c r="K2273" s="124" t="s">
        <v>537</v>
      </c>
      <c r="L2273" s="126" t="s">
        <v>961</v>
      </c>
      <c r="M2273" s="127"/>
      <c r="N2273" s="127"/>
    </row>
    <row r="2274" spans="6:14" x14ac:dyDescent="0.25">
      <c r="F2274" s="124" t="s">
        <v>539</v>
      </c>
      <c r="G2274" s="126" t="s">
        <v>962</v>
      </c>
      <c r="H2274" s="126" t="s">
        <v>963</v>
      </c>
      <c r="I2274" s="128">
        <v>891346245</v>
      </c>
      <c r="J2274" s="124" t="s">
        <v>542</v>
      </c>
      <c r="K2274" s="126"/>
      <c r="L2274" s="126" t="s">
        <v>687</v>
      </c>
      <c r="M2274" s="127"/>
      <c r="N2274" s="127"/>
    </row>
    <row r="2275" spans="6:14" x14ac:dyDescent="0.25">
      <c r="F2275" s="124"/>
      <c r="G2275" s="126"/>
      <c r="H2275" s="126"/>
      <c r="I2275" s="126"/>
      <c r="J2275" s="124"/>
      <c r="K2275" s="124" t="s">
        <v>544</v>
      </c>
      <c r="L2275" s="126"/>
      <c r="M2275" s="127"/>
      <c r="N2275" s="127"/>
    </row>
    <row r="2276" spans="6:14" x14ac:dyDescent="0.25">
      <c r="F2276" s="124" t="s">
        <v>545</v>
      </c>
      <c r="G2276" s="126" t="s">
        <v>198</v>
      </c>
      <c r="H2276" s="126"/>
      <c r="I2276" s="126"/>
      <c r="J2276" s="124"/>
      <c r="K2276" s="124" t="s">
        <v>546</v>
      </c>
      <c r="L2276" s="126" t="s">
        <v>198</v>
      </c>
      <c r="M2276" s="127"/>
      <c r="N2276" s="127"/>
    </row>
    <row r="2277" spans="6:14" x14ac:dyDescent="0.25">
      <c r="F2277" s="126"/>
      <c r="G2277" s="126"/>
      <c r="H2277" s="126"/>
      <c r="I2277" s="126"/>
      <c r="J2277" s="126"/>
      <c r="K2277" s="126"/>
      <c r="L2277" s="126"/>
      <c r="M2277" s="127"/>
      <c r="N2277" s="127"/>
    </row>
    <row r="2278" spans="6:14" x14ac:dyDescent="0.25">
      <c r="F2278" s="124" t="s">
        <v>533</v>
      </c>
      <c r="G2278" s="125">
        <v>9132421</v>
      </c>
      <c r="H2278" s="126"/>
      <c r="I2278" s="126"/>
      <c r="J2278" s="124"/>
      <c r="K2278" s="124" t="s">
        <v>124</v>
      </c>
      <c r="L2278" s="126" t="s">
        <v>1762</v>
      </c>
      <c r="M2278" s="127"/>
      <c r="N2278" s="127"/>
    </row>
    <row r="2279" spans="6:14" x14ac:dyDescent="0.25">
      <c r="F2279" s="124" t="s">
        <v>535</v>
      </c>
      <c r="G2279" s="126" t="s">
        <v>1242</v>
      </c>
      <c r="H2279" s="126"/>
      <c r="I2279" s="126"/>
      <c r="J2279" s="124"/>
      <c r="K2279" s="124" t="s">
        <v>537</v>
      </c>
      <c r="L2279" s="126" t="s">
        <v>1243</v>
      </c>
      <c r="M2279" s="127"/>
      <c r="N2279" s="127"/>
    </row>
    <row r="2280" spans="6:14" x14ac:dyDescent="0.25">
      <c r="F2280" s="124" t="s">
        <v>539</v>
      </c>
      <c r="G2280" s="131" t="s">
        <v>1244</v>
      </c>
      <c r="H2280" s="126" t="s">
        <v>970</v>
      </c>
      <c r="I2280" s="128">
        <v>605155650</v>
      </c>
      <c r="J2280" s="124" t="s">
        <v>542</v>
      </c>
      <c r="K2280" s="126"/>
      <c r="L2280" s="126" t="s">
        <v>687</v>
      </c>
      <c r="M2280" s="127"/>
      <c r="N2280" s="127"/>
    </row>
    <row r="2281" spans="6:14" x14ac:dyDescent="0.25">
      <c r="F2281" s="124"/>
      <c r="G2281" s="131" t="s">
        <v>1131</v>
      </c>
      <c r="H2281" s="126"/>
      <c r="I2281" s="126"/>
      <c r="J2281" s="124"/>
      <c r="K2281" s="124" t="s">
        <v>544</v>
      </c>
      <c r="L2281" s="126"/>
      <c r="M2281" s="127"/>
      <c r="N2281" s="127"/>
    </row>
    <row r="2282" spans="6:14" x14ac:dyDescent="0.25">
      <c r="F2282" s="124" t="s">
        <v>545</v>
      </c>
      <c r="G2282" s="126" t="s">
        <v>198</v>
      </c>
      <c r="H2282" s="126"/>
      <c r="I2282" s="126"/>
      <c r="J2282" s="124"/>
      <c r="K2282" s="124" t="s">
        <v>546</v>
      </c>
      <c r="L2282" s="126" t="s">
        <v>198</v>
      </c>
      <c r="M2282" s="127"/>
      <c r="N2282" s="127"/>
    </row>
    <row r="2283" spans="6:14" x14ac:dyDescent="0.25">
      <c r="F2283" s="126"/>
      <c r="G2283" s="126"/>
      <c r="H2283" s="126"/>
      <c r="I2283" s="126"/>
      <c r="J2283" s="126"/>
      <c r="K2283" s="126"/>
      <c r="L2283" s="126"/>
      <c r="M2283" s="127"/>
      <c r="N2283" s="127"/>
    </row>
    <row r="2284" spans="6:14" x14ac:dyDescent="0.25">
      <c r="F2284" s="124" t="s">
        <v>533</v>
      </c>
      <c r="G2284" s="125">
        <v>9132521</v>
      </c>
      <c r="H2284" s="126"/>
      <c r="I2284" s="126"/>
      <c r="J2284" s="124"/>
      <c r="K2284" s="124" t="s">
        <v>124</v>
      </c>
      <c r="L2284" s="126" t="s">
        <v>1763</v>
      </c>
      <c r="M2284" s="127"/>
      <c r="N2284" s="127"/>
    </row>
    <row r="2285" spans="6:14" x14ac:dyDescent="0.25">
      <c r="F2285" s="124" t="s">
        <v>535</v>
      </c>
      <c r="G2285" s="131" t="s">
        <v>1001</v>
      </c>
      <c r="H2285" s="131"/>
      <c r="I2285" s="131"/>
      <c r="J2285" s="126"/>
      <c r="K2285" s="126"/>
      <c r="L2285" s="126"/>
      <c r="M2285" s="127"/>
      <c r="N2285" s="127"/>
    </row>
    <row r="2286" spans="6:14" x14ac:dyDescent="0.25">
      <c r="F2286" s="124"/>
      <c r="G2286" s="131" t="s">
        <v>686</v>
      </c>
      <c r="H2286" s="131"/>
      <c r="I2286" s="131"/>
      <c r="J2286" s="124"/>
      <c r="K2286" s="124" t="s">
        <v>537</v>
      </c>
      <c r="L2286" s="126" t="s">
        <v>961</v>
      </c>
      <c r="M2286" s="127"/>
      <c r="N2286" s="127"/>
    </row>
    <row r="2287" spans="6:14" x14ac:dyDescent="0.25">
      <c r="F2287" s="124" t="s">
        <v>539</v>
      </c>
      <c r="G2287" s="126" t="s">
        <v>962</v>
      </c>
      <c r="H2287" s="126" t="s">
        <v>963</v>
      </c>
      <c r="I2287" s="128">
        <v>891346245</v>
      </c>
      <c r="J2287" s="124" t="s">
        <v>542</v>
      </c>
      <c r="K2287" s="126"/>
      <c r="L2287" s="126" t="s">
        <v>687</v>
      </c>
      <c r="M2287" s="127"/>
      <c r="N2287" s="127"/>
    </row>
    <row r="2288" spans="6:14" x14ac:dyDescent="0.25">
      <c r="F2288" s="124"/>
      <c r="G2288" s="126"/>
      <c r="H2288" s="126"/>
      <c r="I2288" s="126"/>
      <c r="J2288" s="124"/>
      <c r="K2288" s="124" t="s">
        <v>544</v>
      </c>
      <c r="L2288" s="126"/>
      <c r="M2288" s="127"/>
      <c r="N2288" s="127"/>
    </row>
    <row r="2289" spans="6:14" x14ac:dyDescent="0.25">
      <c r="F2289" s="124" t="s">
        <v>545</v>
      </c>
      <c r="G2289" s="126" t="s">
        <v>198</v>
      </c>
      <c r="H2289" s="126"/>
      <c r="I2289" s="126"/>
      <c r="J2289" s="124"/>
      <c r="K2289" s="124" t="s">
        <v>546</v>
      </c>
      <c r="L2289" s="126" t="s">
        <v>198</v>
      </c>
      <c r="M2289" s="127"/>
      <c r="N2289" s="127"/>
    </row>
    <row r="2290" spans="6:14" x14ac:dyDescent="0.25">
      <c r="F2290" s="126"/>
      <c r="G2290" s="126"/>
      <c r="H2290" s="126"/>
      <c r="I2290" s="126"/>
      <c r="J2290" s="126"/>
      <c r="K2290" s="126"/>
      <c r="L2290" s="126"/>
      <c r="M2290" s="127"/>
      <c r="N2290" s="127"/>
    </row>
    <row r="2291" spans="6:14" x14ac:dyDescent="0.25">
      <c r="F2291" s="126"/>
      <c r="G2291" s="126"/>
      <c r="H2291" s="126"/>
      <c r="I2291" s="126"/>
      <c r="J2291" s="129" t="s">
        <v>586</v>
      </c>
      <c r="K2291" s="130">
        <v>46</v>
      </c>
      <c r="L2291" s="129" t="s">
        <v>587</v>
      </c>
      <c r="M2291" s="127"/>
      <c r="N2291" s="127"/>
    </row>
    <row r="2292" spans="6:14" x14ac:dyDescent="0.25">
      <c r="F2292" s="126"/>
      <c r="G2292" s="126"/>
      <c r="H2292" s="126"/>
      <c r="I2292" s="126"/>
      <c r="J2292" s="126"/>
      <c r="K2292" s="126"/>
      <c r="L2292" s="126"/>
      <c r="M2292" s="127"/>
      <c r="N2292" s="127"/>
    </row>
    <row r="2293" spans="6:14" x14ac:dyDescent="0.25">
      <c r="F2293" s="124"/>
      <c r="G2293" s="124"/>
      <c r="H2293" s="124"/>
      <c r="I2293" s="126"/>
      <c r="J2293" s="126"/>
      <c r="K2293" s="126"/>
      <c r="L2293" s="126"/>
      <c r="M2293" s="127"/>
      <c r="N2293" s="127"/>
    </row>
    <row r="2294" spans="6:14" x14ac:dyDescent="0.25">
      <c r="F2294" s="126" t="s">
        <v>588</v>
      </c>
      <c r="G2294" s="126"/>
      <c r="H2294" s="126"/>
      <c r="I2294" s="126"/>
      <c r="J2294" s="126"/>
      <c r="K2294" s="126"/>
      <c r="L2294" s="126"/>
      <c r="M2294" s="127"/>
      <c r="N2294" s="127"/>
    </row>
    <row r="2295" spans="6:14" x14ac:dyDescent="0.25">
      <c r="F2295" s="126" t="s">
        <v>589</v>
      </c>
      <c r="G2295" s="126"/>
      <c r="H2295" s="126"/>
      <c r="I2295" s="126"/>
      <c r="J2295" s="126"/>
      <c r="K2295" s="126"/>
      <c r="L2295" s="126"/>
      <c r="M2295" s="127"/>
      <c r="N2295" s="127"/>
    </row>
    <row r="2296" spans="6:14" x14ac:dyDescent="0.25">
      <c r="F2296" s="126"/>
      <c r="G2296" s="126"/>
      <c r="H2296" s="126"/>
      <c r="I2296" s="126"/>
      <c r="J2296" s="126"/>
      <c r="K2296" s="126"/>
      <c r="L2296" s="126"/>
      <c r="M2296" s="127"/>
      <c r="N2296" s="127"/>
    </row>
    <row r="2297" spans="6:14" x14ac:dyDescent="0.25">
      <c r="F2297" s="124" t="s">
        <v>533</v>
      </c>
      <c r="G2297" s="125">
        <v>9132721</v>
      </c>
      <c r="H2297" s="126"/>
      <c r="I2297" s="126"/>
      <c r="J2297" s="124"/>
      <c r="K2297" s="124" t="s">
        <v>124</v>
      </c>
      <c r="L2297" s="126" t="s">
        <v>1764</v>
      </c>
      <c r="M2297" s="127"/>
      <c r="N2297" s="127"/>
    </row>
    <row r="2298" spans="6:14" x14ac:dyDescent="0.25">
      <c r="F2298" s="124" t="s">
        <v>535</v>
      </c>
      <c r="G2298" s="126" t="s">
        <v>1765</v>
      </c>
      <c r="H2298" s="126"/>
      <c r="I2298" s="126"/>
      <c r="J2298" s="124"/>
      <c r="K2298" s="124" t="s">
        <v>537</v>
      </c>
      <c r="L2298" s="126" t="s">
        <v>1766</v>
      </c>
      <c r="M2298" s="127"/>
      <c r="N2298" s="127"/>
    </row>
    <row r="2299" spans="6:14" x14ac:dyDescent="0.25">
      <c r="F2299" s="124" t="s">
        <v>539</v>
      </c>
      <c r="G2299" s="126" t="s">
        <v>1767</v>
      </c>
      <c r="H2299" s="126" t="s">
        <v>1344</v>
      </c>
      <c r="I2299" s="126" t="s">
        <v>1768</v>
      </c>
      <c r="J2299" s="124" t="s">
        <v>542</v>
      </c>
      <c r="K2299" s="126"/>
      <c r="L2299" s="126" t="s">
        <v>1769</v>
      </c>
      <c r="M2299" s="127"/>
      <c r="N2299" s="127"/>
    </row>
    <row r="2300" spans="6:14" x14ac:dyDescent="0.25">
      <c r="F2300" s="124"/>
      <c r="G2300" s="126"/>
      <c r="H2300" s="126"/>
      <c r="I2300" s="126"/>
      <c r="J2300" s="124"/>
      <c r="K2300" s="124" t="s">
        <v>544</v>
      </c>
      <c r="L2300" s="126"/>
      <c r="M2300" s="127"/>
      <c r="N2300" s="127"/>
    </row>
    <row r="2301" spans="6:14" x14ac:dyDescent="0.25">
      <c r="F2301" s="124" t="s">
        <v>545</v>
      </c>
      <c r="G2301" s="126" t="s">
        <v>198</v>
      </c>
      <c r="H2301" s="126"/>
      <c r="I2301" s="126"/>
      <c r="J2301" s="124"/>
      <c r="K2301" s="124" t="s">
        <v>546</v>
      </c>
      <c r="L2301" s="126" t="s">
        <v>1770</v>
      </c>
      <c r="M2301" s="127"/>
      <c r="N2301" s="127"/>
    </row>
    <row r="2302" spans="6:14" x14ac:dyDescent="0.25">
      <c r="F2302" s="126"/>
      <c r="G2302" s="126"/>
      <c r="H2302" s="126"/>
      <c r="I2302" s="126"/>
      <c r="J2302" s="126"/>
      <c r="K2302" s="126"/>
      <c r="L2302" s="126"/>
      <c r="M2302" s="127"/>
      <c r="N2302" s="127"/>
    </row>
    <row r="2303" spans="6:14" x14ac:dyDescent="0.25">
      <c r="F2303" s="124" t="s">
        <v>533</v>
      </c>
      <c r="G2303" s="125">
        <v>9132921</v>
      </c>
      <c r="H2303" s="126"/>
      <c r="I2303" s="126"/>
      <c r="J2303" s="124"/>
      <c r="K2303" s="124" t="s">
        <v>124</v>
      </c>
      <c r="L2303" s="126" t="s">
        <v>1771</v>
      </c>
      <c r="M2303" s="127"/>
      <c r="N2303" s="127"/>
    </row>
    <row r="2304" spans="6:14" x14ac:dyDescent="0.25">
      <c r="F2304" s="124" t="s">
        <v>535</v>
      </c>
      <c r="G2304" s="126" t="s">
        <v>1616</v>
      </c>
      <c r="H2304" s="126"/>
      <c r="I2304" s="126"/>
      <c r="J2304" s="124"/>
      <c r="K2304" s="124" t="s">
        <v>537</v>
      </c>
      <c r="L2304" s="126" t="s">
        <v>1011</v>
      </c>
      <c r="M2304" s="127"/>
      <c r="N2304" s="127"/>
    </row>
    <row r="2305" spans="6:14" x14ac:dyDescent="0.25">
      <c r="F2305" s="124" t="s">
        <v>539</v>
      </c>
      <c r="G2305" s="131" t="s">
        <v>1012</v>
      </c>
      <c r="H2305" s="126" t="s">
        <v>558</v>
      </c>
      <c r="I2305" s="128">
        <v>970358612</v>
      </c>
      <c r="J2305" s="124" t="s">
        <v>542</v>
      </c>
      <c r="K2305" s="126"/>
      <c r="L2305" s="126" t="s">
        <v>687</v>
      </c>
      <c r="M2305" s="127"/>
      <c r="N2305" s="127"/>
    </row>
    <row r="2306" spans="6:14" x14ac:dyDescent="0.25">
      <c r="F2306" s="124"/>
      <c r="G2306" s="131" t="s">
        <v>1014</v>
      </c>
      <c r="H2306" s="126"/>
      <c r="I2306" s="126"/>
      <c r="J2306" s="124"/>
      <c r="K2306" s="124" t="s">
        <v>544</v>
      </c>
      <c r="L2306" s="126"/>
      <c r="M2306" s="127"/>
      <c r="N2306" s="127"/>
    </row>
    <row r="2307" spans="6:14" x14ac:dyDescent="0.25">
      <c r="F2307" s="124" t="s">
        <v>545</v>
      </c>
      <c r="G2307" s="126" t="s">
        <v>198</v>
      </c>
      <c r="H2307" s="126"/>
      <c r="I2307" s="126"/>
      <c r="J2307" s="124"/>
      <c r="K2307" s="124" t="s">
        <v>546</v>
      </c>
      <c r="L2307" s="126" t="s">
        <v>198</v>
      </c>
      <c r="M2307" s="127"/>
      <c r="N2307" s="127"/>
    </row>
    <row r="2308" spans="6:14" x14ac:dyDescent="0.25">
      <c r="F2308" s="126"/>
      <c r="G2308" s="126"/>
      <c r="H2308" s="126"/>
      <c r="I2308" s="126"/>
      <c r="J2308" s="126"/>
      <c r="K2308" s="126"/>
      <c r="L2308" s="126"/>
      <c r="M2308" s="127"/>
      <c r="N2308" s="127"/>
    </row>
    <row r="2309" spans="6:14" x14ac:dyDescent="0.25">
      <c r="F2309" s="124" t="s">
        <v>533</v>
      </c>
      <c r="G2309" s="125">
        <v>9133021</v>
      </c>
      <c r="H2309" s="126"/>
      <c r="I2309" s="126"/>
      <c r="J2309" s="124"/>
      <c r="K2309" s="124" t="s">
        <v>124</v>
      </c>
      <c r="L2309" s="126" t="s">
        <v>1772</v>
      </c>
      <c r="M2309" s="127"/>
      <c r="N2309" s="127"/>
    </row>
    <row r="2310" spans="6:14" x14ac:dyDescent="0.25">
      <c r="F2310" s="124" t="s">
        <v>535</v>
      </c>
      <c r="G2310" s="126" t="s">
        <v>581</v>
      </c>
      <c r="H2310" s="126"/>
      <c r="I2310" s="126"/>
      <c r="J2310" s="124"/>
      <c r="K2310" s="124" t="s">
        <v>537</v>
      </c>
      <c r="L2310" s="126" t="s">
        <v>1011</v>
      </c>
      <c r="M2310" s="127"/>
      <c r="N2310" s="127"/>
    </row>
    <row r="2311" spans="6:14" x14ac:dyDescent="0.25">
      <c r="F2311" s="124" t="s">
        <v>539</v>
      </c>
      <c r="G2311" s="131" t="s">
        <v>1012</v>
      </c>
      <c r="H2311" s="126" t="s">
        <v>558</v>
      </c>
      <c r="I2311" s="128">
        <v>970358612</v>
      </c>
      <c r="J2311" s="124" t="s">
        <v>542</v>
      </c>
      <c r="K2311" s="126"/>
      <c r="L2311" s="126" t="s">
        <v>1773</v>
      </c>
      <c r="M2311" s="127"/>
      <c r="N2311" s="127"/>
    </row>
    <row r="2312" spans="6:14" x14ac:dyDescent="0.25">
      <c r="F2312" s="124"/>
      <c r="G2312" s="131" t="s">
        <v>1014</v>
      </c>
      <c r="H2312" s="126"/>
      <c r="I2312" s="126"/>
      <c r="J2312" s="124"/>
      <c r="K2312" s="124" t="s">
        <v>544</v>
      </c>
      <c r="L2312" s="126"/>
      <c r="M2312" s="127"/>
      <c r="N2312" s="127"/>
    </row>
    <row r="2313" spans="6:14" x14ac:dyDescent="0.25">
      <c r="F2313" s="124" t="s">
        <v>545</v>
      </c>
      <c r="G2313" s="126" t="s">
        <v>198</v>
      </c>
      <c r="H2313" s="126"/>
      <c r="I2313" s="126"/>
      <c r="J2313" s="124"/>
      <c r="K2313" s="124" t="s">
        <v>546</v>
      </c>
      <c r="L2313" s="126" t="s">
        <v>1774</v>
      </c>
      <c r="M2313" s="127"/>
      <c r="N2313" s="127"/>
    </row>
    <row r="2314" spans="6:14" x14ac:dyDescent="0.25">
      <c r="F2314" s="126"/>
      <c r="G2314" s="126"/>
      <c r="H2314" s="126"/>
      <c r="I2314" s="126"/>
      <c r="J2314" s="126"/>
      <c r="K2314" s="126"/>
      <c r="L2314" s="126"/>
      <c r="M2314" s="127"/>
      <c r="N2314" s="127"/>
    </row>
    <row r="2315" spans="6:14" x14ac:dyDescent="0.25">
      <c r="F2315" s="124" t="s">
        <v>533</v>
      </c>
      <c r="G2315" s="125">
        <v>9133521</v>
      </c>
      <c r="H2315" s="126"/>
      <c r="I2315" s="126"/>
      <c r="J2315" s="124"/>
      <c r="K2315" s="124" t="s">
        <v>124</v>
      </c>
      <c r="L2315" s="126" t="s">
        <v>1775</v>
      </c>
      <c r="M2315" s="127"/>
      <c r="N2315" s="127"/>
    </row>
    <row r="2316" spans="6:14" x14ac:dyDescent="0.25">
      <c r="F2316" s="124" t="s">
        <v>535</v>
      </c>
      <c r="G2316" s="126" t="s">
        <v>960</v>
      </c>
      <c r="H2316" s="126"/>
      <c r="I2316" s="126"/>
      <c r="J2316" s="124"/>
      <c r="K2316" s="124" t="s">
        <v>537</v>
      </c>
      <c r="L2316" s="126" t="s">
        <v>961</v>
      </c>
      <c r="M2316" s="127"/>
      <c r="N2316" s="127"/>
    </row>
    <row r="2317" spans="6:14" x14ac:dyDescent="0.25">
      <c r="F2317" s="124" t="s">
        <v>539</v>
      </c>
      <c r="G2317" s="126" t="s">
        <v>962</v>
      </c>
      <c r="H2317" s="126" t="s">
        <v>963</v>
      </c>
      <c r="I2317" s="128">
        <v>891346245</v>
      </c>
      <c r="J2317" s="124" t="s">
        <v>542</v>
      </c>
      <c r="K2317" s="126"/>
      <c r="L2317" s="126" t="s">
        <v>1491</v>
      </c>
      <c r="M2317" s="127"/>
      <c r="N2317" s="127"/>
    </row>
    <row r="2318" spans="6:14" x14ac:dyDescent="0.25">
      <c r="F2318" s="124"/>
      <c r="G2318" s="126"/>
      <c r="H2318" s="126"/>
      <c r="I2318" s="126"/>
      <c r="J2318" s="124"/>
      <c r="K2318" s="124" t="s">
        <v>544</v>
      </c>
      <c r="L2318" s="126"/>
      <c r="M2318" s="127"/>
      <c r="N2318" s="127"/>
    </row>
    <row r="2319" spans="6:14" x14ac:dyDescent="0.25">
      <c r="F2319" s="124" t="s">
        <v>545</v>
      </c>
      <c r="G2319" s="126" t="s">
        <v>198</v>
      </c>
      <c r="H2319" s="126"/>
      <c r="I2319" s="126"/>
      <c r="J2319" s="124"/>
      <c r="K2319" s="124" t="s">
        <v>546</v>
      </c>
      <c r="L2319" s="126" t="s">
        <v>975</v>
      </c>
      <c r="M2319" s="127"/>
      <c r="N2319" s="127"/>
    </row>
    <row r="2320" spans="6:14" x14ac:dyDescent="0.25">
      <c r="F2320" s="126"/>
      <c r="G2320" s="126"/>
      <c r="H2320" s="126"/>
      <c r="I2320" s="126"/>
      <c r="J2320" s="126"/>
      <c r="K2320" s="126"/>
      <c r="L2320" s="126"/>
      <c r="M2320" s="127"/>
      <c r="N2320" s="127"/>
    </row>
    <row r="2321" spans="6:14" x14ac:dyDescent="0.25">
      <c r="F2321" s="124" t="s">
        <v>533</v>
      </c>
      <c r="G2321" s="125">
        <v>9133721</v>
      </c>
      <c r="H2321" s="126"/>
      <c r="I2321" s="126"/>
      <c r="J2321" s="124"/>
      <c r="K2321" s="124" t="s">
        <v>124</v>
      </c>
      <c r="L2321" s="126" t="s">
        <v>1776</v>
      </c>
      <c r="M2321" s="127"/>
      <c r="N2321" s="127"/>
    </row>
    <row r="2322" spans="6:14" x14ac:dyDescent="0.25">
      <c r="F2322" s="124" t="s">
        <v>535</v>
      </c>
      <c r="G2322" s="126" t="s">
        <v>1777</v>
      </c>
      <c r="H2322" s="126"/>
      <c r="I2322" s="126"/>
      <c r="J2322" s="124"/>
      <c r="K2322" s="124" t="s">
        <v>537</v>
      </c>
      <c r="L2322" s="126" t="s">
        <v>1778</v>
      </c>
      <c r="M2322" s="127"/>
      <c r="N2322" s="127"/>
    </row>
    <row r="2323" spans="6:14" x14ac:dyDescent="0.25">
      <c r="F2323" s="124" t="s">
        <v>539</v>
      </c>
      <c r="G2323" s="126" t="s">
        <v>1779</v>
      </c>
      <c r="H2323" s="126" t="s">
        <v>682</v>
      </c>
      <c r="I2323" s="128">
        <v>779020379</v>
      </c>
      <c r="J2323" s="124" t="s">
        <v>542</v>
      </c>
      <c r="K2323" s="126"/>
      <c r="L2323" s="126" t="s">
        <v>1780</v>
      </c>
      <c r="M2323" s="127"/>
      <c r="N2323" s="127"/>
    </row>
    <row r="2324" spans="6:14" x14ac:dyDescent="0.25">
      <c r="F2324" s="124"/>
      <c r="G2324" s="126"/>
      <c r="H2324" s="126"/>
      <c r="I2324" s="126"/>
      <c r="J2324" s="124"/>
      <c r="K2324" s="124" t="s">
        <v>544</v>
      </c>
      <c r="L2324" s="126"/>
      <c r="M2324" s="127"/>
      <c r="N2324" s="127"/>
    </row>
    <row r="2325" spans="6:14" x14ac:dyDescent="0.25">
      <c r="F2325" s="124" t="s">
        <v>545</v>
      </c>
      <c r="G2325" s="126" t="s">
        <v>198</v>
      </c>
      <c r="H2325" s="126"/>
      <c r="I2325" s="126"/>
      <c r="J2325" s="124"/>
      <c r="K2325" s="124" t="s">
        <v>546</v>
      </c>
      <c r="L2325" s="126" t="s">
        <v>1781</v>
      </c>
      <c r="M2325" s="127"/>
      <c r="N2325" s="127"/>
    </row>
    <row r="2326" spans="6:14" x14ac:dyDescent="0.25">
      <c r="F2326" s="126"/>
      <c r="G2326" s="126"/>
      <c r="H2326" s="126"/>
      <c r="I2326" s="126"/>
      <c r="J2326" s="126"/>
      <c r="K2326" s="126"/>
      <c r="L2326" s="126"/>
      <c r="M2326" s="127"/>
      <c r="N2326" s="127"/>
    </row>
    <row r="2327" spans="6:14" x14ac:dyDescent="0.25">
      <c r="F2327" s="124" t="s">
        <v>533</v>
      </c>
      <c r="G2327" s="125">
        <v>9133821</v>
      </c>
      <c r="H2327" s="126"/>
      <c r="I2327" s="126"/>
      <c r="J2327" s="124"/>
      <c r="K2327" s="124" t="s">
        <v>124</v>
      </c>
      <c r="L2327" s="126" t="s">
        <v>1782</v>
      </c>
      <c r="M2327" s="127"/>
      <c r="N2327" s="127"/>
    </row>
    <row r="2328" spans="6:14" x14ac:dyDescent="0.25">
      <c r="F2328" s="124" t="s">
        <v>535</v>
      </c>
      <c r="G2328" s="126" t="s">
        <v>1783</v>
      </c>
      <c r="H2328" s="126"/>
      <c r="I2328" s="126"/>
      <c r="J2328" s="124"/>
      <c r="K2328" s="124" t="s">
        <v>537</v>
      </c>
      <c r="L2328" s="126" t="s">
        <v>1784</v>
      </c>
      <c r="M2328" s="127"/>
      <c r="N2328" s="127"/>
    </row>
    <row r="2329" spans="6:14" x14ac:dyDescent="0.25">
      <c r="F2329" s="124" t="s">
        <v>539</v>
      </c>
      <c r="G2329" s="126" t="s">
        <v>1785</v>
      </c>
      <c r="H2329" s="126" t="s">
        <v>623</v>
      </c>
      <c r="I2329" s="128">
        <v>593279423</v>
      </c>
      <c r="J2329" s="124" t="s">
        <v>542</v>
      </c>
      <c r="K2329" s="126"/>
      <c r="L2329" s="126" t="s">
        <v>1786</v>
      </c>
      <c r="M2329" s="127"/>
      <c r="N2329" s="127"/>
    </row>
    <row r="2330" spans="6:14" x14ac:dyDescent="0.25">
      <c r="F2330" s="124"/>
      <c r="G2330" s="126"/>
      <c r="H2330" s="126"/>
      <c r="I2330" s="126"/>
      <c r="J2330" s="124"/>
      <c r="K2330" s="124" t="s">
        <v>544</v>
      </c>
      <c r="L2330" s="126"/>
      <c r="M2330" s="127"/>
      <c r="N2330" s="127"/>
    </row>
    <row r="2331" spans="6:14" x14ac:dyDescent="0.25">
      <c r="F2331" s="124" t="s">
        <v>545</v>
      </c>
      <c r="G2331" s="126" t="s">
        <v>198</v>
      </c>
      <c r="H2331" s="126"/>
      <c r="I2331" s="126"/>
      <c r="J2331" s="124"/>
      <c r="K2331" s="124" t="s">
        <v>546</v>
      </c>
      <c r="L2331" s="126" t="s">
        <v>1787</v>
      </c>
      <c r="M2331" s="127"/>
      <c r="N2331" s="127"/>
    </row>
    <row r="2332" spans="6:14" x14ac:dyDescent="0.25">
      <c r="F2332" s="126"/>
      <c r="G2332" s="126"/>
      <c r="H2332" s="126"/>
      <c r="I2332" s="126"/>
      <c r="J2332" s="126"/>
      <c r="K2332" s="126"/>
      <c r="L2332" s="126"/>
      <c r="M2332" s="127"/>
      <c r="N2332" s="127"/>
    </row>
    <row r="2333" spans="6:14" x14ac:dyDescent="0.25">
      <c r="F2333" s="124" t="s">
        <v>533</v>
      </c>
      <c r="G2333" s="125">
        <v>9133921</v>
      </c>
      <c r="H2333" s="126"/>
      <c r="I2333" s="126"/>
      <c r="J2333" s="124"/>
      <c r="K2333" s="124" t="s">
        <v>124</v>
      </c>
      <c r="L2333" s="131" t="s">
        <v>1788</v>
      </c>
      <c r="M2333" s="127"/>
      <c r="N2333" s="127"/>
    </row>
    <row r="2334" spans="6:14" x14ac:dyDescent="0.25">
      <c r="F2334" s="126"/>
      <c r="G2334" s="126"/>
      <c r="H2334" s="126"/>
      <c r="I2334" s="126"/>
      <c r="J2334" s="126"/>
      <c r="K2334" s="126"/>
      <c r="L2334" s="131" t="s">
        <v>1789</v>
      </c>
      <c r="M2334" s="127"/>
      <c r="N2334" s="127"/>
    </row>
    <row r="2335" spans="6:14" x14ac:dyDescent="0.25">
      <c r="F2335" s="124" t="s">
        <v>535</v>
      </c>
      <c r="G2335" s="126" t="s">
        <v>1790</v>
      </c>
      <c r="H2335" s="126"/>
      <c r="I2335" s="126"/>
      <c r="J2335" s="124"/>
      <c r="K2335" s="124" t="s">
        <v>537</v>
      </c>
      <c r="L2335" s="126" t="s">
        <v>1791</v>
      </c>
      <c r="M2335" s="127"/>
      <c r="N2335" s="127"/>
    </row>
    <row r="2336" spans="6:14" x14ac:dyDescent="0.25">
      <c r="F2336" s="124" t="s">
        <v>539</v>
      </c>
      <c r="G2336" s="126" t="s">
        <v>1792</v>
      </c>
      <c r="H2336" s="126" t="s">
        <v>970</v>
      </c>
      <c r="I2336" s="128">
        <v>620628557</v>
      </c>
      <c r="J2336" s="124" t="s">
        <v>542</v>
      </c>
      <c r="K2336" s="126"/>
      <c r="L2336" s="126" t="s">
        <v>1570</v>
      </c>
      <c r="M2336" s="127"/>
      <c r="N2336" s="127"/>
    </row>
    <row r="2337" spans="6:14" x14ac:dyDescent="0.25">
      <c r="F2337" s="124"/>
      <c r="G2337" s="126"/>
      <c r="H2337" s="126"/>
      <c r="I2337" s="126"/>
      <c r="J2337" s="124"/>
      <c r="K2337" s="124" t="s">
        <v>544</v>
      </c>
      <c r="L2337" s="126"/>
      <c r="M2337" s="127"/>
      <c r="N2337" s="127"/>
    </row>
    <row r="2338" spans="6:14" x14ac:dyDescent="0.25">
      <c r="F2338" s="124" t="s">
        <v>545</v>
      </c>
      <c r="G2338" s="126" t="s">
        <v>198</v>
      </c>
      <c r="H2338" s="126"/>
      <c r="I2338" s="126"/>
      <c r="J2338" s="124"/>
      <c r="K2338" s="124" t="s">
        <v>546</v>
      </c>
      <c r="L2338" s="126" t="s">
        <v>1571</v>
      </c>
      <c r="M2338" s="127"/>
      <c r="N2338" s="127"/>
    </row>
    <row r="2339" spans="6:14" x14ac:dyDescent="0.25">
      <c r="F2339" s="126"/>
      <c r="G2339" s="126"/>
      <c r="H2339" s="126"/>
      <c r="I2339" s="126"/>
      <c r="J2339" s="126"/>
      <c r="K2339" s="126"/>
      <c r="L2339" s="126"/>
      <c r="M2339" s="127"/>
      <c r="N2339" s="127"/>
    </row>
    <row r="2340" spans="6:14" x14ac:dyDescent="0.25">
      <c r="F2340" s="126"/>
      <c r="G2340" s="126"/>
      <c r="H2340" s="126"/>
      <c r="I2340" s="126"/>
      <c r="J2340" s="129" t="s">
        <v>586</v>
      </c>
      <c r="K2340" s="130">
        <v>47</v>
      </c>
      <c r="L2340" s="129" t="s">
        <v>587</v>
      </c>
      <c r="M2340" s="127"/>
      <c r="N2340" s="127"/>
    </row>
    <row r="2341" spans="6:14" x14ac:dyDescent="0.25">
      <c r="F2341" s="126"/>
      <c r="G2341" s="126"/>
      <c r="H2341" s="126"/>
      <c r="I2341" s="126"/>
      <c r="J2341" s="126"/>
      <c r="K2341" s="126"/>
      <c r="L2341" s="126"/>
      <c r="M2341" s="127"/>
      <c r="N2341" s="127"/>
    </row>
    <row r="2342" spans="6:14" x14ac:dyDescent="0.25">
      <c r="F2342" s="124"/>
      <c r="G2342" s="124"/>
      <c r="H2342" s="124"/>
      <c r="I2342" s="126"/>
      <c r="J2342" s="126"/>
      <c r="K2342" s="126"/>
      <c r="L2342" s="126"/>
      <c r="M2342" s="127"/>
      <c r="N2342" s="127"/>
    </row>
    <row r="2343" spans="6:14" x14ac:dyDescent="0.25">
      <c r="F2343" s="126" t="s">
        <v>588</v>
      </c>
      <c r="G2343" s="126"/>
      <c r="H2343" s="126"/>
      <c r="I2343" s="126"/>
      <c r="J2343" s="126"/>
      <c r="K2343" s="126"/>
      <c r="L2343" s="126"/>
      <c r="M2343" s="127"/>
      <c r="N2343" s="127"/>
    </row>
    <row r="2344" spans="6:14" x14ac:dyDescent="0.25">
      <c r="F2344" s="126" t="s">
        <v>589</v>
      </c>
      <c r="G2344" s="126"/>
      <c r="H2344" s="126"/>
      <c r="I2344" s="126"/>
      <c r="J2344" s="126"/>
      <c r="K2344" s="126"/>
      <c r="L2344" s="126"/>
      <c r="M2344" s="127"/>
      <c r="N2344" s="127"/>
    </row>
    <row r="2345" spans="6:14" x14ac:dyDescent="0.25">
      <c r="F2345" s="126"/>
      <c r="G2345" s="126"/>
      <c r="H2345" s="126"/>
      <c r="I2345" s="126"/>
      <c r="J2345" s="126"/>
      <c r="K2345" s="126"/>
      <c r="L2345" s="126"/>
      <c r="M2345" s="127"/>
      <c r="N2345" s="127"/>
    </row>
    <row r="2346" spans="6:14" x14ac:dyDescent="0.25">
      <c r="F2346" s="124" t="s">
        <v>533</v>
      </c>
      <c r="G2346" s="125">
        <v>9134221</v>
      </c>
      <c r="H2346" s="126"/>
      <c r="I2346" s="126"/>
      <c r="J2346" s="124"/>
      <c r="K2346" s="124" t="s">
        <v>124</v>
      </c>
      <c r="L2346" s="126" t="s">
        <v>1793</v>
      </c>
      <c r="M2346" s="127"/>
      <c r="N2346" s="127"/>
    </row>
    <row r="2347" spans="6:14" x14ac:dyDescent="0.25">
      <c r="F2347" s="124" t="s">
        <v>535</v>
      </c>
      <c r="G2347" s="126" t="s">
        <v>1794</v>
      </c>
      <c r="H2347" s="126"/>
      <c r="I2347" s="126"/>
      <c r="J2347" s="124"/>
      <c r="K2347" s="124" t="s">
        <v>537</v>
      </c>
      <c r="L2347" s="126" t="s">
        <v>1795</v>
      </c>
      <c r="M2347" s="127"/>
      <c r="N2347" s="127"/>
    </row>
    <row r="2348" spans="6:14" x14ac:dyDescent="0.25">
      <c r="F2348" s="124" t="s">
        <v>539</v>
      </c>
      <c r="G2348" s="131" t="s">
        <v>1796</v>
      </c>
      <c r="H2348" s="126" t="s">
        <v>1116</v>
      </c>
      <c r="I2348" s="128">
        <v>802343695</v>
      </c>
      <c r="J2348" s="124" t="s">
        <v>542</v>
      </c>
      <c r="K2348" s="126"/>
      <c r="L2348" s="126" t="s">
        <v>1797</v>
      </c>
      <c r="M2348" s="127"/>
      <c r="N2348" s="127"/>
    </row>
    <row r="2349" spans="6:14" x14ac:dyDescent="0.25">
      <c r="F2349" s="124"/>
      <c r="G2349" s="131" t="s">
        <v>1798</v>
      </c>
      <c r="H2349" s="126"/>
      <c r="I2349" s="126"/>
      <c r="J2349" s="124"/>
      <c r="K2349" s="124" t="s">
        <v>544</v>
      </c>
      <c r="L2349" s="126"/>
      <c r="M2349" s="127"/>
      <c r="N2349" s="127"/>
    </row>
    <row r="2350" spans="6:14" x14ac:dyDescent="0.25">
      <c r="F2350" s="124" t="s">
        <v>545</v>
      </c>
      <c r="G2350" s="126" t="s">
        <v>198</v>
      </c>
      <c r="H2350" s="126"/>
      <c r="I2350" s="126"/>
      <c r="J2350" s="124"/>
      <c r="K2350" s="124" t="s">
        <v>546</v>
      </c>
      <c r="L2350" s="126" t="s">
        <v>1799</v>
      </c>
      <c r="M2350" s="127"/>
      <c r="N2350" s="127"/>
    </row>
    <row r="2351" spans="6:14" x14ac:dyDescent="0.25">
      <c r="F2351" s="126"/>
      <c r="G2351" s="126"/>
      <c r="H2351" s="126"/>
      <c r="I2351" s="126"/>
      <c r="J2351" s="126"/>
      <c r="K2351" s="126"/>
      <c r="L2351" s="126"/>
      <c r="M2351" s="127"/>
      <c r="N2351" s="127"/>
    </row>
    <row r="2352" spans="6:14" x14ac:dyDescent="0.25">
      <c r="F2352" s="124" t="s">
        <v>533</v>
      </c>
      <c r="G2352" s="125">
        <v>9134421</v>
      </c>
      <c r="H2352" s="126"/>
      <c r="I2352" s="126"/>
      <c r="J2352" s="124"/>
      <c r="K2352" s="124" t="s">
        <v>124</v>
      </c>
      <c r="L2352" s="131" t="s">
        <v>1800</v>
      </c>
      <c r="M2352" s="127"/>
      <c r="N2352" s="127"/>
    </row>
    <row r="2353" spans="6:14" x14ac:dyDescent="0.25">
      <c r="F2353" s="126"/>
      <c r="G2353" s="126"/>
      <c r="H2353" s="126"/>
      <c r="I2353" s="126"/>
      <c r="J2353" s="126"/>
      <c r="K2353" s="126"/>
      <c r="L2353" s="131" t="s">
        <v>1801</v>
      </c>
      <c r="M2353" s="127"/>
      <c r="N2353" s="127"/>
    </row>
    <row r="2354" spans="6:14" x14ac:dyDescent="0.25">
      <c r="F2354" s="124" t="s">
        <v>535</v>
      </c>
      <c r="G2354" s="126" t="s">
        <v>1802</v>
      </c>
      <c r="H2354" s="126"/>
      <c r="I2354" s="126"/>
      <c r="J2354" s="124"/>
      <c r="K2354" s="124" t="s">
        <v>537</v>
      </c>
      <c r="L2354" s="126" t="s">
        <v>1803</v>
      </c>
      <c r="M2354" s="127"/>
      <c r="N2354" s="127"/>
    </row>
    <row r="2355" spans="6:14" x14ac:dyDescent="0.25">
      <c r="F2355" s="124" t="s">
        <v>539</v>
      </c>
      <c r="G2355" s="126" t="s">
        <v>1407</v>
      </c>
      <c r="H2355" s="126" t="s">
        <v>1408</v>
      </c>
      <c r="I2355" s="128">
        <v>432152561</v>
      </c>
      <c r="J2355" s="124" t="s">
        <v>542</v>
      </c>
      <c r="K2355" s="126"/>
      <c r="L2355" s="126" t="s">
        <v>1804</v>
      </c>
      <c r="M2355" s="127"/>
      <c r="N2355" s="127"/>
    </row>
    <row r="2356" spans="6:14" x14ac:dyDescent="0.25">
      <c r="F2356" s="124"/>
      <c r="G2356" s="126"/>
      <c r="H2356" s="126"/>
      <c r="I2356" s="126"/>
      <c r="J2356" s="124"/>
      <c r="K2356" s="124" t="s">
        <v>544</v>
      </c>
      <c r="L2356" s="126"/>
      <c r="M2356" s="127"/>
      <c r="N2356" s="127"/>
    </row>
    <row r="2357" spans="6:14" x14ac:dyDescent="0.25">
      <c r="F2357" s="124" t="s">
        <v>545</v>
      </c>
      <c r="G2357" s="126" t="s">
        <v>198</v>
      </c>
      <c r="H2357" s="126"/>
      <c r="I2357" s="126"/>
      <c r="J2357" s="124"/>
      <c r="K2357" s="124" t="s">
        <v>546</v>
      </c>
      <c r="L2357" s="126" t="s">
        <v>1805</v>
      </c>
      <c r="M2357" s="127"/>
      <c r="N2357" s="127"/>
    </row>
    <row r="2358" spans="6:14" x14ac:dyDescent="0.25">
      <c r="F2358" s="126"/>
      <c r="G2358" s="126"/>
      <c r="H2358" s="126"/>
      <c r="I2358" s="126"/>
      <c r="J2358" s="126"/>
      <c r="K2358" s="126"/>
      <c r="L2358" s="126"/>
      <c r="M2358" s="127"/>
      <c r="N2358" s="127"/>
    </row>
    <row r="2359" spans="6:14" x14ac:dyDescent="0.25">
      <c r="F2359" s="124" t="s">
        <v>533</v>
      </c>
      <c r="G2359" s="125">
        <v>9134621</v>
      </c>
      <c r="H2359" s="126"/>
      <c r="I2359" s="126"/>
      <c r="J2359" s="124"/>
      <c r="K2359" s="124" t="s">
        <v>124</v>
      </c>
      <c r="L2359" s="126" t="s">
        <v>1806</v>
      </c>
      <c r="M2359" s="127"/>
      <c r="N2359" s="127"/>
    </row>
    <row r="2360" spans="6:14" x14ac:dyDescent="0.25">
      <c r="F2360" s="124" t="s">
        <v>535</v>
      </c>
      <c r="G2360" s="126" t="s">
        <v>1807</v>
      </c>
      <c r="H2360" s="126"/>
      <c r="I2360" s="126"/>
      <c r="J2360" s="124"/>
      <c r="K2360" s="124" t="s">
        <v>537</v>
      </c>
      <c r="L2360" s="126" t="s">
        <v>1808</v>
      </c>
      <c r="M2360" s="127"/>
      <c r="N2360" s="127"/>
    </row>
    <row r="2361" spans="6:14" x14ac:dyDescent="0.25">
      <c r="F2361" s="124" t="s">
        <v>539</v>
      </c>
      <c r="G2361" s="126" t="s">
        <v>884</v>
      </c>
      <c r="H2361" s="126" t="s">
        <v>682</v>
      </c>
      <c r="I2361" s="128">
        <v>787466554</v>
      </c>
      <c r="J2361" s="124" t="s">
        <v>542</v>
      </c>
      <c r="K2361" s="126"/>
      <c r="L2361" s="126" t="s">
        <v>1809</v>
      </c>
      <c r="M2361" s="127"/>
      <c r="N2361" s="127"/>
    </row>
    <row r="2362" spans="6:14" x14ac:dyDescent="0.25">
      <c r="F2362" s="124"/>
      <c r="G2362" s="126"/>
      <c r="H2362" s="126"/>
      <c r="I2362" s="126"/>
      <c r="J2362" s="124"/>
      <c r="K2362" s="124" t="s">
        <v>544</v>
      </c>
      <c r="L2362" s="126"/>
      <c r="M2362" s="127"/>
      <c r="N2362" s="127"/>
    </row>
    <row r="2363" spans="6:14" x14ac:dyDescent="0.25">
      <c r="F2363" s="124" t="s">
        <v>545</v>
      </c>
      <c r="G2363" s="126" t="s">
        <v>198</v>
      </c>
      <c r="H2363" s="126"/>
      <c r="I2363" s="126"/>
      <c r="J2363" s="124"/>
      <c r="K2363" s="124" t="s">
        <v>546</v>
      </c>
      <c r="L2363" s="126" t="s">
        <v>1810</v>
      </c>
      <c r="M2363" s="127"/>
      <c r="N2363" s="127"/>
    </row>
    <row r="2364" spans="6:14" x14ac:dyDescent="0.25">
      <c r="F2364" s="126"/>
      <c r="G2364" s="126"/>
      <c r="H2364" s="126"/>
      <c r="I2364" s="126"/>
      <c r="J2364" s="126"/>
      <c r="K2364" s="126"/>
      <c r="L2364" s="126"/>
      <c r="M2364" s="127"/>
      <c r="N2364" s="127"/>
    </row>
    <row r="2365" spans="6:14" x14ac:dyDescent="0.25">
      <c r="F2365" s="124" t="s">
        <v>533</v>
      </c>
      <c r="G2365" s="125">
        <v>9134821</v>
      </c>
      <c r="H2365" s="126"/>
      <c r="I2365" s="126"/>
      <c r="J2365" s="124"/>
      <c r="K2365" s="124" t="s">
        <v>124</v>
      </c>
      <c r="L2365" s="126" t="s">
        <v>1811</v>
      </c>
      <c r="M2365" s="127"/>
      <c r="N2365" s="127"/>
    </row>
    <row r="2366" spans="6:14" x14ac:dyDescent="0.25">
      <c r="F2366" s="124" t="s">
        <v>535</v>
      </c>
      <c r="G2366" s="126" t="s">
        <v>1271</v>
      </c>
      <c r="H2366" s="126"/>
      <c r="I2366" s="126"/>
      <c r="J2366" s="124"/>
      <c r="K2366" s="124" t="s">
        <v>537</v>
      </c>
      <c r="L2366" s="126" t="s">
        <v>961</v>
      </c>
      <c r="M2366" s="127"/>
      <c r="N2366" s="127"/>
    </row>
    <row r="2367" spans="6:14" x14ac:dyDescent="0.25">
      <c r="F2367" s="124" t="s">
        <v>539</v>
      </c>
      <c r="G2367" s="126" t="s">
        <v>962</v>
      </c>
      <c r="H2367" s="126" t="s">
        <v>963</v>
      </c>
      <c r="I2367" s="128">
        <v>891346245</v>
      </c>
      <c r="J2367" s="124" t="s">
        <v>542</v>
      </c>
      <c r="K2367" s="126"/>
      <c r="L2367" s="126" t="s">
        <v>964</v>
      </c>
      <c r="M2367" s="127"/>
      <c r="N2367" s="127"/>
    </row>
    <row r="2368" spans="6:14" x14ac:dyDescent="0.25">
      <c r="F2368" s="124"/>
      <c r="G2368" s="126"/>
      <c r="H2368" s="126"/>
      <c r="I2368" s="126"/>
      <c r="J2368" s="124"/>
      <c r="K2368" s="124" t="s">
        <v>544</v>
      </c>
      <c r="L2368" s="126"/>
      <c r="M2368" s="127"/>
      <c r="N2368" s="127"/>
    </row>
    <row r="2369" spans="6:14" x14ac:dyDescent="0.25">
      <c r="F2369" s="124" t="s">
        <v>545</v>
      </c>
      <c r="G2369" s="126" t="s">
        <v>198</v>
      </c>
      <c r="H2369" s="126"/>
      <c r="I2369" s="126"/>
      <c r="J2369" s="124"/>
      <c r="K2369" s="124" t="s">
        <v>546</v>
      </c>
      <c r="L2369" s="126" t="s">
        <v>975</v>
      </c>
      <c r="M2369" s="127"/>
      <c r="N2369" s="127"/>
    </row>
    <row r="2370" spans="6:14" x14ac:dyDescent="0.25">
      <c r="F2370" s="126"/>
      <c r="G2370" s="126"/>
      <c r="H2370" s="126"/>
      <c r="I2370" s="126"/>
      <c r="J2370" s="126"/>
      <c r="K2370" s="126"/>
      <c r="L2370" s="126"/>
      <c r="M2370" s="127"/>
      <c r="N2370" s="127"/>
    </row>
    <row r="2371" spans="6:14" x14ac:dyDescent="0.25">
      <c r="F2371" s="124" t="s">
        <v>533</v>
      </c>
      <c r="G2371" s="125">
        <v>9134921</v>
      </c>
      <c r="H2371" s="126"/>
      <c r="I2371" s="126"/>
      <c r="J2371" s="124"/>
      <c r="K2371" s="124" t="s">
        <v>124</v>
      </c>
      <c r="L2371" s="126" t="s">
        <v>1812</v>
      </c>
      <c r="M2371" s="127"/>
      <c r="N2371" s="127"/>
    </row>
    <row r="2372" spans="6:14" x14ac:dyDescent="0.25">
      <c r="F2372" s="124" t="s">
        <v>535</v>
      </c>
      <c r="G2372" s="126" t="s">
        <v>1242</v>
      </c>
      <c r="H2372" s="126"/>
      <c r="I2372" s="126"/>
      <c r="J2372" s="124"/>
      <c r="K2372" s="124" t="s">
        <v>537</v>
      </c>
      <c r="L2372" s="126" t="s">
        <v>1243</v>
      </c>
      <c r="M2372" s="127"/>
      <c r="N2372" s="127"/>
    </row>
    <row r="2373" spans="6:14" x14ac:dyDescent="0.25">
      <c r="F2373" s="124" t="s">
        <v>539</v>
      </c>
      <c r="G2373" s="131" t="s">
        <v>1244</v>
      </c>
      <c r="H2373" s="126" t="s">
        <v>970</v>
      </c>
      <c r="I2373" s="128">
        <v>605155650</v>
      </c>
      <c r="J2373" s="124" t="s">
        <v>542</v>
      </c>
      <c r="K2373" s="126"/>
      <c r="L2373" s="126" t="s">
        <v>1245</v>
      </c>
      <c r="M2373" s="127"/>
      <c r="N2373" s="127"/>
    </row>
    <row r="2374" spans="6:14" x14ac:dyDescent="0.25">
      <c r="F2374" s="124"/>
      <c r="G2374" s="131" t="s">
        <v>1131</v>
      </c>
      <c r="H2374" s="126"/>
      <c r="I2374" s="126"/>
      <c r="J2374" s="124"/>
      <c r="K2374" s="124" t="s">
        <v>544</v>
      </c>
      <c r="L2374" s="126"/>
      <c r="M2374" s="127"/>
      <c r="N2374" s="127"/>
    </row>
    <row r="2375" spans="6:14" x14ac:dyDescent="0.25">
      <c r="F2375" s="124" t="s">
        <v>545</v>
      </c>
      <c r="G2375" s="126" t="s">
        <v>198</v>
      </c>
      <c r="H2375" s="126"/>
      <c r="I2375" s="126"/>
      <c r="J2375" s="124"/>
      <c r="K2375" s="124" t="s">
        <v>546</v>
      </c>
      <c r="L2375" s="126" t="s">
        <v>1246</v>
      </c>
      <c r="M2375" s="127"/>
      <c r="N2375" s="127"/>
    </row>
    <row r="2376" spans="6:14" x14ac:dyDescent="0.25">
      <c r="F2376" s="126"/>
      <c r="G2376" s="126"/>
      <c r="H2376" s="126"/>
      <c r="I2376" s="126"/>
      <c r="J2376" s="126"/>
      <c r="K2376" s="126"/>
      <c r="L2376" s="126"/>
      <c r="M2376" s="127"/>
      <c r="N2376" s="127"/>
    </row>
    <row r="2377" spans="6:14" x14ac:dyDescent="0.25">
      <c r="F2377" s="124" t="s">
        <v>533</v>
      </c>
      <c r="G2377" s="125">
        <v>9135021</v>
      </c>
      <c r="H2377" s="126"/>
      <c r="I2377" s="126"/>
      <c r="J2377" s="124"/>
      <c r="K2377" s="124" t="s">
        <v>124</v>
      </c>
      <c r="L2377" s="126" t="s">
        <v>1813</v>
      </c>
      <c r="M2377" s="127"/>
      <c r="N2377" s="127"/>
    </row>
    <row r="2378" spans="6:14" x14ac:dyDescent="0.25">
      <c r="F2378" s="124" t="s">
        <v>535</v>
      </c>
      <c r="G2378" s="126" t="s">
        <v>1412</v>
      </c>
      <c r="H2378" s="126"/>
      <c r="I2378" s="126"/>
      <c r="J2378" s="124"/>
      <c r="K2378" s="124" t="s">
        <v>537</v>
      </c>
      <c r="L2378" s="126" t="s">
        <v>961</v>
      </c>
      <c r="M2378" s="127"/>
      <c r="N2378" s="127"/>
    </row>
    <row r="2379" spans="6:14" x14ac:dyDescent="0.25">
      <c r="F2379" s="124" t="s">
        <v>539</v>
      </c>
      <c r="G2379" s="126" t="s">
        <v>962</v>
      </c>
      <c r="H2379" s="126" t="s">
        <v>963</v>
      </c>
      <c r="I2379" s="128">
        <v>891346245</v>
      </c>
      <c r="J2379" s="124" t="s">
        <v>542</v>
      </c>
      <c r="K2379" s="126"/>
      <c r="L2379" s="126" t="s">
        <v>964</v>
      </c>
      <c r="M2379" s="127"/>
      <c r="N2379" s="127"/>
    </row>
    <row r="2380" spans="6:14" x14ac:dyDescent="0.25">
      <c r="F2380" s="124"/>
      <c r="G2380" s="126"/>
      <c r="H2380" s="126"/>
      <c r="I2380" s="126"/>
      <c r="J2380" s="124"/>
      <c r="K2380" s="124" t="s">
        <v>544</v>
      </c>
      <c r="L2380" s="126"/>
      <c r="M2380" s="127"/>
      <c r="N2380" s="127"/>
    </row>
    <row r="2381" spans="6:14" x14ac:dyDescent="0.25">
      <c r="F2381" s="124" t="s">
        <v>545</v>
      </c>
      <c r="G2381" s="126" t="s">
        <v>198</v>
      </c>
      <c r="H2381" s="126"/>
      <c r="I2381" s="126"/>
      <c r="J2381" s="124"/>
      <c r="K2381" s="124" t="s">
        <v>546</v>
      </c>
      <c r="L2381" s="126" t="s">
        <v>975</v>
      </c>
      <c r="M2381" s="127"/>
      <c r="N2381" s="127"/>
    </row>
    <row r="2382" spans="6:14" x14ac:dyDescent="0.25">
      <c r="F2382" s="126"/>
      <c r="G2382" s="126"/>
      <c r="H2382" s="126"/>
      <c r="I2382" s="126"/>
      <c r="J2382" s="126"/>
      <c r="K2382" s="126"/>
      <c r="L2382" s="126"/>
      <c r="M2382" s="127"/>
      <c r="N2382" s="127"/>
    </row>
    <row r="2383" spans="6:14" x14ac:dyDescent="0.25">
      <c r="F2383" s="124" t="s">
        <v>533</v>
      </c>
      <c r="G2383" s="125">
        <v>9135221</v>
      </c>
      <c r="H2383" s="126"/>
      <c r="I2383" s="126"/>
      <c r="J2383" s="124"/>
      <c r="K2383" s="124" t="s">
        <v>124</v>
      </c>
      <c r="L2383" s="126" t="s">
        <v>1814</v>
      </c>
      <c r="M2383" s="127"/>
      <c r="N2383" s="127"/>
    </row>
    <row r="2384" spans="6:14" x14ac:dyDescent="0.25">
      <c r="F2384" s="124" t="s">
        <v>535</v>
      </c>
      <c r="G2384" s="126" t="s">
        <v>960</v>
      </c>
      <c r="H2384" s="126"/>
      <c r="I2384" s="126"/>
      <c r="J2384" s="124"/>
      <c r="K2384" s="124" t="s">
        <v>537</v>
      </c>
      <c r="L2384" s="126" t="s">
        <v>961</v>
      </c>
      <c r="M2384" s="127"/>
      <c r="N2384" s="127"/>
    </row>
    <row r="2385" spans="6:14" x14ac:dyDescent="0.25">
      <c r="F2385" s="124" t="s">
        <v>539</v>
      </c>
      <c r="G2385" s="126" t="s">
        <v>962</v>
      </c>
      <c r="H2385" s="126" t="s">
        <v>963</v>
      </c>
      <c r="I2385" s="128">
        <v>891346245</v>
      </c>
      <c r="J2385" s="124" t="s">
        <v>542</v>
      </c>
      <c r="K2385" s="126"/>
      <c r="L2385" s="126" t="s">
        <v>964</v>
      </c>
      <c r="M2385" s="127"/>
      <c r="N2385" s="127"/>
    </row>
    <row r="2386" spans="6:14" x14ac:dyDescent="0.25">
      <c r="F2386" s="124"/>
      <c r="G2386" s="126"/>
      <c r="H2386" s="126"/>
      <c r="I2386" s="126"/>
      <c r="J2386" s="124"/>
      <c r="K2386" s="124" t="s">
        <v>544</v>
      </c>
      <c r="L2386" s="126"/>
      <c r="M2386" s="127"/>
      <c r="N2386" s="127"/>
    </row>
    <row r="2387" spans="6:14" x14ac:dyDescent="0.25">
      <c r="F2387" s="124" t="s">
        <v>545</v>
      </c>
      <c r="G2387" s="126" t="s">
        <v>198</v>
      </c>
      <c r="H2387" s="126"/>
      <c r="I2387" s="126"/>
      <c r="J2387" s="124"/>
      <c r="K2387" s="124" t="s">
        <v>546</v>
      </c>
      <c r="L2387" s="126" t="s">
        <v>975</v>
      </c>
      <c r="M2387" s="127"/>
      <c r="N2387" s="127"/>
    </row>
    <row r="2388" spans="6:14" x14ac:dyDescent="0.25">
      <c r="F2388" s="126"/>
      <c r="G2388" s="126"/>
      <c r="H2388" s="126"/>
      <c r="I2388" s="126"/>
      <c r="J2388" s="126"/>
      <c r="K2388" s="126"/>
      <c r="L2388" s="126"/>
      <c r="M2388" s="127"/>
      <c r="N2388" s="127"/>
    </row>
    <row r="2389" spans="6:14" x14ac:dyDescent="0.25">
      <c r="F2389" s="126"/>
      <c r="G2389" s="126"/>
      <c r="H2389" s="126"/>
      <c r="I2389" s="126"/>
      <c r="J2389" s="129" t="s">
        <v>586</v>
      </c>
      <c r="K2389" s="130">
        <v>48</v>
      </c>
      <c r="L2389" s="129" t="s">
        <v>587</v>
      </c>
      <c r="M2389" s="127"/>
      <c r="N2389" s="127"/>
    </row>
    <row r="2390" spans="6:14" x14ac:dyDescent="0.25">
      <c r="F2390" s="126"/>
      <c r="G2390" s="126"/>
      <c r="H2390" s="126"/>
      <c r="I2390" s="126"/>
      <c r="J2390" s="126"/>
      <c r="K2390" s="126"/>
      <c r="L2390" s="126"/>
      <c r="M2390" s="127"/>
      <c r="N2390" s="127"/>
    </row>
    <row r="2391" spans="6:14" x14ac:dyDescent="0.25">
      <c r="F2391" s="124"/>
      <c r="G2391" s="124"/>
      <c r="H2391" s="124"/>
      <c r="I2391" s="126"/>
      <c r="J2391" s="126"/>
      <c r="K2391" s="126"/>
      <c r="L2391" s="126"/>
      <c r="M2391" s="127"/>
      <c r="N2391" s="127"/>
    </row>
    <row r="2392" spans="6:14" x14ac:dyDescent="0.25">
      <c r="F2392" s="126" t="s">
        <v>588</v>
      </c>
      <c r="G2392" s="126"/>
      <c r="H2392" s="126"/>
      <c r="I2392" s="126"/>
      <c r="J2392" s="126"/>
      <c r="K2392" s="126"/>
      <c r="L2392" s="126"/>
      <c r="M2392" s="127"/>
      <c r="N2392" s="127"/>
    </row>
    <row r="2393" spans="6:14" x14ac:dyDescent="0.25">
      <c r="F2393" s="126" t="s">
        <v>589</v>
      </c>
      <c r="G2393" s="126"/>
      <c r="H2393" s="126"/>
      <c r="I2393" s="126"/>
      <c r="J2393" s="126"/>
      <c r="K2393" s="126"/>
      <c r="L2393" s="126"/>
      <c r="M2393" s="127"/>
      <c r="N2393" s="127"/>
    </row>
    <row r="2394" spans="6:14" x14ac:dyDescent="0.25">
      <c r="F2394" s="126"/>
      <c r="G2394" s="126"/>
      <c r="H2394" s="126"/>
      <c r="I2394" s="126"/>
      <c r="J2394" s="126"/>
      <c r="K2394" s="126"/>
      <c r="L2394" s="126"/>
      <c r="M2394" s="127"/>
      <c r="N2394" s="127"/>
    </row>
    <row r="2395" spans="6:14" x14ac:dyDescent="0.25">
      <c r="F2395" s="124" t="s">
        <v>533</v>
      </c>
      <c r="G2395" s="125">
        <v>9135421</v>
      </c>
      <c r="H2395" s="126"/>
      <c r="I2395" s="126"/>
      <c r="J2395" s="124"/>
      <c r="K2395" s="124" t="s">
        <v>124</v>
      </c>
      <c r="L2395" s="126" t="s">
        <v>1815</v>
      </c>
      <c r="M2395" s="127"/>
      <c r="N2395" s="127"/>
    </row>
    <row r="2396" spans="6:14" x14ac:dyDescent="0.25">
      <c r="F2396" s="124" t="s">
        <v>535</v>
      </c>
      <c r="G2396" s="126" t="s">
        <v>960</v>
      </c>
      <c r="H2396" s="126"/>
      <c r="I2396" s="126"/>
      <c r="J2396" s="124"/>
      <c r="K2396" s="124" t="s">
        <v>537</v>
      </c>
      <c r="L2396" s="126" t="s">
        <v>961</v>
      </c>
      <c r="M2396" s="127"/>
      <c r="N2396" s="127"/>
    </row>
    <row r="2397" spans="6:14" x14ac:dyDescent="0.25">
      <c r="F2397" s="124" t="s">
        <v>539</v>
      </c>
      <c r="G2397" s="126" t="s">
        <v>962</v>
      </c>
      <c r="H2397" s="126" t="s">
        <v>963</v>
      </c>
      <c r="I2397" s="128">
        <v>891346245</v>
      </c>
      <c r="J2397" s="124" t="s">
        <v>542</v>
      </c>
      <c r="K2397" s="126"/>
      <c r="L2397" s="126" t="s">
        <v>964</v>
      </c>
      <c r="M2397" s="127"/>
      <c r="N2397" s="127"/>
    </row>
    <row r="2398" spans="6:14" x14ac:dyDescent="0.25">
      <c r="F2398" s="124"/>
      <c r="G2398" s="126"/>
      <c r="H2398" s="126"/>
      <c r="I2398" s="126"/>
      <c r="J2398" s="124"/>
      <c r="K2398" s="124" t="s">
        <v>544</v>
      </c>
      <c r="L2398" s="126"/>
      <c r="M2398" s="127"/>
      <c r="N2398" s="127"/>
    </row>
    <row r="2399" spans="6:14" x14ac:dyDescent="0.25">
      <c r="F2399" s="124" t="s">
        <v>545</v>
      </c>
      <c r="G2399" s="126" t="s">
        <v>198</v>
      </c>
      <c r="H2399" s="126"/>
      <c r="I2399" s="126"/>
      <c r="J2399" s="124"/>
      <c r="K2399" s="124" t="s">
        <v>546</v>
      </c>
      <c r="L2399" s="126" t="s">
        <v>975</v>
      </c>
      <c r="M2399" s="127"/>
      <c r="N2399" s="127"/>
    </row>
    <row r="2400" spans="6:14" x14ac:dyDescent="0.25">
      <c r="F2400" s="126"/>
      <c r="G2400" s="126"/>
      <c r="H2400" s="126"/>
      <c r="I2400" s="126"/>
      <c r="J2400" s="126"/>
      <c r="K2400" s="126"/>
      <c r="L2400" s="126"/>
      <c r="M2400" s="127"/>
      <c r="N2400" s="127"/>
    </row>
    <row r="2401" spans="6:14" x14ac:dyDescent="0.25">
      <c r="F2401" s="124" t="s">
        <v>533</v>
      </c>
      <c r="G2401" s="125">
        <v>9135621</v>
      </c>
      <c r="H2401" s="126"/>
      <c r="I2401" s="126"/>
      <c r="J2401" s="124"/>
      <c r="K2401" s="124" t="s">
        <v>124</v>
      </c>
      <c r="L2401" s="126" t="s">
        <v>1816</v>
      </c>
      <c r="M2401" s="127"/>
      <c r="N2401" s="127"/>
    </row>
    <row r="2402" spans="6:14" x14ac:dyDescent="0.25">
      <c r="F2402" s="124" t="s">
        <v>535</v>
      </c>
      <c r="G2402" s="126" t="s">
        <v>914</v>
      </c>
      <c r="H2402" s="126"/>
      <c r="I2402" s="126"/>
      <c r="J2402" s="124"/>
      <c r="K2402" s="124" t="s">
        <v>537</v>
      </c>
      <c r="L2402" s="126" t="s">
        <v>1817</v>
      </c>
      <c r="M2402" s="127"/>
      <c r="N2402" s="127"/>
    </row>
    <row r="2403" spans="6:14" x14ac:dyDescent="0.25">
      <c r="F2403" s="124" t="s">
        <v>539</v>
      </c>
      <c r="G2403" s="126" t="s">
        <v>987</v>
      </c>
      <c r="H2403" s="126" t="s">
        <v>970</v>
      </c>
      <c r="I2403" s="128">
        <v>606060000</v>
      </c>
      <c r="J2403" s="124" t="s">
        <v>542</v>
      </c>
      <c r="K2403" s="126"/>
      <c r="L2403" s="126" t="s">
        <v>964</v>
      </c>
      <c r="M2403" s="127"/>
      <c r="N2403" s="127"/>
    </row>
    <row r="2404" spans="6:14" x14ac:dyDescent="0.25">
      <c r="F2404" s="124"/>
      <c r="G2404" s="126"/>
      <c r="H2404" s="126"/>
      <c r="I2404" s="126"/>
      <c r="J2404" s="124"/>
      <c r="K2404" s="124" t="s">
        <v>544</v>
      </c>
      <c r="L2404" s="126"/>
      <c r="M2404" s="127"/>
      <c r="N2404" s="127"/>
    </row>
    <row r="2405" spans="6:14" x14ac:dyDescent="0.25">
      <c r="F2405" s="124" t="s">
        <v>545</v>
      </c>
      <c r="G2405" s="126" t="s">
        <v>198</v>
      </c>
      <c r="H2405" s="126"/>
      <c r="I2405" s="126"/>
      <c r="J2405" s="124"/>
      <c r="K2405" s="124" t="s">
        <v>546</v>
      </c>
      <c r="L2405" s="126" t="s">
        <v>975</v>
      </c>
      <c r="M2405" s="127"/>
      <c r="N2405" s="127"/>
    </row>
    <row r="2406" spans="6:14" x14ac:dyDescent="0.25">
      <c r="F2406" s="126"/>
      <c r="G2406" s="126"/>
      <c r="H2406" s="126"/>
      <c r="I2406" s="126"/>
      <c r="J2406" s="126"/>
      <c r="K2406" s="126"/>
      <c r="L2406" s="126"/>
      <c r="M2406" s="127"/>
      <c r="N2406" s="127"/>
    </row>
    <row r="2407" spans="6:14" x14ac:dyDescent="0.25">
      <c r="F2407" s="124" t="s">
        <v>533</v>
      </c>
      <c r="G2407" s="125">
        <v>9135721</v>
      </c>
      <c r="H2407" s="126"/>
      <c r="I2407" s="126"/>
      <c r="J2407" s="124"/>
      <c r="K2407" s="124" t="s">
        <v>124</v>
      </c>
      <c r="L2407" s="126" t="s">
        <v>1818</v>
      </c>
      <c r="M2407" s="127"/>
      <c r="N2407" s="127"/>
    </row>
    <row r="2408" spans="6:14" x14ac:dyDescent="0.25">
      <c r="F2408" s="124" t="s">
        <v>535</v>
      </c>
      <c r="G2408" s="126" t="s">
        <v>960</v>
      </c>
      <c r="H2408" s="126"/>
      <c r="I2408" s="126"/>
      <c r="J2408" s="124"/>
      <c r="K2408" s="124" t="s">
        <v>537</v>
      </c>
      <c r="L2408" s="126" t="s">
        <v>961</v>
      </c>
      <c r="M2408" s="127"/>
      <c r="N2408" s="127"/>
    </row>
    <row r="2409" spans="6:14" x14ac:dyDescent="0.25">
      <c r="F2409" s="124" t="s">
        <v>539</v>
      </c>
      <c r="G2409" s="126" t="s">
        <v>962</v>
      </c>
      <c r="H2409" s="126" t="s">
        <v>963</v>
      </c>
      <c r="I2409" s="128">
        <v>891346245</v>
      </c>
      <c r="J2409" s="124" t="s">
        <v>542</v>
      </c>
      <c r="K2409" s="126"/>
      <c r="L2409" s="126" t="s">
        <v>964</v>
      </c>
      <c r="M2409" s="127"/>
      <c r="N2409" s="127"/>
    </row>
    <row r="2410" spans="6:14" x14ac:dyDescent="0.25">
      <c r="F2410" s="124"/>
      <c r="G2410" s="126"/>
      <c r="H2410" s="126"/>
      <c r="I2410" s="126"/>
      <c r="J2410" s="124"/>
      <c r="K2410" s="124" t="s">
        <v>544</v>
      </c>
      <c r="L2410" s="126"/>
      <c r="M2410" s="127"/>
      <c r="N2410" s="127"/>
    </row>
    <row r="2411" spans="6:14" x14ac:dyDescent="0.25">
      <c r="F2411" s="124" t="s">
        <v>545</v>
      </c>
      <c r="G2411" s="126" t="s">
        <v>198</v>
      </c>
      <c r="H2411" s="126"/>
      <c r="I2411" s="126"/>
      <c r="J2411" s="124"/>
      <c r="K2411" s="124" t="s">
        <v>546</v>
      </c>
      <c r="L2411" s="126" t="s">
        <v>975</v>
      </c>
      <c r="M2411" s="127"/>
      <c r="N2411" s="127"/>
    </row>
    <row r="2412" spans="6:14" x14ac:dyDescent="0.25">
      <c r="F2412" s="126"/>
      <c r="G2412" s="126"/>
      <c r="H2412" s="126"/>
      <c r="I2412" s="126"/>
      <c r="J2412" s="126"/>
      <c r="K2412" s="126"/>
      <c r="L2412" s="126"/>
      <c r="M2412" s="127"/>
      <c r="N2412" s="127"/>
    </row>
    <row r="2413" spans="6:14" x14ac:dyDescent="0.25">
      <c r="F2413" s="124" t="s">
        <v>533</v>
      </c>
      <c r="G2413" s="125">
        <v>9135921</v>
      </c>
      <c r="H2413" s="126"/>
      <c r="I2413" s="126"/>
      <c r="J2413" s="124"/>
      <c r="K2413" s="124" t="s">
        <v>124</v>
      </c>
      <c r="L2413" s="126" t="s">
        <v>1819</v>
      </c>
      <c r="M2413" s="127"/>
      <c r="N2413" s="127"/>
    </row>
    <row r="2414" spans="6:14" x14ac:dyDescent="0.25">
      <c r="F2414" s="124" t="s">
        <v>535</v>
      </c>
      <c r="G2414" s="126" t="s">
        <v>960</v>
      </c>
      <c r="H2414" s="126"/>
      <c r="I2414" s="126"/>
      <c r="J2414" s="124"/>
      <c r="K2414" s="124" t="s">
        <v>537</v>
      </c>
      <c r="L2414" s="126" t="s">
        <v>961</v>
      </c>
      <c r="M2414" s="127"/>
      <c r="N2414" s="127"/>
    </row>
    <row r="2415" spans="6:14" x14ac:dyDescent="0.25">
      <c r="F2415" s="124" t="s">
        <v>539</v>
      </c>
      <c r="G2415" s="126" t="s">
        <v>962</v>
      </c>
      <c r="H2415" s="126" t="s">
        <v>963</v>
      </c>
      <c r="I2415" s="128">
        <v>891346245</v>
      </c>
      <c r="J2415" s="124" t="s">
        <v>542</v>
      </c>
      <c r="K2415" s="126"/>
      <c r="L2415" s="126" t="s">
        <v>687</v>
      </c>
      <c r="M2415" s="127"/>
      <c r="N2415" s="127"/>
    </row>
    <row r="2416" spans="6:14" x14ac:dyDescent="0.25">
      <c r="F2416" s="124"/>
      <c r="G2416" s="126"/>
      <c r="H2416" s="126"/>
      <c r="I2416" s="126"/>
      <c r="J2416" s="124"/>
      <c r="K2416" s="124" t="s">
        <v>544</v>
      </c>
      <c r="L2416" s="126"/>
      <c r="M2416" s="127"/>
      <c r="N2416" s="127"/>
    </row>
    <row r="2417" spans="6:14" x14ac:dyDescent="0.25">
      <c r="F2417" s="124" t="s">
        <v>545</v>
      </c>
      <c r="G2417" s="126" t="s">
        <v>198</v>
      </c>
      <c r="H2417" s="126"/>
      <c r="I2417" s="126"/>
      <c r="J2417" s="124"/>
      <c r="K2417" s="124" t="s">
        <v>546</v>
      </c>
      <c r="L2417" s="126" t="s">
        <v>198</v>
      </c>
      <c r="M2417" s="127"/>
      <c r="N2417" s="127"/>
    </row>
    <row r="2418" spans="6:14" x14ac:dyDescent="0.25">
      <c r="F2418" s="126"/>
      <c r="G2418" s="126"/>
      <c r="H2418" s="126"/>
      <c r="I2418" s="126"/>
      <c r="J2418" s="126"/>
      <c r="K2418" s="126"/>
      <c r="L2418" s="126"/>
      <c r="M2418" s="127"/>
      <c r="N2418" s="127"/>
    </row>
    <row r="2419" spans="6:14" x14ac:dyDescent="0.25">
      <c r="F2419" s="124" t="s">
        <v>533</v>
      </c>
      <c r="G2419" s="125">
        <v>9136021</v>
      </c>
      <c r="H2419" s="126"/>
      <c r="I2419" s="126"/>
      <c r="J2419" s="124"/>
      <c r="K2419" s="124" t="s">
        <v>124</v>
      </c>
      <c r="L2419" s="126" t="s">
        <v>1820</v>
      </c>
      <c r="M2419" s="127"/>
      <c r="N2419" s="127"/>
    </row>
    <row r="2420" spans="6:14" x14ac:dyDescent="0.25">
      <c r="F2420" s="124" t="s">
        <v>535</v>
      </c>
      <c r="G2420" s="126" t="s">
        <v>960</v>
      </c>
      <c r="H2420" s="126"/>
      <c r="I2420" s="126"/>
      <c r="J2420" s="124"/>
      <c r="K2420" s="124" t="s">
        <v>537</v>
      </c>
      <c r="L2420" s="126" t="s">
        <v>961</v>
      </c>
      <c r="M2420" s="127"/>
      <c r="N2420" s="127"/>
    </row>
    <row r="2421" spans="6:14" x14ac:dyDescent="0.25">
      <c r="F2421" s="124" t="s">
        <v>539</v>
      </c>
      <c r="G2421" s="126" t="s">
        <v>962</v>
      </c>
      <c r="H2421" s="126" t="s">
        <v>963</v>
      </c>
      <c r="I2421" s="128">
        <v>891346245</v>
      </c>
      <c r="J2421" s="124" t="s">
        <v>542</v>
      </c>
      <c r="K2421" s="126"/>
      <c r="L2421" s="126" t="s">
        <v>964</v>
      </c>
      <c r="M2421" s="127"/>
      <c r="N2421" s="127"/>
    </row>
    <row r="2422" spans="6:14" x14ac:dyDescent="0.25">
      <c r="F2422" s="124"/>
      <c r="G2422" s="126"/>
      <c r="H2422" s="126"/>
      <c r="I2422" s="126"/>
      <c r="J2422" s="124"/>
      <c r="K2422" s="124" t="s">
        <v>544</v>
      </c>
      <c r="L2422" s="126"/>
      <c r="M2422" s="127"/>
      <c r="N2422" s="127"/>
    </row>
    <row r="2423" spans="6:14" x14ac:dyDescent="0.25">
      <c r="F2423" s="124" t="s">
        <v>545</v>
      </c>
      <c r="G2423" s="126" t="s">
        <v>198</v>
      </c>
      <c r="H2423" s="126"/>
      <c r="I2423" s="126"/>
      <c r="J2423" s="124"/>
      <c r="K2423" s="124" t="s">
        <v>546</v>
      </c>
      <c r="L2423" s="126" t="s">
        <v>975</v>
      </c>
      <c r="M2423" s="127"/>
      <c r="N2423" s="127"/>
    </row>
    <row r="2424" spans="6:14" x14ac:dyDescent="0.25">
      <c r="F2424" s="126"/>
      <c r="G2424" s="126"/>
      <c r="H2424" s="126"/>
      <c r="I2424" s="126"/>
      <c r="J2424" s="126"/>
      <c r="K2424" s="126"/>
      <c r="L2424" s="126"/>
      <c r="M2424" s="127"/>
      <c r="N2424" s="127"/>
    </row>
    <row r="2425" spans="6:14" x14ac:dyDescent="0.25">
      <c r="F2425" s="124" t="s">
        <v>533</v>
      </c>
      <c r="G2425" s="125">
        <v>9136121</v>
      </c>
      <c r="H2425" s="126"/>
      <c r="I2425" s="126"/>
      <c r="J2425" s="124"/>
      <c r="K2425" s="124" t="s">
        <v>124</v>
      </c>
      <c r="L2425" s="126" t="s">
        <v>1821</v>
      </c>
      <c r="M2425" s="127"/>
      <c r="N2425" s="127"/>
    </row>
    <row r="2426" spans="6:14" x14ac:dyDescent="0.25">
      <c r="F2426" s="124" t="s">
        <v>535</v>
      </c>
      <c r="G2426" s="126" t="s">
        <v>960</v>
      </c>
      <c r="H2426" s="126"/>
      <c r="I2426" s="126"/>
      <c r="J2426" s="124"/>
      <c r="K2426" s="124" t="s">
        <v>537</v>
      </c>
      <c r="L2426" s="126" t="s">
        <v>961</v>
      </c>
      <c r="M2426" s="127"/>
      <c r="N2426" s="127"/>
    </row>
    <row r="2427" spans="6:14" x14ac:dyDescent="0.25">
      <c r="F2427" s="124" t="s">
        <v>539</v>
      </c>
      <c r="G2427" s="126" t="s">
        <v>962</v>
      </c>
      <c r="H2427" s="126" t="s">
        <v>963</v>
      </c>
      <c r="I2427" s="128">
        <v>891346245</v>
      </c>
      <c r="J2427" s="124" t="s">
        <v>542</v>
      </c>
      <c r="K2427" s="126"/>
      <c r="L2427" s="126" t="s">
        <v>964</v>
      </c>
      <c r="M2427" s="127"/>
      <c r="N2427" s="127"/>
    </row>
    <row r="2428" spans="6:14" x14ac:dyDescent="0.25">
      <c r="F2428" s="124"/>
      <c r="G2428" s="126"/>
      <c r="H2428" s="126"/>
      <c r="I2428" s="126"/>
      <c r="J2428" s="124"/>
      <c r="K2428" s="124" t="s">
        <v>544</v>
      </c>
      <c r="L2428" s="126"/>
      <c r="M2428" s="127"/>
      <c r="N2428" s="127"/>
    </row>
    <row r="2429" spans="6:14" x14ac:dyDescent="0.25">
      <c r="F2429" s="124" t="s">
        <v>545</v>
      </c>
      <c r="G2429" s="126" t="s">
        <v>198</v>
      </c>
      <c r="H2429" s="126"/>
      <c r="I2429" s="126"/>
      <c r="J2429" s="124"/>
      <c r="K2429" s="124" t="s">
        <v>546</v>
      </c>
      <c r="L2429" s="126" t="s">
        <v>1822</v>
      </c>
      <c r="M2429" s="127"/>
      <c r="N2429" s="127"/>
    </row>
    <row r="2430" spans="6:14" x14ac:dyDescent="0.25">
      <c r="F2430" s="126"/>
      <c r="G2430" s="126"/>
      <c r="H2430" s="126"/>
      <c r="I2430" s="126"/>
      <c r="J2430" s="126"/>
      <c r="K2430" s="126"/>
      <c r="L2430" s="126"/>
      <c r="M2430" s="127"/>
      <c r="N2430" s="127"/>
    </row>
    <row r="2431" spans="6:14" x14ac:dyDescent="0.25">
      <c r="F2431" s="124" t="s">
        <v>533</v>
      </c>
      <c r="G2431" s="125">
        <v>9136221</v>
      </c>
      <c r="H2431" s="126"/>
      <c r="I2431" s="126"/>
      <c r="J2431" s="124"/>
      <c r="K2431" s="124" t="s">
        <v>124</v>
      </c>
      <c r="L2431" s="126" t="s">
        <v>1823</v>
      </c>
      <c r="M2431" s="127"/>
      <c r="N2431" s="127"/>
    </row>
    <row r="2432" spans="6:14" x14ac:dyDescent="0.25">
      <c r="F2432" s="124" t="s">
        <v>535</v>
      </c>
      <c r="G2432" s="126" t="s">
        <v>960</v>
      </c>
      <c r="H2432" s="126"/>
      <c r="I2432" s="126"/>
      <c r="J2432" s="124"/>
      <c r="K2432" s="124" t="s">
        <v>537</v>
      </c>
      <c r="L2432" s="126" t="s">
        <v>961</v>
      </c>
      <c r="M2432" s="127"/>
      <c r="N2432" s="127"/>
    </row>
    <row r="2433" spans="6:14" x14ac:dyDescent="0.25">
      <c r="F2433" s="124" t="s">
        <v>539</v>
      </c>
      <c r="G2433" s="126" t="s">
        <v>962</v>
      </c>
      <c r="H2433" s="126" t="s">
        <v>963</v>
      </c>
      <c r="I2433" s="128">
        <v>891346245</v>
      </c>
      <c r="J2433" s="124" t="s">
        <v>542</v>
      </c>
      <c r="K2433" s="126"/>
      <c r="L2433" s="126" t="s">
        <v>964</v>
      </c>
      <c r="M2433" s="127"/>
      <c r="N2433" s="127"/>
    </row>
    <row r="2434" spans="6:14" x14ac:dyDescent="0.25">
      <c r="F2434" s="124"/>
      <c r="G2434" s="126"/>
      <c r="H2434" s="126"/>
      <c r="I2434" s="126"/>
      <c r="J2434" s="124"/>
      <c r="K2434" s="124" t="s">
        <v>544</v>
      </c>
      <c r="L2434" s="126"/>
      <c r="M2434" s="127"/>
      <c r="N2434" s="127"/>
    </row>
    <row r="2435" spans="6:14" x14ac:dyDescent="0.25">
      <c r="F2435" s="124" t="s">
        <v>545</v>
      </c>
      <c r="G2435" s="126" t="s">
        <v>198</v>
      </c>
      <c r="H2435" s="126"/>
      <c r="I2435" s="126"/>
      <c r="J2435" s="124"/>
      <c r="K2435" s="124" t="s">
        <v>546</v>
      </c>
      <c r="L2435" s="126" t="s">
        <v>975</v>
      </c>
      <c r="M2435" s="127"/>
      <c r="N2435" s="127"/>
    </row>
    <row r="2436" spans="6:14" x14ac:dyDescent="0.25">
      <c r="F2436" s="126"/>
      <c r="G2436" s="126"/>
      <c r="H2436" s="126"/>
      <c r="I2436" s="126"/>
      <c r="J2436" s="126"/>
      <c r="K2436" s="126"/>
      <c r="L2436" s="126"/>
      <c r="M2436" s="127"/>
      <c r="N2436" s="127"/>
    </row>
    <row r="2437" spans="6:14" x14ac:dyDescent="0.25">
      <c r="F2437" s="126"/>
      <c r="G2437" s="126"/>
      <c r="H2437" s="126"/>
      <c r="I2437" s="126"/>
      <c r="J2437" s="129" t="s">
        <v>586</v>
      </c>
      <c r="K2437" s="130">
        <v>49</v>
      </c>
      <c r="L2437" s="129" t="s">
        <v>587</v>
      </c>
      <c r="M2437" s="127"/>
      <c r="N2437" s="127"/>
    </row>
    <row r="2438" spans="6:14" x14ac:dyDescent="0.25">
      <c r="F2438" s="126"/>
      <c r="G2438" s="126"/>
      <c r="H2438" s="126"/>
      <c r="I2438" s="126"/>
      <c r="J2438" s="126"/>
      <c r="K2438" s="126"/>
      <c r="L2438" s="126"/>
      <c r="M2438" s="127"/>
      <c r="N2438" s="127"/>
    </row>
    <row r="2439" spans="6:14" x14ac:dyDescent="0.25">
      <c r="F2439" s="124"/>
      <c r="G2439" s="124"/>
      <c r="H2439" s="124"/>
      <c r="I2439" s="126"/>
      <c r="J2439" s="126"/>
      <c r="K2439" s="126"/>
      <c r="L2439" s="126"/>
      <c r="M2439" s="127"/>
      <c r="N2439" s="127"/>
    </row>
    <row r="2440" spans="6:14" x14ac:dyDescent="0.25">
      <c r="F2440" s="126" t="s">
        <v>588</v>
      </c>
      <c r="G2440" s="126"/>
      <c r="H2440" s="126"/>
      <c r="I2440" s="126"/>
      <c r="J2440" s="126"/>
      <c r="K2440" s="126"/>
      <c r="L2440" s="126"/>
      <c r="M2440" s="127"/>
      <c r="N2440" s="127"/>
    </row>
    <row r="2441" spans="6:14" x14ac:dyDescent="0.25">
      <c r="F2441" s="126" t="s">
        <v>589</v>
      </c>
      <c r="G2441" s="126"/>
      <c r="H2441" s="126"/>
      <c r="I2441" s="126"/>
      <c r="J2441" s="126"/>
      <c r="K2441" s="126"/>
      <c r="L2441" s="126"/>
      <c r="M2441" s="127"/>
      <c r="N2441" s="127"/>
    </row>
    <row r="2442" spans="6:14" x14ac:dyDescent="0.25">
      <c r="F2442" s="126"/>
      <c r="G2442" s="126"/>
      <c r="H2442" s="126"/>
      <c r="I2442" s="126"/>
      <c r="J2442" s="126"/>
      <c r="K2442" s="126"/>
      <c r="L2442" s="126"/>
      <c r="M2442" s="127"/>
      <c r="N2442" s="127"/>
    </row>
    <row r="2443" spans="6:14" x14ac:dyDescent="0.25">
      <c r="F2443" s="124" t="s">
        <v>533</v>
      </c>
      <c r="G2443" s="125">
        <v>9136421</v>
      </c>
      <c r="H2443" s="126"/>
      <c r="I2443" s="126"/>
      <c r="J2443" s="124"/>
      <c r="K2443" s="124" t="s">
        <v>124</v>
      </c>
      <c r="L2443" s="126" t="s">
        <v>1824</v>
      </c>
      <c r="M2443" s="127"/>
      <c r="N2443" s="127"/>
    </row>
    <row r="2444" spans="6:14" x14ac:dyDescent="0.25">
      <c r="F2444" s="124" t="s">
        <v>535</v>
      </c>
      <c r="G2444" s="126" t="s">
        <v>960</v>
      </c>
      <c r="H2444" s="126"/>
      <c r="I2444" s="126"/>
      <c r="J2444" s="124"/>
      <c r="K2444" s="124" t="s">
        <v>537</v>
      </c>
      <c r="L2444" s="126" t="s">
        <v>961</v>
      </c>
      <c r="M2444" s="127"/>
      <c r="N2444" s="127"/>
    </row>
    <row r="2445" spans="6:14" x14ac:dyDescent="0.25">
      <c r="F2445" s="124" t="s">
        <v>539</v>
      </c>
      <c r="G2445" s="126" t="s">
        <v>962</v>
      </c>
      <c r="H2445" s="126" t="s">
        <v>963</v>
      </c>
      <c r="I2445" s="128">
        <v>891346245</v>
      </c>
      <c r="J2445" s="124" t="s">
        <v>542</v>
      </c>
      <c r="K2445" s="126"/>
      <c r="L2445" s="126" t="s">
        <v>964</v>
      </c>
      <c r="M2445" s="127"/>
      <c r="N2445" s="127"/>
    </row>
    <row r="2446" spans="6:14" x14ac:dyDescent="0.25">
      <c r="F2446" s="124"/>
      <c r="G2446" s="126"/>
      <c r="H2446" s="126"/>
      <c r="I2446" s="126"/>
      <c r="J2446" s="124"/>
      <c r="K2446" s="124" t="s">
        <v>544</v>
      </c>
      <c r="L2446" s="126"/>
      <c r="M2446" s="127"/>
      <c r="N2446" s="127"/>
    </row>
    <row r="2447" spans="6:14" x14ac:dyDescent="0.25">
      <c r="F2447" s="124" t="s">
        <v>545</v>
      </c>
      <c r="G2447" s="126" t="s">
        <v>198</v>
      </c>
      <c r="H2447" s="126"/>
      <c r="I2447" s="126"/>
      <c r="J2447" s="124"/>
      <c r="K2447" s="124" t="s">
        <v>546</v>
      </c>
      <c r="L2447" s="126" t="s">
        <v>975</v>
      </c>
      <c r="M2447" s="127"/>
      <c r="N2447" s="127"/>
    </row>
    <row r="2448" spans="6:14" x14ac:dyDescent="0.25">
      <c r="F2448" s="126"/>
      <c r="G2448" s="126"/>
      <c r="H2448" s="126"/>
      <c r="I2448" s="126"/>
      <c r="J2448" s="126"/>
      <c r="K2448" s="126"/>
      <c r="L2448" s="126"/>
      <c r="M2448" s="127"/>
      <c r="N2448" s="127"/>
    </row>
    <row r="2449" spans="6:14" x14ac:dyDescent="0.25">
      <c r="F2449" s="124" t="s">
        <v>533</v>
      </c>
      <c r="G2449" s="125">
        <v>9136621</v>
      </c>
      <c r="H2449" s="126"/>
      <c r="I2449" s="126"/>
      <c r="J2449" s="124"/>
      <c r="K2449" s="124" t="s">
        <v>124</v>
      </c>
      <c r="L2449" s="126" t="s">
        <v>1825</v>
      </c>
      <c r="M2449" s="127"/>
      <c r="N2449" s="127"/>
    </row>
    <row r="2450" spans="6:14" x14ac:dyDescent="0.25">
      <c r="F2450" s="124" t="s">
        <v>535</v>
      </c>
      <c r="G2450" s="126" t="s">
        <v>1826</v>
      </c>
      <c r="H2450" s="126"/>
      <c r="I2450" s="126"/>
      <c r="J2450" s="124"/>
      <c r="K2450" s="124" t="s">
        <v>537</v>
      </c>
      <c r="L2450" s="126" t="s">
        <v>1827</v>
      </c>
      <c r="M2450" s="127"/>
      <c r="N2450" s="127"/>
    </row>
    <row r="2451" spans="6:14" x14ac:dyDescent="0.25">
      <c r="F2451" s="124" t="s">
        <v>539</v>
      </c>
      <c r="G2451" s="126" t="s">
        <v>1828</v>
      </c>
      <c r="H2451" s="126" t="s">
        <v>1829</v>
      </c>
      <c r="I2451" s="128">
        <v>145390249</v>
      </c>
      <c r="J2451" s="124" t="s">
        <v>542</v>
      </c>
      <c r="K2451" s="126"/>
      <c r="L2451" s="126" t="s">
        <v>1830</v>
      </c>
      <c r="M2451" s="127"/>
      <c r="N2451" s="127"/>
    </row>
    <row r="2452" spans="6:14" x14ac:dyDescent="0.25">
      <c r="F2452" s="124"/>
      <c r="G2452" s="126"/>
      <c r="H2452" s="126"/>
      <c r="I2452" s="126"/>
      <c r="J2452" s="124"/>
      <c r="K2452" s="124" t="s">
        <v>544</v>
      </c>
      <c r="L2452" s="126"/>
      <c r="M2452" s="127"/>
      <c r="N2452" s="127"/>
    </row>
    <row r="2453" spans="6:14" x14ac:dyDescent="0.25">
      <c r="F2453" s="124" t="s">
        <v>545</v>
      </c>
      <c r="G2453" s="126" t="s">
        <v>198</v>
      </c>
      <c r="H2453" s="126"/>
      <c r="I2453" s="126"/>
      <c r="J2453" s="124"/>
      <c r="K2453" s="124" t="s">
        <v>546</v>
      </c>
      <c r="L2453" s="126" t="s">
        <v>1831</v>
      </c>
      <c r="M2453" s="127"/>
      <c r="N2453" s="127"/>
    </row>
    <row r="2454" spans="6:14" x14ac:dyDescent="0.25">
      <c r="F2454" s="126"/>
      <c r="G2454" s="126"/>
      <c r="H2454" s="126"/>
      <c r="I2454" s="126"/>
      <c r="J2454" s="126"/>
      <c r="K2454" s="126"/>
      <c r="L2454" s="126"/>
      <c r="M2454" s="127"/>
      <c r="N2454" s="127"/>
    </row>
    <row r="2455" spans="6:14" x14ac:dyDescent="0.25">
      <c r="F2455" s="124" t="s">
        <v>533</v>
      </c>
      <c r="G2455" s="125">
        <v>9136921</v>
      </c>
      <c r="H2455" s="126"/>
      <c r="I2455" s="126"/>
      <c r="J2455" s="124"/>
      <c r="K2455" s="124" t="s">
        <v>124</v>
      </c>
      <c r="L2455" s="126" t="s">
        <v>1832</v>
      </c>
      <c r="M2455" s="127"/>
      <c r="N2455" s="127"/>
    </row>
    <row r="2456" spans="6:14" x14ac:dyDescent="0.25">
      <c r="F2456" s="124" t="s">
        <v>535</v>
      </c>
      <c r="G2456" s="126" t="s">
        <v>1242</v>
      </c>
      <c r="H2456" s="126"/>
      <c r="I2456" s="126"/>
      <c r="J2456" s="124"/>
      <c r="K2456" s="124" t="s">
        <v>537</v>
      </c>
      <c r="L2456" s="126" t="s">
        <v>1833</v>
      </c>
      <c r="M2456" s="127"/>
      <c r="N2456" s="127"/>
    </row>
    <row r="2457" spans="6:14" x14ac:dyDescent="0.25">
      <c r="F2457" s="124" t="s">
        <v>539</v>
      </c>
      <c r="G2457" s="131" t="s">
        <v>1244</v>
      </c>
      <c r="H2457" s="126" t="s">
        <v>970</v>
      </c>
      <c r="I2457" s="128">
        <v>605157922</v>
      </c>
      <c r="J2457" s="124" t="s">
        <v>542</v>
      </c>
      <c r="K2457" s="126"/>
      <c r="L2457" s="126" t="s">
        <v>1834</v>
      </c>
      <c r="M2457" s="127"/>
      <c r="N2457" s="127"/>
    </row>
    <row r="2458" spans="6:14" x14ac:dyDescent="0.25">
      <c r="F2458" s="124"/>
      <c r="G2458" s="131" t="s">
        <v>1131</v>
      </c>
      <c r="H2458" s="126"/>
      <c r="I2458" s="126"/>
      <c r="J2458" s="124"/>
      <c r="K2458" s="124" t="s">
        <v>544</v>
      </c>
      <c r="L2458" s="126"/>
      <c r="M2458" s="127"/>
      <c r="N2458" s="127"/>
    </row>
    <row r="2459" spans="6:14" x14ac:dyDescent="0.25">
      <c r="F2459" s="124" t="s">
        <v>545</v>
      </c>
      <c r="G2459" s="126" t="s">
        <v>198</v>
      </c>
      <c r="H2459" s="126"/>
      <c r="I2459" s="126"/>
      <c r="J2459" s="124"/>
      <c r="K2459" s="124" t="s">
        <v>546</v>
      </c>
      <c r="L2459" s="126" t="s">
        <v>1835</v>
      </c>
      <c r="M2459" s="127"/>
      <c r="N2459" s="127"/>
    </row>
    <row r="2460" spans="6:14" x14ac:dyDescent="0.25">
      <c r="F2460" s="126"/>
      <c r="G2460" s="126"/>
      <c r="H2460" s="126"/>
      <c r="I2460" s="126"/>
      <c r="J2460" s="126"/>
      <c r="K2460" s="126"/>
      <c r="L2460" s="126"/>
      <c r="M2460" s="127"/>
      <c r="N2460" s="127"/>
    </row>
    <row r="2461" spans="6:14" x14ac:dyDescent="0.25">
      <c r="F2461" s="124" t="s">
        <v>533</v>
      </c>
      <c r="G2461" s="125">
        <v>9137221</v>
      </c>
      <c r="H2461" s="126"/>
      <c r="I2461" s="126"/>
      <c r="J2461" s="124"/>
      <c r="K2461" s="124" t="s">
        <v>124</v>
      </c>
      <c r="L2461" s="126" t="s">
        <v>1836</v>
      </c>
      <c r="M2461" s="127"/>
      <c r="N2461" s="127"/>
    </row>
    <row r="2462" spans="6:14" x14ac:dyDescent="0.25">
      <c r="F2462" s="124" t="s">
        <v>535</v>
      </c>
      <c r="G2462" s="126" t="s">
        <v>1837</v>
      </c>
      <c r="H2462" s="126"/>
      <c r="I2462" s="126"/>
      <c r="J2462" s="124"/>
      <c r="K2462" s="124" t="s">
        <v>537</v>
      </c>
      <c r="L2462" s="126" t="s">
        <v>1838</v>
      </c>
      <c r="M2462" s="127"/>
      <c r="N2462" s="127"/>
    </row>
    <row r="2463" spans="6:14" x14ac:dyDescent="0.25">
      <c r="F2463" s="124" t="s">
        <v>539</v>
      </c>
      <c r="G2463" s="126" t="s">
        <v>1196</v>
      </c>
      <c r="H2463" s="126" t="s">
        <v>1116</v>
      </c>
      <c r="I2463" s="128">
        <v>800213561</v>
      </c>
      <c r="J2463" s="124" t="s">
        <v>542</v>
      </c>
      <c r="K2463" s="126"/>
      <c r="L2463" s="126" t="s">
        <v>1839</v>
      </c>
      <c r="M2463" s="127"/>
      <c r="N2463" s="127"/>
    </row>
    <row r="2464" spans="6:14" x14ac:dyDescent="0.25">
      <c r="F2464" s="124"/>
      <c r="G2464" s="126"/>
      <c r="H2464" s="126"/>
      <c r="I2464" s="126"/>
      <c r="J2464" s="124"/>
      <c r="K2464" s="124" t="s">
        <v>544</v>
      </c>
      <c r="L2464" s="126"/>
      <c r="M2464" s="127"/>
      <c r="N2464" s="127"/>
    </row>
    <row r="2465" spans="6:14" x14ac:dyDescent="0.25">
      <c r="F2465" s="124" t="s">
        <v>545</v>
      </c>
      <c r="G2465" s="126" t="s">
        <v>198</v>
      </c>
      <c r="H2465" s="126"/>
      <c r="I2465" s="126"/>
      <c r="J2465" s="124"/>
      <c r="K2465" s="124" t="s">
        <v>546</v>
      </c>
      <c r="L2465" s="126" t="s">
        <v>1840</v>
      </c>
      <c r="M2465" s="127"/>
      <c r="N2465" s="127"/>
    </row>
    <row r="2466" spans="6:14" x14ac:dyDescent="0.25">
      <c r="F2466" s="126"/>
      <c r="G2466" s="126"/>
      <c r="H2466" s="126"/>
      <c r="I2466" s="126"/>
      <c r="J2466" s="126"/>
      <c r="K2466" s="126"/>
      <c r="L2466" s="126"/>
      <c r="M2466" s="127"/>
      <c r="N2466" s="127"/>
    </row>
    <row r="2467" spans="6:14" x14ac:dyDescent="0.25">
      <c r="F2467" s="124" t="s">
        <v>533</v>
      </c>
      <c r="G2467" s="125">
        <v>9137821</v>
      </c>
      <c r="H2467" s="126"/>
      <c r="I2467" s="126"/>
      <c r="J2467" s="124"/>
      <c r="K2467" s="124" t="s">
        <v>124</v>
      </c>
      <c r="L2467" s="126" t="s">
        <v>1841</v>
      </c>
      <c r="M2467" s="127"/>
      <c r="N2467" s="127"/>
    </row>
    <row r="2468" spans="6:14" x14ac:dyDescent="0.25">
      <c r="F2468" s="124" t="s">
        <v>535</v>
      </c>
      <c r="G2468" s="126" t="s">
        <v>1842</v>
      </c>
      <c r="H2468" s="126"/>
      <c r="I2468" s="126"/>
      <c r="J2468" s="124"/>
      <c r="K2468" s="124" t="s">
        <v>537</v>
      </c>
      <c r="L2468" s="126" t="s">
        <v>1617</v>
      </c>
      <c r="M2468" s="127"/>
      <c r="N2468" s="127"/>
    </row>
    <row r="2469" spans="6:14" x14ac:dyDescent="0.25">
      <c r="F2469" s="124" t="s">
        <v>539</v>
      </c>
      <c r="G2469" s="126" t="s">
        <v>1618</v>
      </c>
      <c r="H2469" s="126" t="s">
        <v>963</v>
      </c>
      <c r="I2469" s="128">
        <v>895200024</v>
      </c>
      <c r="J2469" s="124" t="s">
        <v>542</v>
      </c>
      <c r="K2469" s="126"/>
      <c r="L2469" s="126" t="s">
        <v>1843</v>
      </c>
      <c r="M2469" s="127"/>
      <c r="N2469" s="127"/>
    </row>
    <row r="2470" spans="6:14" x14ac:dyDescent="0.25">
      <c r="F2470" s="124"/>
      <c r="G2470" s="126"/>
      <c r="H2470" s="126"/>
      <c r="I2470" s="126"/>
      <c r="J2470" s="124"/>
      <c r="K2470" s="124" t="s">
        <v>544</v>
      </c>
      <c r="L2470" s="126"/>
      <c r="M2470" s="127"/>
      <c r="N2470" s="127"/>
    </row>
    <row r="2471" spans="6:14" x14ac:dyDescent="0.25">
      <c r="F2471" s="124" t="s">
        <v>545</v>
      </c>
      <c r="G2471" s="126" t="s">
        <v>198</v>
      </c>
      <c r="H2471" s="126"/>
      <c r="I2471" s="126"/>
      <c r="J2471" s="124"/>
      <c r="K2471" s="124" t="s">
        <v>546</v>
      </c>
      <c r="L2471" s="126" t="s">
        <v>1620</v>
      </c>
      <c r="M2471" s="127"/>
      <c r="N2471" s="127"/>
    </row>
    <row r="2472" spans="6:14" x14ac:dyDescent="0.25">
      <c r="F2472" s="126"/>
      <c r="G2472" s="126"/>
      <c r="H2472" s="126"/>
      <c r="I2472" s="126"/>
      <c r="J2472" s="126"/>
      <c r="K2472" s="126"/>
      <c r="L2472" s="126"/>
      <c r="M2472" s="127"/>
      <c r="N2472" s="127"/>
    </row>
    <row r="2473" spans="6:14" x14ac:dyDescent="0.25">
      <c r="F2473" s="124" t="s">
        <v>533</v>
      </c>
      <c r="G2473" s="125">
        <v>9137921</v>
      </c>
      <c r="H2473" s="126"/>
      <c r="I2473" s="126"/>
      <c r="J2473" s="124"/>
      <c r="K2473" s="124" t="s">
        <v>124</v>
      </c>
      <c r="L2473" s="126" t="s">
        <v>1844</v>
      </c>
      <c r="M2473" s="127"/>
      <c r="N2473" s="127"/>
    </row>
    <row r="2474" spans="6:14" x14ac:dyDescent="0.25">
      <c r="F2474" s="124" t="s">
        <v>535</v>
      </c>
      <c r="G2474" s="131" t="s">
        <v>1845</v>
      </c>
      <c r="H2474" s="131"/>
      <c r="I2474" s="131"/>
      <c r="J2474" s="126"/>
      <c r="K2474" s="126"/>
      <c r="L2474" s="126"/>
      <c r="M2474" s="127"/>
      <c r="N2474" s="127"/>
    </row>
    <row r="2475" spans="6:14" x14ac:dyDescent="0.25">
      <c r="F2475" s="124"/>
      <c r="G2475" s="131" t="s">
        <v>1649</v>
      </c>
      <c r="H2475" s="131"/>
      <c r="I2475" s="131"/>
      <c r="J2475" s="124"/>
      <c r="K2475" s="124" t="s">
        <v>537</v>
      </c>
      <c r="L2475" s="126" t="s">
        <v>1038</v>
      </c>
      <c r="M2475" s="127"/>
      <c r="N2475" s="127"/>
    </row>
    <row r="2476" spans="6:14" x14ac:dyDescent="0.25">
      <c r="F2476" s="124" t="s">
        <v>539</v>
      </c>
      <c r="G2476" s="126" t="s">
        <v>987</v>
      </c>
      <c r="H2476" s="126" t="s">
        <v>970</v>
      </c>
      <c r="I2476" s="128">
        <v>606067147</v>
      </c>
      <c r="J2476" s="124" t="s">
        <v>542</v>
      </c>
      <c r="K2476" s="126"/>
      <c r="L2476" s="126" t="s">
        <v>1026</v>
      </c>
      <c r="M2476" s="127"/>
      <c r="N2476" s="127"/>
    </row>
    <row r="2477" spans="6:14" x14ac:dyDescent="0.25">
      <c r="F2477" s="124"/>
      <c r="G2477" s="126"/>
      <c r="H2477" s="126"/>
      <c r="I2477" s="126"/>
      <c r="J2477" s="124"/>
      <c r="K2477" s="124" t="s">
        <v>544</v>
      </c>
      <c r="L2477" s="126"/>
      <c r="M2477" s="127"/>
      <c r="N2477" s="127"/>
    </row>
    <row r="2478" spans="6:14" x14ac:dyDescent="0.25">
      <c r="F2478" s="124" t="s">
        <v>545</v>
      </c>
      <c r="G2478" s="126" t="s">
        <v>198</v>
      </c>
      <c r="H2478" s="126"/>
      <c r="I2478" s="126"/>
      <c r="J2478" s="124"/>
      <c r="K2478" s="124" t="s">
        <v>546</v>
      </c>
      <c r="L2478" s="126" t="s">
        <v>1027</v>
      </c>
      <c r="M2478" s="127"/>
      <c r="N2478" s="127"/>
    </row>
    <row r="2479" spans="6:14" x14ac:dyDescent="0.25">
      <c r="F2479" s="126"/>
      <c r="G2479" s="126"/>
      <c r="H2479" s="126"/>
      <c r="I2479" s="126"/>
      <c r="J2479" s="126"/>
      <c r="K2479" s="126"/>
      <c r="L2479" s="126"/>
      <c r="M2479" s="127"/>
      <c r="N2479" s="127"/>
    </row>
    <row r="2480" spans="6:14" x14ac:dyDescent="0.25">
      <c r="F2480" s="124" t="s">
        <v>533</v>
      </c>
      <c r="G2480" s="125">
        <v>9138421</v>
      </c>
      <c r="H2480" s="126"/>
      <c r="I2480" s="126"/>
      <c r="J2480" s="124"/>
      <c r="K2480" s="124" t="s">
        <v>124</v>
      </c>
      <c r="L2480" s="126" t="s">
        <v>1846</v>
      </c>
      <c r="M2480" s="127"/>
      <c r="N2480" s="127"/>
    </row>
    <row r="2481" spans="6:14" x14ac:dyDescent="0.25">
      <c r="F2481" s="124" t="s">
        <v>535</v>
      </c>
      <c r="G2481" s="131" t="s">
        <v>1001</v>
      </c>
      <c r="H2481" s="131"/>
      <c r="I2481" s="131"/>
      <c r="J2481" s="126"/>
      <c r="K2481" s="126"/>
      <c r="L2481" s="126"/>
      <c r="M2481" s="127"/>
      <c r="N2481" s="127"/>
    </row>
    <row r="2482" spans="6:14" x14ac:dyDescent="0.25">
      <c r="F2482" s="124"/>
      <c r="G2482" s="131" t="s">
        <v>686</v>
      </c>
      <c r="H2482" s="131"/>
      <c r="I2482" s="131"/>
      <c r="J2482" s="124"/>
      <c r="K2482" s="124" t="s">
        <v>537</v>
      </c>
      <c r="L2482" s="126" t="s">
        <v>961</v>
      </c>
      <c r="M2482" s="127"/>
      <c r="N2482" s="127"/>
    </row>
    <row r="2483" spans="6:14" x14ac:dyDescent="0.25">
      <c r="F2483" s="124" t="s">
        <v>539</v>
      </c>
      <c r="G2483" s="126" t="s">
        <v>962</v>
      </c>
      <c r="H2483" s="126" t="s">
        <v>963</v>
      </c>
      <c r="I2483" s="128">
        <v>891346245</v>
      </c>
      <c r="J2483" s="124" t="s">
        <v>542</v>
      </c>
      <c r="K2483" s="126"/>
      <c r="L2483" s="126" t="s">
        <v>964</v>
      </c>
      <c r="M2483" s="127"/>
      <c r="N2483" s="127"/>
    </row>
    <row r="2484" spans="6:14" x14ac:dyDescent="0.25">
      <c r="F2484" s="124"/>
      <c r="G2484" s="126"/>
      <c r="H2484" s="126"/>
      <c r="I2484" s="126"/>
      <c r="J2484" s="124"/>
      <c r="K2484" s="124" t="s">
        <v>544</v>
      </c>
      <c r="L2484" s="126"/>
      <c r="M2484" s="127"/>
      <c r="N2484" s="127"/>
    </row>
    <row r="2485" spans="6:14" x14ac:dyDescent="0.25">
      <c r="F2485" s="124" t="s">
        <v>545</v>
      </c>
      <c r="G2485" s="126" t="s">
        <v>198</v>
      </c>
      <c r="H2485" s="126"/>
      <c r="I2485" s="126"/>
      <c r="J2485" s="124"/>
      <c r="K2485" s="124" t="s">
        <v>546</v>
      </c>
      <c r="L2485" s="126" t="s">
        <v>975</v>
      </c>
      <c r="M2485" s="127"/>
      <c r="N2485" s="127"/>
    </row>
    <row r="2486" spans="6:14" x14ac:dyDescent="0.25">
      <c r="F2486" s="126"/>
      <c r="G2486" s="126"/>
      <c r="H2486" s="126"/>
      <c r="I2486" s="126"/>
      <c r="J2486" s="126"/>
      <c r="K2486" s="126"/>
      <c r="L2486" s="126"/>
      <c r="M2486" s="127"/>
      <c r="N2486" s="127"/>
    </row>
    <row r="2487" spans="6:14" x14ac:dyDescent="0.25">
      <c r="F2487" s="126"/>
      <c r="G2487" s="126"/>
      <c r="H2487" s="126"/>
      <c r="I2487" s="126"/>
      <c r="J2487" s="129" t="s">
        <v>586</v>
      </c>
      <c r="K2487" s="130">
        <v>50</v>
      </c>
      <c r="L2487" s="129" t="s">
        <v>587</v>
      </c>
      <c r="M2487" s="127"/>
      <c r="N2487" s="127"/>
    </row>
    <row r="2488" spans="6:14" x14ac:dyDescent="0.25">
      <c r="F2488" s="126"/>
      <c r="G2488" s="126"/>
      <c r="H2488" s="126"/>
      <c r="I2488" s="126"/>
      <c r="J2488" s="126"/>
      <c r="K2488" s="126"/>
      <c r="L2488" s="126"/>
      <c r="M2488" s="127"/>
      <c r="N2488" s="127"/>
    </row>
    <row r="2489" spans="6:14" x14ac:dyDescent="0.25">
      <c r="F2489" s="124"/>
      <c r="G2489" s="124"/>
      <c r="H2489" s="124"/>
      <c r="I2489" s="126"/>
      <c r="J2489" s="126"/>
      <c r="K2489" s="126"/>
      <c r="L2489" s="126"/>
      <c r="M2489" s="127"/>
      <c r="N2489" s="127"/>
    </row>
    <row r="2490" spans="6:14" x14ac:dyDescent="0.25">
      <c r="F2490" s="126" t="s">
        <v>588</v>
      </c>
      <c r="G2490" s="126"/>
      <c r="H2490" s="126"/>
      <c r="I2490" s="126"/>
      <c r="J2490" s="126"/>
      <c r="K2490" s="126"/>
      <c r="L2490" s="126"/>
      <c r="M2490" s="127"/>
      <c r="N2490" s="127"/>
    </row>
    <row r="2491" spans="6:14" x14ac:dyDescent="0.25">
      <c r="F2491" s="126" t="s">
        <v>589</v>
      </c>
      <c r="G2491" s="126"/>
      <c r="H2491" s="126"/>
      <c r="I2491" s="126"/>
      <c r="J2491" s="126"/>
      <c r="K2491" s="126"/>
      <c r="L2491" s="126"/>
      <c r="M2491" s="127"/>
      <c r="N2491" s="127"/>
    </row>
    <row r="2492" spans="6:14" x14ac:dyDescent="0.25">
      <c r="F2492" s="126"/>
      <c r="G2492" s="126"/>
      <c r="H2492" s="126"/>
      <c r="I2492" s="126"/>
      <c r="J2492" s="126"/>
      <c r="K2492" s="126"/>
      <c r="L2492" s="126"/>
      <c r="M2492" s="127"/>
      <c r="N2492" s="127"/>
    </row>
    <row r="2493" spans="6:14" x14ac:dyDescent="0.25">
      <c r="F2493" s="124" t="s">
        <v>533</v>
      </c>
      <c r="G2493" s="125">
        <v>9138521</v>
      </c>
      <c r="H2493" s="126"/>
      <c r="I2493" s="126"/>
      <c r="J2493" s="124"/>
      <c r="K2493" s="124" t="s">
        <v>124</v>
      </c>
      <c r="L2493" s="126" t="s">
        <v>1847</v>
      </c>
      <c r="M2493" s="127"/>
      <c r="N2493" s="127"/>
    </row>
    <row r="2494" spans="6:14" x14ac:dyDescent="0.25">
      <c r="F2494" s="124" t="s">
        <v>535</v>
      </c>
      <c r="G2494" s="126" t="s">
        <v>1848</v>
      </c>
      <c r="H2494" s="126"/>
      <c r="I2494" s="126"/>
      <c r="J2494" s="124"/>
      <c r="K2494" s="124" t="s">
        <v>537</v>
      </c>
      <c r="L2494" s="126" t="s">
        <v>1222</v>
      </c>
      <c r="M2494" s="127"/>
      <c r="N2494" s="127"/>
    </row>
    <row r="2495" spans="6:14" x14ac:dyDescent="0.25">
      <c r="F2495" s="124" t="s">
        <v>539</v>
      </c>
      <c r="G2495" s="126" t="s">
        <v>1223</v>
      </c>
      <c r="H2495" s="126" t="s">
        <v>1224</v>
      </c>
      <c r="I2495" s="128">
        <v>405124000</v>
      </c>
      <c r="J2495" s="124" t="s">
        <v>542</v>
      </c>
      <c r="K2495" s="126"/>
      <c r="L2495" s="126" t="s">
        <v>1225</v>
      </c>
      <c r="M2495" s="127"/>
      <c r="N2495" s="127"/>
    </row>
    <row r="2496" spans="6:14" x14ac:dyDescent="0.25">
      <c r="F2496" s="124"/>
      <c r="G2496" s="126"/>
      <c r="H2496" s="126"/>
      <c r="I2496" s="126"/>
      <c r="J2496" s="124"/>
      <c r="K2496" s="124" t="s">
        <v>544</v>
      </c>
      <c r="L2496" s="126"/>
      <c r="M2496" s="127"/>
      <c r="N2496" s="127"/>
    </row>
    <row r="2497" spans="6:14" x14ac:dyDescent="0.25">
      <c r="F2497" s="124" t="s">
        <v>545</v>
      </c>
      <c r="G2497" s="126" t="s">
        <v>198</v>
      </c>
      <c r="H2497" s="126"/>
      <c r="I2497" s="126"/>
      <c r="J2497" s="124"/>
      <c r="K2497" s="124" t="s">
        <v>546</v>
      </c>
      <c r="L2497" s="126" t="s">
        <v>1226</v>
      </c>
      <c r="M2497" s="127"/>
      <c r="N2497" s="127"/>
    </row>
    <row r="2498" spans="6:14" x14ac:dyDescent="0.25">
      <c r="F2498" s="126"/>
      <c r="G2498" s="126"/>
      <c r="H2498" s="126"/>
      <c r="I2498" s="126"/>
      <c r="J2498" s="126"/>
      <c r="K2498" s="126"/>
      <c r="L2498" s="126"/>
      <c r="M2498" s="127"/>
      <c r="N2498" s="127"/>
    </row>
    <row r="2499" spans="6:14" x14ac:dyDescent="0.25">
      <c r="F2499" s="124" t="s">
        <v>533</v>
      </c>
      <c r="G2499" s="125">
        <v>9139121</v>
      </c>
      <c r="H2499" s="126"/>
      <c r="I2499" s="126"/>
      <c r="J2499" s="124"/>
      <c r="K2499" s="124" t="s">
        <v>124</v>
      </c>
      <c r="L2499" s="126" t="s">
        <v>1849</v>
      </c>
      <c r="M2499" s="127"/>
      <c r="N2499" s="127"/>
    </row>
    <row r="2500" spans="6:14" x14ac:dyDescent="0.25">
      <c r="F2500" s="124" t="s">
        <v>535</v>
      </c>
      <c r="G2500" s="126" t="s">
        <v>960</v>
      </c>
      <c r="H2500" s="126"/>
      <c r="I2500" s="126"/>
      <c r="J2500" s="124"/>
      <c r="K2500" s="124" t="s">
        <v>537</v>
      </c>
      <c r="L2500" s="126" t="s">
        <v>961</v>
      </c>
      <c r="M2500" s="127"/>
      <c r="N2500" s="127"/>
    </row>
    <row r="2501" spans="6:14" x14ac:dyDescent="0.25">
      <c r="F2501" s="124" t="s">
        <v>539</v>
      </c>
      <c r="G2501" s="126" t="s">
        <v>962</v>
      </c>
      <c r="H2501" s="126" t="s">
        <v>963</v>
      </c>
      <c r="I2501" s="128">
        <v>891346245</v>
      </c>
      <c r="J2501" s="124" t="s">
        <v>542</v>
      </c>
      <c r="K2501" s="126"/>
      <c r="L2501" s="126" t="s">
        <v>964</v>
      </c>
      <c r="M2501" s="127"/>
      <c r="N2501" s="127"/>
    </row>
    <row r="2502" spans="6:14" x14ac:dyDescent="0.25">
      <c r="F2502" s="124"/>
      <c r="G2502" s="126"/>
      <c r="H2502" s="126"/>
      <c r="I2502" s="126"/>
      <c r="J2502" s="124"/>
      <c r="K2502" s="124" t="s">
        <v>544</v>
      </c>
      <c r="L2502" s="126"/>
      <c r="M2502" s="127"/>
      <c r="N2502" s="127"/>
    </row>
    <row r="2503" spans="6:14" x14ac:dyDescent="0.25">
      <c r="F2503" s="124" t="s">
        <v>545</v>
      </c>
      <c r="G2503" s="126" t="s">
        <v>198</v>
      </c>
      <c r="H2503" s="126"/>
      <c r="I2503" s="126"/>
      <c r="J2503" s="124"/>
      <c r="K2503" s="124" t="s">
        <v>546</v>
      </c>
      <c r="L2503" s="126" t="s">
        <v>975</v>
      </c>
      <c r="M2503" s="127"/>
      <c r="N2503" s="127"/>
    </row>
    <row r="2504" spans="6:14" x14ac:dyDescent="0.25">
      <c r="F2504" s="126"/>
      <c r="G2504" s="126"/>
      <c r="H2504" s="126"/>
      <c r="I2504" s="126"/>
      <c r="J2504" s="126"/>
      <c r="K2504" s="126"/>
      <c r="L2504" s="126"/>
      <c r="M2504" s="127"/>
      <c r="N2504" s="127"/>
    </row>
    <row r="2505" spans="6:14" x14ac:dyDescent="0.25">
      <c r="F2505" s="124" t="s">
        <v>533</v>
      </c>
      <c r="G2505" s="125">
        <v>9139221</v>
      </c>
      <c r="H2505" s="126"/>
      <c r="I2505" s="126"/>
      <c r="J2505" s="124"/>
      <c r="K2505" s="124" t="s">
        <v>124</v>
      </c>
      <c r="L2505" s="126" t="s">
        <v>1850</v>
      </c>
      <c r="M2505" s="127"/>
      <c r="N2505" s="127"/>
    </row>
    <row r="2506" spans="6:14" x14ac:dyDescent="0.25">
      <c r="F2506" s="124" t="s">
        <v>535</v>
      </c>
      <c r="G2506" s="126" t="s">
        <v>960</v>
      </c>
      <c r="H2506" s="126"/>
      <c r="I2506" s="126"/>
      <c r="J2506" s="124"/>
      <c r="K2506" s="124" t="s">
        <v>537</v>
      </c>
      <c r="L2506" s="126" t="s">
        <v>961</v>
      </c>
      <c r="M2506" s="127"/>
      <c r="N2506" s="127"/>
    </row>
    <row r="2507" spans="6:14" x14ac:dyDescent="0.25">
      <c r="F2507" s="124" t="s">
        <v>539</v>
      </c>
      <c r="G2507" s="126" t="s">
        <v>962</v>
      </c>
      <c r="H2507" s="126" t="s">
        <v>963</v>
      </c>
      <c r="I2507" s="128">
        <v>891346245</v>
      </c>
      <c r="J2507" s="124" t="s">
        <v>542</v>
      </c>
      <c r="K2507" s="126"/>
      <c r="L2507" s="126" t="s">
        <v>964</v>
      </c>
      <c r="M2507" s="127"/>
      <c r="N2507" s="127"/>
    </row>
    <row r="2508" spans="6:14" x14ac:dyDescent="0.25">
      <c r="F2508" s="124"/>
      <c r="G2508" s="126"/>
      <c r="H2508" s="126"/>
      <c r="I2508" s="126"/>
      <c r="J2508" s="124"/>
      <c r="K2508" s="124" t="s">
        <v>544</v>
      </c>
      <c r="L2508" s="126"/>
      <c r="M2508" s="127"/>
      <c r="N2508" s="127"/>
    </row>
    <row r="2509" spans="6:14" x14ac:dyDescent="0.25">
      <c r="F2509" s="124" t="s">
        <v>545</v>
      </c>
      <c r="G2509" s="126" t="s">
        <v>198</v>
      </c>
      <c r="H2509" s="126"/>
      <c r="I2509" s="126"/>
      <c r="J2509" s="124"/>
      <c r="K2509" s="124" t="s">
        <v>546</v>
      </c>
      <c r="L2509" s="126" t="s">
        <v>975</v>
      </c>
      <c r="M2509" s="127"/>
      <c r="N2509" s="127"/>
    </row>
    <row r="2510" spans="6:14" x14ac:dyDescent="0.25">
      <c r="F2510" s="126"/>
      <c r="G2510" s="126"/>
      <c r="H2510" s="126"/>
      <c r="I2510" s="126"/>
      <c r="J2510" s="126"/>
      <c r="K2510" s="126"/>
      <c r="L2510" s="126"/>
      <c r="M2510" s="127"/>
      <c r="N2510" s="127"/>
    </row>
    <row r="2511" spans="6:14" x14ac:dyDescent="0.25">
      <c r="F2511" s="124" t="s">
        <v>533</v>
      </c>
      <c r="G2511" s="125">
        <v>9139321</v>
      </c>
      <c r="H2511" s="126"/>
      <c r="I2511" s="126"/>
      <c r="J2511" s="124"/>
      <c r="K2511" s="124" t="s">
        <v>124</v>
      </c>
      <c r="L2511" s="126" t="s">
        <v>1851</v>
      </c>
      <c r="M2511" s="127"/>
      <c r="N2511" s="127"/>
    </row>
    <row r="2512" spans="6:14" x14ac:dyDescent="0.25">
      <c r="F2512" s="124" t="s">
        <v>535</v>
      </c>
      <c r="G2512" s="126" t="s">
        <v>960</v>
      </c>
      <c r="H2512" s="126"/>
      <c r="I2512" s="126"/>
      <c r="J2512" s="124"/>
      <c r="K2512" s="124" t="s">
        <v>537</v>
      </c>
      <c r="L2512" s="126" t="s">
        <v>961</v>
      </c>
      <c r="M2512" s="127"/>
      <c r="N2512" s="127"/>
    </row>
    <row r="2513" spans="6:14" x14ac:dyDescent="0.25">
      <c r="F2513" s="124" t="s">
        <v>539</v>
      </c>
      <c r="G2513" s="126" t="s">
        <v>962</v>
      </c>
      <c r="H2513" s="126" t="s">
        <v>963</v>
      </c>
      <c r="I2513" s="128">
        <v>891346245</v>
      </c>
      <c r="J2513" s="124" t="s">
        <v>542</v>
      </c>
      <c r="K2513" s="126"/>
      <c r="L2513" s="126" t="s">
        <v>964</v>
      </c>
      <c r="M2513" s="127"/>
      <c r="N2513" s="127"/>
    </row>
    <row r="2514" spans="6:14" x14ac:dyDescent="0.25">
      <c r="F2514" s="124"/>
      <c r="G2514" s="126"/>
      <c r="H2514" s="126"/>
      <c r="I2514" s="126"/>
      <c r="J2514" s="124"/>
      <c r="K2514" s="124" t="s">
        <v>544</v>
      </c>
      <c r="L2514" s="126"/>
      <c r="M2514" s="127"/>
      <c r="N2514" s="127"/>
    </row>
    <row r="2515" spans="6:14" x14ac:dyDescent="0.25">
      <c r="F2515" s="124" t="s">
        <v>545</v>
      </c>
      <c r="G2515" s="126" t="s">
        <v>198</v>
      </c>
      <c r="H2515" s="126"/>
      <c r="I2515" s="126"/>
      <c r="J2515" s="124"/>
      <c r="K2515" s="124" t="s">
        <v>546</v>
      </c>
      <c r="L2515" s="126" t="s">
        <v>975</v>
      </c>
      <c r="M2515" s="127"/>
      <c r="N2515" s="127"/>
    </row>
    <row r="2516" spans="6:14" x14ac:dyDescent="0.25">
      <c r="F2516" s="126"/>
      <c r="G2516" s="126"/>
      <c r="H2516" s="126"/>
      <c r="I2516" s="126"/>
      <c r="J2516" s="126"/>
      <c r="K2516" s="126"/>
      <c r="L2516" s="126"/>
      <c r="M2516" s="127"/>
      <c r="N2516" s="127"/>
    </row>
    <row r="2517" spans="6:14" x14ac:dyDescent="0.25">
      <c r="F2517" s="124" t="s">
        <v>533</v>
      </c>
      <c r="G2517" s="125">
        <v>9139421</v>
      </c>
      <c r="H2517" s="126"/>
      <c r="I2517" s="126"/>
      <c r="J2517" s="124"/>
      <c r="K2517" s="124" t="s">
        <v>124</v>
      </c>
      <c r="L2517" s="126" t="s">
        <v>1852</v>
      </c>
      <c r="M2517" s="127"/>
      <c r="N2517" s="127"/>
    </row>
    <row r="2518" spans="6:14" x14ac:dyDescent="0.25">
      <c r="F2518" s="124" t="s">
        <v>535</v>
      </c>
      <c r="G2518" s="126" t="s">
        <v>960</v>
      </c>
      <c r="H2518" s="126"/>
      <c r="I2518" s="126"/>
      <c r="J2518" s="124"/>
      <c r="K2518" s="124" t="s">
        <v>537</v>
      </c>
      <c r="L2518" s="126" t="s">
        <v>961</v>
      </c>
      <c r="M2518" s="127"/>
      <c r="N2518" s="127"/>
    </row>
    <row r="2519" spans="6:14" x14ac:dyDescent="0.25">
      <c r="F2519" s="124" t="s">
        <v>539</v>
      </c>
      <c r="G2519" s="126" t="s">
        <v>962</v>
      </c>
      <c r="H2519" s="126" t="s">
        <v>963</v>
      </c>
      <c r="I2519" s="128">
        <v>891346245</v>
      </c>
      <c r="J2519" s="124" t="s">
        <v>542</v>
      </c>
      <c r="K2519" s="126"/>
      <c r="L2519" s="126" t="s">
        <v>964</v>
      </c>
      <c r="M2519" s="127"/>
      <c r="N2519" s="127"/>
    </row>
    <row r="2520" spans="6:14" x14ac:dyDescent="0.25">
      <c r="F2520" s="124"/>
      <c r="G2520" s="126"/>
      <c r="H2520" s="126"/>
      <c r="I2520" s="126"/>
      <c r="J2520" s="124"/>
      <c r="K2520" s="124" t="s">
        <v>544</v>
      </c>
      <c r="L2520" s="126"/>
      <c r="M2520" s="127"/>
      <c r="N2520" s="127"/>
    </row>
    <row r="2521" spans="6:14" x14ac:dyDescent="0.25">
      <c r="F2521" s="124" t="s">
        <v>545</v>
      </c>
      <c r="G2521" s="126" t="s">
        <v>198</v>
      </c>
      <c r="H2521" s="126"/>
      <c r="I2521" s="126"/>
      <c r="J2521" s="124"/>
      <c r="K2521" s="124" t="s">
        <v>546</v>
      </c>
      <c r="L2521" s="126" t="s">
        <v>975</v>
      </c>
      <c r="M2521" s="127"/>
      <c r="N2521" s="127"/>
    </row>
    <row r="2522" spans="6:14" x14ac:dyDescent="0.25">
      <c r="F2522" s="126"/>
      <c r="G2522" s="126"/>
      <c r="H2522" s="126"/>
      <c r="I2522" s="126"/>
      <c r="J2522" s="126"/>
      <c r="K2522" s="126"/>
      <c r="L2522" s="126"/>
      <c r="M2522" s="127"/>
      <c r="N2522" s="127"/>
    </row>
    <row r="2523" spans="6:14" x14ac:dyDescent="0.25">
      <c r="F2523" s="124" t="s">
        <v>533</v>
      </c>
      <c r="G2523" s="125">
        <v>9139521</v>
      </c>
      <c r="H2523" s="126"/>
      <c r="I2523" s="126"/>
      <c r="J2523" s="124"/>
      <c r="K2523" s="124" t="s">
        <v>124</v>
      </c>
      <c r="L2523" s="126" t="s">
        <v>1853</v>
      </c>
      <c r="M2523" s="127"/>
      <c r="N2523" s="127"/>
    </row>
    <row r="2524" spans="6:14" x14ac:dyDescent="0.25">
      <c r="F2524" s="124" t="s">
        <v>535</v>
      </c>
      <c r="G2524" s="126" t="s">
        <v>960</v>
      </c>
      <c r="H2524" s="126"/>
      <c r="I2524" s="126"/>
      <c r="J2524" s="124"/>
      <c r="K2524" s="124" t="s">
        <v>537</v>
      </c>
      <c r="L2524" s="126" t="s">
        <v>961</v>
      </c>
      <c r="M2524" s="127"/>
      <c r="N2524" s="127"/>
    </row>
    <row r="2525" spans="6:14" x14ac:dyDescent="0.25">
      <c r="F2525" s="124" t="s">
        <v>539</v>
      </c>
      <c r="G2525" s="126" t="s">
        <v>962</v>
      </c>
      <c r="H2525" s="126" t="s">
        <v>963</v>
      </c>
      <c r="I2525" s="128">
        <v>891346245</v>
      </c>
      <c r="J2525" s="124" t="s">
        <v>542</v>
      </c>
      <c r="K2525" s="126"/>
      <c r="L2525" s="126" t="s">
        <v>1491</v>
      </c>
      <c r="M2525" s="127"/>
      <c r="N2525" s="127"/>
    </row>
    <row r="2526" spans="6:14" x14ac:dyDescent="0.25">
      <c r="F2526" s="124"/>
      <c r="G2526" s="126"/>
      <c r="H2526" s="126"/>
      <c r="I2526" s="126"/>
      <c r="J2526" s="124"/>
      <c r="K2526" s="124" t="s">
        <v>544</v>
      </c>
      <c r="L2526" s="126"/>
      <c r="M2526" s="127"/>
      <c r="N2526" s="127"/>
    </row>
    <row r="2527" spans="6:14" x14ac:dyDescent="0.25">
      <c r="F2527" s="124" t="s">
        <v>545</v>
      </c>
      <c r="G2527" s="126" t="s">
        <v>198</v>
      </c>
      <c r="H2527" s="126"/>
      <c r="I2527" s="126"/>
      <c r="J2527" s="124"/>
      <c r="K2527" s="124" t="s">
        <v>546</v>
      </c>
      <c r="L2527" s="126" t="s">
        <v>975</v>
      </c>
      <c r="M2527" s="127"/>
      <c r="N2527" s="127"/>
    </row>
    <row r="2528" spans="6:14" x14ac:dyDescent="0.25">
      <c r="F2528" s="126"/>
      <c r="G2528" s="126"/>
      <c r="H2528" s="126"/>
      <c r="I2528" s="126"/>
      <c r="J2528" s="126"/>
      <c r="K2528" s="126"/>
      <c r="L2528" s="126"/>
      <c r="M2528" s="127"/>
      <c r="N2528" s="127"/>
    </row>
    <row r="2529" spans="6:14" x14ac:dyDescent="0.25">
      <c r="F2529" s="124" t="s">
        <v>533</v>
      </c>
      <c r="G2529" s="125">
        <v>9139721</v>
      </c>
      <c r="H2529" s="126"/>
      <c r="I2529" s="126"/>
      <c r="J2529" s="124"/>
      <c r="K2529" s="124" t="s">
        <v>124</v>
      </c>
      <c r="L2529" s="126" t="s">
        <v>1854</v>
      </c>
      <c r="M2529" s="127"/>
      <c r="N2529" s="127"/>
    </row>
    <row r="2530" spans="6:14" x14ac:dyDescent="0.25">
      <c r="F2530" s="124" t="s">
        <v>535</v>
      </c>
      <c r="G2530" s="126" t="s">
        <v>960</v>
      </c>
      <c r="H2530" s="126"/>
      <c r="I2530" s="126"/>
      <c r="J2530" s="124"/>
      <c r="K2530" s="124" t="s">
        <v>537</v>
      </c>
      <c r="L2530" s="126" t="s">
        <v>961</v>
      </c>
      <c r="M2530" s="127"/>
      <c r="N2530" s="127"/>
    </row>
    <row r="2531" spans="6:14" x14ac:dyDescent="0.25">
      <c r="F2531" s="124" t="s">
        <v>539</v>
      </c>
      <c r="G2531" s="126" t="s">
        <v>962</v>
      </c>
      <c r="H2531" s="126" t="s">
        <v>963</v>
      </c>
      <c r="I2531" s="128">
        <v>891346245</v>
      </c>
      <c r="J2531" s="124" t="s">
        <v>542</v>
      </c>
      <c r="K2531" s="126"/>
      <c r="L2531" s="126" t="s">
        <v>1491</v>
      </c>
      <c r="M2531" s="127"/>
      <c r="N2531" s="127"/>
    </row>
    <row r="2532" spans="6:14" x14ac:dyDescent="0.25">
      <c r="F2532" s="124"/>
      <c r="G2532" s="126"/>
      <c r="H2532" s="126"/>
      <c r="I2532" s="126"/>
      <c r="J2532" s="124"/>
      <c r="K2532" s="124" t="s">
        <v>544</v>
      </c>
      <c r="L2532" s="126"/>
      <c r="M2532" s="127"/>
      <c r="N2532" s="127"/>
    </row>
    <row r="2533" spans="6:14" x14ac:dyDescent="0.25">
      <c r="F2533" s="124" t="s">
        <v>545</v>
      </c>
      <c r="G2533" s="126" t="s">
        <v>198</v>
      </c>
      <c r="H2533" s="126"/>
      <c r="I2533" s="126"/>
      <c r="J2533" s="124"/>
      <c r="K2533" s="124" t="s">
        <v>546</v>
      </c>
      <c r="L2533" s="126" t="s">
        <v>975</v>
      </c>
      <c r="M2533" s="127"/>
      <c r="N2533" s="127"/>
    </row>
    <row r="2534" spans="6:14" x14ac:dyDescent="0.25">
      <c r="F2534" s="126"/>
      <c r="G2534" s="126"/>
      <c r="H2534" s="126"/>
      <c r="I2534" s="126"/>
      <c r="J2534" s="126"/>
      <c r="K2534" s="126"/>
      <c r="L2534" s="126"/>
      <c r="M2534" s="127"/>
      <c r="N2534" s="127"/>
    </row>
    <row r="2535" spans="6:14" x14ac:dyDescent="0.25">
      <c r="F2535" s="126"/>
      <c r="G2535" s="126"/>
      <c r="H2535" s="126"/>
      <c r="I2535" s="126"/>
      <c r="J2535" s="129" t="s">
        <v>586</v>
      </c>
      <c r="K2535" s="130">
        <v>51</v>
      </c>
      <c r="L2535" s="129" t="s">
        <v>587</v>
      </c>
      <c r="M2535" s="127"/>
      <c r="N2535" s="127"/>
    </row>
    <row r="2536" spans="6:14" x14ac:dyDescent="0.25">
      <c r="F2536" s="126"/>
      <c r="G2536" s="126"/>
      <c r="H2536" s="126"/>
      <c r="I2536" s="126"/>
      <c r="J2536" s="126"/>
      <c r="K2536" s="126"/>
      <c r="L2536" s="126"/>
      <c r="M2536" s="127"/>
      <c r="N2536" s="127"/>
    </row>
    <row r="2537" spans="6:14" x14ac:dyDescent="0.25">
      <c r="F2537" s="124"/>
      <c r="G2537" s="124"/>
      <c r="H2537" s="124"/>
      <c r="I2537" s="126"/>
      <c r="J2537" s="126"/>
      <c r="K2537" s="126"/>
      <c r="L2537" s="126"/>
      <c r="M2537" s="127"/>
      <c r="N2537" s="127"/>
    </row>
    <row r="2538" spans="6:14" x14ac:dyDescent="0.25">
      <c r="F2538" s="126" t="s">
        <v>588</v>
      </c>
      <c r="G2538" s="126"/>
      <c r="H2538" s="126"/>
      <c r="I2538" s="126"/>
      <c r="J2538" s="126"/>
      <c r="K2538" s="126"/>
      <c r="L2538" s="126"/>
      <c r="M2538" s="127"/>
      <c r="N2538" s="127"/>
    </row>
    <row r="2539" spans="6:14" x14ac:dyDescent="0.25">
      <c r="F2539" s="126" t="s">
        <v>589</v>
      </c>
      <c r="G2539" s="126"/>
      <c r="H2539" s="126"/>
      <c r="I2539" s="126"/>
      <c r="J2539" s="126"/>
      <c r="K2539" s="126"/>
      <c r="L2539" s="126"/>
      <c r="M2539" s="127"/>
      <c r="N2539" s="127"/>
    </row>
    <row r="2540" spans="6:14" x14ac:dyDescent="0.25">
      <c r="F2540" s="126"/>
      <c r="G2540" s="126"/>
      <c r="H2540" s="126"/>
      <c r="I2540" s="126"/>
      <c r="J2540" s="126"/>
      <c r="K2540" s="126"/>
      <c r="L2540" s="126"/>
      <c r="M2540" s="127"/>
      <c r="N2540" s="127"/>
    </row>
    <row r="2541" spans="6:14" x14ac:dyDescent="0.25">
      <c r="F2541" s="124" t="s">
        <v>533</v>
      </c>
      <c r="G2541" s="125">
        <v>9140121</v>
      </c>
      <c r="H2541" s="126"/>
      <c r="I2541" s="126"/>
      <c r="J2541" s="124"/>
      <c r="K2541" s="124" t="s">
        <v>124</v>
      </c>
      <c r="L2541" s="126" t="s">
        <v>1855</v>
      </c>
      <c r="M2541" s="127"/>
      <c r="N2541" s="127"/>
    </row>
    <row r="2542" spans="6:14" x14ac:dyDescent="0.25">
      <c r="F2542" s="124" t="s">
        <v>535</v>
      </c>
      <c r="G2542" s="126" t="s">
        <v>960</v>
      </c>
      <c r="H2542" s="126"/>
      <c r="I2542" s="126"/>
      <c r="J2542" s="124"/>
      <c r="K2542" s="124" t="s">
        <v>537</v>
      </c>
      <c r="L2542" s="126" t="s">
        <v>961</v>
      </c>
      <c r="M2542" s="127"/>
      <c r="N2542" s="127"/>
    </row>
    <row r="2543" spans="6:14" x14ac:dyDescent="0.25">
      <c r="F2543" s="124" t="s">
        <v>539</v>
      </c>
      <c r="G2543" s="126" t="s">
        <v>962</v>
      </c>
      <c r="H2543" s="126" t="s">
        <v>963</v>
      </c>
      <c r="I2543" s="128">
        <v>891346245</v>
      </c>
      <c r="J2543" s="124" t="s">
        <v>542</v>
      </c>
      <c r="K2543" s="126"/>
      <c r="L2543" s="126" t="s">
        <v>964</v>
      </c>
      <c r="M2543" s="127"/>
      <c r="N2543" s="127"/>
    </row>
    <row r="2544" spans="6:14" x14ac:dyDescent="0.25">
      <c r="F2544" s="124"/>
      <c r="G2544" s="126"/>
      <c r="H2544" s="126"/>
      <c r="I2544" s="126"/>
      <c r="J2544" s="124"/>
      <c r="K2544" s="124" t="s">
        <v>544</v>
      </c>
      <c r="L2544" s="126"/>
      <c r="M2544" s="127"/>
      <c r="N2544" s="127"/>
    </row>
    <row r="2545" spans="6:14" x14ac:dyDescent="0.25">
      <c r="F2545" s="124" t="s">
        <v>545</v>
      </c>
      <c r="G2545" s="126" t="s">
        <v>198</v>
      </c>
      <c r="H2545" s="126"/>
      <c r="I2545" s="126"/>
      <c r="J2545" s="124"/>
      <c r="K2545" s="124" t="s">
        <v>546</v>
      </c>
      <c r="L2545" s="126" t="s">
        <v>975</v>
      </c>
      <c r="M2545" s="127"/>
      <c r="N2545" s="127"/>
    </row>
    <row r="2546" spans="6:14" x14ac:dyDescent="0.25">
      <c r="F2546" s="126"/>
      <c r="G2546" s="126"/>
      <c r="H2546" s="126"/>
      <c r="I2546" s="126"/>
      <c r="J2546" s="126"/>
      <c r="K2546" s="126"/>
      <c r="L2546" s="126"/>
      <c r="M2546" s="127"/>
      <c r="N2546" s="127"/>
    </row>
    <row r="2547" spans="6:14" x14ac:dyDescent="0.25">
      <c r="F2547" s="124" t="s">
        <v>533</v>
      </c>
      <c r="G2547" s="125">
        <v>9140321</v>
      </c>
      <c r="H2547" s="126"/>
      <c r="I2547" s="126"/>
      <c r="J2547" s="124"/>
      <c r="K2547" s="124" t="s">
        <v>124</v>
      </c>
      <c r="L2547" s="126" t="s">
        <v>1856</v>
      </c>
      <c r="M2547" s="127"/>
      <c r="N2547" s="127"/>
    </row>
    <row r="2548" spans="6:14" x14ac:dyDescent="0.25">
      <c r="F2548" s="124" t="s">
        <v>535</v>
      </c>
      <c r="G2548" s="126" t="s">
        <v>1857</v>
      </c>
      <c r="H2548" s="126"/>
      <c r="I2548" s="126"/>
      <c r="J2548" s="124"/>
      <c r="K2548" s="124" t="s">
        <v>537</v>
      </c>
      <c r="L2548" s="126" t="s">
        <v>1858</v>
      </c>
      <c r="M2548" s="127"/>
      <c r="N2548" s="127"/>
    </row>
    <row r="2549" spans="6:14" x14ac:dyDescent="0.25">
      <c r="F2549" s="124" t="s">
        <v>539</v>
      </c>
      <c r="G2549" s="126" t="s">
        <v>1859</v>
      </c>
      <c r="H2549" s="126" t="s">
        <v>1046</v>
      </c>
      <c r="I2549" s="128">
        <v>945264048</v>
      </c>
      <c r="J2549" s="124" t="s">
        <v>542</v>
      </c>
      <c r="K2549" s="126"/>
      <c r="L2549" s="126" t="s">
        <v>1860</v>
      </c>
      <c r="M2549" s="127"/>
      <c r="N2549" s="127"/>
    </row>
    <row r="2550" spans="6:14" x14ac:dyDescent="0.25">
      <c r="F2550" s="124"/>
      <c r="G2550" s="126"/>
      <c r="H2550" s="126"/>
      <c r="I2550" s="126"/>
      <c r="J2550" s="124"/>
      <c r="K2550" s="124" t="s">
        <v>544</v>
      </c>
      <c r="L2550" s="126"/>
      <c r="M2550" s="127"/>
      <c r="N2550" s="127"/>
    </row>
    <row r="2551" spans="6:14" x14ac:dyDescent="0.25">
      <c r="F2551" s="124" t="s">
        <v>545</v>
      </c>
      <c r="G2551" s="126" t="s">
        <v>198</v>
      </c>
      <c r="H2551" s="126"/>
      <c r="I2551" s="126"/>
      <c r="J2551" s="124"/>
      <c r="K2551" s="124" t="s">
        <v>546</v>
      </c>
      <c r="L2551" s="126" t="s">
        <v>1861</v>
      </c>
      <c r="M2551" s="127"/>
      <c r="N2551" s="127"/>
    </row>
    <row r="2552" spans="6:14" x14ac:dyDescent="0.25">
      <c r="F2552" s="126"/>
      <c r="G2552" s="126"/>
      <c r="H2552" s="126"/>
      <c r="I2552" s="126"/>
      <c r="J2552" s="126"/>
      <c r="K2552" s="126"/>
      <c r="L2552" s="126"/>
      <c r="M2552" s="127"/>
      <c r="N2552" s="127"/>
    </row>
    <row r="2553" spans="6:14" x14ac:dyDescent="0.25">
      <c r="F2553" s="124" t="s">
        <v>533</v>
      </c>
      <c r="G2553" s="125">
        <v>9140421</v>
      </c>
      <c r="H2553" s="126"/>
      <c r="I2553" s="126"/>
      <c r="J2553" s="124"/>
      <c r="K2553" s="124" t="s">
        <v>124</v>
      </c>
      <c r="L2553" s="126" t="s">
        <v>1862</v>
      </c>
      <c r="M2553" s="127"/>
      <c r="N2553" s="127"/>
    </row>
    <row r="2554" spans="6:14" x14ac:dyDescent="0.25">
      <c r="F2554" s="124" t="s">
        <v>535</v>
      </c>
      <c r="G2554" s="126" t="s">
        <v>581</v>
      </c>
      <c r="H2554" s="126"/>
      <c r="I2554" s="126"/>
      <c r="J2554" s="124"/>
      <c r="K2554" s="124" t="s">
        <v>537</v>
      </c>
      <c r="L2554" s="126" t="s">
        <v>1863</v>
      </c>
      <c r="M2554" s="127"/>
      <c r="N2554" s="127"/>
    </row>
    <row r="2555" spans="6:14" x14ac:dyDescent="0.25">
      <c r="F2555" s="124" t="s">
        <v>539</v>
      </c>
      <c r="G2555" s="126" t="s">
        <v>1864</v>
      </c>
      <c r="H2555" s="126" t="s">
        <v>558</v>
      </c>
      <c r="I2555" s="128">
        <v>974029738</v>
      </c>
      <c r="J2555" s="124" t="s">
        <v>542</v>
      </c>
      <c r="K2555" s="126"/>
      <c r="L2555" s="126" t="s">
        <v>1865</v>
      </c>
      <c r="M2555" s="127"/>
      <c r="N2555" s="127"/>
    </row>
    <row r="2556" spans="6:14" x14ac:dyDescent="0.25">
      <c r="F2556" s="124"/>
      <c r="G2556" s="126"/>
      <c r="H2556" s="126"/>
      <c r="I2556" s="126"/>
      <c r="J2556" s="124"/>
      <c r="K2556" s="124" t="s">
        <v>544</v>
      </c>
      <c r="L2556" s="126"/>
      <c r="M2556" s="127"/>
      <c r="N2556" s="127"/>
    </row>
    <row r="2557" spans="6:14" x14ac:dyDescent="0.25">
      <c r="F2557" s="124" t="s">
        <v>545</v>
      </c>
      <c r="G2557" s="126" t="s">
        <v>198</v>
      </c>
      <c r="H2557" s="126"/>
      <c r="I2557" s="126"/>
      <c r="J2557" s="124"/>
      <c r="K2557" s="124" t="s">
        <v>546</v>
      </c>
      <c r="L2557" s="126" t="s">
        <v>1866</v>
      </c>
      <c r="M2557" s="127"/>
      <c r="N2557" s="127"/>
    </row>
    <row r="2558" spans="6:14" x14ac:dyDescent="0.25">
      <c r="F2558" s="126"/>
      <c r="G2558" s="126"/>
      <c r="H2558" s="126"/>
      <c r="I2558" s="126"/>
      <c r="J2558" s="126"/>
      <c r="K2558" s="126"/>
      <c r="L2558" s="126"/>
      <c r="M2558" s="127"/>
      <c r="N2558" s="127"/>
    </row>
    <row r="2559" spans="6:14" x14ac:dyDescent="0.25">
      <c r="F2559" s="124" t="s">
        <v>533</v>
      </c>
      <c r="G2559" s="125">
        <v>9140521</v>
      </c>
      <c r="H2559" s="126"/>
      <c r="I2559" s="126"/>
      <c r="J2559" s="124"/>
      <c r="K2559" s="124" t="s">
        <v>124</v>
      </c>
      <c r="L2559" s="126" t="s">
        <v>1867</v>
      </c>
      <c r="M2559" s="127"/>
      <c r="N2559" s="127"/>
    </row>
    <row r="2560" spans="6:14" x14ac:dyDescent="0.25">
      <c r="F2560" s="124" t="s">
        <v>535</v>
      </c>
      <c r="G2560" s="126" t="s">
        <v>1868</v>
      </c>
      <c r="H2560" s="126"/>
      <c r="I2560" s="126"/>
      <c r="J2560" s="124"/>
      <c r="K2560" s="124" t="s">
        <v>537</v>
      </c>
      <c r="L2560" s="126" t="s">
        <v>1869</v>
      </c>
      <c r="M2560" s="127"/>
      <c r="N2560" s="127"/>
    </row>
    <row r="2561" spans="6:14" x14ac:dyDescent="0.25">
      <c r="F2561" s="124" t="s">
        <v>539</v>
      </c>
      <c r="G2561" s="126" t="s">
        <v>1870</v>
      </c>
      <c r="H2561" s="126" t="s">
        <v>565</v>
      </c>
      <c r="I2561" s="128">
        <v>986327173</v>
      </c>
      <c r="J2561" s="124" t="s">
        <v>542</v>
      </c>
      <c r="K2561" s="126"/>
      <c r="L2561" s="126" t="s">
        <v>1871</v>
      </c>
      <c r="M2561" s="127"/>
      <c r="N2561" s="127"/>
    </row>
    <row r="2562" spans="6:14" x14ac:dyDescent="0.25">
      <c r="F2562" s="124"/>
      <c r="G2562" s="126"/>
      <c r="H2562" s="126"/>
      <c r="I2562" s="126"/>
      <c r="J2562" s="124"/>
      <c r="K2562" s="124" t="s">
        <v>544</v>
      </c>
      <c r="L2562" s="126"/>
      <c r="M2562" s="127"/>
      <c r="N2562" s="127"/>
    </row>
    <row r="2563" spans="6:14" x14ac:dyDescent="0.25">
      <c r="F2563" s="124" t="s">
        <v>545</v>
      </c>
      <c r="G2563" s="126" t="s">
        <v>198</v>
      </c>
      <c r="H2563" s="126"/>
      <c r="I2563" s="126"/>
      <c r="J2563" s="124"/>
      <c r="K2563" s="124" t="s">
        <v>546</v>
      </c>
      <c r="L2563" s="126" t="s">
        <v>1872</v>
      </c>
      <c r="M2563" s="127"/>
      <c r="N2563" s="127"/>
    </row>
    <row r="2564" spans="6:14" x14ac:dyDescent="0.25">
      <c r="F2564" s="126"/>
      <c r="G2564" s="126"/>
      <c r="H2564" s="126"/>
      <c r="I2564" s="126"/>
      <c r="J2564" s="126"/>
      <c r="K2564" s="126"/>
      <c r="L2564" s="126"/>
      <c r="M2564" s="127"/>
      <c r="N2564" s="127"/>
    </row>
    <row r="2565" spans="6:14" x14ac:dyDescent="0.25">
      <c r="F2565" s="124" t="s">
        <v>533</v>
      </c>
      <c r="G2565" s="125">
        <v>9140621</v>
      </c>
      <c r="H2565" s="126"/>
      <c r="I2565" s="126"/>
      <c r="J2565" s="124"/>
      <c r="K2565" s="124" t="s">
        <v>124</v>
      </c>
      <c r="L2565" s="126" t="s">
        <v>1873</v>
      </c>
      <c r="M2565" s="127"/>
      <c r="N2565" s="127"/>
    </row>
    <row r="2566" spans="6:14" x14ac:dyDescent="0.25">
      <c r="F2566" s="124" t="s">
        <v>535</v>
      </c>
      <c r="G2566" s="126" t="s">
        <v>1874</v>
      </c>
      <c r="H2566" s="126"/>
      <c r="I2566" s="126"/>
      <c r="J2566" s="124"/>
      <c r="K2566" s="124" t="s">
        <v>537</v>
      </c>
      <c r="L2566" s="126" t="s">
        <v>1875</v>
      </c>
      <c r="M2566" s="127"/>
      <c r="N2566" s="127"/>
    </row>
    <row r="2567" spans="6:14" x14ac:dyDescent="0.25">
      <c r="F2567" s="124" t="s">
        <v>539</v>
      </c>
      <c r="G2567" s="126" t="s">
        <v>1876</v>
      </c>
      <c r="H2567" s="126" t="s">
        <v>1139</v>
      </c>
      <c r="I2567" s="128">
        <v>150451315</v>
      </c>
      <c r="J2567" s="124" t="s">
        <v>542</v>
      </c>
      <c r="K2567" s="126"/>
      <c r="L2567" s="126" t="s">
        <v>1877</v>
      </c>
      <c r="M2567" s="127"/>
      <c r="N2567" s="127"/>
    </row>
    <row r="2568" spans="6:14" x14ac:dyDescent="0.25">
      <c r="F2568" s="124"/>
      <c r="G2568" s="126"/>
      <c r="H2568" s="126"/>
      <c r="I2568" s="126"/>
      <c r="J2568" s="124"/>
      <c r="K2568" s="124" t="s">
        <v>544</v>
      </c>
      <c r="L2568" s="126"/>
      <c r="M2568" s="127"/>
      <c r="N2568" s="127"/>
    </row>
    <row r="2569" spans="6:14" x14ac:dyDescent="0.25">
      <c r="F2569" s="124" t="s">
        <v>545</v>
      </c>
      <c r="G2569" s="126" t="s">
        <v>198</v>
      </c>
      <c r="H2569" s="126"/>
      <c r="I2569" s="126"/>
      <c r="J2569" s="124"/>
      <c r="K2569" s="124" t="s">
        <v>546</v>
      </c>
      <c r="L2569" s="126" t="s">
        <v>1878</v>
      </c>
      <c r="M2569" s="127"/>
      <c r="N2569" s="127"/>
    </row>
    <row r="2570" spans="6:14" x14ac:dyDescent="0.25">
      <c r="F2570" s="126"/>
      <c r="G2570" s="126"/>
      <c r="H2570" s="126"/>
      <c r="I2570" s="126"/>
      <c r="J2570" s="126"/>
      <c r="K2570" s="126"/>
      <c r="L2570" s="126"/>
      <c r="M2570" s="127"/>
      <c r="N2570" s="127"/>
    </row>
    <row r="2571" spans="6:14" x14ac:dyDescent="0.25">
      <c r="F2571" s="124" t="s">
        <v>533</v>
      </c>
      <c r="G2571" s="125">
        <v>9140721</v>
      </c>
      <c r="H2571" s="126"/>
      <c r="I2571" s="126"/>
      <c r="J2571" s="124"/>
      <c r="K2571" s="124" t="s">
        <v>124</v>
      </c>
      <c r="L2571" s="126" t="s">
        <v>1879</v>
      </c>
      <c r="M2571" s="127"/>
      <c r="N2571" s="127"/>
    </row>
    <row r="2572" spans="6:14" x14ac:dyDescent="0.25">
      <c r="F2572" s="124" t="s">
        <v>535</v>
      </c>
      <c r="G2572" s="126" t="s">
        <v>581</v>
      </c>
      <c r="H2572" s="126"/>
      <c r="I2572" s="126"/>
      <c r="J2572" s="124"/>
      <c r="K2572" s="124" t="s">
        <v>537</v>
      </c>
      <c r="L2572" s="126" t="s">
        <v>1011</v>
      </c>
      <c r="M2572" s="127"/>
      <c r="N2572" s="127"/>
    </row>
    <row r="2573" spans="6:14" x14ac:dyDescent="0.25">
      <c r="F2573" s="124" t="s">
        <v>539</v>
      </c>
      <c r="G2573" s="131" t="s">
        <v>1012</v>
      </c>
      <c r="H2573" s="126" t="s">
        <v>558</v>
      </c>
      <c r="I2573" s="128">
        <v>970358612</v>
      </c>
      <c r="J2573" s="124" t="s">
        <v>542</v>
      </c>
      <c r="K2573" s="126"/>
      <c r="L2573" s="126" t="s">
        <v>1013</v>
      </c>
      <c r="M2573" s="127"/>
      <c r="N2573" s="127"/>
    </row>
    <row r="2574" spans="6:14" x14ac:dyDescent="0.25">
      <c r="F2574" s="124"/>
      <c r="G2574" s="131" t="s">
        <v>1014</v>
      </c>
      <c r="H2574" s="126"/>
      <c r="I2574" s="126"/>
      <c r="J2574" s="124"/>
      <c r="K2574" s="124" t="s">
        <v>544</v>
      </c>
      <c r="L2574" s="126"/>
      <c r="M2574" s="127"/>
      <c r="N2574" s="127"/>
    </row>
    <row r="2575" spans="6:14" x14ac:dyDescent="0.25">
      <c r="F2575" s="124" t="s">
        <v>545</v>
      </c>
      <c r="G2575" s="126" t="s">
        <v>198</v>
      </c>
      <c r="H2575" s="126"/>
      <c r="I2575" s="126"/>
      <c r="J2575" s="124"/>
      <c r="K2575" s="124" t="s">
        <v>546</v>
      </c>
      <c r="L2575" s="126" t="s">
        <v>1015</v>
      </c>
      <c r="M2575" s="127"/>
      <c r="N2575" s="127"/>
    </row>
    <row r="2576" spans="6:14" x14ac:dyDescent="0.25">
      <c r="F2576" s="126"/>
      <c r="G2576" s="126"/>
      <c r="H2576" s="126"/>
      <c r="I2576" s="126"/>
      <c r="J2576" s="126"/>
      <c r="K2576" s="126"/>
      <c r="L2576" s="126"/>
      <c r="M2576" s="127"/>
      <c r="N2576" s="127"/>
    </row>
    <row r="2577" spans="6:14" x14ac:dyDescent="0.25">
      <c r="F2577" s="124" t="s">
        <v>533</v>
      </c>
      <c r="G2577" s="125">
        <v>9140821</v>
      </c>
      <c r="H2577" s="126"/>
      <c r="I2577" s="126"/>
      <c r="J2577" s="124"/>
      <c r="K2577" s="124" t="s">
        <v>124</v>
      </c>
      <c r="L2577" s="126" t="s">
        <v>1880</v>
      </c>
      <c r="M2577" s="127"/>
      <c r="N2577" s="127"/>
    </row>
    <row r="2578" spans="6:14" x14ac:dyDescent="0.25">
      <c r="F2578" s="124" t="s">
        <v>535</v>
      </c>
      <c r="G2578" s="126" t="s">
        <v>1881</v>
      </c>
      <c r="H2578" s="126"/>
      <c r="I2578" s="126"/>
      <c r="J2578" s="124"/>
      <c r="K2578" s="124" t="s">
        <v>537</v>
      </c>
      <c r="L2578" s="126" t="s">
        <v>1882</v>
      </c>
      <c r="M2578" s="127"/>
      <c r="N2578" s="127"/>
    </row>
    <row r="2579" spans="6:14" x14ac:dyDescent="0.25">
      <c r="F2579" s="124" t="s">
        <v>539</v>
      </c>
      <c r="G2579" s="126" t="s">
        <v>1883</v>
      </c>
      <c r="H2579" s="126" t="s">
        <v>1335</v>
      </c>
      <c r="I2579" s="126" t="s">
        <v>1884</v>
      </c>
      <c r="J2579" s="124" t="s">
        <v>542</v>
      </c>
      <c r="K2579" s="126"/>
      <c r="L2579" s="126" t="s">
        <v>1885</v>
      </c>
      <c r="M2579" s="127"/>
      <c r="N2579" s="127"/>
    </row>
    <row r="2580" spans="6:14" x14ac:dyDescent="0.25">
      <c r="F2580" s="124"/>
      <c r="G2580" s="126"/>
      <c r="H2580" s="126"/>
      <c r="I2580" s="126"/>
      <c r="J2580" s="124"/>
      <c r="K2580" s="124" t="s">
        <v>544</v>
      </c>
      <c r="L2580" s="126"/>
      <c r="M2580" s="127"/>
      <c r="N2580" s="127"/>
    </row>
    <row r="2581" spans="6:14" x14ac:dyDescent="0.25">
      <c r="F2581" s="124" t="s">
        <v>545</v>
      </c>
      <c r="G2581" s="126" t="s">
        <v>198</v>
      </c>
      <c r="H2581" s="126"/>
      <c r="I2581" s="126"/>
      <c r="J2581" s="124"/>
      <c r="K2581" s="124" t="s">
        <v>546</v>
      </c>
      <c r="L2581" s="126" t="s">
        <v>1886</v>
      </c>
      <c r="M2581" s="127"/>
      <c r="N2581" s="127"/>
    </row>
    <row r="2582" spans="6:14" x14ac:dyDescent="0.25">
      <c r="F2582" s="126"/>
      <c r="G2582" s="126"/>
      <c r="H2582" s="126"/>
      <c r="I2582" s="126"/>
      <c r="J2582" s="126"/>
      <c r="K2582" s="126"/>
      <c r="L2582" s="126"/>
      <c r="M2582" s="127"/>
      <c r="N2582" s="127"/>
    </row>
    <row r="2583" spans="6:14" x14ac:dyDescent="0.25">
      <c r="F2583" s="126"/>
      <c r="G2583" s="126"/>
      <c r="H2583" s="126"/>
      <c r="I2583" s="126"/>
      <c r="J2583" s="129" t="s">
        <v>586</v>
      </c>
      <c r="K2583" s="130">
        <v>52</v>
      </c>
      <c r="L2583" s="129" t="s">
        <v>587</v>
      </c>
      <c r="M2583" s="127"/>
      <c r="N2583" s="127"/>
    </row>
    <row r="2584" spans="6:14" x14ac:dyDescent="0.25">
      <c r="F2584" s="126"/>
      <c r="G2584" s="126"/>
      <c r="H2584" s="126"/>
      <c r="I2584" s="126"/>
      <c r="J2584" s="126"/>
      <c r="K2584" s="126"/>
      <c r="L2584" s="126"/>
      <c r="M2584" s="127"/>
      <c r="N2584" s="127"/>
    </row>
    <row r="2585" spans="6:14" x14ac:dyDescent="0.25">
      <c r="F2585" s="124"/>
      <c r="G2585" s="124"/>
      <c r="H2585" s="124"/>
      <c r="I2585" s="126"/>
      <c r="J2585" s="126"/>
      <c r="K2585" s="126"/>
      <c r="L2585" s="126"/>
      <c r="M2585" s="127"/>
      <c r="N2585" s="127"/>
    </row>
    <row r="2586" spans="6:14" x14ac:dyDescent="0.25">
      <c r="F2586" s="126" t="s">
        <v>588</v>
      </c>
      <c r="G2586" s="126"/>
      <c r="H2586" s="126"/>
      <c r="I2586" s="126"/>
      <c r="J2586" s="126"/>
      <c r="K2586" s="126"/>
      <c r="L2586" s="126"/>
      <c r="M2586" s="127"/>
      <c r="N2586" s="127"/>
    </row>
    <row r="2587" spans="6:14" x14ac:dyDescent="0.25">
      <c r="F2587" s="126" t="s">
        <v>589</v>
      </c>
      <c r="G2587" s="126"/>
      <c r="H2587" s="126"/>
      <c r="I2587" s="126"/>
      <c r="J2587" s="126"/>
      <c r="K2587" s="126"/>
      <c r="L2587" s="126"/>
      <c r="M2587" s="127"/>
      <c r="N2587" s="127"/>
    </row>
    <row r="2588" spans="6:14" x14ac:dyDescent="0.25">
      <c r="F2588" s="126"/>
      <c r="G2588" s="126"/>
      <c r="H2588" s="126"/>
      <c r="I2588" s="126"/>
      <c r="J2588" s="126"/>
      <c r="K2588" s="126"/>
      <c r="L2588" s="126"/>
      <c r="M2588" s="127"/>
      <c r="N2588" s="127"/>
    </row>
    <row r="2589" spans="6:14" x14ac:dyDescent="0.25">
      <c r="F2589" s="124" t="s">
        <v>533</v>
      </c>
      <c r="G2589" s="125">
        <v>9141021</v>
      </c>
      <c r="H2589" s="126"/>
      <c r="I2589" s="126"/>
      <c r="J2589" s="124"/>
      <c r="K2589" s="124" t="s">
        <v>124</v>
      </c>
      <c r="L2589" s="126" t="s">
        <v>1887</v>
      </c>
      <c r="M2589" s="127"/>
      <c r="N2589" s="127"/>
    </row>
    <row r="2590" spans="6:14" x14ac:dyDescent="0.25">
      <c r="F2590" s="124" t="s">
        <v>535</v>
      </c>
      <c r="G2590" s="126" t="s">
        <v>960</v>
      </c>
      <c r="H2590" s="126"/>
      <c r="I2590" s="126"/>
      <c r="J2590" s="124"/>
      <c r="K2590" s="124" t="s">
        <v>537</v>
      </c>
      <c r="L2590" s="126" t="s">
        <v>961</v>
      </c>
      <c r="M2590" s="127"/>
      <c r="N2590" s="127"/>
    </row>
    <row r="2591" spans="6:14" x14ac:dyDescent="0.25">
      <c r="F2591" s="124" t="s">
        <v>539</v>
      </c>
      <c r="G2591" s="126" t="s">
        <v>962</v>
      </c>
      <c r="H2591" s="126" t="s">
        <v>963</v>
      </c>
      <c r="I2591" s="128">
        <v>891346245</v>
      </c>
      <c r="J2591" s="124" t="s">
        <v>542</v>
      </c>
      <c r="K2591" s="126"/>
      <c r="L2591" s="126" t="s">
        <v>964</v>
      </c>
      <c r="M2591" s="127"/>
      <c r="N2591" s="127"/>
    </row>
    <row r="2592" spans="6:14" x14ac:dyDescent="0.25">
      <c r="F2592" s="124"/>
      <c r="G2592" s="126"/>
      <c r="H2592" s="126"/>
      <c r="I2592" s="126"/>
      <c r="J2592" s="124"/>
      <c r="K2592" s="124" t="s">
        <v>544</v>
      </c>
      <c r="L2592" s="126"/>
      <c r="M2592" s="127"/>
      <c r="N2592" s="127"/>
    </row>
    <row r="2593" spans="6:14" x14ac:dyDescent="0.25">
      <c r="F2593" s="124" t="s">
        <v>545</v>
      </c>
      <c r="G2593" s="126" t="s">
        <v>198</v>
      </c>
      <c r="H2593" s="126"/>
      <c r="I2593" s="126"/>
      <c r="J2593" s="124"/>
      <c r="K2593" s="124" t="s">
        <v>546</v>
      </c>
      <c r="L2593" s="126" t="s">
        <v>1888</v>
      </c>
      <c r="M2593" s="127"/>
      <c r="N2593" s="127"/>
    </row>
    <row r="2594" spans="6:14" x14ac:dyDescent="0.25">
      <c r="F2594" s="126"/>
      <c r="G2594" s="126"/>
      <c r="H2594" s="126"/>
      <c r="I2594" s="126"/>
      <c r="J2594" s="126"/>
      <c r="K2594" s="126"/>
      <c r="L2594" s="126"/>
      <c r="M2594" s="127"/>
      <c r="N2594" s="127"/>
    </row>
    <row r="2595" spans="6:14" x14ac:dyDescent="0.25">
      <c r="F2595" s="124" t="s">
        <v>533</v>
      </c>
      <c r="G2595" s="125">
        <v>9141121</v>
      </c>
      <c r="H2595" s="126"/>
      <c r="I2595" s="126"/>
      <c r="J2595" s="124"/>
      <c r="K2595" s="124" t="s">
        <v>124</v>
      </c>
      <c r="L2595" s="126" t="s">
        <v>1889</v>
      </c>
      <c r="M2595" s="127"/>
      <c r="N2595" s="127"/>
    </row>
    <row r="2596" spans="6:14" x14ac:dyDescent="0.25">
      <c r="F2596" s="124" t="s">
        <v>535</v>
      </c>
      <c r="G2596" s="126" t="s">
        <v>1890</v>
      </c>
      <c r="H2596" s="126"/>
      <c r="I2596" s="126"/>
      <c r="J2596" s="124"/>
      <c r="K2596" s="124" t="s">
        <v>537</v>
      </c>
      <c r="L2596" s="126" t="s">
        <v>968</v>
      </c>
      <c r="M2596" s="127"/>
      <c r="N2596" s="127"/>
    </row>
    <row r="2597" spans="6:14" x14ac:dyDescent="0.25">
      <c r="F2597" s="124" t="s">
        <v>539</v>
      </c>
      <c r="G2597" s="126" t="s">
        <v>969</v>
      </c>
      <c r="H2597" s="126" t="s">
        <v>970</v>
      </c>
      <c r="I2597" s="128">
        <v>625251820</v>
      </c>
      <c r="J2597" s="124" t="s">
        <v>542</v>
      </c>
      <c r="K2597" s="126"/>
      <c r="L2597" s="126" t="s">
        <v>971</v>
      </c>
      <c r="M2597" s="127"/>
      <c r="N2597" s="127"/>
    </row>
    <row r="2598" spans="6:14" x14ac:dyDescent="0.25">
      <c r="F2598" s="124"/>
      <c r="G2598" s="126"/>
      <c r="H2598" s="126"/>
      <c r="I2598" s="126"/>
      <c r="J2598" s="124"/>
      <c r="K2598" s="124" t="s">
        <v>544</v>
      </c>
      <c r="L2598" s="126"/>
      <c r="M2598" s="127"/>
      <c r="N2598" s="127"/>
    </row>
    <row r="2599" spans="6:14" x14ac:dyDescent="0.25">
      <c r="F2599" s="124" t="s">
        <v>545</v>
      </c>
      <c r="G2599" s="126" t="s">
        <v>198</v>
      </c>
      <c r="H2599" s="126"/>
      <c r="I2599" s="126"/>
      <c r="J2599" s="124"/>
      <c r="K2599" s="124" t="s">
        <v>546</v>
      </c>
      <c r="L2599" s="126" t="s">
        <v>1891</v>
      </c>
      <c r="M2599" s="127"/>
      <c r="N2599" s="127"/>
    </row>
    <row r="2600" spans="6:14" x14ac:dyDescent="0.25">
      <c r="F2600" s="126"/>
      <c r="G2600" s="126"/>
      <c r="H2600" s="126"/>
      <c r="I2600" s="126"/>
      <c r="J2600" s="126"/>
      <c r="K2600" s="126"/>
      <c r="L2600" s="126"/>
      <c r="M2600" s="127"/>
      <c r="N2600" s="127"/>
    </row>
    <row r="2601" spans="6:14" x14ac:dyDescent="0.25">
      <c r="F2601" s="124" t="s">
        <v>533</v>
      </c>
      <c r="G2601" s="125">
        <v>9141521</v>
      </c>
      <c r="H2601" s="126"/>
      <c r="I2601" s="126"/>
      <c r="J2601" s="124"/>
      <c r="K2601" s="124" t="s">
        <v>124</v>
      </c>
      <c r="L2601" s="126" t="s">
        <v>1892</v>
      </c>
      <c r="M2601" s="127"/>
      <c r="N2601" s="127"/>
    </row>
    <row r="2602" spans="6:14" x14ac:dyDescent="0.25">
      <c r="F2602" s="124" t="s">
        <v>535</v>
      </c>
      <c r="G2602" s="131" t="s">
        <v>1893</v>
      </c>
      <c r="H2602" s="131"/>
      <c r="I2602" s="131"/>
      <c r="J2602" s="126"/>
      <c r="K2602" s="126"/>
      <c r="L2602" s="126"/>
      <c r="M2602" s="127"/>
      <c r="N2602" s="127"/>
    </row>
    <row r="2603" spans="6:14" x14ac:dyDescent="0.25">
      <c r="F2603" s="124"/>
      <c r="G2603" s="131" t="s">
        <v>1894</v>
      </c>
      <c r="H2603" s="131"/>
      <c r="I2603" s="131"/>
      <c r="J2603" s="124"/>
      <c r="K2603" s="124" t="s">
        <v>537</v>
      </c>
      <c r="L2603" s="126" t="s">
        <v>1519</v>
      </c>
      <c r="M2603" s="127"/>
      <c r="N2603" s="127"/>
    </row>
    <row r="2604" spans="6:14" x14ac:dyDescent="0.25">
      <c r="F2604" s="124" t="s">
        <v>539</v>
      </c>
      <c r="G2604" s="126" t="s">
        <v>1520</v>
      </c>
      <c r="H2604" s="126" t="s">
        <v>1521</v>
      </c>
      <c r="I2604" s="128">
        <v>303083374</v>
      </c>
      <c r="J2604" s="124" t="s">
        <v>542</v>
      </c>
      <c r="K2604" s="126"/>
      <c r="L2604" s="126" t="s">
        <v>1895</v>
      </c>
      <c r="M2604" s="127"/>
      <c r="N2604" s="127"/>
    </row>
    <row r="2605" spans="6:14" x14ac:dyDescent="0.25">
      <c r="F2605" s="124"/>
      <c r="G2605" s="126"/>
      <c r="H2605" s="126"/>
      <c r="I2605" s="126"/>
      <c r="J2605" s="124"/>
      <c r="K2605" s="124" t="s">
        <v>544</v>
      </c>
      <c r="L2605" s="126"/>
      <c r="M2605" s="127"/>
      <c r="N2605" s="127"/>
    </row>
    <row r="2606" spans="6:14" x14ac:dyDescent="0.25">
      <c r="F2606" s="124" t="s">
        <v>545</v>
      </c>
      <c r="G2606" s="126" t="s">
        <v>198</v>
      </c>
      <c r="H2606" s="126"/>
      <c r="I2606" s="126"/>
      <c r="J2606" s="124"/>
      <c r="K2606" s="124" t="s">
        <v>546</v>
      </c>
      <c r="L2606" s="126" t="s">
        <v>1896</v>
      </c>
      <c r="M2606" s="127"/>
      <c r="N2606" s="127"/>
    </row>
    <row r="2607" spans="6:14" x14ac:dyDescent="0.25">
      <c r="F2607" s="126"/>
      <c r="G2607" s="126"/>
      <c r="H2607" s="126"/>
      <c r="I2607" s="126"/>
      <c r="J2607" s="126"/>
      <c r="K2607" s="126"/>
      <c r="L2607" s="126"/>
      <c r="M2607" s="127"/>
      <c r="N2607" s="127"/>
    </row>
    <row r="2608" spans="6:14" x14ac:dyDescent="0.25">
      <c r="F2608" s="124" t="s">
        <v>533</v>
      </c>
      <c r="G2608" s="125">
        <v>9141921</v>
      </c>
      <c r="H2608" s="126"/>
      <c r="I2608" s="126"/>
      <c r="J2608" s="124"/>
      <c r="K2608" s="124" t="s">
        <v>124</v>
      </c>
      <c r="L2608" s="126" t="s">
        <v>1897</v>
      </c>
      <c r="M2608" s="127"/>
      <c r="N2608" s="127"/>
    </row>
    <row r="2609" spans="6:14" x14ac:dyDescent="0.25">
      <c r="F2609" s="124" t="s">
        <v>535</v>
      </c>
      <c r="G2609" s="126" t="s">
        <v>1898</v>
      </c>
      <c r="H2609" s="126"/>
      <c r="I2609" s="126"/>
      <c r="J2609" s="124"/>
      <c r="K2609" s="124" t="s">
        <v>537</v>
      </c>
      <c r="L2609" s="126" t="s">
        <v>1899</v>
      </c>
      <c r="M2609" s="127"/>
      <c r="N2609" s="127"/>
    </row>
    <row r="2610" spans="6:14" x14ac:dyDescent="0.25">
      <c r="F2610" s="124" t="s">
        <v>539</v>
      </c>
      <c r="G2610" s="131" t="s">
        <v>1372</v>
      </c>
      <c r="H2610" s="126" t="s">
        <v>682</v>
      </c>
      <c r="I2610" s="128">
        <v>773803289</v>
      </c>
      <c r="J2610" s="124" t="s">
        <v>542</v>
      </c>
      <c r="K2610" s="126"/>
      <c r="L2610" s="126" t="s">
        <v>1900</v>
      </c>
      <c r="M2610" s="127"/>
      <c r="N2610" s="127"/>
    </row>
    <row r="2611" spans="6:14" x14ac:dyDescent="0.25">
      <c r="F2611" s="124"/>
      <c r="G2611" s="131" t="s">
        <v>1373</v>
      </c>
      <c r="H2611" s="126"/>
      <c r="I2611" s="126"/>
      <c r="J2611" s="124"/>
      <c r="K2611" s="124" t="s">
        <v>544</v>
      </c>
      <c r="L2611" s="126"/>
      <c r="M2611" s="127"/>
      <c r="N2611" s="127"/>
    </row>
    <row r="2612" spans="6:14" x14ac:dyDescent="0.25">
      <c r="F2612" s="124" t="s">
        <v>545</v>
      </c>
      <c r="G2612" s="126" t="s">
        <v>198</v>
      </c>
      <c r="H2612" s="126"/>
      <c r="I2612" s="126"/>
      <c r="J2612" s="124"/>
      <c r="K2612" s="124" t="s">
        <v>546</v>
      </c>
      <c r="L2612" s="126" t="s">
        <v>1901</v>
      </c>
      <c r="M2612" s="127"/>
      <c r="N2612" s="127"/>
    </row>
    <row r="2613" spans="6:14" x14ac:dyDescent="0.25">
      <c r="F2613" s="126"/>
      <c r="G2613" s="126"/>
      <c r="H2613" s="126"/>
      <c r="I2613" s="126"/>
      <c r="J2613" s="126"/>
      <c r="K2613" s="126"/>
      <c r="L2613" s="126"/>
      <c r="M2613" s="127"/>
      <c r="N2613" s="127"/>
    </row>
    <row r="2614" spans="6:14" x14ac:dyDescent="0.25">
      <c r="F2614" s="124" t="s">
        <v>533</v>
      </c>
      <c r="G2614" s="125">
        <v>9142021</v>
      </c>
      <c r="H2614" s="126"/>
      <c r="I2614" s="126"/>
      <c r="J2614" s="124"/>
      <c r="K2614" s="124" t="s">
        <v>124</v>
      </c>
      <c r="L2614" s="126" t="s">
        <v>1902</v>
      </c>
      <c r="M2614" s="127"/>
      <c r="N2614" s="127"/>
    </row>
    <row r="2615" spans="6:14" x14ac:dyDescent="0.25">
      <c r="F2615" s="124" t="s">
        <v>535</v>
      </c>
      <c r="G2615" s="126" t="s">
        <v>1010</v>
      </c>
      <c r="H2615" s="126"/>
      <c r="I2615" s="126"/>
      <c r="J2615" s="124"/>
      <c r="K2615" s="124" t="s">
        <v>537</v>
      </c>
      <c r="L2615" s="126" t="s">
        <v>1011</v>
      </c>
      <c r="M2615" s="127"/>
      <c r="N2615" s="127"/>
    </row>
    <row r="2616" spans="6:14" x14ac:dyDescent="0.25">
      <c r="F2616" s="124" t="s">
        <v>539</v>
      </c>
      <c r="G2616" s="131" t="s">
        <v>1012</v>
      </c>
      <c r="H2616" s="126" t="s">
        <v>558</v>
      </c>
      <c r="I2616" s="128">
        <v>970358612</v>
      </c>
      <c r="J2616" s="124" t="s">
        <v>542</v>
      </c>
      <c r="K2616" s="126"/>
      <c r="L2616" s="126" t="s">
        <v>1903</v>
      </c>
      <c r="M2616" s="127"/>
      <c r="N2616" s="127"/>
    </row>
    <row r="2617" spans="6:14" x14ac:dyDescent="0.25">
      <c r="F2617" s="124"/>
      <c r="G2617" s="131" t="s">
        <v>1014</v>
      </c>
      <c r="H2617" s="126"/>
      <c r="I2617" s="126"/>
      <c r="J2617" s="124"/>
      <c r="K2617" s="124" t="s">
        <v>544</v>
      </c>
      <c r="L2617" s="126"/>
      <c r="M2617" s="127"/>
      <c r="N2617" s="127"/>
    </row>
    <row r="2618" spans="6:14" x14ac:dyDescent="0.25">
      <c r="F2618" s="124" t="s">
        <v>545</v>
      </c>
      <c r="G2618" s="126" t="s">
        <v>198</v>
      </c>
      <c r="H2618" s="126"/>
      <c r="I2618" s="126"/>
      <c r="J2618" s="124"/>
      <c r="K2618" s="124" t="s">
        <v>546</v>
      </c>
      <c r="L2618" s="126" t="s">
        <v>1015</v>
      </c>
      <c r="M2618" s="127"/>
      <c r="N2618" s="127"/>
    </row>
    <row r="2619" spans="6:14" x14ac:dyDescent="0.25">
      <c r="F2619" s="126"/>
      <c r="G2619" s="126"/>
      <c r="H2619" s="126"/>
      <c r="I2619" s="126"/>
      <c r="J2619" s="126"/>
      <c r="K2619" s="126"/>
      <c r="L2619" s="126"/>
      <c r="M2619" s="127"/>
      <c r="N2619" s="127"/>
    </row>
    <row r="2620" spans="6:14" x14ac:dyDescent="0.25">
      <c r="F2620" s="124" t="s">
        <v>533</v>
      </c>
      <c r="G2620" s="125">
        <v>9142421</v>
      </c>
      <c r="H2620" s="126"/>
      <c r="I2620" s="126"/>
      <c r="J2620" s="124"/>
      <c r="K2620" s="124" t="s">
        <v>124</v>
      </c>
      <c r="L2620" s="126" t="s">
        <v>1068</v>
      </c>
      <c r="M2620" s="127"/>
      <c r="N2620" s="127"/>
    </row>
    <row r="2621" spans="6:14" x14ac:dyDescent="0.25">
      <c r="F2621" s="124" t="s">
        <v>535</v>
      </c>
      <c r="G2621" s="126" t="s">
        <v>1069</v>
      </c>
      <c r="H2621" s="126"/>
      <c r="I2621" s="126"/>
      <c r="J2621" s="124"/>
      <c r="K2621" s="124" t="s">
        <v>537</v>
      </c>
      <c r="L2621" s="126" t="s">
        <v>1053</v>
      </c>
      <c r="M2621" s="127"/>
      <c r="N2621" s="127"/>
    </row>
    <row r="2622" spans="6:14" x14ac:dyDescent="0.25">
      <c r="F2622" s="124" t="s">
        <v>539</v>
      </c>
      <c r="G2622" s="126" t="s">
        <v>1054</v>
      </c>
      <c r="H2622" s="126" t="s">
        <v>941</v>
      </c>
      <c r="I2622" s="128">
        <v>633761660</v>
      </c>
      <c r="J2622" s="124" t="s">
        <v>542</v>
      </c>
      <c r="K2622" s="126"/>
      <c r="L2622" s="126" t="s">
        <v>1055</v>
      </c>
      <c r="M2622" s="127"/>
      <c r="N2622" s="127"/>
    </row>
    <row r="2623" spans="6:14" x14ac:dyDescent="0.25">
      <c r="F2623" s="124"/>
      <c r="G2623" s="126"/>
      <c r="H2623" s="126"/>
      <c r="I2623" s="126"/>
      <c r="J2623" s="124"/>
      <c r="K2623" s="124" t="s">
        <v>544</v>
      </c>
      <c r="L2623" s="126"/>
      <c r="M2623" s="127"/>
      <c r="N2623" s="127"/>
    </row>
    <row r="2624" spans="6:14" x14ac:dyDescent="0.25">
      <c r="F2624" s="124" t="s">
        <v>545</v>
      </c>
      <c r="G2624" s="126" t="s">
        <v>198</v>
      </c>
      <c r="H2624" s="126"/>
      <c r="I2624" s="126"/>
      <c r="J2624" s="124"/>
      <c r="K2624" s="124" t="s">
        <v>546</v>
      </c>
      <c r="L2624" s="126" t="s">
        <v>1056</v>
      </c>
      <c r="M2624" s="127"/>
      <c r="N2624" s="127"/>
    </row>
    <row r="2625" spans="6:14" x14ac:dyDescent="0.25">
      <c r="F2625" s="126"/>
      <c r="G2625" s="126"/>
      <c r="H2625" s="126"/>
      <c r="I2625" s="126"/>
      <c r="J2625" s="126"/>
      <c r="K2625" s="126"/>
      <c r="L2625" s="126"/>
      <c r="M2625" s="127"/>
      <c r="N2625" s="127"/>
    </row>
    <row r="2626" spans="6:14" x14ac:dyDescent="0.25">
      <c r="F2626" s="124" t="s">
        <v>533</v>
      </c>
      <c r="G2626" s="125">
        <v>9142921</v>
      </c>
      <c r="H2626" s="126"/>
      <c r="I2626" s="126"/>
      <c r="J2626" s="124"/>
      <c r="K2626" s="124" t="s">
        <v>124</v>
      </c>
      <c r="L2626" s="126" t="s">
        <v>1904</v>
      </c>
      <c r="M2626" s="127"/>
      <c r="N2626" s="127"/>
    </row>
    <row r="2627" spans="6:14" x14ac:dyDescent="0.25">
      <c r="F2627" s="124" t="s">
        <v>535</v>
      </c>
      <c r="G2627" s="126" t="s">
        <v>1905</v>
      </c>
      <c r="H2627" s="126"/>
      <c r="I2627" s="126"/>
      <c r="J2627" s="124"/>
      <c r="K2627" s="124" t="s">
        <v>537</v>
      </c>
      <c r="L2627" s="126" t="s">
        <v>1906</v>
      </c>
      <c r="M2627" s="127"/>
      <c r="N2627" s="127"/>
    </row>
    <row r="2628" spans="6:14" x14ac:dyDescent="0.25">
      <c r="F2628" s="124" t="s">
        <v>539</v>
      </c>
      <c r="G2628" s="126" t="s">
        <v>1907</v>
      </c>
      <c r="H2628" s="126" t="s">
        <v>1139</v>
      </c>
      <c r="I2628" s="128">
        <v>171113021</v>
      </c>
      <c r="J2628" s="124" t="s">
        <v>542</v>
      </c>
      <c r="K2628" s="126"/>
      <c r="L2628" s="126" t="s">
        <v>1908</v>
      </c>
      <c r="M2628" s="127"/>
      <c r="N2628" s="127"/>
    </row>
    <row r="2629" spans="6:14" x14ac:dyDescent="0.25">
      <c r="F2629" s="124"/>
      <c r="G2629" s="126"/>
      <c r="H2629" s="126"/>
      <c r="I2629" s="126"/>
      <c r="J2629" s="124"/>
      <c r="K2629" s="124" t="s">
        <v>544</v>
      </c>
      <c r="L2629" s="126"/>
      <c r="M2629" s="127"/>
      <c r="N2629" s="127"/>
    </row>
    <row r="2630" spans="6:14" x14ac:dyDescent="0.25">
      <c r="F2630" s="124" t="s">
        <v>545</v>
      </c>
      <c r="G2630" s="126" t="s">
        <v>198</v>
      </c>
      <c r="H2630" s="126"/>
      <c r="I2630" s="126"/>
      <c r="J2630" s="124"/>
      <c r="K2630" s="124" t="s">
        <v>546</v>
      </c>
      <c r="L2630" s="126" t="s">
        <v>1909</v>
      </c>
      <c r="M2630" s="127"/>
      <c r="N2630" s="127"/>
    </row>
    <row r="2631" spans="6:14" x14ac:dyDescent="0.25">
      <c r="F2631" s="126"/>
      <c r="G2631" s="126"/>
      <c r="H2631" s="126"/>
      <c r="I2631" s="126"/>
      <c r="J2631" s="126"/>
      <c r="K2631" s="126"/>
      <c r="L2631" s="126"/>
      <c r="M2631" s="127"/>
      <c r="N2631" s="127"/>
    </row>
    <row r="2632" spans="6:14" x14ac:dyDescent="0.25">
      <c r="F2632" s="126"/>
      <c r="G2632" s="126"/>
      <c r="H2632" s="126"/>
      <c r="I2632" s="126"/>
      <c r="J2632" s="129" t="s">
        <v>586</v>
      </c>
      <c r="K2632" s="130">
        <v>53</v>
      </c>
      <c r="L2632" s="129" t="s">
        <v>587</v>
      </c>
      <c r="M2632" s="127"/>
      <c r="N2632" s="127"/>
    </row>
    <row r="2633" spans="6:14" x14ac:dyDescent="0.25">
      <c r="F2633" s="126"/>
      <c r="G2633" s="126"/>
      <c r="H2633" s="126"/>
      <c r="I2633" s="126"/>
      <c r="J2633" s="126"/>
      <c r="K2633" s="126"/>
      <c r="L2633" s="126"/>
      <c r="M2633" s="127"/>
      <c r="N2633" s="127"/>
    </row>
    <row r="2634" spans="6:14" x14ac:dyDescent="0.25">
      <c r="F2634" s="124"/>
      <c r="G2634" s="124"/>
      <c r="H2634" s="124"/>
      <c r="I2634" s="126"/>
      <c r="J2634" s="126"/>
      <c r="K2634" s="126"/>
      <c r="L2634" s="126"/>
      <c r="M2634" s="127"/>
      <c r="N2634" s="127"/>
    </row>
    <row r="2635" spans="6:14" x14ac:dyDescent="0.25">
      <c r="F2635" s="126" t="s">
        <v>588</v>
      </c>
      <c r="G2635" s="126"/>
      <c r="H2635" s="126"/>
      <c r="I2635" s="126"/>
      <c r="J2635" s="126"/>
      <c r="K2635" s="126"/>
      <c r="L2635" s="126"/>
      <c r="M2635" s="127"/>
      <c r="N2635" s="127"/>
    </row>
    <row r="2636" spans="6:14" x14ac:dyDescent="0.25">
      <c r="F2636" s="126" t="s">
        <v>589</v>
      </c>
      <c r="G2636" s="126"/>
      <c r="H2636" s="126"/>
      <c r="I2636" s="126"/>
      <c r="J2636" s="126"/>
      <c r="K2636" s="126"/>
      <c r="L2636" s="126"/>
      <c r="M2636" s="127"/>
      <c r="N2636" s="127"/>
    </row>
    <row r="2637" spans="6:14" x14ac:dyDescent="0.25">
      <c r="F2637" s="126"/>
      <c r="G2637" s="126"/>
      <c r="H2637" s="126"/>
      <c r="I2637" s="126"/>
      <c r="J2637" s="126"/>
      <c r="K2637" s="126"/>
      <c r="L2637" s="126"/>
      <c r="M2637" s="127"/>
      <c r="N2637" s="127"/>
    </row>
    <row r="2638" spans="6:14" x14ac:dyDescent="0.25">
      <c r="F2638" s="124" t="s">
        <v>533</v>
      </c>
      <c r="G2638" s="125">
        <v>9143021</v>
      </c>
      <c r="H2638" s="126"/>
      <c r="I2638" s="126"/>
      <c r="J2638" s="124"/>
      <c r="K2638" s="124" t="s">
        <v>124</v>
      </c>
      <c r="L2638" s="126" t="s">
        <v>1910</v>
      </c>
      <c r="M2638" s="127"/>
      <c r="N2638" s="127"/>
    </row>
    <row r="2639" spans="6:14" x14ac:dyDescent="0.25">
      <c r="F2639" s="124" t="s">
        <v>535</v>
      </c>
      <c r="G2639" s="126" t="s">
        <v>1911</v>
      </c>
      <c r="H2639" s="126"/>
      <c r="I2639" s="126"/>
      <c r="J2639" s="124"/>
      <c r="K2639" s="124" t="s">
        <v>537</v>
      </c>
      <c r="L2639" s="126" t="s">
        <v>1912</v>
      </c>
      <c r="M2639" s="127"/>
      <c r="N2639" s="127"/>
    </row>
    <row r="2640" spans="6:14" x14ac:dyDescent="0.25">
      <c r="F2640" s="124" t="s">
        <v>539</v>
      </c>
      <c r="G2640" s="131" t="s">
        <v>1913</v>
      </c>
      <c r="H2640" s="126" t="s">
        <v>1327</v>
      </c>
      <c r="I2640" s="128">
        <v>463121716</v>
      </c>
      <c r="J2640" s="124" t="s">
        <v>542</v>
      </c>
      <c r="K2640" s="126"/>
      <c r="L2640" s="126" t="s">
        <v>1914</v>
      </c>
      <c r="M2640" s="127"/>
      <c r="N2640" s="127"/>
    </row>
    <row r="2641" spans="6:14" x14ac:dyDescent="0.25">
      <c r="F2641" s="124"/>
      <c r="G2641" s="131" t="s">
        <v>987</v>
      </c>
      <c r="H2641" s="126"/>
      <c r="I2641" s="126"/>
      <c r="J2641" s="124"/>
      <c r="K2641" s="124" t="s">
        <v>544</v>
      </c>
      <c r="L2641" s="126"/>
      <c r="M2641" s="127"/>
      <c r="N2641" s="127"/>
    </row>
    <row r="2642" spans="6:14" x14ac:dyDescent="0.25">
      <c r="F2642" s="124" t="s">
        <v>545</v>
      </c>
      <c r="G2642" s="126" t="s">
        <v>198</v>
      </c>
      <c r="H2642" s="126"/>
      <c r="I2642" s="126"/>
      <c r="J2642" s="124"/>
      <c r="K2642" s="124" t="s">
        <v>546</v>
      </c>
      <c r="L2642" s="126" t="s">
        <v>198</v>
      </c>
      <c r="M2642" s="127"/>
      <c r="N2642" s="127"/>
    </row>
    <row r="2643" spans="6:14" x14ac:dyDescent="0.25">
      <c r="F2643" s="126"/>
      <c r="G2643" s="126"/>
      <c r="H2643" s="126"/>
      <c r="I2643" s="126"/>
      <c r="J2643" s="126"/>
      <c r="K2643" s="126"/>
      <c r="L2643" s="126"/>
      <c r="M2643" s="127"/>
      <c r="N2643" s="127"/>
    </row>
    <row r="2644" spans="6:14" x14ac:dyDescent="0.25">
      <c r="F2644" s="124" t="s">
        <v>533</v>
      </c>
      <c r="G2644" s="125">
        <v>9143821</v>
      </c>
      <c r="H2644" s="126"/>
      <c r="I2644" s="126"/>
      <c r="J2644" s="124"/>
      <c r="K2644" s="124" t="s">
        <v>124</v>
      </c>
      <c r="L2644" s="131" t="s">
        <v>1915</v>
      </c>
      <c r="M2644" s="127"/>
      <c r="N2644" s="127"/>
    </row>
    <row r="2645" spans="6:14" x14ac:dyDescent="0.25">
      <c r="F2645" s="126"/>
      <c r="G2645" s="126"/>
      <c r="H2645" s="126"/>
      <c r="I2645" s="126"/>
      <c r="J2645" s="126"/>
      <c r="K2645" s="126"/>
      <c r="L2645" s="131" t="s">
        <v>1916</v>
      </c>
      <c r="M2645" s="127"/>
      <c r="N2645" s="127"/>
    </row>
    <row r="2646" spans="6:14" x14ac:dyDescent="0.25">
      <c r="F2646" s="124" t="s">
        <v>535</v>
      </c>
      <c r="G2646" s="126" t="s">
        <v>1917</v>
      </c>
      <c r="H2646" s="126"/>
      <c r="I2646" s="126"/>
      <c r="J2646" s="124"/>
      <c r="K2646" s="124" t="s">
        <v>537</v>
      </c>
      <c r="L2646" s="126" t="s">
        <v>1918</v>
      </c>
      <c r="M2646" s="127"/>
      <c r="N2646" s="127"/>
    </row>
    <row r="2647" spans="6:14" x14ac:dyDescent="0.25">
      <c r="F2647" s="124" t="s">
        <v>539</v>
      </c>
      <c r="G2647" s="126" t="s">
        <v>1919</v>
      </c>
      <c r="H2647" s="126" t="s">
        <v>871</v>
      </c>
      <c r="I2647" s="128">
        <v>328105925</v>
      </c>
      <c r="J2647" s="124" t="s">
        <v>542</v>
      </c>
      <c r="K2647" s="126"/>
      <c r="L2647" s="126" t="s">
        <v>1920</v>
      </c>
      <c r="M2647" s="127"/>
      <c r="N2647" s="127"/>
    </row>
    <row r="2648" spans="6:14" x14ac:dyDescent="0.25">
      <c r="F2648" s="124"/>
      <c r="G2648" s="126"/>
      <c r="H2648" s="126"/>
      <c r="I2648" s="126"/>
      <c r="J2648" s="124"/>
      <c r="K2648" s="124" t="s">
        <v>544</v>
      </c>
      <c r="L2648" s="126"/>
      <c r="M2648" s="127"/>
      <c r="N2648" s="127"/>
    </row>
    <row r="2649" spans="6:14" x14ac:dyDescent="0.25">
      <c r="F2649" s="124" t="s">
        <v>545</v>
      </c>
      <c r="G2649" s="126" t="s">
        <v>198</v>
      </c>
      <c r="H2649" s="126"/>
      <c r="I2649" s="126"/>
      <c r="J2649" s="124"/>
      <c r="K2649" s="124" t="s">
        <v>546</v>
      </c>
      <c r="L2649" s="126" t="s">
        <v>1921</v>
      </c>
      <c r="M2649" s="127"/>
      <c r="N2649" s="127"/>
    </row>
    <row r="2650" spans="6:14" x14ac:dyDescent="0.25">
      <c r="F2650" s="126"/>
      <c r="G2650" s="126"/>
      <c r="H2650" s="126"/>
      <c r="I2650" s="126"/>
      <c r="J2650" s="126"/>
      <c r="K2650" s="126"/>
      <c r="L2650" s="126"/>
      <c r="M2650" s="127"/>
      <c r="N2650" s="127"/>
    </row>
    <row r="2651" spans="6:14" x14ac:dyDescent="0.25">
      <c r="F2651" s="124" t="s">
        <v>533</v>
      </c>
      <c r="G2651" s="125">
        <v>9144021</v>
      </c>
      <c r="H2651" s="126"/>
      <c r="I2651" s="126"/>
      <c r="J2651" s="124"/>
      <c r="K2651" s="124" t="s">
        <v>124</v>
      </c>
      <c r="L2651" s="126" t="s">
        <v>1922</v>
      </c>
      <c r="M2651" s="127"/>
      <c r="N2651" s="127"/>
    </row>
    <row r="2652" spans="6:14" x14ac:dyDescent="0.25">
      <c r="F2652" s="124" t="s">
        <v>535</v>
      </c>
      <c r="G2652" s="126" t="s">
        <v>1923</v>
      </c>
      <c r="H2652" s="126"/>
      <c r="I2652" s="126"/>
      <c r="J2652" s="124"/>
      <c r="K2652" s="124" t="s">
        <v>537</v>
      </c>
      <c r="L2652" s="126" t="s">
        <v>1827</v>
      </c>
      <c r="M2652" s="127"/>
      <c r="N2652" s="127"/>
    </row>
    <row r="2653" spans="6:14" x14ac:dyDescent="0.25">
      <c r="F2653" s="124" t="s">
        <v>539</v>
      </c>
      <c r="G2653" s="126" t="s">
        <v>1828</v>
      </c>
      <c r="H2653" s="126" t="s">
        <v>1829</v>
      </c>
      <c r="I2653" s="128">
        <v>145390249</v>
      </c>
      <c r="J2653" s="124" t="s">
        <v>542</v>
      </c>
      <c r="K2653" s="126"/>
      <c r="L2653" s="126" t="s">
        <v>1830</v>
      </c>
      <c r="M2653" s="127"/>
      <c r="N2653" s="127"/>
    </row>
    <row r="2654" spans="6:14" x14ac:dyDescent="0.25">
      <c r="F2654" s="124"/>
      <c r="G2654" s="126"/>
      <c r="H2654" s="126"/>
      <c r="I2654" s="126"/>
      <c r="J2654" s="124"/>
      <c r="K2654" s="124" t="s">
        <v>544</v>
      </c>
      <c r="L2654" s="126"/>
      <c r="M2654" s="127"/>
      <c r="N2654" s="127"/>
    </row>
    <row r="2655" spans="6:14" x14ac:dyDescent="0.25">
      <c r="F2655" s="124" t="s">
        <v>545</v>
      </c>
      <c r="G2655" s="126" t="s">
        <v>198</v>
      </c>
      <c r="H2655" s="126"/>
      <c r="I2655" s="126"/>
      <c r="J2655" s="124"/>
      <c r="K2655" s="124" t="s">
        <v>546</v>
      </c>
      <c r="L2655" s="126" t="s">
        <v>1831</v>
      </c>
      <c r="M2655" s="127"/>
      <c r="N2655" s="127"/>
    </row>
    <row r="2656" spans="6:14" x14ac:dyDescent="0.25">
      <c r="F2656" s="126"/>
      <c r="G2656" s="126"/>
      <c r="H2656" s="126"/>
      <c r="I2656" s="126"/>
      <c r="J2656" s="126"/>
      <c r="K2656" s="126"/>
      <c r="L2656" s="126"/>
      <c r="M2656" s="127"/>
      <c r="N2656" s="127"/>
    </row>
    <row r="2657" spans="6:14" x14ac:dyDescent="0.25">
      <c r="F2657" s="124" t="s">
        <v>533</v>
      </c>
      <c r="G2657" s="125">
        <v>9144121</v>
      </c>
      <c r="H2657" s="126"/>
      <c r="I2657" s="126"/>
      <c r="J2657" s="124"/>
      <c r="K2657" s="124" t="s">
        <v>124</v>
      </c>
      <c r="L2657" s="126" t="s">
        <v>1924</v>
      </c>
      <c r="M2657" s="127"/>
      <c r="N2657" s="127"/>
    </row>
    <row r="2658" spans="6:14" x14ac:dyDescent="0.25">
      <c r="F2658" s="124" t="s">
        <v>535</v>
      </c>
      <c r="G2658" s="126" t="s">
        <v>1925</v>
      </c>
      <c r="H2658" s="126"/>
      <c r="I2658" s="126"/>
      <c r="J2658" s="124"/>
      <c r="K2658" s="124" t="s">
        <v>537</v>
      </c>
      <c r="L2658" s="126" t="s">
        <v>1926</v>
      </c>
      <c r="M2658" s="127"/>
      <c r="N2658" s="127"/>
    </row>
    <row r="2659" spans="6:14" x14ac:dyDescent="0.25">
      <c r="F2659" s="124" t="s">
        <v>539</v>
      </c>
      <c r="G2659" s="126" t="s">
        <v>1407</v>
      </c>
      <c r="H2659" s="126" t="s">
        <v>1408</v>
      </c>
      <c r="I2659" s="128">
        <v>432155194</v>
      </c>
      <c r="J2659" s="124" t="s">
        <v>542</v>
      </c>
      <c r="K2659" s="126"/>
      <c r="L2659" s="126" t="s">
        <v>1927</v>
      </c>
      <c r="M2659" s="127"/>
      <c r="N2659" s="127"/>
    </row>
    <row r="2660" spans="6:14" x14ac:dyDescent="0.25">
      <c r="F2660" s="124"/>
      <c r="G2660" s="126"/>
      <c r="H2660" s="126"/>
      <c r="I2660" s="126"/>
      <c r="J2660" s="124"/>
      <c r="K2660" s="124" t="s">
        <v>544</v>
      </c>
      <c r="L2660" s="126"/>
      <c r="M2660" s="127"/>
      <c r="N2660" s="127"/>
    </row>
    <row r="2661" spans="6:14" x14ac:dyDescent="0.25">
      <c r="F2661" s="124" t="s">
        <v>545</v>
      </c>
      <c r="G2661" s="126" t="s">
        <v>198</v>
      </c>
      <c r="H2661" s="126"/>
      <c r="I2661" s="126"/>
      <c r="J2661" s="124"/>
      <c r="K2661" s="124" t="s">
        <v>546</v>
      </c>
      <c r="L2661" s="126" t="s">
        <v>1928</v>
      </c>
      <c r="M2661" s="127"/>
      <c r="N2661" s="127"/>
    </row>
    <row r="2662" spans="6:14" x14ac:dyDescent="0.25">
      <c r="F2662" s="126"/>
      <c r="G2662" s="126"/>
      <c r="H2662" s="126"/>
      <c r="I2662" s="126"/>
      <c r="J2662" s="126"/>
      <c r="K2662" s="126"/>
      <c r="L2662" s="126"/>
      <c r="M2662" s="127"/>
      <c r="N2662" s="127"/>
    </row>
    <row r="2663" spans="6:14" x14ac:dyDescent="0.25">
      <c r="F2663" s="124" t="s">
        <v>533</v>
      </c>
      <c r="G2663" s="125">
        <v>9144321</v>
      </c>
      <c r="H2663" s="126"/>
      <c r="I2663" s="126"/>
      <c r="J2663" s="124"/>
      <c r="K2663" s="124" t="s">
        <v>124</v>
      </c>
      <c r="L2663" s="126" t="s">
        <v>1929</v>
      </c>
      <c r="M2663" s="127"/>
      <c r="N2663" s="127"/>
    </row>
    <row r="2664" spans="6:14" x14ac:dyDescent="0.25">
      <c r="F2664" s="124" t="s">
        <v>535</v>
      </c>
      <c r="G2664" s="126" t="s">
        <v>1242</v>
      </c>
      <c r="H2664" s="126"/>
      <c r="I2664" s="126"/>
      <c r="J2664" s="124"/>
      <c r="K2664" s="124" t="s">
        <v>537</v>
      </c>
      <c r="L2664" s="126" t="s">
        <v>1243</v>
      </c>
      <c r="M2664" s="127"/>
      <c r="N2664" s="127"/>
    </row>
    <row r="2665" spans="6:14" x14ac:dyDescent="0.25">
      <c r="F2665" s="124" t="s">
        <v>539</v>
      </c>
      <c r="G2665" s="131" t="s">
        <v>1244</v>
      </c>
      <c r="H2665" s="126" t="s">
        <v>970</v>
      </c>
      <c r="I2665" s="128">
        <v>605155650</v>
      </c>
      <c r="J2665" s="124" t="s">
        <v>542</v>
      </c>
      <c r="K2665" s="126"/>
      <c r="L2665" s="126" t="s">
        <v>1245</v>
      </c>
      <c r="M2665" s="127"/>
      <c r="N2665" s="127"/>
    </row>
    <row r="2666" spans="6:14" x14ac:dyDescent="0.25">
      <c r="F2666" s="124"/>
      <c r="G2666" s="131" t="s">
        <v>1131</v>
      </c>
      <c r="H2666" s="126"/>
      <c r="I2666" s="126"/>
      <c r="J2666" s="124"/>
      <c r="K2666" s="124" t="s">
        <v>544</v>
      </c>
      <c r="L2666" s="126"/>
      <c r="M2666" s="127"/>
      <c r="N2666" s="127"/>
    </row>
    <row r="2667" spans="6:14" x14ac:dyDescent="0.25">
      <c r="F2667" s="124" t="s">
        <v>545</v>
      </c>
      <c r="G2667" s="126" t="s">
        <v>198</v>
      </c>
      <c r="H2667" s="126"/>
      <c r="I2667" s="126"/>
      <c r="J2667" s="124"/>
      <c r="K2667" s="124" t="s">
        <v>546</v>
      </c>
      <c r="L2667" s="126" t="s">
        <v>1246</v>
      </c>
      <c r="M2667" s="127"/>
      <c r="N2667" s="127"/>
    </row>
    <row r="2668" spans="6:14" x14ac:dyDescent="0.25">
      <c r="F2668" s="126"/>
      <c r="G2668" s="126"/>
      <c r="H2668" s="126"/>
      <c r="I2668" s="126"/>
      <c r="J2668" s="126"/>
      <c r="K2668" s="126"/>
      <c r="L2668" s="126"/>
      <c r="M2668" s="127"/>
      <c r="N2668" s="127"/>
    </row>
    <row r="2669" spans="6:14" x14ac:dyDescent="0.25">
      <c r="F2669" s="124" t="s">
        <v>533</v>
      </c>
      <c r="G2669" s="125">
        <v>9144421</v>
      </c>
      <c r="H2669" s="126"/>
      <c r="I2669" s="126"/>
      <c r="J2669" s="124"/>
      <c r="K2669" s="124" t="s">
        <v>124</v>
      </c>
      <c r="L2669" s="126" t="s">
        <v>1930</v>
      </c>
      <c r="M2669" s="127"/>
      <c r="N2669" s="127"/>
    </row>
    <row r="2670" spans="6:14" x14ac:dyDescent="0.25">
      <c r="F2670" s="124" t="s">
        <v>535</v>
      </c>
      <c r="G2670" s="131" t="s">
        <v>1931</v>
      </c>
      <c r="H2670" s="131"/>
      <c r="I2670" s="131"/>
      <c r="J2670" s="126"/>
      <c r="K2670" s="126"/>
      <c r="L2670" s="126"/>
      <c r="M2670" s="127"/>
      <c r="N2670" s="127"/>
    </row>
    <row r="2671" spans="6:14" x14ac:dyDescent="0.25">
      <c r="F2671" s="124"/>
      <c r="G2671" s="131" t="s">
        <v>1269</v>
      </c>
      <c r="H2671" s="131"/>
      <c r="I2671" s="131"/>
      <c r="J2671" s="124"/>
      <c r="K2671" s="124" t="s">
        <v>537</v>
      </c>
      <c r="L2671" s="126" t="s">
        <v>1063</v>
      </c>
      <c r="M2671" s="127"/>
      <c r="N2671" s="127"/>
    </row>
    <row r="2672" spans="6:14" x14ac:dyDescent="0.25">
      <c r="F2672" s="124" t="s">
        <v>539</v>
      </c>
      <c r="G2672" s="131" t="s">
        <v>1064</v>
      </c>
      <c r="H2672" s="126" t="s">
        <v>970</v>
      </c>
      <c r="I2672" s="128">
        <v>620253779</v>
      </c>
      <c r="J2672" s="124" t="s">
        <v>542</v>
      </c>
      <c r="K2672" s="126"/>
      <c r="L2672" s="126" t="s">
        <v>1065</v>
      </c>
      <c r="M2672" s="127"/>
      <c r="N2672" s="127"/>
    </row>
    <row r="2673" spans="6:14" x14ac:dyDescent="0.25">
      <c r="F2673" s="124"/>
      <c r="G2673" s="131" t="s">
        <v>1066</v>
      </c>
      <c r="H2673" s="126"/>
      <c r="I2673" s="126"/>
      <c r="J2673" s="124"/>
      <c r="K2673" s="124" t="s">
        <v>544</v>
      </c>
      <c r="L2673" s="126"/>
      <c r="M2673" s="127"/>
      <c r="N2673" s="127"/>
    </row>
    <row r="2674" spans="6:14" x14ac:dyDescent="0.25">
      <c r="F2674" s="124" t="s">
        <v>545</v>
      </c>
      <c r="G2674" s="126" t="s">
        <v>198</v>
      </c>
      <c r="H2674" s="126"/>
      <c r="I2674" s="126"/>
      <c r="J2674" s="124"/>
      <c r="K2674" s="124" t="s">
        <v>546</v>
      </c>
      <c r="L2674" s="126" t="s">
        <v>1711</v>
      </c>
      <c r="M2674" s="127"/>
      <c r="N2674" s="127"/>
    </row>
    <row r="2675" spans="6:14" x14ac:dyDescent="0.25">
      <c r="F2675" s="126"/>
      <c r="G2675" s="126"/>
      <c r="H2675" s="126"/>
      <c r="I2675" s="126"/>
      <c r="J2675" s="126"/>
      <c r="K2675" s="126"/>
      <c r="L2675" s="126"/>
      <c r="M2675" s="127"/>
      <c r="N2675" s="127"/>
    </row>
    <row r="2676" spans="6:14" x14ac:dyDescent="0.25">
      <c r="F2676" s="124" t="s">
        <v>533</v>
      </c>
      <c r="G2676" s="125">
        <v>9144621</v>
      </c>
      <c r="H2676" s="126"/>
      <c r="I2676" s="126"/>
      <c r="J2676" s="124"/>
      <c r="K2676" s="124" t="s">
        <v>124</v>
      </c>
      <c r="L2676" s="126" t="s">
        <v>1932</v>
      </c>
      <c r="M2676" s="127"/>
      <c r="N2676" s="127"/>
    </row>
    <row r="2677" spans="6:14" x14ac:dyDescent="0.25">
      <c r="F2677" s="124" t="s">
        <v>535</v>
      </c>
      <c r="G2677" s="126" t="s">
        <v>914</v>
      </c>
      <c r="H2677" s="126"/>
      <c r="I2677" s="126"/>
      <c r="J2677" s="124"/>
      <c r="K2677" s="124" t="s">
        <v>537</v>
      </c>
      <c r="L2677" s="126" t="s">
        <v>1933</v>
      </c>
      <c r="M2677" s="127"/>
      <c r="N2677" s="127"/>
    </row>
    <row r="2678" spans="6:14" x14ac:dyDescent="0.25">
      <c r="F2678" s="124" t="s">
        <v>539</v>
      </c>
      <c r="G2678" s="126" t="s">
        <v>1934</v>
      </c>
      <c r="H2678" s="126" t="s">
        <v>1139</v>
      </c>
      <c r="I2678" s="128">
        <v>193121084</v>
      </c>
      <c r="J2678" s="124" t="s">
        <v>542</v>
      </c>
      <c r="K2678" s="126"/>
      <c r="L2678" s="126" t="s">
        <v>1935</v>
      </c>
      <c r="M2678" s="127"/>
      <c r="N2678" s="127"/>
    </row>
    <row r="2679" spans="6:14" x14ac:dyDescent="0.25">
      <c r="F2679" s="124"/>
      <c r="G2679" s="126"/>
      <c r="H2679" s="126"/>
      <c r="I2679" s="126"/>
      <c r="J2679" s="124"/>
      <c r="K2679" s="124" t="s">
        <v>544</v>
      </c>
      <c r="L2679" s="126"/>
      <c r="M2679" s="127"/>
      <c r="N2679" s="127"/>
    </row>
    <row r="2680" spans="6:14" x14ac:dyDescent="0.25">
      <c r="F2680" s="124" t="s">
        <v>545</v>
      </c>
      <c r="G2680" s="126" t="s">
        <v>198</v>
      </c>
      <c r="H2680" s="126"/>
      <c r="I2680" s="126"/>
      <c r="J2680" s="124"/>
      <c r="K2680" s="124" t="s">
        <v>546</v>
      </c>
      <c r="L2680" s="126" t="s">
        <v>1936</v>
      </c>
      <c r="M2680" s="127"/>
      <c r="N2680" s="127"/>
    </row>
    <row r="2681" spans="6:14" x14ac:dyDescent="0.25">
      <c r="F2681" s="126"/>
      <c r="G2681" s="126"/>
      <c r="H2681" s="126"/>
      <c r="I2681" s="126"/>
      <c r="J2681" s="126"/>
      <c r="K2681" s="126"/>
      <c r="L2681" s="126"/>
      <c r="M2681" s="127"/>
      <c r="N2681" s="127"/>
    </row>
    <row r="2682" spans="6:14" x14ac:dyDescent="0.25">
      <c r="F2682" s="126"/>
      <c r="G2682" s="126"/>
      <c r="H2682" s="126"/>
      <c r="I2682" s="126"/>
      <c r="J2682" s="129" t="s">
        <v>586</v>
      </c>
      <c r="K2682" s="130">
        <v>54</v>
      </c>
      <c r="L2682" s="129" t="s">
        <v>587</v>
      </c>
      <c r="M2682" s="127"/>
      <c r="N2682" s="127"/>
    </row>
    <row r="2683" spans="6:14" x14ac:dyDescent="0.25">
      <c r="F2683" s="126"/>
      <c r="G2683" s="126"/>
      <c r="H2683" s="126"/>
      <c r="I2683" s="126"/>
      <c r="J2683" s="126"/>
      <c r="K2683" s="126"/>
      <c r="L2683" s="126"/>
      <c r="M2683" s="127"/>
      <c r="N2683" s="127"/>
    </row>
    <row r="2684" spans="6:14" x14ac:dyDescent="0.25">
      <c r="F2684" s="124"/>
      <c r="G2684" s="124"/>
      <c r="H2684" s="124"/>
      <c r="I2684" s="126"/>
      <c r="J2684" s="126"/>
      <c r="K2684" s="126"/>
      <c r="L2684" s="126"/>
      <c r="M2684" s="127"/>
      <c r="N2684" s="127"/>
    </row>
    <row r="2685" spans="6:14" x14ac:dyDescent="0.25">
      <c r="F2685" s="126" t="s">
        <v>588</v>
      </c>
      <c r="G2685" s="126"/>
      <c r="H2685" s="126"/>
      <c r="I2685" s="126"/>
      <c r="J2685" s="126"/>
      <c r="K2685" s="126"/>
      <c r="L2685" s="126"/>
      <c r="M2685" s="127"/>
      <c r="N2685" s="127"/>
    </row>
    <row r="2686" spans="6:14" x14ac:dyDescent="0.25">
      <c r="F2686" s="126" t="s">
        <v>589</v>
      </c>
      <c r="G2686" s="126"/>
      <c r="H2686" s="126"/>
      <c r="I2686" s="126"/>
      <c r="J2686" s="126"/>
      <c r="K2686" s="126"/>
      <c r="L2686" s="126"/>
      <c r="M2686" s="127"/>
      <c r="N2686" s="127"/>
    </row>
    <row r="2687" spans="6:14" x14ac:dyDescent="0.25">
      <c r="F2687" s="126"/>
      <c r="G2687" s="126"/>
      <c r="H2687" s="126"/>
      <c r="I2687" s="126"/>
      <c r="J2687" s="126"/>
      <c r="K2687" s="126"/>
      <c r="L2687" s="126"/>
      <c r="M2687" s="127"/>
      <c r="N2687" s="127"/>
    </row>
    <row r="2688" spans="6:14" x14ac:dyDescent="0.25">
      <c r="F2688" s="124" t="s">
        <v>533</v>
      </c>
      <c r="G2688" s="125">
        <v>9144721</v>
      </c>
      <c r="H2688" s="126"/>
      <c r="I2688" s="126"/>
      <c r="J2688" s="124"/>
      <c r="K2688" s="124" t="s">
        <v>124</v>
      </c>
      <c r="L2688" s="126" t="s">
        <v>1937</v>
      </c>
      <c r="M2688" s="127"/>
      <c r="N2688" s="127"/>
    </row>
    <row r="2689" spans="6:14" x14ac:dyDescent="0.25">
      <c r="F2689" s="124" t="s">
        <v>535</v>
      </c>
      <c r="G2689" s="126" t="s">
        <v>1777</v>
      </c>
      <c r="H2689" s="126"/>
      <c r="I2689" s="126"/>
      <c r="J2689" s="124"/>
      <c r="K2689" s="124" t="s">
        <v>537</v>
      </c>
      <c r="L2689" s="126" t="s">
        <v>1778</v>
      </c>
      <c r="M2689" s="127"/>
      <c r="N2689" s="127"/>
    </row>
    <row r="2690" spans="6:14" x14ac:dyDescent="0.25">
      <c r="F2690" s="124" t="s">
        <v>539</v>
      </c>
      <c r="G2690" s="126" t="s">
        <v>1779</v>
      </c>
      <c r="H2690" s="126" t="s">
        <v>682</v>
      </c>
      <c r="I2690" s="128">
        <v>779020379</v>
      </c>
      <c r="J2690" s="124" t="s">
        <v>542</v>
      </c>
      <c r="K2690" s="126"/>
      <c r="L2690" s="126" t="s">
        <v>1780</v>
      </c>
      <c r="M2690" s="127"/>
      <c r="N2690" s="127"/>
    </row>
    <row r="2691" spans="6:14" x14ac:dyDescent="0.25">
      <c r="F2691" s="124"/>
      <c r="G2691" s="126"/>
      <c r="H2691" s="126"/>
      <c r="I2691" s="126"/>
      <c r="J2691" s="124"/>
      <c r="K2691" s="124" t="s">
        <v>544</v>
      </c>
      <c r="L2691" s="126"/>
      <c r="M2691" s="127"/>
      <c r="N2691" s="127"/>
    </row>
    <row r="2692" spans="6:14" x14ac:dyDescent="0.25">
      <c r="F2692" s="124" t="s">
        <v>545</v>
      </c>
      <c r="G2692" s="126" t="s">
        <v>198</v>
      </c>
      <c r="H2692" s="126"/>
      <c r="I2692" s="126"/>
      <c r="J2692" s="124"/>
      <c r="K2692" s="124" t="s">
        <v>546</v>
      </c>
      <c r="L2692" s="126" t="s">
        <v>1781</v>
      </c>
      <c r="M2692" s="127"/>
      <c r="N2692" s="127"/>
    </row>
    <row r="2693" spans="6:14" x14ac:dyDescent="0.25">
      <c r="F2693" s="126"/>
      <c r="G2693" s="126"/>
      <c r="H2693" s="126"/>
      <c r="I2693" s="126"/>
      <c r="J2693" s="126"/>
      <c r="K2693" s="126"/>
      <c r="L2693" s="126"/>
      <c r="M2693" s="127"/>
      <c r="N2693" s="127"/>
    </row>
    <row r="2694" spans="6:14" x14ac:dyDescent="0.25">
      <c r="F2694" s="124" t="s">
        <v>533</v>
      </c>
      <c r="G2694" s="125">
        <v>9144821</v>
      </c>
      <c r="H2694" s="126"/>
      <c r="I2694" s="126"/>
      <c r="J2694" s="124"/>
      <c r="K2694" s="124" t="s">
        <v>124</v>
      </c>
      <c r="L2694" s="126" t="s">
        <v>1938</v>
      </c>
      <c r="M2694" s="127"/>
      <c r="N2694" s="127"/>
    </row>
    <row r="2695" spans="6:14" x14ac:dyDescent="0.25">
      <c r="F2695" s="124" t="s">
        <v>535</v>
      </c>
      <c r="G2695" s="126" t="s">
        <v>960</v>
      </c>
      <c r="H2695" s="126"/>
      <c r="I2695" s="126"/>
      <c r="J2695" s="124"/>
      <c r="K2695" s="124" t="s">
        <v>537</v>
      </c>
      <c r="L2695" s="126" t="s">
        <v>961</v>
      </c>
      <c r="M2695" s="127"/>
      <c r="N2695" s="127"/>
    </row>
    <row r="2696" spans="6:14" x14ac:dyDescent="0.25">
      <c r="F2696" s="124" t="s">
        <v>539</v>
      </c>
      <c r="G2696" s="126" t="s">
        <v>962</v>
      </c>
      <c r="H2696" s="126" t="s">
        <v>963</v>
      </c>
      <c r="I2696" s="128">
        <v>891346245</v>
      </c>
      <c r="J2696" s="124" t="s">
        <v>542</v>
      </c>
      <c r="K2696" s="126"/>
      <c r="L2696" s="126" t="s">
        <v>964</v>
      </c>
      <c r="M2696" s="127"/>
      <c r="N2696" s="127"/>
    </row>
    <row r="2697" spans="6:14" x14ac:dyDescent="0.25">
      <c r="F2697" s="124"/>
      <c r="G2697" s="126"/>
      <c r="H2697" s="126"/>
      <c r="I2697" s="126"/>
      <c r="J2697" s="124"/>
      <c r="K2697" s="124" t="s">
        <v>544</v>
      </c>
      <c r="L2697" s="126"/>
      <c r="M2697" s="127"/>
      <c r="N2697" s="127"/>
    </row>
    <row r="2698" spans="6:14" x14ac:dyDescent="0.25">
      <c r="F2698" s="124" t="s">
        <v>545</v>
      </c>
      <c r="G2698" s="126" t="s">
        <v>198</v>
      </c>
      <c r="H2698" s="126"/>
      <c r="I2698" s="126"/>
      <c r="J2698" s="124"/>
      <c r="K2698" s="124" t="s">
        <v>546</v>
      </c>
      <c r="L2698" s="126" t="s">
        <v>975</v>
      </c>
      <c r="M2698" s="127"/>
      <c r="N2698" s="127"/>
    </row>
    <row r="2699" spans="6:14" x14ac:dyDescent="0.25">
      <c r="F2699" s="126"/>
      <c r="G2699" s="126"/>
      <c r="H2699" s="126"/>
      <c r="I2699" s="126"/>
      <c r="J2699" s="126"/>
      <c r="K2699" s="126"/>
      <c r="L2699" s="126"/>
      <c r="M2699" s="127"/>
      <c r="N2699" s="127"/>
    </row>
    <row r="2700" spans="6:14" x14ac:dyDescent="0.25">
      <c r="F2700" s="124" t="s">
        <v>533</v>
      </c>
      <c r="G2700" s="125">
        <v>9145021</v>
      </c>
      <c r="H2700" s="126"/>
      <c r="I2700" s="126"/>
      <c r="J2700" s="124"/>
      <c r="K2700" s="124" t="s">
        <v>124</v>
      </c>
      <c r="L2700" s="126" t="s">
        <v>1939</v>
      </c>
      <c r="M2700" s="127"/>
      <c r="N2700" s="127"/>
    </row>
    <row r="2701" spans="6:14" x14ac:dyDescent="0.25">
      <c r="F2701" s="124" t="s">
        <v>535</v>
      </c>
      <c r="G2701" s="126" t="s">
        <v>960</v>
      </c>
      <c r="H2701" s="126"/>
      <c r="I2701" s="126"/>
      <c r="J2701" s="124"/>
      <c r="K2701" s="124" t="s">
        <v>537</v>
      </c>
      <c r="L2701" s="126" t="s">
        <v>961</v>
      </c>
      <c r="M2701" s="127"/>
      <c r="N2701" s="127"/>
    </row>
    <row r="2702" spans="6:14" x14ac:dyDescent="0.25">
      <c r="F2702" s="124" t="s">
        <v>539</v>
      </c>
      <c r="G2702" s="126" t="s">
        <v>962</v>
      </c>
      <c r="H2702" s="126" t="s">
        <v>963</v>
      </c>
      <c r="I2702" s="128">
        <v>891346245</v>
      </c>
      <c r="J2702" s="124" t="s">
        <v>542</v>
      </c>
      <c r="K2702" s="126"/>
      <c r="L2702" s="126" t="s">
        <v>1491</v>
      </c>
      <c r="M2702" s="127"/>
      <c r="N2702" s="127"/>
    </row>
    <row r="2703" spans="6:14" x14ac:dyDescent="0.25">
      <c r="F2703" s="124"/>
      <c r="G2703" s="126"/>
      <c r="H2703" s="126"/>
      <c r="I2703" s="126"/>
      <c r="J2703" s="124"/>
      <c r="K2703" s="124" t="s">
        <v>544</v>
      </c>
      <c r="L2703" s="126"/>
      <c r="M2703" s="127"/>
      <c r="N2703" s="127"/>
    </row>
    <row r="2704" spans="6:14" x14ac:dyDescent="0.25">
      <c r="F2704" s="124" t="s">
        <v>545</v>
      </c>
      <c r="G2704" s="126" t="s">
        <v>198</v>
      </c>
      <c r="H2704" s="126"/>
      <c r="I2704" s="126"/>
      <c r="J2704" s="124"/>
      <c r="K2704" s="124" t="s">
        <v>546</v>
      </c>
      <c r="L2704" s="126" t="s">
        <v>975</v>
      </c>
      <c r="M2704" s="127"/>
      <c r="N2704" s="127"/>
    </row>
    <row r="2705" spans="6:14" x14ac:dyDescent="0.25">
      <c r="F2705" s="126"/>
      <c r="G2705" s="126"/>
      <c r="H2705" s="126"/>
      <c r="I2705" s="126"/>
      <c r="J2705" s="126"/>
      <c r="K2705" s="126"/>
      <c r="L2705" s="126"/>
      <c r="M2705" s="127"/>
      <c r="N2705" s="127"/>
    </row>
    <row r="2706" spans="6:14" x14ac:dyDescent="0.25">
      <c r="F2706" s="124" t="s">
        <v>533</v>
      </c>
      <c r="G2706" s="125">
        <v>9145521</v>
      </c>
      <c r="H2706" s="126"/>
      <c r="I2706" s="126"/>
      <c r="J2706" s="124"/>
      <c r="K2706" s="124" t="s">
        <v>124</v>
      </c>
      <c r="L2706" s="126" t="s">
        <v>1940</v>
      </c>
      <c r="M2706" s="127"/>
      <c r="N2706" s="127"/>
    </row>
    <row r="2707" spans="6:14" x14ac:dyDescent="0.25">
      <c r="F2707" s="124" t="s">
        <v>535</v>
      </c>
      <c r="G2707" s="126" t="s">
        <v>1941</v>
      </c>
      <c r="H2707" s="126"/>
      <c r="I2707" s="126"/>
      <c r="J2707" s="124"/>
      <c r="K2707" s="124" t="s">
        <v>537</v>
      </c>
      <c r="L2707" s="126" t="s">
        <v>1942</v>
      </c>
      <c r="M2707" s="127"/>
      <c r="N2707" s="127"/>
    </row>
    <row r="2708" spans="6:14" x14ac:dyDescent="0.25">
      <c r="F2708" s="124" t="s">
        <v>539</v>
      </c>
      <c r="G2708" s="126" t="s">
        <v>884</v>
      </c>
      <c r="H2708" s="126" t="s">
        <v>682</v>
      </c>
      <c r="I2708" s="128">
        <v>787670220</v>
      </c>
      <c r="J2708" s="124" t="s">
        <v>542</v>
      </c>
      <c r="K2708" s="126"/>
      <c r="L2708" s="126" t="s">
        <v>1943</v>
      </c>
      <c r="M2708" s="127"/>
      <c r="N2708" s="127"/>
    </row>
    <row r="2709" spans="6:14" x14ac:dyDescent="0.25">
      <c r="F2709" s="124"/>
      <c r="G2709" s="126"/>
      <c r="H2709" s="126"/>
      <c r="I2709" s="126"/>
      <c r="J2709" s="124"/>
      <c r="K2709" s="124" t="s">
        <v>544</v>
      </c>
      <c r="L2709" s="126"/>
      <c r="M2709" s="127"/>
      <c r="N2709" s="127"/>
    </row>
    <row r="2710" spans="6:14" x14ac:dyDescent="0.25">
      <c r="F2710" s="124" t="s">
        <v>545</v>
      </c>
      <c r="G2710" s="126" t="s">
        <v>198</v>
      </c>
      <c r="H2710" s="126"/>
      <c r="I2710" s="126"/>
      <c r="J2710" s="124"/>
      <c r="K2710" s="124" t="s">
        <v>546</v>
      </c>
      <c r="L2710" s="126" t="s">
        <v>1944</v>
      </c>
      <c r="M2710" s="127"/>
      <c r="N2710" s="127"/>
    </row>
    <row r="2711" spans="6:14" x14ac:dyDescent="0.25">
      <c r="F2711" s="126"/>
      <c r="G2711" s="126"/>
      <c r="H2711" s="126"/>
      <c r="I2711" s="126"/>
      <c r="J2711" s="126"/>
      <c r="K2711" s="126"/>
      <c r="L2711" s="126"/>
      <c r="M2711" s="127"/>
      <c r="N2711" s="127"/>
    </row>
    <row r="2712" spans="6:14" x14ac:dyDescent="0.25">
      <c r="F2712" s="124" t="s">
        <v>533</v>
      </c>
      <c r="G2712" s="125">
        <v>9145621</v>
      </c>
      <c r="H2712" s="126"/>
      <c r="I2712" s="126"/>
      <c r="J2712" s="124"/>
      <c r="K2712" s="124" t="s">
        <v>124</v>
      </c>
      <c r="L2712" s="126" t="s">
        <v>1945</v>
      </c>
      <c r="M2712" s="127"/>
      <c r="N2712" s="127"/>
    </row>
    <row r="2713" spans="6:14" x14ac:dyDescent="0.25">
      <c r="F2713" s="124" t="s">
        <v>535</v>
      </c>
      <c r="G2713" s="126" t="s">
        <v>1946</v>
      </c>
      <c r="H2713" s="126"/>
      <c r="I2713" s="126"/>
      <c r="J2713" s="124"/>
      <c r="K2713" s="124" t="s">
        <v>537</v>
      </c>
      <c r="L2713" s="126" t="s">
        <v>1947</v>
      </c>
      <c r="M2713" s="127"/>
      <c r="N2713" s="127"/>
    </row>
    <row r="2714" spans="6:14" x14ac:dyDescent="0.25">
      <c r="F2714" s="124" t="s">
        <v>539</v>
      </c>
      <c r="G2714" s="126" t="s">
        <v>1948</v>
      </c>
      <c r="H2714" s="126" t="s">
        <v>1708</v>
      </c>
      <c r="I2714" s="128">
        <v>727120979</v>
      </c>
      <c r="J2714" s="124" t="s">
        <v>542</v>
      </c>
      <c r="K2714" s="126"/>
      <c r="L2714" s="126" t="s">
        <v>1949</v>
      </c>
      <c r="M2714" s="127"/>
      <c r="N2714" s="127"/>
    </row>
    <row r="2715" spans="6:14" x14ac:dyDescent="0.25">
      <c r="F2715" s="124"/>
      <c r="G2715" s="126"/>
      <c r="H2715" s="126"/>
      <c r="I2715" s="126"/>
      <c r="J2715" s="124"/>
      <c r="K2715" s="124" t="s">
        <v>544</v>
      </c>
      <c r="L2715" s="126"/>
      <c r="M2715" s="127"/>
      <c r="N2715" s="127"/>
    </row>
    <row r="2716" spans="6:14" x14ac:dyDescent="0.25">
      <c r="F2716" s="124" t="s">
        <v>545</v>
      </c>
      <c r="G2716" s="126" t="s">
        <v>198</v>
      </c>
      <c r="H2716" s="126"/>
      <c r="I2716" s="126"/>
      <c r="J2716" s="124"/>
      <c r="K2716" s="124" t="s">
        <v>546</v>
      </c>
      <c r="L2716" s="126" t="s">
        <v>1950</v>
      </c>
      <c r="M2716" s="127"/>
      <c r="N2716" s="127"/>
    </row>
    <row r="2717" spans="6:14" x14ac:dyDescent="0.25">
      <c r="F2717" s="126"/>
      <c r="G2717" s="126"/>
      <c r="H2717" s="126"/>
      <c r="I2717" s="126"/>
      <c r="J2717" s="126"/>
      <c r="K2717" s="126"/>
      <c r="L2717" s="126"/>
      <c r="M2717" s="127"/>
      <c r="N2717" s="127"/>
    </row>
    <row r="2718" spans="6:14" x14ac:dyDescent="0.25">
      <c r="F2718" s="124" t="s">
        <v>533</v>
      </c>
      <c r="G2718" s="125">
        <v>9146921</v>
      </c>
      <c r="H2718" s="126"/>
      <c r="I2718" s="126"/>
      <c r="J2718" s="124"/>
      <c r="K2718" s="124" t="s">
        <v>124</v>
      </c>
      <c r="L2718" s="126" t="s">
        <v>1951</v>
      </c>
      <c r="M2718" s="127"/>
      <c r="N2718" s="127"/>
    </row>
    <row r="2719" spans="6:14" x14ac:dyDescent="0.25">
      <c r="F2719" s="124" t="s">
        <v>535</v>
      </c>
      <c r="G2719" s="126" t="s">
        <v>1952</v>
      </c>
      <c r="H2719" s="126"/>
      <c r="I2719" s="126"/>
      <c r="J2719" s="124"/>
      <c r="K2719" s="124" t="s">
        <v>537</v>
      </c>
      <c r="L2719" s="126" t="s">
        <v>1953</v>
      </c>
      <c r="M2719" s="127"/>
      <c r="N2719" s="127"/>
    </row>
    <row r="2720" spans="6:14" x14ac:dyDescent="0.25">
      <c r="F2720" s="124" t="s">
        <v>539</v>
      </c>
      <c r="G2720" s="126" t="s">
        <v>1115</v>
      </c>
      <c r="H2720" s="126" t="s">
        <v>1116</v>
      </c>
      <c r="I2720" s="128">
        <v>802020000</v>
      </c>
      <c r="J2720" s="124" t="s">
        <v>542</v>
      </c>
      <c r="K2720" s="126"/>
      <c r="L2720" s="126" t="s">
        <v>1954</v>
      </c>
      <c r="M2720" s="127"/>
      <c r="N2720" s="127"/>
    </row>
    <row r="2721" spans="6:14" x14ac:dyDescent="0.25">
      <c r="F2721" s="124"/>
      <c r="G2721" s="126"/>
      <c r="H2721" s="126"/>
      <c r="I2721" s="126"/>
      <c r="J2721" s="124"/>
      <c r="K2721" s="124" t="s">
        <v>544</v>
      </c>
      <c r="L2721" s="126"/>
      <c r="M2721" s="127"/>
      <c r="N2721" s="127"/>
    </row>
    <row r="2722" spans="6:14" x14ac:dyDescent="0.25">
      <c r="F2722" s="124" t="s">
        <v>545</v>
      </c>
      <c r="G2722" s="126" t="s">
        <v>198</v>
      </c>
      <c r="H2722" s="126"/>
      <c r="I2722" s="126"/>
      <c r="J2722" s="124"/>
      <c r="K2722" s="124" t="s">
        <v>546</v>
      </c>
      <c r="L2722" s="126" t="s">
        <v>1955</v>
      </c>
      <c r="M2722" s="127"/>
      <c r="N2722" s="127"/>
    </row>
    <row r="2723" spans="6:14" x14ac:dyDescent="0.25">
      <c r="F2723" s="126"/>
      <c r="G2723" s="126"/>
      <c r="H2723" s="126"/>
      <c r="I2723" s="126"/>
      <c r="J2723" s="126"/>
      <c r="K2723" s="126"/>
      <c r="L2723" s="126"/>
      <c r="M2723" s="127"/>
      <c r="N2723" s="127"/>
    </row>
    <row r="2724" spans="6:14" x14ac:dyDescent="0.25">
      <c r="F2724" s="124" t="s">
        <v>533</v>
      </c>
      <c r="G2724" s="125">
        <v>9147021</v>
      </c>
      <c r="H2724" s="126"/>
      <c r="I2724" s="126"/>
      <c r="J2724" s="124"/>
      <c r="K2724" s="124" t="s">
        <v>124</v>
      </c>
      <c r="L2724" s="126" t="s">
        <v>1956</v>
      </c>
      <c r="M2724" s="127"/>
      <c r="N2724" s="127"/>
    </row>
    <row r="2725" spans="6:14" x14ac:dyDescent="0.25">
      <c r="F2725" s="124" t="s">
        <v>535</v>
      </c>
      <c r="G2725" s="126" t="s">
        <v>1029</v>
      </c>
      <c r="H2725" s="126"/>
      <c r="I2725" s="126"/>
      <c r="J2725" s="124"/>
      <c r="K2725" s="124" t="s">
        <v>537</v>
      </c>
      <c r="L2725" s="126" t="s">
        <v>1038</v>
      </c>
      <c r="M2725" s="127"/>
      <c r="N2725" s="127"/>
    </row>
    <row r="2726" spans="6:14" x14ac:dyDescent="0.25">
      <c r="F2726" s="124" t="s">
        <v>539</v>
      </c>
      <c r="G2726" s="126" t="s">
        <v>987</v>
      </c>
      <c r="H2726" s="126" t="s">
        <v>970</v>
      </c>
      <c r="I2726" s="128">
        <v>606067147</v>
      </c>
      <c r="J2726" s="124" t="s">
        <v>542</v>
      </c>
      <c r="K2726" s="126"/>
      <c r="L2726" s="126" t="s">
        <v>1026</v>
      </c>
      <c r="M2726" s="127"/>
      <c r="N2726" s="127"/>
    </row>
    <row r="2727" spans="6:14" x14ac:dyDescent="0.25">
      <c r="F2727" s="124"/>
      <c r="G2727" s="126"/>
      <c r="H2727" s="126"/>
      <c r="I2727" s="126"/>
      <c r="J2727" s="124"/>
      <c r="K2727" s="124" t="s">
        <v>544</v>
      </c>
      <c r="L2727" s="126"/>
      <c r="M2727" s="127"/>
      <c r="N2727" s="127"/>
    </row>
    <row r="2728" spans="6:14" x14ac:dyDescent="0.25">
      <c r="F2728" s="124" t="s">
        <v>545</v>
      </c>
      <c r="G2728" s="126" t="s">
        <v>198</v>
      </c>
      <c r="H2728" s="126"/>
      <c r="I2728" s="126"/>
      <c r="J2728" s="124"/>
      <c r="K2728" s="124" t="s">
        <v>546</v>
      </c>
      <c r="L2728" s="126" t="s">
        <v>1027</v>
      </c>
      <c r="M2728" s="127"/>
      <c r="N2728" s="127"/>
    </row>
    <row r="2729" spans="6:14" x14ac:dyDescent="0.25">
      <c r="F2729" s="126"/>
      <c r="G2729" s="126"/>
      <c r="H2729" s="126"/>
      <c r="I2729" s="126"/>
      <c r="J2729" s="126"/>
      <c r="K2729" s="126"/>
      <c r="L2729" s="126"/>
      <c r="M2729" s="127"/>
      <c r="N2729" s="127"/>
    </row>
    <row r="2730" spans="6:14" x14ac:dyDescent="0.25">
      <c r="F2730" s="126"/>
      <c r="G2730" s="126"/>
      <c r="H2730" s="126"/>
      <c r="I2730" s="126"/>
      <c r="J2730" s="129" t="s">
        <v>586</v>
      </c>
      <c r="K2730" s="130">
        <v>55</v>
      </c>
      <c r="L2730" s="129" t="s">
        <v>587</v>
      </c>
      <c r="M2730" s="127"/>
      <c r="N2730" s="127"/>
    </row>
    <row r="2731" spans="6:14" x14ac:dyDescent="0.25">
      <c r="F2731" s="126"/>
      <c r="G2731" s="126"/>
      <c r="H2731" s="126"/>
      <c r="I2731" s="126"/>
      <c r="J2731" s="126"/>
      <c r="K2731" s="126"/>
      <c r="L2731" s="126"/>
      <c r="M2731" s="127"/>
      <c r="N2731" s="127"/>
    </row>
    <row r="2732" spans="6:14" x14ac:dyDescent="0.25">
      <c r="F2732" s="124"/>
      <c r="G2732" s="124"/>
      <c r="H2732" s="124"/>
      <c r="I2732" s="126"/>
      <c r="J2732" s="126"/>
      <c r="K2732" s="126"/>
      <c r="L2732" s="126"/>
      <c r="M2732" s="127"/>
      <c r="N2732" s="127"/>
    </row>
    <row r="2733" spans="6:14" x14ac:dyDescent="0.25">
      <c r="F2733" s="126" t="s">
        <v>588</v>
      </c>
      <c r="G2733" s="126"/>
      <c r="H2733" s="126"/>
      <c r="I2733" s="126"/>
      <c r="J2733" s="126"/>
      <c r="K2733" s="126"/>
      <c r="L2733" s="126"/>
      <c r="M2733" s="127"/>
      <c r="N2733" s="127"/>
    </row>
    <row r="2734" spans="6:14" x14ac:dyDescent="0.25">
      <c r="F2734" s="126" t="s">
        <v>589</v>
      </c>
      <c r="G2734" s="126"/>
      <c r="H2734" s="126"/>
      <c r="I2734" s="126"/>
      <c r="J2734" s="126"/>
      <c r="K2734" s="126"/>
      <c r="L2734" s="126"/>
      <c r="M2734" s="127"/>
      <c r="N2734" s="127"/>
    </row>
    <row r="2735" spans="6:14" x14ac:dyDescent="0.25">
      <c r="F2735" s="126"/>
      <c r="G2735" s="126"/>
      <c r="H2735" s="126"/>
      <c r="I2735" s="126"/>
      <c r="J2735" s="126"/>
      <c r="K2735" s="126"/>
      <c r="L2735" s="126"/>
      <c r="M2735" s="127"/>
      <c r="N2735" s="127"/>
    </row>
    <row r="2736" spans="6:14" x14ac:dyDescent="0.25">
      <c r="F2736" s="124" t="s">
        <v>533</v>
      </c>
      <c r="G2736" s="125">
        <v>9147121</v>
      </c>
      <c r="H2736" s="126"/>
      <c r="I2736" s="126"/>
      <c r="J2736" s="124"/>
      <c r="K2736" s="124" t="s">
        <v>124</v>
      </c>
      <c r="L2736" s="126" t="s">
        <v>1957</v>
      </c>
      <c r="M2736" s="127"/>
      <c r="N2736" s="127"/>
    </row>
    <row r="2737" spans="6:14" x14ac:dyDescent="0.25">
      <c r="F2737" s="124" t="s">
        <v>535</v>
      </c>
      <c r="G2737" s="126" t="s">
        <v>960</v>
      </c>
      <c r="H2737" s="126"/>
      <c r="I2737" s="126"/>
      <c r="J2737" s="124"/>
      <c r="K2737" s="124" t="s">
        <v>537</v>
      </c>
      <c r="L2737" s="126" t="s">
        <v>961</v>
      </c>
      <c r="M2737" s="127"/>
      <c r="N2737" s="127"/>
    </row>
    <row r="2738" spans="6:14" x14ac:dyDescent="0.25">
      <c r="F2738" s="124" t="s">
        <v>539</v>
      </c>
      <c r="G2738" s="126" t="s">
        <v>962</v>
      </c>
      <c r="H2738" s="126" t="s">
        <v>963</v>
      </c>
      <c r="I2738" s="128">
        <v>891346245</v>
      </c>
      <c r="J2738" s="124" t="s">
        <v>542</v>
      </c>
      <c r="K2738" s="126"/>
      <c r="L2738" s="126" t="s">
        <v>964</v>
      </c>
      <c r="M2738" s="127"/>
      <c r="N2738" s="127"/>
    </row>
    <row r="2739" spans="6:14" x14ac:dyDescent="0.25">
      <c r="F2739" s="124"/>
      <c r="G2739" s="126"/>
      <c r="H2739" s="126"/>
      <c r="I2739" s="126"/>
      <c r="J2739" s="124"/>
      <c r="K2739" s="124" t="s">
        <v>544</v>
      </c>
      <c r="L2739" s="126"/>
      <c r="M2739" s="127"/>
      <c r="N2739" s="127"/>
    </row>
    <row r="2740" spans="6:14" x14ac:dyDescent="0.25">
      <c r="F2740" s="124" t="s">
        <v>545</v>
      </c>
      <c r="G2740" s="126" t="s">
        <v>198</v>
      </c>
      <c r="H2740" s="126"/>
      <c r="I2740" s="126"/>
      <c r="J2740" s="124"/>
      <c r="K2740" s="124" t="s">
        <v>546</v>
      </c>
      <c r="L2740" s="126" t="s">
        <v>975</v>
      </c>
      <c r="M2740" s="127"/>
      <c r="N2740" s="127"/>
    </row>
    <row r="2741" spans="6:14" x14ac:dyDescent="0.25">
      <c r="F2741" s="126"/>
      <c r="G2741" s="126"/>
      <c r="H2741" s="126"/>
      <c r="I2741" s="126"/>
      <c r="J2741" s="126"/>
      <c r="K2741" s="126"/>
      <c r="L2741" s="126"/>
      <c r="M2741" s="127"/>
      <c r="N2741" s="127"/>
    </row>
    <row r="2742" spans="6:14" x14ac:dyDescent="0.25">
      <c r="F2742" s="124" t="s">
        <v>533</v>
      </c>
      <c r="G2742" s="125">
        <v>9147221</v>
      </c>
      <c r="H2742" s="126"/>
      <c r="I2742" s="126"/>
      <c r="J2742" s="124"/>
      <c r="K2742" s="124" t="s">
        <v>124</v>
      </c>
      <c r="L2742" s="126" t="s">
        <v>1958</v>
      </c>
      <c r="M2742" s="127"/>
      <c r="N2742" s="127"/>
    </row>
    <row r="2743" spans="6:14" x14ac:dyDescent="0.25">
      <c r="F2743" s="124" t="s">
        <v>535</v>
      </c>
      <c r="G2743" s="126" t="s">
        <v>960</v>
      </c>
      <c r="H2743" s="126"/>
      <c r="I2743" s="126"/>
      <c r="J2743" s="124"/>
      <c r="K2743" s="124" t="s">
        <v>537</v>
      </c>
      <c r="L2743" s="126" t="s">
        <v>961</v>
      </c>
      <c r="M2743" s="127"/>
      <c r="N2743" s="127"/>
    </row>
    <row r="2744" spans="6:14" x14ac:dyDescent="0.25">
      <c r="F2744" s="124" t="s">
        <v>539</v>
      </c>
      <c r="G2744" s="126" t="s">
        <v>962</v>
      </c>
      <c r="H2744" s="126" t="s">
        <v>963</v>
      </c>
      <c r="I2744" s="128">
        <v>891346245</v>
      </c>
      <c r="J2744" s="124" t="s">
        <v>542</v>
      </c>
      <c r="K2744" s="126"/>
      <c r="L2744" s="126" t="s">
        <v>964</v>
      </c>
      <c r="M2744" s="127"/>
      <c r="N2744" s="127"/>
    </row>
    <row r="2745" spans="6:14" x14ac:dyDescent="0.25">
      <c r="F2745" s="124"/>
      <c r="G2745" s="126"/>
      <c r="H2745" s="126"/>
      <c r="I2745" s="126"/>
      <c r="J2745" s="124"/>
      <c r="K2745" s="124" t="s">
        <v>544</v>
      </c>
      <c r="L2745" s="126"/>
      <c r="M2745" s="127"/>
      <c r="N2745" s="127"/>
    </row>
    <row r="2746" spans="6:14" x14ac:dyDescent="0.25">
      <c r="F2746" s="124" t="s">
        <v>545</v>
      </c>
      <c r="G2746" s="126" t="s">
        <v>198</v>
      </c>
      <c r="H2746" s="126"/>
      <c r="I2746" s="126"/>
      <c r="J2746" s="124"/>
      <c r="K2746" s="124" t="s">
        <v>546</v>
      </c>
      <c r="L2746" s="126" t="s">
        <v>975</v>
      </c>
      <c r="M2746" s="127"/>
      <c r="N2746" s="127"/>
    </row>
    <row r="2747" spans="6:14" x14ac:dyDescent="0.25">
      <c r="F2747" s="126"/>
      <c r="G2747" s="126"/>
      <c r="H2747" s="126"/>
      <c r="I2747" s="126"/>
      <c r="J2747" s="126"/>
      <c r="K2747" s="126"/>
      <c r="L2747" s="126"/>
      <c r="M2747" s="127"/>
      <c r="N2747" s="127"/>
    </row>
    <row r="2748" spans="6:14" x14ac:dyDescent="0.25">
      <c r="F2748" s="124" t="s">
        <v>533</v>
      </c>
      <c r="G2748" s="125">
        <v>9147321</v>
      </c>
      <c r="H2748" s="126"/>
      <c r="I2748" s="126"/>
      <c r="J2748" s="124"/>
      <c r="K2748" s="124" t="s">
        <v>124</v>
      </c>
      <c r="L2748" s="126" t="s">
        <v>1959</v>
      </c>
      <c r="M2748" s="127"/>
      <c r="N2748" s="127"/>
    </row>
    <row r="2749" spans="6:14" x14ac:dyDescent="0.25">
      <c r="F2749" s="124" t="s">
        <v>535</v>
      </c>
      <c r="G2749" s="126" t="s">
        <v>960</v>
      </c>
      <c r="H2749" s="126"/>
      <c r="I2749" s="126"/>
      <c r="J2749" s="124"/>
      <c r="K2749" s="124" t="s">
        <v>537</v>
      </c>
      <c r="L2749" s="126" t="s">
        <v>961</v>
      </c>
      <c r="M2749" s="127"/>
      <c r="N2749" s="127"/>
    </row>
    <row r="2750" spans="6:14" x14ac:dyDescent="0.25">
      <c r="F2750" s="124" t="s">
        <v>539</v>
      </c>
      <c r="G2750" s="126" t="s">
        <v>962</v>
      </c>
      <c r="H2750" s="126" t="s">
        <v>963</v>
      </c>
      <c r="I2750" s="128">
        <v>891346245</v>
      </c>
      <c r="J2750" s="124" t="s">
        <v>542</v>
      </c>
      <c r="K2750" s="126"/>
      <c r="L2750" s="126" t="s">
        <v>964</v>
      </c>
      <c r="M2750" s="127"/>
      <c r="N2750" s="127"/>
    </row>
    <row r="2751" spans="6:14" x14ac:dyDescent="0.25">
      <c r="F2751" s="124"/>
      <c r="G2751" s="126"/>
      <c r="H2751" s="126"/>
      <c r="I2751" s="126"/>
      <c r="J2751" s="124"/>
      <c r="K2751" s="124" t="s">
        <v>544</v>
      </c>
      <c r="L2751" s="126"/>
      <c r="M2751" s="127"/>
      <c r="N2751" s="127"/>
    </row>
    <row r="2752" spans="6:14" x14ac:dyDescent="0.25">
      <c r="F2752" s="124" t="s">
        <v>545</v>
      </c>
      <c r="G2752" s="126" t="s">
        <v>198</v>
      </c>
      <c r="H2752" s="126"/>
      <c r="I2752" s="126"/>
      <c r="J2752" s="124"/>
      <c r="K2752" s="124" t="s">
        <v>546</v>
      </c>
      <c r="L2752" s="126" t="s">
        <v>975</v>
      </c>
      <c r="M2752" s="127"/>
      <c r="N2752" s="127"/>
    </row>
    <row r="2753" spans="6:14" x14ac:dyDescent="0.25">
      <c r="F2753" s="126"/>
      <c r="G2753" s="126"/>
      <c r="H2753" s="126"/>
      <c r="I2753" s="126"/>
      <c r="J2753" s="126"/>
      <c r="K2753" s="126"/>
      <c r="L2753" s="126"/>
      <c r="M2753" s="127"/>
      <c r="N2753" s="127"/>
    </row>
    <row r="2754" spans="6:14" x14ac:dyDescent="0.25">
      <c r="F2754" s="124" t="s">
        <v>533</v>
      </c>
      <c r="G2754" s="125">
        <v>9147421</v>
      </c>
      <c r="H2754" s="126"/>
      <c r="I2754" s="126"/>
      <c r="J2754" s="124"/>
      <c r="K2754" s="124" t="s">
        <v>124</v>
      </c>
      <c r="L2754" s="126" t="s">
        <v>1041</v>
      </c>
      <c r="M2754" s="127"/>
      <c r="N2754" s="127"/>
    </row>
    <row r="2755" spans="6:14" x14ac:dyDescent="0.25">
      <c r="F2755" s="124" t="s">
        <v>535</v>
      </c>
      <c r="G2755" s="126" t="s">
        <v>960</v>
      </c>
      <c r="H2755" s="126"/>
      <c r="I2755" s="126"/>
      <c r="J2755" s="124"/>
      <c r="K2755" s="124" t="s">
        <v>537</v>
      </c>
      <c r="L2755" s="126" t="s">
        <v>961</v>
      </c>
      <c r="M2755" s="127"/>
      <c r="N2755" s="127"/>
    </row>
    <row r="2756" spans="6:14" x14ac:dyDescent="0.25">
      <c r="F2756" s="124" t="s">
        <v>539</v>
      </c>
      <c r="G2756" s="126" t="s">
        <v>962</v>
      </c>
      <c r="H2756" s="126" t="s">
        <v>963</v>
      </c>
      <c r="I2756" s="128">
        <v>891346245</v>
      </c>
      <c r="J2756" s="124" t="s">
        <v>542</v>
      </c>
      <c r="K2756" s="126"/>
      <c r="L2756" s="126" t="s">
        <v>964</v>
      </c>
      <c r="M2756" s="127"/>
      <c r="N2756" s="127"/>
    </row>
    <row r="2757" spans="6:14" x14ac:dyDescent="0.25">
      <c r="F2757" s="124"/>
      <c r="G2757" s="126"/>
      <c r="H2757" s="126"/>
      <c r="I2757" s="126"/>
      <c r="J2757" s="124"/>
      <c r="K2757" s="124" t="s">
        <v>544</v>
      </c>
      <c r="L2757" s="126"/>
      <c r="M2757" s="127"/>
      <c r="N2757" s="127"/>
    </row>
    <row r="2758" spans="6:14" x14ac:dyDescent="0.25">
      <c r="F2758" s="124" t="s">
        <v>545</v>
      </c>
      <c r="G2758" s="126" t="s">
        <v>198</v>
      </c>
      <c r="H2758" s="126"/>
      <c r="I2758" s="126"/>
      <c r="J2758" s="124"/>
      <c r="K2758" s="124" t="s">
        <v>546</v>
      </c>
      <c r="L2758" s="126" t="s">
        <v>975</v>
      </c>
      <c r="M2758" s="127"/>
      <c r="N2758" s="127"/>
    </row>
    <row r="2759" spans="6:14" x14ac:dyDescent="0.25">
      <c r="F2759" s="126"/>
      <c r="G2759" s="126"/>
      <c r="H2759" s="126"/>
      <c r="I2759" s="126"/>
      <c r="J2759" s="126"/>
      <c r="K2759" s="126"/>
      <c r="L2759" s="126"/>
      <c r="M2759" s="127"/>
      <c r="N2759" s="127"/>
    </row>
    <row r="2760" spans="6:14" x14ac:dyDescent="0.25">
      <c r="F2760" s="124" t="s">
        <v>533</v>
      </c>
      <c r="G2760" s="125">
        <v>9147521</v>
      </c>
      <c r="H2760" s="126"/>
      <c r="I2760" s="126"/>
      <c r="J2760" s="124"/>
      <c r="K2760" s="124" t="s">
        <v>124</v>
      </c>
      <c r="L2760" s="126" t="s">
        <v>1960</v>
      </c>
      <c r="M2760" s="127"/>
      <c r="N2760" s="127"/>
    </row>
    <row r="2761" spans="6:14" x14ac:dyDescent="0.25">
      <c r="F2761" s="124" t="s">
        <v>535</v>
      </c>
      <c r="G2761" s="126" t="s">
        <v>1961</v>
      </c>
      <c r="H2761" s="126"/>
      <c r="I2761" s="126"/>
      <c r="J2761" s="124"/>
      <c r="K2761" s="124" t="s">
        <v>537</v>
      </c>
      <c r="L2761" s="126" t="s">
        <v>1072</v>
      </c>
      <c r="M2761" s="127"/>
      <c r="N2761" s="127"/>
    </row>
    <row r="2762" spans="6:14" x14ac:dyDescent="0.25">
      <c r="F2762" s="124" t="s">
        <v>539</v>
      </c>
      <c r="G2762" s="126" t="s">
        <v>1073</v>
      </c>
      <c r="H2762" s="126" t="s">
        <v>1032</v>
      </c>
      <c r="I2762" s="128">
        <v>481319527</v>
      </c>
      <c r="J2762" s="124" t="s">
        <v>542</v>
      </c>
      <c r="K2762" s="126"/>
      <c r="L2762" s="126" t="s">
        <v>1074</v>
      </c>
      <c r="M2762" s="127"/>
      <c r="N2762" s="127"/>
    </row>
    <row r="2763" spans="6:14" x14ac:dyDescent="0.25">
      <c r="F2763" s="124"/>
      <c r="G2763" s="126"/>
      <c r="H2763" s="126"/>
      <c r="I2763" s="126"/>
      <c r="J2763" s="124"/>
      <c r="K2763" s="124" t="s">
        <v>544</v>
      </c>
      <c r="L2763" s="126"/>
      <c r="M2763" s="127"/>
      <c r="N2763" s="127"/>
    </row>
    <row r="2764" spans="6:14" x14ac:dyDescent="0.25">
      <c r="F2764" s="124" t="s">
        <v>545</v>
      </c>
      <c r="G2764" s="126" t="s">
        <v>198</v>
      </c>
      <c r="H2764" s="126"/>
      <c r="I2764" s="126"/>
      <c r="J2764" s="124"/>
      <c r="K2764" s="124" t="s">
        <v>546</v>
      </c>
      <c r="L2764" s="126" t="s">
        <v>1962</v>
      </c>
      <c r="M2764" s="127"/>
      <c r="N2764" s="127"/>
    </row>
    <row r="2765" spans="6:14" x14ac:dyDescent="0.25">
      <c r="F2765" s="126"/>
      <c r="G2765" s="126"/>
      <c r="H2765" s="126"/>
      <c r="I2765" s="126"/>
      <c r="J2765" s="126"/>
      <c r="K2765" s="126"/>
      <c r="L2765" s="126"/>
      <c r="M2765" s="127"/>
      <c r="N2765" s="127"/>
    </row>
    <row r="2766" spans="6:14" x14ac:dyDescent="0.25">
      <c r="F2766" s="124" t="s">
        <v>533</v>
      </c>
      <c r="G2766" s="125">
        <v>9147721</v>
      </c>
      <c r="H2766" s="126"/>
      <c r="I2766" s="126"/>
      <c r="J2766" s="124"/>
      <c r="K2766" s="124" t="s">
        <v>124</v>
      </c>
      <c r="L2766" s="126" t="s">
        <v>1963</v>
      </c>
      <c r="M2766" s="127"/>
      <c r="N2766" s="127"/>
    </row>
    <row r="2767" spans="6:14" x14ac:dyDescent="0.25">
      <c r="F2767" s="124" t="s">
        <v>535</v>
      </c>
      <c r="G2767" s="126" t="s">
        <v>1405</v>
      </c>
      <c r="H2767" s="126"/>
      <c r="I2767" s="126"/>
      <c r="J2767" s="124"/>
      <c r="K2767" s="124" t="s">
        <v>537</v>
      </c>
      <c r="L2767" s="126" t="s">
        <v>1406</v>
      </c>
      <c r="M2767" s="127"/>
      <c r="N2767" s="127"/>
    </row>
    <row r="2768" spans="6:14" x14ac:dyDescent="0.25">
      <c r="F2768" s="124" t="s">
        <v>539</v>
      </c>
      <c r="G2768" s="126" t="s">
        <v>1407</v>
      </c>
      <c r="H2768" s="126" t="s">
        <v>1408</v>
      </c>
      <c r="I2768" s="128">
        <v>432166428</v>
      </c>
      <c r="J2768" s="124" t="s">
        <v>542</v>
      </c>
      <c r="K2768" s="126"/>
      <c r="L2768" s="126" t="s">
        <v>1409</v>
      </c>
      <c r="M2768" s="127"/>
      <c r="N2768" s="127"/>
    </row>
    <row r="2769" spans="6:14" x14ac:dyDescent="0.25">
      <c r="F2769" s="124"/>
      <c r="G2769" s="126"/>
      <c r="H2769" s="126"/>
      <c r="I2769" s="126"/>
      <c r="J2769" s="124"/>
      <c r="K2769" s="124" t="s">
        <v>544</v>
      </c>
      <c r="L2769" s="126"/>
      <c r="M2769" s="127"/>
      <c r="N2769" s="127"/>
    </row>
    <row r="2770" spans="6:14" x14ac:dyDescent="0.25">
      <c r="F2770" s="124" t="s">
        <v>545</v>
      </c>
      <c r="G2770" s="126" t="s">
        <v>198</v>
      </c>
      <c r="H2770" s="126"/>
      <c r="I2770" s="126"/>
      <c r="J2770" s="124"/>
      <c r="K2770" s="124" t="s">
        <v>546</v>
      </c>
      <c r="L2770" s="126" t="s">
        <v>1410</v>
      </c>
      <c r="M2770" s="127"/>
      <c r="N2770" s="127"/>
    </row>
    <row r="2771" spans="6:14" x14ac:dyDescent="0.25">
      <c r="F2771" s="126"/>
      <c r="G2771" s="126"/>
      <c r="H2771" s="126"/>
      <c r="I2771" s="126"/>
      <c r="J2771" s="126"/>
      <c r="K2771" s="126"/>
      <c r="L2771" s="126"/>
      <c r="M2771" s="127"/>
      <c r="N2771" s="127"/>
    </row>
    <row r="2772" spans="6:14" x14ac:dyDescent="0.25">
      <c r="F2772" s="124" t="s">
        <v>533</v>
      </c>
      <c r="G2772" s="125">
        <v>9147821</v>
      </c>
      <c r="H2772" s="126"/>
      <c r="I2772" s="126"/>
      <c r="J2772" s="124"/>
      <c r="K2772" s="124" t="s">
        <v>124</v>
      </c>
      <c r="L2772" s="126" t="s">
        <v>1964</v>
      </c>
      <c r="M2772" s="127"/>
      <c r="N2772" s="127"/>
    </row>
    <row r="2773" spans="6:14" x14ac:dyDescent="0.25">
      <c r="F2773" s="124" t="s">
        <v>535</v>
      </c>
      <c r="G2773" s="126" t="s">
        <v>581</v>
      </c>
      <c r="H2773" s="126"/>
      <c r="I2773" s="126"/>
      <c r="J2773" s="124"/>
      <c r="K2773" s="124" t="s">
        <v>537</v>
      </c>
      <c r="L2773" s="126" t="s">
        <v>680</v>
      </c>
      <c r="M2773" s="127"/>
      <c r="N2773" s="127"/>
    </row>
    <row r="2774" spans="6:14" x14ac:dyDescent="0.25">
      <c r="F2774" s="124" t="s">
        <v>539</v>
      </c>
      <c r="G2774" s="126" t="s">
        <v>681</v>
      </c>
      <c r="H2774" s="126" t="s">
        <v>682</v>
      </c>
      <c r="I2774" s="128">
        <v>750012629</v>
      </c>
      <c r="J2774" s="124" t="s">
        <v>542</v>
      </c>
      <c r="K2774" s="126"/>
      <c r="L2774" s="126" t="s">
        <v>1965</v>
      </c>
      <c r="M2774" s="127"/>
      <c r="N2774" s="127"/>
    </row>
    <row r="2775" spans="6:14" x14ac:dyDescent="0.25">
      <c r="F2775" s="124"/>
      <c r="G2775" s="126"/>
      <c r="H2775" s="126"/>
      <c r="I2775" s="126"/>
      <c r="J2775" s="124"/>
      <c r="K2775" s="124" t="s">
        <v>544</v>
      </c>
      <c r="L2775" s="126"/>
      <c r="M2775" s="127"/>
      <c r="N2775" s="127"/>
    </row>
    <row r="2776" spans="6:14" x14ac:dyDescent="0.25">
      <c r="F2776" s="124" t="s">
        <v>545</v>
      </c>
      <c r="G2776" s="126" t="s">
        <v>198</v>
      </c>
      <c r="H2776" s="126"/>
      <c r="I2776" s="126"/>
      <c r="J2776" s="124"/>
      <c r="K2776" s="124" t="s">
        <v>546</v>
      </c>
      <c r="L2776" s="126" t="s">
        <v>1966</v>
      </c>
      <c r="M2776" s="127"/>
      <c r="N2776" s="127"/>
    </row>
    <row r="2777" spans="6:14" x14ac:dyDescent="0.25">
      <c r="F2777" s="126"/>
      <c r="G2777" s="126"/>
      <c r="H2777" s="126"/>
      <c r="I2777" s="126"/>
      <c r="J2777" s="126"/>
      <c r="K2777" s="126"/>
      <c r="L2777" s="126"/>
      <c r="M2777" s="127"/>
      <c r="N2777" s="127"/>
    </row>
    <row r="2778" spans="6:14" x14ac:dyDescent="0.25">
      <c r="F2778" s="126"/>
      <c r="G2778" s="126"/>
      <c r="H2778" s="126"/>
      <c r="I2778" s="126"/>
      <c r="J2778" s="129" t="s">
        <v>586</v>
      </c>
      <c r="K2778" s="130">
        <v>56</v>
      </c>
      <c r="L2778" s="129" t="s">
        <v>587</v>
      </c>
      <c r="M2778" s="127"/>
      <c r="N2778" s="127"/>
    </row>
    <row r="2779" spans="6:14" x14ac:dyDescent="0.25">
      <c r="F2779" s="126"/>
      <c r="G2779" s="126"/>
      <c r="H2779" s="126"/>
      <c r="I2779" s="126"/>
      <c r="J2779" s="126"/>
      <c r="K2779" s="126"/>
      <c r="L2779" s="126"/>
      <c r="M2779" s="127"/>
      <c r="N2779" s="127"/>
    </row>
    <row r="2780" spans="6:14" x14ac:dyDescent="0.25">
      <c r="F2780" s="124"/>
      <c r="G2780" s="124"/>
      <c r="H2780" s="124"/>
      <c r="I2780" s="126"/>
      <c r="J2780" s="126"/>
      <c r="K2780" s="126"/>
      <c r="L2780" s="126"/>
      <c r="M2780" s="127"/>
      <c r="N2780" s="127"/>
    </row>
    <row r="2781" spans="6:14" x14ac:dyDescent="0.25">
      <c r="F2781" s="126" t="s">
        <v>588</v>
      </c>
      <c r="G2781" s="126"/>
      <c r="H2781" s="126"/>
      <c r="I2781" s="126"/>
      <c r="J2781" s="126"/>
      <c r="K2781" s="126"/>
      <c r="L2781" s="126"/>
      <c r="M2781" s="127"/>
      <c r="N2781" s="127"/>
    </row>
    <row r="2782" spans="6:14" x14ac:dyDescent="0.25">
      <c r="F2782" s="126" t="s">
        <v>589</v>
      </c>
      <c r="G2782" s="126"/>
      <c r="H2782" s="126"/>
      <c r="I2782" s="126"/>
      <c r="J2782" s="126"/>
      <c r="K2782" s="126"/>
      <c r="L2782" s="126"/>
      <c r="M2782" s="127"/>
      <c r="N2782" s="127"/>
    </row>
    <row r="2783" spans="6:14" x14ac:dyDescent="0.25">
      <c r="F2783" s="126"/>
      <c r="G2783" s="126"/>
      <c r="H2783" s="126"/>
      <c r="I2783" s="126"/>
      <c r="J2783" s="126"/>
      <c r="K2783" s="126"/>
      <c r="L2783" s="126"/>
      <c r="M2783" s="127"/>
      <c r="N2783" s="127"/>
    </row>
    <row r="2784" spans="6:14" x14ac:dyDescent="0.25">
      <c r="F2784" s="124" t="s">
        <v>533</v>
      </c>
      <c r="G2784" s="125">
        <v>9148721</v>
      </c>
      <c r="H2784" s="126"/>
      <c r="I2784" s="126"/>
      <c r="J2784" s="124"/>
      <c r="K2784" s="124" t="s">
        <v>124</v>
      </c>
      <c r="L2784" s="126" t="s">
        <v>1967</v>
      </c>
      <c r="M2784" s="127"/>
      <c r="N2784" s="127"/>
    </row>
    <row r="2785" spans="6:14" x14ac:dyDescent="0.25">
      <c r="F2785" s="124" t="s">
        <v>535</v>
      </c>
      <c r="G2785" s="126" t="s">
        <v>1968</v>
      </c>
      <c r="H2785" s="126"/>
      <c r="I2785" s="126"/>
      <c r="J2785" s="124"/>
      <c r="K2785" s="124" t="s">
        <v>537</v>
      </c>
      <c r="L2785" s="126" t="s">
        <v>1969</v>
      </c>
      <c r="M2785" s="127"/>
      <c r="N2785" s="127"/>
    </row>
    <row r="2786" spans="6:14" x14ac:dyDescent="0.25">
      <c r="F2786" s="124" t="s">
        <v>539</v>
      </c>
      <c r="G2786" s="131" t="s">
        <v>902</v>
      </c>
      <c r="H2786" s="126" t="s">
        <v>814</v>
      </c>
      <c r="I2786" s="128">
        <v>841300076</v>
      </c>
      <c r="J2786" s="124" t="s">
        <v>542</v>
      </c>
      <c r="K2786" s="126"/>
      <c r="L2786" s="126" t="s">
        <v>687</v>
      </c>
      <c r="M2786" s="127"/>
      <c r="N2786" s="127"/>
    </row>
    <row r="2787" spans="6:14" x14ac:dyDescent="0.25">
      <c r="F2787" s="124"/>
      <c r="G2787" s="131" t="s">
        <v>904</v>
      </c>
      <c r="H2787" s="126"/>
      <c r="I2787" s="126"/>
      <c r="J2787" s="124"/>
      <c r="K2787" s="124" t="s">
        <v>544</v>
      </c>
      <c r="L2787" s="126"/>
      <c r="M2787" s="127"/>
      <c r="N2787" s="127"/>
    </row>
    <row r="2788" spans="6:14" x14ac:dyDescent="0.25">
      <c r="F2788" s="124" t="s">
        <v>545</v>
      </c>
      <c r="G2788" s="126" t="s">
        <v>198</v>
      </c>
      <c r="H2788" s="126"/>
      <c r="I2788" s="126"/>
      <c r="J2788" s="124"/>
      <c r="K2788" s="124" t="s">
        <v>546</v>
      </c>
      <c r="L2788" s="126" t="s">
        <v>198</v>
      </c>
      <c r="M2788" s="127"/>
      <c r="N2788" s="127"/>
    </row>
    <row r="2789" spans="6:14" x14ac:dyDescent="0.25">
      <c r="F2789" s="126"/>
      <c r="G2789" s="126"/>
      <c r="H2789" s="126"/>
      <c r="I2789" s="126"/>
      <c r="J2789" s="126"/>
      <c r="K2789" s="126"/>
      <c r="L2789" s="126"/>
      <c r="M2789" s="127"/>
      <c r="N2789" s="127"/>
    </row>
    <row r="2790" spans="6:14" x14ac:dyDescent="0.25">
      <c r="F2790" s="124" t="s">
        <v>533</v>
      </c>
      <c r="G2790" s="125">
        <v>9148921</v>
      </c>
      <c r="H2790" s="126"/>
      <c r="I2790" s="126"/>
      <c r="J2790" s="124"/>
      <c r="K2790" s="124" t="s">
        <v>124</v>
      </c>
      <c r="L2790" s="126" t="s">
        <v>1970</v>
      </c>
      <c r="M2790" s="127"/>
      <c r="N2790" s="127"/>
    </row>
    <row r="2791" spans="6:14" x14ac:dyDescent="0.25">
      <c r="F2791" s="124" t="s">
        <v>535</v>
      </c>
      <c r="G2791" s="126" t="s">
        <v>1971</v>
      </c>
      <c r="H2791" s="126"/>
      <c r="I2791" s="126"/>
      <c r="J2791" s="124"/>
      <c r="K2791" s="124" t="s">
        <v>537</v>
      </c>
      <c r="L2791" s="126" t="s">
        <v>1972</v>
      </c>
      <c r="M2791" s="127"/>
      <c r="N2791" s="127"/>
    </row>
    <row r="2792" spans="6:14" x14ac:dyDescent="0.25">
      <c r="F2792" s="124" t="s">
        <v>539</v>
      </c>
      <c r="G2792" s="126" t="s">
        <v>1973</v>
      </c>
      <c r="H2792" s="126" t="s">
        <v>1629</v>
      </c>
      <c r="I2792" s="128">
        <v>560010000</v>
      </c>
      <c r="J2792" s="124" t="s">
        <v>542</v>
      </c>
      <c r="K2792" s="126"/>
      <c r="L2792" s="126" t="s">
        <v>1974</v>
      </c>
      <c r="M2792" s="127"/>
      <c r="N2792" s="127"/>
    </row>
    <row r="2793" spans="6:14" x14ac:dyDescent="0.25">
      <c r="F2793" s="124"/>
      <c r="G2793" s="126"/>
      <c r="H2793" s="126"/>
      <c r="I2793" s="126"/>
      <c r="J2793" s="124"/>
      <c r="K2793" s="124" t="s">
        <v>544</v>
      </c>
      <c r="L2793" s="126"/>
      <c r="M2793" s="127"/>
      <c r="N2793" s="127"/>
    </row>
    <row r="2794" spans="6:14" x14ac:dyDescent="0.25">
      <c r="F2794" s="124" t="s">
        <v>545</v>
      </c>
      <c r="G2794" s="126" t="s">
        <v>198</v>
      </c>
      <c r="H2794" s="126"/>
      <c r="I2794" s="126"/>
      <c r="J2794" s="124"/>
      <c r="K2794" s="124" t="s">
        <v>546</v>
      </c>
      <c r="L2794" s="126" t="s">
        <v>1975</v>
      </c>
      <c r="M2794" s="127"/>
      <c r="N2794" s="127"/>
    </row>
    <row r="2795" spans="6:14" x14ac:dyDescent="0.25">
      <c r="F2795" s="126"/>
      <c r="G2795" s="126"/>
      <c r="H2795" s="126"/>
      <c r="I2795" s="126"/>
      <c r="J2795" s="126"/>
      <c r="K2795" s="126"/>
      <c r="L2795" s="126"/>
      <c r="M2795" s="127"/>
      <c r="N2795" s="127"/>
    </row>
    <row r="2796" spans="6:14" x14ac:dyDescent="0.25">
      <c r="F2796" s="124" t="s">
        <v>533</v>
      </c>
      <c r="G2796" s="125">
        <v>9149021</v>
      </c>
      <c r="H2796" s="126"/>
      <c r="I2796" s="126"/>
      <c r="J2796" s="124"/>
      <c r="K2796" s="124" t="s">
        <v>124</v>
      </c>
      <c r="L2796" s="126" t="s">
        <v>1976</v>
      </c>
      <c r="M2796" s="127"/>
      <c r="N2796" s="127"/>
    </row>
    <row r="2797" spans="6:14" x14ac:dyDescent="0.25">
      <c r="F2797" s="124" t="s">
        <v>535</v>
      </c>
      <c r="G2797" s="126" t="s">
        <v>914</v>
      </c>
      <c r="H2797" s="126"/>
      <c r="I2797" s="126"/>
      <c r="J2797" s="124"/>
      <c r="K2797" s="124" t="s">
        <v>537</v>
      </c>
      <c r="L2797" s="126" t="s">
        <v>1977</v>
      </c>
      <c r="M2797" s="127"/>
      <c r="N2797" s="127"/>
    </row>
    <row r="2798" spans="6:14" x14ac:dyDescent="0.25">
      <c r="F2798" s="124" t="s">
        <v>539</v>
      </c>
      <c r="G2798" s="126" t="s">
        <v>1978</v>
      </c>
      <c r="H2798" s="126" t="s">
        <v>1505</v>
      </c>
      <c r="I2798" s="128">
        <v>64000</v>
      </c>
      <c r="J2798" s="124" t="s">
        <v>542</v>
      </c>
      <c r="K2798" s="126"/>
      <c r="L2798" s="126" t="s">
        <v>687</v>
      </c>
      <c r="M2798" s="127"/>
      <c r="N2798" s="127"/>
    </row>
    <row r="2799" spans="6:14" x14ac:dyDescent="0.25">
      <c r="F2799" s="124"/>
      <c r="G2799" s="126"/>
      <c r="H2799" s="126"/>
      <c r="I2799" s="126"/>
      <c r="J2799" s="124"/>
      <c r="K2799" s="124" t="s">
        <v>544</v>
      </c>
      <c r="L2799" s="126"/>
      <c r="M2799" s="127"/>
      <c r="N2799" s="127"/>
    </row>
    <row r="2800" spans="6:14" x14ac:dyDescent="0.25">
      <c r="F2800" s="124" t="s">
        <v>545</v>
      </c>
      <c r="G2800" s="126" t="s">
        <v>198</v>
      </c>
      <c r="H2800" s="126"/>
      <c r="I2800" s="126"/>
      <c r="J2800" s="124"/>
      <c r="K2800" s="124" t="s">
        <v>546</v>
      </c>
      <c r="L2800" s="126" t="s">
        <v>198</v>
      </c>
      <c r="M2800" s="127"/>
      <c r="N2800" s="127"/>
    </row>
    <row r="2801" spans="6:14" x14ac:dyDescent="0.25">
      <c r="F2801" s="126"/>
      <c r="G2801" s="126"/>
      <c r="H2801" s="126"/>
      <c r="I2801" s="126"/>
      <c r="J2801" s="126"/>
      <c r="K2801" s="126"/>
      <c r="L2801" s="126"/>
      <c r="M2801" s="127"/>
      <c r="N2801" s="127"/>
    </row>
    <row r="2802" spans="6:14" x14ac:dyDescent="0.25">
      <c r="F2802" s="124" t="s">
        <v>533</v>
      </c>
      <c r="G2802" s="125">
        <v>9149321</v>
      </c>
      <c r="H2802" s="126"/>
      <c r="I2802" s="126"/>
      <c r="J2802" s="124"/>
      <c r="K2802" s="124" t="s">
        <v>124</v>
      </c>
      <c r="L2802" s="126" t="s">
        <v>1979</v>
      </c>
      <c r="M2802" s="127"/>
      <c r="N2802" s="127"/>
    </row>
    <row r="2803" spans="6:14" x14ac:dyDescent="0.25">
      <c r="F2803" s="124" t="s">
        <v>535</v>
      </c>
      <c r="G2803" s="126" t="s">
        <v>1980</v>
      </c>
      <c r="H2803" s="126"/>
      <c r="I2803" s="126"/>
      <c r="J2803" s="124"/>
      <c r="K2803" s="124" t="s">
        <v>537</v>
      </c>
      <c r="L2803" s="126" t="s">
        <v>1981</v>
      </c>
      <c r="M2803" s="127"/>
      <c r="N2803" s="127"/>
    </row>
    <row r="2804" spans="6:14" x14ac:dyDescent="0.25">
      <c r="F2804" s="124" t="s">
        <v>539</v>
      </c>
      <c r="G2804" s="126" t="s">
        <v>1982</v>
      </c>
      <c r="H2804" s="126" t="s">
        <v>1544</v>
      </c>
      <c r="I2804" s="126" t="s">
        <v>1983</v>
      </c>
      <c r="J2804" s="124" t="s">
        <v>542</v>
      </c>
      <c r="K2804" s="126"/>
      <c r="L2804" s="126" t="s">
        <v>1984</v>
      </c>
      <c r="M2804" s="127"/>
      <c r="N2804" s="127"/>
    </row>
    <row r="2805" spans="6:14" x14ac:dyDescent="0.25">
      <c r="F2805" s="124"/>
      <c r="G2805" s="126"/>
      <c r="H2805" s="126"/>
      <c r="I2805" s="126"/>
      <c r="J2805" s="124"/>
      <c r="K2805" s="124" t="s">
        <v>544</v>
      </c>
      <c r="L2805" s="126"/>
      <c r="M2805" s="127"/>
      <c r="N2805" s="127"/>
    </row>
    <row r="2806" spans="6:14" x14ac:dyDescent="0.25">
      <c r="F2806" s="124" t="s">
        <v>545</v>
      </c>
      <c r="G2806" s="126" t="s">
        <v>198</v>
      </c>
      <c r="H2806" s="126"/>
      <c r="I2806" s="126"/>
      <c r="J2806" s="124"/>
      <c r="K2806" s="124" t="s">
        <v>546</v>
      </c>
      <c r="L2806" s="126" t="s">
        <v>1985</v>
      </c>
      <c r="M2806" s="127"/>
      <c r="N2806" s="127"/>
    </row>
    <row r="2807" spans="6:14" x14ac:dyDescent="0.25">
      <c r="F2807" s="126"/>
      <c r="G2807" s="126"/>
      <c r="H2807" s="126"/>
      <c r="I2807" s="126"/>
      <c r="J2807" s="126"/>
      <c r="K2807" s="126"/>
      <c r="L2807" s="126"/>
      <c r="M2807" s="127"/>
      <c r="N2807" s="127"/>
    </row>
    <row r="2808" spans="6:14" x14ac:dyDescent="0.25">
      <c r="F2808" s="124" t="s">
        <v>533</v>
      </c>
      <c r="G2808" s="125">
        <v>9149421</v>
      </c>
      <c r="H2808" s="126"/>
      <c r="I2808" s="126"/>
      <c r="J2808" s="124"/>
      <c r="K2808" s="124" t="s">
        <v>124</v>
      </c>
      <c r="L2808" s="126" t="s">
        <v>1986</v>
      </c>
      <c r="M2808" s="127"/>
      <c r="N2808" s="127"/>
    </row>
    <row r="2809" spans="6:14" x14ac:dyDescent="0.25">
      <c r="F2809" s="124" t="s">
        <v>535</v>
      </c>
      <c r="G2809" s="126" t="s">
        <v>914</v>
      </c>
      <c r="H2809" s="126"/>
      <c r="I2809" s="126"/>
      <c r="J2809" s="124"/>
      <c r="K2809" s="124" t="s">
        <v>537</v>
      </c>
      <c r="L2809" s="126" t="s">
        <v>1987</v>
      </c>
      <c r="M2809" s="127"/>
      <c r="N2809" s="127"/>
    </row>
    <row r="2810" spans="6:14" x14ac:dyDescent="0.25">
      <c r="F2810" s="124" t="s">
        <v>539</v>
      </c>
      <c r="G2810" s="131" t="s">
        <v>902</v>
      </c>
      <c r="H2810" s="126" t="s">
        <v>814</v>
      </c>
      <c r="I2810" s="128">
        <v>841112279</v>
      </c>
      <c r="J2810" s="124" t="s">
        <v>542</v>
      </c>
      <c r="K2810" s="126"/>
      <c r="L2810" s="126" t="s">
        <v>1988</v>
      </c>
      <c r="M2810" s="127"/>
      <c r="N2810" s="127"/>
    </row>
    <row r="2811" spans="6:14" x14ac:dyDescent="0.25">
      <c r="F2811" s="124"/>
      <c r="G2811" s="131" t="s">
        <v>904</v>
      </c>
      <c r="H2811" s="126"/>
      <c r="I2811" s="126"/>
      <c r="J2811" s="124"/>
      <c r="K2811" s="124" t="s">
        <v>544</v>
      </c>
      <c r="L2811" s="126"/>
      <c r="M2811" s="127"/>
      <c r="N2811" s="127"/>
    </row>
    <row r="2812" spans="6:14" x14ac:dyDescent="0.25">
      <c r="F2812" s="124" t="s">
        <v>545</v>
      </c>
      <c r="G2812" s="126" t="s">
        <v>198</v>
      </c>
      <c r="H2812" s="126"/>
      <c r="I2812" s="126"/>
      <c r="J2812" s="124"/>
      <c r="K2812" s="124" t="s">
        <v>546</v>
      </c>
      <c r="L2812" s="126" t="s">
        <v>1989</v>
      </c>
      <c r="M2812" s="127"/>
      <c r="N2812" s="127"/>
    </row>
    <row r="2813" spans="6:14" x14ac:dyDescent="0.25">
      <c r="F2813" s="126"/>
      <c r="G2813" s="126"/>
      <c r="H2813" s="126"/>
      <c r="I2813" s="126"/>
      <c r="J2813" s="126"/>
      <c r="K2813" s="126"/>
      <c r="L2813" s="126"/>
      <c r="M2813" s="127"/>
      <c r="N2813" s="127"/>
    </row>
    <row r="2814" spans="6:14" x14ac:dyDescent="0.25">
      <c r="F2814" s="124" t="s">
        <v>533</v>
      </c>
      <c r="G2814" s="125">
        <v>9149521</v>
      </c>
      <c r="H2814" s="126"/>
      <c r="I2814" s="126"/>
      <c r="J2814" s="124"/>
      <c r="K2814" s="124" t="s">
        <v>124</v>
      </c>
      <c r="L2814" s="131" t="s">
        <v>1990</v>
      </c>
      <c r="M2814" s="127"/>
      <c r="N2814" s="127"/>
    </row>
    <row r="2815" spans="6:14" x14ac:dyDescent="0.25">
      <c r="F2815" s="126"/>
      <c r="G2815" s="126"/>
      <c r="H2815" s="126"/>
      <c r="I2815" s="126"/>
      <c r="J2815" s="126"/>
      <c r="K2815" s="126"/>
      <c r="L2815" s="131" t="s">
        <v>1991</v>
      </c>
      <c r="M2815" s="127"/>
      <c r="N2815" s="127"/>
    </row>
    <row r="2816" spans="6:14" x14ac:dyDescent="0.25">
      <c r="F2816" s="124" t="s">
        <v>535</v>
      </c>
      <c r="G2816" s="126" t="s">
        <v>1992</v>
      </c>
      <c r="H2816" s="126"/>
      <c r="I2816" s="126"/>
      <c r="J2816" s="124"/>
      <c r="K2816" s="124" t="s">
        <v>537</v>
      </c>
      <c r="L2816" s="126" t="s">
        <v>1993</v>
      </c>
      <c r="M2816" s="127"/>
      <c r="N2816" s="127"/>
    </row>
    <row r="2817" spans="6:14" x14ac:dyDescent="0.25">
      <c r="F2817" s="124" t="s">
        <v>539</v>
      </c>
      <c r="G2817" s="131" t="s">
        <v>1994</v>
      </c>
      <c r="H2817" s="126" t="s">
        <v>1544</v>
      </c>
      <c r="I2817" s="126" t="s">
        <v>1995</v>
      </c>
      <c r="J2817" s="124" t="s">
        <v>542</v>
      </c>
      <c r="K2817" s="126"/>
      <c r="L2817" s="126" t="s">
        <v>1996</v>
      </c>
      <c r="M2817" s="127"/>
      <c r="N2817" s="127"/>
    </row>
    <row r="2818" spans="6:14" x14ac:dyDescent="0.25">
      <c r="F2818" s="124"/>
      <c r="G2818" s="131" t="s">
        <v>1997</v>
      </c>
      <c r="H2818" s="126"/>
      <c r="I2818" s="126"/>
      <c r="J2818" s="124"/>
      <c r="K2818" s="124" t="s">
        <v>544</v>
      </c>
      <c r="L2818" s="126"/>
      <c r="M2818" s="127"/>
      <c r="N2818" s="127"/>
    </row>
    <row r="2819" spans="6:14" x14ac:dyDescent="0.25">
      <c r="F2819" s="124" t="s">
        <v>545</v>
      </c>
      <c r="G2819" s="126" t="s">
        <v>198</v>
      </c>
      <c r="H2819" s="126"/>
      <c r="I2819" s="126"/>
      <c r="J2819" s="124"/>
      <c r="K2819" s="124" t="s">
        <v>546</v>
      </c>
      <c r="L2819" s="126" t="s">
        <v>1998</v>
      </c>
      <c r="M2819" s="127"/>
      <c r="N2819" s="127"/>
    </row>
    <row r="2820" spans="6:14" x14ac:dyDescent="0.25">
      <c r="F2820" s="126"/>
      <c r="G2820" s="126"/>
      <c r="H2820" s="126"/>
      <c r="I2820" s="126"/>
      <c r="J2820" s="126"/>
      <c r="K2820" s="126"/>
      <c r="L2820" s="126"/>
      <c r="M2820" s="127"/>
      <c r="N2820" s="127"/>
    </row>
    <row r="2821" spans="6:14" x14ac:dyDescent="0.25">
      <c r="F2821" s="124" t="s">
        <v>533</v>
      </c>
      <c r="G2821" s="125">
        <v>9149621</v>
      </c>
      <c r="H2821" s="126"/>
      <c r="I2821" s="126"/>
      <c r="J2821" s="124"/>
      <c r="K2821" s="124" t="s">
        <v>124</v>
      </c>
      <c r="L2821" s="126" t="s">
        <v>1999</v>
      </c>
      <c r="M2821" s="127"/>
      <c r="N2821" s="127"/>
    </row>
    <row r="2822" spans="6:14" x14ac:dyDescent="0.25">
      <c r="F2822" s="124" t="s">
        <v>535</v>
      </c>
      <c r="G2822" s="126" t="s">
        <v>914</v>
      </c>
      <c r="H2822" s="126"/>
      <c r="I2822" s="126"/>
      <c r="J2822" s="124"/>
      <c r="K2822" s="124" t="s">
        <v>537</v>
      </c>
      <c r="L2822" s="126" t="s">
        <v>2000</v>
      </c>
      <c r="M2822" s="127"/>
      <c r="N2822" s="127"/>
    </row>
    <row r="2823" spans="6:14" x14ac:dyDescent="0.25">
      <c r="F2823" s="124" t="s">
        <v>539</v>
      </c>
      <c r="G2823" s="131" t="s">
        <v>1094</v>
      </c>
      <c r="H2823" s="126" t="s">
        <v>871</v>
      </c>
      <c r="I2823" s="128">
        <v>320923065</v>
      </c>
      <c r="J2823" s="124" t="s">
        <v>542</v>
      </c>
      <c r="K2823" s="126"/>
      <c r="L2823" s="126" t="s">
        <v>2001</v>
      </c>
      <c r="M2823" s="127"/>
      <c r="N2823" s="127"/>
    </row>
    <row r="2824" spans="6:14" x14ac:dyDescent="0.25">
      <c r="F2824" s="124"/>
      <c r="G2824" s="131" t="s">
        <v>2002</v>
      </c>
      <c r="H2824" s="126"/>
      <c r="I2824" s="126"/>
      <c r="J2824" s="124"/>
      <c r="K2824" s="124" t="s">
        <v>544</v>
      </c>
      <c r="L2824" s="126"/>
      <c r="M2824" s="127"/>
      <c r="N2824" s="127"/>
    </row>
    <row r="2825" spans="6:14" x14ac:dyDescent="0.25">
      <c r="F2825" s="124" t="s">
        <v>545</v>
      </c>
      <c r="G2825" s="126" t="s">
        <v>198</v>
      </c>
      <c r="H2825" s="126"/>
      <c r="I2825" s="126"/>
      <c r="J2825" s="124"/>
      <c r="K2825" s="124" t="s">
        <v>546</v>
      </c>
      <c r="L2825" s="126" t="s">
        <v>2003</v>
      </c>
      <c r="M2825" s="127"/>
      <c r="N2825" s="127"/>
    </row>
    <row r="2826" spans="6:14" x14ac:dyDescent="0.25">
      <c r="F2826" s="126"/>
      <c r="G2826" s="126"/>
      <c r="H2826" s="126"/>
      <c r="I2826" s="126"/>
      <c r="J2826" s="126"/>
      <c r="K2826" s="126"/>
      <c r="L2826" s="126"/>
      <c r="M2826" s="127"/>
      <c r="N2826" s="127"/>
    </row>
    <row r="2827" spans="6:14" x14ac:dyDescent="0.25">
      <c r="F2827" s="126"/>
      <c r="G2827" s="126"/>
      <c r="H2827" s="126"/>
      <c r="I2827" s="126"/>
      <c r="J2827" s="129" t="s">
        <v>586</v>
      </c>
      <c r="K2827" s="130">
        <v>57</v>
      </c>
      <c r="L2827" s="129" t="s">
        <v>587</v>
      </c>
      <c r="M2827" s="127"/>
      <c r="N2827" s="127"/>
    </row>
    <row r="2828" spans="6:14" x14ac:dyDescent="0.25">
      <c r="F2828" s="126"/>
      <c r="G2828" s="126"/>
      <c r="H2828" s="126"/>
      <c r="I2828" s="126"/>
      <c r="J2828" s="126"/>
      <c r="K2828" s="126"/>
      <c r="L2828" s="126"/>
      <c r="M2828" s="127"/>
      <c r="N2828" s="127"/>
    </row>
    <row r="2829" spans="6:14" x14ac:dyDescent="0.25">
      <c r="F2829" s="124"/>
      <c r="G2829" s="124"/>
      <c r="H2829" s="124"/>
      <c r="I2829" s="126"/>
      <c r="J2829" s="126"/>
      <c r="K2829" s="126"/>
      <c r="L2829" s="126"/>
      <c r="M2829" s="127"/>
      <c r="N2829" s="127"/>
    </row>
    <row r="2830" spans="6:14" x14ac:dyDescent="0.25">
      <c r="F2830" s="126" t="s">
        <v>588</v>
      </c>
      <c r="G2830" s="126"/>
      <c r="H2830" s="126"/>
      <c r="I2830" s="126"/>
      <c r="J2830" s="126"/>
      <c r="K2830" s="126"/>
      <c r="L2830" s="126"/>
      <c r="M2830" s="127"/>
      <c r="N2830" s="127"/>
    </row>
    <row r="2831" spans="6:14" x14ac:dyDescent="0.25">
      <c r="F2831" s="126" t="s">
        <v>589</v>
      </c>
      <c r="G2831" s="126"/>
      <c r="H2831" s="126"/>
      <c r="I2831" s="126"/>
      <c r="J2831" s="126"/>
      <c r="K2831" s="126"/>
      <c r="L2831" s="126"/>
      <c r="M2831" s="127"/>
      <c r="N2831" s="127"/>
    </row>
    <row r="2832" spans="6:14" x14ac:dyDescent="0.25">
      <c r="F2832" s="126"/>
      <c r="G2832" s="126"/>
      <c r="H2832" s="126"/>
      <c r="I2832" s="126"/>
      <c r="J2832" s="126"/>
      <c r="K2832" s="126"/>
      <c r="L2832" s="126"/>
      <c r="M2832" s="127"/>
      <c r="N2832" s="127"/>
    </row>
    <row r="2833" spans="6:14" x14ac:dyDescent="0.25">
      <c r="F2833" s="124" t="s">
        <v>533</v>
      </c>
      <c r="G2833" s="125">
        <v>9149721</v>
      </c>
      <c r="H2833" s="126"/>
      <c r="I2833" s="126"/>
      <c r="J2833" s="124"/>
      <c r="K2833" s="124" t="s">
        <v>124</v>
      </c>
      <c r="L2833" s="126" t="s">
        <v>2004</v>
      </c>
      <c r="M2833" s="127"/>
      <c r="N2833" s="127"/>
    </row>
    <row r="2834" spans="6:14" x14ac:dyDescent="0.25">
      <c r="F2834" s="124" t="s">
        <v>535</v>
      </c>
      <c r="G2834" s="126" t="s">
        <v>2005</v>
      </c>
      <c r="H2834" s="126"/>
      <c r="I2834" s="126"/>
      <c r="J2834" s="124"/>
      <c r="K2834" s="124" t="s">
        <v>537</v>
      </c>
      <c r="L2834" s="126" t="s">
        <v>2006</v>
      </c>
      <c r="M2834" s="127"/>
      <c r="N2834" s="127"/>
    </row>
    <row r="2835" spans="6:14" x14ac:dyDescent="0.25">
      <c r="F2835" s="124" t="s">
        <v>539</v>
      </c>
      <c r="G2835" s="131" t="s">
        <v>2007</v>
      </c>
      <c r="H2835" s="126" t="s">
        <v>871</v>
      </c>
      <c r="I2835" s="128">
        <v>333160000</v>
      </c>
      <c r="J2835" s="124" t="s">
        <v>542</v>
      </c>
      <c r="K2835" s="126"/>
      <c r="L2835" s="126" t="s">
        <v>2008</v>
      </c>
      <c r="M2835" s="127"/>
      <c r="N2835" s="127"/>
    </row>
    <row r="2836" spans="6:14" x14ac:dyDescent="0.25">
      <c r="F2836" s="124"/>
      <c r="G2836" s="131" t="s">
        <v>2009</v>
      </c>
      <c r="H2836" s="126"/>
      <c r="I2836" s="126"/>
      <c r="J2836" s="124"/>
      <c r="K2836" s="124" t="s">
        <v>544</v>
      </c>
      <c r="L2836" s="126"/>
      <c r="M2836" s="127"/>
      <c r="N2836" s="127"/>
    </row>
    <row r="2837" spans="6:14" x14ac:dyDescent="0.25">
      <c r="F2837" s="124" t="s">
        <v>545</v>
      </c>
      <c r="G2837" s="126" t="s">
        <v>198</v>
      </c>
      <c r="H2837" s="126"/>
      <c r="I2837" s="126"/>
      <c r="J2837" s="124"/>
      <c r="K2837" s="124" t="s">
        <v>546</v>
      </c>
      <c r="L2837" s="126" t="s">
        <v>2010</v>
      </c>
      <c r="M2837" s="127"/>
      <c r="N2837" s="127"/>
    </row>
    <row r="2838" spans="6:14" x14ac:dyDescent="0.25">
      <c r="F2838" s="126"/>
      <c r="G2838" s="126"/>
      <c r="H2838" s="126"/>
      <c r="I2838" s="126"/>
      <c r="J2838" s="126"/>
      <c r="K2838" s="126"/>
      <c r="L2838" s="126"/>
      <c r="M2838" s="127"/>
      <c r="N2838" s="127"/>
    </row>
    <row r="2839" spans="6:14" x14ac:dyDescent="0.25">
      <c r="F2839" s="124" t="s">
        <v>533</v>
      </c>
      <c r="G2839" s="125">
        <v>9149921</v>
      </c>
      <c r="H2839" s="126"/>
      <c r="I2839" s="126"/>
      <c r="J2839" s="124"/>
      <c r="K2839" s="124" t="s">
        <v>124</v>
      </c>
      <c r="L2839" s="126" t="s">
        <v>2011</v>
      </c>
      <c r="M2839" s="127"/>
      <c r="N2839" s="127"/>
    </row>
    <row r="2840" spans="6:14" x14ac:dyDescent="0.25">
      <c r="F2840" s="124" t="s">
        <v>535</v>
      </c>
      <c r="G2840" s="126" t="s">
        <v>2012</v>
      </c>
      <c r="H2840" s="126"/>
      <c r="I2840" s="126"/>
      <c r="J2840" s="124"/>
      <c r="K2840" s="124" t="s">
        <v>537</v>
      </c>
      <c r="L2840" s="126" t="s">
        <v>2013</v>
      </c>
      <c r="M2840" s="127"/>
      <c r="N2840" s="127"/>
    </row>
    <row r="2841" spans="6:14" x14ac:dyDescent="0.25">
      <c r="F2841" s="124" t="s">
        <v>539</v>
      </c>
      <c r="G2841" s="126" t="s">
        <v>2014</v>
      </c>
      <c r="H2841" s="126" t="s">
        <v>565</v>
      </c>
      <c r="I2841" s="128">
        <v>985019001</v>
      </c>
      <c r="J2841" s="124" t="s">
        <v>542</v>
      </c>
      <c r="K2841" s="126"/>
      <c r="L2841" s="126" t="s">
        <v>2015</v>
      </c>
      <c r="M2841" s="127"/>
      <c r="N2841" s="127"/>
    </row>
    <row r="2842" spans="6:14" x14ac:dyDescent="0.25">
      <c r="F2842" s="124"/>
      <c r="G2842" s="126"/>
      <c r="H2842" s="126"/>
      <c r="I2842" s="126"/>
      <c r="J2842" s="124"/>
      <c r="K2842" s="124" t="s">
        <v>544</v>
      </c>
      <c r="L2842" s="126"/>
      <c r="M2842" s="127"/>
      <c r="N2842" s="127"/>
    </row>
    <row r="2843" spans="6:14" x14ac:dyDescent="0.25">
      <c r="F2843" s="124" t="s">
        <v>545</v>
      </c>
      <c r="G2843" s="126" t="s">
        <v>198</v>
      </c>
      <c r="H2843" s="126"/>
      <c r="I2843" s="126"/>
      <c r="J2843" s="124"/>
      <c r="K2843" s="124" t="s">
        <v>546</v>
      </c>
      <c r="L2843" s="126" t="s">
        <v>2016</v>
      </c>
      <c r="M2843" s="127"/>
      <c r="N2843" s="127"/>
    </row>
    <row r="2844" spans="6:14" x14ac:dyDescent="0.25">
      <c r="F2844" s="126"/>
      <c r="G2844" s="126"/>
      <c r="H2844" s="126"/>
      <c r="I2844" s="126"/>
      <c r="J2844" s="126"/>
      <c r="K2844" s="126"/>
      <c r="L2844" s="126"/>
      <c r="M2844" s="127"/>
      <c r="N2844" s="127"/>
    </row>
    <row r="2845" spans="6:14" x14ac:dyDescent="0.25">
      <c r="F2845" s="124" t="s">
        <v>533</v>
      </c>
      <c r="G2845" s="125">
        <v>9150021</v>
      </c>
      <c r="H2845" s="126"/>
      <c r="I2845" s="126"/>
      <c r="J2845" s="124"/>
      <c r="K2845" s="124" t="s">
        <v>124</v>
      </c>
      <c r="L2845" s="126" t="s">
        <v>2017</v>
      </c>
      <c r="M2845" s="127"/>
      <c r="N2845" s="127"/>
    </row>
    <row r="2846" spans="6:14" x14ac:dyDescent="0.25">
      <c r="F2846" s="124" t="s">
        <v>535</v>
      </c>
      <c r="G2846" s="126" t="s">
        <v>2018</v>
      </c>
      <c r="H2846" s="126"/>
      <c r="I2846" s="126"/>
      <c r="J2846" s="124"/>
      <c r="K2846" s="124" t="s">
        <v>537</v>
      </c>
      <c r="L2846" s="126" t="s">
        <v>2019</v>
      </c>
      <c r="M2846" s="127"/>
      <c r="N2846" s="127"/>
    </row>
    <row r="2847" spans="6:14" x14ac:dyDescent="0.25">
      <c r="F2847" s="124" t="s">
        <v>539</v>
      </c>
      <c r="G2847" s="131" t="s">
        <v>2020</v>
      </c>
      <c r="H2847" s="126" t="s">
        <v>1408</v>
      </c>
      <c r="I2847" s="128">
        <v>441244069</v>
      </c>
      <c r="J2847" s="124" t="s">
        <v>542</v>
      </c>
      <c r="K2847" s="126"/>
      <c r="L2847" s="126" t="s">
        <v>2021</v>
      </c>
      <c r="M2847" s="127"/>
      <c r="N2847" s="127"/>
    </row>
    <row r="2848" spans="6:14" x14ac:dyDescent="0.25">
      <c r="F2848" s="124"/>
      <c r="G2848" s="131" t="s">
        <v>2022</v>
      </c>
      <c r="H2848" s="126"/>
      <c r="I2848" s="126"/>
      <c r="J2848" s="124"/>
      <c r="K2848" s="124" t="s">
        <v>544</v>
      </c>
      <c r="L2848" s="126"/>
      <c r="M2848" s="127"/>
      <c r="N2848" s="127"/>
    </row>
    <row r="2849" spans="6:14" x14ac:dyDescent="0.25">
      <c r="F2849" s="124" t="s">
        <v>545</v>
      </c>
      <c r="G2849" s="126" t="s">
        <v>198</v>
      </c>
      <c r="H2849" s="126"/>
      <c r="I2849" s="126"/>
      <c r="J2849" s="124"/>
      <c r="K2849" s="124" t="s">
        <v>546</v>
      </c>
      <c r="L2849" s="126" t="s">
        <v>2023</v>
      </c>
      <c r="M2849" s="127"/>
      <c r="N2849" s="127"/>
    </row>
    <row r="2850" spans="6:14" x14ac:dyDescent="0.25">
      <c r="F2850" s="126"/>
      <c r="G2850" s="126"/>
      <c r="H2850" s="126"/>
      <c r="I2850" s="126"/>
      <c r="J2850" s="126"/>
      <c r="K2850" s="126"/>
      <c r="L2850" s="126"/>
      <c r="M2850" s="127"/>
      <c r="N2850" s="127"/>
    </row>
    <row r="2851" spans="6:14" x14ac:dyDescent="0.25">
      <c r="F2851" s="124" t="s">
        <v>533</v>
      </c>
      <c r="G2851" s="125">
        <v>9150121</v>
      </c>
      <c r="H2851" s="126"/>
      <c r="I2851" s="126"/>
      <c r="J2851" s="124"/>
      <c r="K2851" s="124" t="s">
        <v>124</v>
      </c>
      <c r="L2851" s="126" t="s">
        <v>2024</v>
      </c>
      <c r="M2851" s="127"/>
      <c r="N2851" s="127"/>
    </row>
    <row r="2852" spans="6:14" x14ac:dyDescent="0.25">
      <c r="F2852" s="124" t="s">
        <v>535</v>
      </c>
      <c r="G2852" s="126" t="s">
        <v>581</v>
      </c>
      <c r="H2852" s="126"/>
      <c r="I2852" s="126"/>
      <c r="J2852" s="124"/>
      <c r="K2852" s="124" t="s">
        <v>537</v>
      </c>
      <c r="L2852" s="126" t="s">
        <v>2025</v>
      </c>
      <c r="M2852" s="127"/>
      <c r="N2852" s="127"/>
    </row>
    <row r="2853" spans="6:14" x14ac:dyDescent="0.25">
      <c r="F2853" s="124" t="s">
        <v>539</v>
      </c>
      <c r="G2853" s="126" t="s">
        <v>557</v>
      </c>
      <c r="H2853" s="126" t="s">
        <v>558</v>
      </c>
      <c r="I2853" s="128">
        <v>972015819</v>
      </c>
      <c r="J2853" s="124" t="s">
        <v>542</v>
      </c>
      <c r="K2853" s="126"/>
      <c r="L2853" s="126" t="s">
        <v>2026</v>
      </c>
      <c r="M2853" s="127"/>
      <c r="N2853" s="127"/>
    </row>
    <row r="2854" spans="6:14" x14ac:dyDescent="0.25">
      <c r="F2854" s="124"/>
      <c r="G2854" s="126"/>
      <c r="H2854" s="126"/>
      <c r="I2854" s="126"/>
      <c r="J2854" s="124"/>
      <c r="K2854" s="124" t="s">
        <v>544</v>
      </c>
      <c r="L2854" s="126"/>
      <c r="M2854" s="127"/>
      <c r="N2854" s="127"/>
    </row>
    <row r="2855" spans="6:14" x14ac:dyDescent="0.25">
      <c r="F2855" s="124" t="s">
        <v>545</v>
      </c>
      <c r="G2855" s="126" t="s">
        <v>198</v>
      </c>
      <c r="H2855" s="126"/>
      <c r="I2855" s="126"/>
      <c r="J2855" s="124"/>
      <c r="K2855" s="124" t="s">
        <v>546</v>
      </c>
      <c r="L2855" s="126" t="s">
        <v>2027</v>
      </c>
      <c r="M2855" s="127"/>
      <c r="N2855" s="127"/>
    </row>
    <row r="2856" spans="6:14" x14ac:dyDescent="0.25">
      <c r="F2856" s="126"/>
      <c r="G2856" s="126"/>
      <c r="H2856" s="126"/>
      <c r="I2856" s="126"/>
      <c r="J2856" s="126"/>
      <c r="K2856" s="126"/>
      <c r="L2856" s="126"/>
      <c r="M2856" s="127"/>
      <c r="N2856" s="127"/>
    </row>
    <row r="2857" spans="6:14" x14ac:dyDescent="0.25">
      <c r="F2857" s="124" t="s">
        <v>533</v>
      </c>
      <c r="G2857" s="125">
        <v>9150321</v>
      </c>
      <c r="H2857" s="126"/>
      <c r="I2857" s="126"/>
      <c r="J2857" s="124"/>
      <c r="K2857" s="124" t="s">
        <v>124</v>
      </c>
      <c r="L2857" s="126" t="s">
        <v>2028</v>
      </c>
      <c r="M2857" s="127"/>
      <c r="N2857" s="127"/>
    </row>
    <row r="2858" spans="6:14" x14ac:dyDescent="0.25">
      <c r="F2858" s="124" t="s">
        <v>535</v>
      </c>
      <c r="G2858" s="126" t="s">
        <v>914</v>
      </c>
      <c r="H2858" s="126"/>
      <c r="I2858" s="126"/>
      <c r="J2858" s="124"/>
      <c r="K2858" s="124" t="s">
        <v>537</v>
      </c>
      <c r="L2858" s="126" t="s">
        <v>2029</v>
      </c>
      <c r="M2858" s="127"/>
      <c r="N2858" s="127"/>
    </row>
    <row r="2859" spans="6:14" x14ac:dyDescent="0.25">
      <c r="F2859" s="124" t="s">
        <v>539</v>
      </c>
      <c r="G2859" s="126" t="s">
        <v>1463</v>
      </c>
      <c r="H2859" s="126" t="s">
        <v>1020</v>
      </c>
      <c r="I2859" s="132">
        <v>85406213</v>
      </c>
      <c r="J2859" s="124" t="s">
        <v>542</v>
      </c>
      <c r="K2859" s="126"/>
      <c r="L2859" s="126" t="s">
        <v>2030</v>
      </c>
      <c r="M2859" s="127"/>
      <c r="N2859" s="127"/>
    </row>
    <row r="2860" spans="6:14" x14ac:dyDescent="0.25">
      <c r="F2860" s="124"/>
      <c r="G2860" s="126"/>
      <c r="H2860" s="126"/>
      <c r="I2860" s="126"/>
      <c r="J2860" s="124"/>
      <c r="K2860" s="124" t="s">
        <v>544</v>
      </c>
      <c r="L2860" s="126"/>
      <c r="M2860" s="127"/>
      <c r="N2860" s="127"/>
    </row>
    <row r="2861" spans="6:14" x14ac:dyDescent="0.25">
      <c r="F2861" s="124" t="s">
        <v>545</v>
      </c>
      <c r="G2861" s="126" t="s">
        <v>198</v>
      </c>
      <c r="H2861" s="126"/>
      <c r="I2861" s="126"/>
      <c r="J2861" s="124"/>
      <c r="K2861" s="124" t="s">
        <v>546</v>
      </c>
      <c r="L2861" s="126" t="s">
        <v>2031</v>
      </c>
      <c r="M2861" s="127"/>
      <c r="N2861" s="127"/>
    </row>
    <row r="2862" spans="6:14" x14ac:dyDescent="0.25">
      <c r="F2862" s="126"/>
      <c r="G2862" s="126"/>
      <c r="H2862" s="126"/>
      <c r="I2862" s="126"/>
      <c r="J2862" s="126"/>
      <c r="K2862" s="126"/>
      <c r="L2862" s="126"/>
      <c r="M2862" s="127"/>
      <c r="N2862" s="127"/>
    </row>
    <row r="2863" spans="6:14" x14ac:dyDescent="0.25">
      <c r="F2863" s="124" t="s">
        <v>533</v>
      </c>
      <c r="G2863" s="125">
        <v>9150421</v>
      </c>
      <c r="H2863" s="126"/>
      <c r="I2863" s="126"/>
      <c r="J2863" s="124"/>
      <c r="K2863" s="124" t="s">
        <v>124</v>
      </c>
      <c r="L2863" s="126" t="s">
        <v>2032</v>
      </c>
      <c r="M2863" s="127"/>
      <c r="N2863" s="127"/>
    </row>
    <row r="2864" spans="6:14" x14ac:dyDescent="0.25">
      <c r="F2864" s="124" t="s">
        <v>535</v>
      </c>
      <c r="G2864" s="126" t="s">
        <v>914</v>
      </c>
      <c r="H2864" s="126"/>
      <c r="I2864" s="126"/>
      <c r="J2864" s="124"/>
      <c r="K2864" s="124" t="s">
        <v>537</v>
      </c>
      <c r="L2864" s="126" t="s">
        <v>2033</v>
      </c>
      <c r="M2864" s="127"/>
      <c r="N2864" s="127"/>
    </row>
    <row r="2865" spans="6:14" x14ac:dyDescent="0.25">
      <c r="F2865" s="124" t="s">
        <v>539</v>
      </c>
      <c r="G2865" s="126" t="s">
        <v>2034</v>
      </c>
      <c r="H2865" s="126" t="s">
        <v>970</v>
      </c>
      <c r="I2865" s="128">
        <v>605232066</v>
      </c>
      <c r="J2865" s="124" t="s">
        <v>542</v>
      </c>
      <c r="K2865" s="126"/>
      <c r="L2865" s="126" t="s">
        <v>2035</v>
      </c>
      <c r="M2865" s="127"/>
      <c r="N2865" s="127"/>
    </row>
    <row r="2866" spans="6:14" x14ac:dyDescent="0.25">
      <c r="F2866" s="124"/>
      <c r="G2866" s="126"/>
      <c r="H2866" s="126"/>
      <c r="I2866" s="126"/>
      <c r="J2866" s="124"/>
      <c r="K2866" s="124" t="s">
        <v>544</v>
      </c>
      <c r="L2866" s="126"/>
      <c r="M2866" s="127"/>
      <c r="N2866" s="127"/>
    </row>
    <row r="2867" spans="6:14" x14ac:dyDescent="0.25">
      <c r="F2867" s="124" t="s">
        <v>545</v>
      </c>
      <c r="G2867" s="126" t="s">
        <v>198</v>
      </c>
      <c r="H2867" s="126"/>
      <c r="I2867" s="126"/>
      <c r="J2867" s="124"/>
      <c r="K2867" s="124" t="s">
        <v>546</v>
      </c>
      <c r="L2867" s="126" t="s">
        <v>2036</v>
      </c>
      <c r="M2867" s="127"/>
      <c r="N2867" s="127"/>
    </row>
    <row r="2868" spans="6:14" x14ac:dyDescent="0.25">
      <c r="F2868" s="126"/>
      <c r="G2868" s="126"/>
      <c r="H2868" s="126"/>
      <c r="I2868" s="126"/>
      <c r="J2868" s="126"/>
      <c r="K2868" s="126"/>
      <c r="L2868" s="126"/>
      <c r="M2868" s="127"/>
      <c r="N2868" s="127"/>
    </row>
    <row r="2869" spans="6:14" x14ac:dyDescent="0.25">
      <c r="F2869" s="124" t="s">
        <v>533</v>
      </c>
      <c r="G2869" s="125">
        <v>9150821</v>
      </c>
      <c r="H2869" s="126"/>
      <c r="I2869" s="126"/>
      <c r="J2869" s="124"/>
      <c r="K2869" s="124" t="s">
        <v>124</v>
      </c>
      <c r="L2869" s="126" t="s">
        <v>2037</v>
      </c>
      <c r="M2869" s="127"/>
      <c r="N2869" s="127"/>
    </row>
    <row r="2870" spans="6:14" x14ac:dyDescent="0.25">
      <c r="F2870" s="124" t="s">
        <v>535</v>
      </c>
      <c r="G2870" s="126" t="s">
        <v>914</v>
      </c>
      <c r="H2870" s="126"/>
      <c r="I2870" s="126"/>
      <c r="J2870" s="124"/>
      <c r="K2870" s="124" t="s">
        <v>537</v>
      </c>
      <c r="L2870" s="126" t="s">
        <v>2038</v>
      </c>
      <c r="M2870" s="127"/>
      <c r="N2870" s="127"/>
    </row>
    <row r="2871" spans="6:14" x14ac:dyDescent="0.25">
      <c r="F2871" s="124" t="s">
        <v>539</v>
      </c>
      <c r="G2871" s="126" t="s">
        <v>2039</v>
      </c>
      <c r="H2871" s="126" t="s">
        <v>2040</v>
      </c>
      <c r="I2871" s="128">
        <v>276065212</v>
      </c>
      <c r="J2871" s="124" t="s">
        <v>542</v>
      </c>
      <c r="K2871" s="126"/>
      <c r="L2871" s="126" t="s">
        <v>687</v>
      </c>
      <c r="M2871" s="127"/>
      <c r="N2871" s="127"/>
    </row>
    <row r="2872" spans="6:14" x14ac:dyDescent="0.25">
      <c r="F2872" s="124"/>
      <c r="G2872" s="126"/>
      <c r="H2872" s="126"/>
      <c r="I2872" s="126"/>
      <c r="J2872" s="124"/>
      <c r="K2872" s="124" t="s">
        <v>544</v>
      </c>
      <c r="L2872" s="126"/>
      <c r="M2872" s="127"/>
      <c r="N2872" s="127"/>
    </row>
    <row r="2873" spans="6:14" x14ac:dyDescent="0.25">
      <c r="F2873" s="124" t="s">
        <v>545</v>
      </c>
      <c r="G2873" s="126" t="s">
        <v>198</v>
      </c>
      <c r="H2873" s="126"/>
      <c r="I2873" s="126"/>
      <c r="J2873" s="124"/>
      <c r="K2873" s="124" t="s">
        <v>546</v>
      </c>
      <c r="L2873" s="126" t="s">
        <v>198</v>
      </c>
      <c r="M2873" s="127"/>
      <c r="N2873" s="127"/>
    </row>
    <row r="2874" spans="6:14" x14ac:dyDescent="0.25">
      <c r="F2874" s="126"/>
      <c r="G2874" s="126"/>
      <c r="H2874" s="126"/>
      <c r="I2874" s="126"/>
      <c r="J2874" s="126"/>
      <c r="K2874" s="126"/>
      <c r="L2874" s="126"/>
      <c r="M2874" s="127"/>
      <c r="N2874" s="127"/>
    </row>
    <row r="2875" spans="6:14" x14ac:dyDescent="0.25">
      <c r="F2875" s="126"/>
      <c r="G2875" s="126"/>
      <c r="H2875" s="126"/>
      <c r="I2875" s="126"/>
      <c r="J2875" s="129" t="s">
        <v>586</v>
      </c>
      <c r="K2875" s="130">
        <v>58</v>
      </c>
      <c r="L2875" s="129" t="s">
        <v>587</v>
      </c>
      <c r="M2875" s="127"/>
      <c r="N2875" s="127"/>
    </row>
    <row r="2876" spans="6:14" x14ac:dyDescent="0.25">
      <c r="F2876" s="126"/>
      <c r="G2876" s="126"/>
      <c r="H2876" s="126"/>
      <c r="I2876" s="126"/>
      <c r="J2876" s="126"/>
      <c r="K2876" s="126"/>
      <c r="L2876" s="126"/>
      <c r="M2876" s="127"/>
      <c r="N2876" s="127"/>
    </row>
    <row r="2877" spans="6:14" x14ac:dyDescent="0.25">
      <c r="F2877" s="124"/>
      <c r="G2877" s="124"/>
      <c r="H2877" s="124"/>
      <c r="I2877" s="126"/>
      <c r="J2877" s="126"/>
      <c r="K2877" s="126"/>
      <c r="L2877" s="126"/>
      <c r="M2877" s="127"/>
      <c r="N2877" s="127"/>
    </row>
    <row r="2878" spans="6:14" x14ac:dyDescent="0.25">
      <c r="F2878" s="126" t="s">
        <v>588</v>
      </c>
      <c r="G2878" s="126"/>
      <c r="H2878" s="126"/>
      <c r="I2878" s="126"/>
      <c r="J2878" s="126"/>
      <c r="K2878" s="126"/>
      <c r="L2878" s="126"/>
      <c r="M2878" s="127"/>
      <c r="N2878" s="127"/>
    </row>
    <row r="2879" spans="6:14" x14ac:dyDescent="0.25">
      <c r="F2879" s="126" t="s">
        <v>589</v>
      </c>
      <c r="G2879" s="126"/>
      <c r="H2879" s="126"/>
      <c r="I2879" s="126"/>
      <c r="J2879" s="126"/>
      <c r="K2879" s="126"/>
      <c r="L2879" s="126"/>
      <c r="M2879" s="127"/>
      <c r="N2879" s="127"/>
    </row>
    <row r="2880" spans="6:14" x14ac:dyDescent="0.25">
      <c r="F2880" s="126"/>
      <c r="G2880" s="126"/>
      <c r="H2880" s="126"/>
      <c r="I2880" s="126"/>
      <c r="J2880" s="126"/>
      <c r="K2880" s="126"/>
      <c r="L2880" s="126"/>
      <c r="M2880" s="127"/>
      <c r="N2880" s="127"/>
    </row>
    <row r="2881" spans="6:14" x14ac:dyDescent="0.25">
      <c r="F2881" s="124" t="s">
        <v>533</v>
      </c>
      <c r="G2881" s="125">
        <v>9150921</v>
      </c>
      <c r="H2881" s="126"/>
      <c r="I2881" s="126"/>
      <c r="J2881" s="124"/>
      <c r="K2881" s="124" t="s">
        <v>124</v>
      </c>
      <c r="L2881" s="126" t="s">
        <v>2041</v>
      </c>
      <c r="M2881" s="127"/>
      <c r="N2881" s="127"/>
    </row>
    <row r="2882" spans="6:14" x14ac:dyDescent="0.25">
      <c r="F2882" s="124" t="s">
        <v>535</v>
      </c>
      <c r="G2882" s="126" t="s">
        <v>2042</v>
      </c>
      <c r="H2882" s="126"/>
      <c r="I2882" s="126"/>
      <c r="J2882" s="124"/>
      <c r="K2882" s="124" t="s">
        <v>537</v>
      </c>
      <c r="L2882" s="126" t="s">
        <v>2043</v>
      </c>
      <c r="M2882" s="127"/>
      <c r="N2882" s="127"/>
    </row>
    <row r="2883" spans="6:14" x14ac:dyDescent="0.25">
      <c r="F2883" s="124" t="s">
        <v>539</v>
      </c>
      <c r="G2883" s="126" t="s">
        <v>1599</v>
      </c>
      <c r="H2883" s="126" t="s">
        <v>715</v>
      </c>
      <c r="I2883" s="128">
        <v>532032918</v>
      </c>
      <c r="J2883" s="124" t="s">
        <v>542</v>
      </c>
      <c r="K2883" s="126"/>
      <c r="L2883" s="126" t="s">
        <v>2044</v>
      </c>
      <c r="M2883" s="127"/>
      <c r="N2883" s="127"/>
    </row>
    <row r="2884" spans="6:14" x14ac:dyDescent="0.25">
      <c r="F2884" s="124"/>
      <c r="G2884" s="126"/>
      <c r="H2884" s="126"/>
      <c r="I2884" s="126"/>
      <c r="J2884" s="124"/>
      <c r="K2884" s="124" t="s">
        <v>544</v>
      </c>
      <c r="L2884" s="126"/>
      <c r="M2884" s="127"/>
      <c r="N2884" s="127"/>
    </row>
    <row r="2885" spans="6:14" x14ac:dyDescent="0.25">
      <c r="F2885" s="124" t="s">
        <v>545</v>
      </c>
      <c r="G2885" s="126" t="s">
        <v>198</v>
      </c>
      <c r="H2885" s="126"/>
      <c r="I2885" s="126"/>
      <c r="J2885" s="124"/>
      <c r="K2885" s="124" t="s">
        <v>546</v>
      </c>
      <c r="L2885" s="126" t="s">
        <v>2045</v>
      </c>
      <c r="M2885" s="127"/>
      <c r="N2885" s="127"/>
    </row>
    <row r="2886" spans="6:14" x14ac:dyDescent="0.25">
      <c r="F2886" s="126"/>
      <c r="G2886" s="126"/>
      <c r="H2886" s="126"/>
      <c r="I2886" s="126"/>
      <c r="J2886" s="126"/>
      <c r="K2886" s="126"/>
      <c r="L2886" s="126"/>
      <c r="M2886" s="127"/>
      <c r="N2886" s="127"/>
    </row>
    <row r="2887" spans="6:14" x14ac:dyDescent="0.25">
      <c r="F2887" s="124" t="s">
        <v>533</v>
      </c>
      <c r="G2887" s="125">
        <v>9151321</v>
      </c>
      <c r="H2887" s="126"/>
      <c r="I2887" s="126"/>
      <c r="J2887" s="124"/>
      <c r="K2887" s="124" t="s">
        <v>124</v>
      </c>
      <c r="L2887" s="126" t="s">
        <v>2046</v>
      </c>
      <c r="M2887" s="127"/>
      <c r="N2887" s="127"/>
    </row>
    <row r="2888" spans="6:14" x14ac:dyDescent="0.25">
      <c r="F2888" s="124" t="s">
        <v>535</v>
      </c>
      <c r="G2888" s="126" t="s">
        <v>2047</v>
      </c>
      <c r="H2888" s="126"/>
      <c r="I2888" s="126"/>
      <c r="J2888" s="124"/>
      <c r="K2888" s="124" t="s">
        <v>537</v>
      </c>
      <c r="L2888" s="126" t="s">
        <v>2048</v>
      </c>
      <c r="M2888" s="127"/>
      <c r="N2888" s="127"/>
    </row>
    <row r="2889" spans="6:14" x14ac:dyDescent="0.25">
      <c r="F2889" s="124" t="s">
        <v>539</v>
      </c>
      <c r="G2889" s="131" t="s">
        <v>2049</v>
      </c>
      <c r="H2889" s="126" t="s">
        <v>1505</v>
      </c>
      <c r="I2889" s="133">
        <v>6760</v>
      </c>
      <c r="J2889" s="124" t="s">
        <v>542</v>
      </c>
      <c r="K2889" s="126"/>
      <c r="L2889" s="126" t="s">
        <v>687</v>
      </c>
      <c r="M2889" s="127"/>
      <c r="N2889" s="127"/>
    </row>
    <row r="2890" spans="6:14" x14ac:dyDescent="0.25">
      <c r="F2890" s="124"/>
      <c r="G2890" s="131" t="s">
        <v>2050</v>
      </c>
      <c r="H2890" s="126"/>
      <c r="I2890" s="126"/>
      <c r="J2890" s="124"/>
      <c r="K2890" s="124" t="s">
        <v>544</v>
      </c>
      <c r="L2890" s="126"/>
      <c r="M2890" s="127"/>
      <c r="N2890" s="127"/>
    </row>
    <row r="2891" spans="6:14" x14ac:dyDescent="0.25">
      <c r="F2891" s="124" t="s">
        <v>545</v>
      </c>
      <c r="G2891" s="126" t="s">
        <v>198</v>
      </c>
      <c r="H2891" s="126"/>
      <c r="I2891" s="126"/>
      <c r="J2891" s="124"/>
      <c r="K2891" s="124" t="s">
        <v>546</v>
      </c>
      <c r="L2891" s="126" t="s">
        <v>198</v>
      </c>
      <c r="M2891" s="127"/>
      <c r="N2891" s="127"/>
    </row>
    <row r="2892" spans="6:14" x14ac:dyDescent="0.25">
      <c r="F2892" s="126"/>
      <c r="G2892" s="126"/>
      <c r="H2892" s="126"/>
      <c r="I2892" s="126"/>
      <c r="J2892" s="126"/>
      <c r="K2892" s="126"/>
      <c r="L2892" s="126"/>
      <c r="M2892" s="127"/>
      <c r="N2892" s="127"/>
    </row>
    <row r="2893" spans="6:14" x14ac:dyDescent="0.25">
      <c r="F2893" s="124" t="s">
        <v>533</v>
      </c>
      <c r="G2893" s="125">
        <v>9151421</v>
      </c>
      <c r="H2893" s="126"/>
      <c r="I2893" s="126"/>
      <c r="J2893" s="124"/>
      <c r="K2893" s="124" t="s">
        <v>124</v>
      </c>
      <c r="L2893" s="126" t="s">
        <v>2051</v>
      </c>
      <c r="M2893" s="127"/>
      <c r="N2893" s="127"/>
    </row>
    <row r="2894" spans="6:14" x14ac:dyDescent="0.25">
      <c r="F2894" s="124" t="s">
        <v>535</v>
      </c>
      <c r="G2894" s="126" t="s">
        <v>2052</v>
      </c>
      <c r="H2894" s="126"/>
      <c r="I2894" s="126"/>
      <c r="J2894" s="124"/>
      <c r="K2894" s="124" t="s">
        <v>537</v>
      </c>
      <c r="L2894" s="126" t="s">
        <v>2053</v>
      </c>
      <c r="M2894" s="127"/>
      <c r="N2894" s="127"/>
    </row>
    <row r="2895" spans="6:14" x14ac:dyDescent="0.25">
      <c r="F2895" s="124" t="s">
        <v>539</v>
      </c>
      <c r="G2895" s="126" t="s">
        <v>1536</v>
      </c>
      <c r="H2895" s="126" t="s">
        <v>682</v>
      </c>
      <c r="I2895" s="128">
        <v>753802206</v>
      </c>
      <c r="J2895" s="124" t="s">
        <v>542</v>
      </c>
      <c r="K2895" s="126"/>
      <c r="L2895" s="126" t="s">
        <v>2054</v>
      </c>
      <c r="M2895" s="127"/>
      <c r="N2895" s="127"/>
    </row>
    <row r="2896" spans="6:14" x14ac:dyDescent="0.25">
      <c r="F2896" s="124"/>
      <c r="G2896" s="126"/>
      <c r="H2896" s="126"/>
      <c r="I2896" s="126"/>
      <c r="J2896" s="124"/>
      <c r="K2896" s="124" t="s">
        <v>544</v>
      </c>
      <c r="L2896" s="126"/>
      <c r="M2896" s="127"/>
      <c r="N2896" s="127"/>
    </row>
    <row r="2897" spans="6:14" x14ac:dyDescent="0.25">
      <c r="F2897" s="124" t="s">
        <v>545</v>
      </c>
      <c r="G2897" s="126" t="s">
        <v>198</v>
      </c>
      <c r="H2897" s="126"/>
      <c r="I2897" s="126"/>
      <c r="J2897" s="124"/>
      <c r="K2897" s="124" t="s">
        <v>546</v>
      </c>
      <c r="L2897" s="126" t="s">
        <v>2055</v>
      </c>
      <c r="M2897" s="127"/>
      <c r="N2897" s="127"/>
    </row>
    <row r="2898" spans="6:14" x14ac:dyDescent="0.25">
      <c r="F2898" s="126"/>
      <c r="G2898" s="126"/>
      <c r="H2898" s="126"/>
      <c r="I2898" s="126"/>
      <c r="J2898" s="126"/>
      <c r="K2898" s="126"/>
      <c r="L2898" s="126"/>
      <c r="M2898" s="127"/>
      <c r="N2898" s="127"/>
    </row>
    <row r="2899" spans="6:14" x14ac:dyDescent="0.25">
      <c r="F2899" s="124" t="s">
        <v>533</v>
      </c>
      <c r="G2899" s="125">
        <v>9151521</v>
      </c>
      <c r="H2899" s="126"/>
      <c r="I2899" s="126"/>
      <c r="J2899" s="124"/>
      <c r="K2899" s="124" t="s">
        <v>124</v>
      </c>
      <c r="L2899" s="126" t="s">
        <v>2056</v>
      </c>
      <c r="M2899" s="127"/>
      <c r="N2899" s="127"/>
    </row>
    <row r="2900" spans="6:14" x14ac:dyDescent="0.25">
      <c r="F2900" s="124" t="s">
        <v>535</v>
      </c>
      <c r="G2900" s="126" t="s">
        <v>2056</v>
      </c>
      <c r="H2900" s="126"/>
      <c r="I2900" s="126"/>
      <c r="J2900" s="124"/>
      <c r="K2900" s="124" t="s">
        <v>537</v>
      </c>
      <c r="L2900" s="126" t="s">
        <v>2057</v>
      </c>
      <c r="M2900" s="127"/>
      <c r="N2900" s="127"/>
    </row>
    <row r="2901" spans="6:14" x14ac:dyDescent="0.25">
      <c r="F2901" s="124" t="s">
        <v>539</v>
      </c>
      <c r="G2901" s="131" t="s">
        <v>2058</v>
      </c>
      <c r="H2901" s="126" t="s">
        <v>1046</v>
      </c>
      <c r="I2901" s="128">
        <v>941882853</v>
      </c>
      <c r="J2901" s="124" t="s">
        <v>542</v>
      </c>
      <c r="K2901" s="126"/>
      <c r="L2901" s="126" t="s">
        <v>2059</v>
      </c>
      <c r="M2901" s="127"/>
      <c r="N2901" s="127"/>
    </row>
    <row r="2902" spans="6:14" x14ac:dyDescent="0.25">
      <c r="F2902" s="124"/>
      <c r="G2902" s="131" t="s">
        <v>2060</v>
      </c>
      <c r="H2902" s="126"/>
      <c r="I2902" s="126"/>
      <c r="J2902" s="124"/>
      <c r="K2902" s="124" t="s">
        <v>544</v>
      </c>
      <c r="L2902" s="126"/>
      <c r="M2902" s="127"/>
      <c r="N2902" s="127"/>
    </row>
    <row r="2903" spans="6:14" x14ac:dyDescent="0.25">
      <c r="F2903" s="124" t="s">
        <v>545</v>
      </c>
      <c r="G2903" s="126" t="s">
        <v>198</v>
      </c>
      <c r="H2903" s="126"/>
      <c r="I2903" s="126"/>
      <c r="J2903" s="124"/>
      <c r="K2903" s="124" t="s">
        <v>546</v>
      </c>
      <c r="L2903" s="126" t="s">
        <v>2061</v>
      </c>
      <c r="M2903" s="127"/>
      <c r="N2903" s="127"/>
    </row>
    <row r="2904" spans="6:14" x14ac:dyDescent="0.25">
      <c r="F2904" s="126"/>
      <c r="G2904" s="126"/>
      <c r="H2904" s="126"/>
      <c r="I2904" s="126"/>
      <c r="J2904" s="126"/>
      <c r="K2904" s="126"/>
      <c r="L2904" s="126"/>
      <c r="M2904" s="127"/>
      <c r="N2904" s="127"/>
    </row>
    <row r="2905" spans="6:14" x14ac:dyDescent="0.25">
      <c r="F2905" s="124" t="s">
        <v>533</v>
      </c>
      <c r="G2905" s="125">
        <v>9151621</v>
      </c>
      <c r="H2905" s="126"/>
      <c r="I2905" s="126"/>
      <c r="J2905" s="124"/>
      <c r="K2905" s="124" t="s">
        <v>124</v>
      </c>
      <c r="L2905" s="126" t="s">
        <v>2062</v>
      </c>
      <c r="M2905" s="127"/>
      <c r="N2905" s="127"/>
    </row>
    <row r="2906" spans="6:14" x14ac:dyDescent="0.25">
      <c r="F2906" s="124" t="s">
        <v>535</v>
      </c>
      <c r="G2906" s="126" t="s">
        <v>2063</v>
      </c>
      <c r="H2906" s="126"/>
      <c r="I2906" s="126"/>
      <c r="J2906" s="124"/>
      <c r="K2906" s="124" t="s">
        <v>537</v>
      </c>
      <c r="L2906" s="126" t="s">
        <v>2064</v>
      </c>
      <c r="M2906" s="127"/>
      <c r="N2906" s="127"/>
    </row>
    <row r="2907" spans="6:14" x14ac:dyDescent="0.25">
      <c r="F2907" s="124" t="s">
        <v>539</v>
      </c>
      <c r="G2907" s="131" t="s">
        <v>708</v>
      </c>
      <c r="H2907" s="126" t="s">
        <v>970</v>
      </c>
      <c r="I2907" s="128">
        <v>628645454</v>
      </c>
      <c r="J2907" s="124" t="s">
        <v>542</v>
      </c>
      <c r="K2907" s="126"/>
      <c r="L2907" s="126" t="s">
        <v>2065</v>
      </c>
      <c r="M2907" s="127"/>
      <c r="N2907" s="127"/>
    </row>
    <row r="2908" spans="6:14" x14ac:dyDescent="0.25">
      <c r="F2908" s="124"/>
      <c r="G2908" s="131" t="s">
        <v>710</v>
      </c>
      <c r="H2908" s="126"/>
      <c r="I2908" s="126"/>
      <c r="J2908" s="124"/>
      <c r="K2908" s="124" t="s">
        <v>544</v>
      </c>
      <c r="L2908" s="126"/>
      <c r="M2908" s="127"/>
      <c r="N2908" s="127"/>
    </row>
    <row r="2909" spans="6:14" x14ac:dyDescent="0.25">
      <c r="F2909" s="124" t="s">
        <v>545</v>
      </c>
      <c r="G2909" s="126" t="s">
        <v>198</v>
      </c>
      <c r="H2909" s="126"/>
      <c r="I2909" s="126"/>
      <c r="J2909" s="124"/>
      <c r="K2909" s="124" t="s">
        <v>546</v>
      </c>
      <c r="L2909" s="126" t="s">
        <v>2066</v>
      </c>
      <c r="M2909" s="127"/>
      <c r="N2909" s="127"/>
    </row>
    <row r="2910" spans="6:14" x14ac:dyDescent="0.25">
      <c r="F2910" s="126"/>
      <c r="G2910" s="126"/>
      <c r="H2910" s="126"/>
      <c r="I2910" s="126"/>
      <c r="J2910" s="126"/>
      <c r="K2910" s="126"/>
      <c r="L2910" s="126"/>
      <c r="M2910" s="127"/>
      <c r="N2910" s="127"/>
    </row>
    <row r="2911" spans="6:14" x14ac:dyDescent="0.25">
      <c r="F2911" s="124" t="s">
        <v>533</v>
      </c>
      <c r="G2911" s="125">
        <v>9151821</v>
      </c>
      <c r="H2911" s="126"/>
      <c r="I2911" s="126"/>
      <c r="J2911" s="124"/>
      <c r="K2911" s="124" t="s">
        <v>124</v>
      </c>
      <c r="L2911" s="126" t="s">
        <v>2067</v>
      </c>
      <c r="M2911" s="127"/>
      <c r="N2911" s="127"/>
    </row>
    <row r="2912" spans="6:14" x14ac:dyDescent="0.25">
      <c r="F2912" s="124" t="s">
        <v>535</v>
      </c>
      <c r="G2912" s="126" t="s">
        <v>2068</v>
      </c>
      <c r="H2912" s="126"/>
      <c r="I2912" s="126"/>
      <c r="J2912" s="124"/>
      <c r="K2912" s="124" t="s">
        <v>537</v>
      </c>
      <c r="L2912" s="126" t="s">
        <v>2069</v>
      </c>
      <c r="M2912" s="127"/>
      <c r="N2912" s="127"/>
    </row>
    <row r="2913" spans="6:14" x14ac:dyDescent="0.25">
      <c r="F2913" s="124" t="s">
        <v>539</v>
      </c>
      <c r="G2913" s="126" t="s">
        <v>933</v>
      </c>
      <c r="H2913" s="126" t="s">
        <v>934</v>
      </c>
      <c r="I2913" s="128">
        <v>681022247</v>
      </c>
      <c r="J2913" s="124" t="s">
        <v>542</v>
      </c>
      <c r="K2913" s="126"/>
      <c r="L2913" s="126" t="s">
        <v>2070</v>
      </c>
      <c r="M2913" s="127"/>
      <c r="N2913" s="127"/>
    </row>
    <row r="2914" spans="6:14" x14ac:dyDescent="0.25">
      <c r="F2914" s="124"/>
      <c r="G2914" s="126"/>
      <c r="H2914" s="126"/>
      <c r="I2914" s="126"/>
      <c r="J2914" s="124"/>
      <c r="K2914" s="124" t="s">
        <v>544</v>
      </c>
      <c r="L2914" s="126"/>
      <c r="M2914" s="127"/>
      <c r="N2914" s="127"/>
    </row>
    <row r="2915" spans="6:14" x14ac:dyDescent="0.25">
      <c r="F2915" s="124" t="s">
        <v>545</v>
      </c>
      <c r="G2915" s="126" t="s">
        <v>198</v>
      </c>
      <c r="H2915" s="126"/>
      <c r="I2915" s="126"/>
      <c r="J2915" s="124"/>
      <c r="K2915" s="124" t="s">
        <v>546</v>
      </c>
      <c r="L2915" s="126" t="s">
        <v>2071</v>
      </c>
      <c r="M2915" s="127"/>
      <c r="N2915" s="127"/>
    </row>
    <row r="2916" spans="6:14" x14ac:dyDescent="0.25">
      <c r="F2916" s="126"/>
      <c r="G2916" s="126"/>
      <c r="H2916" s="126"/>
      <c r="I2916" s="126"/>
      <c r="J2916" s="126"/>
      <c r="K2916" s="126"/>
      <c r="L2916" s="126"/>
      <c r="M2916" s="127"/>
      <c r="N2916" s="127"/>
    </row>
    <row r="2917" spans="6:14" x14ac:dyDescent="0.25">
      <c r="F2917" s="124" t="s">
        <v>533</v>
      </c>
      <c r="G2917" s="125">
        <v>9152021</v>
      </c>
      <c r="H2917" s="126"/>
      <c r="I2917" s="126"/>
      <c r="J2917" s="124"/>
      <c r="K2917" s="124" t="s">
        <v>124</v>
      </c>
      <c r="L2917" s="126" t="s">
        <v>2072</v>
      </c>
      <c r="M2917" s="127"/>
      <c r="N2917" s="127"/>
    </row>
    <row r="2918" spans="6:14" x14ac:dyDescent="0.25">
      <c r="F2918" s="124" t="s">
        <v>535</v>
      </c>
      <c r="G2918" s="126" t="s">
        <v>2073</v>
      </c>
      <c r="H2918" s="126"/>
      <c r="I2918" s="126"/>
      <c r="J2918" s="124"/>
      <c r="K2918" s="124" t="s">
        <v>537</v>
      </c>
      <c r="L2918" s="126" t="s">
        <v>2074</v>
      </c>
      <c r="M2918" s="127"/>
      <c r="N2918" s="127"/>
    </row>
    <row r="2919" spans="6:14" x14ac:dyDescent="0.25">
      <c r="F2919" s="124" t="s">
        <v>539</v>
      </c>
      <c r="G2919" s="126" t="s">
        <v>2039</v>
      </c>
      <c r="H2919" s="126" t="s">
        <v>2040</v>
      </c>
      <c r="I2919" s="128">
        <v>276073033</v>
      </c>
      <c r="J2919" s="124" t="s">
        <v>542</v>
      </c>
      <c r="K2919" s="126"/>
      <c r="L2919" s="126" t="s">
        <v>687</v>
      </c>
      <c r="M2919" s="127"/>
      <c r="N2919" s="127"/>
    </row>
    <row r="2920" spans="6:14" x14ac:dyDescent="0.25">
      <c r="F2920" s="124"/>
      <c r="G2920" s="126"/>
      <c r="H2920" s="126"/>
      <c r="I2920" s="126"/>
      <c r="J2920" s="124"/>
      <c r="K2920" s="124" t="s">
        <v>544</v>
      </c>
      <c r="L2920" s="126"/>
      <c r="M2920" s="127"/>
      <c r="N2920" s="127"/>
    </row>
    <row r="2921" spans="6:14" x14ac:dyDescent="0.25">
      <c r="F2921" s="124" t="s">
        <v>545</v>
      </c>
      <c r="G2921" s="126" t="s">
        <v>198</v>
      </c>
      <c r="H2921" s="126"/>
      <c r="I2921" s="126"/>
      <c r="J2921" s="124"/>
      <c r="K2921" s="124" t="s">
        <v>546</v>
      </c>
      <c r="L2921" s="126" t="s">
        <v>198</v>
      </c>
      <c r="M2921" s="127"/>
      <c r="N2921" s="127"/>
    </row>
    <row r="2922" spans="6:14" x14ac:dyDescent="0.25">
      <c r="F2922" s="126"/>
      <c r="G2922" s="126"/>
      <c r="H2922" s="126"/>
      <c r="I2922" s="126"/>
      <c r="J2922" s="126"/>
      <c r="K2922" s="126"/>
      <c r="L2922" s="126"/>
      <c r="M2922" s="127"/>
      <c r="N2922" s="127"/>
    </row>
    <row r="2923" spans="6:14" x14ac:dyDescent="0.25">
      <c r="F2923" s="126"/>
      <c r="G2923" s="126"/>
      <c r="H2923" s="126"/>
      <c r="I2923" s="126"/>
      <c r="J2923" s="129" t="s">
        <v>586</v>
      </c>
      <c r="K2923" s="130">
        <v>59</v>
      </c>
      <c r="L2923" s="129" t="s">
        <v>587</v>
      </c>
      <c r="M2923" s="127"/>
      <c r="N2923" s="127"/>
    </row>
    <row r="2924" spans="6:14" x14ac:dyDescent="0.25">
      <c r="F2924" s="126"/>
      <c r="G2924" s="126"/>
      <c r="H2924" s="126"/>
      <c r="I2924" s="126"/>
      <c r="J2924" s="126"/>
      <c r="K2924" s="126"/>
      <c r="L2924" s="126"/>
      <c r="M2924" s="127"/>
      <c r="N2924" s="127"/>
    </row>
    <row r="2925" spans="6:14" x14ac:dyDescent="0.25">
      <c r="F2925" s="124"/>
      <c r="G2925" s="124"/>
      <c r="H2925" s="124"/>
      <c r="I2925" s="126"/>
      <c r="J2925" s="126"/>
      <c r="K2925" s="126"/>
      <c r="L2925" s="126"/>
      <c r="M2925" s="127"/>
      <c r="N2925" s="127"/>
    </row>
    <row r="2926" spans="6:14" x14ac:dyDescent="0.25">
      <c r="F2926" s="126" t="s">
        <v>588</v>
      </c>
      <c r="G2926" s="126"/>
      <c r="H2926" s="126"/>
      <c r="I2926" s="126"/>
      <c r="J2926" s="126"/>
      <c r="K2926" s="126"/>
      <c r="L2926" s="126"/>
      <c r="M2926" s="127"/>
      <c r="N2926" s="127"/>
    </row>
    <row r="2927" spans="6:14" x14ac:dyDescent="0.25">
      <c r="F2927" s="126" t="s">
        <v>589</v>
      </c>
      <c r="G2927" s="126"/>
      <c r="H2927" s="126"/>
      <c r="I2927" s="126"/>
      <c r="J2927" s="126"/>
      <c r="K2927" s="126"/>
      <c r="L2927" s="126"/>
      <c r="M2927" s="127"/>
      <c r="N2927" s="127"/>
    </row>
    <row r="2928" spans="6:14" x14ac:dyDescent="0.25">
      <c r="F2928" s="126"/>
      <c r="G2928" s="126"/>
      <c r="H2928" s="126"/>
      <c r="I2928" s="126"/>
      <c r="J2928" s="126"/>
      <c r="K2928" s="126"/>
      <c r="L2928" s="126"/>
      <c r="M2928" s="127"/>
      <c r="N2928" s="127"/>
    </row>
    <row r="2929" spans="6:14" x14ac:dyDescent="0.25">
      <c r="F2929" s="124" t="s">
        <v>533</v>
      </c>
      <c r="G2929" s="125">
        <v>9152321</v>
      </c>
      <c r="H2929" s="126"/>
      <c r="I2929" s="126"/>
      <c r="J2929" s="124"/>
      <c r="K2929" s="124" t="s">
        <v>124</v>
      </c>
      <c r="L2929" s="126" t="s">
        <v>2075</v>
      </c>
      <c r="M2929" s="127"/>
      <c r="N2929" s="127"/>
    </row>
    <row r="2930" spans="6:14" x14ac:dyDescent="0.25">
      <c r="F2930" s="124" t="s">
        <v>535</v>
      </c>
      <c r="G2930" s="126" t="s">
        <v>2076</v>
      </c>
      <c r="H2930" s="126"/>
      <c r="I2930" s="126"/>
      <c r="J2930" s="124"/>
      <c r="K2930" s="124" t="s">
        <v>537</v>
      </c>
      <c r="L2930" s="126" t="s">
        <v>2077</v>
      </c>
      <c r="M2930" s="127"/>
      <c r="N2930" s="127"/>
    </row>
    <row r="2931" spans="6:14" x14ac:dyDescent="0.25">
      <c r="F2931" s="124" t="s">
        <v>539</v>
      </c>
      <c r="G2931" s="126" t="s">
        <v>2078</v>
      </c>
      <c r="H2931" s="126" t="s">
        <v>963</v>
      </c>
      <c r="I2931" s="128">
        <v>890146616</v>
      </c>
      <c r="J2931" s="124" t="s">
        <v>542</v>
      </c>
      <c r="K2931" s="126"/>
      <c r="L2931" s="126" t="s">
        <v>2079</v>
      </c>
      <c r="M2931" s="127"/>
      <c r="N2931" s="127"/>
    </row>
    <row r="2932" spans="6:14" x14ac:dyDescent="0.25">
      <c r="F2932" s="124"/>
      <c r="G2932" s="126"/>
      <c r="H2932" s="126"/>
      <c r="I2932" s="126"/>
      <c r="J2932" s="124"/>
      <c r="K2932" s="124" t="s">
        <v>544</v>
      </c>
      <c r="L2932" s="126"/>
      <c r="M2932" s="127"/>
      <c r="N2932" s="127"/>
    </row>
    <row r="2933" spans="6:14" x14ac:dyDescent="0.25">
      <c r="F2933" s="124" t="s">
        <v>545</v>
      </c>
      <c r="G2933" s="126" t="s">
        <v>198</v>
      </c>
      <c r="H2933" s="126"/>
      <c r="I2933" s="126"/>
      <c r="J2933" s="124"/>
      <c r="K2933" s="124" t="s">
        <v>546</v>
      </c>
      <c r="L2933" s="126" t="s">
        <v>2080</v>
      </c>
      <c r="M2933" s="127"/>
      <c r="N2933" s="127"/>
    </row>
    <row r="2934" spans="6:14" x14ac:dyDescent="0.25">
      <c r="F2934" s="126"/>
      <c r="G2934" s="126"/>
      <c r="H2934" s="126"/>
      <c r="I2934" s="126"/>
      <c r="J2934" s="126"/>
      <c r="K2934" s="126"/>
      <c r="L2934" s="126"/>
      <c r="M2934" s="127"/>
      <c r="N2934" s="127"/>
    </row>
    <row r="2935" spans="6:14" x14ac:dyDescent="0.25">
      <c r="F2935" s="124" t="s">
        <v>533</v>
      </c>
      <c r="G2935" s="125">
        <v>9152521</v>
      </c>
      <c r="H2935" s="126"/>
      <c r="I2935" s="126"/>
      <c r="J2935" s="124"/>
      <c r="K2935" s="124" t="s">
        <v>124</v>
      </c>
      <c r="L2935" s="126" t="s">
        <v>2081</v>
      </c>
      <c r="M2935" s="127"/>
      <c r="N2935" s="127"/>
    </row>
    <row r="2936" spans="6:14" x14ac:dyDescent="0.25">
      <c r="F2936" s="124" t="s">
        <v>535</v>
      </c>
      <c r="G2936" s="126" t="s">
        <v>2082</v>
      </c>
      <c r="H2936" s="126"/>
      <c r="I2936" s="126"/>
      <c r="J2936" s="124"/>
      <c r="K2936" s="124" t="s">
        <v>537</v>
      </c>
      <c r="L2936" s="126" t="s">
        <v>2083</v>
      </c>
      <c r="M2936" s="127"/>
      <c r="N2936" s="127"/>
    </row>
    <row r="2937" spans="6:14" x14ac:dyDescent="0.25">
      <c r="F2937" s="124" t="s">
        <v>539</v>
      </c>
      <c r="G2937" s="126" t="s">
        <v>2084</v>
      </c>
      <c r="H2937" s="126" t="s">
        <v>1521</v>
      </c>
      <c r="I2937" s="128">
        <v>300240000</v>
      </c>
      <c r="J2937" s="124" t="s">
        <v>542</v>
      </c>
      <c r="K2937" s="126"/>
      <c r="L2937" s="126" t="s">
        <v>2085</v>
      </c>
      <c r="M2937" s="127"/>
      <c r="N2937" s="127"/>
    </row>
    <row r="2938" spans="6:14" x14ac:dyDescent="0.25">
      <c r="F2938" s="124"/>
      <c r="G2938" s="126"/>
      <c r="H2938" s="126"/>
      <c r="I2938" s="126"/>
      <c r="J2938" s="124"/>
      <c r="K2938" s="124" t="s">
        <v>544</v>
      </c>
      <c r="L2938" s="126"/>
      <c r="M2938" s="127"/>
      <c r="N2938" s="127"/>
    </row>
    <row r="2939" spans="6:14" x14ac:dyDescent="0.25">
      <c r="F2939" s="124" t="s">
        <v>545</v>
      </c>
      <c r="G2939" s="126" t="s">
        <v>198</v>
      </c>
      <c r="H2939" s="126"/>
      <c r="I2939" s="126"/>
      <c r="J2939" s="124"/>
      <c r="K2939" s="124" t="s">
        <v>546</v>
      </c>
      <c r="L2939" s="126" t="s">
        <v>2086</v>
      </c>
      <c r="M2939" s="127"/>
      <c r="N2939" s="127"/>
    </row>
    <row r="2940" spans="6:14" x14ac:dyDescent="0.25">
      <c r="F2940" s="126"/>
      <c r="G2940" s="126"/>
      <c r="H2940" s="126"/>
      <c r="I2940" s="126"/>
      <c r="J2940" s="126"/>
      <c r="K2940" s="126"/>
      <c r="L2940" s="126"/>
      <c r="M2940" s="127"/>
      <c r="N2940" s="127"/>
    </row>
    <row r="2941" spans="6:14" x14ac:dyDescent="0.25">
      <c r="F2941" s="124" t="s">
        <v>533</v>
      </c>
      <c r="G2941" s="125">
        <v>9152821</v>
      </c>
      <c r="H2941" s="126"/>
      <c r="I2941" s="126"/>
      <c r="J2941" s="124"/>
      <c r="K2941" s="124" t="s">
        <v>124</v>
      </c>
      <c r="L2941" s="126" t="s">
        <v>2087</v>
      </c>
      <c r="M2941" s="127"/>
      <c r="N2941" s="127"/>
    </row>
    <row r="2942" spans="6:14" x14ac:dyDescent="0.25">
      <c r="F2942" s="124" t="s">
        <v>535</v>
      </c>
      <c r="G2942" s="126" t="s">
        <v>914</v>
      </c>
      <c r="H2942" s="126"/>
      <c r="I2942" s="126"/>
      <c r="J2942" s="124"/>
      <c r="K2942" s="124" t="s">
        <v>537</v>
      </c>
      <c r="L2942" s="126" t="s">
        <v>2088</v>
      </c>
      <c r="M2942" s="127"/>
      <c r="N2942" s="127"/>
    </row>
    <row r="2943" spans="6:14" x14ac:dyDescent="0.25">
      <c r="F2943" s="124" t="s">
        <v>539</v>
      </c>
      <c r="G2943" s="126" t="s">
        <v>2089</v>
      </c>
      <c r="H2943" s="126" t="s">
        <v>941</v>
      </c>
      <c r="I2943" s="128">
        <v>631053467</v>
      </c>
      <c r="J2943" s="124" t="s">
        <v>542</v>
      </c>
      <c r="K2943" s="126"/>
      <c r="L2943" s="126" t="s">
        <v>2090</v>
      </c>
      <c r="M2943" s="127"/>
      <c r="N2943" s="127"/>
    </row>
    <row r="2944" spans="6:14" x14ac:dyDescent="0.25">
      <c r="F2944" s="124"/>
      <c r="G2944" s="126"/>
      <c r="H2944" s="126"/>
      <c r="I2944" s="126"/>
      <c r="J2944" s="124"/>
      <c r="K2944" s="124" t="s">
        <v>544</v>
      </c>
      <c r="L2944" s="126"/>
      <c r="M2944" s="127"/>
      <c r="N2944" s="127"/>
    </row>
    <row r="2945" spans="6:14" x14ac:dyDescent="0.25">
      <c r="F2945" s="124" t="s">
        <v>545</v>
      </c>
      <c r="G2945" s="126" t="s">
        <v>198</v>
      </c>
      <c r="H2945" s="126"/>
      <c r="I2945" s="126"/>
      <c r="J2945" s="124"/>
      <c r="K2945" s="124" t="s">
        <v>546</v>
      </c>
      <c r="L2945" s="126" t="s">
        <v>2091</v>
      </c>
      <c r="M2945" s="127"/>
      <c r="N2945" s="127"/>
    </row>
    <row r="2946" spans="6:14" x14ac:dyDescent="0.25">
      <c r="F2946" s="126"/>
      <c r="G2946" s="126"/>
      <c r="H2946" s="126"/>
      <c r="I2946" s="126"/>
      <c r="J2946" s="126"/>
      <c r="K2946" s="126"/>
      <c r="L2946" s="126"/>
      <c r="M2946" s="127"/>
      <c r="N2946" s="127"/>
    </row>
    <row r="2947" spans="6:14" x14ac:dyDescent="0.25">
      <c r="F2947" s="124" t="s">
        <v>533</v>
      </c>
      <c r="G2947" s="125">
        <v>9153221</v>
      </c>
      <c r="H2947" s="126"/>
      <c r="I2947" s="126"/>
      <c r="J2947" s="124"/>
      <c r="K2947" s="124" t="s">
        <v>124</v>
      </c>
      <c r="L2947" s="126" t="s">
        <v>2092</v>
      </c>
      <c r="M2947" s="127"/>
      <c r="N2947" s="127"/>
    </row>
    <row r="2948" spans="6:14" x14ac:dyDescent="0.25">
      <c r="F2948" s="124" t="s">
        <v>535</v>
      </c>
      <c r="G2948" s="126" t="s">
        <v>960</v>
      </c>
      <c r="H2948" s="126"/>
      <c r="I2948" s="126"/>
      <c r="J2948" s="124"/>
      <c r="K2948" s="124" t="s">
        <v>537</v>
      </c>
      <c r="L2948" s="131" t="s">
        <v>2093</v>
      </c>
      <c r="M2948" s="127"/>
      <c r="N2948" s="127"/>
    </row>
    <row r="2949" spans="6:14" x14ac:dyDescent="0.25">
      <c r="F2949" s="124"/>
      <c r="G2949" s="126"/>
      <c r="H2949" s="126"/>
      <c r="I2949" s="126"/>
      <c r="J2949" s="124"/>
      <c r="K2949" s="124"/>
      <c r="L2949" s="131" t="s">
        <v>2094</v>
      </c>
      <c r="M2949" s="127"/>
      <c r="N2949" s="127"/>
    </row>
    <row r="2950" spans="6:14" x14ac:dyDescent="0.25">
      <c r="F2950" s="124" t="s">
        <v>539</v>
      </c>
      <c r="G2950" s="126" t="s">
        <v>962</v>
      </c>
      <c r="H2950" s="126" t="s">
        <v>963</v>
      </c>
      <c r="I2950" s="128">
        <v>891340000</v>
      </c>
      <c r="J2950" s="124" t="s">
        <v>542</v>
      </c>
      <c r="K2950" s="126"/>
      <c r="L2950" s="126" t="s">
        <v>964</v>
      </c>
      <c r="M2950" s="127"/>
      <c r="N2950" s="127"/>
    </row>
    <row r="2951" spans="6:14" x14ac:dyDescent="0.25">
      <c r="F2951" s="124"/>
      <c r="G2951" s="126"/>
      <c r="H2951" s="126"/>
      <c r="I2951" s="126"/>
      <c r="J2951" s="124"/>
      <c r="K2951" s="124" t="s">
        <v>544</v>
      </c>
      <c r="L2951" s="126"/>
      <c r="M2951" s="127"/>
      <c r="N2951" s="127"/>
    </row>
    <row r="2952" spans="6:14" x14ac:dyDescent="0.25">
      <c r="F2952" s="124" t="s">
        <v>545</v>
      </c>
      <c r="G2952" s="126" t="s">
        <v>198</v>
      </c>
      <c r="H2952" s="126"/>
      <c r="I2952" s="126"/>
      <c r="J2952" s="124"/>
      <c r="K2952" s="124" t="s">
        <v>546</v>
      </c>
      <c r="L2952" s="126" t="s">
        <v>965</v>
      </c>
      <c r="M2952" s="127"/>
      <c r="N2952" s="127"/>
    </row>
    <row r="2953" spans="6:14" x14ac:dyDescent="0.25">
      <c r="F2953" s="126"/>
      <c r="G2953" s="126"/>
      <c r="H2953" s="126"/>
      <c r="I2953" s="126"/>
      <c r="J2953" s="126"/>
      <c r="K2953" s="126"/>
      <c r="L2953" s="126"/>
      <c r="M2953" s="127"/>
      <c r="N2953" s="127"/>
    </row>
    <row r="2954" spans="6:14" x14ac:dyDescent="0.25">
      <c r="F2954" s="124" t="s">
        <v>533</v>
      </c>
      <c r="G2954" s="125">
        <v>9153321</v>
      </c>
      <c r="H2954" s="126"/>
      <c r="I2954" s="126"/>
      <c r="J2954" s="124"/>
      <c r="K2954" s="124" t="s">
        <v>124</v>
      </c>
      <c r="L2954" s="126" t="s">
        <v>2095</v>
      </c>
      <c r="M2954" s="127"/>
      <c r="N2954" s="127"/>
    </row>
    <row r="2955" spans="6:14" x14ac:dyDescent="0.25">
      <c r="F2955" s="124" t="s">
        <v>535</v>
      </c>
      <c r="G2955" s="126" t="s">
        <v>2096</v>
      </c>
      <c r="H2955" s="126"/>
      <c r="I2955" s="126"/>
      <c r="J2955" s="124"/>
      <c r="K2955" s="124" t="s">
        <v>537</v>
      </c>
      <c r="L2955" s="126" t="s">
        <v>961</v>
      </c>
      <c r="M2955" s="127"/>
      <c r="N2955" s="127"/>
    </row>
    <row r="2956" spans="6:14" x14ac:dyDescent="0.25">
      <c r="F2956" s="124" t="s">
        <v>539</v>
      </c>
      <c r="G2956" s="126" t="s">
        <v>962</v>
      </c>
      <c r="H2956" s="126" t="s">
        <v>963</v>
      </c>
      <c r="I2956" s="128">
        <v>891346245</v>
      </c>
      <c r="J2956" s="124" t="s">
        <v>542</v>
      </c>
      <c r="K2956" s="126"/>
      <c r="L2956" s="126" t="s">
        <v>964</v>
      </c>
      <c r="M2956" s="127"/>
      <c r="N2956" s="127"/>
    </row>
    <row r="2957" spans="6:14" x14ac:dyDescent="0.25">
      <c r="F2957" s="124"/>
      <c r="G2957" s="126"/>
      <c r="H2957" s="126"/>
      <c r="I2957" s="126"/>
      <c r="J2957" s="124"/>
      <c r="K2957" s="124" t="s">
        <v>544</v>
      </c>
      <c r="L2957" s="126"/>
      <c r="M2957" s="127"/>
      <c r="N2957" s="127"/>
    </row>
    <row r="2958" spans="6:14" x14ac:dyDescent="0.25">
      <c r="F2958" s="124" t="s">
        <v>545</v>
      </c>
      <c r="G2958" s="126" t="s">
        <v>198</v>
      </c>
      <c r="H2958" s="126"/>
      <c r="I2958" s="126"/>
      <c r="J2958" s="124"/>
      <c r="K2958" s="124" t="s">
        <v>546</v>
      </c>
      <c r="L2958" s="126" t="s">
        <v>975</v>
      </c>
      <c r="M2958" s="127"/>
      <c r="N2958" s="127"/>
    </row>
    <row r="2959" spans="6:14" x14ac:dyDescent="0.25">
      <c r="F2959" s="126"/>
      <c r="G2959" s="126"/>
      <c r="H2959" s="126"/>
      <c r="I2959" s="126"/>
      <c r="J2959" s="126"/>
      <c r="K2959" s="126"/>
      <c r="L2959" s="126"/>
      <c r="M2959" s="127"/>
      <c r="N2959" s="127"/>
    </row>
    <row r="2960" spans="6:14" x14ac:dyDescent="0.25">
      <c r="F2960" s="124" t="s">
        <v>533</v>
      </c>
      <c r="G2960" s="125">
        <v>9154221</v>
      </c>
      <c r="H2960" s="126"/>
      <c r="I2960" s="126"/>
      <c r="J2960" s="124"/>
      <c r="K2960" s="124" t="s">
        <v>124</v>
      </c>
      <c r="L2960" s="131" t="s">
        <v>2097</v>
      </c>
      <c r="M2960" s="127"/>
      <c r="N2960" s="127"/>
    </row>
    <row r="2961" spans="6:14" x14ac:dyDescent="0.25">
      <c r="F2961" s="126"/>
      <c r="G2961" s="126"/>
      <c r="H2961" s="126"/>
      <c r="I2961" s="126"/>
      <c r="J2961" s="126"/>
      <c r="K2961" s="126"/>
      <c r="L2961" s="131" t="s">
        <v>2098</v>
      </c>
      <c r="M2961" s="127"/>
      <c r="N2961" s="127"/>
    </row>
    <row r="2962" spans="6:14" x14ac:dyDescent="0.25">
      <c r="F2962" s="124" t="s">
        <v>535</v>
      </c>
      <c r="G2962" s="126" t="s">
        <v>960</v>
      </c>
      <c r="H2962" s="126"/>
      <c r="I2962" s="126"/>
      <c r="J2962" s="124"/>
      <c r="K2962" s="124" t="s">
        <v>537</v>
      </c>
      <c r="L2962" s="126" t="s">
        <v>961</v>
      </c>
      <c r="M2962" s="127"/>
      <c r="N2962" s="127"/>
    </row>
    <row r="2963" spans="6:14" x14ac:dyDescent="0.25">
      <c r="F2963" s="124" t="s">
        <v>539</v>
      </c>
      <c r="G2963" s="126" t="s">
        <v>962</v>
      </c>
      <c r="H2963" s="126" t="s">
        <v>963</v>
      </c>
      <c r="I2963" s="128">
        <v>891346245</v>
      </c>
      <c r="J2963" s="124" t="s">
        <v>542</v>
      </c>
      <c r="K2963" s="126"/>
      <c r="L2963" s="126" t="s">
        <v>964</v>
      </c>
      <c r="M2963" s="127"/>
      <c r="N2963" s="127"/>
    </row>
    <row r="2964" spans="6:14" x14ac:dyDescent="0.25">
      <c r="F2964" s="124"/>
      <c r="G2964" s="126"/>
      <c r="H2964" s="126"/>
      <c r="I2964" s="126"/>
      <c r="J2964" s="124"/>
      <c r="K2964" s="124" t="s">
        <v>544</v>
      </c>
      <c r="L2964" s="126"/>
      <c r="M2964" s="127"/>
      <c r="N2964" s="127"/>
    </row>
    <row r="2965" spans="6:14" x14ac:dyDescent="0.25">
      <c r="F2965" s="124" t="s">
        <v>545</v>
      </c>
      <c r="G2965" s="126" t="s">
        <v>198</v>
      </c>
      <c r="H2965" s="126"/>
      <c r="I2965" s="126"/>
      <c r="J2965" s="124"/>
      <c r="K2965" s="124" t="s">
        <v>546</v>
      </c>
      <c r="L2965" s="126" t="s">
        <v>975</v>
      </c>
      <c r="M2965" s="127"/>
      <c r="N2965" s="127"/>
    </row>
    <row r="2966" spans="6:14" x14ac:dyDescent="0.25">
      <c r="F2966" s="126"/>
      <c r="G2966" s="126"/>
      <c r="H2966" s="126"/>
      <c r="I2966" s="126"/>
      <c r="J2966" s="126"/>
      <c r="K2966" s="126"/>
      <c r="L2966" s="126"/>
      <c r="M2966" s="127"/>
      <c r="N2966" s="127"/>
    </row>
    <row r="2967" spans="6:14" x14ac:dyDescent="0.25">
      <c r="F2967" s="124" t="s">
        <v>533</v>
      </c>
      <c r="G2967" s="125">
        <v>9154321</v>
      </c>
      <c r="H2967" s="126"/>
      <c r="I2967" s="126"/>
      <c r="J2967" s="124"/>
      <c r="K2967" s="124" t="s">
        <v>124</v>
      </c>
      <c r="L2967" s="126" t="s">
        <v>2099</v>
      </c>
      <c r="M2967" s="127"/>
      <c r="N2967" s="127"/>
    </row>
    <row r="2968" spans="6:14" x14ac:dyDescent="0.25">
      <c r="F2968" s="124" t="s">
        <v>535</v>
      </c>
      <c r="G2968" s="126" t="s">
        <v>960</v>
      </c>
      <c r="H2968" s="126"/>
      <c r="I2968" s="126"/>
      <c r="J2968" s="124"/>
      <c r="K2968" s="124" t="s">
        <v>537</v>
      </c>
      <c r="L2968" s="126" t="s">
        <v>961</v>
      </c>
      <c r="M2968" s="127"/>
      <c r="N2968" s="127"/>
    </row>
    <row r="2969" spans="6:14" x14ac:dyDescent="0.25">
      <c r="F2969" s="124" t="s">
        <v>539</v>
      </c>
      <c r="G2969" s="126" t="s">
        <v>962</v>
      </c>
      <c r="H2969" s="126" t="s">
        <v>963</v>
      </c>
      <c r="I2969" s="128">
        <v>891346245</v>
      </c>
      <c r="J2969" s="124" t="s">
        <v>542</v>
      </c>
      <c r="K2969" s="126"/>
      <c r="L2969" s="126" t="s">
        <v>964</v>
      </c>
      <c r="M2969" s="127"/>
      <c r="N2969" s="127"/>
    </row>
    <row r="2970" spans="6:14" x14ac:dyDescent="0.25">
      <c r="F2970" s="124"/>
      <c r="G2970" s="126"/>
      <c r="H2970" s="126"/>
      <c r="I2970" s="126"/>
      <c r="J2970" s="124"/>
      <c r="K2970" s="124" t="s">
        <v>544</v>
      </c>
      <c r="L2970" s="126"/>
      <c r="M2970" s="127"/>
      <c r="N2970" s="127"/>
    </row>
    <row r="2971" spans="6:14" x14ac:dyDescent="0.25">
      <c r="F2971" s="124" t="s">
        <v>545</v>
      </c>
      <c r="G2971" s="126" t="s">
        <v>198</v>
      </c>
      <c r="H2971" s="126"/>
      <c r="I2971" s="126"/>
      <c r="J2971" s="124"/>
      <c r="K2971" s="124" t="s">
        <v>546</v>
      </c>
      <c r="L2971" s="126" t="s">
        <v>975</v>
      </c>
      <c r="M2971" s="127"/>
      <c r="N2971" s="127"/>
    </row>
    <row r="2972" spans="6:14" x14ac:dyDescent="0.25">
      <c r="F2972" s="126"/>
      <c r="G2972" s="126"/>
      <c r="H2972" s="126"/>
      <c r="I2972" s="126"/>
      <c r="J2972" s="126"/>
      <c r="K2972" s="126"/>
      <c r="L2972" s="126"/>
      <c r="M2972" s="127"/>
      <c r="N2972" s="127"/>
    </row>
    <row r="2973" spans="6:14" x14ac:dyDescent="0.25">
      <c r="F2973" s="126"/>
      <c r="G2973" s="126"/>
      <c r="H2973" s="126"/>
      <c r="I2973" s="126"/>
      <c r="J2973" s="129" t="s">
        <v>586</v>
      </c>
      <c r="K2973" s="130">
        <v>60</v>
      </c>
      <c r="L2973" s="129" t="s">
        <v>587</v>
      </c>
      <c r="M2973" s="127"/>
      <c r="N2973" s="127"/>
    </row>
    <row r="2974" spans="6:14" x14ac:dyDescent="0.25">
      <c r="F2974" s="126"/>
      <c r="G2974" s="126"/>
      <c r="H2974" s="126"/>
      <c r="I2974" s="126"/>
      <c r="J2974" s="126"/>
      <c r="K2974" s="126"/>
      <c r="L2974" s="126"/>
      <c r="M2974" s="127"/>
      <c r="N2974" s="127"/>
    </row>
    <row r="2975" spans="6:14" x14ac:dyDescent="0.25">
      <c r="F2975" s="124"/>
      <c r="G2975" s="124"/>
      <c r="H2975" s="124"/>
      <c r="I2975" s="126"/>
      <c r="J2975" s="126"/>
      <c r="K2975" s="126"/>
      <c r="L2975" s="126"/>
      <c r="M2975" s="127"/>
      <c r="N2975" s="127"/>
    </row>
    <row r="2976" spans="6:14" x14ac:dyDescent="0.25">
      <c r="F2976" s="126" t="s">
        <v>588</v>
      </c>
      <c r="G2976" s="126"/>
      <c r="H2976" s="126"/>
      <c r="I2976" s="126"/>
      <c r="J2976" s="126"/>
      <c r="K2976" s="126"/>
      <c r="L2976" s="126"/>
      <c r="M2976" s="127"/>
      <c r="N2976" s="127"/>
    </row>
    <row r="2977" spans="6:14" x14ac:dyDescent="0.25">
      <c r="F2977" s="126" t="s">
        <v>589</v>
      </c>
      <c r="G2977" s="126"/>
      <c r="H2977" s="126"/>
      <c r="I2977" s="126"/>
      <c r="J2977" s="126"/>
      <c r="K2977" s="126"/>
      <c r="L2977" s="126"/>
      <c r="M2977" s="127"/>
      <c r="N2977" s="127"/>
    </row>
    <row r="2978" spans="6:14" x14ac:dyDescent="0.25">
      <c r="F2978" s="126"/>
      <c r="G2978" s="126"/>
      <c r="H2978" s="126"/>
      <c r="I2978" s="126"/>
      <c r="J2978" s="126"/>
      <c r="K2978" s="126"/>
      <c r="L2978" s="126"/>
      <c r="M2978" s="127"/>
      <c r="N2978" s="127"/>
    </row>
    <row r="2979" spans="6:14" x14ac:dyDescent="0.25">
      <c r="F2979" s="124" t="s">
        <v>533</v>
      </c>
      <c r="G2979" s="125">
        <v>9155121</v>
      </c>
      <c r="H2979" s="126"/>
      <c r="I2979" s="126"/>
      <c r="J2979" s="124"/>
      <c r="K2979" s="124" t="s">
        <v>124</v>
      </c>
      <c r="L2979" s="126" t="s">
        <v>2100</v>
      </c>
      <c r="M2979" s="127"/>
      <c r="N2979" s="127"/>
    </row>
    <row r="2980" spans="6:14" x14ac:dyDescent="0.25">
      <c r="F2980" s="124" t="s">
        <v>535</v>
      </c>
      <c r="G2980" s="126" t="s">
        <v>581</v>
      </c>
      <c r="H2980" s="126"/>
      <c r="I2980" s="126"/>
      <c r="J2980" s="124"/>
      <c r="K2980" s="124" t="s">
        <v>537</v>
      </c>
      <c r="L2980" s="126" t="s">
        <v>2101</v>
      </c>
      <c r="M2980" s="127"/>
      <c r="N2980" s="127"/>
    </row>
    <row r="2981" spans="6:14" x14ac:dyDescent="0.25">
      <c r="F2981" s="124" t="s">
        <v>539</v>
      </c>
      <c r="G2981" s="126" t="s">
        <v>2102</v>
      </c>
      <c r="H2981" s="126" t="s">
        <v>715</v>
      </c>
      <c r="I2981" s="128">
        <v>535660317</v>
      </c>
      <c r="J2981" s="124" t="s">
        <v>542</v>
      </c>
      <c r="K2981" s="126"/>
      <c r="L2981" s="126" t="s">
        <v>2103</v>
      </c>
      <c r="M2981" s="127"/>
      <c r="N2981" s="127"/>
    </row>
    <row r="2982" spans="6:14" x14ac:dyDescent="0.25">
      <c r="F2982" s="124"/>
      <c r="G2982" s="126"/>
      <c r="H2982" s="126"/>
      <c r="I2982" s="126"/>
      <c r="J2982" s="124"/>
      <c r="K2982" s="124" t="s">
        <v>544</v>
      </c>
      <c r="L2982" s="126"/>
      <c r="M2982" s="127"/>
      <c r="N2982" s="127"/>
    </row>
    <row r="2983" spans="6:14" x14ac:dyDescent="0.25">
      <c r="F2983" s="124" t="s">
        <v>545</v>
      </c>
      <c r="G2983" s="126" t="s">
        <v>198</v>
      </c>
      <c r="H2983" s="126"/>
      <c r="I2983" s="126"/>
      <c r="J2983" s="124"/>
      <c r="K2983" s="124" t="s">
        <v>546</v>
      </c>
      <c r="L2983" s="126" t="s">
        <v>2104</v>
      </c>
      <c r="M2983" s="127"/>
      <c r="N2983" s="127"/>
    </row>
    <row r="2984" spans="6:14" x14ac:dyDescent="0.25">
      <c r="F2984" s="126"/>
      <c r="G2984" s="126"/>
      <c r="H2984" s="126"/>
      <c r="I2984" s="126"/>
      <c r="J2984" s="126"/>
      <c r="K2984" s="126"/>
      <c r="L2984" s="126"/>
      <c r="M2984" s="127"/>
      <c r="N2984" s="127"/>
    </row>
    <row r="2985" spans="6:14" x14ac:dyDescent="0.25">
      <c r="F2985" s="124" t="s">
        <v>533</v>
      </c>
      <c r="G2985" s="125">
        <v>9155321</v>
      </c>
      <c r="H2985" s="126"/>
      <c r="I2985" s="126"/>
      <c r="J2985" s="124"/>
      <c r="K2985" s="124" t="s">
        <v>124</v>
      </c>
      <c r="L2985" s="126" t="s">
        <v>2105</v>
      </c>
      <c r="M2985" s="127"/>
      <c r="N2985" s="127"/>
    </row>
    <row r="2986" spans="6:14" x14ac:dyDescent="0.25">
      <c r="F2986" s="124" t="s">
        <v>535</v>
      </c>
      <c r="G2986" s="131" t="s">
        <v>2106</v>
      </c>
      <c r="H2986" s="131"/>
      <c r="I2986" s="131"/>
      <c r="J2986" s="126"/>
      <c r="K2986" s="126"/>
      <c r="L2986" s="126"/>
      <c r="M2986" s="127"/>
      <c r="N2986" s="127"/>
    </row>
    <row r="2987" spans="6:14" x14ac:dyDescent="0.25">
      <c r="F2987" s="124"/>
      <c r="G2987" s="131" t="s">
        <v>2107</v>
      </c>
      <c r="H2987" s="131"/>
      <c r="I2987" s="131"/>
      <c r="J2987" s="124"/>
      <c r="K2987" s="124" t="s">
        <v>537</v>
      </c>
      <c r="L2987" s="126" t="s">
        <v>2108</v>
      </c>
      <c r="M2987" s="127"/>
      <c r="N2987" s="127"/>
    </row>
    <row r="2988" spans="6:14" x14ac:dyDescent="0.25">
      <c r="F2988" s="124" t="s">
        <v>539</v>
      </c>
      <c r="G2988" s="126" t="s">
        <v>2109</v>
      </c>
      <c r="H2988" s="126" t="s">
        <v>565</v>
      </c>
      <c r="I2988" s="128">
        <v>985969657</v>
      </c>
      <c r="J2988" s="124" t="s">
        <v>542</v>
      </c>
      <c r="K2988" s="126"/>
      <c r="L2988" s="126" t="s">
        <v>687</v>
      </c>
      <c r="M2988" s="127"/>
      <c r="N2988" s="127"/>
    </row>
    <row r="2989" spans="6:14" x14ac:dyDescent="0.25">
      <c r="F2989" s="124"/>
      <c r="G2989" s="126"/>
      <c r="H2989" s="126"/>
      <c r="I2989" s="126"/>
      <c r="J2989" s="124"/>
      <c r="K2989" s="124" t="s">
        <v>544</v>
      </c>
      <c r="L2989" s="126"/>
      <c r="M2989" s="127"/>
      <c r="N2989" s="127"/>
    </row>
    <row r="2990" spans="6:14" x14ac:dyDescent="0.25">
      <c r="F2990" s="124" t="s">
        <v>545</v>
      </c>
      <c r="G2990" s="126" t="s">
        <v>198</v>
      </c>
      <c r="H2990" s="126"/>
      <c r="I2990" s="126"/>
      <c r="J2990" s="124"/>
      <c r="K2990" s="124" t="s">
        <v>546</v>
      </c>
      <c r="L2990" s="126" t="s">
        <v>198</v>
      </c>
      <c r="M2990" s="127"/>
      <c r="N2990" s="127"/>
    </row>
    <row r="2991" spans="6:14" x14ac:dyDescent="0.25">
      <c r="F2991" s="126"/>
      <c r="G2991" s="126"/>
      <c r="H2991" s="126"/>
      <c r="I2991" s="126"/>
      <c r="J2991" s="126"/>
      <c r="K2991" s="126"/>
      <c r="L2991" s="126"/>
      <c r="M2991" s="127"/>
      <c r="N2991" s="127"/>
    </row>
    <row r="2992" spans="6:14" x14ac:dyDescent="0.25">
      <c r="F2992" s="124" t="s">
        <v>533</v>
      </c>
      <c r="G2992" s="125">
        <v>9155421</v>
      </c>
      <c r="H2992" s="126"/>
      <c r="I2992" s="126"/>
      <c r="J2992" s="124"/>
      <c r="K2992" s="124" t="s">
        <v>124</v>
      </c>
      <c r="L2992" s="126" t="s">
        <v>2110</v>
      </c>
      <c r="M2992" s="127"/>
      <c r="N2992" s="127"/>
    </row>
    <row r="2993" spans="6:14" x14ac:dyDescent="0.25">
      <c r="F2993" s="124" t="s">
        <v>535</v>
      </c>
      <c r="G2993" s="126" t="s">
        <v>1946</v>
      </c>
      <c r="H2993" s="126"/>
      <c r="I2993" s="126"/>
      <c r="J2993" s="124"/>
      <c r="K2993" s="124" t="s">
        <v>537</v>
      </c>
      <c r="L2993" s="126" t="s">
        <v>2111</v>
      </c>
      <c r="M2993" s="127"/>
      <c r="N2993" s="127"/>
    </row>
    <row r="2994" spans="6:14" x14ac:dyDescent="0.25">
      <c r="F2994" s="124" t="s">
        <v>539</v>
      </c>
      <c r="G2994" s="126" t="s">
        <v>2112</v>
      </c>
      <c r="H2994" s="126" t="s">
        <v>1675</v>
      </c>
      <c r="I2994" s="128">
        <v>571046312</v>
      </c>
      <c r="J2994" s="124" t="s">
        <v>542</v>
      </c>
      <c r="K2994" s="126"/>
      <c r="L2994" s="126" t="s">
        <v>2113</v>
      </c>
      <c r="M2994" s="127"/>
      <c r="N2994" s="127"/>
    </row>
    <row r="2995" spans="6:14" x14ac:dyDescent="0.25">
      <c r="F2995" s="124"/>
      <c r="G2995" s="126"/>
      <c r="H2995" s="126"/>
      <c r="I2995" s="126"/>
      <c r="J2995" s="124"/>
      <c r="K2995" s="124" t="s">
        <v>544</v>
      </c>
      <c r="L2995" s="126"/>
      <c r="M2995" s="127"/>
      <c r="N2995" s="127"/>
    </row>
    <row r="2996" spans="6:14" x14ac:dyDescent="0.25">
      <c r="F2996" s="124" t="s">
        <v>545</v>
      </c>
      <c r="G2996" s="126" t="s">
        <v>198</v>
      </c>
      <c r="H2996" s="126"/>
      <c r="I2996" s="126"/>
      <c r="J2996" s="124"/>
      <c r="K2996" s="124" t="s">
        <v>546</v>
      </c>
      <c r="L2996" s="126" t="s">
        <v>198</v>
      </c>
      <c r="M2996" s="127"/>
      <c r="N2996" s="127"/>
    </row>
    <row r="2997" spans="6:14" x14ac:dyDescent="0.25">
      <c r="F2997" s="126"/>
      <c r="G2997" s="126"/>
      <c r="H2997" s="126"/>
      <c r="I2997" s="126"/>
      <c r="J2997" s="126"/>
      <c r="K2997" s="126"/>
      <c r="L2997" s="126"/>
      <c r="M2997" s="127"/>
      <c r="N2997" s="127"/>
    </row>
    <row r="2998" spans="6:14" x14ac:dyDescent="0.25">
      <c r="F2998" s="124" t="s">
        <v>533</v>
      </c>
      <c r="G2998" s="125">
        <v>9155521</v>
      </c>
      <c r="H2998" s="126"/>
      <c r="I2998" s="126"/>
      <c r="J2998" s="124"/>
      <c r="K2998" s="124" t="s">
        <v>124</v>
      </c>
      <c r="L2998" s="126" t="s">
        <v>2114</v>
      </c>
      <c r="M2998" s="127"/>
      <c r="N2998" s="127"/>
    </row>
    <row r="2999" spans="6:14" x14ac:dyDescent="0.25">
      <c r="F2999" s="124" t="s">
        <v>535</v>
      </c>
      <c r="G2999" s="126" t="s">
        <v>581</v>
      </c>
      <c r="H2999" s="126"/>
      <c r="I2999" s="126"/>
      <c r="J2999" s="124"/>
      <c r="K2999" s="124" t="s">
        <v>537</v>
      </c>
      <c r="L2999" s="126" t="s">
        <v>2115</v>
      </c>
      <c r="M2999" s="127"/>
      <c r="N2999" s="127"/>
    </row>
    <row r="3000" spans="6:14" x14ac:dyDescent="0.25">
      <c r="F3000" s="124" t="s">
        <v>539</v>
      </c>
      <c r="G3000" s="126" t="s">
        <v>2116</v>
      </c>
      <c r="H3000" s="126" t="s">
        <v>970</v>
      </c>
      <c r="I3000" s="128">
        <v>605570119</v>
      </c>
      <c r="J3000" s="124" t="s">
        <v>542</v>
      </c>
      <c r="K3000" s="126"/>
      <c r="L3000" s="126" t="s">
        <v>687</v>
      </c>
      <c r="M3000" s="127"/>
      <c r="N3000" s="127"/>
    </row>
    <row r="3001" spans="6:14" x14ac:dyDescent="0.25">
      <c r="F3001" s="124"/>
      <c r="G3001" s="126"/>
      <c r="H3001" s="126"/>
      <c r="I3001" s="126"/>
      <c r="J3001" s="124"/>
      <c r="K3001" s="124" t="s">
        <v>544</v>
      </c>
      <c r="L3001" s="126"/>
      <c r="M3001" s="127"/>
      <c r="N3001" s="127"/>
    </row>
    <row r="3002" spans="6:14" x14ac:dyDescent="0.25">
      <c r="F3002" s="124" t="s">
        <v>545</v>
      </c>
      <c r="G3002" s="126" t="s">
        <v>198</v>
      </c>
      <c r="H3002" s="126"/>
      <c r="I3002" s="126"/>
      <c r="J3002" s="124"/>
      <c r="K3002" s="124" t="s">
        <v>546</v>
      </c>
      <c r="L3002" s="126" t="s">
        <v>198</v>
      </c>
      <c r="M3002" s="127"/>
      <c r="N3002" s="127"/>
    </row>
    <row r="3003" spans="6:14" x14ac:dyDescent="0.25">
      <c r="F3003" s="126"/>
      <c r="G3003" s="126"/>
      <c r="H3003" s="126"/>
      <c r="I3003" s="126"/>
      <c r="J3003" s="126"/>
      <c r="K3003" s="126"/>
      <c r="L3003" s="126"/>
      <c r="M3003" s="127"/>
      <c r="N3003" s="127"/>
    </row>
    <row r="3004" spans="6:14" x14ac:dyDescent="0.25">
      <c r="F3004" s="124" t="s">
        <v>533</v>
      </c>
      <c r="G3004" s="125">
        <v>9156021</v>
      </c>
      <c r="H3004" s="126"/>
      <c r="I3004" s="126"/>
      <c r="J3004" s="124"/>
      <c r="K3004" s="124" t="s">
        <v>124</v>
      </c>
      <c r="L3004" s="126" t="s">
        <v>2117</v>
      </c>
      <c r="M3004" s="127"/>
      <c r="N3004" s="127"/>
    </row>
    <row r="3005" spans="6:14" x14ac:dyDescent="0.25">
      <c r="F3005" s="124" t="s">
        <v>535</v>
      </c>
      <c r="G3005" s="126" t="s">
        <v>2118</v>
      </c>
      <c r="H3005" s="126"/>
      <c r="I3005" s="126"/>
      <c r="J3005" s="124"/>
      <c r="K3005" s="124" t="s">
        <v>537</v>
      </c>
      <c r="L3005" s="126" t="s">
        <v>2119</v>
      </c>
      <c r="M3005" s="127"/>
      <c r="N3005" s="127"/>
    </row>
    <row r="3006" spans="6:14" x14ac:dyDescent="0.25">
      <c r="F3006" s="124" t="s">
        <v>539</v>
      </c>
      <c r="G3006" s="131" t="s">
        <v>1012</v>
      </c>
      <c r="H3006" s="126" t="s">
        <v>1708</v>
      </c>
      <c r="I3006" s="128">
        <v>716530748</v>
      </c>
      <c r="J3006" s="124" t="s">
        <v>542</v>
      </c>
      <c r="K3006" s="126"/>
      <c r="L3006" s="126" t="s">
        <v>2120</v>
      </c>
      <c r="M3006" s="127"/>
      <c r="N3006" s="127"/>
    </row>
    <row r="3007" spans="6:14" x14ac:dyDescent="0.25">
      <c r="F3007" s="124"/>
      <c r="G3007" s="131" t="s">
        <v>1205</v>
      </c>
      <c r="H3007" s="126"/>
      <c r="I3007" s="126"/>
      <c r="J3007" s="124"/>
      <c r="K3007" s="124" t="s">
        <v>544</v>
      </c>
      <c r="L3007" s="126"/>
      <c r="M3007" s="127"/>
      <c r="N3007" s="127"/>
    </row>
    <row r="3008" spans="6:14" x14ac:dyDescent="0.25">
      <c r="F3008" s="124" t="s">
        <v>545</v>
      </c>
      <c r="G3008" s="126" t="s">
        <v>198</v>
      </c>
      <c r="H3008" s="126"/>
      <c r="I3008" s="126"/>
      <c r="J3008" s="124"/>
      <c r="K3008" s="124" t="s">
        <v>546</v>
      </c>
      <c r="L3008" s="126" t="s">
        <v>2121</v>
      </c>
      <c r="M3008" s="127"/>
      <c r="N3008" s="127"/>
    </row>
    <row r="3009" spans="6:14" x14ac:dyDescent="0.25">
      <c r="F3009" s="126"/>
      <c r="G3009" s="126"/>
      <c r="H3009" s="126"/>
      <c r="I3009" s="126"/>
      <c r="J3009" s="126"/>
      <c r="K3009" s="126"/>
      <c r="L3009" s="126"/>
      <c r="M3009" s="127"/>
      <c r="N3009" s="127"/>
    </row>
    <row r="3010" spans="6:14" x14ac:dyDescent="0.25">
      <c r="F3010" s="124" t="s">
        <v>533</v>
      </c>
      <c r="G3010" s="125">
        <v>9156221</v>
      </c>
      <c r="H3010" s="126"/>
      <c r="I3010" s="126"/>
      <c r="J3010" s="124"/>
      <c r="K3010" s="124" t="s">
        <v>124</v>
      </c>
      <c r="L3010" s="126" t="s">
        <v>2122</v>
      </c>
      <c r="M3010" s="127"/>
      <c r="N3010" s="127"/>
    </row>
    <row r="3011" spans="6:14" x14ac:dyDescent="0.25">
      <c r="F3011" s="124" t="s">
        <v>535</v>
      </c>
      <c r="G3011" s="126" t="s">
        <v>2123</v>
      </c>
      <c r="H3011" s="126"/>
      <c r="I3011" s="126"/>
      <c r="J3011" s="124"/>
      <c r="K3011" s="124" t="s">
        <v>537</v>
      </c>
      <c r="L3011" s="126" t="s">
        <v>1099</v>
      </c>
      <c r="M3011" s="127"/>
      <c r="N3011" s="127"/>
    </row>
    <row r="3012" spans="6:14" x14ac:dyDescent="0.25">
      <c r="F3012" s="124" t="s">
        <v>539</v>
      </c>
      <c r="G3012" s="126" t="s">
        <v>1100</v>
      </c>
      <c r="H3012" s="126" t="s">
        <v>1101</v>
      </c>
      <c r="I3012" s="128">
        <v>233243231</v>
      </c>
      <c r="J3012" s="124" t="s">
        <v>542</v>
      </c>
      <c r="K3012" s="126"/>
      <c r="L3012" s="126" t="s">
        <v>1102</v>
      </c>
      <c r="M3012" s="127"/>
      <c r="N3012" s="127"/>
    </row>
    <row r="3013" spans="6:14" x14ac:dyDescent="0.25">
      <c r="F3013" s="124"/>
      <c r="G3013" s="126"/>
      <c r="H3013" s="126"/>
      <c r="I3013" s="126"/>
      <c r="J3013" s="124"/>
      <c r="K3013" s="124" t="s">
        <v>544</v>
      </c>
      <c r="L3013" s="126"/>
      <c r="M3013" s="127"/>
      <c r="N3013" s="127"/>
    </row>
    <row r="3014" spans="6:14" x14ac:dyDescent="0.25">
      <c r="F3014" s="124" t="s">
        <v>545</v>
      </c>
      <c r="G3014" s="126" t="s">
        <v>198</v>
      </c>
      <c r="H3014" s="126"/>
      <c r="I3014" s="126"/>
      <c r="J3014" s="124"/>
      <c r="K3014" s="124" t="s">
        <v>546</v>
      </c>
      <c r="L3014" s="126" t="s">
        <v>1103</v>
      </c>
      <c r="M3014" s="127"/>
      <c r="N3014" s="127"/>
    </row>
    <row r="3015" spans="6:14" x14ac:dyDescent="0.25">
      <c r="F3015" s="126"/>
      <c r="G3015" s="126"/>
      <c r="H3015" s="126"/>
      <c r="I3015" s="126"/>
      <c r="J3015" s="126"/>
      <c r="K3015" s="126"/>
      <c r="L3015" s="126"/>
      <c r="M3015" s="127"/>
      <c r="N3015" s="127"/>
    </row>
    <row r="3016" spans="6:14" x14ac:dyDescent="0.25">
      <c r="F3016" s="124" t="s">
        <v>533</v>
      </c>
      <c r="G3016" s="125">
        <v>9156321</v>
      </c>
      <c r="H3016" s="126"/>
      <c r="I3016" s="126"/>
      <c r="J3016" s="124"/>
      <c r="K3016" s="124" t="s">
        <v>124</v>
      </c>
      <c r="L3016" s="126" t="s">
        <v>2124</v>
      </c>
      <c r="M3016" s="127"/>
      <c r="N3016" s="127"/>
    </row>
    <row r="3017" spans="6:14" x14ac:dyDescent="0.25">
      <c r="F3017" s="124" t="s">
        <v>535</v>
      </c>
      <c r="G3017" s="126" t="s">
        <v>555</v>
      </c>
      <c r="H3017" s="126"/>
      <c r="I3017" s="126"/>
      <c r="J3017" s="124"/>
      <c r="K3017" s="124" t="s">
        <v>537</v>
      </c>
      <c r="L3017" s="126" t="s">
        <v>2125</v>
      </c>
      <c r="M3017" s="127"/>
      <c r="N3017" s="127"/>
    </row>
    <row r="3018" spans="6:14" x14ac:dyDescent="0.25">
      <c r="F3018" s="124" t="s">
        <v>539</v>
      </c>
      <c r="G3018" s="126" t="s">
        <v>2126</v>
      </c>
      <c r="H3018" s="126" t="s">
        <v>2040</v>
      </c>
      <c r="I3018" s="128">
        <v>281446723</v>
      </c>
      <c r="J3018" s="124" t="s">
        <v>542</v>
      </c>
      <c r="K3018" s="126"/>
      <c r="L3018" s="126" t="s">
        <v>2127</v>
      </c>
      <c r="M3018" s="127"/>
      <c r="N3018" s="127"/>
    </row>
    <row r="3019" spans="6:14" x14ac:dyDescent="0.25">
      <c r="F3019" s="124"/>
      <c r="G3019" s="126"/>
      <c r="H3019" s="126"/>
      <c r="I3019" s="126"/>
      <c r="J3019" s="124"/>
      <c r="K3019" s="124" t="s">
        <v>544</v>
      </c>
      <c r="L3019" s="126"/>
      <c r="M3019" s="127"/>
      <c r="N3019" s="127"/>
    </row>
    <row r="3020" spans="6:14" x14ac:dyDescent="0.25">
      <c r="F3020" s="124" t="s">
        <v>545</v>
      </c>
      <c r="G3020" s="126" t="s">
        <v>198</v>
      </c>
      <c r="H3020" s="126"/>
      <c r="I3020" s="126"/>
      <c r="J3020" s="124"/>
      <c r="K3020" s="124" t="s">
        <v>546</v>
      </c>
      <c r="L3020" s="126" t="s">
        <v>198</v>
      </c>
      <c r="M3020" s="127"/>
      <c r="N3020" s="127"/>
    </row>
    <row r="3021" spans="6:14" x14ac:dyDescent="0.25">
      <c r="F3021" s="126"/>
      <c r="G3021" s="126"/>
      <c r="H3021" s="126"/>
      <c r="I3021" s="126"/>
      <c r="J3021" s="126"/>
      <c r="K3021" s="126"/>
      <c r="L3021" s="126"/>
      <c r="M3021" s="127"/>
      <c r="N3021" s="127"/>
    </row>
    <row r="3022" spans="6:14" x14ac:dyDescent="0.25">
      <c r="F3022" s="126"/>
      <c r="G3022" s="126"/>
      <c r="H3022" s="126"/>
      <c r="I3022" s="126"/>
      <c r="J3022" s="129" t="s">
        <v>586</v>
      </c>
      <c r="K3022" s="130">
        <v>61</v>
      </c>
      <c r="L3022" s="129" t="s">
        <v>587</v>
      </c>
      <c r="M3022" s="127"/>
      <c r="N3022" s="127"/>
    </row>
    <row r="3023" spans="6:14" x14ac:dyDescent="0.25">
      <c r="F3023" s="126"/>
      <c r="G3023" s="126"/>
      <c r="H3023" s="126"/>
      <c r="I3023" s="126"/>
      <c r="J3023" s="126"/>
      <c r="K3023" s="126"/>
      <c r="L3023" s="126"/>
      <c r="M3023" s="127"/>
      <c r="N3023" s="127"/>
    </row>
    <row r="3024" spans="6:14" x14ac:dyDescent="0.25">
      <c r="F3024" s="124"/>
      <c r="G3024" s="124"/>
      <c r="H3024" s="124"/>
      <c r="I3024" s="126"/>
      <c r="J3024" s="126"/>
      <c r="K3024" s="126"/>
      <c r="L3024" s="126"/>
      <c r="M3024" s="127"/>
      <c r="N3024" s="127"/>
    </row>
    <row r="3025" spans="6:14" x14ac:dyDescent="0.25">
      <c r="F3025" s="126" t="s">
        <v>588</v>
      </c>
      <c r="G3025" s="126"/>
      <c r="H3025" s="126"/>
      <c r="I3025" s="126"/>
      <c r="J3025" s="126"/>
      <c r="K3025" s="126"/>
      <c r="L3025" s="126"/>
      <c r="M3025" s="127"/>
      <c r="N3025" s="127"/>
    </row>
    <row r="3026" spans="6:14" x14ac:dyDescent="0.25">
      <c r="F3026" s="126" t="s">
        <v>589</v>
      </c>
      <c r="G3026" s="126"/>
      <c r="H3026" s="126"/>
      <c r="I3026" s="126"/>
      <c r="J3026" s="126"/>
      <c r="K3026" s="126"/>
      <c r="L3026" s="126"/>
      <c r="M3026" s="127"/>
      <c r="N3026" s="127"/>
    </row>
    <row r="3027" spans="6:14" x14ac:dyDescent="0.25">
      <c r="F3027" s="126"/>
      <c r="G3027" s="126"/>
      <c r="H3027" s="126"/>
      <c r="I3027" s="126"/>
      <c r="J3027" s="126"/>
      <c r="K3027" s="126"/>
      <c r="L3027" s="126"/>
      <c r="M3027" s="127"/>
      <c r="N3027" s="127"/>
    </row>
    <row r="3028" spans="6:14" x14ac:dyDescent="0.25">
      <c r="F3028" s="124" t="s">
        <v>533</v>
      </c>
      <c r="G3028" s="125">
        <v>9156421</v>
      </c>
      <c r="H3028" s="126"/>
      <c r="I3028" s="126"/>
      <c r="J3028" s="124"/>
      <c r="K3028" s="124" t="s">
        <v>124</v>
      </c>
      <c r="L3028" s="126" t="s">
        <v>2128</v>
      </c>
      <c r="M3028" s="127"/>
      <c r="N3028" s="127"/>
    </row>
    <row r="3029" spans="6:14" x14ac:dyDescent="0.25">
      <c r="F3029" s="124" t="s">
        <v>535</v>
      </c>
      <c r="G3029" s="126" t="s">
        <v>2129</v>
      </c>
      <c r="H3029" s="126"/>
      <c r="I3029" s="126"/>
      <c r="J3029" s="124"/>
      <c r="K3029" s="124" t="s">
        <v>537</v>
      </c>
      <c r="L3029" s="126" t="s">
        <v>2130</v>
      </c>
      <c r="M3029" s="127"/>
      <c r="N3029" s="127"/>
    </row>
    <row r="3030" spans="6:14" x14ac:dyDescent="0.25">
      <c r="F3030" s="124" t="s">
        <v>539</v>
      </c>
      <c r="G3030" s="126" t="s">
        <v>2131</v>
      </c>
      <c r="H3030" s="126" t="s">
        <v>1829</v>
      </c>
      <c r="I3030" s="128">
        <v>142041963</v>
      </c>
      <c r="J3030" s="124" t="s">
        <v>542</v>
      </c>
      <c r="K3030" s="126"/>
      <c r="L3030" s="126" t="s">
        <v>2132</v>
      </c>
      <c r="M3030" s="127"/>
      <c r="N3030" s="127"/>
    </row>
    <row r="3031" spans="6:14" x14ac:dyDescent="0.25">
      <c r="F3031" s="124"/>
      <c r="G3031" s="126"/>
      <c r="H3031" s="126"/>
      <c r="I3031" s="126"/>
      <c r="J3031" s="124"/>
      <c r="K3031" s="124" t="s">
        <v>544</v>
      </c>
      <c r="L3031" s="126"/>
      <c r="M3031" s="127"/>
      <c r="N3031" s="127"/>
    </row>
    <row r="3032" spans="6:14" x14ac:dyDescent="0.25">
      <c r="F3032" s="124" t="s">
        <v>545</v>
      </c>
      <c r="G3032" s="126" t="s">
        <v>198</v>
      </c>
      <c r="H3032" s="126"/>
      <c r="I3032" s="126"/>
      <c r="J3032" s="124"/>
      <c r="K3032" s="124" t="s">
        <v>546</v>
      </c>
      <c r="L3032" s="126" t="s">
        <v>2133</v>
      </c>
      <c r="M3032" s="127"/>
      <c r="N3032" s="127"/>
    </row>
    <row r="3033" spans="6:14" x14ac:dyDescent="0.25">
      <c r="F3033" s="126"/>
      <c r="G3033" s="126"/>
      <c r="H3033" s="126"/>
      <c r="I3033" s="126"/>
      <c r="J3033" s="126"/>
      <c r="K3033" s="126"/>
      <c r="L3033" s="126"/>
      <c r="M3033" s="127"/>
      <c r="N3033" s="127"/>
    </row>
    <row r="3034" spans="6:14" x14ac:dyDescent="0.25">
      <c r="F3034" s="124" t="s">
        <v>533</v>
      </c>
      <c r="G3034" s="125">
        <v>9156621</v>
      </c>
      <c r="H3034" s="126"/>
      <c r="I3034" s="126"/>
      <c r="J3034" s="124"/>
      <c r="K3034" s="124" t="s">
        <v>124</v>
      </c>
      <c r="L3034" s="126" t="s">
        <v>2134</v>
      </c>
      <c r="M3034" s="127"/>
      <c r="N3034" s="127"/>
    </row>
    <row r="3035" spans="6:14" x14ac:dyDescent="0.25">
      <c r="F3035" s="124" t="s">
        <v>535</v>
      </c>
      <c r="G3035" s="126" t="s">
        <v>2135</v>
      </c>
      <c r="H3035" s="126"/>
      <c r="I3035" s="126"/>
      <c r="J3035" s="124"/>
      <c r="K3035" s="124" t="s">
        <v>537</v>
      </c>
      <c r="L3035" s="126" t="s">
        <v>2136</v>
      </c>
      <c r="M3035" s="127"/>
      <c r="N3035" s="127"/>
    </row>
    <row r="3036" spans="6:14" x14ac:dyDescent="0.25">
      <c r="F3036" s="124" t="s">
        <v>539</v>
      </c>
      <c r="G3036" s="126" t="s">
        <v>1599</v>
      </c>
      <c r="H3036" s="126" t="s">
        <v>715</v>
      </c>
      <c r="I3036" s="128">
        <v>532010482</v>
      </c>
      <c r="J3036" s="124" t="s">
        <v>542</v>
      </c>
      <c r="K3036" s="126"/>
      <c r="L3036" s="126" t="s">
        <v>2137</v>
      </c>
      <c r="M3036" s="127"/>
      <c r="N3036" s="127"/>
    </row>
    <row r="3037" spans="6:14" x14ac:dyDescent="0.25">
      <c r="F3037" s="124"/>
      <c r="G3037" s="126"/>
      <c r="H3037" s="126"/>
      <c r="I3037" s="126"/>
      <c r="J3037" s="124"/>
      <c r="K3037" s="124" t="s">
        <v>544</v>
      </c>
      <c r="L3037" s="126"/>
      <c r="M3037" s="127"/>
      <c r="N3037" s="127"/>
    </row>
    <row r="3038" spans="6:14" x14ac:dyDescent="0.25">
      <c r="F3038" s="124" t="s">
        <v>545</v>
      </c>
      <c r="G3038" s="126" t="s">
        <v>198</v>
      </c>
      <c r="H3038" s="126"/>
      <c r="I3038" s="126"/>
      <c r="J3038" s="124"/>
      <c r="K3038" s="124" t="s">
        <v>546</v>
      </c>
      <c r="L3038" s="126" t="s">
        <v>2138</v>
      </c>
      <c r="M3038" s="127"/>
      <c r="N3038" s="127"/>
    </row>
    <row r="3039" spans="6:14" x14ac:dyDescent="0.25">
      <c r="F3039" s="126"/>
      <c r="G3039" s="126"/>
      <c r="H3039" s="126"/>
      <c r="I3039" s="126"/>
      <c r="J3039" s="126"/>
      <c r="K3039" s="126"/>
      <c r="L3039" s="126"/>
      <c r="M3039" s="127"/>
      <c r="N3039" s="127"/>
    </row>
    <row r="3040" spans="6:14" x14ac:dyDescent="0.25">
      <c r="F3040" s="124" t="s">
        <v>533</v>
      </c>
      <c r="G3040" s="125">
        <v>9156721</v>
      </c>
      <c r="H3040" s="126"/>
      <c r="I3040" s="126"/>
      <c r="J3040" s="124"/>
      <c r="K3040" s="124" t="s">
        <v>124</v>
      </c>
      <c r="L3040" s="126" t="s">
        <v>2139</v>
      </c>
      <c r="M3040" s="127"/>
      <c r="N3040" s="127"/>
    </row>
    <row r="3041" spans="6:14" x14ac:dyDescent="0.25">
      <c r="F3041" s="124" t="s">
        <v>535</v>
      </c>
      <c r="G3041" s="126" t="s">
        <v>1946</v>
      </c>
      <c r="H3041" s="126"/>
      <c r="I3041" s="126"/>
      <c r="J3041" s="124"/>
      <c r="K3041" s="124" t="s">
        <v>537</v>
      </c>
      <c r="L3041" s="126" t="s">
        <v>2140</v>
      </c>
      <c r="M3041" s="127"/>
      <c r="N3041" s="127"/>
    </row>
    <row r="3042" spans="6:14" x14ac:dyDescent="0.25">
      <c r="F3042" s="124" t="s">
        <v>539</v>
      </c>
      <c r="G3042" s="131" t="s">
        <v>1467</v>
      </c>
      <c r="H3042" s="126" t="s">
        <v>917</v>
      </c>
      <c r="I3042" s="128">
        <v>662141625</v>
      </c>
      <c r="J3042" s="124" t="s">
        <v>542</v>
      </c>
      <c r="K3042" s="126"/>
      <c r="L3042" s="126" t="s">
        <v>687</v>
      </c>
      <c r="M3042" s="127"/>
      <c r="N3042" s="127"/>
    </row>
    <row r="3043" spans="6:14" x14ac:dyDescent="0.25">
      <c r="F3043" s="124"/>
      <c r="G3043" s="131" t="s">
        <v>1469</v>
      </c>
      <c r="H3043" s="126"/>
      <c r="I3043" s="126"/>
      <c r="J3043" s="124"/>
      <c r="K3043" s="124" t="s">
        <v>544</v>
      </c>
      <c r="L3043" s="126"/>
      <c r="M3043" s="127"/>
      <c r="N3043" s="127"/>
    </row>
    <row r="3044" spans="6:14" x14ac:dyDescent="0.25">
      <c r="F3044" s="124" t="s">
        <v>545</v>
      </c>
      <c r="G3044" s="126" t="s">
        <v>198</v>
      </c>
      <c r="H3044" s="126"/>
      <c r="I3044" s="126"/>
      <c r="J3044" s="124"/>
      <c r="K3044" s="124" t="s">
        <v>546</v>
      </c>
      <c r="L3044" s="126" t="s">
        <v>198</v>
      </c>
      <c r="M3044" s="127"/>
      <c r="N3044" s="127"/>
    </row>
    <row r="3045" spans="6:14" x14ac:dyDescent="0.25">
      <c r="F3045" s="126"/>
      <c r="G3045" s="126"/>
      <c r="H3045" s="126"/>
      <c r="I3045" s="126"/>
      <c r="J3045" s="126"/>
      <c r="K3045" s="126"/>
      <c r="L3045" s="126"/>
      <c r="M3045" s="127"/>
      <c r="N3045" s="127"/>
    </row>
    <row r="3046" spans="6:14" x14ac:dyDescent="0.25">
      <c r="F3046" s="124" t="s">
        <v>533</v>
      </c>
      <c r="G3046" s="125">
        <v>9156821</v>
      </c>
      <c r="H3046" s="126"/>
      <c r="I3046" s="126"/>
      <c r="J3046" s="124"/>
      <c r="K3046" s="124" t="s">
        <v>124</v>
      </c>
      <c r="L3046" s="126" t="s">
        <v>2141</v>
      </c>
      <c r="M3046" s="127"/>
      <c r="N3046" s="127"/>
    </row>
    <row r="3047" spans="6:14" x14ac:dyDescent="0.25">
      <c r="F3047" s="124" t="s">
        <v>535</v>
      </c>
      <c r="G3047" s="126" t="s">
        <v>2142</v>
      </c>
      <c r="H3047" s="126"/>
      <c r="I3047" s="126"/>
      <c r="J3047" s="124"/>
      <c r="K3047" s="124" t="s">
        <v>537</v>
      </c>
      <c r="L3047" s="126" t="s">
        <v>1427</v>
      </c>
      <c r="M3047" s="127"/>
      <c r="N3047" s="127"/>
    </row>
    <row r="3048" spans="6:14" x14ac:dyDescent="0.25">
      <c r="F3048" s="124" t="s">
        <v>539</v>
      </c>
      <c r="G3048" s="126" t="s">
        <v>1107</v>
      </c>
      <c r="H3048" s="126" t="s">
        <v>682</v>
      </c>
      <c r="I3048" s="128">
        <v>770701457</v>
      </c>
      <c r="J3048" s="124" t="s">
        <v>542</v>
      </c>
      <c r="K3048" s="126"/>
      <c r="L3048" s="126" t="s">
        <v>687</v>
      </c>
      <c r="M3048" s="127"/>
      <c r="N3048" s="127"/>
    </row>
    <row r="3049" spans="6:14" x14ac:dyDescent="0.25">
      <c r="F3049" s="124"/>
      <c r="G3049" s="126"/>
      <c r="H3049" s="126"/>
      <c r="I3049" s="126"/>
      <c r="J3049" s="124"/>
      <c r="K3049" s="124" t="s">
        <v>544</v>
      </c>
      <c r="L3049" s="126"/>
      <c r="M3049" s="127"/>
      <c r="N3049" s="127"/>
    </row>
    <row r="3050" spans="6:14" x14ac:dyDescent="0.25">
      <c r="F3050" s="124" t="s">
        <v>545</v>
      </c>
      <c r="G3050" s="126" t="s">
        <v>198</v>
      </c>
      <c r="H3050" s="126"/>
      <c r="I3050" s="126"/>
      <c r="J3050" s="124"/>
      <c r="K3050" s="124" t="s">
        <v>546</v>
      </c>
      <c r="L3050" s="126" t="s">
        <v>198</v>
      </c>
      <c r="M3050" s="127"/>
      <c r="N3050" s="127"/>
    </row>
    <row r="3051" spans="6:14" x14ac:dyDescent="0.25">
      <c r="F3051" s="126"/>
      <c r="G3051" s="126"/>
      <c r="H3051" s="126"/>
      <c r="I3051" s="126"/>
      <c r="J3051" s="126"/>
      <c r="K3051" s="126"/>
      <c r="L3051" s="126"/>
      <c r="M3051" s="127"/>
      <c r="N3051" s="127"/>
    </row>
    <row r="3052" spans="6:14" x14ac:dyDescent="0.25">
      <c r="F3052" s="124" t="s">
        <v>533</v>
      </c>
      <c r="G3052" s="125">
        <v>9157021</v>
      </c>
      <c r="H3052" s="126"/>
      <c r="I3052" s="126"/>
      <c r="J3052" s="124"/>
      <c r="K3052" s="124" t="s">
        <v>124</v>
      </c>
      <c r="L3052" s="126" t="s">
        <v>2143</v>
      </c>
      <c r="M3052" s="127"/>
      <c r="N3052" s="127"/>
    </row>
    <row r="3053" spans="6:14" x14ac:dyDescent="0.25">
      <c r="F3053" s="124" t="s">
        <v>535</v>
      </c>
      <c r="G3053" s="126" t="s">
        <v>2144</v>
      </c>
      <c r="H3053" s="126"/>
      <c r="I3053" s="126"/>
      <c r="J3053" s="124"/>
      <c r="K3053" s="124" t="s">
        <v>537</v>
      </c>
      <c r="L3053" s="126" t="s">
        <v>1123</v>
      </c>
      <c r="M3053" s="127"/>
      <c r="N3053" s="127"/>
    </row>
    <row r="3054" spans="6:14" x14ac:dyDescent="0.25">
      <c r="F3054" s="124" t="s">
        <v>539</v>
      </c>
      <c r="G3054" s="126" t="s">
        <v>1124</v>
      </c>
      <c r="H3054" s="126" t="s">
        <v>682</v>
      </c>
      <c r="I3054" s="128">
        <v>750885526</v>
      </c>
      <c r="J3054" s="124" t="s">
        <v>542</v>
      </c>
      <c r="K3054" s="126"/>
      <c r="L3054" s="126" t="s">
        <v>2145</v>
      </c>
      <c r="M3054" s="127"/>
      <c r="N3054" s="127"/>
    </row>
    <row r="3055" spans="6:14" x14ac:dyDescent="0.25">
      <c r="F3055" s="124"/>
      <c r="G3055" s="126"/>
      <c r="H3055" s="126"/>
      <c r="I3055" s="126"/>
      <c r="J3055" s="124"/>
      <c r="K3055" s="124" t="s">
        <v>544</v>
      </c>
      <c r="L3055" s="126"/>
      <c r="M3055" s="127"/>
      <c r="N3055" s="127"/>
    </row>
    <row r="3056" spans="6:14" x14ac:dyDescent="0.25">
      <c r="F3056" s="124" t="s">
        <v>545</v>
      </c>
      <c r="G3056" s="126" t="s">
        <v>198</v>
      </c>
      <c r="H3056" s="126"/>
      <c r="I3056" s="126"/>
      <c r="J3056" s="124"/>
      <c r="K3056" s="124" t="s">
        <v>546</v>
      </c>
      <c r="L3056" s="126" t="s">
        <v>2146</v>
      </c>
      <c r="M3056" s="127"/>
      <c r="N3056" s="127"/>
    </row>
    <row r="3057" spans="6:14" x14ac:dyDescent="0.25">
      <c r="F3057" s="126"/>
      <c r="G3057" s="126"/>
      <c r="H3057" s="126"/>
      <c r="I3057" s="126"/>
      <c r="J3057" s="126"/>
      <c r="K3057" s="126"/>
      <c r="L3057" s="126"/>
      <c r="M3057" s="127"/>
      <c r="N3057" s="127"/>
    </row>
    <row r="3058" spans="6:14" x14ac:dyDescent="0.25">
      <c r="F3058" s="124" t="s">
        <v>533</v>
      </c>
      <c r="G3058" s="125">
        <v>9157121</v>
      </c>
      <c r="H3058" s="126"/>
      <c r="I3058" s="126"/>
      <c r="J3058" s="124"/>
      <c r="K3058" s="124" t="s">
        <v>124</v>
      </c>
      <c r="L3058" s="131" t="s">
        <v>2147</v>
      </c>
      <c r="M3058" s="127"/>
      <c r="N3058" s="127"/>
    </row>
    <row r="3059" spans="6:14" x14ac:dyDescent="0.25">
      <c r="F3059" s="126"/>
      <c r="G3059" s="126"/>
      <c r="H3059" s="126"/>
      <c r="I3059" s="126"/>
      <c r="J3059" s="126"/>
      <c r="K3059" s="126"/>
      <c r="L3059" s="131" t="s">
        <v>2148</v>
      </c>
      <c r="M3059" s="127"/>
      <c r="N3059" s="127"/>
    </row>
    <row r="3060" spans="6:14" x14ac:dyDescent="0.25">
      <c r="F3060" s="124" t="s">
        <v>535</v>
      </c>
      <c r="G3060" s="126" t="s">
        <v>2149</v>
      </c>
      <c r="H3060" s="126"/>
      <c r="I3060" s="126"/>
      <c r="J3060" s="124"/>
      <c r="K3060" s="124" t="s">
        <v>537</v>
      </c>
      <c r="L3060" s="126" t="s">
        <v>915</v>
      </c>
      <c r="M3060" s="127"/>
      <c r="N3060" s="127"/>
    </row>
    <row r="3061" spans="6:14" x14ac:dyDescent="0.25">
      <c r="F3061" s="124" t="s">
        <v>539</v>
      </c>
      <c r="G3061" s="126" t="s">
        <v>916</v>
      </c>
      <c r="H3061" s="126" t="s">
        <v>917</v>
      </c>
      <c r="I3061" s="128">
        <v>667624706</v>
      </c>
      <c r="J3061" s="124" t="s">
        <v>542</v>
      </c>
      <c r="K3061" s="126"/>
      <c r="L3061" s="126" t="s">
        <v>2150</v>
      </c>
      <c r="M3061" s="127"/>
      <c r="N3061" s="127"/>
    </row>
    <row r="3062" spans="6:14" x14ac:dyDescent="0.25">
      <c r="F3062" s="124"/>
      <c r="G3062" s="126"/>
      <c r="H3062" s="126"/>
      <c r="I3062" s="126"/>
      <c r="J3062" s="124"/>
      <c r="K3062" s="124" t="s">
        <v>544</v>
      </c>
      <c r="L3062" s="126"/>
      <c r="M3062" s="127"/>
      <c r="N3062" s="127"/>
    </row>
    <row r="3063" spans="6:14" x14ac:dyDescent="0.25">
      <c r="F3063" s="124" t="s">
        <v>545</v>
      </c>
      <c r="G3063" s="126" t="s">
        <v>198</v>
      </c>
      <c r="H3063" s="126"/>
      <c r="I3063" s="126"/>
      <c r="J3063" s="124"/>
      <c r="K3063" s="124" t="s">
        <v>546</v>
      </c>
      <c r="L3063" s="126" t="s">
        <v>2151</v>
      </c>
      <c r="M3063" s="127"/>
      <c r="N3063" s="127"/>
    </row>
    <row r="3064" spans="6:14" x14ac:dyDescent="0.25">
      <c r="F3064" s="126"/>
      <c r="G3064" s="126"/>
      <c r="H3064" s="126"/>
      <c r="I3064" s="126"/>
      <c r="J3064" s="126"/>
      <c r="K3064" s="126"/>
      <c r="L3064" s="126"/>
      <c r="M3064" s="127"/>
      <c r="N3064" s="127"/>
    </row>
    <row r="3065" spans="6:14" x14ac:dyDescent="0.25">
      <c r="F3065" s="124" t="s">
        <v>533</v>
      </c>
      <c r="G3065" s="125">
        <v>9157221</v>
      </c>
      <c r="H3065" s="126"/>
      <c r="I3065" s="126"/>
      <c r="J3065" s="124"/>
      <c r="K3065" s="124" t="s">
        <v>124</v>
      </c>
      <c r="L3065" s="126" t="s">
        <v>2152</v>
      </c>
      <c r="M3065" s="127"/>
      <c r="N3065" s="127"/>
    </row>
    <row r="3066" spans="6:14" x14ac:dyDescent="0.25">
      <c r="F3066" s="124" t="s">
        <v>535</v>
      </c>
      <c r="G3066" s="126" t="s">
        <v>2153</v>
      </c>
      <c r="H3066" s="126"/>
      <c r="I3066" s="126"/>
      <c r="J3066" s="124"/>
      <c r="K3066" s="124" t="s">
        <v>537</v>
      </c>
      <c r="L3066" s="126" t="s">
        <v>2154</v>
      </c>
      <c r="M3066" s="127"/>
      <c r="N3066" s="127"/>
    </row>
    <row r="3067" spans="6:14" x14ac:dyDescent="0.25">
      <c r="F3067" s="124" t="s">
        <v>539</v>
      </c>
      <c r="G3067" s="126" t="s">
        <v>2155</v>
      </c>
      <c r="H3067" s="126" t="s">
        <v>2156</v>
      </c>
      <c r="I3067" s="128">
        <v>527612204</v>
      </c>
      <c r="J3067" s="124" t="s">
        <v>542</v>
      </c>
      <c r="K3067" s="126"/>
      <c r="L3067" s="126" t="s">
        <v>2157</v>
      </c>
      <c r="M3067" s="127"/>
      <c r="N3067" s="127"/>
    </row>
    <row r="3068" spans="6:14" x14ac:dyDescent="0.25">
      <c r="F3068" s="124"/>
      <c r="G3068" s="126"/>
      <c r="H3068" s="126"/>
      <c r="I3068" s="126"/>
      <c r="J3068" s="124"/>
      <c r="K3068" s="124" t="s">
        <v>544</v>
      </c>
      <c r="L3068" s="126"/>
      <c r="M3068" s="127"/>
      <c r="N3068" s="127"/>
    </row>
    <row r="3069" spans="6:14" x14ac:dyDescent="0.25">
      <c r="F3069" s="124" t="s">
        <v>545</v>
      </c>
      <c r="G3069" s="126" t="s">
        <v>198</v>
      </c>
      <c r="H3069" s="126"/>
      <c r="I3069" s="126"/>
      <c r="J3069" s="124"/>
      <c r="K3069" s="124" t="s">
        <v>546</v>
      </c>
      <c r="L3069" s="126" t="s">
        <v>2158</v>
      </c>
      <c r="M3069" s="127"/>
      <c r="N3069" s="127"/>
    </row>
    <row r="3070" spans="6:14" x14ac:dyDescent="0.25">
      <c r="F3070" s="126"/>
      <c r="G3070" s="126"/>
      <c r="H3070" s="126"/>
      <c r="I3070" s="126"/>
      <c r="J3070" s="126"/>
      <c r="K3070" s="126"/>
      <c r="L3070" s="126"/>
      <c r="M3070" s="127"/>
      <c r="N3070" s="127"/>
    </row>
    <row r="3071" spans="6:14" x14ac:dyDescent="0.25">
      <c r="F3071" s="126"/>
      <c r="G3071" s="126"/>
      <c r="H3071" s="126"/>
      <c r="I3071" s="126"/>
      <c r="J3071" s="129" t="s">
        <v>586</v>
      </c>
      <c r="K3071" s="130">
        <v>62</v>
      </c>
      <c r="L3071" s="129" t="s">
        <v>587</v>
      </c>
      <c r="M3071" s="127"/>
      <c r="N3071" s="127"/>
    </row>
    <row r="3072" spans="6:14" x14ac:dyDescent="0.25">
      <c r="F3072" s="126"/>
      <c r="G3072" s="126"/>
      <c r="H3072" s="126"/>
      <c r="I3072" s="126"/>
      <c r="J3072" s="126"/>
      <c r="K3072" s="126"/>
      <c r="L3072" s="126"/>
      <c r="M3072" s="127"/>
      <c r="N3072" s="127"/>
    </row>
    <row r="3073" spans="6:14" x14ac:dyDescent="0.25">
      <c r="F3073" s="124"/>
      <c r="G3073" s="124"/>
      <c r="H3073" s="124"/>
      <c r="I3073" s="126"/>
      <c r="J3073" s="126"/>
      <c r="K3073" s="126"/>
      <c r="L3073" s="126"/>
      <c r="M3073" s="127"/>
      <c r="N3073" s="127"/>
    </row>
    <row r="3074" spans="6:14" x14ac:dyDescent="0.25">
      <c r="F3074" s="126" t="s">
        <v>588</v>
      </c>
      <c r="G3074" s="126"/>
      <c r="H3074" s="126"/>
      <c r="I3074" s="126"/>
      <c r="J3074" s="126"/>
      <c r="K3074" s="126"/>
      <c r="L3074" s="126"/>
      <c r="M3074" s="127"/>
      <c r="N3074" s="127"/>
    </row>
    <row r="3075" spans="6:14" x14ac:dyDescent="0.25">
      <c r="F3075" s="126" t="s">
        <v>589</v>
      </c>
      <c r="G3075" s="126"/>
      <c r="H3075" s="126"/>
      <c r="I3075" s="126"/>
      <c r="J3075" s="126"/>
      <c r="K3075" s="126"/>
      <c r="L3075" s="126"/>
      <c r="M3075" s="127"/>
      <c r="N3075" s="127"/>
    </row>
    <row r="3076" spans="6:14" x14ac:dyDescent="0.25">
      <c r="F3076" s="126"/>
      <c r="G3076" s="126"/>
      <c r="H3076" s="126"/>
      <c r="I3076" s="126"/>
      <c r="J3076" s="126"/>
      <c r="K3076" s="126"/>
      <c r="L3076" s="126"/>
      <c r="M3076" s="127"/>
      <c r="N3076" s="127"/>
    </row>
    <row r="3077" spans="6:14" x14ac:dyDescent="0.25">
      <c r="F3077" s="124" t="s">
        <v>533</v>
      </c>
      <c r="G3077" s="125">
        <v>9157321</v>
      </c>
      <c r="H3077" s="126"/>
      <c r="I3077" s="126"/>
      <c r="J3077" s="124"/>
      <c r="K3077" s="124" t="s">
        <v>124</v>
      </c>
      <c r="L3077" s="126" t="s">
        <v>2159</v>
      </c>
      <c r="M3077" s="127"/>
      <c r="N3077" s="127"/>
    </row>
    <row r="3078" spans="6:14" x14ac:dyDescent="0.25">
      <c r="F3078" s="124" t="s">
        <v>535</v>
      </c>
      <c r="G3078" s="126" t="s">
        <v>2160</v>
      </c>
      <c r="H3078" s="126"/>
      <c r="I3078" s="126"/>
      <c r="J3078" s="124"/>
      <c r="K3078" s="124" t="s">
        <v>537</v>
      </c>
      <c r="L3078" s="126" t="s">
        <v>1833</v>
      </c>
      <c r="M3078" s="127"/>
      <c r="N3078" s="127"/>
    </row>
    <row r="3079" spans="6:14" x14ac:dyDescent="0.25">
      <c r="F3079" s="124" t="s">
        <v>539</v>
      </c>
      <c r="G3079" s="131" t="s">
        <v>1244</v>
      </c>
      <c r="H3079" s="126" t="s">
        <v>970</v>
      </c>
      <c r="I3079" s="128">
        <v>605157922</v>
      </c>
      <c r="J3079" s="124" t="s">
        <v>542</v>
      </c>
      <c r="K3079" s="126"/>
      <c r="L3079" s="126" t="s">
        <v>1834</v>
      </c>
      <c r="M3079" s="127"/>
      <c r="N3079" s="127"/>
    </row>
    <row r="3080" spans="6:14" x14ac:dyDescent="0.25">
      <c r="F3080" s="124"/>
      <c r="G3080" s="131" t="s">
        <v>1131</v>
      </c>
      <c r="H3080" s="126"/>
      <c r="I3080" s="126"/>
      <c r="J3080" s="124"/>
      <c r="K3080" s="124" t="s">
        <v>544</v>
      </c>
      <c r="L3080" s="126"/>
      <c r="M3080" s="127"/>
      <c r="N3080" s="127"/>
    </row>
    <row r="3081" spans="6:14" x14ac:dyDescent="0.25">
      <c r="F3081" s="124" t="s">
        <v>545</v>
      </c>
      <c r="G3081" s="126" t="s">
        <v>198</v>
      </c>
      <c r="H3081" s="126"/>
      <c r="I3081" s="126"/>
      <c r="J3081" s="124"/>
      <c r="K3081" s="124" t="s">
        <v>546</v>
      </c>
      <c r="L3081" s="126" t="s">
        <v>1835</v>
      </c>
      <c r="M3081" s="127"/>
      <c r="N3081" s="127"/>
    </row>
    <row r="3082" spans="6:14" x14ac:dyDescent="0.25">
      <c r="F3082" s="126"/>
      <c r="G3082" s="126"/>
      <c r="H3082" s="126"/>
      <c r="I3082" s="126"/>
      <c r="J3082" s="126"/>
      <c r="K3082" s="126"/>
      <c r="L3082" s="126"/>
      <c r="M3082" s="127"/>
      <c r="N3082" s="127"/>
    </row>
    <row r="3083" spans="6:14" x14ac:dyDescent="0.25">
      <c r="F3083" s="124" t="s">
        <v>533</v>
      </c>
      <c r="G3083" s="125">
        <v>9157421</v>
      </c>
      <c r="H3083" s="126"/>
      <c r="I3083" s="126"/>
      <c r="J3083" s="124"/>
      <c r="K3083" s="124" t="s">
        <v>124</v>
      </c>
      <c r="L3083" s="126" t="s">
        <v>2161</v>
      </c>
      <c r="M3083" s="127"/>
      <c r="N3083" s="127"/>
    </row>
    <row r="3084" spans="6:14" x14ac:dyDescent="0.25">
      <c r="F3084" s="124" t="s">
        <v>535</v>
      </c>
      <c r="G3084" s="126" t="s">
        <v>2162</v>
      </c>
      <c r="H3084" s="126"/>
      <c r="I3084" s="126"/>
      <c r="J3084" s="124"/>
      <c r="K3084" s="124" t="s">
        <v>537</v>
      </c>
      <c r="L3084" s="126" t="s">
        <v>961</v>
      </c>
      <c r="M3084" s="127"/>
      <c r="N3084" s="127"/>
    </row>
    <row r="3085" spans="6:14" x14ac:dyDescent="0.25">
      <c r="F3085" s="124" t="s">
        <v>539</v>
      </c>
      <c r="G3085" s="126" t="s">
        <v>962</v>
      </c>
      <c r="H3085" s="126" t="s">
        <v>963</v>
      </c>
      <c r="I3085" s="128">
        <v>891346245</v>
      </c>
      <c r="J3085" s="124" t="s">
        <v>542</v>
      </c>
      <c r="K3085" s="126"/>
      <c r="L3085" s="126" t="s">
        <v>1448</v>
      </c>
      <c r="M3085" s="127"/>
      <c r="N3085" s="127"/>
    </row>
    <row r="3086" spans="6:14" x14ac:dyDescent="0.25">
      <c r="F3086" s="124"/>
      <c r="G3086" s="126"/>
      <c r="H3086" s="126"/>
      <c r="I3086" s="126"/>
      <c r="J3086" s="124"/>
      <c r="K3086" s="124" t="s">
        <v>544</v>
      </c>
      <c r="L3086" s="126"/>
      <c r="M3086" s="127"/>
      <c r="N3086" s="127"/>
    </row>
    <row r="3087" spans="6:14" x14ac:dyDescent="0.25">
      <c r="F3087" s="124" t="s">
        <v>545</v>
      </c>
      <c r="G3087" s="126" t="s">
        <v>198</v>
      </c>
      <c r="H3087" s="126"/>
      <c r="I3087" s="126"/>
      <c r="J3087" s="124"/>
      <c r="K3087" s="124" t="s">
        <v>546</v>
      </c>
      <c r="L3087" s="126" t="s">
        <v>975</v>
      </c>
      <c r="M3087" s="127"/>
      <c r="N3087" s="127"/>
    </row>
    <row r="3088" spans="6:14" x14ac:dyDescent="0.25">
      <c r="F3088" s="126"/>
      <c r="G3088" s="126"/>
      <c r="H3088" s="126"/>
      <c r="I3088" s="126"/>
      <c r="J3088" s="126"/>
      <c r="K3088" s="126"/>
      <c r="L3088" s="126"/>
      <c r="M3088" s="127"/>
      <c r="N3088" s="127"/>
    </row>
    <row r="3089" spans="6:14" x14ac:dyDescent="0.25">
      <c r="F3089" s="124" t="s">
        <v>533</v>
      </c>
      <c r="G3089" s="125">
        <v>9157521</v>
      </c>
      <c r="H3089" s="126"/>
      <c r="I3089" s="126"/>
      <c r="J3089" s="124"/>
      <c r="K3089" s="124" t="s">
        <v>124</v>
      </c>
      <c r="L3089" s="126" t="s">
        <v>2163</v>
      </c>
      <c r="M3089" s="127"/>
      <c r="N3089" s="127"/>
    </row>
    <row r="3090" spans="6:14" x14ac:dyDescent="0.25">
      <c r="F3090" s="124" t="s">
        <v>535</v>
      </c>
      <c r="G3090" s="126" t="s">
        <v>914</v>
      </c>
      <c r="H3090" s="126"/>
      <c r="I3090" s="126"/>
      <c r="J3090" s="124"/>
      <c r="K3090" s="124" t="s">
        <v>537</v>
      </c>
      <c r="L3090" s="126" t="s">
        <v>2164</v>
      </c>
      <c r="M3090" s="127"/>
      <c r="N3090" s="127"/>
    </row>
    <row r="3091" spans="6:14" x14ac:dyDescent="0.25">
      <c r="F3091" s="124" t="s">
        <v>539</v>
      </c>
      <c r="G3091" s="126" t="s">
        <v>2165</v>
      </c>
      <c r="H3091" s="126" t="s">
        <v>715</v>
      </c>
      <c r="I3091" s="128">
        <v>531865969</v>
      </c>
      <c r="J3091" s="124" t="s">
        <v>542</v>
      </c>
      <c r="K3091" s="126"/>
      <c r="L3091" s="126" t="s">
        <v>1081</v>
      </c>
      <c r="M3091" s="127"/>
      <c r="N3091" s="127"/>
    </row>
    <row r="3092" spans="6:14" x14ac:dyDescent="0.25">
      <c r="F3092" s="124"/>
      <c r="G3092" s="126"/>
      <c r="H3092" s="126"/>
      <c r="I3092" s="126"/>
      <c r="J3092" s="124"/>
      <c r="K3092" s="124" t="s">
        <v>544</v>
      </c>
      <c r="L3092" s="126"/>
      <c r="M3092" s="127"/>
      <c r="N3092" s="127"/>
    </row>
    <row r="3093" spans="6:14" x14ac:dyDescent="0.25">
      <c r="F3093" s="124" t="s">
        <v>545</v>
      </c>
      <c r="G3093" s="126" t="s">
        <v>198</v>
      </c>
      <c r="H3093" s="126"/>
      <c r="I3093" s="126"/>
      <c r="J3093" s="124"/>
      <c r="K3093" s="124" t="s">
        <v>546</v>
      </c>
      <c r="L3093" s="126" t="s">
        <v>1082</v>
      </c>
      <c r="M3093" s="127"/>
      <c r="N3093" s="127"/>
    </row>
    <row r="3094" spans="6:14" x14ac:dyDescent="0.25">
      <c r="F3094" s="126"/>
      <c r="G3094" s="126"/>
      <c r="H3094" s="126"/>
      <c r="I3094" s="126"/>
      <c r="J3094" s="126"/>
      <c r="K3094" s="126"/>
      <c r="L3094" s="126"/>
      <c r="M3094" s="127"/>
      <c r="N3094" s="127"/>
    </row>
    <row r="3095" spans="6:14" x14ac:dyDescent="0.25">
      <c r="F3095" s="124" t="s">
        <v>533</v>
      </c>
      <c r="G3095" s="125">
        <v>9157621</v>
      </c>
      <c r="H3095" s="126"/>
      <c r="I3095" s="126"/>
      <c r="J3095" s="124"/>
      <c r="K3095" s="124" t="s">
        <v>124</v>
      </c>
      <c r="L3095" s="126" t="s">
        <v>2166</v>
      </c>
      <c r="M3095" s="127"/>
      <c r="N3095" s="127"/>
    </row>
    <row r="3096" spans="6:14" x14ac:dyDescent="0.25">
      <c r="F3096" s="124" t="s">
        <v>535</v>
      </c>
      <c r="G3096" s="131" t="s">
        <v>1499</v>
      </c>
      <c r="H3096" s="131"/>
      <c r="I3096" s="131"/>
      <c r="J3096" s="126"/>
      <c r="K3096" s="126"/>
      <c r="L3096" s="126"/>
      <c r="M3096" s="127"/>
      <c r="N3096" s="127"/>
    </row>
    <row r="3097" spans="6:14" x14ac:dyDescent="0.25">
      <c r="F3097" s="124"/>
      <c r="G3097" s="131" t="s">
        <v>2167</v>
      </c>
      <c r="H3097" s="131"/>
      <c r="I3097" s="131"/>
      <c r="J3097" s="124"/>
      <c r="K3097" s="124" t="s">
        <v>537</v>
      </c>
      <c r="L3097" s="126" t="s">
        <v>1011</v>
      </c>
      <c r="M3097" s="127"/>
      <c r="N3097" s="127"/>
    </row>
    <row r="3098" spans="6:14" x14ac:dyDescent="0.25">
      <c r="F3098" s="124" t="s">
        <v>539</v>
      </c>
      <c r="G3098" s="131" t="s">
        <v>1012</v>
      </c>
      <c r="H3098" s="126" t="s">
        <v>558</v>
      </c>
      <c r="I3098" s="128">
        <v>970358612</v>
      </c>
      <c r="J3098" s="124" t="s">
        <v>542</v>
      </c>
      <c r="K3098" s="126"/>
      <c r="L3098" s="126" t="s">
        <v>1013</v>
      </c>
      <c r="M3098" s="127"/>
      <c r="N3098" s="127"/>
    </row>
    <row r="3099" spans="6:14" x14ac:dyDescent="0.25">
      <c r="F3099" s="124"/>
      <c r="G3099" s="131" t="s">
        <v>1014</v>
      </c>
      <c r="H3099" s="126"/>
      <c r="I3099" s="126"/>
      <c r="J3099" s="124"/>
      <c r="K3099" s="124" t="s">
        <v>544</v>
      </c>
      <c r="L3099" s="126"/>
      <c r="M3099" s="127"/>
      <c r="N3099" s="127"/>
    </row>
    <row r="3100" spans="6:14" x14ac:dyDescent="0.25">
      <c r="F3100" s="124" t="s">
        <v>545</v>
      </c>
      <c r="G3100" s="126" t="s">
        <v>198</v>
      </c>
      <c r="H3100" s="126"/>
      <c r="I3100" s="126"/>
      <c r="J3100" s="124"/>
      <c r="K3100" s="124" t="s">
        <v>546</v>
      </c>
      <c r="L3100" s="126" t="s">
        <v>1015</v>
      </c>
      <c r="M3100" s="127"/>
      <c r="N3100" s="127"/>
    </row>
    <row r="3101" spans="6:14" x14ac:dyDescent="0.25">
      <c r="F3101" s="126"/>
      <c r="G3101" s="126"/>
      <c r="H3101" s="126"/>
      <c r="I3101" s="126"/>
      <c r="J3101" s="126"/>
      <c r="K3101" s="126"/>
      <c r="L3101" s="126"/>
      <c r="M3101" s="127"/>
      <c r="N3101" s="127"/>
    </row>
    <row r="3102" spans="6:14" x14ac:dyDescent="0.25">
      <c r="F3102" s="124" t="s">
        <v>533</v>
      </c>
      <c r="G3102" s="125">
        <v>9157821</v>
      </c>
      <c r="H3102" s="126"/>
      <c r="I3102" s="126"/>
      <c r="J3102" s="124"/>
      <c r="K3102" s="124" t="s">
        <v>124</v>
      </c>
      <c r="L3102" s="126" t="s">
        <v>1117</v>
      </c>
      <c r="M3102" s="127"/>
      <c r="N3102" s="127"/>
    </row>
    <row r="3103" spans="6:14" x14ac:dyDescent="0.25">
      <c r="F3103" s="124" t="s">
        <v>535</v>
      </c>
      <c r="G3103" s="126" t="s">
        <v>581</v>
      </c>
      <c r="H3103" s="126"/>
      <c r="I3103" s="126"/>
      <c r="J3103" s="124"/>
      <c r="K3103" s="124" t="s">
        <v>537</v>
      </c>
      <c r="L3103" s="126" t="s">
        <v>1011</v>
      </c>
      <c r="M3103" s="127"/>
      <c r="N3103" s="127"/>
    </row>
    <row r="3104" spans="6:14" x14ac:dyDescent="0.25">
      <c r="F3104" s="124" t="s">
        <v>539</v>
      </c>
      <c r="G3104" s="131" t="s">
        <v>1012</v>
      </c>
      <c r="H3104" s="126" t="s">
        <v>558</v>
      </c>
      <c r="I3104" s="128">
        <v>970358612</v>
      </c>
      <c r="J3104" s="124" t="s">
        <v>542</v>
      </c>
      <c r="K3104" s="126"/>
      <c r="L3104" s="126" t="s">
        <v>1773</v>
      </c>
      <c r="M3104" s="127"/>
      <c r="N3104" s="127"/>
    </row>
    <row r="3105" spans="6:14" x14ac:dyDescent="0.25">
      <c r="F3105" s="124"/>
      <c r="G3105" s="131" t="s">
        <v>1014</v>
      </c>
      <c r="H3105" s="126"/>
      <c r="I3105" s="126"/>
      <c r="J3105" s="124"/>
      <c r="K3105" s="124" t="s">
        <v>544</v>
      </c>
      <c r="L3105" s="126"/>
      <c r="M3105" s="127"/>
      <c r="N3105" s="127"/>
    </row>
    <row r="3106" spans="6:14" x14ac:dyDescent="0.25">
      <c r="F3106" s="124" t="s">
        <v>545</v>
      </c>
      <c r="G3106" s="126" t="s">
        <v>198</v>
      </c>
      <c r="H3106" s="126"/>
      <c r="I3106" s="126"/>
      <c r="J3106" s="124"/>
      <c r="K3106" s="124" t="s">
        <v>546</v>
      </c>
      <c r="L3106" s="126" t="s">
        <v>1015</v>
      </c>
      <c r="M3106" s="127"/>
      <c r="N3106" s="127"/>
    </row>
    <row r="3107" spans="6:14" x14ac:dyDescent="0.25">
      <c r="F3107" s="126"/>
      <c r="G3107" s="126"/>
      <c r="H3107" s="126"/>
      <c r="I3107" s="126"/>
      <c r="J3107" s="126"/>
      <c r="K3107" s="126"/>
      <c r="L3107" s="126"/>
      <c r="M3107" s="127"/>
      <c r="N3107" s="127"/>
    </row>
    <row r="3108" spans="6:14" x14ac:dyDescent="0.25">
      <c r="F3108" s="124" t="s">
        <v>533</v>
      </c>
      <c r="G3108" s="125">
        <v>9158021</v>
      </c>
      <c r="H3108" s="126"/>
      <c r="I3108" s="126"/>
      <c r="J3108" s="124"/>
      <c r="K3108" s="124" t="s">
        <v>124</v>
      </c>
      <c r="L3108" s="126" t="s">
        <v>1133</v>
      </c>
      <c r="M3108" s="127"/>
      <c r="N3108" s="127"/>
    </row>
    <row r="3109" spans="6:14" x14ac:dyDescent="0.25">
      <c r="F3109" s="124" t="s">
        <v>535</v>
      </c>
      <c r="G3109" s="126" t="s">
        <v>960</v>
      </c>
      <c r="H3109" s="126"/>
      <c r="I3109" s="126"/>
      <c r="J3109" s="124"/>
      <c r="K3109" s="124" t="s">
        <v>537</v>
      </c>
      <c r="L3109" s="126" t="s">
        <v>961</v>
      </c>
      <c r="M3109" s="127"/>
      <c r="N3109" s="127"/>
    </row>
    <row r="3110" spans="6:14" x14ac:dyDescent="0.25">
      <c r="F3110" s="124" t="s">
        <v>539</v>
      </c>
      <c r="G3110" s="126" t="s">
        <v>962</v>
      </c>
      <c r="H3110" s="126" t="s">
        <v>963</v>
      </c>
      <c r="I3110" s="128">
        <v>891346245</v>
      </c>
      <c r="J3110" s="124" t="s">
        <v>542</v>
      </c>
      <c r="K3110" s="126"/>
      <c r="L3110" s="126" t="s">
        <v>964</v>
      </c>
      <c r="M3110" s="127"/>
      <c r="N3110" s="127"/>
    </row>
    <row r="3111" spans="6:14" x14ac:dyDescent="0.25">
      <c r="F3111" s="124"/>
      <c r="G3111" s="126"/>
      <c r="H3111" s="126"/>
      <c r="I3111" s="126"/>
      <c r="J3111" s="124"/>
      <c r="K3111" s="124" t="s">
        <v>544</v>
      </c>
      <c r="L3111" s="126"/>
      <c r="M3111" s="127"/>
      <c r="N3111" s="127"/>
    </row>
    <row r="3112" spans="6:14" x14ac:dyDescent="0.25">
      <c r="F3112" s="124" t="s">
        <v>545</v>
      </c>
      <c r="G3112" s="126" t="s">
        <v>198</v>
      </c>
      <c r="H3112" s="126"/>
      <c r="I3112" s="126"/>
      <c r="J3112" s="124"/>
      <c r="K3112" s="124" t="s">
        <v>546</v>
      </c>
      <c r="L3112" s="126" t="s">
        <v>975</v>
      </c>
      <c r="M3112" s="127"/>
      <c r="N3112" s="127"/>
    </row>
    <row r="3113" spans="6:14" x14ac:dyDescent="0.25">
      <c r="F3113" s="126"/>
      <c r="G3113" s="126"/>
      <c r="H3113" s="126"/>
      <c r="I3113" s="126"/>
      <c r="J3113" s="126"/>
      <c r="K3113" s="126"/>
      <c r="L3113" s="126"/>
      <c r="M3113" s="127"/>
      <c r="N3113" s="127"/>
    </row>
    <row r="3114" spans="6:14" x14ac:dyDescent="0.25">
      <c r="F3114" s="124" t="s">
        <v>533</v>
      </c>
      <c r="G3114" s="125">
        <v>9158121</v>
      </c>
      <c r="H3114" s="126"/>
      <c r="I3114" s="126"/>
      <c r="J3114" s="124"/>
      <c r="K3114" s="124" t="s">
        <v>124</v>
      </c>
      <c r="L3114" s="126" t="s">
        <v>1110</v>
      </c>
      <c r="M3114" s="127"/>
      <c r="N3114" s="127"/>
    </row>
    <row r="3115" spans="6:14" x14ac:dyDescent="0.25">
      <c r="F3115" s="124" t="s">
        <v>535</v>
      </c>
      <c r="G3115" s="126" t="s">
        <v>2168</v>
      </c>
      <c r="H3115" s="126"/>
      <c r="I3115" s="126"/>
      <c r="J3115" s="124"/>
      <c r="K3115" s="124" t="s">
        <v>537</v>
      </c>
      <c r="L3115" s="126" t="s">
        <v>2169</v>
      </c>
      <c r="M3115" s="127"/>
      <c r="N3115" s="127"/>
    </row>
    <row r="3116" spans="6:14" x14ac:dyDescent="0.25">
      <c r="F3116" s="124" t="s">
        <v>539</v>
      </c>
      <c r="G3116" s="126" t="s">
        <v>962</v>
      </c>
      <c r="H3116" s="126" t="s">
        <v>963</v>
      </c>
      <c r="I3116" s="128">
        <v>891340000</v>
      </c>
      <c r="J3116" s="124" t="s">
        <v>542</v>
      </c>
      <c r="K3116" s="126"/>
      <c r="L3116" s="126" t="s">
        <v>964</v>
      </c>
      <c r="M3116" s="127"/>
      <c r="N3116" s="127"/>
    </row>
    <row r="3117" spans="6:14" x14ac:dyDescent="0.25">
      <c r="F3117" s="124"/>
      <c r="G3117" s="126"/>
      <c r="H3117" s="126"/>
      <c r="I3117" s="126"/>
      <c r="J3117" s="124"/>
      <c r="K3117" s="124" t="s">
        <v>544</v>
      </c>
      <c r="L3117" s="126"/>
      <c r="M3117" s="127"/>
      <c r="N3117" s="127"/>
    </row>
    <row r="3118" spans="6:14" x14ac:dyDescent="0.25">
      <c r="F3118" s="124" t="s">
        <v>545</v>
      </c>
      <c r="G3118" s="126" t="s">
        <v>198</v>
      </c>
      <c r="H3118" s="126"/>
      <c r="I3118" s="126"/>
      <c r="J3118" s="124"/>
      <c r="K3118" s="124" t="s">
        <v>546</v>
      </c>
      <c r="L3118" s="126" t="s">
        <v>975</v>
      </c>
      <c r="M3118" s="127"/>
      <c r="N3118" s="127"/>
    </row>
    <row r="3119" spans="6:14" x14ac:dyDescent="0.25">
      <c r="F3119" s="126"/>
      <c r="G3119" s="126"/>
      <c r="H3119" s="126"/>
      <c r="I3119" s="126"/>
      <c r="J3119" s="126"/>
      <c r="K3119" s="126"/>
      <c r="L3119" s="126"/>
      <c r="M3119" s="127"/>
      <c r="N3119" s="127"/>
    </row>
    <row r="3120" spans="6:14" x14ac:dyDescent="0.25">
      <c r="F3120" s="126"/>
      <c r="G3120" s="126"/>
      <c r="H3120" s="126"/>
      <c r="I3120" s="126"/>
      <c r="J3120" s="129" t="s">
        <v>586</v>
      </c>
      <c r="K3120" s="130">
        <v>63</v>
      </c>
      <c r="L3120" s="129" t="s">
        <v>587</v>
      </c>
      <c r="M3120" s="127"/>
      <c r="N3120" s="127"/>
    </row>
    <row r="3121" spans="6:14" x14ac:dyDescent="0.25">
      <c r="F3121" s="126"/>
      <c r="G3121" s="126"/>
      <c r="H3121" s="126"/>
      <c r="I3121" s="126"/>
      <c r="J3121" s="126"/>
      <c r="K3121" s="126"/>
      <c r="L3121" s="126"/>
      <c r="M3121" s="127"/>
      <c r="N3121" s="127"/>
    </row>
    <row r="3122" spans="6:14" x14ac:dyDescent="0.25">
      <c r="F3122" s="124"/>
      <c r="G3122" s="124"/>
      <c r="H3122" s="124"/>
      <c r="I3122" s="126"/>
      <c r="J3122" s="126"/>
      <c r="K3122" s="126"/>
      <c r="L3122" s="126"/>
      <c r="M3122" s="127"/>
      <c r="N3122" s="127"/>
    </row>
    <row r="3123" spans="6:14" x14ac:dyDescent="0.25">
      <c r="F3123" s="126" t="s">
        <v>588</v>
      </c>
      <c r="G3123" s="126"/>
      <c r="H3123" s="126"/>
      <c r="I3123" s="126"/>
      <c r="J3123" s="126"/>
      <c r="K3123" s="126"/>
      <c r="L3123" s="126"/>
      <c r="M3123" s="127"/>
      <c r="N3123" s="127"/>
    </row>
    <row r="3124" spans="6:14" x14ac:dyDescent="0.25">
      <c r="F3124" s="126" t="s">
        <v>589</v>
      </c>
      <c r="G3124" s="126"/>
      <c r="H3124" s="126"/>
      <c r="I3124" s="126"/>
      <c r="J3124" s="126"/>
      <c r="K3124" s="126"/>
      <c r="L3124" s="126"/>
      <c r="M3124" s="127"/>
      <c r="N3124" s="127"/>
    </row>
    <row r="3125" spans="6:14" x14ac:dyDescent="0.25">
      <c r="F3125" s="126"/>
      <c r="G3125" s="126"/>
      <c r="H3125" s="126"/>
      <c r="I3125" s="126"/>
      <c r="J3125" s="126"/>
      <c r="K3125" s="126"/>
      <c r="L3125" s="126"/>
      <c r="M3125" s="127"/>
      <c r="N3125" s="127"/>
    </row>
    <row r="3126" spans="6:14" x14ac:dyDescent="0.25">
      <c r="F3126" s="124" t="s">
        <v>533</v>
      </c>
      <c r="G3126" s="125">
        <v>9158221</v>
      </c>
      <c r="H3126" s="126"/>
      <c r="I3126" s="126"/>
      <c r="J3126" s="124"/>
      <c r="K3126" s="124" t="s">
        <v>124</v>
      </c>
      <c r="L3126" s="126" t="s">
        <v>2170</v>
      </c>
      <c r="M3126" s="127"/>
      <c r="N3126" s="127"/>
    </row>
    <row r="3127" spans="6:14" x14ac:dyDescent="0.25">
      <c r="F3127" s="124" t="s">
        <v>535</v>
      </c>
      <c r="G3127" s="126" t="s">
        <v>2168</v>
      </c>
      <c r="H3127" s="126"/>
      <c r="I3127" s="126"/>
      <c r="J3127" s="124"/>
      <c r="K3127" s="124" t="s">
        <v>537</v>
      </c>
      <c r="L3127" s="126" t="s">
        <v>2169</v>
      </c>
      <c r="M3127" s="127"/>
      <c r="N3127" s="127"/>
    </row>
    <row r="3128" spans="6:14" x14ac:dyDescent="0.25">
      <c r="F3128" s="124" t="s">
        <v>539</v>
      </c>
      <c r="G3128" s="126" t="s">
        <v>962</v>
      </c>
      <c r="H3128" s="126" t="s">
        <v>963</v>
      </c>
      <c r="I3128" s="128">
        <v>891340000</v>
      </c>
      <c r="J3128" s="124" t="s">
        <v>542</v>
      </c>
      <c r="K3128" s="126"/>
      <c r="L3128" s="126" t="s">
        <v>964</v>
      </c>
      <c r="M3128" s="127"/>
      <c r="N3128" s="127"/>
    </row>
    <row r="3129" spans="6:14" x14ac:dyDescent="0.25">
      <c r="F3129" s="124"/>
      <c r="G3129" s="126"/>
      <c r="H3129" s="126"/>
      <c r="I3129" s="126"/>
      <c r="J3129" s="124"/>
      <c r="K3129" s="124" t="s">
        <v>544</v>
      </c>
      <c r="L3129" s="126"/>
      <c r="M3129" s="127"/>
      <c r="N3129" s="127"/>
    </row>
    <row r="3130" spans="6:14" x14ac:dyDescent="0.25">
      <c r="F3130" s="124" t="s">
        <v>545</v>
      </c>
      <c r="G3130" s="126" t="s">
        <v>198</v>
      </c>
      <c r="H3130" s="126"/>
      <c r="I3130" s="126"/>
      <c r="J3130" s="124"/>
      <c r="K3130" s="124" t="s">
        <v>546</v>
      </c>
      <c r="L3130" s="126" t="s">
        <v>975</v>
      </c>
      <c r="M3130" s="127"/>
      <c r="N3130" s="127"/>
    </row>
    <row r="3131" spans="6:14" x14ac:dyDescent="0.25">
      <c r="F3131" s="126"/>
      <c r="G3131" s="126"/>
      <c r="H3131" s="126"/>
      <c r="I3131" s="126"/>
      <c r="J3131" s="126"/>
      <c r="K3131" s="126"/>
      <c r="L3131" s="126"/>
      <c r="M3131" s="127"/>
      <c r="N3131" s="127"/>
    </row>
    <row r="3132" spans="6:14" x14ac:dyDescent="0.25">
      <c r="F3132" s="124" t="s">
        <v>533</v>
      </c>
      <c r="G3132" s="125">
        <v>9158321</v>
      </c>
      <c r="H3132" s="126"/>
      <c r="I3132" s="126"/>
      <c r="J3132" s="124"/>
      <c r="K3132" s="124" t="s">
        <v>124</v>
      </c>
      <c r="L3132" s="126" t="s">
        <v>2171</v>
      </c>
      <c r="M3132" s="127"/>
      <c r="N3132" s="127"/>
    </row>
    <row r="3133" spans="6:14" x14ac:dyDescent="0.25">
      <c r="F3133" s="124" t="s">
        <v>535</v>
      </c>
      <c r="G3133" s="126" t="s">
        <v>2168</v>
      </c>
      <c r="H3133" s="126"/>
      <c r="I3133" s="126"/>
      <c r="J3133" s="124"/>
      <c r="K3133" s="124" t="s">
        <v>537</v>
      </c>
      <c r="L3133" s="126" t="s">
        <v>961</v>
      </c>
      <c r="M3133" s="127"/>
      <c r="N3133" s="127"/>
    </row>
    <row r="3134" spans="6:14" x14ac:dyDescent="0.25">
      <c r="F3134" s="124" t="s">
        <v>539</v>
      </c>
      <c r="G3134" s="126" t="s">
        <v>962</v>
      </c>
      <c r="H3134" s="126" t="s">
        <v>963</v>
      </c>
      <c r="I3134" s="128">
        <v>891346299</v>
      </c>
      <c r="J3134" s="124" t="s">
        <v>542</v>
      </c>
      <c r="K3134" s="126"/>
      <c r="L3134" s="126" t="s">
        <v>964</v>
      </c>
      <c r="M3134" s="127"/>
      <c r="N3134" s="127"/>
    </row>
    <row r="3135" spans="6:14" x14ac:dyDescent="0.25">
      <c r="F3135" s="124"/>
      <c r="G3135" s="126"/>
      <c r="H3135" s="126"/>
      <c r="I3135" s="126"/>
      <c r="J3135" s="124"/>
      <c r="K3135" s="124" t="s">
        <v>544</v>
      </c>
      <c r="L3135" s="126"/>
      <c r="M3135" s="127"/>
      <c r="N3135" s="127"/>
    </row>
    <row r="3136" spans="6:14" x14ac:dyDescent="0.25">
      <c r="F3136" s="124" t="s">
        <v>545</v>
      </c>
      <c r="G3136" s="126" t="s">
        <v>198</v>
      </c>
      <c r="H3136" s="126"/>
      <c r="I3136" s="126"/>
      <c r="J3136" s="124"/>
      <c r="K3136" s="124" t="s">
        <v>546</v>
      </c>
      <c r="L3136" s="126" t="s">
        <v>975</v>
      </c>
      <c r="M3136" s="127"/>
      <c r="N3136" s="127"/>
    </row>
    <row r="3137" spans="6:14" x14ac:dyDescent="0.25">
      <c r="F3137" s="126"/>
      <c r="G3137" s="126"/>
      <c r="H3137" s="126"/>
      <c r="I3137" s="126"/>
      <c r="J3137" s="126"/>
      <c r="K3137" s="126"/>
      <c r="L3137" s="126"/>
      <c r="M3137" s="127"/>
      <c r="N3137" s="127"/>
    </row>
    <row r="3138" spans="6:14" x14ac:dyDescent="0.25">
      <c r="F3138" s="124" t="s">
        <v>533</v>
      </c>
      <c r="G3138" s="125">
        <v>9158421</v>
      </c>
      <c r="H3138" s="126"/>
      <c r="I3138" s="126"/>
      <c r="J3138" s="124"/>
      <c r="K3138" s="124" t="s">
        <v>124</v>
      </c>
      <c r="L3138" s="126" t="s">
        <v>2172</v>
      </c>
      <c r="M3138" s="127"/>
      <c r="N3138" s="127"/>
    </row>
    <row r="3139" spans="6:14" x14ac:dyDescent="0.25">
      <c r="F3139" s="124" t="s">
        <v>535</v>
      </c>
      <c r="G3139" s="126" t="s">
        <v>960</v>
      </c>
      <c r="H3139" s="126"/>
      <c r="I3139" s="126"/>
      <c r="J3139" s="124"/>
      <c r="K3139" s="124" t="s">
        <v>537</v>
      </c>
      <c r="L3139" s="126" t="s">
        <v>961</v>
      </c>
      <c r="M3139" s="127"/>
      <c r="N3139" s="127"/>
    </row>
    <row r="3140" spans="6:14" x14ac:dyDescent="0.25">
      <c r="F3140" s="124" t="s">
        <v>539</v>
      </c>
      <c r="G3140" s="126" t="s">
        <v>962</v>
      </c>
      <c r="H3140" s="126" t="s">
        <v>963</v>
      </c>
      <c r="I3140" s="128">
        <v>891346245</v>
      </c>
      <c r="J3140" s="124" t="s">
        <v>542</v>
      </c>
      <c r="K3140" s="126"/>
      <c r="L3140" s="126" t="s">
        <v>964</v>
      </c>
      <c r="M3140" s="127"/>
      <c r="N3140" s="127"/>
    </row>
    <row r="3141" spans="6:14" x14ac:dyDescent="0.25">
      <c r="F3141" s="124"/>
      <c r="G3141" s="126"/>
      <c r="H3141" s="126"/>
      <c r="I3141" s="126"/>
      <c r="J3141" s="124"/>
      <c r="K3141" s="124" t="s">
        <v>544</v>
      </c>
      <c r="L3141" s="126"/>
      <c r="M3141" s="127"/>
      <c r="N3141" s="127"/>
    </row>
    <row r="3142" spans="6:14" x14ac:dyDescent="0.25">
      <c r="F3142" s="124" t="s">
        <v>545</v>
      </c>
      <c r="G3142" s="126" t="s">
        <v>198</v>
      </c>
      <c r="H3142" s="126"/>
      <c r="I3142" s="126"/>
      <c r="J3142" s="124"/>
      <c r="K3142" s="124" t="s">
        <v>546</v>
      </c>
      <c r="L3142" s="126" t="s">
        <v>975</v>
      </c>
      <c r="M3142" s="127"/>
      <c r="N3142" s="127"/>
    </row>
    <row r="3143" spans="6:14" x14ac:dyDescent="0.25">
      <c r="F3143" s="126"/>
      <c r="G3143" s="126"/>
      <c r="H3143" s="126"/>
      <c r="I3143" s="126"/>
      <c r="J3143" s="126"/>
      <c r="K3143" s="126"/>
      <c r="L3143" s="126"/>
      <c r="M3143" s="127"/>
      <c r="N3143" s="127"/>
    </row>
    <row r="3144" spans="6:14" x14ac:dyDescent="0.25">
      <c r="F3144" s="124" t="s">
        <v>533</v>
      </c>
      <c r="G3144" s="125">
        <v>9158521</v>
      </c>
      <c r="H3144" s="126"/>
      <c r="I3144" s="126"/>
      <c r="J3144" s="124"/>
      <c r="K3144" s="124" t="s">
        <v>124</v>
      </c>
      <c r="L3144" s="126" t="s">
        <v>2173</v>
      </c>
      <c r="M3144" s="127"/>
      <c r="N3144" s="127"/>
    </row>
    <row r="3145" spans="6:14" x14ac:dyDescent="0.25">
      <c r="F3145" s="124" t="s">
        <v>535</v>
      </c>
      <c r="G3145" s="126" t="s">
        <v>2174</v>
      </c>
      <c r="H3145" s="126"/>
      <c r="I3145" s="126"/>
      <c r="J3145" s="124"/>
      <c r="K3145" s="124" t="s">
        <v>537</v>
      </c>
      <c r="L3145" s="126" t="s">
        <v>961</v>
      </c>
      <c r="M3145" s="127"/>
      <c r="N3145" s="127"/>
    </row>
    <row r="3146" spans="6:14" x14ac:dyDescent="0.25">
      <c r="F3146" s="124" t="s">
        <v>539</v>
      </c>
      <c r="G3146" s="126" t="s">
        <v>962</v>
      </c>
      <c r="H3146" s="126" t="s">
        <v>963</v>
      </c>
      <c r="I3146" s="128">
        <v>891346299</v>
      </c>
      <c r="J3146" s="124" t="s">
        <v>542</v>
      </c>
      <c r="K3146" s="126"/>
      <c r="L3146" s="126" t="s">
        <v>964</v>
      </c>
      <c r="M3146" s="127"/>
      <c r="N3146" s="127"/>
    </row>
    <row r="3147" spans="6:14" x14ac:dyDescent="0.25">
      <c r="F3147" s="124"/>
      <c r="G3147" s="126"/>
      <c r="H3147" s="126"/>
      <c r="I3147" s="126"/>
      <c r="J3147" s="124"/>
      <c r="K3147" s="124" t="s">
        <v>544</v>
      </c>
      <c r="L3147" s="126"/>
      <c r="M3147" s="127"/>
      <c r="N3147" s="127"/>
    </row>
    <row r="3148" spans="6:14" x14ac:dyDescent="0.25">
      <c r="F3148" s="124" t="s">
        <v>545</v>
      </c>
      <c r="G3148" s="126" t="s">
        <v>198</v>
      </c>
      <c r="H3148" s="126"/>
      <c r="I3148" s="126"/>
      <c r="J3148" s="124"/>
      <c r="K3148" s="124" t="s">
        <v>546</v>
      </c>
      <c r="L3148" s="126" t="s">
        <v>975</v>
      </c>
      <c r="M3148" s="127"/>
      <c r="N3148" s="127"/>
    </row>
    <row r="3149" spans="6:14" x14ac:dyDescent="0.25">
      <c r="F3149" s="126"/>
      <c r="G3149" s="126"/>
      <c r="H3149" s="126"/>
      <c r="I3149" s="126"/>
      <c r="J3149" s="126"/>
      <c r="K3149" s="126"/>
      <c r="L3149" s="126"/>
      <c r="M3149" s="127"/>
      <c r="N3149" s="127"/>
    </row>
    <row r="3150" spans="6:14" x14ac:dyDescent="0.25">
      <c r="F3150" s="124" t="s">
        <v>533</v>
      </c>
      <c r="G3150" s="125">
        <v>9158621</v>
      </c>
      <c r="H3150" s="126"/>
      <c r="I3150" s="126"/>
      <c r="J3150" s="124"/>
      <c r="K3150" s="124" t="s">
        <v>124</v>
      </c>
      <c r="L3150" s="126" t="s">
        <v>2175</v>
      </c>
      <c r="M3150" s="127"/>
      <c r="N3150" s="127"/>
    </row>
    <row r="3151" spans="6:14" x14ac:dyDescent="0.25">
      <c r="F3151" s="124" t="s">
        <v>535</v>
      </c>
      <c r="G3151" s="126" t="s">
        <v>960</v>
      </c>
      <c r="H3151" s="126"/>
      <c r="I3151" s="126"/>
      <c r="J3151" s="124"/>
      <c r="K3151" s="124" t="s">
        <v>537</v>
      </c>
      <c r="L3151" s="126" t="s">
        <v>961</v>
      </c>
      <c r="M3151" s="127"/>
      <c r="N3151" s="127"/>
    </row>
    <row r="3152" spans="6:14" x14ac:dyDescent="0.25">
      <c r="F3152" s="124" t="s">
        <v>539</v>
      </c>
      <c r="G3152" s="126" t="s">
        <v>962</v>
      </c>
      <c r="H3152" s="126" t="s">
        <v>963</v>
      </c>
      <c r="I3152" s="128">
        <v>891346245</v>
      </c>
      <c r="J3152" s="124" t="s">
        <v>542</v>
      </c>
      <c r="K3152" s="126"/>
      <c r="L3152" s="126" t="s">
        <v>964</v>
      </c>
      <c r="M3152" s="127"/>
      <c r="N3152" s="127"/>
    </row>
    <row r="3153" spans="6:14" x14ac:dyDescent="0.25">
      <c r="F3153" s="124"/>
      <c r="G3153" s="126"/>
      <c r="H3153" s="126"/>
      <c r="I3153" s="126"/>
      <c r="J3153" s="124"/>
      <c r="K3153" s="124" t="s">
        <v>544</v>
      </c>
      <c r="L3153" s="126"/>
      <c r="M3153" s="127"/>
      <c r="N3153" s="127"/>
    </row>
    <row r="3154" spans="6:14" x14ac:dyDescent="0.25">
      <c r="F3154" s="124" t="s">
        <v>545</v>
      </c>
      <c r="G3154" s="126" t="s">
        <v>198</v>
      </c>
      <c r="H3154" s="126"/>
      <c r="I3154" s="126"/>
      <c r="J3154" s="124"/>
      <c r="K3154" s="124" t="s">
        <v>546</v>
      </c>
      <c r="L3154" s="126" t="s">
        <v>975</v>
      </c>
      <c r="M3154" s="127"/>
      <c r="N3154" s="127"/>
    </row>
    <row r="3155" spans="6:14" x14ac:dyDescent="0.25">
      <c r="F3155" s="126"/>
      <c r="G3155" s="126"/>
      <c r="H3155" s="126"/>
      <c r="I3155" s="126"/>
      <c r="J3155" s="126"/>
      <c r="K3155" s="126"/>
      <c r="L3155" s="126"/>
      <c r="M3155" s="127"/>
      <c r="N3155" s="127"/>
    </row>
    <row r="3156" spans="6:14" x14ac:dyDescent="0.25">
      <c r="F3156" s="124" t="s">
        <v>533</v>
      </c>
      <c r="G3156" s="125">
        <v>9158821</v>
      </c>
      <c r="H3156" s="126"/>
      <c r="I3156" s="126"/>
      <c r="J3156" s="124"/>
      <c r="K3156" s="124" t="s">
        <v>124</v>
      </c>
      <c r="L3156" s="126" t="s">
        <v>2176</v>
      </c>
      <c r="M3156" s="127"/>
      <c r="N3156" s="127"/>
    </row>
    <row r="3157" spans="6:14" x14ac:dyDescent="0.25">
      <c r="F3157" s="124" t="s">
        <v>535</v>
      </c>
      <c r="G3157" s="126" t="s">
        <v>2177</v>
      </c>
      <c r="H3157" s="126"/>
      <c r="I3157" s="126"/>
      <c r="J3157" s="124"/>
      <c r="K3157" s="124" t="s">
        <v>537</v>
      </c>
      <c r="L3157" s="126" t="s">
        <v>961</v>
      </c>
      <c r="M3157" s="127"/>
      <c r="N3157" s="127"/>
    </row>
    <row r="3158" spans="6:14" x14ac:dyDescent="0.25">
      <c r="F3158" s="124" t="s">
        <v>539</v>
      </c>
      <c r="G3158" s="126" t="s">
        <v>962</v>
      </c>
      <c r="H3158" s="126" t="s">
        <v>963</v>
      </c>
      <c r="I3158" s="128">
        <v>891340000</v>
      </c>
      <c r="J3158" s="124" t="s">
        <v>542</v>
      </c>
      <c r="K3158" s="126"/>
      <c r="L3158" s="126" t="s">
        <v>964</v>
      </c>
      <c r="M3158" s="127"/>
      <c r="N3158" s="127"/>
    </row>
    <row r="3159" spans="6:14" x14ac:dyDescent="0.25">
      <c r="F3159" s="124"/>
      <c r="G3159" s="126"/>
      <c r="H3159" s="126"/>
      <c r="I3159" s="126"/>
      <c r="J3159" s="124"/>
      <c r="K3159" s="124" t="s">
        <v>544</v>
      </c>
      <c r="L3159" s="126"/>
      <c r="M3159" s="127"/>
      <c r="N3159" s="127"/>
    </row>
    <row r="3160" spans="6:14" x14ac:dyDescent="0.25">
      <c r="F3160" s="124" t="s">
        <v>545</v>
      </c>
      <c r="G3160" s="126" t="s">
        <v>198</v>
      </c>
      <c r="H3160" s="126"/>
      <c r="I3160" s="126"/>
      <c r="J3160" s="124"/>
      <c r="K3160" s="124" t="s">
        <v>546</v>
      </c>
      <c r="L3160" s="126" t="s">
        <v>975</v>
      </c>
      <c r="M3160" s="127"/>
      <c r="N3160" s="127"/>
    </row>
    <row r="3161" spans="6:14" x14ac:dyDescent="0.25">
      <c r="F3161" s="126"/>
      <c r="G3161" s="126"/>
      <c r="H3161" s="126"/>
      <c r="I3161" s="126"/>
      <c r="J3161" s="126"/>
      <c r="K3161" s="126"/>
      <c r="L3161" s="126"/>
      <c r="M3161" s="127"/>
      <c r="N3161" s="127"/>
    </row>
    <row r="3162" spans="6:14" x14ac:dyDescent="0.25">
      <c r="F3162" s="124" t="s">
        <v>533</v>
      </c>
      <c r="G3162" s="125">
        <v>9159421</v>
      </c>
      <c r="H3162" s="126"/>
      <c r="I3162" s="126"/>
      <c r="J3162" s="124"/>
      <c r="K3162" s="124" t="s">
        <v>124</v>
      </c>
      <c r="L3162" s="126" t="s">
        <v>2178</v>
      </c>
      <c r="M3162" s="127"/>
      <c r="N3162" s="127"/>
    </row>
    <row r="3163" spans="6:14" x14ac:dyDescent="0.25">
      <c r="F3163" s="124" t="s">
        <v>535</v>
      </c>
      <c r="G3163" s="126" t="s">
        <v>2168</v>
      </c>
      <c r="H3163" s="126"/>
      <c r="I3163" s="126"/>
      <c r="J3163" s="124"/>
      <c r="K3163" s="124" t="s">
        <v>537</v>
      </c>
      <c r="L3163" s="126" t="s">
        <v>961</v>
      </c>
      <c r="M3163" s="127"/>
      <c r="N3163" s="127"/>
    </row>
    <row r="3164" spans="6:14" x14ac:dyDescent="0.25">
      <c r="F3164" s="124" t="s">
        <v>539</v>
      </c>
      <c r="G3164" s="126" t="s">
        <v>962</v>
      </c>
      <c r="H3164" s="126" t="s">
        <v>963</v>
      </c>
      <c r="I3164" s="128">
        <v>891346299</v>
      </c>
      <c r="J3164" s="124" t="s">
        <v>542</v>
      </c>
      <c r="K3164" s="126"/>
      <c r="L3164" s="126" t="s">
        <v>964</v>
      </c>
      <c r="M3164" s="127"/>
      <c r="N3164" s="127"/>
    </row>
    <row r="3165" spans="6:14" x14ac:dyDescent="0.25">
      <c r="F3165" s="124"/>
      <c r="G3165" s="126"/>
      <c r="H3165" s="126"/>
      <c r="I3165" s="126"/>
      <c r="J3165" s="124"/>
      <c r="K3165" s="124" t="s">
        <v>544</v>
      </c>
      <c r="L3165" s="126"/>
      <c r="M3165" s="127"/>
      <c r="N3165" s="127"/>
    </row>
    <row r="3166" spans="6:14" x14ac:dyDescent="0.25">
      <c r="F3166" s="124" t="s">
        <v>545</v>
      </c>
      <c r="G3166" s="126" t="s">
        <v>198</v>
      </c>
      <c r="H3166" s="126"/>
      <c r="I3166" s="126"/>
      <c r="J3166" s="124"/>
      <c r="K3166" s="124" t="s">
        <v>546</v>
      </c>
      <c r="L3166" s="126" t="s">
        <v>975</v>
      </c>
      <c r="M3166" s="127"/>
      <c r="N3166" s="127"/>
    </row>
    <row r="3167" spans="6:14" x14ac:dyDescent="0.25">
      <c r="F3167" s="126"/>
      <c r="G3167" s="126"/>
      <c r="H3167" s="126"/>
      <c r="I3167" s="126"/>
      <c r="J3167" s="126"/>
      <c r="K3167" s="126"/>
      <c r="L3167" s="126"/>
      <c r="M3167" s="127"/>
      <c r="N3167" s="127"/>
    </row>
    <row r="3168" spans="6:14" x14ac:dyDescent="0.25">
      <c r="F3168" s="126"/>
      <c r="G3168" s="126"/>
      <c r="H3168" s="126"/>
      <c r="I3168" s="126"/>
      <c r="J3168" s="129" t="s">
        <v>586</v>
      </c>
      <c r="K3168" s="130">
        <v>64</v>
      </c>
      <c r="L3168" s="129" t="s">
        <v>587</v>
      </c>
      <c r="M3168" s="127"/>
      <c r="N3168" s="127"/>
    </row>
    <row r="3169" spans="6:14" x14ac:dyDescent="0.25">
      <c r="F3169" s="126"/>
      <c r="G3169" s="126"/>
      <c r="H3169" s="126"/>
      <c r="I3169" s="126"/>
      <c r="J3169" s="126"/>
      <c r="K3169" s="126"/>
      <c r="L3169" s="126"/>
      <c r="M3169" s="127"/>
      <c r="N3169" s="127"/>
    </row>
    <row r="3170" spans="6:14" x14ac:dyDescent="0.25">
      <c r="F3170" s="124"/>
      <c r="G3170" s="124"/>
      <c r="H3170" s="124"/>
      <c r="I3170" s="126"/>
      <c r="J3170" s="126"/>
      <c r="K3170" s="126"/>
      <c r="L3170" s="126"/>
      <c r="M3170" s="127"/>
      <c r="N3170" s="127"/>
    </row>
    <row r="3171" spans="6:14" x14ac:dyDescent="0.25">
      <c r="F3171" s="126" t="s">
        <v>588</v>
      </c>
      <c r="G3171" s="126"/>
      <c r="H3171" s="126"/>
      <c r="I3171" s="126"/>
      <c r="J3171" s="126"/>
      <c r="K3171" s="126"/>
      <c r="L3171" s="126"/>
      <c r="M3171" s="127"/>
      <c r="N3171" s="127"/>
    </row>
    <row r="3172" spans="6:14" x14ac:dyDescent="0.25">
      <c r="F3172" s="126" t="s">
        <v>589</v>
      </c>
      <c r="G3172" s="126"/>
      <c r="H3172" s="126"/>
      <c r="I3172" s="126"/>
      <c r="J3172" s="126"/>
      <c r="K3172" s="126"/>
      <c r="L3172" s="126"/>
      <c r="M3172" s="127"/>
      <c r="N3172" s="127"/>
    </row>
    <row r="3173" spans="6:14" x14ac:dyDescent="0.25">
      <c r="F3173" s="126"/>
      <c r="G3173" s="126"/>
      <c r="H3173" s="126"/>
      <c r="I3173" s="126"/>
      <c r="J3173" s="126"/>
      <c r="K3173" s="126"/>
      <c r="L3173" s="126"/>
      <c r="M3173" s="127"/>
      <c r="N3173" s="127"/>
    </row>
    <row r="3174" spans="6:14" x14ac:dyDescent="0.25">
      <c r="F3174" s="124" t="s">
        <v>533</v>
      </c>
      <c r="G3174" s="125">
        <v>9159521</v>
      </c>
      <c r="H3174" s="126"/>
      <c r="I3174" s="126"/>
      <c r="J3174" s="124"/>
      <c r="K3174" s="124" t="s">
        <v>124</v>
      </c>
      <c r="L3174" s="126" t="s">
        <v>2179</v>
      </c>
      <c r="M3174" s="127"/>
      <c r="N3174" s="127"/>
    </row>
    <row r="3175" spans="6:14" x14ac:dyDescent="0.25">
      <c r="F3175" s="124" t="s">
        <v>535</v>
      </c>
      <c r="G3175" s="126" t="s">
        <v>2180</v>
      </c>
      <c r="H3175" s="126"/>
      <c r="I3175" s="126"/>
      <c r="J3175" s="124"/>
      <c r="K3175" s="124" t="s">
        <v>537</v>
      </c>
      <c r="L3175" s="126" t="s">
        <v>2181</v>
      </c>
      <c r="M3175" s="127"/>
      <c r="N3175" s="127"/>
    </row>
    <row r="3176" spans="6:14" x14ac:dyDescent="0.25">
      <c r="F3176" s="124" t="s">
        <v>539</v>
      </c>
      <c r="G3176" s="131" t="s">
        <v>2182</v>
      </c>
      <c r="H3176" s="126" t="s">
        <v>1629</v>
      </c>
      <c r="I3176" s="128">
        <v>551120024</v>
      </c>
      <c r="J3176" s="124" t="s">
        <v>542</v>
      </c>
      <c r="K3176" s="126"/>
      <c r="L3176" s="126" t="s">
        <v>2183</v>
      </c>
      <c r="M3176" s="127"/>
      <c r="N3176" s="127"/>
    </row>
    <row r="3177" spans="6:14" x14ac:dyDescent="0.25">
      <c r="F3177" s="124"/>
      <c r="G3177" s="131" t="s">
        <v>2184</v>
      </c>
      <c r="H3177" s="126"/>
      <c r="I3177" s="126"/>
      <c r="J3177" s="124"/>
      <c r="K3177" s="124" t="s">
        <v>544</v>
      </c>
      <c r="L3177" s="126"/>
      <c r="M3177" s="127"/>
      <c r="N3177" s="127"/>
    </row>
    <row r="3178" spans="6:14" x14ac:dyDescent="0.25">
      <c r="F3178" s="124" t="s">
        <v>545</v>
      </c>
      <c r="G3178" s="126" t="s">
        <v>198</v>
      </c>
      <c r="H3178" s="126"/>
      <c r="I3178" s="126"/>
      <c r="J3178" s="124"/>
      <c r="K3178" s="124" t="s">
        <v>546</v>
      </c>
      <c r="L3178" s="126" t="s">
        <v>2185</v>
      </c>
      <c r="M3178" s="127"/>
      <c r="N3178" s="127"/>
    </row>
    <row r="3179" spans="6:14" x14ac:dyDescent="0.25">
      <c r="F3179" s="126"/>
      <c r="G3179" s="126"/>
      <c r="H3179" s="126"/>
      <c r="I3179" s="126"/>
      <c r="J3179" s="126"/>
      <c r="K3179" s="126"/>
      <c r="L3179" s="126"/>
      <c r="M3179" s="127"/>
      <c r="N3179" s="127"/>
    </row>
    <row r="3180" spans="6:14" x14ac:dyDescent="0.25">
      <c r="F3180" s="124" t="s">
        <v>533</v>
      </c>
      <c r="G3180" s="125">
        <v>9159621</v>
      </c>
      <c r="H3180" s="126"/>
      <c r="I3180" s="126"/>
      <c r="J3180" s="124"/>
      <c r="K3180" s="124" t="s">
        <v>124</v>
      </c>
      <c r="L3180" s="126" t="s">
        <v>2186</v>
      </c>
      <c r="M3180" s="127"/>
      <c r="N3180" s="127"/>
    </row>
    <row r="3181" spans="6:14" x14ac:dyDescent="0.25">
      <c r="F3181" s="124" t="s">
        <v>535</v>
      </c>
      <c r="G3181" s="126" t="s">
        <v>914</v>
      </c>
      <c r="H3181" s="126"/>
      <c r="I3181" s="126"/>
      <c r="J3181" s="124"/>
      <c r="K3181" s="124" t="s">
        <v>537</v>
      </c>
      <c r="L3181" s="126" t="s">
        <v>2187</v>
      </c>
      <c r="M3181" s="127"/>
      <c r="N3181" s="127"/>
    </row>
    <row r="3182" spans="6:14" x14ac:dyDescent="0.25">
      <c r="F3182" s="124" t="s">
        <v>539</v>
      </c>
      <c r="G3182" s="126" t="s">
        <v>2188</v>
      </c>
      <c r="H3182" s="126" t="s">
        <v>1116</v>
      </c>
      <c r="I3182" s="128">
        <v>807517807</v>
      </c>
      <c r="J3182" s="124" t="s">
        <v>542</v>
      </c>
      <c r="K3182" s="126"/>
      <c r="L3182" s="126" t="s">
        <v>2189</v>
      </c>
      <c r="M3182" s="127"/>
      <c r="N3182" s="127"/>
    </row>
    <row r="3183" spans="6:14" x14ac:dyDescent="0.25">
      <c r="F3183" s="124"/>
      <c r="G3183" s="126"/>
      <c r="H3183" s="126"/>
      <c r="I3183" s="126"/>
      <c r="J3183" s="124"/>
      <c r="K3183" s="124" t="s">
        <v>544</v>
      </c>
      <c r="L3183" s="126"/>
      <c r="M3183" s="127"/>
      <c r="N3183" s="127"/>
    </row>
    <row r="3184" spans="6:14" x14ac:dyDescent="0.25">
      <c r="F3184" s="124" t="s">
        <v>545</v>
      </c>
      <c r="G3184" s="126" t="s">
        <v>198</v>
      </c>
      <c r="H3184" s="126"/>
      <c r="I3184" s="126"/>
      <c r="J3184" s="124"/>
      <c r="K3184" s="124" t="s">
        <v>546</v>
      </c>
      <c r="L3184" s="126" t="s">
        <v>2190</v>
      </c>
      <c r="M3184" s="127"/>
      <c r="N3184" s="127"/>
    </row>
    <row r="3185" spans="6:14" x14ac:dyDescent="0.25">
      <c r="F3185" s="126"/>
      <c r="G3185" s="126"/>
      <c r="H3185" s="126"/>
      <c r="I3185" s="126"/>
      <c r="J3185" s="126"/>
      <c r="K3185" s="126"/>
      <c r="L3185" s="126"/>
      <c r="M3185" s="127"/>
      <c r="N3185" s="127"/>
    </row>
    <row r="3186" spans="6:14" x14ac:dyDescent="0.25">
      <c r="F3186" s="124" t="s">
        <v>533</v>
      </c>
      <c r="G3186" s="125">
        <v>9159721</v>
      </c>
      <c r="H3186" s="126"/>
      <c r="I3186" s="126"/>
      <c r="J3186" s="124"/>
      <c r="K3186" s="124" t="s">
        <v>124</v>
      </c>
      <c r="L3186" s="126" t="s">
        <v>2191</v>
      </c>
      <c r="M3186" s="127"/>
      <c r="N3186" s="127"/>
    </row>
    <row r="3187" spans="6:14" x14ac:dyDescent="0.25">
      <c r="F3187" s="124" t="s">
        <v>535</v>
      </c>
      <c r="G3187" s="126" t="s">
        <v>581</v>
      </c>
      <c r="H3187" s="126"/>
      <c r="I3187" s="126"/>
      <c r="J3187" s="124"/>
      <c r="K3187" s="124" t="s">
        <v>537</v>
      </c>
      <c r="L3187" s="126" t="s">
        <v>2192</v>
      </c>
      <c r="M3187" s="127"/>
      <c r="N3187" s="127"/>
    </row>
    <row r="3188" spans="6:14" x14ac:dyDescent="0.25">
      <c r="F3188" s="124" t="s">
        <v>539</v>
      </c>
      <c r="G3188" s="126" t="s">
        <v>2193</v>
      </c>
      <c r="H3188" s="126" t="s">
        <v>1521</v>
      </c>
      <c r="I3188" s="128">
        <v>317931927</v>
      </c>
      <c r="J3188" s="124" t="s">
        <v>542</v>
      </c>
      <c r="K3188" s="126"/>
      <c r="L3188" s="126" t="s">
        <v>2194</v>
      </c>
      <c r="M3188" s="127"/>
      <c r="N3188" s="127"/>
    </row>
    <row r="3189" spans="6:14" x14ac:dyDescent="0.25">
      <c r="F3189" s="124"/>
      <c r="G3189" s="126"/>
      <c r="H3189" s="126"/>
      <c r="I3189" s="126"/>
      <c r="J3189" s="124"/>
      <c r="K3189" s="124" t="s">
        <v>544</v>
      </c>
      <c r="L3189" s="126"/>
      <c r="M3189" s="127"/>
      <c r="N3189" s="127"/>
    </row>
    <row r="3190" spans="6:14" x14ac:dyDescent="0.25">
      <c r="F3190" s="124" t="s">
        <v>545</v>
      </c>
      <c r="G3190" s="126" t="s">
        <v>198</v>
      </c>
      <c r="H3190" s="126"/>
      <c r="I3190" s="126"/>
      <c r="J3190" s="124"/>
      <c r="K3190" s="124" t="s">
        <v>546</v>
      </c>
      <c r="L3190" s="126" t="s">
        <v>2195</v>
      </c>
      <c r="M3190" s="127"/>
      <c r="N3190" s="127"/>
    </row>
    <row r="3191" spans="6:14" x14ac:dyDescent="0.25">
      <c r="F3191" s="126"/>
      <c r="G3191" s="126"/>
      <c r="H3191" s="126"/>
      <c r="I3191" s="126"/>
      <c r="J3191" s="126"/>
      <c r="K3191" s="126"/>
      <c r="L3191" s="126"/>
      <c r="M3191" s="127"/>
      <c r="N3191" s="127"/>
    </row>
    <row r="3192" spans="6:14" x14ac:dyDescent="0.25">
      <c r="F3192" s="124" t="s">
        <v>533</v>
      </c>
      <c r="G3192" s="125">
        <v>9159921</v>
      </c>
      <c r="H3192" s="126"/>
      <c r="I3192" s="126"/>
      <c r="J3192" s="124"/>
      <c r="K3192" s="124" t="s">
        <v>124</v>
      </c>
      <c r="L3192" s="126" t="s">
        <v>2196</v>
      </c>
      <c r="M3192" s="127"/>
      <c r="N3192" s="127"/>
    </row>
    <row r="3193" spans="6:14" x14ac:dyDescent="0.25">
      <c r="F3193" s="124" t="s">
        <v>535</v>
      </c>
      <c r="G3193" s="126" t="s">
        <v>2197</v>
      </c>
      <c r="H3193" s="126"/>
      <c r="I3193" s="126"/>
      <c r="J3193" s="124"/>
      <c r="K3193" s="124" t="s">
        <v>537</v>
      </c>
      <c r="L3193" s="126" t="s">
        <v>2198</v>
      </c>
      <c r="M3193" s="127"/>
      <c r="N3193" s="127"/>
    </row>
    <row r="3194" spans="6:14" x14ac:dyDescent="0.25">
      <c r="F3194" s="124" t="s">
        <v>539</v>
      </c>
      <c r="G3194" s="126" t="s">
        <v>2199</v>
      </c>
      <c r="H3194" s="126" t="s">
        <v>2200</v>
      </c>
      <c r="I3194" s="128">
        <v>995010000</v>
      </c>
      <c r="J3194" s="124" t="s">
        <v>542</v>
      </c>
      <c r="K3194" s="126"/>
      <c r="L3194" s="126" t="s">
        <v>2201</v>
      </c>
      <c r="M3194" s="127"/>
      <c r="N3194" s="127"/>
    </row>
    <row r="3195" spans="6:14" x14ac:dyDescent="0.25">
      <c r="F3195" s="124"/>
      <c r="G3195" s="126"/>
      <c r="H3195" s="126"/>
      <c r="I3195" s="126"/>
      <c r="J3195" s="124"/>
      <c r="K3195" s="124" t="s">
        <v>544</v>
      </c>
      <c r="L3195" s="126"/>
      <c r="M3195" s="127"/>
      <c r="N3195" s="127"/>
    </row>
    <row r="3196" spans="6:14" x14ac:dyDescent="0.25">
      <c r="F3196" s="124" t="s">
        <v>545</v>
      </c>
      <c r="G3196" s="126" t="s">
        <v>198</v>
      </c>
      <c r="H3196" s="126"/>
      <c r="I3196" s="126"/>
      <c r="J3196" s="124"/>
      <c r="K3196" s="124" t="s">
        <v>546</v>
      </c>
      <c r="L3196" s="126" t="s">
        <v>2202</v>
      </c>
      <c r="M3196" s="127"/>
      <c r="N3196" s="127"/>
    </row>
    <row r="3197" spans="6:14" x14ac:dyDescent="0.25">
      <c r="F3197" s="126"/>
      <c r="G3197" s="126"/>
      <c r="H3197" s="126"/>
      <c r="I3197" s="126"/>
      <c r="J3197" s="126"/>
      <c r="K3197" s="126"/>
      <c r="L3197" s="126"/>
      <c r="M3197" s="127"/>
      <c r="N3197" s="127"/>
    </row>
    <row r="3198" spans="6:14" x14ac:dyDescent="0.25">
      <c r="F3198" s="124" t="s">
        <v>533</v>
      </c>
      <c r="G3198" s="125">
        <v>9160021</v>
      </c>
      <c r="H3198" s="126"/>
      <c r="I3198" s="126"/>
      <c r="J3198" s="124"/>
      <c r="K3198" s="124" t="s">
        <v>124</v>
      </c>
      <c r="L3198" s="126" t="s">
        <v>2203</v>
      </c>
      <c r="M3198" s="127"/>
      <c r="N3198" s="127"/>
    </row>
    <row r="3199" spans="6:14" x14ac:dyDescent="0.25">
      <c r="F3199" s="124" t="s">
        <v>535</v>
      </c>
      <c r="G3199" s="126" t="s">
        <v>914</v>
      </c>
      <c r="H3199" s="126"/>
      <c r="I3199" s="126"/>
      <c r="J3199" s="124"/>
      <c r="K3199" s="124" t="s">
        <v>537</v>
      </c>
      <c r="L3199" s="126" t="s">
        <v>2204</v>
      </c>
      <c r="M3199" s="127"/>
      <c r="N3199" s="127"/>
    </row>
    <row r="3200" spans="6:14" x14ac:dyDescent="0.25">
      <c r="F3200" s="124" t="s">
        <v>539</v>
      </c>
      <c r="G3200" s="126" t="s">
        <v>1751</v>
      </c>
      <c r="H3200" s="126" t="s">
        <v>2205</v>
      </c>
      <c r="I3200" s="128">
        <v>210463164</v>
      </c>
      <c r="J3200" s="124" t="s">
        <v>542</v>
      </c>
      <c r="K3200" s="126"/>
      <c r="L3200" s="126" t="s">
        <v>2206</v>
      </c>
      <c r="M3200" s="127"/>
      <c r="N3200" s="127"/>
    </row>
    <row r="3201" spans="6:14" x14ac:dyDescent="0.25">
      <c r="F3201" s="124"/>
      <c r="G3201" s="126"/>
      <c r="H3201" s="126"/>
      <c r="I3201" s="126"/>
      <c r="J3201" s="124"/>
      <c r="K3201" s="124" t="s">
        <v>544</v>
      </c>
      <c r="L3201" s="126"/>
      <c r="M3201" s="127"/>
      <c r="N3201" s="127"/>
    </row>
    <row r="3202" spans="6:14" x14ac:dyDescent="0.25">
      <c r="F3202" s="124" t="s">
        <v>545</v>
      </c>
      <c r="G3202" s="126" t="s">
        <v>198</v>
      </c>
      <c r="H3202" s="126"/>
      <c r="I3202" s="126"/>
      <c r="J3202" s="124"/>
      <c r="K3202" s="124" t="s">
        <v>546</v>
      </c>
      <c r="L3202" s="126" t="s">
        <v>198</v>
      </c>
      <c r="M3202" s="127"/>
      <c r="N3202" s="127"/>
    </row>
    <row r="3203" spans="6:14" x14ac:dyDescent="0.25">
      <c r="F3203" s="126"/>
      <c r="G3203" s="126"/>
      <c r="H3203" s="126"/>
      <c r="I3203" s="126"/>
      <c r="J3203" s="126"/>
      <c r="K3203" s="126"/>
      <c r="L3203" s="126"/>
      <c r="M3203" s="127"/>
      <c r="N3203" s="127"/>
    </row>
    <row r="3204" spans="6:14" x14ac:dyDescent="0.25">
      <c r="F3204" s="124" t="s">
        <v>533</v>
      </c>
      <c r="G3204" s="125">
        <v>9160121</v>
      </c>
      <c r="H3204" s="126"/>
      <c r="I3204" s="126"/>
      <c r="J3204" s="124"/>
      <c r="K3204" s="124" t="s">
        <v>124</v>
      </c>
      <c r="L3204" s="126" t="s">
        <v>2207</v>
      </c>
      <c r="M3204" s="127"/>
      <c r="N3204" s="127"/>
    </row>
    <row r="3205" spans="6:14" x14ac:dyDescent="0.25">
      <c r="F3205" s="124" t="s">
        <v>535</v>
      </c>
      <c r="G3205" s="126" t="s">
        <v>2208</v>
      </c>
      <c r="H3205" s="126"/>
      <c r="I3205" s="126"/>
      <c r="J3205" s="124"/>
      <c r="K3205" s="124" t="s">
        <v>537</v>
      </c>
      <c r="L3205" s="126" t="s">
        <v>2209</v>
      </c>
      <c r="M3205" s="127"/>
      <c r="N3205" s="127"/>
    </row>
    <row r="3206" spans="6:14" x14ac:dyDescent="0.25">
      <c r="F3206" s="124" t="s">
        <v>539</v>
      </c>
      <c r="G3206" s="131" t="s">
        <v>1748</v>
      </c>
      <c r="H3206" s="126" t="s">
        <v>1296</v>
      </c>
      <c r="I3206" s="126" t="s">
        <v>2210</v>
      </c>
      <c r="J3206" s="124" t="s">
        <v>542</v>
      </c>
      <c r="K3206" s="126"/>
      <c r="L3206" s="126" t="s">
        <v>2211</v>
      </c>
      <c r="M3206" s="127"/>
      <c r="N3206" s="127"/>
    </row>
    <row r="3207" spans="6:14" x14ac:dyDescent="0.25">
      <c r="F3207" s="124"/>
      <c r="G3207" s="131" t="s">
        <v>1295</v>
      </c>
      <c r="H3207" s="126"/>
      <c r="I3207" s="126"/>
      <c r="J3207" s="124"/>
      <c r="K3207" s="124" t="s">
        <v>544</v>
      </c>
      <c r="L3207" s="126"/>
      <c r="M3207" s="127"/>
      <c r="N3207" s="127"/>
    </row>
    <row r="3208" spans="6:14" x14ac:dyDescent="0.25">
      <c r="F3208" s="124" t="s">
        <v>545</v>
      </c>
      <c r="G3208" s="126" t="s">
        <v>198</v>
      </c>
      <c r="H3208" s="126"/>
      <c r="I3208" s="126"/>
      <c r="J3208" s="124"/>
      <c r="K3208" s="124" t="s">
        <v>546</v>
      </c>
      <c r="L3208" s="126" t="s">
        <v>2212</v>
      </c>
      <c r="M3208" s="127"/>
      <c r="N3208" s="127"/>
    </row>
    <row r="3209" spans="6:14" x14ac:dyDescent="0.25">
      <c r="F3209" s="126"/>
      <c r="G3209" s="126"/>
      <c r="H3209" s="126"/>
      <c r="I3209" s="126"/>
      <c r="J3209" s="126"/>
      <c r="K3209" s="126"/>
      <c r="L3209" s="126"/>
      <c r="M3209" s="127"/>
      <c r="N3209" s="127"/>
    </row>
    <row r="3210" spans="6:14" x14ac:dyDescent="0.25">
      <c r="F3210" s="124" t="s">
        <v>533</v>
      </c>
      <c r="G3210" s="125">
        <v>9160221</v>
      </c>
      <c r="H3210" s="126"/>
      <c r="I3210" s="126"/>
      <c r="J3210" s="124"/>
      <c r="K3210" s="124" t="s">
        <v>124</v>
      </c>
      <c r="L3210" s="126" t="s">
        <v>2213</v>
      </c>
      <c r="M3210" s="127"/>
      <c r="N3210" s="127"/>
    </row>
    <row r="3211" spans="6:14" x14ac:dyDescent="0.25">
      <c r="F3211" s="124" t="s">
        <v>535</v>
      </c>
      <c r="G3211" s="126" t="s">
        <v>2214</v>
      </c>
      <c r="H3211" s="126"/>
      <c r="I3211" s="126"/>
      <c r="J3211" s="124"/>
      <c r="K3211" s="124" t="s">
        <v>537</v>
      </c>
      <c r="L3211" s="126" t="s">
        <v>2215</v>
      </c>
      <c r="M3211" s="127"/>
      <c r="N3211" s="127"/>
    </row>
    <row r="3212" spans="6:14" x14ac:dyDescent="0.25">
      <c r="F3212" s="124" t="s">
        <v>539</v>
      </c>
      <c r="G3212" s="126" t="s">
        <v>1107</v>
      </c>
      <c r="H3212" s="126" t="s">
        <v>682</v>
      </c>
      <c r="I3212" s="128">
        <v>770290000</v>
      </c>
      <c r="J3212" s="124" t="s">
        <v>542</v>
      </c>
      <c r="K3212" s="126"/>
      <c r="L3212" s="126" t="s">
        <v>687</v>
      </c>
      <c r="M3212" s="127"/>
      <c r="N3212" s="127"/>
    </row>
    <row r="3213" spans="6:14" x14ac:dyDescent="0.25">
      <c r="F3213" s="124"/>
      <c r="G3213" s="126"/>
      <c r="H3213" s="126"/>
      <c r="I3213" s="126"/>
      <c r="J3213" s="124"/>
      <c r="K3213" s="124" t="s">
        <v>544</v>
      </c>
      <c r="L3213" s="126"/>
      <c r="M3213" s="127"/>
      <c r="N3213" s="127"/>
    </row>
    <row r="3214" spans="6:14" x14ac:dyDescent="0.25">
      <c r="F3214" s="124" t="s">
        <v>545</v>
      </c>
      <c r="G3214" s="126" t="s">
        <v>198</v>
      </c>
      <c r="H3214" s="126"/>
      <c r="I3214" s="126"/>
      <c r="J3214" s="124"/>
      <c r="K3214" s="124" t="s">
        <v>546</v>
      </c>
      <c r="L3214" s="126" t="s">
        <v>198</v>
      </c>
      <c r="M3214" s="127"/>
      <c r="N3214" s="127"/>
    </row>
    <row r="3215" spans="6:14" x14ac:dyDescent="0.25">
      <c r="F3215" s="126"/>
      <c r="G3215" s="126"/>
      <c r="H3215" s="126"/>
      <c r="I3215" s="126"/>
      <c r="J3215" s="126"/>
      <c r="K3215" s="126"/>
      <c r="L3215" s="126"/>
      <c r="M3215" s="127"/>
      <c r="N3215" s="127"/>
    </row>
    <row r="3216" spans="6:14" x14ac:dyDescent="0.25">
      <c r="F3216" s="126"/>
      <c r="G3216" s="126"/>
      <c r="H3216" s="126"/>
      <c r="I3216" s="126"/>
      <c r="J3216" s="129" t="s">
        <v>586</v>
      </c>
      <c r="K3216" s="130">
        <v>65</v>
      </c>
      <c r="L3216" s="129" t="s">
        <v>587</v>
      </c>
      <c r="M3216" s="127"/>
      <c r="N3216" s="127"/>
    </row>
    <row r="3217" spans="6:14" x14ac:dyDescent="0.25">
      <c r="F3217" s="126"/>
      <c r="G3217" s="126"/>
      <c r="H3217" s="126"/>
      <c r="I3217" s="126"/>
      <c r="J3217" s="126"/>
      <c r="K3217" s="126"/>
      <c r="L3217" s="126"/>
      <c r="M3217" s="127"/>
      <c r="N3217" s="127"/>
    </row>
    <row r="3218" spans="6:14" x14ac:dyDescent="0.25">
      <c r="F3218" s="124"/>
      <c r="G3218" s="124"/>
      <c r="H3218" s="124"/>
      <c r="I3218" s="126"/>
      <c r="J3218" s="126"/>
      <c r="K3218" s="126"/>
      <c r="L3218" s="126"/>
      <c r="M3218" s="127"/>
      <c r="N3218" s="127"/>
    </row>
    <row r="3219" spans="6:14" x14ac:dyDescent="0.25">
      <c r="F3219" s="126" t="s">
        <v>588</v>
      </c>
      <c r="G3219" s="126"/>
      <c r="H3219" s="126"/>
      <c r="I3219" s="126"/>
      <c r="J3219" s="126"/>
      <c r="K3219" s="126"/>
      <c r="L3219" s="126"/>
      <c r="M3219" s="127"/>
      <c r="N3219" s="127"/>
    </row>
    <row r="3220" spans="6:14" x14ac:dyDescent="0.25">
      <c r="F3220" s="126" t="s">
        <v>589</v>
      </c>
      <c r="G3220" s="126"/>
      <c r="H3220" s="126"/>
      <c r="I3220" s="126"/>
      <c r="J3220" s="126"/>
      <c r="K3220" s="126"/>
      <c r="L3220" s="126"/>
      <c r="M3220" s="127"/>
      <c r="N3220" s="127"/>
    </row>
    <row r="3221" spans="6:14" x14ac:dyDescent="0.25">
      <c r="F3221" s="126"/>
      <c r="G3221" s="126"/>
      <c r="H3221" s="126"/>
      <c r="I3221" s="126"/>
      <c r="J3221" s="126"/>
      <c r="K3221" s="126"/>
      <c r="L3221" s="126"/>
      <c r="M3221" s="127"/>
      <c r="N3221" s="127"/>
    </row>
    <row r="3222" spans="6:14" x14ac:dyDescent="0.25">
      <c r="F3222" s="124" t="s">
        <v>533</v>
      </c>
      <c r="G3222" s="125">
        <v>9160321</v>
      </c>
      <c r="H3222" s="126"/>
      <c r="I3222" s="126"/>
      <c r="J3222" s="124"/>
      <c r="K3222" s="124" t="s">
        <v>124</v>
      </c>
      <c r="L3222" s="126" t="s">
        <v>2216</v>
      </c>
      <c r="M3222" s="127"/>
      <c r="N3222" s="127"/>
    </row>
    <row r="3223" spans="6:14" x14ac:dyDescent="0.25">
      <c r="F3223" s="124" t="s">
        <v>535</v>
      </c>
      <c r="G3223" s="126" t="s">
        <v>2217</v>
      </c>
      <c r="H3223" s="126"/>
      <c r="I3223" s="126"/>
      <c r="J3223" s="124"/>
      <c r="K3223" s="124" t="s">
        <v>537</v>
      </c>
      <c r="L3223" s="126" t="s">
        <v>2218</v>
      </c>
      <c r="M3223" s="127"/>
      <c r="N3223" s="127"/>
    </row>
    <row r="3224" spans="6:14" x14ac:dyDescent="0.25">
      <c r="F3224" s="124" t="s">
        <v>539</v>
      </c>
      <c r="G3224" s="126" t="s">
        <v>1553</v>
      </c>
      <c r="H3224" s="126" t="s">
        <v>941</v>
      </c>
      <c r="I3224" s="128">
        <v>631666149</v>
      </c>
      <c r="J3224" s="124" t="s">
        <v>542</v>
      </c>
      <c r="K3224" s="126"/>
      <c r="L3224" s="126" t="s">
        <v>2219</v>
      </c>
      <c r="M3224" s="127"/>
      <c r="N3224" s="127"/>
    </row>
    <row r="3225" spans="6:14" x14ac:dyDescent="0.25">
      <c r="F3225" s="124"/>
      <c r="G3225" s="126"/>
      <c r="H3225" s="126"/>
      <c r="I3225" s="126"/>
      <c r="J3225" s="124"/>
      <c r="K3225" s="124" t="s">
        <v>544</v>
      </c>
      <c r="L3225" s="126"/>
      <c r="M3225" s="127"/>
      <c r="N3225" s="127"/>
    </row>
    <row r="3226" spans="6:14" x14ac:dyDescent="0.25">
      <c r="F3226" s="124" t="s">
        <v>545</v>
      </c>
      <c r="G3226" s="126" t="s">
        <v>198</v>
      </c>
      <c r="H3226" s="126"/>
      <c r="I3226" s="126"/>
      <c r="J3226" s="124"/>
      <c r="K3226" s="124" t="s">
        <v>546</v>
      </c>
      <c r="L3226" s="126" t="s">
        <v>2220</v>
      </c>
      <c r="M3226" s="127"/>
      <c r="N3226" s="127"/>
    </row>
    <row r="3227" spans="6:14" x14ac:dyDescent="0.25">
      <c r="F3227" s="126"/>
      <c r="G3227" s="126"/>
      <c r="H3227" s="126"/>
      <c r="I3227" s="126"/>
      <c r="J3227" s="126"/>
      <c r="K3227" s="126"/>
      <c r="L3227" s="126"/>
      <c r="M3227" s="127"/>
      <c r="N3227" s="127"/>
    </row>
    <row r="3228" spans="6:14" x14ac:dyDescent="0.25">
      <c r="F3228" s="124" t="s">
        <v>533</v>
      </c>
      <c r="G3228" s="125">
        <v>9160421</v>
      </c>
      <c r="H3228" s="126"/>
      <c r="I3228" s="126"/>
      <c r="J3228" s="124"/>
      <c r="K3228" s="124" t="s">
        <v>124</v>
      </c>
      <c r="L3228" s="126" t="s">
        <v>2221</v>
      </c>
      <c r="M3228" s="127"/>
      <c r="N3228" s="127"/>
    </row>
    <row r="3229" spans="6:14" x14ac:dyDescent="0.25">
      <c r="F3229" s="124" t="s">
        <v>535</v>
      </c>
      <c r="G3229" s="126" t="s">
        <v>2222</v>
      </c>
      <c r="H3229" s="126"/>
      <c r="I3229" s="126"/>
      <c r="J3229" s="124"/>
      <c r="K3229" s="124" t="s">
        <v>537</v>
      </c>
      <c r="L3229" s="126" t="s">
        <v>2223</v>
      </c>
      <c r="M3229" s="127"/>
      <c r="N3229" s="127"/>
    </row>
    <row r="3230" spans="6:14" x14ac:dyDescent="0.25">
      <c r="F3230" s="124" t="s">
        <v>539</v>
      </c>
      <c r="G3230" s="126" t="s">
        <v>2224</v>
      </c>
      <c r="H3230" s="126" t="s">
        <v>941</v>
      </c>
      <c r="I3230" s="128">
        <v>640850612</v>
      </c>
      <c r="J3230" s="124" t="s">
        <v>542</v>
      </c>
      <c r="K3230" s="126"/>
      <c r="L3230" s="126" t="s">
        <v>2225</v>
      </c>
      <c r="M3230" s="127"/>
      <c r="N3230" s="127"/>
    </row>
    <row r="3231" spans="6:14" x14ac:dyDescent="0.25">
      <c r="F3231" s="124"/>
      <c r="G3231" s="126"/>
      <c r="H3231" s="126"/>
      <c r="I3231" s="126"/>
      <c r="J3231" s="124"/>
      <c r="K3231" s="124" t="s">
        <v>544</v>
      </c>
      <c r="L3231" s="126"/>
      <c r="M3231" s="127"/>
      <c r="N3231" s="127"/>
    </row>
    <row r="3232" spans="6:14" x14ac:dyDescent="0.25">
      <c r="F3232" s="124" t="s">
        <v>545</v>
      </c>
      <c r="G3232" s="126" t="s">
        <v>198</v>
      </c>
      <c r="H3232" s="126"/>
      <c r="I3232" s="126"/>
      <c r="J3232" s="124"/>
      <c r="K3232" s="124" t="s">
        <v>546</v>
      </c>
      <c r="L3232" s="126" t="s">
        <v>2226</v>
      </c>
      <c r="M3232" s="127"/>
      <c r="N3232" s="127"/>
    </row>
    <row r="3233" spans="6:14" x14ac:dyDescent="0.25">
      <c r="F3233" s="126"/>
      <c r="G3233" s="126"/>
      <c r="H3233" s="126"/>
      <c r="I3233" s="126"/>
      <c r="J3233" s="126"/>
      <c r="K3233" s="126"/>
      <c r="L3233" s="126"/>
      <c r="M3233" s="127"/>
      <c r="N3233" s="127"/>
    </row>
    <row r="3234" spans="6:14" x14ac:dyDescent="0.25">
      <c r="F3234" s="124" t="s">
        <v>533</v>
      </c>
      <c r="G3234" s="125">
        <v>9160521</v>
      </c>
      <c r="H3234" s="126"/>
      <c r="I3234" s="126"/>
      <c r="J3234" s="124"/>
      <c r="K3234" s="124" t="s">
        <v>124</v>
      </c>
      <c r="L3234" s="126" t="s">
        <v>2227</v>
      </c>
      <c r="M3234" s="127"/>
      <c r="N3234" s="127"/>
    </row>
    <row r="3235" spans="6:14" x14ac:dyDescent="0.25">
      <c r="F3235" s="124" t="s">
        <v>535</v>
      </c>
      <c r="G3235" s="126" t="s">
        <v>2228</v>
      </c>
      <c r="H3235" s="126"/>
      <c r="I3235" s="126"/>
      <c r="J3235" s="124"/>
      <c r="K3235" s="124" t="s">
        <v>537</v>
      </c>
      <c r="L3235" s="126" t="s">
        <v>2229</v>
      </c>
      <c r="M3235" s="127"/>
      <c r="N3235" s="127"/>
    </row>
    <row r="3236" spans="6:14" x14ac:dyDescent="0.25">
      <c r="F3236" s="124" t="s">
        <v>539</v>
      </c>
      <c r="G3236" s="126" t="s">
        <v>2230</v>
      </c>
      <c r="H3236" s="126" t="s">
        <v>1644</v>
      </c>
      <c r="I3236" s="128">
        <v>379500923</v>
      </c>
      <c r="J3236" s="124" t="s">
        <v>542</v>
      </c>
      <c r="K3236" s="126"/>
      <c r="L3236" s="126" t="s">
        <v>2231</v>
      </c>
      <c r="M3236" s="127"/>
      <c r="N3236" s="127"/>
    </row>
    <row r="3237" spans="6:14" x14ac:dyDescent="0.25">
      <c r="F3237" s="124"/>
      <c r="G3237" s="126"/>
      <c r="H3237" s="126"/>
      <c r="I3237" s="126"/>
      <c r="J3237" s="124"/>
      <c r="K3237" s="124" t="s">
        <v>544</v>
      </c>
      <c r="L3237" s="126"/>
      <c r="M3237" s="127"/>
      <c r="N3237" s="127"/>
    </row>
    <row r="3238" spans="6:14" x14ac:dyDescent="0.25">
      <c r="F3238" s="124" t="s">
        <v>545</v>
      </c>
      <c r="G3238" s="126" t="s">
        <v>198</v>
      </c>
      <c r="H3238" s="126"/>
      <c r="I3238" s="126"/>
      <c r="J3238" s="124"/>
      <c r="K3238" s="124" t="s">
        <v>546</v>
      </c>
      <c r="L3238" s="126" t="s">
        <v>2232</v>
      </c>
      <c r="M3238" s="127"/>
      <c r="N3238" s="127"/>
    </row>
    <row r="3239" spans="6:14" x14ac:dyDescent="0.25">
      <c r="F3239" s="126"/>
      <c r="G3239" s="126"/>
      <c r="H3239" s="126"/>
      <c r="I3239" s="126"/>
      <c r="J3239" s="126"/>
      <c r="K3239" s="126"/>
      <c r="L3239" s="126"/>
      <c r="M3239" s="127"/>
      <c r="N3239" s="127"/>
    </row>
    <row r="3240" spans="6:14" x14ac:dyDescent="0.25">
      <c r="F3240" s="124" t="s">
        <v>533</v>
      </c>
      <c r="G3240" s="125">
        <v>9161121</v>
      </c>
      <c r="H3240" s="126"/>
      <c r="I3240" s="126"/>
      <c r="J3240" s="124"/>
      <c r="K3240" s="124" t="s">
        <v>124</v>
      </c>
      <c r="L3240" s="126" t="s">
        <v>2233</v>
      </c>
      <c r="M3240" s="127"/>
      <c r="N3240" s="127"/>
    </row>
    <row r="3241" spans="6:14" x14ac:dyDescent="0.25">
      <c r="F3241" s="124" t="s">
        <v>535</v>
      </c>
      <c r="G3241" s="126" t="s">
        <v>1351</v>
      </c>
      <c r="H3241" s="126"/>
      <c r="I3241" s="126"/>
      <c r="J3241" s="124"/>
      <c r="K3241" s="124" t="s">
        <v>537</v>
      </c>
      <c r="L3241" s="126" t="s">
        <v>961</v>
      </c>
      <c r="M3241" s="127"/>
      <c r="N3241" s="127"/>
    </row>
    <row r="3242" spans="6:14" x14ac:dyDescent="0.25">
      <c r="F3242" s="124" t="s">
        <v>539</v>
      </c>
      <c r="G3242" s="126" t="s">
        <v>962</v>
      </c>
      <c r="H3242" s="126" t="s">
        <v>963</v>
      </c>
      <c r="I3242" s="128">
        <v>891346245</v>
      </c>
      <c r="J3242" s="124" t="s">
        <v>542</v>
      </c>
      <c r="K3242" s="126"/>
      <c r="L3242" s="126" t="s">
        <v>964</v>
      </c>
      <c r="M3242" s="127"/>
      <c r="N3242" s="127"/>
    </row>
    <row r="3243" spans="6:14" x14ac:dyDescent="0.25">
      <c r="F3243" s="124"/>
      <c r="G3243" s="126"/>
      <c r="H3243" s="126"/>
      <c r="I3243" s="126"/>
      <c r="J3243" s="124"/>
      <c r="K3243" s="124" t="s">
        <v>544</v>
      </c>
      <c r="L3243" s="126"/>
      <c r="M3243" s="127"/>
      <c r="N3243" s="127"/>
    </row>
    <row r="3244" spans="6:14" x14ac:dyDescent="0.25">
      <c r="F3244" s="124" t="s">
        <v>545</v>
      </c>
      <c r="G3244" s="126" t="s">
        <v>198</v>
      </c>
      <c r="H3244" s="126"/>
      <c r="I3244" s="126"/>
      <c r="J3244" s="124"/>
      <c r="K3244" s="124" t="s">
        <v>546</v>
      </c>
      <c r="L3244" s="126" t="s">
        <v>975</v>
      </c>
      <c r="M3244" s="127"/>
      <c r="N3244" s="127"/>
    </row>
    <row r="3245" spans="6:14" x14ac:dyDescent="0.25">
      <c r="F3245" s="126"/>
      <c r="G3245" s="126"/>
      <c r="H3245" s="126"/>
      <c r="I3245" s="126"/>
      <c r="J3245" s="126"/>
      <c r="K3245" s="126"/>
      <c r="L3245" s="126"/>
      <c r="M3245" s="127"/>
      <c r="N3245" s="127"/>
    </row>
    <row r="3246" spans="6:14" x14ac:dyDescent="0.25">
      <c r="F3246" s="124" t="s">
        <v>533</v>
      </c>
      <c r="G3246" s="125">
        <v>9161221</v>
      </c>
      <c r="H3246" s="126"/>
      <c r="I3246" s="126"/>
      <c r="J3246" s="124"/>
      <c r="K3246" s="124" t="s">
        <v>124</v>
      </c>
      <c r="L3246" s="126" t="s">
        <v>2234</v>
      </c>
      <c r="M3246" s="127"/>
      <c r="N3246" s="127"/>
    </row>
    <row r="3247" spans="6:14" x14ac:dyDescent="0.25">
      <c r="F3247" s="124" t="s">
        <v>535</v>
      </c>
      <c r="G3247" s="126" t="s">
        <v>2174</v>
      </c>
      <c r="H3247" s="126"/>
      <c r="I3247" s="126"/>
      <c r="J3247" s="124"/>
      <c r="K3247" s="124" t="s">
        <v>537</v>
      </c>
      <c r="L3247" s="126" t="s">
        <v>961</v>
      </c>
      <c r="M3247" s="127"/>
      <c r="N3247" s="127"/>
    </row>
    <row r="3248" spans="6:14" x14ac:dyDescent="0.25">
      <c r="F3248" s="124" t="s">
        <v>539</v>
      </c>
      <c r="G3248" s="126" t="s">
        <v>962</v>
      </c>
      <c r="H3248" s="126" t="s">
        <v>963</v>
      </c>
      <c r="I3248" s="128">
        <v>891346245</v>
      </c>
      <c r="J3248" s="124" t="s">
        <v>542</v>
      </c>
      <c r="K3248" s="126"/>
      <c r="L3248" s="126" t="s">
        <v>964</v>
      </c>
      <c r="M3248" s="127"/>
      <c r="N3248" s="127"/>
    </row>
    <row r="3249" spans="6:14" x14ac:dyDescent="0.25">
      <c r="F3249" s="124"/>
      <c r="G3249" s="126"/>
      <c r="H3249" s="126"/>
      <c r="I3249" s="126"/>
      <c r="J3249" s="124"/>
      <c r="K3249" s="124" t="s">
        <v>544</v>
      </c>
      <c r="L3249" s="126"/>
      <c r="M3249" s="127"/>
      <c r="N3249" s="127"/>
    </row>
    <row r="3250" spans="6:14" x14ac:dyDescent="0.25">
      <c r="F3250" s="124" t="s">
        <v>545</v>
      </c>
      <c r="G3250" s="126" t="s">
        <v>198</v>
      </c>
      <c r="H3250" s="126"/>
      <c r="I3250" s="126"/>
      <c r="J3250" s="124"/>
      <c r="K3250" s="124" t="s">
        <v>546</v>
      </c>
      <c r="L3250" s="126" t="s">
        <v>975</v>
      </c>
      <c r="M3250" s="127"/>
      <c r="N3250" s="127"/>
    </row>
    <row r="3251" spans="6:14" x14ac:dyDescent="0.25">
      <c r="F3251" s="126"/>
      <c r="G3251" s="126"/>
      <c r="H3251" s="126"/>
      <c r="I3251" s="126"/>
      <c r="J3251" s="126"/>
      <c r="K3251" s="126"/>
      <c r="L3251" s="126"/>
      <c r="M3251" s="127"/>
      <c r="N3251" s="127"/>
    </row>
    <row r="3252" spans="6:14" x14ac:dyDescent="0.25">
      <c r="F3252" s="124" t="s">
        <v>533</v>
      </c>
      <c r="G3252" s="125">
        <v>9161321</v>
      </c>
      <c r="H3252" s="126"/>
      <c r="I3252" s="126"/>
      <c r="J3252" s="124"/>
      <c r="K3252" s="124" t="s">
        <v>124</v>
      </c>
      <c r="L3252" s="126" t="s">
        <v>2235</v>
      </c>
      <c r="M3252" s="127"/>
      <c r="N3252" s="127"/>
    </row>
    <row r="3253" spans="6:14" x14ac:dyDescent="0.25">
      <c r="F3253" s="124" t="s">
        <v>535</v>
      </c>
      <c r="G3253" s="126" t="s">
        <v>2174</v>
      </c>
      <c r="H3253" s="126"/>
      <c r="I3253" s="126"/>
      <c r="J3253" s="124"/>
      <c r="K3253" s="124" t="s">
        <v>537</v>
      </c>
      <c r="L3253" s="126" t="s">
        <v>961</v>
      </c>
      <c r="M3253" s="127"/>
      <c r="N3253" s="127"/>
    </row>
    <row r="3254" spans="6:14" x14ac:dyDescent="0.25">
      <c r="F3254" s="124" t="s">
        <v>539</v>
      </c>
      <c r="G3254" s="126" t="s">
        <v>962</v>
      </c>
      <c r="H3254" s="126" t="s">
        <v>963</v>
      </c>
      <c r="I3254" s="128">
        <v>891346245</v>
      </c>
      <c r="J3254" s="124" t="s">
        <v>542</v>
      </c>
      <c r="K3254" s="126"/>
      <c r="L3254" s="126" t="s">
        <v>964</v>
      </c>
      <c r="M3254" s="127"/>
      <c r="N3254" s="127"/>
    </row>
    <row r="3255" spans="6:14" x14ac:dyDescent="0.25">
      <c r="F3255" s="124"/>
      <c r="G3255" s="126"/>
      <c r="H3255" s="126"/>
      <c r="I3255" s="126"/>
      <c r="J3255" s="124"/>
      <c r="K3255" s="124" t="s">
        <v>544</v>
      </c>
      <c r="L3255" s="126"/>
      <c r="M3255" s="127"/>
      <c r="N3255" s="127"/>
    </row>
    <row r="3256" spans="6:14" x14ac:dyDescent="0.25">
      <c r="F3256" s="124" t="s">
        <v>545</v>
      </c>
      <c r="G3256" s="126" t="s">
        <v>198</v>
      </c>
      <c r="H3256" s="126"/>
      <c r="I3256" s="126"/>
      <c r="J3256" s="124"/>
      <c r="K3256" s="124" t="s">
        <v>546</v>
      </c>
      <c r="L3256" s="126" t="s">
        <v>975</v>
      </c>
      <c r="M3256" s="127"/>
      <c r="N3256" s="127"/>
    </row>
    <row r="3257" spans="6:14" x14ac:dyDescent="0.25">
      <c r="F3257" s="126"/>
      <c r="G3257" s="126"/>
      <c r="H3257" s="126"/>
      <c r="I3257" s="126"/>
      <c r="J3257" s="126"/>
      <c r="K3257" s="126"/>
      <c r="L3257" s="126"/>
      <c r="M3257" s="127"/>
      <c r="N3257" s="127"/>
    </row>
    <row r="3258" spans="6:14" x14ac:dyDescent="0.25">
      <c r="F3258" s="124" t="s">
        <v>533</v>
      </c>
      <c r="G3258" s="125">
        <v>9161621</v>
      </c>
      <c r="H3258" s="126"/>
      <c r="I3258" s="126"/>
      <c r="J3258" s="124"/>
      <c r="K3258" s="124" t="s">
        <v>124</v>
      </c>
      <c r="L3258" s="126" t="s">
        <v>2236</v>
      </c>
      <c r="M3258" s="127"/>
      <c r="N3258" s="127"/>
    </row>
    <row r="3259" spans="6:14" x14ac:dyDescent="0.25">
      <c r="F3259" s="124" t="s">
        <v>535</v>
      </c>
      <c r="G3259" s="126" t="s">
        <v>2237</v>
      </c>
      <c r="H3259" s="126"/>
      <c r="I3259" s="126"/>
      <c r="J3259" s="124"/>
      <c r="K3259" s="124" t="s">
        <v>537</v>
      </c>
      <c r="L3259" s="126" t="s">
        <v>978</v>
      </c>
      <c r="M3259" s="127"/>
      <c r="N3259" s="127"/>
    </row>
    <row r="3260" spans="6:14" x14ac:dyDescent="0.25">
      <c r="F3260" s="124" t="s">
        <v>539</v>
      </c>
      <c r="G3260" s="131" t="s">
        <v>979</v>
      </c>
      <c r="H3260" s="126" t="s">
        <v>970</v>
      </c>
      <c r="I3260" s="128">
        <v>601732206</v>
      </c>
      <c r="J3260" s="124" t="s">
        <v>542</v>
      </c>
      <c r="K3260" s="126"/>
      <c r="L3260" s="126" t="s">
        <v>2238</v>
      </c>
      <c r="M3260" s="127"/>
      <c r="N3260" s="127"/>
    </row>
    <row r="3261" spans="6:14" x14ac:dyDescent="0.25">
      <c r="F3261" s="124"/>
      <c r="G3261" s="131" t="s">
        <v>981</v>
      </c>
      <c r="H3261" s="126"/>
      <c r="I3261" s="126"/>
      <c r="J3261" s="124"/>
      <c r="K3261" s="124" t="s">
        <v>544</v>
      </c>
      <c r="L3261" s="126"/>
      <c r="M3261" s="127"/>
      <c r="N3261" s="127"/>
    </row>
    <row r="3262" spans="6:14" x14ac:dyDescent="0.25">
      <c r="F3262" s="124" t="s">
        <v>545</v>
      </c>
      <c r="G3262" s="126" t="s">
        <v>198</v>
      </c>
      <c r="H3262" s="126"/>
      <c r="I3262" s="126"/>
      <c r="J3262" s="124"/>
      <c r="K3262" s="124" t="s">
        <v>546</v>
      </c>
      <c r="L3262" s="126" t="s">
        <v>2239</v>
      </c>
      <c r="M3262" s="127"/>
      <c r="N3262" s="127"/>
    </row>
    <row r="3263" spans="6:14" x14ac:dyDescent="0.25">
      <c r="F3263" s="126"/>
      <c r="G3263" s="126"/>
      <c r="H3263" s="126"/>
      <c r="I3263" s="126"/>
      <c r="J3263" s="126"/>
      <c r="K3263" s="126"/>
      <c r="L3263" s="126"/>
      <c r="M3263" s="127"/>
      <c r="N3263" s="127"/>
    </row>
    <row r="3264" spans="6:14" x14ac:dyDescent="0.25">
      <c r="F3264" s="126"/>
      <c r="G3264" s="126"/>
      <c r="H3264" s="126"/>
      <c r="I3264" s="126"/>
      <c r="J3264" s="129" t="s">
        <v>586</v>
      </c>
      <c r="K3264" s="130">
        <v>66</v>
      </c>
      <c r="L3264" s="129" t="s">
        <v>587</v>
      </c>
      <c r="M3264" s="127"/>
      <c r="N3264" s="127"/>
    </row>
    <row r="3265" spans="6:14" x14ac:dyDescent="0.25">
      <c r="F3265" s="126"/>
      <c r="G3265" s="126"/>
      <c r="H3265" s="126"/>
      <c r="I3265" s="126"/>
      <c r="J3265" s="126"/>
      <c r="K3265" s="126"/>
      <c r="L3265" s="126"/>
      <c r="M3265" s="127"/>
      <c r="N3265" s="127"/>
    </row>
    <row r="3266" spans="6:14" x14ac:dyDescent="0.25">
      <c r="F3266" s="124"/>
      <c r="G3266" s="124"/>
      <c r="H3266" s="124"/>
      <c r="I3266" s="126"/>
      <c r="J3266" s="126"/>
      <c r="K3266" s="126"/>
      <c r="L3266" s="126"/>
      <c r="M3266" s="127"/>
      <c r="N3266" s="127"/>
    </row>
    <row r="3267" spans="6:14" x14ac:dyDescent="0.25">
      <c r="F3267" s="126" t="s">
        <v>588</v>
      </c>
      <c r="G3267" s="126"/>
      <c r="H3267" s="126"/>
      <c r="I3267" s="126"/>
      <c r="J3267" s="126"/>
      <c r="K3267" s="126"/>
      <c r="L3267" s="126"/>
      <c r="M3267" s="127"/>
      <c r="N3267" s="127"/>
    </row>
    <row r="3268" spans="6:14" x14ac:dyDescent="0.25">
      <c r="F3268" s="126" t="s">
        <v>589</v>
      </c>
      <c r="G3268" s="126"/>
      <c r="H3268" s="126"/>
      <c r="I3268" s="126"/>
      <c r="J3268" s="126"/>
      <c r="K3268" s="126"/>
      <c r="L3268" s="126"/>
      <c r="M3268" s="127"/>
      <c r="N3268" s="127"/>
    </row>
    <row r="3269" spans="6:14" x14ac:dyDescent="0.25">
      <c r="F3269" s="126"/>
      <c r="G3269" s="126"/>
      <c r="H3269" s="126"/>
      <c r="I3269" s="126"/>
      <c r="J3269" s="126"/>
      <c r="K3269" s="126"/>
      <c r="L3269" s="126"/>
      <c r="M3269" s="127"/>
      <c r="N3269" s="127"/>
    </row>
    <row r="3270" spans="6:14" x14ac:dyDescent="0.25">
      <c r="F3270" s="124" t="s">
        <v>533</v>
      </c>
      <c r="G3270" s="125">
        <v>9161721</v>
      </c>
      <c r="H3270" s="126"/>
      <c r="I3270" s="126"/>
      <c r="J3270" s="124"/>
      <c r="K3270" s="124" t="s">
        <v>124</v>
      </c>
      <c r="L3270" s="126" t="s">
        <v>2240</v>
      </c>
      <c r="M3270" s="127"/>
      <c r="N3270" s="127"/>
    </row>
    <row r="3271" spans="6:14" x14ac:dyDescent="0.25">
      <c r="F3271" s="124" t="s">
        <v>535</v>
      </c>
      <c r="G3271" s="126" t="s">
        <v>2241</v>
      </c>
      <c r="H3271" s="126"/>
      <c r="I3271" s="126"/>
      <c r="J3271" s="124"/>
      <c r="K3271" s="124" t="s">
        <v>537</v>
      </c>
      <c r="L3271" s="126" t="s">
        <v>2242</v>
      </c>
      <c r="M3271" s="127"/>
      <c r="N3271" s="127"/>
    </row>
    <row r="3272" spans="6:14" x14ac:dyDescent="0.25">
      <c r="F3272" s="124" t="s">
        <v>539</v>
      </c>
      <c r="G3272" s="126" t="s">
        <v>2243</v>
      </c>
      <c r="H3272" s="126" t="s">
        <v>1544</v>
      </c>
      <c r="I3272" s="126" t="s">
        <v>2244</v>
      </c>
      <c r="J3272" s="124" t="s">
        <v>542</v>
      </c>
      <c r="K3272" s="126"/>
      <c r="L3272" s="126" t="s">
        <v>2245</v>
      </c>
      <c r="M3272" s="127"/>
      <c r="N3272" s="127"/>
    </row>
    <row r="3273" spans="6:14" x14ac:dyDescent="0.25">
      <c r="F3273" s="124"/>
      <c r="G3273" s="126"/>
      <c r="H3273" s="126"/>
      <c r="I3273" s="126"/>
      <c r="J3273" s="124"/>
      <c r="K3273" s="124" t="s">
        <v>544</v>
      </c>
      <c r="L3273" s="126"/>
      <c r="M3273" s="127"/>
      <c r="N3273" s="127"/>
    </row>
    <row r="3274" spans="6:14" x14ac:dyDescent="0.25">
      <c r="F3274" s="124" t="s">
        <v>545</v>
      </c>
      <c r="G3274" s="126" t="s">
        <v>198</v>
      </c>
      <c r="H3274" s="126"/>
      <c r="I3274" s="126"/>
      <c r="J3274" s="124"/>
      <c r="K3274" s="124" t="s">
        <v>546</v>
      </c>
      <c r="L3274" s="126" t="s">
        <v>2246</v>
      </c>
      <c r="M3274" s="127"/>
      <c r="N3274" s="127"/>
    </row>
    <row r="3275" spans="6:14" x14ac:dyDescent="0.25">
      <c r="F3275" s="126"/>
      <c r="G3275" s="126"/>
      <c r="H3275" s="126"/>
      <c r="I3275" s="126"/>
      <c r="J3275" s="126"/>
      <c r="K3275" s="126"/>
      <c r="L3275" s="126"/>
      <c r="M3275" s="127"/>
      <c r="N3275" s="127"/>
    </row>
    <row r="3276" spans="6:14" x14ac:dyDescent="0.25">
      <c r="F3276" s="124" t="s">
        <v>533</v>
      </c>
      <c r="G3276" s="125">
        <v>9161821</v>
      </c>
      <c r="H3276" s="126"/>
      <c r="I3276" s="126"/>
      <c r="J3276" s="124"/>
      <c r="K3276" s="124" t="s">
        <v>124</v>
      </c>
      <c r="L3276" s="126" t="s">
        <v>2247</v>
      </c>
      <c r="M3276" s="127"/>
      <c r="N3276" s="127"/>
    </row>
    <row r="3277" spans="6:14" x14ac:dyDescent="0.25">
      <c r="F3277" s="124" t="s">
        <v>535</v>
      </c>
      <c r="G3277" s="126" t="s">
        <v>679</v>
      </c>
      <c r="H3277" s="126"/>
      <c r="I3277" s="126"/>
      <c r="J3277" s="124"/>
      <c r="K3277" s="124" t="s">
        <v>537</v>
      </c>
      <c r="L3277" s="126" t="s">
        <v>680</v>
      </c>
      <c r="M3277" s="127"/>
      <c r="N3277" s="127"/>
    </row>
    <row r="3278" spans="6:14" x14ac:dyDescent="0.25">
      <c r="F3278" s="124" t="s">
        <v>539</v>
      </c>
      <c r="G3278" s="126" t="s">
        <v>681</v>
      </c>
      <c r="H3278" s="126" t="s">
        <v>682</v>
      </c>
      <c r="I3278" s="128">
        <v>750012629</v>
      </c>
      <c r="J3278" s="124" t="s">
        <v>542</v>
      </c>
      <c r="K3278" s="126"/>
      <c r="L3278" s="126" t="s">
        <v>687</v>
      </c>
      <c r="M3278" s="127"/>
      <c r="N3278" s="127"/>
    </row>
    <row r="3279" spans="6:14" x14ac:dyDescent="0.25">
      <c r="F3279" s="124"/>
      <c r="G3279" s="126"/>
      <c r="H3279" s="126"/>
      <c r="I3279" s="126"/>
      <c r="J3279" s="124"/>
      <c r="K3279" s="124" t="s">
        <v>544</v>
      </c>
      <c r="L3279" s="126"/>
      <c r="M3279" s="127"/>
      <c r="N3279" s="127"/>
    </row>
    <row r="3280" spans="6:14" x14ac:dyDescent="0.25">
      <c r="F3280" s="124" t="s">
        <v>545</v>
      </c>
      <c r="G3280" s="126" t="s">
        <v>198</v>
      </c>
      <c r="H3280" s="126"/>
      <c r="I3280" s="126"/>
      <c r="J3280" s="124"/>
      <c r="K3280" s="124" t="s">
        <v>546</v>
      </c>
      <c r="L3280" s="126" t="s">
        <v>198</v>
      </c>
      <c r="M3280" s="127"/>
      <c r="N3280" s="127"/>
    </row>
    <row r="3281" spans="6:14" x14ac:dyDescent="0.25">
      <c r="F3281" s="126"/>
      <c r="G3281" s="126"/>
      <c r="H3281" s="126"/>
      <c r="I3281" s="126"/>
      <c r="J3281" s="126"/>
      <c r="K3281" s="126"/>
      <c r="L3281" s="126"/>
      <c r="M3281" s="127"/>
      <c r="N3281" s="127"/>
    </row>
    <row r="3282" spans="6:14" x14ac:dyDescent="0.25">
      <c r="F3282" s="124" t="s">
        <v>533</v>
      </c>
      <c r="G3282" s="125">
        <v>9161921</v>
      </c>
      <c r="H3282" s="126"/>
      <c r="I3282" s="126"/>
      <c r="J3282" s="124"/>
      <c r="K3282" s="124" t="s">
        <v>124</v>
      </c>
      <c r="L3282" s="126" t="s">
        <v>2248</v>
      </c>
      <c r="M3282" s="127"/>
      <c r="N3282" s="127"/>
    </row>
    <row r="3283" spans="6:14" x14ac:dyDescent="0.25">
      <c r="F3283" s="124" t="s">
        <v>535</v>
      </c>
      <c r="G3283" s="126" t="s">
        <v>1765</v>
      </c>
      <c r="H3283" s="126"/>
      <c r="I3283" s="126"/>
      <c r="J3283" s="124"/>
      <c r="K3283" s="124" t="s">
        <v>537</v>
      </c>
      <c r="L3283" s="126" t="s">
        <v>2249</v>
      </c>
      <c r="M3283" s="127"/>
      <c r="N3283" s="127"/>
    </row>
    <row r="3284" spans="6:14" x14ac:dyDescent="0.25">
      <c r="F3284" s="124" t="s">
        <v>539</v>
      </c>
      <c r="G3284" s="126" t="s">
        <v>1767</v>
      </c>
      <c r="H3284" s="126" t="s">
        <v>1344</v>
      </c>
      <c r="I3284" s="126" t="s">
        <v>1768</v>
      </c>
      <c r="J3284" s="124" t="s">
        <v>542</v>
      </c>
      <c r="K3284" s="126"/>
      <c r="L3284" s="126" t="s">
        <v>1769</v>
      </c>
      <c r="M3284" s="127"/>
      <c r="N3284" s="127"/>
    </row>
    <row r="3285" spans="6:14" x14ac:dyDescent="0.25">
      <c r="F3285" s="124"/>
      <c r="G3285" s="126"/>
      <c r="H3285" s="126"/>
      <c r="I3285" s="126"/>
      <c r="J3285" s="124"/>
      <c r="K3285" s="124" t="s">
        <v>544</v>
      </c>
      <c r="L3285" s="126"/>
      <c r="M3285" s="127"/>
      <c r="N3285" s="127"/>
    </row>
    <row r="3286" spans="6:14" x14ac:dyDescent="0.25">
      <c r="F3286" s="124" t="s">
        <v>545</v>
      </c>
      <c r="G3286" s="126" t="s">
        <v>198</v>
      </c>
      <c r="H3286" s="126"/>
      <c r="I3286" s="126"/>
      <c r="J3286" s="124"/>
      <c r="K3286" s="124" t="s">
        <v>546</v>
      </c>
      <c r="L3286" s="126" t="s">
        <v>1770</v>
      </c>
      <c r="M3286" s="127"/>
      <c r="N3286" s="127"/>
    </row>
    <row r="3287" spans="6:14" x14ac:dyDescent="0.25">
      <c r="F3287" s="126"/>
      <c r="G3287" s="126"/>
      <c r="H3287" s="126"/>
      <c r="I3287" s="126"/>
      <c r="J3287" s="126"/>
      <c r="K3287" s="126"/>
      <c r="L3287" s="126"/>
      <c r="M3287" s="127"/>
      <c r="N3287" s="127"/>
    </row>
    <row r="3288" spans="6:14" x14ac:dyDescent="0.25">
      <c r="F3288" s="124" t="s">
        <v>533</v>
      </c>
      <c r="G3288" s="125">
        <v>9162021</v>
      </c>
      <c r="H3288" s="126"/>
      <c r="I3288" s="126"/>
      <c r="J3288" s="124"/>
      <c r="K3288" s="124" t="s">
        <v>124</v>
      </c>
      <c r="L3288" s="126" t="s">
        <v>2250</v>
      </c>
      <c r="M3288" s="127"/>
      <c r="N3288" s="127"/>
    </row>
    <row r="3289" spans="6:14" x14ac:dyDescent="0.25">
      <c r="F3289" s="124" t="s">
        <v>535</v>
      </c>
      <c r="G3289" s="126" t="s">
        <v>2251</v>
      </c>
      <c r="H3289" s="126"/>
      <c r="I3289" s="126"/>
      <c r="J3289" s="124"/>
      <c r="K3289" s="124" t="s">
        <v>537</v>
      </c>
      <c r="L3289" s="126" t="s">
        <v>1942</v>
      </c>
      <c r="M3289" s="127"/>
      <c r="N3289" s="127"/>
    </row>
    <row r="3290" spans="6:14" x14ac:dyDescent="0.25">
      <c r="F3290" s="124" t="s">
        <v>539</v>
      </c>
      <c r="G3290" s="126" t="s">
        <v>884</v>
      </c>
      <c r="H3290" s="126" t="s">
        <v>682</v>
      </c>
      <c r="I3290" s="128">
        <v>787670220</v>
      </c>
      <c r="J3290" s="124" t="s">
        <v>542</v>
      </c>
      <c r="K3290" s="126"/>
      <c r="L3290" s="126" t="s">
        <v>1943</v>
      </c>
      <c r="M3290" s="127"/>
      <c r="N3290" s="127"/>
    </row>
    <row r="3291" spans="6:14" x14ac:dyDescent="0.25">
      <c r="F3291" s="124"/>
      <c r="G3291" s="126"/>
      <c r="H3291" s="126"/>
      <c r="I3291" s="126"/>
      <c r="J3291" s="124"/>
      <c r="K3291" s="124" t="s">
        <v>544</v>
      </c>
      <c r="L3291" s="126"/>
      <c r="M3291" s="127"/>
      <c r="N3291" s="127"/>
    </row>
    <row r="3292" spans="6:14" x14ac:dyDescent="0.25">
      <c r="F3292" s="124" t="s">
        <v>545</v>
      </c>
      <c r="G3292" s="126" t="s">
        <v>198</v>
      </c>
      <c r="H3292" s="126"/>
      <c r="I3292" s="126"/>
      <c r="J3292" s="124"/>
      <c r="K3292" s="124" t="s">
        <v>546</v>
      </c>
      <c r="L3292" s="126" t="s">
        <v>1944</v>
      </c>
      <c r="M3292" s="127"/>
      <c r="N3292" s="127"/>
    </row>
    <row r="3293" spans="6:14" x14ac:dyDescent="0.25">
      <c r="F3293" s="126"/>
      <c r="G3293" s="126"/>
      <c r="H3293" s="126"/>
      <c r="I3293" s="126"/>
      <c r="J3293" s="126"/>
      <c r="K3293" s="126"/>
      <c r="L3293" s="126"/>
      <c r="M3293" s="127"/>
      <c r="N3293" s="127"/>
    </row>
    <row r="3294" spans="6:14" x14ac:dyDescent="0.25">
      <c r="F3294" s="124" t="s">
        <v>533</v>
      </c>
      <c r="G3294" s="125">
        <v>9162121</v>
      </c>
      <c r="H3294" s="126"/>
      <c r="I3294" s="126"/>
      <c r="J3294" s="124"/>
      <c r="K3294" s="124" t="s">
        <v>124</v>
      </c>
      <c r="L3294" s="126" t="s">
        <v>2252</v>
      </c>
      <c r="M3294" s="127"/>
      <c r="N3294" s="127"/>
    </row>
    <row r="3295" spans="6:14" x14ac:dyDescent="0.25">
      <c r="F3295" s="124" t="s">
        <v>535</v>
      </c>
      <c r="G3295" s="126" t="s">
        <v>974</v>
      </c>
      <c r="H3295" s="126"/>
      <c r="I3295" s="126"/>
      <c r="J3295" s="124"/>
      <c r="K3295" s="124" t="s">
        <v>537</v>
      </c>
      <c r="L3295" s="126" t="s">
        <v>961</v>
      </c>
      <c r="M3295" s="127"/>
      <c r="N3295" s="127"/>
    </row>
    <row r="3296" spans="6:14" x14ac:dyDescent="0.25">
      <c r="F3296" s="124" t="s">
        <v>539</v>
      </c>
      <c r="G3296" s="126" t="s">
        <v>962</v>
      </c>
      <c r="H3296" s="126" t="s">
        <v>963</v>
      </c>
      <c r="I3296" s="128">
        <v>891346245</v>
      </c>
      <c r="J3296" s="124" t="s">
        <v>542</v>
      </c>
      <c r="K3296" s="126"/>
      <c r="L3296" s="126" t="s">
        <v>964</v>
      </c>
      <c r="M3296" s="127"/>
      <c r="N3296" s="127"/>
    </row>
    <row r="3297" spans="6:14" x14ac:dyDescent="0.25">
      <c r="F3297" s="124"/>
      <c r="G3297" s="126"/>
      <c r="H3297" s="126"/>
      <c r="I3297" s="126"/>
      <c r="J3297" s="124"/>
      <c r="K3297" s="124" t="s">
        <v>544</v>
      </c>
      <c r="L3297" s="126"/>
      <c r="M3297" s="127"/>
      <c r="N3297" s="127"/>
    </row>
    <row r="3298" spans="6:14" x14ac:dyDescent="0.25">
      <c r="F3298" s="124" t="s">
        <v>545</v>
      </c>
      <c r="G3298" s="126" t="s">
        <v>198</v>
      </c>
      <c r="H3298" s="126"/>
      <c r="I3298" s="126"/>
      <c r="J3298" s="124"/>
      <c r="K3298" s="124" t="s">
        <v>546</v>
      </c>
      <c r="L3298" s="126" t="s">
        <v>975</v>
      </c>
      <c r="M3298" s="127"/>
      <c r="N3298" s="127"/>
    </row>
    <row r="3299" spans="6:14" x14ac:dyDescent="0.25">
      <c r="F3299" s="126"/>
      <c r="G3299" s="126"/>
      <c r="H3299" s="126"/>
      <c r="I3299" s="126"/>
      <c r="J3299" s="126"/>
      <c r="K3299" s="126"/>
      <c r="L3299" s="126"/>
      <c r="M3299" s="127"/>
      <c r="N3299" s="127"/>
    </row>
    <row r="3300" spans="6:14" x14ac:dyDescent="0.25">
      <c r="F3300" s="124" t="s">
        <v>533</v>
      </c>
      <c r="G3300" s="125">
        <v>9162421</v>
      </c>
      <c r="H3300" s="126"/>
      <c r="I3300" s="126"/>
      <c r="J3300" s="124"/>
      <c r="K3300" s="124" t="s">
        <v>124</v>
      </c>
      <c r="L3300" s="126" t="s">
        <v>2253</v>
      </c>
      <c r="M3300" s="127"/>
      <c r="N3300" s="127"/>
    </row>
    <row r="3301" spans="6:14" x14ac:dyDescent="0.25">
      <c r="F3301" s="124" t="s">
        <v>535</v>
      </c>
      <c r="G3301" s="126" t="s">
        <v>1351</v>
      </c>
      <c r="H3301" s="126"/>
      <c r="I3301" s="126"/>
      <c r="J3301" s="124"/>
      <c r="K3301" s="124" t="s">
        <v>537</v>
      </c>
      <c r="L3301" s="126" t="s">
        <v>961</v>
      </c>
      <c r="M3301" s="127"/>
      <c r="N3301" s="127"/>
    </row>
    <row r="3302" spans="6:14" x14ac:dyDescent="0.25">
      <c r="F3302" s="124" t="s">
        <v>539</v>
      </c>
      <c r="G3302" s="126" t="s">
        <v>962</v>
      </c>
      <c r="H3302" s="126" t="s">
        <v>963</v>
      </c>
      <c r="I3302" s="128">
        <v>891346245</v>
      </c>
      <c r="J3302" s="124" t="s">
        <v>542</v>
      </c>
      <c r="K3302" s="126"/>
      <c r="L3302" s="126" t="s">
        <v>964</v>
      </c>
      <c r="M3302" s="127"/>
      <c r="N3302" s="127"/>
    </row>
    <row r="3303" spans="6:14" x14ac:dyDescent="0.25">
      <c r="F3303" s="124"/>
      <c r="G3303" s="126"/>
      <c r="H3303" s="126"/>
      <c r="I3303" s="126"/>
      <c r="J3303" s="124"/>
      <c r="K3303" s="124" t="s">
        <v>544</v>
      </c>
      <c r="L3303" s="126"/>
      <c r="M3303" s="127"/>
      <c r="N3303" s="127"/>
    </row>
    <row r="3304" spans="6:14" x14ac:dyDescent="0.25">
      <c r="F3304" s="124" t="s">
        <v>545</v>
      </c>
      <c r="G3304" s="126" t="s">
        <v>198</v>
      </c>
      <c r="H3304" s="126"/>
      <c r="I3304" s="126"/>
      <c r="J3304" s="124"/>
      <c r="K3304" s="124" t="s">
        <v>546</v>
      </c>
      <c r="L3304" s="126" t="s">
        <v>975</v>
      </c>
      <c r="M3304" s="127"/>
      <c r="N3304" s="127"/>
    </row>
    <row r="3305" spans="6:14" x14ac:dyDescent="0.25">
      <c r="F3305" s="126"/>
      <c r="G3305" s="126"/>
      <c r="H3305" s="126"/>
      <c r="I3305" s="126"/>
      <c r="J3305" s="126"/>
      <c r="K3305" s="126"/>
      <c r="L3305" s="126"/>
      <c r="M3305" s="127"/>
      <c r="N3305" s="127"/>
    </row>
    <row r="3306" spans="6:14" x14ac:dyDescent="0.25">
      <c r="F3306" s="124" t="s">
        <v>533</v>
      </c>
      <c r="G3306" s="125">
        <v>9162521</v>
      </c>
      <c r="H3306" s="126"/>
      <c r="I3306" s="126"/>
      <c r="J3306" s="124"/>
      <c r="K3306" s="124" t="s">
        <v>124</v>
      </c>
      <c r="L3306" s="126" t="s">
        <v>2254</v>
      </c>
      <c r="M3306" s="127"/>
      <c r="N3306" s="127"/>
    </row>
    <row r="3307" spans="6:14" x14ac:dyDescent="0.25">
      <c r="F3307" s="124" t="s">
        <v>535</v>
      </c>
      <c r="G3307" s="126" t="s">
        <v>1351</v>
      </c>
      <c r="H3307" s="126"/>
      <c r="I3307" s="126"/>
      <c r="J3307" s="124"/>
      <c r="K3307" s="124" t="s">
        <v>537</v>
      </c>
      <c r="L3307" s="126" t="s">
        <v>961</v>
      </c>
      <c r="M3307" s="127"/>
      <c r="N3307" s="127"/>
    </row>
    <row r="3308" spans="6:14" x14ac:dyDescent="0.25">
      <c r="F3308" s="124" t="s">
        <v>539</v>
      </c>
      <c r="G3308" s="126" t="s">
        <v>962</v>
      </c>
      <c r="H3308" s="126" t="s">
        <v>963</v>
      </c>
      <c r="I3308" s="128">
        <v>891346245</v>
      </c>
      <c r="J3308" s="124" t="s">
        <v>542</v>
      </c>
      <c r="K3308" s="126"/>
      <c r="L3308" s="126" t="s">
        <v>964</v>
      </c>
      <c r="M3308" s="127"/>
      <c r="N3308" s="127"/>
    </row>
    <row r="3309" spans="6:14" x14ac:dyDescent="0.25">
      <c r="F3309" s="124"/>
      <c r="G3309" s="126"/>
      <c r="H3309" s="126"/>
      <c r="I3309" s="126"/>
      <c r="J3309" s="124"/>
      <c r="K3309" s="124" t="s">
        <v>544</v>
      </c>
      <c r="L3309" s="126"/>
      <c r="M3309" s="127"/>
      <c r="N3309" s="127"/>
    </row>
    <row r="3310" spans="6:14" x14ac:dyDescent="0.25">
      <c r="F3310" s="124" t="s">
        <v>545</v>
      </c>
      <c r="G3310" s="126" t="s">
        <v>198</v>
      </c>
      <c r="H3310" s="126"/>
      <c r="I3310" s="126"/>
      <c r="J3310" s="124"/>
      <c r="K3310" s="124" t="s">
        <v>546</v>
      </c>
      <c r="L3310" s="126" t="s">
        <v>975</v>
      </c>
      <c r="M3310" s="127"/>
      <c r="N3310" s="127"/>
    </row>
    <row r="3311" spans="6:14" x14ac:dyDescent="0.25">
      <c r="F3311" s="126"/>
      <c r="G3311" s="126"/>
      <c r="H3311" s="126"/>
      <c r="I3311" s="126"/>
      <c r="J3311" s="126"/>
      <c r="K3311" s="126"/>
      <c r="L3311" s="126"/>
      <c r="M3311" s="127"/>
      <c r="N3311" s="127"/>
    </row>
    <row r="3312" spans="6:14" x14ac:dyDescent="0.25">
      <c r="F3312" s="126"/>
      <c r="G3312" s="126"/>
      <c r="H3312" s="126"/>
      <c r="I3312" s="126"/>
      <c r="J3312" s="129" t="s">
        <v>586</v>
      </c>
      <c r="K3312" s="130">
        <v>67</v>
      </c>
      <c r="L3312" s="129" t="s">
        <v>587</v>
      </c>
      <c r="M3312" s="127"/>
      <c r="N3312" s="127"/>
    </row>
    <row r="3313" spans="6:14" x14ac:dyDescent="0.25">
      <c r="F3313" s="126"/>
      <c r="G3313" s="126"/>
      <c r="H3313" s="126"/>
      <c r="I3313" s="126"/>
      <c r="J3313" s="126"/>
      <c r="K3313" s="126"/>
      <c r="L3313" s="126"/>
      <c r="M3313" s="127"/>
      <c r="N3313" s="127"/>
    </row>
    <row r="3314" spans="6:14" x14ac:dyDescent="0.25">
      <c r="F3314" s="124"/>
      <c r="G3314" s="124"/>
      <c r="H3314" s="124"/>
      <c r="I3314" s="126"/>
      <c r="J3314" s="126"/>
      <c r="K3314" s="126"/>
      <c r="L3314" s="126"/>
      <c r="M3314" s="127"/>
      <c r="N3314" s="127"/>
    </row>
    <row r="3315" spans="6:14" x14ac:dyDescent="0.25">
      <c r="F3315" s="126" t="s">
        <v>588</v>
      </c>
      <c r="G3315" s="126"/>
      <c r="H3315" s="126"/>
      <c r="I3315" s="126"/>
      <c r="J3315" s="126"/>
      <c r="K3315" s="126"/>
      <c r="L3315" s="126"/>
      <c r="M3315" s="127"/>
      <c r="N3315" s="127"/>
    </row>
    <row r="3316" spans="6:14" x14ac:dyDescent="0.25">
      <c r="F3316" s="126" t="s">
        <v>589</v>
      </c>
      <c r="G3316" s="126"/>
      <c r="H3316" s="126"/>
      <c r="I3316" s="126"/>
      <c r="J3316" s="126"/>
      <c r="K3316" s="126"/>
      <c r="L3316" s="126"/>
      <c r="M3316" s="127"/>
      <c r="N3316" s="127"/>
    </row>
    <row r="3317" spans="6:14" x14ac:dyDescent="0.25">
      <c r="F3317" s="126"/>
      <c r="G3317" s="126"/>
      <c r="H3317" s="126"/>
      <c r="I3317" s="126"/>
      <c r="J3317" s="126"/>
      <c r="K3317" s="126"/>
      <c r="L3317" s="126"/>
      <c r="M3317" s="127"/>
      <c r="N3317" s="127"/>
    </row>
    <row r="3318" spans="6:14" x14ac:dyDescent="0.25">
      <c r="F3318" s="124" t="s">
        <v>533</v>
      </c>
      <c r="G3318" s="125">
        <v>9162921</v>
      </c>
      <c r="H3318" s="126"/>
      <c r="I3318" s="126"/>
      <c r="J3318" s="124"/>
      <c r="K3318" s="124" t="s">
        <v>124</v>
      </c>
      <c r="L3318" s="131" t="s">
        <v>2255</v>
      </c>
      <c r="M3318" s="127"/>
      <c r="N3318" s="127"/>
    </row>
    <row r="3319" spans="6:14" x14ac:dyDescent="0.25">
      <c r="F3319" s="126"/>
      <c r="G3319" s="126"/>
      <c r="H3319" s="126"/>
      <c r="I3319" s="126"/>
      <c r="J3319" s="126"/>
      <c r="K3319" s="126"/>
      <c r="L3319" s="131" t="s">
        <v>1801</v>
      </c>
      <c r="M3319" s="127"/>
      <c r="N3319" s="127"/>
    </row>
    <row r="3320" spans="6:14" x14ac:dyDescent="0.25">
      <c r="F3320" s="124" t="s">
        <v>535</v>
      </c>
      <c r="G3320" s="126" t="s">
        <v>1351</v>
      </c>
      <c r="H3320" s="126"/>
      <c r="I3320" s="126"/>
      <c r="J3320" s="124"/>
      <c r="K3320" s="124" t="s">
        <v>537</v>
      </c>
      <c r="L3320" s="126" t="s">
        <v>961</v>
      </c>
      <c r="M3320" s="127"/>
      <c r="N3320" s="127"/>
    </row>
    <row r="3321" spans="6:14" x14ac:dyDescent="0.25">
      <c r="F3321" s="124" t="s">
        <v>539</v>
      </c>
      <c r="G3321" s="126" t="s">
        <v>962</v>
      </c>
      <c r="H3321" s="126" t="s">
        <v>963</v>
      </c>
      <c r="I3321" s="128">
        <v>891346245</v>
      </c>
      <c r="J3321" s="124" t="s">
        <v>542</v>
      </c>
      <c r="K3321" s="126"/>
      <c r="L3321" s="126" t="s">
        <v>964</v>
      </c>
      <c r="M3321" s="127"/>
      <c r="N3321" s="127"/>
    </row>
    <row r="3322" spans="6:14" x14ac:dyDescent="0.25">
      <c r="F3322" s="124"/>
      <c r="G3322" s="126"/>
      <c r="H3322" s="126"/>
      <c r="I3322" s="126"/>
      <c r="J3322" s="124"/>
      <c r="K3322" s="124" t="s">
        <v>544</v>
      </c>
      <c r="L3322" s="126"/>
      <c r="M3322" s="127"/>
      <c r="N3322" s="127"/>
    </row>
    <row r="3323" spans="6:14" x14ac:dyDescent="0.25">
      <c r="F3323" s="124" t="s">
        <v>545</v>
      </c>
      <c r="G3323" s="126" t="s">
        <v>198</v>
      </c>
      <c r="H3323" s="126"/>
      <c r="I3323" s="126"/>
      <c r="J3323" s="124"/>
      <c r="K3323" s="124" t="s">
        <v>546</v>
      </c>
      <c r="L3323" s="126" t="s">
        <v>975</v>
      </c>
      <c r="M3323" s="127"/>
      <c r="N3323" s="127"/>
    </row>
    <row r="3324" spans="6:14" x14ac:dyDescent="0.25">
      <c r="F3324" s="126"/>
      <c r="G3324" s="126"/>
      <c r="H3324" s="126"/>
      <c r="I3324" s="126"/>
      <c r="J3324" s="126"/>
      <c r="K3324" s="126"/>
      <c r="L3324" s="126"/>
      <c r="M3324" s="127"/>
      <c r="N3324" s="127"/>
    </row>
    <row r="3325" spans="6:14" x14ac:dyDescent="0.25">
      <c r="F3325" s="124" t="s">
        <v>533</v>
      </c>
      <c r="G3325" s="125">
        <v>9163021</v>
      </c>
      <c r="H3325" s="126"/>
      <c r="I3325" s="126"/>
      <c r="J3325" s="124"/>
      <c r="K3325" s="124" t="s">
        <v>124</v>
      </c>
      <c r="L3325" s="126" t="s">
        <v>1003</v>
      </c>
      <c r="M3325" s="127"/>
      <c r="N3325" s="127"/>
    </row>
    <row r="3326" spans="6:14" x14ac:dyDescent="0.25">
      <c r="F3326" s="124" t="s">
        <v>535</v>
      </c>
      <c r="G3326" s="126" t="s">
        <v>1351</v>
      </c>
      <c r="H3326" s="126"/>
      <c r="I3326" s="126"/>
      <c r="J3326" s="124"/>
      <c r="K3326" s="124" t="s">
        <v>537</v>
      </c>
      <c r="L3326" s="126" t="s">
        <v>961</v>
      </c>
      <c r="M3326" s="127"/>
      <c r="N3326" s="127"/>
    </row>
    <row r="3327" spans="6:14" x14ac:dyDescent="0.25">
      <c r="F3327" s="124" t="s">
        <v>539</v>
      </c>
      <c r="G3327" s="126" t="s">
        <v>962</v>
      </c>
      <c r="H3327" s="126" t="s">
        <v>963</v>
      </c>
      <c r="I3327" s="128">
        <v>891346245</v>
      </c>
      <c r="J3327" s="124" t="s">
        <v>542</v>
      </c>
      <c r="K3327" s="126"/>
      <c r="L3327" s="126" t="s">
        <v>964</v>
      </c>
      <c r="M3327" s="127"/>
      <c r="N3327" s="127"/>
    </row>
    <row r="3328" spans="6:14" x14ac:dyDescent="0.25">
      <c r="F3328" s="124"/>
      <c r="G3328" s="126"/>
      <c r="H3328" s="126"/>
      <c r="I3328" s="126"/>
      <c r="J3328" s="124"/>
      <c r="K3328" s="124" t="s">
        <v>544</v>
      </c>
      <c r="L3328" s="126"/>
      <c r="M3328" s="127"/>
      <c r="N3328" s="127"/>
    </row>
    <row r="3329" spans="6:14" x14ac:dyDescent="0.25">
      <c r="F3329" s="124" t="s">
        <v>545</v>
      </c>
      <c r="G3329" s="126" t="s">
        <v>198</v>
      </c>
      <c r="H3329" s="126"/>
      <c r="I3329" s="126"/>
      <c r="J3329" s="124"/>
      <c r="K3329" s="124" t="s">
        <v>546</v>
      </c>
      <c r="L3329" s="126" t="s">
        <v>975</v>
      </c>
      <c r="M3329" s="127"/>
      <c r="N3329" s="127"/>
    </row>
    <row r="3330" spans="6:14" x14ac:dyDescent="0.25">
      <c r="F3330" s="126"/>
      <c r="G3330" s="126"/>
      <c r="H3330" s="126"/>
      <c r="I3330" s="126"/>
      <c r="J3330" s="126"/>
      <c r="K3330" s="126"/>
      <c r="L3330" s="126"/>
      <c r="M3330" s="127"/>
      <c r="N3330" s="127"/>
    </row>
    <row r="3331" spans="6:14" x14ac:dyDescent="0.25">
      <c r="F3331" s="124" t="s">
        <v>533</v>
      </c>
      <c r="G3331" s="125">
        <v>9163121</v>
      </c>
      <c r="H3331" s="126"/>
      <c r="I3331" s="126"/>
      <c r="J3331" s="124"/>
      <c r="K3331" s="124" t="s">
        <v>124</v>
      </c>
      <c r="L3331" s="126" t="s">
        <v>2256</v>
      </c>
      <c r="M3331" s="127"/>
      <c r="N3331" s="127"/>
    </row>
    <row r="3332" spans="6:14" x14ac:dyDescent="0.25">
      <c r="F3332" s="124" t="s">
        <v>535</v>
      </c>
      <c r="G3332" s="126" t="s">
        <v>1351</v>
      </c>
      <c r="H3332" s="126"/>
      <c r="I3332" s="126"/>
      <c r="J3332" s="124"/>
      <c r="K3332" s="124" t="s">
        <v>537</v>
      </c>
      <c r="L3332" s="126" t="s">
        <v>961</v>
      </c>
      <c r="M3332" s="127"/>
      <c r="N3332" s="127"/>
    </row>
    <row r="3333" spans="6:14" x14ac:dyDescent="0.25">
      <c r="F3333" s="124" t="s">
        <v>539</v>
      </c>
      <c r="G3333" s="126" t="s">
        <v>962</v>
      </c>
      <c r="H3333" s="126" t="s">
        <v>963</v>
      </c>
      <c r="I3333" s="128">
        <v>891346245</v>
      </c>
      <c r="J3333" s="124" t="s">
        <v>542</v>
      </c>
      <c r="K3333" s="126"/>
      <c r="L3333" s="126" t="s">
        <v>964</v>
      </c>
      <c r="M3333" s="127"/>
      <c r="N3333" s="127"/>
    </row>
    <row r="3334" spans="6:14" x14ac:dyDescent="0.25">
      <c r="F3334" s="124"/>
      <c r="G3334" s="126"/>
      <c r="H3334" s="126"/>
      <c r="I3334" s="126"/>
      <c r="J3334" s="124"/>
      <c r="K3334" s="124" t="s">
        <v>544</v>
      </c>
      <c r="L3334" s="126"/>
      <c r="M3334" s="127"/>
      <c r="N3334" s="127"/>
    </row>
    <row r="3335" spans="6:14" x14ac:dyDescent="0.25">
      <c r="F3335" s="124" t="s">
        <v>545</v>
      </c>
      <c r="G3335" s="126" t="s">
        <v>198</v>
      </c>
      <c r="H3335" s="126"/>
      <c r="I3335" s="126"/>
      <c r="J3335" s="124"/>
      <c r="K3335" s="124" t="s">
        <v>546</v>
      </c>
      <c r="L3335" s="126" t="s">
        <v>975</v>
      </c>
      <c r="M3335" s="127"/>
      <c r="N3335" s="127"/>
    </row>
    <row r="3336" spans="6:14" x14ac:dyDescent="0.25">
      <c r="F3336" s="126"/>
      <c r="G3336" s="126"/>
      <c r="H3336" s="126"/>
      <c r="I3336" s="126"/>
      <c r="J3336" s="126"/>
      <c r="K3336" s="126"/>
      <c r="L3336" s="126"/>
      <c r="M3336" s="127"/>
      <c r="N3336" s="127"/>
    </row>
    <row r="3337" spans="6:14" x14ac:dyDescent="0.25">
      <c r="F3337" s="124" t="s">
        <v>533</v>
      </c>
      <c r="G3337" s="125">
        <v>9163221</v>
      </c>
      <c r="H3337" s="126"/>
      <c r="I3337" s="126"/>
      <c r="J3337" s="124"/>
      <c r="K3337" s="124" t="s">
        <v>124</v>
      </c>
      <c r="L3337" s="126" t="s">
        <v>990</v>
      </c>
      <c r="M3337" s="127"/>
      <c r="N3337" s="127"/>
    </row>
    <row r="3338" spans="6:14" x14ac:dyDescent="0.25">
      <c r="F3338" s="124" t="s">
        <v>535</v>
      </c>
      <c r="G3338" s="126" t="s">
        <v>991</v>
      </c>
      <c r="H3338" s="126"/>
      <c r="I3338" s="126"/>
      <c r="J3338" s="124"/>
      <c r="K3338" s="124" t="s">
        <v>537</v>
      </c>
      <c r="L3338" s="126" t="s">
        <v>992</v>
      </c>
      <c r="M3338" s="127"/>
      <c r="N3338" s="127"/>
    </row>
    <row r="3339" spans="6:14" x14ac:dyDescent="0.25">
      <c r="F3339" s="124" t="s">
        <v>539</v>
      </c>
      <c r="G3339" s="126" t="s">
        <v>551</v>
      </c>
      <c r="H3339" s="126" t="s">
        <v>541</v>
      </c>
      <c r="I3339" s="128">
        <v>837070027</v>
      </c>
      <c r="J3339" s="124" t="s">
        <v>542</v>
      </c>
      <c r="K3339" s="126"/>
      <c r="L3339" s="126" t="s">
        <v>993</v>
      </c>
      <c r="M3339" s="127"/>
      <c r="N3339" s="127"/>
    </row>
    <row r="3340" spans="6:14" x14ac:dyDescent="0.25">
      <c r="F3340" s="124"/>
      <c r="G3340" s="126"/>
      <c r="H3340" s="126"/>
      <c r="I3340" s="126"/>
      <c r="J3340" s="124"/>
      <c r="K3340" s="124" t="s">
        <v>544</v>
      </c>
      <c r="L3340" s="126"/>
      <c r="M3340" s="127"/>
      <c r="N3340" s="127"/>
    </row>
    <row r="3341" spans="6:14" x14ac:dyDescent="0.25">
      <c r="F3341" s="124" t="s">
        <v>545</v>
      </c>
      <c r="G3341" s="126" t="s">
        <v>198</v>
      </c>
      <c r="H3341" s="126"/>
      <c r="I3341" s="126"/>
      <c r="J3341" s="124"/>
      <c r="K3341" s="124" t="s">
        <v>546</v>
      </c>
      <c r="L3341" s="126" t="s">
        <v>994</v>
      </c>
      <c r="M3341" s="127"/>
      <c r="N3341" s="127"/>
    </row>
    <row r="3342" spans="6:14" x14ac:dyDescent="0.25">
      <c r="F3342" s="126"/>
      <c r="G3342" s="126"/>
      <c r="H3342" s="126"/>
      <c r="I3342" s="126"/>
      <c r="J3342" s="126"/>
      <c r="K3342" s="126"/>
      <c r="L3342" s="126"/>
      <c r="M3342" s="127"/>
      <c r="N3342" s="127"/>
    </row>
    <row r="3343" spans="6:14" x14ac:dyDescent="0.25">
      <c r="F3343" s="124" t="s">
        <v>533</v>
      </c>
      <c r="G3343" s="125">
        <v>9163321</v>
      </c>
      <c r="H3343" s="126"/>
      <c r="I3343" s="126"/>
      <c r="J3343" s="124"/>
      <c r="K3343" s="124" t="s">
        <v>124</v>
      </c>
      <c r="L3343" s="126" t="s">
        <v>2257</v>
      </c>
      <c r="M3343" s="127"/>
      <c r="N3343" s="127"/>
    </row>
    <row r="3344" spans="6:14" x14ac:dyDescent="0.25">
      <c r="F3344" s="124" t="s">
        <v>535</v>
      </c>
      <c r="G3344" s="126" t="s">
        <v>977</v>
      </c>
      <c r="H3344" s="126"/>
      <c r="I3344" s="126"/>
      <c r="J3344" s="124"/>
      <c r="K3344" s="124" t="s">
        <v>537</v>
      </c>
      <c r="L3344" s="126" t="s">
        <v>978</v>
      </c>
      <c r="M3344" s="127"/>
      <c r="N3344" s="127"/>
    </row>
    <row r="3345" spans="6:14" x14ac:dyDescent="0.25">
      <c r="F3345" s="124" t="s">
        <v>539</v>
      </c>
      <c r="G3345" s="131" t="s">
        <v>979</v>
      </c>
      <c r="H3345" s="126" t="s">
        <v>970</v>
      </c>
      <c r="I3345" s="128">
        <v>601732301</v>
      </c>
      <c r="J3345" s="124" t="s">
        <v>542</v>
      </c>
      <c r="K3345" s="126"/>
      <c r="L3345" s="126" t="s">
        <v>2258</v>
      </c>
      <c r="M3345" s="127"/>
      <c r="N3345" s="127"/>
    </row>
    <row r="3346" spans="6:14" x14ac:dyDescent="0.25">
      <c r="F3346" s="124"/>
      <c r="G3346" s="131" t="s">
        <v>981</v>
      </c>
      <c r="H3346" s="126"/>
      <c r="I3346" s="126"/>
      <c r="J3346" s="124"/>
      <c r="K3346" s="124" t="s">
        <v>544</v>
      </c>
      <c r="L3346" s="126"/>
      <c r="M3346" s="127"/>
      <c r="N3346" s="127"/>
    </row>
    <row r="3347" spans="6:14" x14ac:dyDescent="0.25">
      <c r="F3347" s="124" t="s">
        <v>545</v>
      </c>
      <c r="G3347" s="126" t="s">
        <v>198</v>
      </c>
      <c r="H3347" s="126"/>
      <c r="I3347" s="126"/>
      <c r="J3347" s="124"/>
      <c r="K3347" s="124" t="s">
        <v>546</v>
      </c>
      <c r="L3347" s="126" t="s">
        <v>982</v>
      </c>
      <c r="M3347" s="127"/>
      <c r="N3347" s="127"/>
    </row>
    <row r="3348" spans="6:14" x14ac:dyDescent="0.25">
      <c r="F3348" s="126"/>
      <c r="G3348" s="126"/>
      <c r="H3348" s="126"/>
      <c r="I3348" s="126"/>
      <c r="J3348" s="126"/>
      <c r="K3348" s="126"/>
      <c r="L3348" s="126"/>
      <c r="M3348" s="127"/>
      <c r="N3348" s="127"/>
    </row>
    <row r="3349" spans="6:14" x14ac:dyDescent="0.25">
      <c r="F3349" s="124" t="s">
        <v>533</v>
      </c>
      <c r="G3349" s="125">
        <v>9163421</v>
      </c>
      <c r="H3349" s="126"/>
      <c r="I3349" s="126"/>
      <c r="J3349" s="124"/>
      <c r="K3349" s="124" t="s">
        <v>124</v>
      </c>
      <c r="L3349" s="126" t="s">
        <v>2259</v>
      </c>
      <c r="M3349" s="127"/>
      <c r="N3349" s="127"/>
    </row>
    <row r="3350" spans="6:14" x14ac:dyDescent="0.25">
      <c r="F3350" s="124" t="s">
        <v>535</v>
      </c>
      <c r="G3350" s="126" t="s">
        <v>1242</v>
      </c>
      <c r="H3350" s="126"/>
      <c r="I3350" s="126"/>
      <c r="J3350" s="124"/>
      <c r="K3350" s="124" t="s">
        <v>537</v>
      </c>
      <c r="L3350" s="126" t="s">
        <v>1833</v>
      </c>
      <c r="M3350" s="127"/>
      <c r="N3350" s="127"/>
    </row>
    <row r="3351" spans="6:14" x14ac:dyDescent="0.25">
      <c r="F3351" s="124" t="s">
        <v>539</v>
      </c>
      <c r="G3351" s="131" t="s">
        <v>1244</v>
      </c>
      <c r="H3351" s="126" t="s">
        <v>970</v>
      </c>
      <c r="I3351" s="128">
        <v>605157922</v>
      </c>
      <c r="J3351" s="124" t="s">
        <v>542</v>
      </c>
      <c r="K3351" s="126"/>
      <c r="L3351" s="126" t="s">
        <v>1834</v>
      </c>
      <c r="M3351" s="127"/>
      <c r="N3351" s="127"/>
    </row>
    <row r="3352" spans="6:14" x14ac:dyDescent="0.25">
      <c r="F3352" s="124"/>
      <c r="G3352" s="131" t="s">
        <v>1131</v>
      </c>
      <c r="H3352" s="126"/>
      <c r="I3352" s="126"/>
      <c r="J3352" s="124"/>
      <c r="K3352" s="124" t="s">
        <v>544</v>
      </c>
      <c r="L3352" s="126"/>
      <c r="M3352" s="127"/>
      <c r="N3352" s="127"/>
    </row>
    <row r="3353" spans="6:14" x14ac:dyDescent="0.25">
      <c r="F3353" s="124" t="s">
        <v>545</v>
      </c>
      <c r="G3353" s="126" t="s">
        <v>198</v>
      </c>
      <c r="H3353" s="126"/>
      <c r="I3353" s="126"/>
      <c r="J3353" s="124"/>
      <c r="K3353" s="124" t="s">
        <v>546</v>
      </c>
      <c r="L3353" s="126" t="s">
        <v>1835</v>
      </c>
      <c r="M3353" s="127"/>
      <c r="N3353" s="127"/>
    </row>
    <row r="3354" spans="6:14" x14ac:dyDescent="0.25">
      <c r="F3354" s="126"/>
      <c r="G3354" s="126"/>
      <c r="H3354" s="126"/>
      <c r="I3354" s="126"/>
      <c r="J3354" s="126"/>
      <c r="K3354" s="126"/>
      <c r="L3354" s="126"/>
      <c r="M3354" s="127"/>
      <c r="N3354" s="127"/>
    </row>
    <row r="3355" spans="6:14" x14ac:dyDescent="0.25">
      <c r="F3355" s="124" t="s">
        <v>533</v>
      </c>
      <c r="G3355" s="125">
        <v>9163721</v>
      </c>
      <c r="H3355" s="126"/>
      <c r="I3355" s="126"/>
      <c r="J3355" s="124"/>
      <c r="K3355" s="124" t="s">
        <v>124</v>
      </c>
      <c r="L3355" s="126" t="s">
        <v>2260</v>
      </c>
      <c r="M3355" s="127"/>
      <c r="N3355" s="127"/>
    </row>
    <row r="3356" spans="6:14" x14ac:dyDescent="0.25">
      <c r="F3356" s="124" t="s">
        <v>535</v>
      </c>
      <c r="G3356" s="126" t="s">
        <v>1029</v>
      </c>
      <c r="H3356" s="126"/>
      <c r="I3356" s="126"/>
      <c r="J3356" s="124"/>
      <c r="K3356" s="124" t="s">
        <v>537</v>
      </c>
      <c r="L3356" s="126" t="s">
        <v>2261</v>
      </c>
      <c r="M3356" s="127"/>
      <c r="N3356" s="127"/>
    </row>
    <row r="3357" spans="6:14" x14ac:dyDescent="0.25">
      <c r="F3357" s="124" t="s">
        <v>539</v>
      </c>
      <c r="G3357" s="126" t="s">
        <v>1031</v>
      </c>
      <c r="H3357" s="126" t="s">
        <v>1032</v>
      </c>
      <c r="I3357" s="128">
        <v>486740001</v>
      </c>
      <c r="J3357" s="124" t="s">
        <v>542</v>
      </c>
      <c r="K3357" s="126"/>
      <c r="L3357" s="126" t="s">
        <v>1033</v>
      </c>
      <c r="M3357" s="127"/>
      <c r="N3357" s="127"/>
    </row>
    <row r="3358" spans="6:14" x14ac:dyDescent="0.25">
      <c r="F3358" s="124"/>
      <c r="G3358" s="126"/>
      <c r="H3358" s="126"/>
      <c r="I3358" s="126"/>
      <c r="J3358" s="124"/>
      <c r="K3358" s="124" t="s">
        <v>544</v>
      </c>
      <c r="L3358" s="126"/>
      <c r="M3358" s="127"/>
      <c r="N3358" s="127"/>
    </row>
    <row r="3359" spans="6:14" x14ac:dyDescent="0.25">
      <c r="F3359" s="124" t="s">
        <v>545</v>
      </c>
      <c r="G3359" s="126" t="s">
        <v>198</v>
      </c>
      <c r="H3359" s="126"/>
      <c r="I3359" s="126"/>
      <c r="J3359" s="124"/>
      <c r="K3359" s="124" t="s">
        <v>546</v>
      </c>
      <c r="L3359" s="126" t="s">
        <v>1034</v>
      </c>
      <c r="M3359" s="127"/>
      <c r="N3359" s="127"/>
    </row>
    <row r="3360" spans="6:14" x14ac:dyDescent="0.25">
      <c r="F3360" s="126"/>
      <c r="G3360" s="126"/>
      <c r="H3360" s="126"/>
      <c r="I3360" s="126"/>
      <c r="J3360" s="126"/>
      <c r="K3360" s="126"/>
      <c r="L3360" s="126"/>
      <c r="M3360" s="127"/>
      <c r="N3360" s="127"/>
    </row>
    <row r="3361" spans="6:14" x14ac:dyDescent="0.25">
      <c r="F3361" s="126"/>
      <c r="G3361" s="126"/>
      <c r="H3361" s="126"/>
      <c r="I3361" s="126"/>
      <c r="J3361" s="129" t="s">
        <v>586</v>
      </c>
      <c r="K3361" s="130">
        <v>68</v>
      </c>
      <c r="L3361" s="129" t="s">
        <v>587</v>
      </c>
      <c r="M3361" s="127"/>
      <c r="N3361" s="127"/>
    </row>
    <row r="3362" spans="6:14" x14ac:dyDescent="0.25">
      <c r="F3362" s="126"/>
      <c r="G3362" s="126"/>
      <c r="H3362" s="126"/>
      <c r="I3362" s="126"/>
      <c r="J3362" s="126"/>
      <c r="K3362" s="126"/>
      <c r="L3362" s="126"/>
      <c r="M3362" s="127"/>
      <c r="N3362" s="127"/>
    </row>
    <row r="3363" spans="6:14" x14ac:dyDescent="0.25">
      <c r="F3363" s="124"/>
      <c r="G3363" s="124"/>
      <c r="H3363" s="124"/>
      <c r="I3363" s="126"/>
      <c r="J3363" s="126"/>
      <c r="K3363" s="126"/>
      <c r="L3363" s="126"/>
      <c r="M3363" s="127"/>
      <c r="N3363" s="127"/>
    </row>
    <row r="3364" spans="6:14" x14ac:dyDescent="0.25">
      <c r="F3364" s="126" t="s">
        <v>588</v>
      </c>
      <c r="G3364" s="126"/>
      <c r="H3364" s="126"/>
      <c r="I3364" s="126"/>
      <c r="J3364" s="126"/>
      <c r="K3364" s="126"/>
      <c r="L3364" s="126"/>
      <c r="M3364" s="127"/>
      <c r="N3364" s="127"/>
    </row>
    <row r="3365" spans="6:14" x14ac:dyDescent="0.25">
      <c r="F3365" s="126" t="s">
        <v>589</v>
      </c>
      <c r="G3365" s="126"/>
      <c r="H3365" s="126"/>
      <c r="I3365" s="126"/>
      <c r="J3365" s="126"/>
      <c r="K3365" s="126"/>
      <c r="L3365" s="126"/>
      <c r="M3365" s="127"/>
      <c r="N3365" s="127"/>
    </row>
    <row r="3366" spans="6:14" x14ac:dyDescent="0.25">
      <c r="F3366" s="126"/>
      <c r="G3366" s="126"/>
      <c r="H3366" s="126"/>
      <c r="I3366" s="126"/>
      <c r="J3366" s="126"/>
      <c r="K3366" s="126"/>
      <c r="L3366" s="126"/>
      <c r="M3366" s="127"/>
      <c r="N3366" s="127"/>
    </row>
    <row r="3367" spans="6:14" x14ac:dyDescent="0.25">
      <c r="F3367" s="124" t="s">
        <v>533</v>
      </c>
      <c r="G3367" s="125">
        <v>9163821</v>
      </c>
      <c r="H3367" s="126"/>
      <c r="I3367" s="126"/>
      <c r="J3367" s="124"/>
      <c r="K3367" s="124" t="s">
        <v>124</v>
      </c>
      <c r="L3367" s="126" t="s">
        <v>2262</v>
      </c>
      <c r="M3367" s="127"/>
      <c r="N3367" s="127"/>
    </row>
    <row r="3368" spans="6:14" x14ac:dyDescent="0.25">
      <c r="F3368" s="124" t="s">
        <v>535</v>
      </c>
      <c r="G3368" s="126" t="s">
        <v>2263</v>
      </c>
      <c r="H3368" s="126"/>
      <c r="I3368" s="126"/>
      <c r="J3368" s="124"/>
      <c r="K3368" s="124" t="s">
        <v>537</v>
      </c>
      <c r="L3368" s="126" t="s">
        <v>2264</v>
      </c>
      <c r="M3368" s="127"/>
      <c r="N3368" s="127"/>
    </row>
    <row r="3369" spans="6:14" x14ac:dyDescent="0.25">
      <c r="F3369" s="124" t="s">
        <v>539</v>
      </c>
      <c r="G3369" s="126" t="s">
        <v>2265</v>
      </c>
      <c r="H3369" s="126" t="s">
        <v>814</v>
      </c>
      <c r="I3369" s="128">
        <v>840570000</v>
      </c>
      <c r="J3369" s="124" t="s">
        <v>542</v>
      </c>
      <c r="K3369" s="126"/>
      <c r="L3369" s="126" t="s">
        <v>2266</v>
      </c>
      <c r="M3369" s="127"/>
      <c r="N3369" s="127"/>
    </row>
    <row r="3370" spans="6:14" x14ac:dyDescent="0.25">
      <c r="F3370" s="124"/>
      <c r="G3370" s="126"/>
      <c r="H3370" s="126"/>
      <c r="I3370" s="126"/>
      <c r="J3370" s="124"/>
      <c r="K3370" s="124" t="s">
        <v>544</v>
      </c>
      <c r="L3370" s="126"/>
      <c r="M3370" s="127"/>
      <c r="N3370" s="127"/>
    </row>
    <row r="3371" spans="6:14" x14ac:dyDescent="0.25">
      <c r="F3371" s="124" t="s">
        <v>545</v>
      </c>
      <c r="G3371" s="126" t="s">
        <v>198</v>
      </c>
      <c r="H3371" s="126"/>
      <c r="I3371" s="126"/>
      <c r="J3371" s="124"/>
      <c r="K3371" s="124" t="s">
        <v>546</v>
      </c>
      <c r="L3371" s="126" t="s">
        <v>2267</v>
      </c>
      <c r="M3371" s="127"/>
      <c r="N3371" s="127"/>
    </row>
    <row r="3372" spans="6:14" x14ac:dyDescent="0.25">
      <c r="F3372" s="126"/>
      <c r="G3372" s="126"/>
      <c r="H3372" s="126"/>
      <c r="I3372" s="126"/>
      <c r="J3372" s="126"/>
      <c r="K3372" s="126"/>
      <c r="L3372" s="126"/>
      <c r="M3372" s="127"/>
      <c r="N3372" s="127"/>
    </row>
    <row r="3373" spans="6:14" x14ac:dyDescent="0.25">
      <c r="F3373" s="124" t="s">
        <v>533</v>
      </c>
      <c r="G3373" s="125">
        <v>9164121</v>
      </c>
      <c r="H3373" s="126"/>
      <c r="I3373" s="126"/>
      <c r="J3373" s="124"/>
      <c r="K3373" s="124" t="s">
        <v>124</v>
      </c>
      <c r="L3373" s="126" t="s">
        <v>2268</v>
      </c>
      <c r="M3373" s="127"/>
      <c r="N3373" s="127"/>
    </row>
    <row r="3374" spans="6:14" x14ac:dyDescent="0.25">
      <c r="F3374" s="124" t="s">
        <v>535</v>
      </c>
      <c r="G3374" s="126" t="s">
        <v>2269</v>
      </c>
      <c r="H3374" s="126"/>
      <c r="I3374" s="126"/>
      <c r="J3374" s="124"/>
      <c r="K3374" s="124" t="s">
        <v>537</v>
      </c>
      <c r="L3374" s="126" t="s">
        <v>2270</v>
      </c>
      <c r="M3374" s="127"/>
      <c r="N3374" s="127"/>
    </row>
    <row r="3375" spans="6:14" x14ac:dyDescent="0.25">
      <c r="F3375" s="124" t="s">
        <v>539</v>
      </c>
      <c r="G3375" s="131" t="s">
        <v>2271</v>
      </c>
      <c r="H3375" s="126" t="s">
        <v>1629</v>
      </c>
      <c r="I3375" s="128">
        <v>565380496</v>
      </c>
      <c r="J3375" s="124" t="s">
        <v>542</v>
      </c>
      <c r="K3375" s="126"/>
      <c r="L3375" s="126" t="s">
        <v>2272</v>
      </c>
      <c r="M3375" s="127"/>
      <c r="N3375" s="127"/>
    </row>
    <row r="3376" spans="6:14" x14ac:dyDescent="0.25">
      <c r="F3376" s="124"/>
      <c r="G3376" s="131" t="s">
        <v>2273</v>
      </c>
      <c r="H3376" s="126"/>
      <c r="I3376" s="126"/>
      <c r="J3376" s="124"/>
      <c r="K3376" s="124" t="s">
        <v>544</v>
      </c>
      <c r="L3376" s="126"/>
      <c r="M3376" s="127"/>
      <c r="N3376" s="127"/>
    </row>
    <row r="3377" spans="6:14" x14ac:dyDescent="0.25">
      <c r="F3377" s="124" t="s">
        <v>545</v>
      </c>
      <c r="G3377" s="126" t="s">
        <v>198</v>
      </c>
      <c r="H3377" s="126"/>
      <c r="I3377" s="126"/>
      <c r="J3377" s="124"/>
      <c r="K3377" s="124" t="s">
        <v>546</v>
      </c>
      <c r="L3377" s="126" t="s">
        <v>2274</v>
      </c>
      <c r="M3377" s="127"/>
      <c r="N3377" s="127"/>
    </row>
    <row r="3378" spans="6:14" x14ac:dyDescent="0.25">
      <c r="F3378" s="126"/>
      <c r="G3378" s="126"/>
      <c r="H3378" s="126"/>
      <c r="I3378" s="126"/>
      <c r="J3378" s="126"/>
      <c r="K3378" s="126"/>
      <c r="L3378" s="126"/>
      <c r="M3378" s="127"/>
      <c r="N3378" s="127"/>
    </row>
    <row r="3379" spans="6:14" x14ac:dyDescent="0.25">
      <c r="F3379" s="124" t="s">
        <v>533</v>
      </c>
      <c r="G3379" s="125">
        <v>9164221</v>
      </c>
      <c r="H3379" s="126"/>
      <c r="I3379" s="126"/>
      <c r="J3379" s="124"/>
      <c r="K3379" s="124" t="s">
        <v>124</v>
      </c>
      <c r="L3379" s="126" t="s">
        <v>2275</v>
      </c>
      <c r="M3379" s="127"/>
      <c r="N3379" s="127"/>
    </row>
    <row r="3380" spans="6:14" x14ac:dyDescent="0.25">
      <c r="F3380" s="124" t="s">
        <v>535</v>
      </c>
      <c r="G3380" s="126" t="s">
        <v>914</v>
      </c>
      <c r="H3380" s="126"/>
      <c r="I3380" s="126"/>
      <c r="J3380" s="124"/>
      <c r="K3380" s="124" t="s">
        <v>537</v>
      </c>
      <c r="L3380" s="126" t="s">
        <v>2276</v>
      </c>
      <c r="M3380" s="127"/>
      <c r="N3380" s="127"/>
    </row>
    <row r="3381" spans="6:14" x14ac:dyDescent="0.25">
      <c r="F3381" s="124" t="s">
        <v>539</v>
      </c>
      <c r="G3381" s="126" t="s">
        <v>2277</v>
      </c>
      <c r="H3381" s="126" t="s">
        <v>2278</v>
      </c>
      <c r="I3381" s="126" t="s">
        <v>2279</v>
      </c>
      <c r="J3381" s="124" t="s">
        <v>542</v>
      </c>
      <c r="K3381" s="126"/>
      <c r="L3381" s="126" t="s">
        <v>687</v>
      </c>
      <c r="M3381" s="127"/>
      <c r="N3381" s="127"/>
    </row>
    <row r="3382" spans="6:14" x14ac:dyDescent="0.25">
      <c r="F3382" s="124"/>
      <c r="G3382" s="126"/>
      <c r="H3382" s="126"/>
      <c r="I3382" s="126"/>
      <c r="J3382" s="124"/>
      <c r="K3382" s="124" t="s">
        <v>544</v>
      </c>
      <c r="L3382" s="126"/>
      <c r="M3382" s="127"/>
      <c r="N3382" s="127"/>
    </row>
    <row r="3383" spans="6:14" x14ac:dyDescent="0.25">
      <c r="F3383" s="124" t="s">
        <v>545</v>
      </c>
      <c r="G3383" s="126" t="s">
        <v>198</v>
      </c>
      <c r="H3383" s="126"/>
      <c r="I3383" s="126"/>
      <c r="J3383" s="124"/>
      <c r="K3383" s="124" t="s">
        <v>546</v>
      </c>
      <c r="L3383" s="126" t="s">
        <v>198</v>
      </c>
      <c r="M3383" s="127"/>
      <c r="N3383" s="127"/>
    </row>
    <row r="3384" spans="6:14" x14ac:dyDescent="0.25">
      <c r="F3384" s="126"/>
      <c r="G3384" s="126"/>
      <c r="H3384" s="126"/>
      <c r="I3384" s="126"/>
      <c r="J3384" s="126"/>
      <c r="K3384" s="126"/>
      <c r="L3384" s="126"/>
      <c r="M3384" s="127"/>
      <c r="N3384" s="127"/>
    </row>
    <row r="3385" spans="6:14" x14ac:dyDescent="0.25">
      <c r="F3385" s="124" t="s">
        <v>533</v>
      </c>
      <c r="G3385" s="125">
        <v>9164321</v>
      </c>
      <c r="H3385" s="126"/>
      <c r="I3385" s="126"/>
      <c r="J3385" s="124"/>
      <c r="K3385" s="124" t="s">
        <v>124</v>
      </c>
      <c r="L3385" s="126" t="s">
        <v>2280</v>
      </c>
      <c r="M3385" s="127"/>
      <c r="N3385" s="127"/>
    </row>
    <row r="3386" spans="6:14" x14ac:dyDescent="0.25">
      <c r="F3386" s="124" t="s">
        <v>535</v>
      </c>
      <c r="G3386" s="126" t="s">
        <v>1029</v>
      </c>
      <c r="H3386" s="126"/>
      <c r="I3386" s="126"/>
      <c r="J3386" s="124"/>
      <c r="K3386" s="124" t="s">
        <v>537</v>
      </c>
      <c r="L3386" s="126" t="s">
        <v>2281</v>
      </c>
      <c r="M3386" s="127"/>
      <c r="N3386" s="127"/>
    </row>
    <row r="3387" spans="6:14" x14ac:dyDescent="0.25">
      <c r="F3387" s="124" t="s">
        <v>539</v>
      </c>
      <c r="G3387" s="126" t="s">
        <v>813</v>
      </c>
      <c r="H3387" s="126" t="s">
        <v>814</v>
      </c>
      <c r="I3387" s="128">
        <v>840944947</v>
      </c>
      <c r="J3387" s="124" t="s">
        <v>542</v>
      </c>
      <c r="K3387" s="126"/>
      <c r="L3387" s="126" t="s">
        <v>687</v>
      </c>
      <c r="M3387" s="127"/>
      <c r="N3387" s="127"/>
    </row>
    <row r="3388" spans="6:14" x14ac:dyDescent="0.25">
      <c r="F3388" s="124"/>
      <c r="G3388" s="126"/>
      <c r="H3388" s="126"/>
      <c r="I3388" s="126"/>
      <c r="J3388" s="124"/>
      <c r="K3388" s="124" t="s">
        <v>544</v>
      </c>
      <c r="L3388" s="126"/>
      <c r="M3388" s="127"/>
      <c r="N3388" s="127"/>
    </row>
    <row r="3389" spans="6:14" x14ac:dyDescent="0.25">
      <c r="F3389" s="124" t="s">
        <v>545</v>
      </c>
      <c r="G3389" s="126" t="s">
        <v>198</v>
      </c>
      <c r="H3389" s="126"/>
      <c r="I3389" s="126"/>
      <c r="J3389" s="124"/>
      <c r="K3389" s="124" t="s">
        <v>546</v>
      </c>
      <c r="L3389" s="126" t="s">
        <v>198</v>
      </c>
      <c r="M3389" s="127"/>
      <c r="N3389" s="127"/>
    </row>
    <row r="3390" spans="6:14" x14ac:dyDescent="0.25">
      <c r="F3390" s="126"/>
      <c r="G3390" s="126"/>
      <c r="H3390" s="126"/>
      <c r="I3390" s="126"/>
      <c r="J3390" s="126"/>
      <c r="K3390" s="126"/>
      <c r="L3390" s="126"/>
      <c r="M3390" s="127"/>
      <c r="N3390" s="127"/>
    </row>
    <row r="3391" spans="6:14" x14ac:dyDescent="0.25">
      <c r="F3391" s="124" t="s">
        <v>533</v>
      </c>
      <c r="G3391" s="125">
        <v>9164521</v>
      </c>
      <c r="H3391" s="126"/>
      <c r="I3391" s="126"/>
      <c r="J3391" s="124"/>
      <c r="K3391" s="124" t="s">
        <v>124</v>
      </c>
      <c r="L3391" s="126" t="s">
        <v>2282</v>
      </c>
      <c r="M3391" s="127"/>
      <c r="N3391" s="127"/>
    </row>
    <row r="3392" spans="6:14" x14ac:dyDescent="0.25">
      <c r="F3392" s="124" t="s">
        <v>535</v>
      </c>
      <c r="G3392" s="126" t="s">
        <v>914</v>
      </c>
      <c r="H3392" s="126"/>
      <c r="I3392" s="126"/>
      <c r="J3392" s="124"/>
      <c r="K3392" s="124" t="s">
        <v>537</v>
      </c>
      <c r="L3392" s="126" t="s">
        <v>2283</v>
      </c>
      <c r="M3392" s="127"/>
      <c r="N3392" s="127"/>
    </row>
    <row r="3393" spans="6:14" x14ac:dyDescent="0.25">
      <c r="F3393" s="124" t="s">
        <v>539</v>
      </c>
      <c r="G3393" s="131" t="s">
        <v>2284</v>
      </c>
      <c r="H3393" s="126" t="s">
        <v>917</v>
      </c>
      <c r="I3393" s="128">
        <v>667130377</v>
      </c>
      <c r="J3393" s="124" t="s">
        <v>542</v>
      </c>
      <c r="K3393" s="126"/>
      <c r="L3393" s="126" t="s">
        <v>687</v>
      </c>
      <c r="M3393" s="127"/>
      <c r="N3393" s="127"/>
    </row>
    <row r="3394" spans="6:14" x14ac:dyDescent="0.25">
      <c r="F3394" s="124"/>
      <c r="G3394" s="131" t="s">
        <v>1150</v>
      </c>
      <c r="H3394" s="126"/>
      <c r="I3394" s="126"/>
      <c r="J3394" s="124"/>
      <c r="K3394" s="124" t="s">
        <v>544</v>
      </c>
      <c r="L3394" s="126"/>
      <c r="M3394" s="127"/>
      <c r="N3394" s="127"/>
    </row>
    <row r="3395" spans="6:14" x14ac:dyDescent="0.25">
      <c r="F3395" s="124" t="s">
        <v>545</v>
      </c>
      <c r="G3395" s="126" t="s">
        <v>198</v>
      </c>
      <c r="H3395" s="126"/>
      <c r="I3395" s="126"/>
      <c r="J3395" s="124"/>
      <c r="K3395" s="124" t="s">
        <v>546</v>
      </c>
      <c r="L3395" s="126" t="s">
        <v>198</v>
      </c>
      <c r="M3395" s="127"/>
      <c r="N3395" s="127"/>
    </row>
    <row r="3396" spans="6:14" x14ac:dyDescent="0.25">
      <c r="F3396" s="126"/>
      <c r="G3396" s="126"/>
      <c r="H3396" s="126"/>
      <c r="I3396" s="126"/>
      <c r="J3396" s="126"/>
      <c r="K3396" s="126"/>
      <c r="L3396" s="126"/>
      <c r="M3396" s="127"/>
      <c r="N3396" s="127"/>
    </row>
    <row r="3397" spans="6:14" x14ac:dyDescent="0.25">
      <c r="F3397" s="124" t="s">
        <v>533</v>
      </c>
      <c r="G3397" s="125">
        <v>9164821</v>
      </c>
      <c r="H3397" s="126"/>
      <c r="I3397" s="126"/>
      <c r="J3397" s="124"/>
      <c r="K3397" s="124" t="s">
        <v>124</v>
      </c>
      <c r="L3397" s="126" t="s">
        <v>2285</v>
      </c>
      <c r="M3397" s="127"/>
      <c r="N3397" s="127"/>
    </row>
    <row r="3398" spans="6:14" x14ac:dyDescent="0.25">
      <c r="F3398" s="124" t="s">
        <v>535</v>
      </c>
      <c r="G3398" s="126" t="s">
        <v>914</v>
      </c>
      <c r="H3398" s="126"/>
      <c r="I3398" s="126"/>
      <c r="J3398" s="124"/>
      <c r="K3398" s="124" t="s">
        <v>537</v>
      </c>
      <c r="L3398" s="126" t="s">
        <v>2286</v>
      </c>
      <c r="M3398" s="127"/>
      <c r="N3398" s="127"/>
    </row>
    <row r="3399" spans="6:14" x14ac:dyDescent="0.25">
      <c r="F3399" s="124" t="s">
        <v>539</v>
      </c>
      <c r="G3399" s="126" t="s">
        <v>1107</v>
      </c>
      <c r="H3399" s="126" t="s">
        <v>682</v>
      </c>
      <c r="I3399" s="128">
        <v>770791211</v>
      </c>
      <c r="J3399" s="124" t="s">
        <v>542</v>
      </c>
      <c r="K3399" s="126"/>
      <c r="L3399" s="126" t="s">
        <v>687</v>
      </c>
      <c r="M3399" s="127"/>
      <c r="N3399" s="127"/>
    </row>
    <row r="3400" spans="6:14" x14ac:dyDescent="0.25">
      <c r="F3400" s="124"/>
      <c r="G3400" s="126"/>
      <c r="H3400" s="126"/>
      <c r="I3400" s="126"/>
      <c r="J3400" s="124"/>
      <c r="K3400" s="124" t="s">
        <v>544</v>
      </c>
      <c r="L3400" s="126"/>
      <c r="M3400" s="127"/>
      <c r="N3400" s="127"/>
    </row>
    <row r="3401" spans="6:14" x14ac:dyDescent="0.25">
      <c r="F3401" s="124" t="s">
        <v>545</v>
      </c>
      <c r="G3401" s="126" t="s">
        <v>198</v>
      </c>
      <c r="H3401" s="126"/>
      <c r="I3401" s="126"/>
      <c r="J3401" s="124"/>
      <c r="K3401" s="124" t="s">
        <v>546</v>
      </c>
      <c r="L3401" s="126" t="s">
        <v>198</v>
      </c>
      <c r="M3401" s="127"/>
      <c r="N3401" s="127"/>
    </row>
    <row r="3402" spans="6:14" x14ac:dyDescent="0.25">
      <c r="F3402" s="126"/>
      <c r="G3402" s="126"/>
      <c r="H3402" s="126"/>
      <c r="I3402" s="126"/>
      <c r="J3402" s="126"/>
      <c r="K3402" s="126"/>
      <c r="L3402" s="126"/>
      <c r="M3402" s="127"/>
      <c r="N3402" s="127"/>
    </row>
    <row r="3403" spans="6:14" x14ac:dyDescent="0.25">
      <c r="F3403" s="124" t="s">
        <v>533</v>
      </c>
      <c r="G3403" s="125">
        <v>9164921</v>
      </c>
      <c r="H3403" s="126"/>
      <c r="I3403" s="126"/>
      <c r="J3403" s="124"/>
      <c r="K3403" s="124" t="s">
        <v>124</v>
      </c>
      <c r="L3403" s="126" t="s">
        <v>2287</v>
      </c>
      <c r="M3403" s="127"/>
      <c r="N3403" s="127"/>
    </row>
    <row r="3404" spans="6:14" x14ac:dyDescent="0.25">
      <c r="F3404" s="124" t="s">
        <v>535</v>
      </c>
      <c r="G3404" s="126" t="s">
        <v>914</v>
      </c>
      <c r="H3404" s="126"/>
      <c r="I3404" s="126"/>
      <c r="J3404" s="124"/>
      <c r="K3404" s="124" t="s">
        <v>537</v>
      </c>
      <c r="L3404" s="126" t="s">
        <v>2288</v>
      </c>
      <c r="M3404" s="127"/>
      <c r="N3404" s="127"/>
    </row>
    <row r="3405" spans="6:14" x14ac:dyDescent="0.25">
      <c r="F3405" s="124" t="s">
        <v>539</v>
      </c>
      <c r="G3405" s="126" t="s">
        <v>2289</v>
      </c>
      <c r="H3405" s="126" t="s">
        <v>1629</v>
      </c>
      <c r="I3405" s="128">
        <v>550530124</v>
      </c>
      <c r="J3405" s="124" t="s">
        <v>542</v>
      </c>
      <c r="K3405" s="126"/>
      <c r="L3405" s="126" t="s">
        <v>2290</v>
      </c>
      <c r="M3405" s="127"/>
      <c r="N3405" s="127"/>
    </row>
    <row r="3406" spans="6:14" x14ac:dyDescent="0.25">
      <c r="F3406" s="124"/>
      <c r="G3406" s="126"/>
      <c r="H3406" s="126"/>
      <c r="I3406" s="126"/>
      <c r="J3406" s="124"/>
      <c r="K3406" s="124" t="s">
        <v>544</v>
      </c>
      <c r="L3406" s="126"/>
      <c r="M3406" s="127"/>
      <c r="N3406" s="127"/>
    </row>
    <row r="3407" spans="6:14" x14ac:dyDescent="0.25">
      <c r="F3407" s="124" t="s">
        <v>545</v>
      </c>
      <c r="G3407" s="126" t="s">
        <v>198</v>
      </c>
      <c r="H3407" s="126"/>
      <c r="I3407" s="126"/>
      <c r="J3407" s="124"/>
      <c r="K3407" s="124" t="s">
        <v>546</v>
      </c>
      <c r="L3407" s="126" t="s">
        <v>2291</v>
      </c>
      <c r="M3407" s="127"/>
      <c r="N3407" s="127"/>
    </row>
    <row r="3408" spans="6:14" x14ac:dyDescent="0.25">
      <c r="F3408" s="126"/>
      <c r="G3408" s="126"/>
      <c r="H3408" s="126"/>
      <c r="I3408" s="126"/>
      <c r="J3408" s="126"/>
      <c r="K3408" s="126"/>
      <c r="L3408" s="126"/>
      <c r="M3408" s="127"/>
      <c r="N3408" s="127"/>
    </row>
    <row r="3409" spans="6:14" x14ac:dyDescent="0.25">
      <c r="F3409" s="126"/>
      <c r="G3409" s="126"/>
      <c r="H3409" s="126"/>
      <c r="I3409" s="126"/>
      <c r="J3409" s="129" t="s">
        <v>586</v>
      </c>
      <c r="K3409" s="130">
        <v>69</v>
      </c>
      <c r="L3409" s="129" t="s">
        <v>587</v>
      </c>
      <c r="M3409" s="127"/>
      <c r="N3409" s="127"/>
    </row>
    <row r="3410" spans="6:14" x14ac:dyDescent="0.25">
      <c r="F3410" s="126"/>
      <c r="G3410" s="126"/>
      <c r="H3410" s="126"/>
      <c r="I3410" s="126"/>
      <c r="J3410" s="126"/>
      <c r="K3410" s="126"/>
      <c r="L3410" s="126"/>
      <c r="M3410" s="127"/>
      <c r="N3410" s="127"/>
    </row>
    <row r="3411" spans="6:14" x14ac:dyDescent="0.25">
      <c r="F3411" s="124"/>
      <c r="G3411" s="124"/>
      <c r="H3411" s="124"/>
      <c r="I3411" s="126"/>
      <c r="J3411" s="126"/>
      <c r="K3411" s="126"/>
      <c r="L3411" s="126"/>
      <c r="M3411" s="127"/>
      <c r="N3411" s="127"/>
    </row>
    <row r="3412" spans="6:14" x14ac:dyDescent="0.25">
      <c r="F3412" s="126" t="s">
        <v>588</v>
      </c>
      <c r="G3412" s="126"/>
      <c r="H3412" s="126"/>
      <c r="I3412" s="126"/>
      <c r="J3412" s="126"/>
      <c r="K3412" s="126"/>
      <c r="L3412" s="126"/>
      <c r="M3412" s="127"/>
      <c r="N3412" s="127"/>
    </row>
    <row r="3413" spans="6:14" x14ac:dyDescent="0.25">
      <c r="F3413" s="126" t="s">
        <v>589</v>
      </c>
      <c r="G3413" s="126"/>
      <c r="H3413" s="126"/>
      <c r="I3413" s="126"/>
      <c r="J3413" s="126"/>
      <c r="K3413" s="126"/>
      <c r="L3413" s="126"/>
      <c r="M3413" s="127"/>
      <c r="N3413" s="127"/>
    </row>
    <row r="3414" spans="6:14" x14ac:dyDescent="0.25">
      <c r="F3414" s="126"/>
      <c r="G3414" s="126"/>
      <c r="H3414" s="126"/>
      <c r="I3414" s="126"/>
      <c r="J3414" s="126"/>
      <c r="K3414" s="126"/>
      <c r="L3414" s="126"/>
      <c r="M3414" s="127"/>
      <c r="N3414" s="127"/>
    </row>
    <row r="3415" spans="6:14" x14ac:dyDescent="0.25">
      <c r="F3415" s="124" t="s">
        <v>533</v>
      </c>
      <c r="G3415" s="125">
        <v>9165121</v>
      </c>
      <c r="H3415" s="126"/>
      <c r="I3415" s="126"/>
      <c r="J3415" s="124"/>
      <c r="K3415" s="124" t="s">
        <v>124</v>
      </c>
      <c r="L3415" s="126" t="s">
        <v>2292</v>
      </c>
      <c r="M3415" s="127"/>
      <c r="N3415" s="127"/>
    </row>
    <row r="3416" spans="6:14" x14ac:dyDescent="0.25">
      <c r="F3416" s="124" t="s">
        <v>535</v>
      </c>
      <c r="G3416" s="126" t="s">
        <v>960</v>
      </c>
      <c r="H3416" s="126"/>
      <c r="I3416" s="126"/>
      <c r="J3416" s="124"/>
      <c r="K3416" s="124" t="s">
        <v>537</v>
      </c>
      <c r="L3416" s="126" t="s">
        <v>961</v>
      </c>
      <c r="M3416" s="127"/>
      <c r="N3416" s="127"/>
    </row>
    <row r="3417" spans="6:14" x14ac:dyDescent="0.25">
      <c r="F3417" s="124" t="s">
        <v>539</v>
      </c>
      <c r="G3417" s="126" t="s">
        <v>962</v>
      </c>
      <c r="H3417" s="126" t="s">
        <v>963</v>
      </c>
      <c r="I3417" s="128">
        <v>891346245</v>
      </c>
      <c r="J3417" s="124" t="s">
        <v>542</v>
      </c>
      <c r="K3417" s="126"/>
      <c r="L3417" s="126" t="s">
        <v>964</v>
      </c>
      <c r="M3417" s="127"/>
      <c r="N3417" s="127"/>
    </row>
    <row r="3418" spans="6:14" x14ac:dyDescent="0.25">
      <c r="F3418" s="124"/>
      <c r="G3418" s="126"/>
      <c r="H3418" s="126"/>
      <c r="I3418" s="126"/>
      <c r="J3418" s="124"/>
      <c r="K3418" s="124" t="s">
        <v>544</v>
      </c>
      <c r="L3418" s="126"/>
      <c r="M3418" s="127"/>
      <c r="N3418" s="127"/>
    </row>
    <row r="3419" spans="6:14" x14ac:dyDescent="0.25">
      <c r="F3419" s="124" t="s">
        <v>545</v>
      </c>
      <c r="G3419" s="126" t="s">
        <v>198</v>
      </c>
      <c r="H3419" s="126"/>
      <c r="I3419" s="126"/>
      <c r="J3419" s="124"/>
      <c r="K3419" s="124" t="s">
        <v>546</v>
      </c>
      <c r="L3419" s="126" t="s">
        <v>975</v>
      </c>
      <c r="M3419" s="127"/>
      <c r="N3419" s="127"/>
    </row>
    <row r="3420" spans="6:14" x14ac:dyDescent="0.25">
      <c r="F3420" s="126"/>
      <c r="G3420" s="126"/>
      <c r="H3420" s="126"/>
      <c r="I3420" s="126"/>
      <c r="J3420" s="126"/>
      <c r="K3420" s="126"/>
      <c r="L3420" s="126"/>
      <c r="M3420" s="127"/>
      <c r="N3420" s="127"/>
    </row>
    <row r="3421" spans="6:14" x14ac:dyDescent="0.25">
      <c r="F3421" s="124" t="s">
        <v>533</v>
      </c>
      <c r="G3421" s="125">
        <v>9165221</v>
      </c>
      <c r="H3421" s="126"/>
      <c r="I3421" s="126"/>
      <c r="J3421" s="124"/>
      <c r="K3421" s="124" t="s">
        <v>124</v>
      </c>
      <c r="L3421" s="126" t="s">
        <v>2293</v>
      </c>
      <c r="M3421" s="127"/>
      <c r="N3421" s="127"/>
    </row>
    <row r="3422" spans="6:14" x14ac:dyDescent="0.25">
      <c r="F3422" s="124" t="s">
        <v>535</v>
      </c>
      <c r="G3422" s="126" t="s">
        <v>914</v>
      </c>
      <c r="H3422" s="126"/>
      <c r="I3422" s="126"/>
      <c r="J3422" s="124"/>
      <c r="K3422" s="124" t="s">
        <v>537</v>
      </c>
      <c r="L3422" s="126" t="s">
        <v>2294</v>
      </c>
      <c r="M3422" s="127"/>
      <c r="N3422" s="127"/>
    </row>
    <row r="3423" spans="6:14" x14ac:dyDescent="0.25">
      <c r="F3423" s="124" t="s">
        <v>539</v>
      </c>
      <c r="G3423" s="126" t="s">
        <v>2295</v>
      </c>
      <c r="H3423" s="126" t="s">
        <v>1335</v>
      </c>
      <c r="I3423" s="126" t="s">
        <v>2296</v>
      </c>
      <c r="J3423" s="124" t="s">
        <v>542</v>
      </c>
      <c r="K3423" s="126"/>
      <c r="L3423" s="126" t="s">
        <v>687</v>
      </c>
      <c r="M3423" s="127"/>
      <c r="N3423" s="127"/>
    </row>
    <row r="3424" spans="6:14" x14ac:dyDescent="0.25">
      <c r="F3424" s="124"/>
      <c r="G3424" s="126"/>
      <c r="H3424" s="126"/>
      <c r="I3424" s="126"/>
      <c r="J3424" s="124"/>
      <c r="K3424" s="124" t="s">
        <v>544</v>
      </c>
      <c r="L3424" s="126"/>
      <c r="M3424" s="127"/>
      <c r="N3424" s="127"/>
    </row>
    <row r="3425" spans="6:14" x14ac:dyDescent="0.25">
      <c r="F3425" s="124" t="s">
        <v>545</v>
      </c>
      <c r="G3425" s="126" t="s">
        <v>198</v>
      </c>
      <c r="H3425" s="126"/>
      <c r="I3425" s="126"/>
      <c r="J3425" s="124"/>
      <c r="K3425" s="124" t="s">
        <v>546</v>
      </c>
      <c r="L3425" s="126" t="s">
        <v>198</v>
      </c>
      <c r="M3425" s="127"/>
      <c r="N3425" s="127"/>
    </row>
    <row r="3426" spans="6:14" x14ac:dyDescent="0.25">
      <c r="F3426" s="126"/>
      <c r="G3426" s="126"/>
      <c r="H3426" s="126"/>
      <c r="I3426" s="126"/>
      <c r="J3426" s="126"/>
      <c r="K3426" s="126"/>
      <c r="L3426" s="126"/>
      <c r="M3426" s="127"/>
      <c r="N3426" s="127"/>
    </row>
    <row r="3427" spans="6:14" x14ac:dyDescent="0.25">
      <c r="F3427" s="124" t="s">
        <v>533</v>
      </c>
      <c r="G3427" s="125">
        <v>9165321</v>
      </c>
      <c r="H3427" s="126"/>
      <c r="I3427" s="126"/>
      <c r="J3427" s="124"/>
      <c r="K3427" s="124" t="s">
        <v>124</v>
      </c>
      <c r="L3427" s="126" t="s">
        <v>2297</v>
      </c>
      <c r="M3427" s="127"/>
      <c r="N3427" s="127"/>
    </row>
    <row r="3428" spans="6:14" x14ac:dyDescent="0.25">
      <c r="F3428" s="124" t="s">
        <v>535</v>
      </c>
      <c r="G3428" s="126" t="s">
        <v>914</v>
      </c>
      <c r="H3428" s="126"/>
      <c r="I3428" s="126"/>
      <c r="J3428" s="124"/>
      <c r="K3428" s="124" t="s">
        <v>537</v>
      </c>
      <c r="L3428" s="126" t="s">
        <v>2298</v>
      </c>
      <c r="M3428" s="127"/>
      <c r="N3428" s="127"/>
    </row>
    <row r="3429" spans="6:14" x14ac:dyDescent="0.25">
      <c r="F3429" s="124" t="s">
        <v>539</v>
      </c>
      <c r="G3429" s="131" t="s">
        <v>2299</v>
      </c>
      <c r="H3429" s="126" t="s">
        <v>1139</v>
      </c>
      <c r="I3429" s="128">
        <v>168659443</v>
      </c>
      <c r="J3429" s="124" t="s">
        <v>542</v>
      </c>
      <c r="K3429" s="126"/>
      <c r="L3429" s="126" t="s">
        <v>687</v>
      </c>
      <c r="M3429" s="127"/>
      <c r="N3429" s="127"/>
    </row>
    <row r="3430" spans="6:14" x14ac:dyDescent="0.25">
      <c r="F3430" s="124"/>
      <c r="G3430" s="131" t="s">
        <v>2300</v>
      </c>
      <c r="H3430" s="126"/>
      <c r="I3430" s="126"/>
      <c r="J3430" s="124"/>
      <c r="K3430" s="124" t="s">
        <v>544</v>
      </c>
      <c r="L3430" s="126"/>
      <c r="M3430" s="127"/>
      <c r="N3430" s="127"/>
    </row>
    <row r="3431" spans="6:14" x14ac:dyDescent="0.25">
      <c r="F3431" s="124" t="s">
        <v>545</v>
      </c>
      <c r="G3431" s="126" t="s">
        <v>198</v>
      </c>
      <c r="H3431" s="126"/>
      <c r="I3431" s="126"/>
      <c r="J3431" s="124"/>
      <c r="K3431" s="124" t="s">
        <v>546</v>
      </c>
      <c r="L3431" s="126" t="s">
        <v>198</v>
      </c>
      <c r="M3431" s="127"/>
      <c r="N3431" s="127"/>
    </row>
    <row r="3432" spans="6:14" x14ac:dyDescent="0.25">
      <c r="F3432" s="126"/>
      <c r="G3432" s="126"/>
      <c r="H3432" s="126"/>
      <c r="I3432" s="126"/>
      <c r="J3432" s="126"/>
      <c r="K3432" s="126"/>
      <c r="L3432" s="126"/>
      <c r="M3432" s="127"/>
      <c r="N3432" s="127"/>
    </row>
    <row r="3433" spans="6:14" x14ac:dyDescent="0.25">
      <c r="F3433" s="124" t="s">
        <v>533</v>
      </c>
      <c r="G3433" s="125">
        <v>9165421</v>
      </c>
      <c r="H3433" s="126"/>
      <c r="I3433" s="126"/>
      <c r="J3433" s="124"/>
      <c r="K3433" s="124" t="s">
        <v>124</v>
      </c>
      <c r="L3433" s="126" t="s">
        <v>2301</v>
      </c>
      <c r="M3433" s="127"/>
      <c r="N3433" s="127"/>
    </row>
    <row r="3434" spans="6:14" x14ac:dyDescent="0.25">
      <c r="F3434" s="124" t="s">
        <v>535</v>
      </c>
      <c r="G3434" s="126" t="s">
        <v>2302</v>
      </c>
      <c r="H3434" s="126"/>
      <c r="I3434" s="126"/>
      <c r="J3434" s="124"/>
      <c r="K3434" s="124" t="s">
        <v>537</v>
      </c>
      <c r="L3434" s="126" t="s">
        <v>2303</v>
      </c>
      <c r="M3434" s="127"/>
      <c r="N3434" s="127"/>
    </row>
    <row r="3435" spans="6:14" x14ac:dyDescent="0.25">
      <c r="F3435" s="124" t="s">
        <v>539</v>
      </c>
      <c r="G3435" s="126" t="s">
        <v>2304</v>
      </c>
      <c r="H3435" s="126" t="s">
        <v>1390</v>
      </c>
      <c r="I3435" s="128">
        <v>857020711</v>
      </c>
      <c r="J3435" s="124" t="s">
        <v>542</v>
      </c>
      <c r="K3435" s="126"/>
      <c r="L3435" s="126" t="s">
        <v>2305</v>
      </c>
      <c r="M3435" s="127"/>
      <c r="N3435" s="127"/>
    </row>
    <row r="3436" spans="6:14" x14ac:dyDescent="0.25">
      <c r="F3436" s="124"/>
      <c r="G3436" s="126"/>
      <c r="H3436" s="126"/>
      <c r="I3436" s="126"/>
      <c r="J3436" s="124"/>
      <c r="K3436" s="124" t="s">
        <v>544</v>
      </c>
      <c r="L3436" s="126"/>
      <c r="M3436" s="127"/>
      <c r="N3436" s="127"/>
    </row>
    <row r="3437" spans="6:14" x14ac:dyDescent="0.25">
      <c r="F3437" s="124" t="s">
        <v>545</v>
      </c>
      <c r="G3437" s="126" t="s">
        <v>198</v>
      </c>
      <c r="H3437" s="126"/>
      <c r="I3437" s="126"/>
      <c r="J3437" s="124"/>
      <c r="K3437" s="124" t="s">
        <v>546</v>
      </c>
      <c r="L3437" s="126" t="s">
        <v>198</v>
      </c>
      <c r="M3437" s="127"/>
      <c r="N3437" s="127"/>
    </row>
    <row r="3438" spans="6:14" x14ac:dyDescent="0.25">
      <c r="F3438" s="126"/>
      <c r="G3438" s="126"/>
      <c r="H3438" s="126"/>
      <c r="I3438" s="126"/>
      <c r="J3438" s="126"/>
      <c r="K3438" s="126"/>
      <c r="L3438" s="126"/>
      <c r="M3438" s="127"/>
      <c r="N3438" s="127"/>
    </row>
    <row r="3439" spans="6:14" x14ac:dyDescent="0.25">
      <c r="F3439" s="124" t="s">
        <v>533</v>
      </c>
      <c r="G3439" s="125">
        <v>9165621</v>
      </c>
      <c r="H3439" s="126"/>
      <c r="I3439" s="126"/>
      <c r="J3439" s="124"/>
      <c r="K3439" s="124" t="s">
        <v>124</v>
      </c>
      <c r="L3439" s="126" t="s">
        <v>2306</v>
      </c>
      <c r="M3439" s="127"/>
      <c r="N3439" s="127"/>
    </row>
    <row r="3440" spans="6:14" x14ac:dyDescent="0.25">
      <c r="F3440" s="124" t="s">
        <v>535</v>
      </c>
      <c r="G3440" s="126" t="s">
        <v>2307</v>
      </c>
      <c r="H3440" s="126"/>
      <c r="I3440" s="126"/>
      <c r="J3440" s="124"/>
      <c r="K3440" s="124" t="s">
        <v>537</v>
      </c>
      <c r="L3440" s="126" t="s">
        <v>1209</v>
      </c>
      <c r="M3440" s="127"/>
      <c r="N3440" s="127"/>
    </row>
    <row r="3441" spans="6:14" x14ac:dyDescent="0.25">
      <c r="F3441" s="124" t="s">
        <v>539</v>
      </c>
      <c r="G3441" s="131" t="s">
        <v>1094</v>
      </c>
      <c r="H3441" s="126" t="s">
        <v>941</v>
      </c>
      <c r="I3441" s="128">
        <v>633046873</v>
      </c>
      <c r="J3441" s="124" t="s">
        <v>542</v>
      </c>
      <c r="K3441" s="126"/>
      <c r="L3441" s="126" t="s">
        <v>687</v>
      </c>
      <c r="M3441" s="127"/>
      <c r="N3441" s="127"/>
    </row>
    <row r="3442" spans="6:14" x14ac:dyDescent="0.25">
      <c r="F3442" s="124"/>
      <c r="G3442" s="131" t="s">
        <v>1096</v>
      </c>
      <c r="H3442" s="126"/>
      <c r="I3442" s="126"/>
      <c r="J3442" s="124"/>
      <c r="K3442" s="124" t="s">
        <v>544</v>
      </c>
      <c r="L3442" s="126"/>
      <c r="M3442" s="127"/>
      <c r="N3442" s="127"/>
    </row>
    <row r="3443" spans="6:14" x14ac:dyDescent="0.25">
      <c r="F3443" s="124" t="s">
        <v>545</v>
      </c>
      <c r="G3443" s="126" t="s">
        <v>198</v>
      </c>
      <c r="H3443" s="126"/>
      <c r="I3443" s="126"/>
      <c r="J3443" s="124"/>
      <c r="K3443" s="124" t="s">
        <v>546</v>
      </c>
      <c r="L3443" s="126" t="s">
        <v>198</v>
      </c>
      <c r="M3443" s="127"/>
      <c r="N3443" s="127"/>
    </row>
    <row r="3444" spans="6:14" x14ac:dyDescent="0.25">
      <c r="F3444" s="126"/>
      <c r="G3444" s="126"/>
      <c r="H3444" s="126"/>
      <c r="I3444" s="126"/>
      <c r="J3444" s="126"/>
      <c r="K3444" s="126"/>
      <c r="L3444" s="126"/>
      <c r="M3444" s="127"/>
      <c r="N3444" s="127"/>
    </row>
    <row r="3445" spans="6:14" x14ac:dyDescent="0.25">
      <c r="F3445" s="124" t="s">
        <v>533</v>
      </c>
      <c r="G3445" s="125">
        <v>9165721</v>
      </c>
      <c r="H3445" s="126"/>
      <c r="I3445" s="126"/>
      <c r="J3445" s="124"/>
      <c r="K3445" s="124" t="s">
        <v>124</v>
      </c>
      <c r="L3445" s="126" t="s">
        <v>2308</v>
      </c>
      <c r="M3445" s="127"/>
      <c r="N3445" s="127"/>
    </row>
    <row r="3446" spans="6:14" x14ac:dyDescent="0.25">
      <c r="F3446" s="124" t="s">
        <v>535</v>
      </c>
      <c r="G3446" s="126" t="s">
        <v>2309</v>
      </c>
      <c r="H3446" s="126"/>
      <c r="I3446" s="126"/>
      <c r="J3446" s="124"/>
      <c r="K3446" s="124" t="s">
        <v>537</v>
      </c>
      <c r="L3446" s="126" t="s">
        <v>2310</v>
      </c>
      <c r="M3446" s="127"/>
      <c r="N3446" s="127"/>
    </row>
    <row r="3447" spans="6:14" x14ac:dyDescent="0.25">
      <c r="F3447" s="124" t="s">
        <v>539</v>
      </c>
      <c r="G3447" s="131" t="s">
        <v>2311</v>
      </c>
      <c r="H3447" s="126" t="s">
        <v>1020</v>
      </c>
      <c r="I3447" s="132">
        <v>88072882</v>
      </c>
      <c r="J3447" s="124" t="s">
        <v>542</v>
      </c>
      <c r="K3447" s="126"/>
      <c r="L3447" s="126" t="s">
        <v>687</v>
      </c>
      <c r="M3447" s="127"/>
      <c r="N3447" s="127"/>
    </row>
    <row r="3448" spans="6:14" x14ac:dyDescent="0.25">
      <c r="F3448" s="124"/>
      <c r="G3448" s="131" t="s">
        <v>1798</v>
      </c>
      <c r="H3448" s="126"/>
      <c r="I3448" s="126"/>
      <c r="J3448" s="124"/>
      <c r="K3448" s="124" t="s">
        <v>544</v>
      </c>
      <c r="L3448" s="126"/>
      <c r="M3448" s="127"/>
      <c r="N3448" s="127"/>
    </row>
    <row r="3449" spans="6:14" x14ac:dyDescent="0.25">
      <c r="F3449" s="124" t="s">
        <v>545</v>
      </c>
      <c r="G3449" s="126" t="s">
        <v>198</v>
      </c>
      <c r="H3449" s="126"/>
      <c r="I3449" s="126"/>
      <c r="J3449" s="124"/>
      <c r="K3449" s="124" t="s">
        <v>546</v>
      </c>
      <c r="L3449" s="126" t="s">
        <v>198</v>
      </c>
      <c r="M3449" s="127"/>
      <c r="N3449" s="127"/>
    </row>
    <row r="3450" spans="6:14" x14ac:dyDescent="0.25">
      <c r="F3450" s="126"/>
      <c r="G3450" s="126"/>
      <c r="H3450" s="126"/>
      <c r="I3450" s="126"/>
      <c r="J3450" s="126"/>
      <c r="K3450" s="126"/>
      <c r="L3450" s="126"/>
      <c r="M3450" s="127"/>
      <c r="N3450" s="127"/>
    </row>
    <row r="3451" spans="6:14" x14ac:dyDescent="0.25">
      <c r="F3451" s="124" t="s">
        <v>533</v>
      </c>
      <c r="G3451" s="125">
        <v>9166221</v>
      </c>
      <c r="H3451" s="126"/>
      <c r="I3451" s="126"/>
      <c r="J3451" s="124"/>
      <c r="K3451" s="124" t="s">
        <v>124</v>
      </c>
      <c r="L3451" s="126" t="s">
        <v>2312</v>
      </c>
      <c r="M3451" s="127"/>
      <c r="N3451" s="127"/>
    </row>
    <row r="3452" spans="6:14" x14ac:dyDescent="0.25">
      <c r="F3452" s="124" t="s">
        <v>535</v>
      </c>
      <c r="G3452" s="126" t="s">
        <v>2313</v>
      </c>
      <c r="H3452" s="126"/>
      <c r="I3452" s="126"/>
      <c r="J3452" s="124"/>
      <c r="K3452" s="124" t="s">
        <v>537</v>
      </c>
      <c r="L3452" s="126" t="s">
        <v>2314</v>
      </c>
      <c r="M3452" s="127"/>
      <c r="N3452" s="127"/>
    </row>
    <row r="3453" spans="6:14" x14ac:dyDescent="0.25">
      <c r="F3453" s="124" t="s">
        <v>539</v>
      </c>
      <c r="G3453" s="131" t="s">
        <v>2315</v>
      </c>
      <c r="H3453" s="126" t="s">
        <v>1335</v>
      </c>
      <c r="I3453" s="126" t="s">
        <v>2316</v>
      </c>
      <c r="J3453" s="124" t="s">
        <v>542</v>
      </c>
      <c r="K3453" s="126"/>
      <c r="L3453" s="126" t="s">
        <v>1337</v>
      </c>
      <c r="M3453" s="127"/>
      <c r="N3453" s="127"/>
    </row>
    <row r="3454" spans="6:14" x14ac:dyDescent="0.25">
      <c r="F3454" s="124"/>
      <c r="G3454" s="131" t="s">
        <v>1335</v>
      </c>
      <c r="H3454" s="126"/>
      <c r="I3454" s="126"/>
      <c r="J3454" s="124"/>
      <c r="K3454" s="124" t="s">
        <v>544</v>
      </c>
      <c r="L3454" s="126"/>
      <c r="M3454" s="127"/>
      <c r="N3454" s="127"/>
    </row>
    <row r="3455" spans="6:14" x14ac:dyDescent="0.25">
      <c r="F3455" s="124" t="s">
        <v>545</v>
      </c>
      <c r="G3455" s="126" t="s">
        <v>198</v>
      </c>
      <c r="H3455" s="126"/>
      <c r="I3455" s="126"/>
      <c r="J3455" s="124"/>
      <c r="K3455" s="124" t="s">
        <v>546</v>
      </c>
      <c r="L3455" s="126" t="s">
        <v>2317</v>
      </c>
      <c r="M3455" s="127"/>
      <c r="N3455" s="127"/>
    </row>
    <row r="3456" spans="6:14" x14ac:dyDescent="0.25">
      <c r="F3456" s="126"/>
      <c r="G3456" s="126"/>
      <c r="H3456" s="126"/>
      <c r="I3456" s="126"/>
      <c r="J3456" s="126"/>
      <c r="K3456" s="126"/>
      <c r="L3456" s="126"/>
      <c r="M3456" s="127"/>
      <c r="N3456" s="127"/>
    </row>
    <row r="3457" spans="6:14" x14ac:dyDescent="0.25">
      <c r="F3457" s="126"/>
      <c r="G3457" s="126"/>
      <c r="H3457" s="126"/>
      <c r="I3457" s="126"/>
      <c r="J3457" s="129" t="s">
        <v>586</v>
      </c>
      <c r="K3457" s="130">
        <v>70</v>
      </c>
      <c r="L3457" s="129" t="s">
        <v>587</v>
      </c>
      <c r="M3457" s="127"/>
      <c r="N3457" s="127"/>
    </row>
    <row r="3458" spans="6:14" x14ac:dyDescent="0.25">
      <c r="F3458" s="126"/>
      <c r="G3458" s="126"/>
      <c r="H3458" s="126"/>
      <c r="I3458" s="126"/>
      <c r="J3458" s="126"/>
      <c r="K3458" s="126"/>
      <c r="L3458" s="126"/>
      <c r="M3458" s="127"/>
      <c r="N3458" s="127"/>
    </row>
    <row r="3459" spans="6:14" x14ac:dyDescent="0.25">
      <c r="F3459" s="124"/>
      <c r="G3459" s="124"/>
      <c r="H3459" s="124"/>
      <c r="I3459" s="126"/>
      <c r="J3459" s="126"/>
      <c r="K3459" s="126"/>
      <c r="L3459" s="126"/>
      <c r="M3459" s="127"/>
      <c r="N3459" s="127"/>
    </row>
    <row r="3460" spans="6:14" x14ac:dyDescent="0.25">
      <c r="F3460" s="126" t="s">
        <v>588</v>
      </c>
      <c r="G3460" s="126"/>
      <c r="H3460" s="126"/>
      <c r="I3460" s="126"/>
      <c r="J3460" s="126"/>
      <c r="K3460" s="126"/>
      <c r="L3460" s="126"/>
      <c r="M3460" s="127"/>
      <c r="N3460" s="127"/>
    </row>
    <row r="3461" spans="6:14" x14ac:dyDescent="0.25">
      <c r="F3461" s="126" t="s">
        <v>589</v>
      </c>
      <c r="G3461" s="126"/>
      <c r="H3461" s="126"/>
      <c r="I3461" s="126"/>
      <c r="J3461" s="126"/>
      <c r="K3461" s="126"/>
      <c r="L3461" s="126"/>
      <c r="M3461" s="127"/>
      <c r="N3461" s="127"/>
    </row>
    <row r="3462" spans="6:14" x14ac:dyDescent="0.25">
      <c r="F3462" s="126"/>
      <c r="G3462" s="126"/>
      <c r="H3462" s="126"/>
      <c r="I3462" s="126"/>
      <c r="J3462" s="126"/>
      <c r="K3462" s="126"/>
      <c r="L3462" s="126"/>
      <c r="M3462" s="127"/>
      <c r="N3462" s="127"/>
    </row>
    <row r="3463" spans="6:14" x14ac:dyDescent="0.25">
      <c r="F3463" s="124" t="s">
        <v>533</v>
      </c>
      <c r="G3463" s="125">
        <v>9166321</v>
      </c>
      <c r="H3463" s="126"/>
      <c r="I3463" s="126"/>
      <c r="J3463" s="124"/>
      <c r="K3463" s="124" t="s">
        <v>124</v>
      </c>
      <c r="L3463" s="126" t="s">
        <v>2318</v>
      </c>
      <c r="M3463" s="127"/>
      <c r="N3463" s="127"/>
    </row>
    <row r="3464" spans="6:14" x14ac:dyDescent="0.25">
      <c r="F3464" s="124" t="s">
        <v>535</v>
      </c>
      <c r="G3464" s="126" t="s">
        <v>2144</v>
      </c>
      <c r="H3464" s="126"/>
      <c r="I3464" s="126"/>
      <c r="J3464" s="124"/>
      <c r="K3464" s="124" t="s">
        <v>537</v>
      </c>
      <c r="L3464" s="126" t="s">
        <v>1123</v>
      </c>
      <c r="M3464" s="127"/>
      <c r="N3464" s="127"/>
    </row>
    <row r="3465" spans="6:14" x14ac:dyDescent="0.25">
      <c r="F3465" s="124" t="s">
        <v>539</v>
      </c>
      <c r="G3465" s="126" t="s">
        <v>1124</v>
      </c>
      <c r="H3465" s="126" t="s">
        <v>682</v>
      </c>
      <c r="I3465" s="128">
        <v>750885526</v>
      </c>
      <c r="J3465" s="124" t="s">
        <v>542</v>
      </c>
      <c r="K3465" s="126"/>
      <c r="L3465" s="126" t="s">
        <v>1125</v>
      </c>
      <c r="M3465" s="127"/>
      <c r="N3465" s="127"/>
    </row>
    <row r="3466" spans="6:14" x14ac:dyDescent="0.25">
      <c r="F3466" s="124"/>
      <c r="G3466" s="126"/>
      <c r="H3466" s="126"/>
      <c r="I3466" s="126"/>
      <c r="J3466" s="124"/>
      <c r="K3466" s="124" t="s">
        <v>544</v>
      </c>
      <c r="L3466" s="126"/>
      <c r="M3466" s="127"/>
      <c r="N3466" s="127"/>
    </row>
    <row r="3467" spans="6:14" x14ac:dyDescent="0.25">
      <c r="F3467" s="124" t="s">
        <v>545</v>
      </c>
      <c r="G3467" s="126" t="s">
        <v>198</v>
      </c>
      <c r="H3467" s="126"/>
      <c r="I3467" s="126"/>
      <c r="J3467" s="124"/>
      <c r="K3467" s="124" t="s">
        <v>546</v>
      </c>
      <c r="L3467" s="126" t="s">
        <v>1126</v>
      </c>
      <c r="M3467" s="127"/>
      <c r="N3467" s="127"/>
    </row>
    <row r="3468" spans="6:14" x14ac:dyDescent="0.25">
      <c r="F3468" s="126"/>
      <c r="G3468" s="126"/>
      <c r="H3468" s="126"/>
      <c r="I3468" s="126"/>
      <c r="J3468" s="126"/>
      <c r="K3468" s="126"/>
      <c r="L3468" s="126"/>
      <c r="M3468" s="127"/>
      <c r="N3468" s="127"/>
    </row>
    <row r="3469" spans="6:14" x14ac:dyDescent="0.25">
      <c r="F3469" s="124" t="s">
        <v>533</v>
      </c>
      <c r="G3469" s="125">
        <v>9166421</v>
      </c>
      <c r="H3469" s="126"/>
      <c r="I3469" s="126"/>
      <c r="J3469" s="124"/>
      <c r="K3469" s="124" t="s">
        <v>124</v>
      </c>
      <c r="L3469" s="126" t="s">
        <v>2319</v>
      </c>
      <c r="M3469" s="127"/>
      <c r="N3469" s="127"/>
    </row>
    <row r="3470" spans="6:14" x14ac:dyDescent="0.25">
      <c r="F3470" s="124" t="s">
        <v>535</v>
      </c>
      <c r="G3470" s="131" t="s">
        <v>2320</v>
      </c>
      <c r="H3470" s="131"/>
      <c r="I3470" s="131"/>
      <c r="J3470" s="126"/>
      <c r="K3470" s="126"/>
      <c r="L3470" s="126"/>
      <c r="M3470" s="127"/>
      <c r="N3470" s="127"/>
    </row>
    <row r="3471" spans="6:14" x14ac:dyDescent="0.25">
      <c r="F3471" s="124"/>
      <c r="G3471" s="131" t="s">
        <v>2321</v>
      </c>
      <c r="H3471" s="131"/>
      <c r="I3471" s="131"/>
      <c r="J3471" s="124"/>
      <c r="K3471" s="124" t="s">
        <v>537</v>
      </c>
      <c r="L3471" s="126" t="s">
        <v>1202</v>
      </c>
      <c r="M3471" s="127"/>
      <c r="N3471" s="127"/>
    </row>
    <row r="3472" spans="6:14" x14ac:dyDescent="0.25">
      <c r="F3472" s="124" t="s">
        <v>539</v>
      </c>
      <c r="G3472" s="131" t="s">
        <v>1203</v>
      </c>
      <c r="H3472" s="126" t="s">
        <v>970</v>
      </c>
      <c r="I3472" s="128">
        <v>600071442</v>
      </c>
      <c r="J3472" s="124" t="s">
        <v>542</v>
      </c>
      <c r="K3472" s="126"/>
      <c r="L3472" s="126" t="s">
        <v>1204</v>
      </c>
      <c r="M3472" s="127"/>
      <c r="N3472" s="127"/>
    </row>
    <row r="3473" spans="6:14" x14ac:dyDescent="0.25">
      <c r="F3473" s="124"/>
      <c r="G3473" s="131" t="s">
        <v>1205</v>
      </c>
      <c r="H3473" s="126"/>
      <c r="I3473" s="126"/>
      <c r="J3473" s="124"/>
      <c r="K3473" s="124" t="s">
        <v>544</v>
      </c>
      <c r="L3473" s="126"/>
      <c r="M3473" s="127"/>
      <c r="N3473" s="127"/>
    </row>
    <row r="3474" spans="6:14" x14ac:dyDescent="0.25">
      <c r="F3474" s="124" t="s">
        <v>545</v>
      </c>
      <c r="G3474" s="126" t="s">
        <v>198</v>
      </c>
      <c r="H3474" s="126"/>
      <c r="I3474" s="126"/>
      <c r="J3474" s="124"/>
      <c r="K3474" s="124" t="s">
        <v>546</v>
      </c>
      <c r="L3474" s="126" t="s">
        <v>1206</v>
      </c>
      <c r="M3474" s="127"/>
      <c r="N3474" s="127"/>
    </row>
    <row r="3475" spans="6:14" x14ac:dyDescent="0.25">
      <c r="F3475" s="126"/>
      <c r="G3475" s="126"/>
      <c r="H3475" s="126"/>
      <c r="I3475" s="126"/>
      <c r="J3475" s="126"/>
      <c r="K3475" s="126"/>
      <c r="L3475" s="126"/>
      <c r="M3475" s="127"/>
      <c r="N3475" s="127"/>
    </row>
    <row r="3476" spans="6:14" x14ac:dyDescent="0.25">
      <c r="F3476" s="124" t="s">
        <v>533</v>
      </c>
      <c r="G3476" s="125">
        <v>9166621</v>
      </c>
      <c r="H3476" s="126"/>
      <c r="I3476" s="126"/>
      <c r="J3476" s="124"/>
      <c r="K3476" s="124" t="s">
        <v>124</v>
      </c>
      <c r="L3476" s="126" t="s">
        <v>2322</v>
      </c>
      <c r="M3476" s="127"/>
      <c r="N3476" s="127"/>
    </row>
    <row r="3477" spans="6:14" x14ac:dyDescent="0.25">
      <c r="F3477" s="124" t="s">
        <v>535</v>
      </c>
      <c r="G3477" s="126" t="s">
        <v>1351</v>
      </c>
      <c r="H3477" s="126"/>
      <c r="I3477" s="126"/>
      <c r="J3477" s="124"/>
      <c r="K3477" s="124" t="s">
        <v>537</v>
      </c>
      <c r="L3477" s="126" t="s">
        <v>961</v>
      </c>
      <c r="M3477" s="127"/>
      <c r="N3477" s="127"/>
    </row>
    <row r="3478" spans="6:14" x14ac:dyDescent="0.25">
      <c r="F3478" s="124" t="s">
        <v>539</v>
      </c>
      <c r="G3478" s="126" t="s">
        <v>962</v>
      </c>
      <c r="H3478" s="126" t="s">
        <v>963</v>
      </c>
      <c r="I3478" s="128">
        <v>891346245</v>
      </c>
      <c r="J3478" s="124" t="s">
        <v>542</v>
      </c>
      <c r="K3478" s="126"/>
      <c r="L3478" s="126" t="s">
        <v>964</v>
      </c>
      <c r="M3478" s="127"/>
      <c r="N3478" s="127"/>
    </row>
    <row r="3479" spans="6:14" x14ac:dyDescent="0.25">
      <c r="F3479" s="124"/>
      <c r="G3479" s="126"/>
      <c r="H3479" s="126"/>
      <c r="I3479" s="126"/>
      <c r="J3479" s="124"/>
      <c r="K3479" s="124" t="s">
        <v>544</v>
      </c>
      <c r="L3479" s="126"/>
      <c r="M3479" s="127"/>
      <c r="N3479" s="127"/>
    </row>
    <row r="3480" spans="6:14" x14ac:dyDescent="0.25">
      <c r="F3480" s="124" t="s">
        <v>545</v>
      </c>
      <c r="G3480" s="126" t="s">
        <v>198</v>
      </c>
      <c r="H3480" s="126"/>
      <c r="I3480" s="126"/>
      <c r="J3480" s="124"/>
      <c r="K3480" s="124" t="s">
        <v>546</v>
      </c>
      <c r="L3480" s="126" t="s">
        <v>975</v>
      </c>
      <c r="M3480" s="127"/>
      <c r="N3480" s="127"/>
    </row>
    <row r="3481" spans="6:14" x14ac:dyDescent="0.25">
      <c r="F3481" s="126"/>
      <c r="G3481" s="126"/>
      <c r="H3481" s="126"/>
      <c r="I3481" s="126"/>
      <c r="J3481" s="126"/>
      <c r="K3481" s="126"/>
      <c r="L3481" s="126"/>
      <c r="M3481" s="127"/>
      <c r="N3481" s="127"/>
    </row>
    <row r="3482" spans="6:14" x14ac:dyDescent="0.25">
      <c r="F3482" s="124" t="s">
        <v>533</v>
      </c>
      <c r="G3482" s="125">
        <v>9166821</v>
      </c>
      <c r="H3482" s="126"/>
      <c r="I3482" s="126"/>
      <c r="J3482" s="124"/>
      <c r="K3482" s="124" t="s">
        <v>124</v>
      </c>
      <c r="L3482" s="126" t="s">
        <v>1134</v>
      </c>
      <c r="M3482" s="127"/>
      <c r="N3482" s="127"/>
    </row>
    <row r="3483" spans="6:14" x14ac:dyDescent="0.25">
      <c r="F3483" s="124" t="s">
        <v>535</v>
      </c>
      <c r="G3483" s="126" t="s">
        <v>1351</v>
      </c>
      <c r="H3483" s="126"/>
      <c r="I3483" s="126"/>
      <c r="J3483" s="124"/>
      <c r="K3483" s="124" t="s">
        <v>537</v>
      </c>
      <c r="L3483" s="126" t="s">
        <v>961</v>
      </c>
      <c r="M3483" s="127"/>
      <c r="N3483" s="127"/>
    </row>
    <row r="3484" spans="6:14" x14ac:dyDescent="0.25">
      <c r="F3484" s="124" t="s">
        <v>539</v>
      </c>
      <c r="G3484" s="126" t="s">
        <v>962</v>
      </c>
      <c r="H3484" s="126" t="s">
        <v>963</v>
      </c>
      <c r="I3484" s="128">
        <v>891346245</v>
      </c>
      <c r="J3484" s="124" t="s">
        <v>542</v>
      </c>
      <c r="K3484" s="126"/>
      <c r="L3484" s="126" t="s">
        <v>964</v>
      </c>
      <c r="M3484" s="127"/>
      <c r="N3484" s="127"/>
    </row>
    <row r="3485" spans="6:14" x14ac:dyDescent="0.25">
      <c r="F3485" s="124"/>
      <c r="G3485" s="126"/>
      <c r="H3485" s="126"/>
      <c r="I3485" s="126"/>
      <c r="J3485" s="124"/>
      <c r="K3485" s="124" t="s">
        <v>544</v>
      </c>
      <c r="L3485" s="126"/>
      <c r="M3485" s="127"/>
      <c r="N3485" s="127"/>
    </row>
    <row r="3486" spans="6:14" x14ac:dyDescent="0.25">
      <c r="F3486" s="124" t="s">
        <v>545</v>
      </c>
      <c r="G3486" s="126" t="s">
        <v>198</v>
      </c>
      <c r="H3486" s="126"/>
      <c r="I3486" s="126"/>
      <c r="J3486" s="124"/>
      <c r="K3486" s="124" t="s">
        <v>546</v>
      </c>
      <c r="L3486" s="126" t="s">
        <v>975</v>
      </c>
      <c r="M3486" s="127"/>
      <c r="N3486" s="127"/>
    </row>
    <row r="3487" spans="6:14" x14ac:dyDescent="0.25">
      <c r="F3487" s="126"/>
      <c r="G3487" s="126"/>
      <c r="H3487" s="126"/>
      <c r="I3487" s="126"/>
      <c r="J3487" s="126"/>
      <c r="K3487" s="126"/>
      <c r="L3487" s="126"/>
      <c r="M3487" s="127"/>
      <c r="N3487" s="127"/>
    </row>
    <row r="3488" spans="6:14" x14ac:dyDescent="0.25">
      <c r="F3488" s="124" t="s">
        <v>533</v>
      </c>
      <c r="G3488" s="125">
        <v>9166921</v>
      </c>
      <c r="H3488" s="126"/>
      <c r="I3488" s="126"/>
      <c r="J3488" s="124"/>
      <c r="K3488" s="124" t="s">
        <v>124</v>
      </c>
      <c r="L3488" s="126" t="s">
        <v>2323</v>
      </c>
      <c r="M3488" s="127"/>
      <c r="N3488" s="127"/>
    </row>
    <row r="3489" spans="6:14" x14ac:dyDescent="0.25">
      <c r="F3489" s="124" t="s">
        <v>535</v>
      </c>
      <c r="G3489" s="126" t="s">
        <v>1351</v>
      </c>
      <c r="H3489" s="126"/>
      <c r="I3489" s="126"/>
      <c r="J3489" s="124"/>
      <c r="K3489" s="124" t="s">
        <v>537</v>
      </c>
      <c r="L3489" s="126" t="s">
        <v>961</v>
      </c>
      <c r="M3489" s="127"/>
      <c r="N3489" s="127"/>
    </row>
    <row r="3490" spans="6:14" x14ac:dyDescent="0.25">
      <c r="F3490" s="124" t="s">
        <v>539</v>
      </c>
      <c r="G3490" s="126" t="s">
        <v>962</v>
      </c>
      <c r="H3490" s="126" t="s">
        <v>963</v>
      </c>
      <c r="I3490" s="128">
        <v>891346245</v>
      </c>
      <c r="J3490" s="124" t="s">
        <v>542</v>
      </c>
      <c r="K3490" s="126"/>
      <c r="L3490" s="126" t="s">
        <v>964</v>
      </c>
      <c r="M3490" s="127"/>
      <c r="N3490" s="127"/>
    </row>
    <row r="3491" spans="6:14" x14ac:dyDescent="0.25">
      <c r="F3491" s="124"/>
      <c r="G3491" s="126"/>
      <c r="H3491" s="126"/>
      <c r="I3491" s="126"/>
      <c r="J3491" s="124"/>
      <c r="K3491" s="124" t="s">
        <v>544</v>
      </c>
      <c r="L3491" s="126"/>
      <c r="M3491" s="127"/>
      <c r="N3491" s="127"/>
    </row>
    <row r="3492" spans="6:14" x14ac:dyDescent="0.25">
      <c r="F3492" s="124" t="s">
        <v>545</v>
      </c>
      <c r="G3492" s="126" t="s">
        <v>198</v>
      </c>
      <c r="H3492" s="126"/>
      <c r="I3492" s="126"/>
      <c r="J3492" s="124"/>
      <c r="K3492" s="124" t="s">
        <v>546</v>
      </c>
      <c r="L3492" s="126" t="s">
        <v>975</v>
      </c>
      <c r="M3492" s="127"/>
      <c r="N3492" s="127"/>
    </row>
    <row r="3493" spans="6:14" x14ac:dyDescent="0.25">
      <c r="F3493" s="126"/>
      <c r="G3493" s="126"/>
      <c r="H3493" s="126"/>
      <c r="I3493" s="126"/>
      <c r="J3493" s="126"/>
      <c r="K3493" s="126"/>
      <c r="L3493" s="126"/>
      <c r="M3493" s="127"/>
      <c r="N3493" s="127"/>
    </row>
    <row r="3494" spans="6:14" x14ac:dyDescent="0.25">
      <c r="F3494" s="124" t="s">
        <v>533</v>
      </c>
      <c r="G3494" s="125">
        <v>9167021</v>
      </c>
      <c r="H3494" s="126"/>
      <c r="I3494" s="126"/>
      <c r="J3494" s="124"/>
      <c r="K3494" s="124" t="s">
        <v>124</v>
      </c>
      <c r="L3494" s="126" t="s">
        <v>2324</v>
      </c>
      <c r="M3494" s="127"/>
      <c r="N3494" s="127"/>
    </row>
    <row r="3495" spans="6:14" x14ac:dyDescent="0.25">
      <c r="F3495" s="124" t="s">
        <v>535</v>
      </c>
      <c r="G3495" s="126" t="s">
        <v>960</v>
      </c>
      <c r="H3495" s="126"/>
      <c r="I3495" s="126"/>
      <c r="J3495" s="124"/>
      <c r="K3495" s="124" t="s">
        <v>537</v>
      </c>
      <c r="L3495" s="126" t="s">
        <v>961</v>
      </c>
      <c r="M3495" s="127"/>
      <c r="N3495" s="127"/>
    </row>
    <row r="3496" spans="6:14" x14ac:dyDescent="0.25">
      <c r="F3496" s="124" t="s">
        <v>539</v>
      </c>
      <c r="G3496" s="126" t="s">
        <v>962</v>
      </c>
      <c r="H3496" s="126" t="s">
        <v>963</v>
      </c>
      <c r="I3496" s="128">
        <v>891346245</v>
      </c>
      <c r="J3496" s="124" t="s">
        <v>542</v>
      </c>
      <c r="K3496" s="126"/>
      <c r="L3496" s="126" t="s">
        <v>964</v>
      </c>
      <c r="M3496" s="127"/>
      <c r="N3496" s="127"/>
    </row>
    <row r="3497" spans="6:14" x14ac:dyDescent="0.25">
      <c r="F3497" s="124"/>
      <c r="G3497" s="126"/>
      <c r="H3497" s="126"/>
      <c r="I3497" s="126"/>
      <c r="J3497" s="124"/>
      <c r="K3497" s="124" t="s">
        <v>544</v>
      </c>
      <c r="L3497" s="126"/>
      <c r="M3497" s="127"/>
      <c r="N3497" s="127"/>
    </row>
    <row r="3498" spans="6:14" x14ac:dyDescent="0.25">
      <c r="F3498" s="124" t="s">
        <v>545</v>
      </c>
      <c r="G3498" s="126" t="s">
        <v>198</v>
      </c>
      <c r="H3498" s="126"/>
      <c r="I3498" s="126"/>
      <c r="J3498" s="124"/>
      <c r="K3498" s="124" t="s">
        <v>546</v>
      </c>
      <c r="L3498" s="126" t="s">
        <v>975</v>
      </c>
      <c r="M3498" s="127"/>
      <c r="N3498" s="127"/>
    </row>
    <row r="3499" spans="6:14" x14ac:dyDescent="0.25">
      <c r="F3499" s="126"/>
      <c r="G3499" s="126"/>
      <c r="H3499" s="126"/>
      <c r="I3499" s="126"/>
      <c r="J3499" s="126"/>
      <c r="K3499" s="126"/>
      <c r="L3499" s="126"/>
      <c r="M3499" s="127"/>
      <c r="N3499" s="127"/>
    </row>
    <row r="3500" spans="6:14" x14ac:dyDescent="0.25">
      <c r="F3500" s="124" t="s">
        <v>533</v>
      </c>
      <c r="G3500" s="125">
        <v>9167121</v>
      </c>
      <c r="H3500" s="126"/>
      <c r="I3500" s="126"/>
      <c r="J3500" s="124"/>
      <c r="K3500" s="124" t="s">
        <v>124</v>
      </c>
      <c r="L3500" s="126" t="s">
        <v>2325</v>
      </c>
      <c r="M3500" s="127"/>
      <c r="N3500" s="127"/>
    </row>
    <row r="3501" spans="6:14" x14ac:dyDescent="0.25">
      <c r="F3501" s="124" t="s">
        <v>535</v>
      </c>
      <c r="G3501" s="126" t="s">
        <v>1351</v>
      </c>
      <c r="H3501" s="126"/>
      <c r="I3501" s="126"/>
      <c r="J3501" s="124"/>
      <c r="K3501" s="124" t="s">
        <v>537</v>
      </c>
      <c r="L3501" s="126" t="s">
        <v>961</v>
      </c>
      <c r="M3501" s="127"/>
      <c r="N3501" s="127"/>
    </row>
    <row r="3502" spans="6:14" x14ac:dyDescent="0.25">
      <c r="F3502" s="124" t="s">
        <v>539</v>
      </c>
      <c r="G3502" s="126" t="s">
        <v>962</v>
      </c>
      <c r="H3502" s="126" t="s">
        <v>963</v>
      </c>
      <c r="I3502" s="128">
        <v>891346245</v>
      </c>
      <c r="J3502" s="124" t="s">
        <v>542</v>
      </c>
      <c r="K3502" s="126"/>
      <c r="L3502" s="126" t="s">
        <v>964</v>
      </c>
      <c r="M3502" s="127"/>
      <c r="N3502" s="127"/>
    </row>
    <row r="3503" spans="6:14" x14ac:dyDescent="0.25">
      <c r="F3503" s="124"/>
      <c r="G3503" s="126"/>
      <c r="H3503" s="126"/>
      <c r="I3503" s="126"/>
      <c r="J3503" s="124"/>
      <c r="K3503" s="124" t="s">
        <v>544</v>
      </c>
      <c r="L3503" s="126"/>
      <c r="M3503" s="127"/>
      <c r="N3503" s="127"/>
    </row>
    <row r="3504" spans="6:14" x14ac:dyDescent="0.25">
      <c r="F3504" s="124" t="s">
        <v>545</v>
      </c>
      <c r="G3504" s="126" t="s">
        <v>198</v>
      </c>
      <c r="H3504" s="126"/>
      <c r="I3504" s="126"/>
      <c r="J3504" s="124"/>
      <c r="K3504" s="124" t="s">
        <v>546</v>
      </c>
      <c r="L3504" s="126" t="s">
        <v>975</v>
      </c>
      <c r="M3504" s="127"/>
      <c r="N3504" s="127"/>
    </row>
    <row r="3505" spans="6:14" x14ac:dyDescent="0.25">
      <c r="F3505" s="126"/>
      <c r="G3505" s="126"/>
      <c r="H3505" s="126"/>
      <c r="I3505" s="126"/>
      <c r="J3505" s="126"/>
      <c r="K3505" s="126"/>
      <c r="L3505" s="126"/>
      <c r="M3505" s="127"/>
      <c r="N3505" s="127"/>
    </row>
    <row r="3506" spans="6:14" x14ac:dyDescent="0.25">
      <c r="F3506" s="126"/>
      <c r="G3506" s="126"/>
      <c r="H3506" s="126"/>
      <c r="I3506" s="126"/>
      <c r="J3506" s="129" t="s">
        <v>586</v>
      </c>
      <c r="K3506" s="130">
        <v>71</v>
      </c>
      <c r="L3506" s="129" t="s">
        <v>587</v>
      </c>
      <c r="M3506" s="127"/>
      <c r="N3506" s="127"/>
    </row>
    <row r="3507" spans="6:14" x14ac:dyDescent="0.25">
      <c r="F3507" s="126"/>
      <c r="G3507" s="126"/>
      <c r="H3507" s="126"/>
      <c r="I3507" s="126"/>
      <c r="J3507" s="126"/>
      <c r="K3507" s="126"/>
      <c r="L3507" s="126"/>
      <c r="M3507" s="127"/>
      <c r="N3507" s="127"/>
    </row>
    <row r="3508" spans="6:14" x14ac:dyDescent="0.25">
      <c r="F3508" s="124"/>
      <c r="G3508" s="124"/>
      <c r="H3508" s="124"/>
      <c r="I3508" s="126"/>
      <c r="J3508" s="126"/>
      <c r="K3508" s="126"/>
      <c r="L3508" s="126"/>
      <c r="M3508" s="127"/>
      <c r="N3508" s="127"/>
    </row>
    <row r="3509" spans="6:14" x14ac:dyDescent="0.25">
      <c r="F3509" s="126" t="s">
        <v>588</v>
      </c>
      <c r="G3509" s="126"/>
      <c r="H3509" s="126"/>
      <c r="I3509" s="126"/>
      <c r="J3509" s="126"/>
      <c r="K3509" s="126"/>
      <c r="L3509" s="126"/>
      <c r="M3509" s="127"/>
      <c r="N3509" s="127"/>
    </row>
    <row r="3510" spans="6:14" x14ac:dyDescent="0.25">
      <c r="F3510" s="126" t="s">
        <v>589</v>
      </c>
      <c r="G3510" s="126"/>
      <c r="H3510" s="126"/>
      <c r="I3510" s="126"/>
      <c r="J3510" s="126"/>
      <c r="K3510" s="126"/>
      <c r="L3510" s="126"/>
      <c r="M3510" s="127"/>
      <c r="N3510" s="127"/>
    </row>
    <row r="3511" spans="6:14" x14ac:dyDescent="0.25">
      <c r="F3511" s="126"/>
      <c r="G3511" s="126"/>
      <c r="H3511" s="126"/>
      <c r="I3511" s="126"/>
      <c r="J3511" s="126"/>
      <c r="K3511" s="126"/>
      <c r="L3511" s="126"/>
      <c r="M3511" s="127"/>
      <c r="N3511" s="127"/>
    </row>
    <row r="3512" spans="6:14" x14ac:dyDescent="0.25">
      <c r="F3512" s="124" t="s">
        <v>533</v>
      </c>
      <c r="G3512" s="125">
        <v>9167221</v>
      </c>
      <c r="H3512" s="126"/>
      <c r="I3512" s="126"/>
      <c r="J3512" s="124"/>
      <c r="K3512" s="124" t="s">
        <v>124</v>
      </c>
      <c r="L3512" s="126" t="s">
        <v>2326</v>
      </c>
      <c r="M3512" s="127"/>
      <c r="N3512" s="127"/>
    </row>
    <row r="3513" spans="6:14" x14ac:dyDescent="0.25">
      <c r="F3513" s="124" t="s">
        <v>535</v>
      </c>
      <c r="G3513" s="126" t="s">
        <v>914</v>
      </c>
      <c r="H3513" s="126"/>
      <c r="I3513" s="126"/>
      <c r="J3513" s="124"/>
      <c r="K3513" s="124" t="s">
        <v>537</v>
      </c>
      <c r="L3513" s="126" t="s">
        <v>2327</v>
      </c>
      <c r="M3513" s="127"/>
      <c r="N3513" s="127"/>
    </row>
    <row r="3514" spans="6:14" x14ac:dyDescent="0.25">
      <c r="F3514" s="124" t="s">
        <v>539</v>
      </c>
      <c r="G3514" s="126" t="s">
        <v>2328</v>
      </c>
      <c r="H3514" s="126" t="s">
        <v>1101</v>
      </c>
      <c r="I3514" s="128">
        <v>201094501</v>
      </c>
      <c r="J3514" s="124" t="s">
        <v>542</v>
      </c>
      <c r="K3514" s="126"/>
      <c r="L3514" s="126" t="s">
        <v>964</v>
      </c>
      <c r="M3514" s="127"/>
      <c r="N3514" s="127"/>
    </row>
    <row r="3515" spans="6:14" x14ac:dyDescent="0.25">
      <c r="F3515" s="124"/>
      <c r="G3515" s="126"/>
      <c r="H3515" s="126"/>
      <c r="I3515" s="126"/>
      <c r="J3515" s="124"/>
      <c r="K3515" s="124" t="s">
        <v>544</v>
      </c>
      <c r="L3515" s="126"/>
      <c r="M3515" s="127"/>
      <c r="N3515" s="127"/>
    </row>
    <row r="3516" spans="6:14" x14ac:dyDescent="0.25">
      <c r="F3516" s="124" t="s">
        <v>545</v>
      </c>
      <c r="G3516" s="126" t="s">
        <v>198</v>
      </c>
      <c r="H3516" s="126"/>
      <c r="I3516" s="126"/>
      <c r="J3516" s="124"/>
      <c r="K3516" s="124" t="s">
        <v>546</v>
      </c>
      <c r="L3516" s="126" t="s">
        <v>965</v>
      </c>
      <c r="M3516" s="127"/>
      <c r="N3516" s="127"/>
    </row>
    <row r="3517" spans="6:14" x14ac:dyDescent="0.25">
      <c r="F3517" s="126"/>
      <c r="G3517" s="126"/>
      <c r="H3517" s="126"/>
      <c r="I3517" s="126"/>
      <c r="J3517" s="126"/>
      <c r="K3517" s="126"/>
      <c r="L3517" s="126"/>
      <c r="M3517" s="127"/>
      <c r="N3517" s="127"/>
    </row>
    <row r="3518" spans="6:14" x14ac:dyDescent="0.25">
      <c r="F3518" s="124" t="s">
        <v>533</v>
      </c>
      <c r="G3518" s="125">
        <v>9167321</v>
      </c>
      <c r="H3518" s="126"/>
      <c r="I3518" s="126"/>
      <c r="J3518" s="124"/>
      <c r="K3518" s="124" t="s">
        <v>124</v>
      </c>
      <c r="L3518" s="126" t="s">
        <v>2329</v>
      </c>
      <c r="M3518" s="127"/>
      <c r="N3518" s="127"/>
    </row>
    <row r="3519" spans="6:14" x14ac:dyDescent="0.25">
      <c r="F3519" s="124" t="s">
        <v>535</v>
      </c>
      <c r="G3519" s="126" t="s">
        <v>1351</v>
      </c>
      <c r="H3519" s="126"/>
      <c r="I3519" s="126"/>
      <c r="J3519" s="124"/>
      <c r="K3519" s="124" t="s">
        <v>537</v>
      </c>
      <c r="L3519" s="126" t="s">
        <v>961</v>
      </c>
      <c r="M3519" s="127"/>
      <c r="N3519" s="127"/>
    </row>
    <row r="3520" spans="6:14" x14ac:dyDescent="0.25">
      <c r="F3520" s="124" t="s">
        <v>539</v>
      </c>
      <c r="G3520" s="126" t="s">
        <v>962</v>
      </c>
      <c r="H3520" s="126" t="s">
        <v>963</v>
      </c>
      <c r="I3520" s="128">
        <v>891346245</v>
      </c>
      <c r="J3520" s="124" t="s">
        <v>542</v>
      </c>
      <c r="K3520" s="126"/>
      <c r="L3520" s="126" t="s">
        <v>964</v>
      </c>
      <c r="M3520" s="127"/>
      <c r="N3520" s="127"/>
    </row>
    <row r="3521" spans="6:14" x14ac:dyDescent="0.25">
      <c r="F3521" s="124"/>
      <c r="G3521" s="126"/>
      <c r="H3521" s="126"/>
      <c r="I3521" s="126"/>
      <c r="J3521" s="124"/>
      <c r="K3521" s="124" t="s">
        <v>544</v>
      </c>
      <c r="L3521" s="126"/>
      <c r="M3521" s="127"/>
      <c r="N3521" s="127"/>
    </row>
    <row r="3522" spans="6:14" x14ac:dyDescent="0.25">
      <c r="F3522" s="124" t="s">
        <v>545</v>
      </c>
      <c r="G3522" s="126" t="s">
        <v>198</v>
      </c>
      <c r="H3522" s="126"/>
      <c r="I3522" s="126"/>
      <c r="J3522" s="124"/>
      <c r="K3522" s="124" t="s">
        <v>546</v>
      </c>
      <c r="L3522" s="126" t="s">
        <v>975</v>
      </c>
      <c r="M3522" s="127"/>
      <c r="N3522" s="127"/>
    </row>
    <row r="3523" spans="6:14" x14ac:dyDescent="0.25">
      <c r="F3523" s="126"/>
      <c r="G3523" s="126"/>
      <c r="H3523" s="126"/>
      <c r="I3523" s="126"/>
      <c r="J3523" s="126"/>
      <c r="K3523" s="126"/>
      <c r="L3523" s="126"/>
      <c r="M3523" s="127"/>
      <c r="N3523" s="127"/>
    </row>
    <row r="3524" spans="6:14" x14ac:dyDescent="0.25">
      <c r="F3524" s="124" t="s">
        <v>533</v>
      </c>
      <c r="G3524" s="125">
        <v>9167421</v>
      </c>
      <c r="H3524" s="126"/>
      <c r="I3524" s="126"/>
      <c r="J3524" s="124"/>
      <c r="K3524" s="124" t="s">
        <v>124</v>
      </c>
      <c r="L3524" s="126" t="s">
        <v>2330</v>
      </c>
      <c r="M3524" s="127"/>
      <c r="N3524" s="127"/>
    </row>
    <row r="3525" spans="6:14" x14ac:dyDescent="0.25">
      <c r="F3525" s="124" t="s">
        <v>535</v>
      </c>
      <c r="G3525" s="126" t="s">
        <v>1925</v>
      </c>
      <c r="H3525" s="126"/>
      <c r="I3525" s="126"/>
      <c r="J3525" s="124"/>
      <c r="K3525" s="124" t="s">
        <v>537</v>
      </c>
      <c r="L3525" s="126" t="s">
        <v>1926</v>
      </c>
      <c r="M3525" s="127"/>
      <c r="N3525" s="127"/>
    </row>
    <row r="3526" spans="6:14" x14ac:dyDescent="0.25">
      <c r="F3526" s="124" t="s">
        <v>539</v>
      </c>
      <c r="G3526" s="126" t="s">
        <v>1407</v>
      </c>
      <c r="H3526" s="126" t="s">
        <v>1408</v>
      </c>
      <c r="I3526" s="128">
        <v>432155194</v>
      </c>
      <c r="J3526" s="124" t="s">
        <v>542</v>
      </c>
      <c r="K3526" s="126"/>
      <c r="L3526" s="126" t="s">
        <v>2331</v>
      </c>
      <c r="M3526" s="127"/>
      <c r="N3526" s="127"/>
    </row>
    <row r="3527" spans="6:14" x14ac:dyDescent="0.25">
      <c r="F3527" s="124"/>
      <c r="G3527" s="126"/>
      <c r="H3527" s="126"/>
      <c r="I3527" s="126"/>
      <c r="J3527" s="124"/>
      <c r="K3527" s="124" t="s">
        <v>544</v>
      </c>
      <c r="L3527" s="126"/>
      <c r="M3527" s="127"/>
      <c r="N3527" s="127"/>
    </row>
    <row r="3528" spans="6:14" x14ac:dyDescent="0.25">
      <c r="F3528" s="124" t="s">
        <v>545</v>
      </c>
      <c r="G3528" s="126" t="s">
        <v>198</v>
      </c>
      <c r="H3528" s="126"/>
      <c r="I3528" s="126"/>
      <c r="J3528" s="124"/>
      <c r="K3528" s="124" t="s">
        <v>546</v>
      </c>
      <c r="L3528" s="126" t="s">
        <v>1928</v>
      </c>
      <c r="M3528" s="127"/>
      <c r="N3528" s="127"/>
    </row>
    <row r="3529" spans="6:14" x14ac:dyDescent="0.25">
      <c r="F3529" s="126"/>
      <c r="G3529" s="126"/>
      <c r="H3529" s="126"/>
      <c r="I3529" s="126"/>
      <c r="J3529" s="126"/>
      <c r="K3529" s="126"/>
      <c r="L3529" s="126"/>
      <c r="M3529" s="127"/>
      <c r="N3529" s="127"/>
    </row>
    <row r="3530" spans="6:14" x14ac:dyDescent="0.25">
      <c r="F3530" s="124" t="s">
        <v>533</v>
      </c>
      <c r="G3530" s="125">
        <v>9167521</v>
      </c>
      <c r="H3530" s="126"/>
      <c r="I3530" s="126"/>
      <c r="J3530" s="124"/>
      <c r="K3530" s="124" t="s">
        <v>124</v>
      </c>
      <c r="L3530" s="126" t="s">
        <v>2332</v>
      </c>
      <c r="M3530" s="127"/>
      <c r="N3530" s="127"/>
    </row>
    <row r="3531" spans="6:14" x14ac:dyDescent="0.25">
      <c r="F3531" s="124" t="s">
        <v>535</v>
      </c>
      <c r="G3531" s="126" t="s">
        <v>1351</v>
      </c>
      <c r="H3531" s="126"/>
      <c r="I3531" s="126"/>
      <c r="J3531" s="124"/>
      <c r="K3531" s="124" t="s">
        <v>537</v>
      </c>
      <c r="L3531" s="126" t="s">
        <v>961</v>
      </c>
      <c r="M3531" s="127"/>
      <c r="N3531" s="127"/>
    </row>
    <row r="3532" spans="6:14" x14ac:dyDescent="0.25">
      <c r="F3532" s="124" t="s">
        <v>539</v>
      </c>
      <c r="G3532" s="126" t="s">
        <v>962</v>
      </c>
      <c r="H3532" s="126" t="s">
        <v>963</v>
      </c>
      <c r="I3532" s="128">
        <v>891346245</v>
      </c>
      <c r="J3532" s="124" t="s">
        <v>542</v>
      </c>
      <c r="K3532" s="126"/>
      <c r="L3532" s="126" t="s">
        <v>964</v>
      </c>
      <c r="M3532" s="127"/>
      <c r="N3532" s="127"/>
    </row>
    <row r="3533" spans="6:14" x14ac:dyDescent="0.25">
      <c r="F3533" s="124"/>
      <c r="G3533" s="126"/>
      <c r="H3533" s="126"/>
      <c r="I3533" s="126"/>
      <c r="J3533" s="124"/>
      <c r="K3533" s="124" t="s">
        <v>544</v>
      </c>
      <c r="L3533" s="126"/>
      <c r="M3533" s="127"/>
      <c r="N3533" s="127"/>
    </row>
    <row r="3534" spans="6:14" x14ac:dyDescent="0.25">
      <c r="F3534" s="124" t="s">
        <v>545</v>
      </c>
      <c r="G3534" s="126" t="s">
        <v>198</v>
      </c>
      <c r="H3534" s="126"/>
      <c r="I3534" s="126"/>
      <c r="J3534" s="124"/>
      <c r="K3534" s="124" t="s">
        <v>546</v>
      </c>
      <c r="L3534" s="126" t="s">
        <v>975</v>
      </c>
      <c r="M3534" s="127"/>
      <c r="N3534" s="127"/>
    </row>
    <row r="3535" spans="6:14" x14ac:dyDescent="0.25">
      <c r="F3535" s="126"/>
      <c r="G3535" s="126"/>
      <c r="H3535" s="126"/>
      <c r="I3535" s="126"/>
      <c r="J3535" s="126"/>
      <c r="K3535" s="126"/>
      <c r="L3535" s="126"/>
      <c r="M3535" s="127"/>
      <c r="N3535" s="127"/>
    </row>
    <row r="3536" spans="6:14" x14ac:dyDescent="0.25">
      <c r="F3536" s="124" t="s">
        <v>533</v>
      </c>
      <c r="G3536" s="125">
        <v>9167621</v>
      </c>
      <c r="H3536" s="126"/>
      <c r="I3536" s="126"/>
      <c r="J3536" s="124"/>
      <c r="K3536" s="124" t="s">
        <v>124</v>
      </c>
      <c r="L3536" s="126" t="s">
        <v>2333</v>
      </c>
      <c r="M3536" s="127"/>
      <c r="N3536" s="127"/>
    </row>
    <row r="3537" spans="6:14" x14ac:dyDescent="0.25">
      <c r="F3537" s="124" t="s">
        <v>535</v>
      </c>
      <c r="G3537" s="126" t="s">
        <v>2334</v>
      </c>
      <c r="H3537" s="126"/>
      <c r="I3537" s="126"/>
      <c r="J3537" s="124"/>
      <c r="K3537" s="124" t="s">
        <v>537</v>
      </c>
      <c r="L3537" s="126" t="s">
        <v>2335</v>
      </c>
      <c r="M3537" s="127"/>
      <c r="N3537" s="127"/>
    </row>
    <row r="3538" spans="6:14" x14ac:dyDescent="0.25">
      <c r="F3538" s="124" t="s">
        <v>539</v>
      </c>
      <c r="G3538" s="126" t="s">
        <v>1463</v>
      </c>
      <c r="H3538" s="126" t="s">
        <v>1020</v>
      </c>
      <c r="I3538" s="132">
        <v>85406023</v>
      </c>
      <c r="J3538" s="124" t="s">
        <v>542</v>
      </c>
      <c r="K3538" s="126"/>
      <c r="L3538" s="126" t="s">
        <v>2030</v>
      </c>
      <c r="M3538" s="127"/>
      <c r="N3538" s="127"/>
    </row>
    <row r="3539" spans="6:14" x14ac:dyDescent="0.25">
      <c r="F3539" s="124"/>
      <c r="G3539" s="126"/>
      <c r="H3539" s="126"/>
      <c r="I3539" s="126"/>
      <c r="J3539" s="124"/>
      <c r="K3539" s="124" t="s">
        <v>544</v>
      </c>
      <c r="L3539" s="126"/>
      <c r="M3539" s="127"/>
      <c r="N3539" s="127"/>
    </row>
    <row r="3540" spans="6:14" x14ac:dyDescent="0.25">
      <c r="F3540" s="124" t="s">
        <v>545</v>
      </c>
      <c r="G3540" s="126" t="s">
        <v>198</v>
      </c>
      <c r="H3540" s="126"/>
      <c r="I3540" s="126"/>
      <c r="J3540" s="124"/>
      <c r="K3540" s="124" t="s">
        <v>546</v>
      </c>
      <c r="L3540" s="126" t="s">
        <v>2031</v>
      </c>
      <c r="M3540" s="127"/>
      <c r="N3540" s="127"/>
    </row>
    <row r="3541" spans="6:14" x14ac:dyDescent="0.25">
      <c r="F3541" s="126"/>
      <c r="G3541" s="126"/>
      <c r="H3541" s="126"/>
      <c r="I3541" s="126"/>
      <c r="J3541" s="126"/>
      <c r="K3541" s="126"/>
      <c r="L3541" s="126"/>
      <c r="M3541" s="127"/>
      <c r="N3541" s="127"/>
    </row>
    <row r="3542" spans="6:14" x14ac:dyDescent="0.25">
      <c r="F3542" s="124" t="s">
        <v>533</v>
      </c>
      <c r="G3542" s="125">
        <v>9167821</v>
      </c>
      <c r="H3542" s="126"/>
      <c r="I3542" s="126"/>
      <c r="J3542" s="124"/>
      <c r="K3542" s="124" t="s">
        <v>124</v>
      </c>
      <c r="L3542" s="126" t="s">
        <v>2336</v>
      </c>
      <c r="M3542" s="127"/>
      <c r="N3542" s="127"/>
    </row>
    <row r="3543" spans="6:14" x14ac:dyDescent="0.25">
      <c r="F3543" s="124" t="s">
        <v>535</v>
      </c>
      <c r="G3543" s="126" t="s">
        <v>2337</v>
      </c>
      <c r="H3543" s="126"/>
      <c r="I3543" s="126"/>
      <c r="J3543" s="124"/>
      <c r="K3543" s="124" t="s">
        <v>537</v>
      </c>
      <c r="L3543" s="126" t="s">
        <v>961</v>
      </c>
      <c r="M3543" s="127"/>
      <c r="N3543" s="127"/>
    </row>
    <row r="3544" spans="6:14" x14ac:dyDescent="0.25">
      <c r="F3544" s="124" t="s">
        <v>539</v>
      </c>
      <c r="G3544" s="126" t="s">
        <v>962</v>
      </c>
      <c r="H3544" s="126" t="s">
        <v>963</v>
      </c>
      <c r="I3544" s="128">
        <v>891346245</v>
      </c>
      <c r="J3544" s="124" t="s">
        <v>542</v>
      </c>
      <c r="K3544" s="126"/>
      <c r="L3544" s="126" t="s">
        <v>964</v>
      </c>
      <c r="M3544" s="127"/>
      <c r="N3544" s="127"/>
    </row>
    <row r="3545" spans="6:14" x14ac:dyDescent="0.25">
      <c r="F3545" s="124"/>
      <c r="G3545" s="126"/>
      <c r="H3545" s="126"/>
      <c r="I3545" s="126"/>
      <c r="J3545" s="124"/>
      <c r="K3545" s="124" t="s">
        <v>544</v>
      </c>
      <c r="L3545" s="126"/>
      <c r="M3545" s="127"/>
      <c r="N3545" s="127"/>
    </row>
    <row r="3546" spans="6:14" x14ac:dyDescent="0.25">
      <c r="F3546" s="124" t="s">
        <v>545</v>
      </c>
      <c r="G3546" s="126" t="s">
        <v>198</v>
      </c>
      <c r="H3546" s="126"/>
      <c r="I3546" s="126"/>
      <c r="J3546" s="124"/>
      <c r="K3546" s="124" t="s">
        <v>546</v>
      </c>
      <c r="L3546" s="126" t="s">
        <v>975</v>
      </c>
      <c r="M3546" s="127"/>
      <c r="N3546" s="127"/>
    </row>
    <row r="3547" spans="6:14" x14ac:dyDescent="0.25">
      <c r="F3547" s="126"/>
      <c r="G3547" s="126"/>
      <c r="H3547" s="126"/>
      <c r="I3547" s="126"/>
      <c r="J3547" s="126"/>
      <c r="K3547" s="126"/>
      <c r="L3547" s="126"/>
      <c r="M3547" s="127"/>
      <c r="N3547" s="127"/>
    </row>
    <row r="3548" spans="6:14" x14ac:dyDescent="0.25">
      <c r="F3548" s="124" t="s">
        <v>533</v>
      </c>
      <c r="G3548" s="125">
        <v>9168021</v>
      </c>
      <c r="H3548" s="126"/>
      <c r="I3548" s="126"/>
      <c r="J3548" s="124"/>
      <c r="K3548" s="124" t="s">
        <v>124</v>
      </c>
      <c r="L3548" s="126" t="s">
        <v>2338</v>
      </c>
      <c r="M3548" s="127"/>
      <c r="N3548" s="127"/>
    </row>
    <row r="3549" spans="6:14" x14ac:dyDescent="0.25">
      <c r="F3549" s="124" t="s">
        <v>535</v>
      </c>
      <c r="G3549" s="126" t="s">
        <v>1710</v>
      </c>
      <c r="H3549" s="126"/>
      <c r="I3549" s="126"/>
      <c r="J3549" s="124"/>
      <c r="K3549" s="124" t="s">
        <v>537</v>
      </c>
      <c r="L3549" s="126" t="s">
        <v>1063</v>
      </c>
      <c r="M3549" s="127"/>
      <c r="N3549" s="127"/>
    </row>
    <row r="3550" spans="6:14" x14ac:dyDescent="0.25">
      <c r="F3550" s="124" t="s">
        <v>539</v>
      </c>
      <c r="G3550" s="131" t="s">
        <v>1064</v>
      </c>
      <c r="H3550" s="126" t="s">
        <v>970</v>
      </c>
      <c r="I3550" s="128">
        <v>620253779</v>
      </c>
      <c r="J3550" s="124" t="s">
        <v>542</v>
      </c>
      <c r="K3550" s="126"/>
      <c r="L3550" s="126" t="s">
        <v>1065</v>
      </c>
      <c r="M3550" s="127"/>
      <c r="N3550" s="127"/>
    </row>
    <row r="3551" spans="6:14" x14ac:dyDescent="0.25">
      <c r="F3551" s="124"/>
      <c r="G3551" s="131" t="s">
        <v>1066</v>
      </c>
      <c r="H3551" s="126"/>
      <c r="I3551" s="126"/>
      <c r="J3551" s="124"/>
      <c r="K3551" s="124" t="s">
        <v>544</v>
      </c>
      <c r="L3551" s="126"/>
      <c r="M3551" s="127"/>
      <c r="N3551" s="127"/>
    </row>
    <row r="3552" spans="6:14" x14ac:dyDescent="0.25">
      <c r="F3552" s="124" t="s">
        <v>545</v>
      </c>
      <c r="G3552" s="126" t="s">
        <v>198</v>
      </c>
      <c r="H3552" s="126"/>
      <c r="I3552" s="126"/>
      <c r="J3552" s="124"/>
      <c r="K3552" s="124" t="s">
        <v>546</v>
      </c>
      <c r="L3552" s="126" t="s">
        <v>1711</v>
      </c>
      <c r="M3552" s="127"/>
      <c r="N3552" s="127"/>
    </row>
    <row r="3553" spans="6:14" x14ac:dyDescent="0.25">
      <c r="F3553" s="126"/>
      <c r="G3553" s="126"/>
      <c r="H3553" s="126"/>
      <c r="I3553" s="126"/>
      <c r="J3553" s="126"/>
      <c r="K3553" s="126"/>
      <c r="L3553" s="126"/>
      <c r="M3553" s="127"/>
      <c r="N3553" s="127"/>
    </row>
    <row r="3554" spans="6:14" x14ac:dyDescent="0.25">
      <c r="F3554" s="126"/>
      <c r="G3554" s="126"/>
      <c r="H3554" s="126"/>
      <c r="I3554" s="126"/>
      <c r="J3554" s="129" t="s">
        <v>586</v>
      </c>
      <c r="K3554" s="130">
        <v>72</v>
      </c>
      <c r="L3554" s="129" t="s">
        <v>587</v>
      </c>
      <c r="M3554" s="127"/>
      <c r="N3554" s="127"/>
    </row>
    <row r="3555" spans="6:14" x14ac:dyDescent="0.25">
      <c r="F3555" s="126"/>
      <c r="G3555" s="126"/>
      <c r="H3555" s="126"/>
      <c r="I3555" s="126"/>
      <c r="J3555" s="126"/>
      <c r="K3555" s="126"/>
      <c r="L3555" s="126"/>
      <c r="M3555" s="127"/>
      <c r="N3555" s="127"/>
    </row>
    <row r="3556" spans="6:14" x14ac:dyDescent="0.25">
      <c r="F3556" s="124"/>
      <c r="G3556" s="124"/>
      <c r="H3556" s="124"/>
      <c r="I3556" s="126"/>
      <c r="J3556" s="126"/>
      <c r="K3556" s="126"/>
      <c r="L3556" s="126"/>
      <c r="M3556" s="127"/>
      <c r="N3556" s="127"/>
    </row>
    <row r="3557" spans="6:14" x14ac:dyDescent="0.25">
      <c r="F3557" s="126" t="s">
        <v>588</v>
      </c>
      <c r="G3557" s="126"/>
      <c r="H3557" s="126"/>
      <c r="I3557" s="126"/>
      <c r="J3557" s="126"/>
      <c r="K3557" s="126"/>
      <c r="L3557" s="126"/>
      <c r="M3557" s="127"/>
      <c r="N3557" s="127"/>
    </row>
    <row r="3558" spans="6:14" x14ac:dyDescent="0.25">
      <c r="F3558" s="126" t="s">
        <v>589</v>
      </c>
      <c r="G3558" s="126"/>
      <c r="H3558" s="126"/>
      <c r="I3558" s="126"/>
      <c r="J3558" s="126"/>
      <c r="K3558" s="126"/>
      <c r="L3558" s="126"/>
      <c r="M3558" s="127"/>
      <c r="N3558" s="127"/>
    </row>
    <row r="3559" spans="6:14" x14ac:dyDescent="0.25">
      <c r="F3559" s="126"/>
      <c r="G3559" s="126"/>
      <c r="H3559" s="126"/>
      <c r="I3559" s="126"/>
      <c r="J3559" s="126"/>
      <c r="K3559" s="126"/>
      <c r="L3559" s="126"/>
      <c r="M3559" s="127"/>
      <c r="N3559" s="127"/>
    </row>
    <row r="3560" spans="6:14" x14ac:dyDescent="0.25">
      <c r="F3560" s="124" t="s">
        <v>533</v>
      </c>
      <c r="G3560" s="125">
        <v>9168121</v>
      </c>
      <c r="H3560" s="126"/>
      <c r="I3560" s="126"/>
      <c r="J3560" s="124"/>
      <c r="K3560" s="124" t="s">
        <v>124</v>
      </c>
      <c r="L3560" s="126" t="s">
        <v>2339</v>
      </c>
      <c r="M3560" s="127"/>
      <c r="N3560" s="127"/>
    </row>
    <row r="3561" spans="6:14" x14ac:dyDescent="0.25">
      <c r="F3561" s="124" t="s">
        <v>535</v>
      </c>
      <c r="G3561" s="126" t="s">
        <v>2340</v>
      </c>
      <c r="H3561" s="126"/>
      <c r="I3561" s="126"/>
      <c r="J3561" s="124"/>
      <c r="K3561" s="124" t="s">
        <v>537</v>
      </c>
      <c r="L3561" s="126" t="s">
        <v>2341</v>
      </c>
      <c r="M3561" s="127"/>
      <c r="N3561" s="127"/>
    </row>
    <row r="3562" spans="6:14" x14ac:dyDescent="0.25">
      <c r="F3562" s="124" t="s">
        <v>539</v>
      </c>
      <c r="G3562" s="131" t="s">
        <v>1372</v>
      </c>
      <c r="H3562" s="126" t="s">
        <v>682</v>
      </c>
      <c r="I3562" s="128">
        <v>773803403</v>
      </c>
      <c r="J3562" s="124" t="s">
        <v>542</v>
      </c>
      <c r="K3562" s="126"/>
      <c r="L3562" s="126" t="s">
        <v>687</v>
      </c>
      <c r="M3562" s="127"/>
      <c r="N3562" s="127"/>
    </row>
    <row r="3563" spans="6:14" x14ac:dyDescent="0.25">
      <c r="F3563" s="124"/>
      <c r="G3563" s="131" t="s">
        <v>1373</v>
      </c>
      <c r="H3563" s="126"/>
      <c r="I3563" s="126"/>
      <c r="J3563" s="124"/>
      <c r="K3563" s="124" t="s">
        <v>544</v>
      </c>
      <c r="L3563" s="126"/>
      <c r="M3563" s="127"/>
      <c r="N3563" s="127"/>
    </row>
    <row r="3564" spans="6:14" x14ac:dyDescent="0.25">
      <c r="F3564" s="124" t="s">
        <v>545</v>
      </c>
      <c r="G3564" s="126" t="s">
        <v>198</v>
      </c>
      <c r="H3564" s="126"/>
      <c r="I3564" s="126"/>
      <c r="J3564" s="124"/>
      <c r="K3564" s="124" t="s">
        <v>546</v>
      </c>
      <c r="L3564" s="126" t="s">
        <v>198</v>
      </c>
      <c r="M3564" s="127"/>
      <c r="N3564" s="127"/>
    </row>
    <row r="3565" spans="6:14" x14ac:dyDescent="0.25">
      <c r="F3565" s="126"/>
      <c r="G3565" s="126"/>
      <c r="H3565" s="126"/>
      <c r="I3565" s="126"/>
      <c r="J3565" s="126"/>
      <c r="K3565" s="126"/>
      <c r="L3565" s="126"/>
      <c r="M3565" s="127"/>
      <c r="N3565" s="127"/>
    </row>
    <row r="3566" spans="6:14" x14ac:dyDescent="0.25">
      <c r="F3566" s="124" t="s">
        <v>533</v>
      </c>
      <c r="G3566" s="125">
        <v>9168221</v>
      </c>
      <c r="H3566" s="126"/>
      <c r="I3566" s="126"/>
      <c r="J3566" s="124"/>
      <c r="K3566" s="124" t="s">
        <v>124</v>
      </c>
      <c r="L3566" s="126" t="s">
        <v>2342</v>
      </c>
      <c r="M3566" s="127"/>
      <c r="N3566" s="127"/>
    </row>
    <row r="3567" spans="6:14" x14ac:dyDescent="0.25">
      <c r="F3567" s="124" t="s">
        <v>535</v>
      </c>
      <c r="G3567" s="126" t="s">
        <v>2343</v>
      </c>
      <c r="H3567" s="126"/>
      <c r="I3567" s="126"/>
      <c r="J3567" s="124"/>
      <c r="K3567" s="124" t="s">
        <v>537</v>
      </c>
      <c r="L3567" s="126" t="s">
        <v>2344</v>
      </c>
      <c r="M3567" s="127"/>
      <c r="N3567" s="127"/>
    </row>
    <row r="3568" spans="6:14" x14ac:dyDescent="0.25">
      <c r="F3568" s="124" t="s">
        <v>539</v>
      </c>
      <c r="G3568" s="126" t="s">
        <v>2345</v>
      </c>
      <c r="H3568" s="126" t="s">
        <v>2346</v>
      </c>
      <c r="I3568" s="128">
        <v>580129700</v>
      </c>
      <c r="J3568" s="124" t="s">
        <v>542</v>
      </c>
      <c r="K3568" s="126"/>
      <c r="L3568" s="126" t="s">
        <v>2347</v>
      </c>
      <c r="M3568" s="127"/>
      <c r="N3568" s="127"/>
    </row>
    <row r="3569" spans="6:14" x14ac:dyDescent="0.25">
      <c r="F3569" s="124"/>
      <c r="G3569" s="126"/>
      <c r="H3569" s="126"/>
      <c r="I3569" s="126"/>
      <c r="J3569" s="124"/>
      <c r="K3569" s="124" t="s">
        <v>544</v>
      </c>
      <c r="L3569" s="126"/>
      <c r="M3569" s="127"/>
      <c r="N3569" s="127"/>
    </row>
    <row r="3570" spans="6:14" x14ac:dyDescent="0.25">
      <c r="F3570" s="124" t="s">
        <v>545</v>
      </c>
      <c r="G3570" s="126" t="s">
        <v>198</v>
      </c>
      <c r="H3570" s="126"/>
      <c r="I3570" s="126"/>
      <c r="J3570" s="124"/>
      <c r="K3570" s="124" t="s">
        <v>546</v>
      </c>
      <c r="L3570" s="126" t="s">
        <v>2348</v>
      </c>
      <c r="M3570" s="127"/>
      <c r="N3570" s="127"/>
    </row>
    <row r="3571" spans="6:14" x14ac:dyDescent="0.25">
      <c r="F3571" s="126"/>
      <c r="G3571" s="126"/>
      <c r="H3571" s="126"/>
      <c r="I3571" s="126"/>
      <c r="J3571" s="126"/>
      <c r="K3571" s="126"/>
      <c r="L3571" s="126"/>
      <c r="M3571" s="127"/>
      <c r="N3571" s="127"/>
    </row>
    <row r="3572" spans="6:14" x14ac:dyDescent="0.25">
      <c r="F3572" s="124" t="s">
        <v>533</v>
      </c>
      <c r="G3572" s="125">
        <v>9168321</v>
      </c>
      <c r="H3572" s="126"/>
      <c r="I3572" s="126"/>
      <c r="J3572" s="124"/>
      <c r="K3572" s="124" t="s">
        <v>124</v>
      </c>
      <c r="L3572" s="126" t="s">
        <v>2349</v>
      </c>
      <c r="M3572" s="127"/>
      <c r="N3572" s="127"/>
    </row>
    <row r="3573" spans="6:14" x14ac:dyDescent="0.25">
      <c r="F3573" s="124" t="s">
        <v>535</v>
      </c>
      <c r="G3573" s="126" t="s">
        <v>581</v>
      </c>
      <c r="H3573" s="126"/>
      <c r="I3573" s="126"/>
      <c r="J3573" s="124"/>
      <c r="K3573" s="124" t="s">
        <v>537</v>
      </c>
      <c r="L3573" s="126" t="s">
        <v>2350</v>
      </c>
      <c r="M3573" s="127"/>
      <c r="N3573" s="127"/>
    </row>
    <row r="3574" spans="6:14" x14ac:dyDescent="0.25">
      <c r="F3574" s="124" t="s">
        <v>539</v>
      </c>
      <c r="G3574" s="126" t="s">
        <v>1215</v>
      </c>
      <c r="H3574" s="126" t="s">
        <v>1139</v>
      </c>
      <c r="I3574" s="128">
        <v>152032168</v>
      </c>
      <c r="J3574" s="124" t="s">
        <v>542</v>
      </c>
      <c r="K3574" s="126"/>
      <c r="L3574" s="126" t="s">
        <v>2351</v>
      </c>
      <c r="M3574" s="127"/>
      <c r="N3574" s="127"/>
    </row>
    <row r="3575" spans="6:14" x14ac:dyDescent="0.25">
      <c r="F3575" s="124"/>
      <c r="G3575" s="126"/>
      <c r="H3575" s="126"/>
      <c r="I3575" s="126"/>
      <c r="J3575" s="124"/>
      <c r="K3575" s="124" t="s">
        <v>544</v>
      </c>
      <c r="L3575" s="126"/>
      <c r="M3575" s="127"/>
      <c r="N3575" s="127"/>
    </row>
    <row r="3576" spans="6:14" x14ac:dyDescent="0.25">
      <c r="F3576" s="124" t="s">
        <v>545</v>
      </c>
      <c r="G3576" s="126" t="s">
        <v>198</v>
      </c>
      <c r="H3576" s="126"/>
      <c r="I3576" s="126"/>
      <c r="J3576" s="124"/>
      <c r="K3576" s="124" t="s">
        <v>546</v>
      </c>
      <c r="L3576" s="126" t="s">
        <v>2352</v>
      </c>
      <c r="M3576" s="127"/>
      <c r="N3576" s="127"/>
    </row>
    <row r="3577" spans="6:14" x14ac:dyDescent="0.25">
      <c r="F3577" s="126"/>
      <c r="G3577" s="126"/>
      <c r="H3577" s="126"/>
      <c r="I3577" s="126"/>
      <c r="J3577" s="126"/>
      <c r="K3577" s="126"/>
      <c r="L3577" s="126"/>
      <c r="M3577" s="127"/>
      <c r="N3577" s="127"/>
    </row>
    <row r="3578" spans="6:14" x14ac:dyDescent="0.25">
      <c r="F3578" s="124" t="s">
        <v>533</v>
      </c>
      <c r="G3578" s="125">
        <v>9168421</v>
      </c>
      <c r="H3578" s="126"/>
      <c r="I3578" s="126"/>
      <c r="J3578" s="124"/>
      <c r="K3578" s="124" t="s">
        <v>124</v>
      </c>
      <c r="L3578" s="126" t="s">
        <v>2353</v>
      </c>
      <c r="M3578" s="127"/>
      <c r="N3578" s="127"/>
    </row>
    <row r="3579" spans="6:14" x14ac:dyDescent="0.25">
      <c r="F3579" s="124" t="s">
        <v>535</v>
      </c>
      <c r="G3579" s="126" t="s">
        <v>2354</v>
      </c>
      <c r="H3579" s="126"/>
      <c r="I3579" s="126"/>
      <c r="J3579" s="124"/>
      <c r="K3579" s="124" t="s">
        <v>537</v>
      </c>
      <c r="L3579" s="126" t="s">
        <v>2355</v>
      </c>
      <c r="M3579" s="127"/>
      <c r="N3579" s="127"/>
    </row>
    <row r="3580" spans="6:14" x14ac:dyDescent="0.25">
      <c r="F3580" s="124" t="s">
        <v>539</v>
      </c>
      <c r="G3580" s="126" t="s">
        <v>2356</v>
      </c>
      <c r="H3580" s="126" t="s">
        <v>682</v>
      </c>
      <c r="I3580" s="128">
        <v>774507130</v>
      </c>
      <c r="J3580" s="124" t="s">
        <v>542</v>
      </c>
      <c r="K3580" s="126"/>
      <c r="L3580" s="126" t="s">
        <v>687</v>
      </c>
      <c r="M3580" s="127"/>
      <c r="N3580" s="127"/>
    </row>
    <row r="3581" spans="6:14" x14ac:dyDescent="0.25">
      <c r="F3581" s="124"/>
      <c r="G3581" s="126"/>
      <c r="H3581" s="126"/>
      <c r="I3581" s="126"/>
      <c r="J3581" s="124"/>
      <c r="K3581" s="124" t="s">
        <v>544</v>
      </c>
      <c r="L3581" s="126"/>
      <c r="M3581" s="127"/>
      <c r="N3581" s="127"/>
    </row>
    <row r="3582" spans="6:14" x14ac:dyDescent="0.25">
      <c r="F3582" s="124" t="s">
        <v>545</v>
      </c>
      <c r="G3582" s="126" t="s">
        <v>198</v>
      </c>
      <c r="H3582" s="126"/>
      <c r="I3582" s="126"/>
      <c r="J3582" s="124"/>
      <c r="K3582" s="124" t="s">
        <v>546</v>
      </c>
      <c r="L3582" s="126" t="s">
        <v>198</v>
      </c>
      <c r="M3582" s="127"/>
      <c r="N3582" s="127"/>
    </row>
    <row r="3583" spans="6:14" x14ac:dyDescent="0.25">
      <c r="F3583" s="126"/>
      <c r="G3583" s="126"/>
      <c r="H3583" s="126"/>
      <c r="I3583" s="126"/>
      <c r="J3583" s="126"/>
      <c r="K3583" s="126"/>
      <c r="L3583" s="126"/>
      <c r="M3583" s="127"/>
      <c r="N3583" s="127"/>
    </row>
    <row r="3584" spans="6:14" x14ac:dyDescent="0.25">
      <c r="F3584" s="124" t="s">
        <v>533</v>
      </c>
      <c r="G3584" s="125">
        <v>9168521</v>
      </c>
      <c r="H3584" s="126"/>
      <c r="I3584" s="126"/>
      <c r="J3584" s="124"/>
      <c r="K3584" s="124" t="s">
        <v>124</v>
      </c>
      <c r="L3584" s="126" t="s">
        <v>2357</v>
      </c>
      <c r="M3584" s="127"/>
      <c r="N3584" s="127"/>
    </row>
    <row r="3585" spans="6:14" x14ac:dyDescent="0.25">
      <c r="F3585" s="124" t="s">
        <v>535</v>
      </c>
      <c r="G3585" s="126" t="s">
        <v>1783</v>
      </c>
      <c r="H3585" s="126"/>
      <c r="I3585" s="126"/>
      <c r="J3585" s="124"/>
      <c r="K3585" s="124" t="s">
        <v>537</v>
      </c>
      <c r="L3585" s="126" t="s">
        <v>2358</v>
      </c>
      <c r="M3585" s="127"/>
      <c r="N3585" s="127"/>
    </row>
    <row r="3586" spans="6:14" x14ac:dyDescent="0.25">
      <c r="F3586" s="124" t="s">
        <v>539</v>
      </c>
      <c r="G3586" s="131" t="s">
        <v>2359</v>
      </c>
      <c r="H3586" s="126" t="s">
        <v>871</v>
      </c>
      <c r="I3586" s="128">
        <v>320033359</v>
      </c>
      <c r="J3586" s="124" t="s">
        <v>542</v>
      </c>
      <c r="K3586" s="126"/>
      <c r="L3586" s="126" t="s">
        <v>687</v>
      </c>
      <c r="M3586" s="127"/>
      <c r="N3586" s="127"/>
    </row>
    <row r="3587" spans="6:14" x14ac:dyDescent="0.25">
      <c r="F3587" s="124"/>
      <c r="G3587" s="131" t="s">
        <v>2360</v>
      </c>
      <c r="H3587" s="126"/>
      <c r="I3587" s="126"/>
      <c r="J3587" s="124"/>
      <c r="K3587" s="124" t="s">
        <v>544</v>
      </c>
      <c r="L3587" s="126"/>
      <c r="M3587" s="127"/>
      <c r="N3587" s="127"/>
    </row>
    <row r="3588" spans="6:14" x14ac:dyDescent="0.25">
      <c r="F3588" s="124" t="s">
        <v>545</v>
      </c>
      <c r="G3588" s="126" t="s">
        <v>198</v>
      </c>
      <c r="H3588" s="126"/>
      <c r="I3588" s="126"/>
      <c r="J3588" s="124"/>
      <c r="K3588" s="124" t="s">
        <v>546</v>
      </c>
      <c r="L3588" s="126" t="s">
        <v>198</v>
      </c>
      <c r="M3588" s="127"/>
      <c r="N3588" s="127"/>
    </row>
    <row r="3589" spans="6:14" x14ac:dyDescent="0.25">
      <c r="F3589" s="126"/>
      <c r="G3589" s="126"/>
      <c r="H3589" s="126"/>
      <c r="I3589" s="126"/>
      <c r="J3589" s="126"/>
      <c r="K3589" s="126"/>
      <c r="L3589" s="126"/>
      <c r="M3589" s="127"/>
      <c r="N3589" s="127"/>
    </row>
    <row r="3590" spans="6:14" x14ac:dyDescent="0.25">
      <c r="F3590" s="124" t="s">
        <v>533</v>
      </c>
      <c r="G3590" s="125">
        <v>9168621</v>
      </c>
      <c r="H3590" s="126"/>
      <c r="I3590" s="126"/>
      <c r="J3590" s="124"/>
      <c r="K3590" s="124" t="s">
        <v>124</v>
      </c>
      <c r="L3590" s="126" t="s">
        <v>2361</v>
      </c>
      <c r="M3590" s="127"/>
      <c r="N3590" s="127"/>
    </row>
    <row r="3591" spans="6:14" x14ac:dyDescent="0.25">
      <c r="F3591" s="124" t="s">
        <v>535</v>
      </c>
      <c r="G3591" s="126" t="s">
        <v>2362</v>
      </c>
      <c r="H3591" s="126"/>
      <c r="I3591" s="126"/>
      <c r="J3591" s="124"/>
      <c r="K3591" s="124" t="s">
        <v>537</v>
      </c>
      <c r="L3591" s="126" t="s">
        <v>1325</v>
      </c>
      <c r="M3591" s="127"/>
      <c r="N3591" s="127"/>
    </row>
    <row r="3592" spans="6:14" x14ac:dyDescent="0.25">
      <c r="F3592" s="124" t="s">
        <v>539</v>
      </c>
      <c r="G3592" s="131" t="s">
        <v>1326</v>
      </c>
      <c r="H3592" s="126" t="s">
        <v>1327</v>
      </c>
      <c r="I3592" s="128">
        <v>462800615</v>
      </c>
      <c r="J3592" s="124" t="s">
        <v>542</v>
      </c>
      <c r="K3592" s="126"/>
      <c r="L3592" s="126" t="s">
        <v>687</v>
      </c>
      <c r="M3592" s="127"/>
      <c r="N3592" s="127"/>
    </row>
    <row r="3593" spans="6:14" x14ac:dyDescent="0.25">
      <c r="F3593" s="124"/>
      <c r="G3593" s="131" t="s">
        <v>1329</v>
      </c>
      <c r="H3593" s="126"/>
      <c r="I3593" s="126"/>
      <c r="J3593" s="124"/>
      <c r="K3593" s="124" t="s">
        <v>544</v>
      </c>
      <c r="L3593" s="126"/>
      <c r="M3593" s="127"/>
      <c r="N3593" s="127"/>
    </row>
    <row r="3594" spans="6:14" x14ac:dyDescent="0.25">
      <c r="F3594" s="124" t="s">
        <v>545</v>
      </c>
      <c r="G3594" s="126" t="s">
        <v>198</v>
      </c>
      <c r="H3594" s="126"/>
      <c r="I3594" s="126"/>
      <c r="J3594" s="124"/>
      <c r="K3594" s="124" t="s">
        <v>546</v>
      </c>
      <c r="L3594" s="126" t="s">
        <v>198</v>
      </c>
      <c r="M3594" s="127"/>
      <c r="N3594" s="127"/>
    </row>
    <row r="3595" spans="6:14" x14ac:dyDescent="0.25">
      <c r="F3595" s="126"/>
      <c r="G3595" s="126"/>
      <c r="H3595" s="126"/>
      <c r="I3595" s="126"/>
      <c r="J3595" s="126"/>
      <c r="K3595" s="126"/>
      <c r="L3595" s="126"/>
      <c r="M3595" s="127"/>
      <c r="N3595" s="127"/>
    </row>
    <row r="3596" spans="6:14" x14ac:dyDescent="0.25">
      <c r="F3596" s="124" t="s">
        <v>533</v>
      </c>
      <c r="G3596" s="125">
        <v>9168721</v>
      </c>
      <c r="H3596" s="126"/>
      <c r="I3596" s="126"/>
      <c r="J3596" s="124"/>
      <c r="K3596" s="124" t="s">
        <v>124</v>
      </c>
      <c r="L3596" s="126" t="s">
        <v>2363</v>
      </c>
      <c r="M3596" s="127"/>
      <c r="N3596" s="127"/>
    </row>
    <row r="3597" spans="6:14" x14ac:dyDescent="0.25">
      <c r="F3597" s="124" t="s">
        <v>535</v>
      </c>
      <c r="G3597" s="126" t="s">
        <v>2364</v>
      </c>
      <c r="H3597" s="126"/>
      <c r="I3597" s="126"/>
      <c r="J3597" s="124"/>
      <c r="K3597" s="124" t="s">
        <v>537</v>
      </c>
      <c r="L3597" s="126" t="s">
        <v>2365</v>
      </c>
      <c r="M3597" s="127"/>
      <c r="N3597" s="127"/>
    </row>
    <row r="3598" spans="6:14" x14ac:dyDescent="0.25">
      <c r="F3598" s="124" t="s">
        <v>539</v>
      </c>
      <c r="G3598" s="126" t="s">
        <v>2366</v>
      </c>
      <c r="H3598" s="126" t="s">
        <v>934</v>
      </c>
      <c r="I3598" s="128">
        <v>687694072</v>
      </c>
      <c r="J3598" s="124" t="s">
        <v>542</v>
      </c>
      <c r="K3598" s="126"/>
      <c r="L3598" s="126" t="s">
        <v>2367</v>
      </c>
      <c r="M3598" s="127"/>
      <c r="N3598" s="127"/>
    </row>
    <row r="3599" spans="6:14" x14ac:dyDescent="0.25">
      <c r="F3599" s="124"/>
      <c r="G3599" s="126"/>
      <c r="H3599" s="126"/>
      <c r="I3599" s="126"/>
      <c r="J3599" s="124"/>
      <c r="K3599" s="124" t="s">
        <v>544</v>
      </c>
      <c r="L3599" s="126"/>
      <c r="M3599" s="127"/>
      <c r="N3599" s="127"/>
    </row>
    <row r="3600" spans="6:14" x14ac:dyDescent="0.25">
      <c r="F3600" s="124" t="s">
        <v>545</v>
      </c>
      <c r="G3600" s="126" t="s">
        <v>198</v>
      </c>
      <c r="H3600" s="126"/>
      <c r="I3600" s="126"/>
      <c r="J3600" s="124"/>
      <c r="K3600" s="124" t="s">
        <v>546</v>
      </c>
      <c r="L3600" s="126" t="s">
        <v>2368</v>
      </c>
      <c r="M3600" s="127"/>
      <c r="N3600" s="127"/>
    </row>
    <row r="3601" spans="6:14" x14ac:dyDescent="0.25">
      <c r="F3601" s="126"/>
      <c r="G3601" s="126"/>
      <c r="H3601" s="126"/>
      <c r="I3601" s="126"/>
      <c r="J3601" s="126"/>
      <c r="K3601" s="126"/>
      <c r="L3601" s="126"/>
      <c r="M3601" s="127"/>
      <c r="N3601" s="127"/>
    </row>
    <row r="3602" spans="6:14" x14ac:dyDescent="0.25">
      <c r="F3602" s="126"/>
      <c r="G3602" s="126"/>
      <c r="H3602" s="126"/>
      <c r="I3602" s="126"/>
      <c r="J3602" s="129" t="s">
        <v>586</v>
      </c>
      <c r="K3602" s="130">
        <v>73</v>
      </c>
      <c r="L3602" s="129" t="s">
        <v>587</v>
      </c>
      <c r="M3602" s="127"/>
      <c r="N3602" s="127"/>
    </row>
    <row r="3603" spans="6:14" x14ac:dyDescent="0.25">
      <c r="F3603" s="126"/>
      <c r="G3603" s="126"/>
      <c r="H3603" s="126"/>
      <c r="I3603" s="126"/>
      <c r="J3603" s="126"/>
      <c r="K3603" s="126"/>
      <c r="L3603" s="126"/>
      <c r="M3603" s="127"/>
      <c r="N3603" s="127"/>
    </row>
    <row r="3604" spans="6:14" x14ac:dyDescent="0.25">
      <c r="F3604" s="124"/>
      <c r="G3604" s="124"/>
      <c r="H3604" s="124"/>
      <c r="I3604" s="126"/>
      <c r="J3604" s="126"/>
      <c r="K3604" s="126"/>
      <c r="L3604" s="126"/>
      <c r="M3604" s="127"/>
      <c r="N3604" s="127"/>
    </row>
    <row r="3605" spans="6:14" x14ac:dyDescent="0.25">
      <c r="F3605" s="126" t="s">
        <v>588</v>
      </c>
      <c r="G3605" s="126"/>
      <c r="H3605" s="126"/>
      <c r="I3605" s="126"/>
      <c r="J3605" s="126"/>
      <c r="K3605" s="126"/>
      <c r="L3605" s="126"/>
      <c r="M3605" s="127"/>
      <c r="N3605" s="127"/>
    </row>
    <row r="3606" spans="6:14" x14ac:dyDescent="0.25">
      <c r="F3606" s="126" t="s">
        <v>589</v>
      </c>
      <c r="G3606" s="126"/>
      <c r="H3606" s="126"/>
      <c r="I3606" s="126"/>
      <c r="J3606" s="126"/>
      <c r="K3606" s="126"/>
      <c r="L3606" s="126"/>
      <c r="M3606" s="127"/>
      <c r="N3606" s="127"/>
    </row>
    <row r="3607" spans="6:14" x14ac:dyDescent="0.25">
      <c r="F3607" s="126"/>
      <c r="G3607" s="126"/>
      <c r="H3607" s="126"/>
      <c r="I3607" s="126"/>
      <c r="J3607" s="126"/>
      <c r="K3607" s="126"/>
      <c r="L3607" s="126"/>
      <c r="M3607" s="127"/>
      <c r="N3607" s="127"/>
    </row>
    <row r="3608" spans="6:14" x14ac:dyDescent="0.25">
      <c r="F3608" s="124" t="s">
        <v>533</v>
      </c>
      <c r="G3608" s="125">
        <v>9168821</v>
      </c>
      <c r="H3608" s="126"/>
      <c r="I3608" s="126"/>
      <c r="J3608" s="124"/>
      <c r="K3608" s="124" t="s">
        <v>124</v>
      </c>
      <c r="L3608" s="126" t="s">
        <v>2369</v>
      </c>
      <c r="M3608" s="127"/>
      <c r="N3608" s="127"/>
    </row>
    <row r="3609" spans="6:14" x14ac:dyDescent="0.25">
      <c r="F3609" s="124" t="s">
        <v>535</v>
      </c>
      <c r="G3609" s="126" t="s">
        <v>1783</v>
      </c>
      <c r="H3609" s="126"/>
      <c r="I3609" s="126"/>
      <c r="J3609" s="124"/>
      <c r="K3609" s="124" t="s">
        <v>537</v>
      </c>
      <c r="L3609" s="126" t="s">
        <v>2370</v>
      </c>
      <c r="M3609" s="127"/>
      <c r="N3609" s="127"/>
    </row>
    <row r="3610" spans="6:14" x14ac:dyDescent="0.25">
      <c r="F3610" s="124" t="s">
        <v>539</v>
      </c>
      <c r="G3610" s="126" t="s">
        <v>2371</v>
      </c>
      <c r="H3610" s="126" t="s">
        <v>1032</v>
      </c>
      <c r="I3610" s="128">
        <v>498370352</v>
      </c>
      <c r="J3610" s="124" t="s">
        <v>542</v>
      </c>
      <c r="K3610" s="126"/>
      <c r="L3610" s="126" t="s">
        <v>2372</v>
      </c>
      <c r="M3610" s="127"/>
      <c r="N3610" s="127"/>
    </row>
    <row r="3611" spans="6:14" x14ac:dyDescent="0.25">
      <c r="F3611" s="124"/>
      <c r="G3611" s="126"/>
      <c r="H3611" s="126"/>
      <c r="I3611" s="126"/>
      <c r="J3611" s="124"/>
      <c r="K3611" s="124" t="s">
        <v>544</v>
      </c>
      <c r="L3611" s="126"/>
      <c r="M3611" s="127"/>
      <c r="N3611" s="127"/>
    </row>
    <row r="3612" spans="6:14" x14ac:dyDescent="0.25">
      <c r="F3612" s="124" t="s">
        <v>545</v>
      </c>
      <c r="G3612" s="126" t="s">
        <v>198</v>
      </c>
      <c r="H3612" s="126"/>
      <c r="I3612" s="126"/>
      <c r="J3612" s="124"/>
      <c r="K3612" s="124" t="s">
        <v>546</v>
      </c>
      <c r="L3612" s="126" t="s">
        <v>2373</v>
      </c>
      <c r="M3612" s="127"/>
      <c r="N3612" s="127"/>
    </row>
    <row r="3613" spans="6:14" x14ac:dyDescent="0.25">
      <c r="F3613" s="126"/>
      <c r="G3613" s="126"/>
      <c r="H3613" s="126"/>
      <c r="I3613" s="126"/>
      <c r="J3613" s="126"/>
      <c r="K3613" s="126"/>
      <c r="L3613" s="126"/>
      <c r="M3613" s="127"/>
      <c r="N3613" s="127"/>
    </row>
    <row r="3614" spans="6:14" x14ac:dyDescent="0.25">
      <c r="F3614" s="124" t="s">
        <v>533</v>
      </c>
      <c r="G3614" s="125">
        <v>9168921</v>
      </c>
      <c r="H3614" s="126"/>
      <c r="I3614" s="126"/>
      <c r="J3614" s="124"/>
      <c r="K3614" s="124" t="s">
        <v>124</v>
      </c>
      <c r="L3614" s="126" t="s">
        <v>2374</v>
      </c>
      <c r="M3614" s="127"/>
      <c r="N3614" s="127"/>
    </row>
    <row r="3615" spans="6:14" x14ac:dyDescent="0.25">
      <c r="F3615" s="124" t="s">
        <v>535</v>
      </c>
      <c r="G3615" s="126" t="s">
        <v>2375</v>
      </c>
      <c r="H3615" s="126"/>
      <c r="I3615" s="126"/>
      <c r="J3615" s="124"/>
      <c r="K3615" s="124" t="s">
        <v>537</v>
      </c>
      <c r="L3615" s="126" t="s">
        <v>2376</v>
      </c>
      <c r="M3615" s="127"/>
      <c r="N3615" s="127"/>
    </row>
    <row r="3616" spans="6:14" x14ac:dyDescent="0.25">
      <c r="F3616" s="124" t="s">
        <v>539</v>
      </c>
      <c r="G3616" s="126" t="s">
        <v>2377</v>
      </c>
      <c r="H3616" s="126" t="s">
        <v>970</v>
      </c>
      <c r="I3616" s="128">
        <v>605614919</v>
      </c>
      <c r="J3616" s="124" t="s">
        <v>542</v>
      </c>
      <c r="K3616" s="126"/>
      <c r="L3616" s="126" t="s">
        <v>687</v>
      </c>
      <c r="M3616" s="127"/>
      <c r="N3616" s="127"/>
    </row>
    <row r="3617" spans="6:14" x14ac:dyDescent="0.25">
      <c r="F3617" s="124"/>
      <c r="G3617" s="126"/>
      <c r="H3617" s="126"/>
      <c r="I3617" s="126"/>
      <c r="J3617" s="124"/>
      <c r="K3617" s="124" t="s">
        <v>544</v>
      </c>
      <c r="L3617" s="126"/>
      <c r="M3617" s="127"/>
      <c r="N3617" s="127"/>
    </row>
    <row r="3618" spans="6:14" x14ac:dyDescent="0.25">
      <c r="F3618" s="124" t="s">
        <v>545</v>
      </c>
      <c r="G3618" s="126" t="s">
        <v>198</v>
      </c>
      <c r="H3618" s="126"/>
      <c r="I3618" s="126"/>
      <c r="J3618" s="124"/>
      <c r="K3618" s="124" t="s">
        <v>546</v>
      </c>
      <c r="L3618" s="126" t="s">
        <v>198</v>
      </c>
      <c r="M3618" s="127"/>
      <c r="N3618" s="127"/>
    </row>
    <row r="3619" spans="6:14" x14ac:dyDescent="0.25">
      <c r="F3619" s="126"/>
      <c r="G3619" s="126"/>
      <c r="H3619" s="126"/>
      <c r="I3619" s="126"/>
      <c r="J3619" s="126"/>
      <c r="K3619" s="126"/>
      <c r="L3619" s="126"/>
      <c r="M3619" s="127"/>
      <c r="N3619" s="127"/>
    </row>
    <row r="3620" spans="6:14" x14ac:dyDescent="0.25">
      <c r="F3620" s="124" t="s">
        <v>533</v>
      </c>
      <c r="G3620" s="125">
        <v>9169021</v>
      </c>
      <c r="H3620" s="126"/>
      <c r="I3620" s="126"/>
      <c r="J3620" s="124"/>
      <c r="K3620" s="124" t="s">
        <v>124</v>
      </c>
      <c r="L3620" s="126" t="s">
        <v>2378</v>
      </c>
      <c r="M3620" s="127"/>
      <c r="N3620" s="127"/>
    </row>
    <row r="3621" spans="6:14" x14ac:dyDescent="0.25">
      <c r="F3621" s="124" t="s">
        <v>535</v>
      </c>
      <c r="G3621" s="126" t="s">
        <v>2375</v>
      </c>
      <c r="H3621" s="126"/>
      <c r="I3621" s="126"/>
      <c r="J3621" s="124"/>
      <c r="K3621" s="124" t="s">
        <v>537</v>
      </c>
      <c r="L3621" s="126" t="s">
        <v>2376</v>
      </c>
      <c r="M3621" s="127"/>
      <c r="N3621" s="127"/>
    </row>
    <row r="3622" spans="6:14" x14ac:dyDescent="0.25">
      <c r="F3622" s="124" t="s">
        <v>539</v>
      </c>
      <c r="G3622" s="126" t="s">
        <v>2377</v>
      </c>
      <c r="H3622" s="126" t="s">
        <v>970</v>
      </c>
      <c r="I3622" s="128">
        <v>605614919</v>
      </c>
      <c r="J3622" s="124" t="s">
        <v>542</v>
      </c>
      <c r="K3622" s="126"/>
      <c r="L3622" s="126" t="s">
        <v>2379</v>
      </c>
      <c r="M3622" s="127"/>
      <c r="N3622" s="127"/>
    </row>
    <row r="3623" spans="6:14" x14ac:dyDescent="0.25">
      <c r="F3623" s="124"/>
      <c r="G3623" s="126"/>
      <c r="H3623" s="126"/>
      <c r="I3623" s="126"/>
      <c r="J3623" s="124"/>
      <c r="K3623" s="124" t="s">
        <v>544</v>
      </c>
      <c r="L3623" s="126"/>
      <c r="M3623" s="127"/>
      <c r="N3623" s="127"/>
    </row>
    <row r="3624" spans="6:14" x14ac:dyDescent="0.25">
      <c r="F3624" s="124" t="s">
        <v>545</v>
      </c>
      <c r="G3624" s="126" t="s">
        <v>198</v>
      </c>
      <c r="H3624" s="126"/>
      <c r="I3624" s="126"/>
      <c r="J3624" s="124"/>
      <c r="K3624" s="124" t="s">
        <v>546</v>
      </c>
      <c r="L3624" s="126" t="s">
        <v>2380</v>
      </c>
      <c r="M3624" s="127"/>
      <c r="N3624" s="127"/>
    </row>
    <row r="3625" spans="6:14" x14ac:dyDescent="0.25">
      <c r="F3625" s="126"/>
      <c r="G3625" s="126"/>
      <c r="H3625" s="126"/>
      <c r="I3625" s="126"/>
      <c r="J3625" s="126"/>
      <c r="K3625" s="126"/>
      <c r="L3625" s="126"/>
      <c r="M3625" s="127"/>
      <c r="N3625" s="127"/>
    </row>
    <row r="3626" spans="6:14" x14ac:dyDescent="0.25">
      <c r="F3626" s="124" t="s">
        <v>533</v>
      </c>
      <c r="G3626" s="125">
        <v>9169121</v>
      </c>
      <c r="H3626" s="126"/>
      <c r="I3626" s="126"/>
      <c r="J3626" s="124"/>
      <c r="K3626" s="124" t="s">
        <v>124</v>
      </c>
      <c r="L3626" s="126" t="s">
        <v>2381</v>
      </c>
      <c r="M3626" s="127"/>
      <c r="N3626" s="127"/>
    </row>
    <row r="3627" spans="6:14" x14ac:dyDescent="0.25">
      <c r="F3627" s="124" t="s">
        <v>535</v>
      </c>
      <c r="G3627" s="126" t="s">
        <v>1783</v>
      </c>
      <c r="H3627" s="126"/>
      <c r="I3627" s="126"/>
      <c r="J3627" s="124"/>
      <c r="K3627" s="124" t="s">
        <v>537</v>
      </c>
      <c r="L3627" s="126" t="s">
        <v>2382</v>
      </c>
      <c r="M3627" s="127"/>
      <c r="N3627" s="127"/>
    </row>
    <row r="3628" spans="6:14" x14ac:dyDescent="0.25">
      <c r="F3628" s="124" t="s">
        <v>539</v>
      </c>
      <c r="G3628" s="126" t="s">
        <v>2383</v>
      </c>
      <c r="H3628" s="126" t="s">
        <v>1344</v>
      </c>
      <c r="I3628" s="126" t="s">
        <v>2384</v>
      </c>
      <c r="J3628" s="124" t="s">
        <v>542</v>
      </c>
      <c r="K3628" s="126"/>
      <c r="L3628" s="126" t="s">
        <v>687</v>
      </c>
      <c r="M3628" s="127"/>
      <c r="N3628" s="127"/>
    </row>
    <row r="3629" spans="6:14" x14ac:dyDescent="0.25">
      <c r="F3629" s="124"/>
      <c r="G3629" s="126"/>
      <c r="H3629" s="126"/>
      <c r="I3629" s="126"/>
      <c r="J3629" s="124"/>
      <c r="K3629" s="124" t="s">
        <v>544</v>
      </c>
      <c r="L3629" s="126"/>
      <c r="M3629" s="127"/>
      <c r="N3629" s="127"/>
    </row>
    <row r="3630" spans="6:14" x14ac:dyDescent="0.25">
      <c r="F3630" s="124" t="s">
        <v>545</v>
      </c>
      <c r="G3630" s="126" t="s">
        <v>198</v>
      </c>
      <c r="H3630" s="126"/>
      <c r="I3630" s="126"/>
      <c r="J3630" s="124"/>
      <c r="K3630" s="124" t="s">
        <v>546</v>
      </c>
      <c r="L3630" s="126" t="s">
        <v>198</v>
      </c>
      <c r="M3630" s="127"/>
      <c r="N3630" s="127"/>
    </row>
    <row r="3631" spans="6:14" x14ac:dyDescent="0.25">
      <c r="F3631" s="126"/>
      <c r="G3631" s="126"/>
      <c r="H3631" s="126"/>
      <c r="I3631" s="126"/>
      <c r="J3631" s="126"/>
      <c r="K3631" s="126"/>
      <c r="L3631" s="126"/>
      <c r="M3631" s="127"/>
      <c r="N3631" s="127"/>
    </row>
    <row r="3632" spans="6:14" x14ac:dyDescent="0.25">
      <c r="F3632" s="124" t="s">
        <v>533</v>
      </c>
      <c r="G3632" s="125">
        <v>9169221</v>
      </c>
      <c r="H3632" s="126"/>
      <c r="I3632" s="126"/>
      <c r="J3632" s="124"/>
      <c r="K3632" s="124" t="s">
        <v>124</v>
      </c>
      <c r="L3632" s="131" t="s">
        <v>2385</v>
      </c>
      <c r="M3632" s="127"/>
      <c r="N3632" s="127"/>
    </row>
    <row r="3633" spans="6:14" x14ac:dyDescent="0.25">
      <c r="F3633" s="126"/>
      <c r="G3633" s="126"/>
      <c r="H3633" s="126"/>
      <c r="I3633" s="126"/>
      <c r="J3633" s="126"/>
      <c r="K3633" s="126"/>
      <c r="L3633" s="131" t="s">
        <v>2386</v>
      </c>
      <c r="M3633" s="127"/>
      <c r="N3633" s="127"/>
    </row>
    <row r="3634" spans="6:14" x14ac:dyDescent="0.25">
      <c r="F3634" s="124" t="s">
        <v>535</v>
      </c>
      <c r="G3634" s="126" t="s">
        <v>1783</v>
      </c>
      <c r="H3634" s="126"/>
      <c r="I3634" s="126"/>
      <c r="J3634" s="124"/>
      <c r="K3634" s="124" t="s">
        <v>537</v>
      </c>
      <c r="L3634" s="126" t="s">
        <v>2387</v>
      </c>
      <c r="M3634" s="127"/>
      <c r="N3634" s="127"/>
    </row>
    <row r="3635" spans="6:14" x14ac:dyDescent="0.25">
      <c r="F3635" s="124" t="s">
        <v>539</v>
      </c>
      <c r="G3635" s="126" t="s">
        <v>1543</v>
      </c>
      <c r="H3635" s="126" t="s">
        <v>1544</v>
      </c>
      <c r="I3635" s="126" t="s">
        <v>2388</v>
      </c>
      <c r="J3635" s="124" t="s">
        <v>542</v>
      </c>
      <c r="K3635" s="126"/>
      <c r="L3635" s="126" t="s">
        <v>2389</v>
      </c>
      <c r="M3635" s="127"/>
      <c r="N3635" s="127"/>
    </row>
    <row r="3636" spans="6:14" x14ac:dyDescent="0.25">
      <c r="F3636" s="124"/>
      <c r="G3636" s="126"/>
      <c r="H3636" s="126"/>
      <c r="I3636" s="126"/>
      <c r="J3636" s="124"/>
      <c r="K3636" s="124" t="s">
        <v>544</v>
      </c>
      <c r="L3636" s="126"/>
      <c r="M3636" s="127"/>
      <c r="N3636" s="127"/>
    </row>
    <row r="3637" spans="6:14" x14ac:dyDescent="0.25">
      <c r="F3637" s="124" t="s">
        <v>545</v>
      </c>
      <c r="G3637" s="126" t="s">
        <v>198</v>
      </c>
      <c r="H3637" s="126"/>
      <c r="I3637" s="126"/>
      <c r="J3637" s="124"/>
      <c r="K3637" s="124" t="s">
        <v>546</v>
      </c>
      <c r="L3637" s="126" t="s">
        <v>2390</v>
      </c>
      <c r="M3637" s="127"/>
      <c r="N3637" s="127"/>
    </row>
    <row r="3638" spans="6:14" x14ac:dyDescent="0.25">
      <c r="F3638" s="126"/>
      <c r="G3638" s="126"/>
      <c r="H3638" s="126"/>
      <c r="I3638" s="126"/>
      <c r="J3638" s="126"/>
      <c r="K3638" s="126"/>
      <c r="L3638" s="126"/>
      <c r="M3638" s="127"/>
      <c r="N3638" s="127"/>
    </row>
    <row r="3639" spans="6:14" x14ac:dyDescent="0.25">
      <c r="F3639" s="124" t="s">
        <v>533</v>
      </c>
      <c r="G3639" s="125">
        <v>9169321</v>
      </c>
      <c r="H3639" s="126"/>
      <c r="I3639" s="126"/>
      <c r="J3639" s="124"/>
      <c r="K3639" s="124" t="s">
        <v>124</v>
      </c>
      <c r="L3639" s="126" t="s">
        <v>2391</v>
      </c>
      <c r="M3639" s="127"/>
      <c r="N3639" s="127"/>
    </row>
    <row r="3640" spans="6:14" x14ac:dyDescent="0.25">
      <c r="F3640" s="124" t="s">
        <v>535</v>
      </c>
      <c r="G3640" s="126" t="s">
        <v>1783</v>
      </c>
      <c r="H3640" s="126"/>
      <c r="I3640" s="126"/>
      <c r="J3640" s="124"/>
      <c r="K3640" s="124" t="s">
        <v>537</v>
      </c>
      <c r="L3640" s="126" t="s">
        <v>2392</v>
      </c>
      <c r="M3640" s="127"/>
      <c r="N3640" s="127"/>
    </row>
    <row r="3641" spans="6:14" x14ac:dyDescent="0.25">
      <c r="F3641" s="124" t="s">
        <v>539</v>
      </c>
      <c r="G3641" s="131" t="s">
        <v>2393</v>
      </c>
      <c r="H3641" s="126" t="s">
        <v>871</v>
      </c>
      <c r="I3641" s="128">
        <v>322502603</v>
      </c>
      <c r="J3641" s="124" t="s">
        <v>542</v>
      </c>
      <c r="K3641" s="126"/>
      <c r="L3641" s="126" t="s">
        <v>2394</v>
      </c>
      <c r="M3641" s="127"/>
      <c r="N3641" s="127"/>
    </row>
    <row r="3642" spans="6:14" x14ac:dyDescent="0.25">
      <c r="F3642" s="124"/>
      <c r="G3642" s="131" t="s">
        <v>2395</v>
      </c>
      <c r="H3642" s="126"/>
      <c r="I3642" s="126"/>
      <c r="J3642" s="124"/>
      <c r="K3642" s="124" t="s">
        <v>544</v>
      </c>
      <c r="L3642" s="126"/>
      <c r="M3642" s="127"/>
      <c r="N3642" s="127"/>
    </row>
    <row r="3643" spans="6:14" x14ac:dyDescent="0.25">
      <c r="F3643" s="124" t="s">
        <v>545</v>
      </c>
      <c r="G3643" s="126" t="s">
        <v>198</v>
      </c>
      <c r="H3643" s="126"/>
      <c r="I3643" s="126"/>
      <c r="J3643" s="124"/>
      <c r="K3643" s="124" t="s">
        <v>546</v>
      </c>
      <c r="L3643" s="126" t="s">
        <v>2396</v>
      </c>
      <c r="M3643" s="127"/>
      <c r="N3643" s="127"/>
    </row>
    <row r="3644" spans="6:14" x14ac:dyDescent="0.25">
      <c r="F3644" s="126"/>
      <c r="G3644" s="126"/>
      <c r="H3644" s="126"/>
      <c r="I3644" s="126"/>
      <c r="J3644" s="126"/>
      <c r="K3644" s="126"/>
      <c r="L3644" s="126"/>
      <c r="M3644" s="127"/>
      <c r="N3644" s="127"/>
    </row>
    <row r="3645" spans="6:14" x14ac:dyDescent="0.25">
      <c r="F3645" s="124" t="s">
        <v>533</v>
      </c>
      <c r="G3645" s="125">
        <v>9169421</v>
      </c>
      <c r="H3645" s="126"/>
      <c r="I3645" s="126"/>
      <c r="J3645" s="124"/>
      <c r="K3645" s="124" t="s">
        <v>124</v>
      </c>
      <c r="L3645" s="126" t="s">
        <v>2397</v>
      </c>
      <c r="M3645" s="127"/>
      <c r="N3645" s="127"/>
    </row>
    <row r="3646" spans="6:14" x14ac:dyDescent="0.25">
      <c r="F3646" s="124" t="s">
        <v>535</v>
      </c>
      <c r="G3646" s="126" t="s">
        <v>1783</v>
      </c>
      <c r="H3646" s="126"/>
      <c r="I3646" s="126"/>
      <c r="J3646" s="124"/>
      <c r="K3646" s="124" t="s">
        <v>537</v>
      </c>
      <c r="L3646" s="126" t="s">
        <v>2398</v>
      </c>
      <c r="M3646" s="127"/>
      <c r="N3646" s="127"/>
    </row>
    <row r="3647" spans="6:14" x14ac:dyDescent="0.25">
      <c r="F3647" s="124" t="s">
        <v>539</v>
      </c>
      <c r="G3647" s="126" t="s">
        <v>2112</v>
      </c>
      <c r="H3647" s="126" t="s">
        <v>1675</v>
      </c>
      <c r="I3647" s="128">
        <v>571184140</v>
      </c>
      <c r="J3647" s="124" t="s">
        <v>542</v>
      </c>
      <c r="K3647" s="126"/>
      <c r="L3647" s="126" t="s">
        <v>2399</v>
      </c>
      <c r="M3647" s="127"/>
      <c r="N3647" s="127"/>
    </row>
    <row r="3648" spans="6:14" x14ac:dyDescent="0.25">
      <c r="F3648" s="124"/>
      <c r="G3648" s="126"/>
      <c r="H3648" s="126"/>
      <c r="I3648" s="126"/>
      <c r="J3648" s="124"/>
      <c r="K3648" s="124" t="s">
        <v>544</v>
      </c>
      <c r="L3648" s="126"/>
      <c r="M3648" s="127"/>
      <c r="N3648" s="127"/>
    </row>
    <row r="3649" spans="6:14" x14ac:dyDescent="0.25">
      <c r="F3649" s="124" t="s">
        <v>545</v>
      </c>
      <c r="G3649" s="126" t="s">
        <v>198</v>
      </c>
      <c r="H3649" s="126"/>
      <c r="I3649" s="126"/>
      <c r="J3649" s="124"/>
      <c r="K3649" s="124" t="s">
        <v>546</v>
      </c>
      <c r="L3649" s="126" t="s">
        <v>2400</v>
      </c>
      <c r="M3649" s="127"/>
      <c r="N3649" s="127"/>
    </row>
    <row r="3650" spans="6:14" x14ac:dyDescent="0.25">
      <c r="F3650" s="126"/>
      <c r="G3650" s="126"/>
      <c r="H3650" s="126"/>
      <c r="I3650" s="126"/>
      <c r="J3650" s="126"/>
      <c r="K3650" s="126"/>
      <c r="L3650" s="126"/>
      <c r="M3650" s="127"/>
      <c r="N3650" s="127"/>
    </row>
    <row r="3651" spans="6:14" x14ac:dyDescent="0.25">
      <c r="F3651" s="126"/>
      <c r="G3651" s="126"/>
      <c r="H3651" s="126"/>
      <c r="I3651" s="126"/>
      <c r="J3651" s="129" t="s">
        <v>586</v>
      </c>
      <c r="K3651" s="130">
        <v>74</v>
      </c>
      <c r="L3651" s="129" t="s">
        <v>587</v>
      </c>
      <c r="M3651" s="127"/>
      <c r="N3651" s="127"/>
    </row>
    <row r="3652" spans="6:14" x14ac:dyDescent="0.25">
      <c r="F3652" s="126"/>
      <c r="G3652" s="126"/>
      <c r="H3652" s="126"/>
      <c r="I3652" s="126"/>
      <c r="J3652" s="126"/>
      <c r="K3652" s="126"/>
      <c r="L3652" s="126"/>
      <c r="M3652" s="127"/>
      <c r="N3652" s="127"/>
    </row>
    <row r="3653" spans="6:14" x14ac:dyDescent="0.25">
      <c r="F3653" s="124"/>
      <c r="G3653" s="124"/>
      <c r="H3653" s="124"/>
      <c r="I3653" s="126"/>
      <c r="J3653" s="126"/>
      <c r="K3653" s="126"/>
      <c r="L3653" s="126"/>
      <c r="M3653" s="127"/>
      <c r="N3653" s="127"/>
    </row>
    <row r="3654" spans="6:14" x14ac:dyDescent="0.25">
      <c r="F3654" s="126" t="s">
        <v>588</v>
      </c>
      <c r="G3654" s="126"/>
      <c r="H3654" s="126"/>
      <c r="I3654" s="126"/>
      <c r="J3654" s="126"/>
      <c r="K3654" s="126"/>
      <c r="L3654" s="126"/>
      <c r="M3654" s="127"/>
      <c r="N3654" s="127"/>
    </row>
    <row r="3655" spans="6:14" x14ac:dyDescent="0.25">
      <c r="F3655" s="126" t="s">
        <v>589</v>
      </c>
      <c r="G3655" s="126"/>
      <c r="H3655" s="126"/>
      <c r="I3655" s="126"/>
      <c r="J3655" s="126"/>
      <c r="K3655" s="126"/>
      <c r="L3655" s="126"/>
      <c r="M3655" s="127"/>
      <c r="N3655" s="127"/>
    </row>
    <row r="3656" spans="6:14" x14ac:dyDescent="0.25">
      <c r="F3656" s="126"/>
      <c r="G3656" s="126"/>
      <c r="H3656" s="126"/>
      <c r="I3656" s="126"/>
      <c r="J3656" s="126"/>
      <c r="K3656" s="126"/>
      <c r="L3656" s="126"/>
      <c r="M3656" s="127"/>
      <c r="N3656" s="127"/>
    </row>
    <row r="3657" spans="6:14" x14ac:dyDescent="0.25">
      <c r="F3657" s="124" t="s">
        <v>533</v>
      </c>
      <c r="G3657" s="125">
        <v>9169521</v>
      </c>
      <c r="H3657" s="126"/>
      <c r="I3657" s="126"/>
      <c r="J3657" s="124"/>
      <c r="K3657" s="124" t="s">
        <v>124</v>
      </c>
      <c r="L3657" s="131" t="s">
        <v>2401</v>
      </c>
      <c r="M3657" s="127"/>
      <c r="N3657" s="127"/>
    </row>
    <row r="3658" spans="6:14" x14ac:dyDescent="0.25">
      <c r="F3658" s="126"/>
      <c r="G3658" s="126"/>
      <c r="H3658" s="126"/>
      <c r="I3658" s="126"/>
      <c r="J3658" s="126"/>
      <c r="K3658" s="126"/>
      <c r="L3658" s="131" t="s">
        <v>888</v>
      </c>
      <c r="M3658" s="127"/>
      <c r="N3658" s="127"/>
    </row>
    <row r="3659" spans="6:14" x14ac:dyDescent="0.25">
      <c r="F3659" s="124" t="s">
        <v>535</v>
      </c>
      <c r="G3659" s="126" t="s">
        <v>1783</v>
      </c>
      <c r="H3659" s="126"/>
      <c r="I3659" s="126"/>
      <c r="J3659" s="124"/>
      <c r="K3659" s="124" t="s">
        <v>537</v>
      </c>
      <c r="L3659" s="126" t="s">
        <v>2402</v>
      </c>
      <c r="M3659" s="127"/>
      <c r="N3659" s="127"/>
    </row>
    <row r="3660" spans="6:14" x14ac:dyDescent="0.25">
      <c r="F3660" s="124" t="s">
        <v>539</v>
      </c>
      <c r="G3660" s="126" t="s">
        <v>987</v>
      </c>
      <c r="H3660" s="126" t="s">
        <v>970</v>
      </c>
      <c r="I3660" s="128">
        <v>606132462</v>
      </c>
      <c r="J3660" s="124" t="s">
        <v>542</v>
      </c>
      <c r="K3660" s="126"/>
      <c r="L3660" s="126" t="s">
        <v>2403</v>
      </c>
      <c r="M3660" s="127"/>
      <c r="N3660" s="127"/>
    </row>
    <row r="3661" spans="6:14" x14ac:dyDescent="0.25">
      <c r="F3661" s="124"/>
      <c r="G3661" s="126"/>
      <c r="H3661" s="126"/>
      <c r="I3661" s="126"/>
      <c r="J3661" s="124"/>
      <c r="K3661" s="124" t="s">
        <v>544</v>
      </c>
      <c r="L3661" s="126"/>
      <c r="M3661" s="127"/>
      <c r="N3661" s="127"/>
    </row>
    <row r="3662" spans="6:14" x14ac:dyDescent="0.25">
      <c r="F3662" s="124" t="s">
        <v>545</v>
      </c>
      <c r="G3662" s="126" t="s">
        <v>198</v>
      </c>
      <c r="H3662" s="126"/>
      <c r="I3662" s="126"/>
      <c r="J3662" s="124"/>
      <c r="K3662" s="124" t="s">
        <v>546</v>
      </c>
      <c r="L3662" s="126" t="s">
        <v>2404</v>
      </c>
      <c r="M3662" s="127"/>
      <c r="N3662" s="127"/>
    </row>
    <row r="3663" spans="6:14" x14ac:dyDescent="0.25">
      <c r="F3663" s="126"/>
      <c r="G3663" s="126"/>
      <c r="H3663" s="126"/>
      <c r="I3663" s="126"/>
      <c r="J3663" s="126"/>
      <c r="K3663" s="126"/>
      <c r="L3663" s="126"/>
      <c r="M3663" s="127"/>
      <c r="N3663" s="127"/>
    </row>
    <row r="3664" spans="6:14" x14ac:dyDescent="0.25">
      <c r="F3664" s="124" t="s">
        <v>533</v>
      </c>
      <c r="G3664" s="125">
        <v>9169621</v>
      </c>
      <c r="H3664" s="126"/>
      <c r="I3664" s="126"/>
      <c r="J3664" s="124"/>
      <c r="K3664" s="124" t="s">
        <v>124</v>
      </c>
      <c r="L3664" s="126" t="s">
        <v>1127</v>
      </c>
      <c r="M3664" s="127"/>
      <c r="N3664" s="127"/>
    </row>
    <row r="3665" spans="6:14" x14ac:dyDescent="0.25">
      <c r="F3665" s="124" t="s">
        <v>535</v>
      </c>
      <c r="G3665" s="126" t="s">
        <v>2405</v>
      </c>
      <c r="H3665" s="126"/>
      <c r="I3665" s="126"/>
      <c r="J3665" s="124"/>
      <c r="K3665" s="124" t="s">
        <v>537</v>
      </c>
      <c r="L3665" s="126" t="s">
        <v>1128</v>
      </c>
      <c r="M3665" s="127"/>
      <c r="N3665" s="127"/>
    </row>
    <row r="3666" spans="6:14" x14ac:dyDescent="0.25">
      <c r="F3666" s="124" t="s">
        <v>539</v>
      </c>
      <c r="G3666" s="131" t="s">
        <v>1129</v>
      </c>
      <c r="H3666" s="126" t="s">
        <v>715</v>
      </c>
      <c r="I3666" s="128">
        <v>530131611</v>
      </c>
      <c r="J3666" s="124" t="s">
        <v>542</v>
      </c>
      <c r="K3666" s="126"/>
      <c r="L3666" s="126" t="s">
        <v>1130</v>
      </c>
      <c r="M3666" s="127"/>
      <c r="N3666" s="127"/>
    </row>
    <row r="3667" spans="6:14" x14ac:dyDescent="0.25">
      <c r="F3667" s="124"/>
      <c r="G3667" s="131" t="s">
        <v>1131</v>
      </c>
      <c r="H3667" s="126"/>
      <c r="I3667" s="126"/>
      <c r="J3667" s="124"/>
      <c r="K3667" s="124" t="s">
        <v>544</v>
      </c>
      <c r="L3667" s="126"/>
      <c r="M3667" s="127"/>
      <c r="N3667" s="127"/>
    </row>
    <row r="3668" spans="6:14" x14ac:dyDescent="0.25">
      <c r="F3668" s="124" t="s">
        <v>545</v>
      </c>
      <c r="G3668" s="126" t="s">
        <v>198</v>
      </c>
      <c r="H3668" s="126"/>
      <c r="I3668" s="126"/>
      <c r="J3668" s="124"/>
      <c r="K3668" s="124" t="s">
        <v>546</v>
      </c>
      <c r="L3668" s="126" t="s">
        <v>198</v>
      </c>
      <c r="M3668" s="127"/>
      <c r="N3668" s="127"/>
    </row>
    <row r="3669" spans="6:14" x14ac:dyDescent="0.25">
      <c r="F3669" s="126"/>
      <c r="G3669" s="126"/>
      <c r="H3669" s="126"/>
      <c r="I3669" s="126"/>
      <c r="J3669" s="126"/>
      <c r="K3669" s="126"/>
      <c r="L3669" s="126"/>
      <c r="M3669" s="127"/>
      <c r="N3669" s="127"/>
    </row>
    <row r="3670" spans="6:14" x14ac:dyDescent="0.25">
      <c r="F3670" s="124" t="s">
        <v>533</v>
      </c>
      <c r="G3670" s="125">
        <v>9169721</v>
      </c>
      <c r="H3670" s="126"/>
      <c r="I3670" s="126"/>
      <c r="J3670" s="124"/>
      <c r="K3670" s="124" t="s">
        <v>124</v>
      </c>
      <c r="L3670" s="126" t="s">
        <v>2406</v>
      </c>
      <c r="M3670" s="127"/>
      <c r="N3670" s="127"/>
    </row>
    <row r="3671" spans="6:14" x14ac:dyDescent="0.25">
      <c r="F3671" s="124" t="s">
        <v>535</v>
      </c>
      <c r="G3671" s="126" t="s">
        <v>2407</v>
      </c>
      <c r="H3671" s="126"/>
      <c r="I3671" s="126"/>
      <c r="J3671" s="124"/>
      <c r="K3671" s="124" t="s">
        <v>537</v>
      </c>
      <c r="L3671" s="126" t="s">
        <v>2408</v>
      </c>
      <c r="M3671" s="127"/>
      <c r="N3671" s="127"/>
    </row>
    <row r="3672" spans="6:14" x14ac:dyDescent="0.25">
      <c r="F3672" s="124" t="s">
        <v>539</v>
      </c>
      <c r="G3672" s="126" t="s">
        <v>2409</v>
      </c>
      <c r="H3672" s="126" t="s">
        <v>970</v>
      </c>
      <c r="I3672" s="128">
        <v>612641160</v>
      </c>
      <c r="J3672" s="124" t="s">
        <v>542</v>
      </c>
      <c r="K3672" s="126"/>
      <c r="L3672" s="126" t="s">
        <v>2410</v>
      </c>
      <c r="M3672" s="127"/>
      <c r="N3672" s="127"/>
    </row>
    <row r="3673" spans="6:14" x14ac:dyDescent="0.25">
      <c r="F3673" s="124"/>
      <c r="G3673" s="126"/>
      <c r="H3673" s="126"/>
      <c r="I3673" s="126"/>
      <c r="J3673" s="124"/>
      <c r="K3673" s="124" t="s">
        <v>544</v>
      </c>
      <c r="L3673" s="126"/>
      <c r="M3673" s="127"/>
      <c r="N3673" s="127"/>
    </row>
    <row r="3674" spans="6:14" x14ac:dyDescent="0.25">
      <c r="F3674" s="124" t="s">
        <v>545</v>
      </c>
      <c r="G3674" s="126" t="s">
        <v>198</v>
      </c>
      <c r="H3674" s="126"/>
      <c r="I3674" s="126"/>
      <c r="J3674" s="124"/>
      <c r="K3674" s="124" t="s">
        <v>546</v>
      </c>
      <c r="L3674" s="126" t="s">
        <v>2411</v>
      </c>
      <c r="M3674" s="127"/>
      <c r="N3674" s="127"/>
    </row>
    <row r="3675" spans="6:14" x14ac:dyDescent="0.25">
      <c r="F3675" s="126"/>
      <c r="G3675" s="126"/>
      <c r="H3675" s="126"/>
      <c r="I3675" s="126"/>
      <c r="J3675" s="126"/>
      <c r="K3675" s="126"/>
      <c r="L3675" s="126"/>
      <c r="M3675" s="127"/>
      <c r="N3675" s="127"/>
    </row>
    <row r="3676" spans="6:14" x14ac:dyDescent="0.25">
      <c r="F3676" s="124" t="s">
        <v>533</v>
      </c>
      <c r="G3676" s="125">
        <v>9169821</v>
      </c>
      <c r="H3676" s="126"/>
      <c r="I3676" s="126"/>
      <c r="J3676" s="124"/>
      <c r="K3676" s="124" t="s">
        <v>124</v>
      </c>
      <c r="L3676" s="126" t="s">
        <v>2412</v>
      </c>
      <c r="M3676" s="127"/>
      <c r="N3676" s="127"/>
    </row>
    <row r="3677" spans="6:14" x14ac:dyDescent="0.25">
      <c r="F3677" s="124" t="s">
        <v>535</v>
      </c>
      <c r="G3677" s="126" t="s">
        <v>2405</v>
      </c>
      <c r="H3677" s="126"/>
      <c r="I3677" s="126"/>
      <c r="J3677" s="124"/>
      <c r="K3677" s="124" t="s">
        <v>537</v>
      </c>
      <c r="L3677" s="126" t="s">
        <v>2413</v>
      </c>
      <c r="M3677" s="127"/>
      <c r="N3677" s="127"/>
    </row>
    <row r="3678" spans="6:14" x14ac:dyDescent="0.25">
      <c r="F3678" s="124" t="s">
        <v>539</v>
      </c>
      <c r="G3678" s="131" t="s">
        <v>2414</v>
      </c>
      <c r="H3678" s="126" t="s">
        <v>1344</v>
      </c>
      <c r="I3678" s="126" t="s">
        <v>2415</v>
      </c>
      <c r="J3678" s="124" t="s">
        <v>542</v>
      </c>
      <c r="K3678" s="126"/>
      <c r="L3678" s="126" t="s">
        <v>2416</v>
      </c>
      <c r="M3678" s="127"/>
      <c r="N3678" s="127"/>
    </row>
    <row r="3679" spans="6:14" x14ac:dyDescent="0.25">
      <c r="F3679" s="124"/>
      <c r="G3679" s="131" t="s">
        <v>2417</v>
      </c>
      <c r="H3679" s="126"/>
      <c r="I3679" s="126"/>
      <c r="J3679" s="124"/>
      <c r="K3679" s="124" t="s">
        <v>544</v>
      </c>
      <c r="L3679" s="126"/>
      <c r="M3679" s="127"/>
      <c r="N3679" s="127"/>
    </row>
    <row r="3680" spans="6:14" x14ac:dyDescent="0.25">
      <c r="F3680" s="124" t="s">
        <v>545</v>
      </c>
      <c r="G3680" s="126" t="s">
        <v>198</v>
      </c>
      <c r="H3680" s="126"/>
      <c r="I3680" s="126"/>
      <c r="J3680" s="124"/>
      <c r="K3680" s="124" t="s">
        <v>546</v>
      </c>
      <c r="L3680" s="126" t="s">
        <v>2418</v>
      </c>
      <c r="M3680" s="127"/>
      <c r="N3680" s="127"/>
    </row>
    <row r="3681" spans="6:14" x14ac:dyDescent="0.25">
      <c r="F3681" s="126"/>
      <c r="G3681" s="126"/>
      <c r="H3681" s="126"/>
      <c r="I3681" s="126"/>
      <c r="J3681" s="126"/>
      <c r="K3681" s="126"/>
      <c r="L3681" s="126"/>
      <c r="M3681" s="127"/>
      <c r="N3681" s="127"/>
    </row>
    <row r="3682" spans="6:14" x14ac:dyDescent="0.25">
      <c r="F3682" s="124" t="s">
        <v>533</v>
      </c>
      <c r="G3682" s="125">
        <v>9169921</v>
      </c>
      <c r="H3682" s="126"/>
      <c r="I3682" s="126"/>
      <c r="J3682" s="124"/>
      <c r="K3682" s="124" t="s">
        <v>124</v>
      </c>
      <c r="L3682" s="126" t="s">
        <v>2419</v>
      </c>
      <c r="M3682" s="127"/>
      <c r="N3682" s="127"/>
    </row>
    <row r="3683" spans="6:14" x14ac:dyDescent="0.25">
      <c r="F3683" s="124" t="s">
        <v>535</v>
      </c>
      <c r="G3683" s="126" t="s">
        <v>2405</v>
      </c>
      <c r="H3683" s="126"/>
      <c r="I3683" s="126"/>
      <c r="J3683" s="124"/>
      <c r="K3683" s="124" t="s">
        <v>537</v>
      </c>
      <c r="L3683" s="126" t="s">
        <v>2420</v>
      </c>
      <c r="M3683" s="127"/>
      <c r="N3683" s="127"/>
    </row>
    <row r="3684" spans="6:14" x14ac:dyDescent="0.25">
      <c r="F3684" s="124" t="s">
        <v>539</v>
      </c>
      <c r="G3684" s="126" t="s">
        <v>2421</v>
      </c>
      <c r="H3684" s="126" t="s">
        <v>1046</v>
      </c>
      <c r="I3684" s="128">
        <v>950775001</v>
      </c>
      <c r="J3684" s="124" t="s">
        <v>542</v>
      </c>
      <c r="K3684" s="126"/>
      <c r="L3684" s="126" t="s">
        <v>2422</v>
      </c>
      <c r="M3684" s="127"/>
      <c r="N3684" s="127"/>
    </row>
    <row r="3685" spans="6:14" x14ac:dyDescent="0.25">
      <c r="F3685" s="124"/>
      <c r="G3685" s="126"/>
      <c r="H3685" s="126"/>
      <c r="I3685" s="126"/>
      <c r="J3685" s="124"/>
      <c r="K3685" s="124" t="s">
        <v>544</v>
      </c>
      <c r="L3685" s="126"/>
      <c r="M3685" s="127"/>
      <c r="N3685" s="127"/>
    </row>
    <row r="3686" spans="6:14" x14ac:dyDescent="0.25">
      <c r="F3686" s="124" t="s">
        <v>545</v>
      </c>
      <c r="G3686" s="126" t="s">
        <v>198</v>
      </c>
      <c r="H3686" s="126"/>
      <c r="I3686" s="126"/>
      <c r="J3686" s="124"/>
      <c r="K3686" s="124" t="s">
        <v>546</v>
      </c>
      <c r="L3686" s="126" t="s">
        <v>2423</v>
      </c>
      <c r="M3686" s="127"/>
      <c r="N3686" s="127"/>
    </row>
    <row r="3687" spans="6:14" x14ac:dyDescent="0.25">
      <c r="F3687" s="126"/>
      <c r="G3687" s="126"/>
      <c r="H3687" s="126"/>
      <c r="I3687" s="126"/>
      <c r="J3687" s="126"/>
      <c r="K3687" s="126"/>
      <c r="L3687" s="126"/>
      <c r="M3687" s="127"/>
      <c r="N3687" s="127"/>
    </row>
    <row r="3688" spans="6:14" x14ac:dyDescent="0.25">
      <c r="F3688" s="124" t="s">
        <v>533</v>
      </c>
      <c r="G3688" s="125">
        <v>9170021</v>
      </c>
      <c r="H3688" s="126"/>
      <c r="I3688" s="126"/>
      <c r="J3688" s="124"/>
      <c r="K3688" s="124" t="s">
        <v>124</v>
      </c>
      <c r="L3688" s="126" t="s">
        <v>2424</v>
      </c>
      <c r="M3688" s="127"/>
      <c r="N3688" s="127"/>
    </row>
    <row r="3689" spans="6:14" x14ac:dyDescent="0.25">
      <c r="F3689" s="124" t="s">
        <v>535</v>
      </c>
      <c r="G3689" s="126" t="s">
        <v>2405</v>
      </c>
      <c r="H3689" s="126"/>
      <c r="I3689" s="126"/>
      <c r="J3689" s="124"/>
      <c r="K3689" s="124" t="s">
        <v>537</v>
      </c>
      <c r="L3689" s="126" t="s">
        <v>1906</v>
      </c>
      <c r="M3689" s="127"/>
      <c r="N3689" s="127"/>
    </row>
    <row r="3690" spans="6:14" x14ac:dyDescent="0.25">
      <c r="F3690" s="124" t="s">
        <v>539</v>
      </c>
      <c r="G3690" s="126" t="s">
        <v>1907</v>
      </c>
      <c r="H3690" s="126" t="s">
        <v>1139</v>
      </c>
      <c r="I3690" s="128">
        <v>171113021</v>
      </c>
      <c r="J3690" s="124" t="s">
        <v>542</v>
      </c>
      <c r="K3690" s="126"/>
      <c r="L3690" s="126" t="s">
        <v>687</v>
      </c>
      <c r="M3690" s="127"/>
      <c r="N3690" s="127"/>
    </row>
    <row r="3691" spans="6:14" x14ac:dyDescent="0.25">
      <c r="F3691" s="124"/>
      <c r="G3691" s="126"/>
      <c r="H3691" s="126"/>
      <c r="I3691" s="126"/>
      <c r="J3691" s="124"/>
      <c r="K3691" s="124" t="s">
        <v>544</v>
      </c>
      <c r="L3691" s="126"/>
      <c r="M3691" s="127"/>
      <c r="N3691" s="127"/>
    </row>
    <row r="3692" spans="6:14" x14ac:dyDescent="0.25">
      <c r="F3692" s="124" t="s">
        <v>545</v>
      </c>
      <c r="G3692" s="126" t="s">
        <v>198</v>
      </c>
      <c r="H3692" s="126"/>
      <c r="I3692" s="126"/>
      <c r="J3692" s="124"/>
      <c r="K3692" s="124" t="s">
        <v>546</v>
      </c>
      <c r="L3692" s="126" t="s">
        <v>198</v>
      </c>
      <c r="M3692" s="127"/>
      <c r="N3692" s="127"/>
    </row>
    <row r="3693" spans="6:14" x14ac:dyDescent="0.25">
      <c r="F3693" s="126"/>
      <c r="G3693" s="126"/>
      <c r="H3693" s="126"/>
      <c r="I3693" s="126"/>
      <c r="J3693" s="126"/>
      <c r="K3693" s="126"/>
      <c r="L3693" s="126"/>
      <c r="M3693" s="127"/>
      <c r="N3693" s="127"/>
    </row>
    <row r="3694" spans="6:14" x14ac:dyDescent="0.25">
      <c r="F3694" s="124" t="s">
        <v>533</v>
      </c>
      <c r="G3694" s="125">
        <v>9170121</v>
      </c>
      <c r="H3694" s="126"/>
      <c r="I3694" s="126"/>
      <c r="J3694" s="124"/>
      <c r="K3694" s="124" t="s">
        <v>124</v>
      </c>
      <c r="L3694" s="126" t="s">
        <v>2425</v>
      </c>
      <c r="M3694" s="127"/>
      <c r="N3694" s="127"/>
    </row>
    <row r="3695" spans="6:14" x14ac:dyDescent="0.25">
      <c r="F3695" s="124" t="s">
        <v>535</v>
      </c>
      <c r="G3695" s="126" t="s">
        <v>2405</v>
      </c>
      <c r="H3695" s="126"/>
      <c r="I3695" s="126"/>
      <c r="J3695" s="124"/>
      <c r="K3695" s="124" t="s">
        <v>537</v>
      </c>
      <c r="L3695" s="126" t="s">
        <v>2426</v>
      </c>
      <c r="M3695" s="127"/>
      <c r="N3695" s="127"/>
    </row>
    <row r="3696" spans="6:14" x14ac:dyDescent="0.25">
      <c r="F3696" s="124" t="s">
        <v>539</v>
      </c>
      <c r="G3696" s="131" t="s">
        <v>2427</v>
      </c>
      <c r="H3696" s="126" t="s">
        <v>1505</v>
      </c>
      <c r="I3696" s="128">
        <v>54090</v>
      </c>
      <c r="J3696" s="124" t="s">
        <v>542</v>
      </c>
      <c r="K3696" s="126"/>
      <c r="L3696" s="126" t="s">
        <v>687</v>
      </c>
      <c r="M3696" s="127"/>
      <c r="N3696" s="127"/>
    </row>
    <row r="3697" spans="6:14" x14ac:dyDescent="0.25">
      <c r="F3697" s="124"/>
      <c r="G3697" s="131" t="s">
        <v>2428</v>
      </c>
      <c r="H3697" s="126"/>
      <c r="I3697" s="126"/>
      <c r="J3697" s="124"/>
      <c r="K3697" s="124" t="s">
        <v>544</v>
      </c>
      <c r="L3697" s="126"/>
      <c r="M3697" s="127"/>
      <c r="N3697" s="127"/>
    </row>
    <row r="3698" spans="6:14" x14ac:dyDescent="0.25">
      <c r="F3698" s="124" t="s">
        <v>545</v>
      </c>
      <c r="G3698" s="126" t="s">
        <v>198</v>
      </c>
      <c r="H3698" s="126"/>
      <c r="I3698" s="126"/>
      <c r="J3698" s="124"/>
      <c r="K3698" s="124" t="s">
        <v>546</v>
      </c>
      <c r="L3698" s="126" t="s">
        <v>198</v>
      </c>
      <c r="M3698" s="127"/>
      <c r="N3698" s="127"/>
    </row>
    <row r="3699" spans="6:14" x14ac:dyDescent="0.25">
      <c r="F3699" s="126"/>
      <c r="G3699" s="126"/>
      <c r="H3699" s="126"/>
      <c r="I3699" s="126"/>
      <c r="J3699" s="126"/>
      <c r="K3699" s="126"/>
      <c r="L3699" s="126"/>
      <c r="M3699" s="127"/>
      <c r="N3699" s="127"/>
    </row>
    <row r="3700" spans="6:14" x14ac:dyDescent="0.25">
      <c r="F3700" s="126"/>
      <c r="G3700" s="126"/>
      <c r="H3700" s="126"/>
      <c r="I3700" s="126"/>
      <c r="J3700" s="129" t="s">
        <v>586</v>
      </c>
      <c r="K3700" s="130">
        <v>75</v>
      </c>
      <c r="L3700" s="129" t="s">
        <v>587</v>
      </c>
      <c r="M3700" s="127"/>
      <c r="N3700" s="127"/>
    </row>
    <row r="3701" spans="6:14" x14ac:dyDescent="0.25">
      <c r="F3701" s="126"/>
      <c r="G3701" s="126"/>
      <c r="H3701" s="126"/>
      <c r="I3701" s="126"/>
      <c r="J3701" s="126"/>
      <c r="K3701" s="126"/>
      <c r="L3701" s="126"/>
      <c r="M3701" s="127"/>
      <c r="N3701" s="127"/>
    </row>
    <row r="3702" spans="6:14" x14ac:dyDescent="0.25">
      <c r="F3702" s="124"/>
      <c r="G3702" s="124"/>
      <c r="H3702" s="124"/>
      <c r="I3702" s="126"/>
      <c r="J3702" s="126"/>
      <c r="K3702" s="126"/>
      <c r="L3702" s="126"/>
      <c r="M3702" s="127"/>
      <c r="N3702" s="127"/>
    </row>
    <row r="3703" spans="6:14" x14ac:dyDescent="0.25">
      <c r="F3703" s="126" t="s">
        <v>588</v>
      </c>
      <c r="G3703" s="126"/>
      <c r="H3703" s="126"/>
      <c r="I3703" s="126"/>
      <c r="J3703" s="126"/>
      <c r="K3703" s="126"/>
      <c r="L3703" s="126"/>
      <c r="M3703" s="127"/>
      <c r="N3703" s="127"/>
    </row>
    <row r="3704" spans="6:14" x14ac:dyDescent="0.25">
      <c r="F3704" s="126" t="s">
        <v>589</v>
      </c>
      <c r="G3704" s="126"/>
      <c r="H3704" s="126"/>
      <c r="I3704" s="126"/>
      <c r="J3704" s="126"/>
      <c r="K3704" s="126"/>
      <c r="L3704" s="126"/>
      <c r="M3704" s="127"/>
      <c r="N3704" s="127"/>
    </row>
    <row r="3705" spans="6:14" x14ac:dyDescent="0.25">
      <c r="F3705" s="126"/>
      <c r="G3705" s="126"/>
      <c r="H3705" s="126"/>
      <c r="I3705" s="126"/>
      <c r="J3705" s="126"/>
      <c r="K3705" s="126"/>
      <c r="L3705" s="126"/>
      <c r="M3705" s="127"/>
      <c r="N3705" s="127"/>
    </row>
    <row r="3706" spans="6:14" x14ac:dyDescent="0.25">
      <c r="F3706" s="124" t="s">
        <v>533</v>
      </c>
      <c r="G3706" s="125">
        <v>9170221</v>
      </c>
      <c r="H3706" s="126"/>
      <c r="I3706" s="126"/>
      <c r="J3706" s="124"/>
      <c r="K3706" s="124" t="s">
        <v>124</v>
      </c>
      <c r="L3706" s="126" t="s">
        <v>2429</v>
      </c>
      <c r="M3706" s="127"/>
      <c r="N3706" s="127"/>
    </row>
    <row r="3707" spans="6:14" x14ac:dyDescent="0.25">
      <c r="F3707" s="124" t="s">
        <v>535</v>
      </c>
      <c r="G3707" s="126" t="s">
        <v>2405</v>
      </c>
      <c r="H3707" s="126"/>
      <c r="I3707" s="126"/>
      <c r="J3707" s="124"/>
      <c r="K3707" s="124" t="s">
        <v>537</v>
      </c>
      <c r="L3707" s="126" t="s">
        <v>2430</v>
      </c>
      <c r="M3707" s="127"/>
      <c r="N3707" s="127"/>
    </row>
    <row r="3708" spans="6:14" x14ac:dyDescent="0.25">
      <c r="F3708" s="124" t="s">
        <v>539</v>
      </c>
      <c r="G3708" s="126" t="s">
        <v>2431</v>
      </c>
      <c r="H3708" s="126" t="s">
        <v>1629</v>
      </c>
      <c r="I3708" s="128">
        <v>553791925</v>
      </c>
      <c r="J3708" s="124" t="s">
        <v>542</v>
      </c>
      <c r="K3708" s="126"/>
      <c r="L3708" s="126" t="s">
        <v>2432</v>
      </c>
      <c r="M3708" s="127"/>
      <c r="N3708" s="127"/>
    </row>
    <row r="3709" spans="6:14" x14ac:dyDescent="0.25">
      <c r="F3709" s="124"/>
      <c r="G3709" s="126"/>
      <c r="H3709" s="126"/>
      <c r="I3709" s="126"/>
      <c r="J3709" s="124"/>
      <c r="K3709" s="124" t="s">
        <v>544</v>
      </c>
      <c r="L3709" s="126"/>
      <c r="M3709" s="127"/>
      <c r="N3709" s="127"/>
    </row>
    <row r="3710" spans="6:14" x14ac:dyDescent="0.25">
      <c r="F3710" s="124" t="s">
        <v>545</v>
      </c>
      <c r="G3710" s="126" t="s">
        <v>198</v>
      </c>
      <c r="H3710" s="126"/>
      <c r="I3710" s="126"/>
      <c r="J3710" s="124"/>
      <c r="K3710" s="124" t="s">
        <v>546</v>
      </c>
      <c r="L3710" s="126" t="s">
        <v>2433</v>
      </c>
      <c r="M3710" s="127"/>
      <c r="N3710" s="127"/>
    </row>
    <row r="3711" spans="6:14" x14ac:dyDescent="0.25">
      <c r="F3711" s="126"/>
      <c r="G3711" s="126"/>
      <c r="H3711" s="126"/>
      <c r="I3711" s="126"/>
      <c r="J3711" s="126"/>
      <c r="K3711" s="126"/>
      <c r="L3711" s="126"/>
      <c r="M3711" s="127"/>
      <c r="N3711" s="127"/>
    </row>
    <row r="3712" spans="6:14" x14ac:dyDescent="0.25">
      <c r="F3712" s="124" t="s">
        <v>533</v>
      </c>
      <c r="G3712" s="125">
        <v>9170321</v>
      </c>
      <c r="H3712" s="126"/>
      <c r="I3712" s="126"/>
      <c r="J3712" s="124"/>
      <c r="K3712" s="124" t="s">
        <v>124</v>
      </c>
      <c r="L3712" s="126" t="s">
        <v>2434</v>
      </c>
      <c r="M3712" s="127"/>
      <c r="N3712" s="127"/>
    </row>
    <row r="3713" spans="6:14" x14ac:dyDescent="0.25">
      <c r="F3713" s="124" t="s">
        <v>535</v>
      </c>
      <c r="G3713" s="126" t="s">
        <v>2405</v>
      </c>
      <c r="H3713" s="126"/>
      <c r="I3713" s="126"/>
      <c r="J3713" s="124"/>
      <c r="K3713" s="124" t="s">
        <v>537</v>
      </c>
      <c r="L3713" s="126" t="s">
        <v>1688</v>
      </c>
      <c r="M3713" s="127"/>
      <c r="N3713" s="127"/>
    </row>
    <row r="3714" spans="6:14" x14ac:dyDescent="0.25">
      <c r="F3714" s="124" t="s">
        <v>539</v>
      </c>
      <c r="G3714" s="131" t="s">
        <v>2435</v>
      </c>
      <c r="H3714" s="126" t="s">
        <v>565</v>
      </c>
      <c r="I3714" s="128">
        <v>990250100</v>
      </c>
      <c r="J3714" s="124" t="s">
        <v>542</v>
      </c>
      <c r="K3714" s="126"/>
      <c r="L3714" s="126" t="s">
        <v>687</v>
      </c>
      <c r="M3714" s="127"/>
      <c r="N3714" s="127"/>
    </row>
    <row r="3715" spans="6:14" x14ac:dyDescent="0.25">
      <c r="F3715" s="124"/>
      <c r="G3715" s="131" t="s">
        <v>2436</v>
      </c>
      <c r="H3715" s="126"/>
      <c r="I3715" s="126"/>
      <c r="J3715" s="124"/>
      <c r="K3715" s="124" t="s">
        <v>544</v>
      </c>
      <c r="L3715" s="126"/>
      <c r="M3715" s="127"/>
      <c r="N3715" s="127"/>
    </row>
    <row r="3716" spans="6:14" x14ac:dyDescent="0.25">
      <c r="F3716" s="124" t="s">
        <v>545</v>
      </c>
      <c r="G3716" s="126" t="s">
        <v>198</v>
      </c>
      <c r="H3716" s="126"/>
      <c r="I3716" s="126"/>
      <c r="J3716" s="124"/>
      <c r="K3716" s="124" t="s">
        <v>546</v>
      </c>
      <c r="L3716" s="126" t="s">
        <v>198</v>
      </c>
      <c r="M3716" s="127"/>
      <c r="N3716" s="127"/>
    </row>
    <row r="3717" spans="6:14" x14ac:dyDescent="0.25">
      <c r="F3717" s="126"/>
      <c r="G3717" s="126"/>
      <c r="H3717" s="126"/>
      <c r="I3717" s="126"/>
      <c r="J3717" s="126"/>
      <c r="K3717" s="126"/>
      <c r="L3717" s="126"/>
      <c r="M3717" s="127"/>
      <c r="N3717" s="127"/>
    </row>
    <row r="3718" spans="6:14" x14ac:dyDescent="0.25">
      <c r="F3718" s="124" t="s">
        <v>533</v>
      </c>
      <c r="G3718" s="125">
        <v>9171021</v>
      </c>
      <c r="H3718" s="126"/>
      <c r="I3718" s="126"/>
      <c r="J3718" s="124"/>
      <c r="K3718" s="124" t="s">
        <v>124</v>
      </c>
      <c r="L3718" s="126" t="s">
        <v>2437</v>
      </c>
      <c r="M3718" s="127"/>
      <c r="N3718" s="127"/>
    </row>
    <row r="3719" spans="6:14" x14ac:dyDescent="0.25">
      <c r="F3719" s="124" t="s">
        <v>535</v>
      </c>
      <c r="G3719" s="126" t="s">
        <v>1590</v>
      </c>
      <c r="H3719" s="126"/>
      <c r="I3719" s="126"/>
      <c r="J3719" s="124"/>
      <c r="K3719" s="124" t="s">
        <v>537</v>
      </c>
      <c r="L3719" s="126" t="s">
        <v>2438</v>
      </c>
      <c r="M3719" s="127"/>
      <c r="N3719" s="127"/>
    </row>
    <row r="3720" spans="6:14" x14ac:dyDescent="0.25">
      <c r="F3720" s="124" t="s">
        <v>539</v>
      </c>
      <c r="G3720" s="126" t="s">
        <v>2439</v>
      </c>
      <c r="H3720" s="126" t="s">
        <v>1184</v>
      </c>
      <c r="I3720" s="128">
        <v>199047620</v>
      </c>
      <c r="J3720" s="124" t="s">
        <v>542</v>
      </c>
      <c r="K3720" s="126"/>
      <c r="L3720" s="126" t="s">
        <v>1204</v>
      </c>
      <c r="M3720" s="127"/>
      <c r="N3720" s="127"/>
    </row>
    <row r="3721" spans="6:14" x14ac:dyDescent="0.25">
      <c r="F3721" s="124"/>
      <c r="G3721" s="126"/>
      <c r="H3721" s="126"/>
      <c r="I3721" s="126"/>
      <c r="J3721" s="124"/>
      <c r="K3721" s="124" t="s">
        <v>544</v>
      </c>
      <c r="L3721" s="126"/>
      <c r="M3721" s="127"/>
      <c r="N3721" s="127"/>
    </row>
    <row r="3722" spans="6:14" x14ac:dyDescent="0.25">
      <c r="F3722" s="124" t="s">
        <v>545</v>
      </c>
      <c r="G3722" s="126" t="s">
        <v>198</v>
      </c>
      <c r="H3722" s="126"/>
      <c r="I3722" s="126"/>
      <c r="J3722" s="124"/>
      <c r="K3722" s="124" t="s">
        <v>546</v>
      </c>
      <c r="L3722" s="126" t="s">
        <v>1206</v>
      </c>
      <c r="M3722" s="127"/>
      <c r="N3722" s="127"/>
    </row>
    <row r="3723" spans="6:14" x14ac:dyDescent="0.25">
      <c r="F3723" s="126"/>
      <c r="G3723" s="126"/>
      <c r="H3723" s="126"/>
      <c r="I3723" s="126"/>
      <c r="J3723" s="126"/>
      <c r="K3723" s="126"/>
      <c r="L3723" s="126"/>
      <c r="M3723" s="127"/>
      <c r="N3723" s="127"/>
    </row>
    <row r="3724" spans="6:14" x14ac:dyDescent="0.25">
      <c r="F3724" s="124" t="s">
        <v>533</v>
      </c>
      <c r="G3724" s="125">
        <v>9171121</v>
      </c>
      <c r="H3724" s="126"/>
      <c r="I3724" s="126"/>
      <c r="J3724" s="124"/>
      <c r="K3724" s="124" t="s">
        <v>124</v>
      </c>
      <c r="L3724" s="126" t="s">
        <v>2440</v>
      </c>
      <c r="M3724" s="127"/>
      <c r="N3724" s="127"/>
    </row>
    <row r="3725" spans="6:14" x14ac:dyDescent="0.25">
      <c r="F3725" s="124" t="s">
        <v>535</v>
      </c>
      <c r="G3725" s="126" t="s">
        <v>198</v>
      </c>
      <c r="H3725" s="126"/>
      <c r="I3725" s="126"/>
      <c r="J3725" s="124"/>
      <c r="K3725" s="124" t="s">
        <v>537</v>
      </c>
      <c r="L3725" s="126" t="s">
        <v>2441</v>
      </c>
      <c r="M3725" s="127"/>
      <c r="N3725" s="127"/>
    </row>
    <row r="3726" spans="6:14" x14ac:dyDescent="0.25">
      <c r="F3726" s="124" t="s">
        <v>539</v>
      </c>
      <c r="G3726" s="126" t="s">
        <v>2442</v>
      </c>
      <c r="H3726" s="126" t="s">
        <v>1032</v>
      </c>
      <c r="I3726" s="128">
        <v>494640058</v>
      </c>
      <c r="J3726" s="124" t="s">
        <v>542</v>
      </c>
      <c r="K3726" s="126"/>
      <c r="L3726" s="126" t="s">
        <v>2443</v>
      </c>
      <c r="M3726" s="127"/>
      <c r="N3726" s="127"/>
    </row>
    <row r="3727" spans="6:14" x14ac:dyDescent="0.25">
      <c r="F3727" s="124"/>
      <c r="G3727" s="126"/>
      <c r="H3727" s="126"/>
      <c r="I3727" s="126"/>
      <c r="J3727" s="124"/>
      <c r="K3727" s="124" t="s">
        <v>544</v>
      </c>
      <c r="L3727" s="126"/>
      <c r="M3727" s="127"/>
      <c r="N3727" s="127"/>
    </row>
    <row r="3728" spans="6:14" x14ac:dyDescent="0.25">
      <c r="F3728" s="124" t="s">
        <v>545</v>
      </c>
      <c r="G3728" s="126" t="s">
        <v>198</v>
      </c>
      <c r="H3728" s="126"/>
      <c r="I3728" s="126"/>
      <c r="J3728" s="124"/>
      <c r="K3728" s="124" t="s">
        <v>546</v>
      </c>
      <c r="L3728" s="126" t="s">
        <v>2444</v>
      </c>
      <c r="M3728" s="127"/>
      <c r="N3728" s="127"/>
    </row>
    <row r="3729" spans="6:14" x14ac:dyDescent="0.25">
      <c r="F3729" s="126"/>
      <c r="G3729" s="126"/>
      <c r="H3729" s="126"/>
      <c r="I3729" s="126"/>
      <c r="J3729" s="126"/>
      <c r="K3729" s="126"/>
      <c r="L3729" s="126"/>
      <c r="M3729" s="127"/>
      <c r="N3729" s="127"/>
    </row>
    <row r="3730" spans="6:14" x14ac:dyDescent="0.25">
      <c r="F3730" s="124" t="s">
        <v>533</v>
      </c>
      <c r="G3730" s="125">
        <v>9171521</v>
      </c>
      <c r="H3730" s="126"/>
      <c r="I3730" s="126"/>
      <c r="J3730" s="124"/>
      <c r="K3730" s="124" t="s">
        <v>124</v>
      </c>
      <c r="L3730" s="126" t="s">
        <v>2445</v>
      </c>
      <c r="M3730" s="127"/>
      <c r="N3730" s="127"/>
    </row>
    <row r="3731" spans="6:14" x14ac:dyDescent="0.25">
      <c r="F3731" s="124" t="s">
        <v>535</v>
      </c>
      <c r="G3731" s="126" t="s">
        <v>2446</v>
      </c>
      <c r="H3731" s="126"/>
      <c r="I3731" s="126"/>
      <c r="J3731" s="124"/>
      <c r="K3731" s="124" t="s">
        <v>537</v>
      </c>
      <c r="L3731" s="126" t="s">
        <v>961</v>
      </c>
      <c r="M3731" s="127"/>
      <c r="N3731" s="127"/>
    </row>
    <row r="3732" spans="6:14" x14ac:dyDescent="0.25">
      <c r="F3732" s="124" t="s">
        <v>539</v>
      </c>
      <c r="G3732" s="126" t="s">
        <v>962</v>
      </c>
      <c r="H3732" s="126" t="s">
        <v>963</v>
      </c>
      <c r="I3732" s="128">
        <v>891346299</v>
      </c>
      <c r="J3732" s="124" t="s">
        <v>542</v>
      </c>
      <c r="K3732" s="126"/>
      <c r="L3732" s="126" t="s">
        <v>964</v>
      </c>
      <c r="M3732" s="127"/>
      <c r="N3732" s="127"/>
    </row>
    <row r="3733" spans="6:14" x14ac:dyDescent="0.25">
      <c r="F3733" s="124"/>
      <c r="G3733" s="126"/>
      <c r="H3733" s="126"/>
      <c r="I3733" s="126"/>
      <c r="J3733" s="124"/>
      <c r="K3733" s="124" t="s">
        <v>544</v>
      </c>
      <c r="L3733" s="126"/>
      <c r="M3733" s="127"/>
      <c r="N3733" s="127"/>
    </row>
    <row r="3734" spans="6:14" x14ac:dyDescent="0.25">
      <c r="F3734" s="124" t="s">
        <v>545</v>
      </c>
      <c r="G3734" s="126" t="s">
        <v>198</v>
      </c>
      <c r="H3734" s="126"/>
      <c r="I3734" s="126"/>
      <c r="J3734" s="124"/>
      <c r="K3734" s="124" t="s">
        <v>546</v>
      </c>
      <c r="L3734" s="126" t="s">
        <v>975</v>
      </c>
      <c r="M3734" s="127"/>
      <c r="N3734" s="127"/>
    </row>
    <row r="3735" spans="6:14" x14ac:dyDescent="0.25">
      <c r="F3735" s="126"/>
      <c r="G3735" s="126"/>
      <c r="H3735" s="126"/>
      <c r="I3735" s="126"/>
      <c r="J3735" s="126"/>
      <c r="K3735" s="126"/>
      <c r="L3735" s="126"/>
      <c r="M3735" s="127"/>
      <c r="N3735" s="127"/>
    </row>
    <row r="3736" spans="6:14" x14ac:dyDescent="0.25">
      <c r="F3736" s="124" t="s">
        <v>533</v>
      </c>
      <c r="G3736" s="125">
        <v>9171621</v>
      </c>
      <c r="H3736" s="126"/>
      <c r="I3736" s="126"/>
      <c r="J3736" s="124"/>
      <c r="K3736" s="124" t="s">
        <v>124</v>
      </c>
      <c r="L3736" s="126" t="s">
        <v>2447</v>
      </c>
      <c r="M3736" s="127"/>
      <c r="N3736" s="127"/>
    </row>
    <row r="3737" spans="6:14" x14ac:dyDescent="0.25">
      <c r="F3737" s="124" t="s">
        <v>535</v>
      </c>
      <c r="G3737" s="126" t="s">
        <v>960</v>
      </c>
      <c r="H3737" s="126"/>
      <c r="I3737" s="126"/>
      <c r="J3737" s="124"/>
      <c r="K3737" s="124" t="s">
        <v>537</v>
      </c>
      <c r="L3737" s="126" t="s">
        <v>961</v>
      </c>
      <c r="M3737" s="127"/>
      <c r="N3737" s="127"/>
    </row>
    <row r="3738" spans="6:14" x14ac:dyDescent="0.25">
      <c r="F3738" s="124" t="s">
        <v>539</v>
      </c>
      <c r="G3738" s="126" t="s">
        <v>962</v>
      </c>
      <c r="H3738" s="126" t="s">
        <v>963</v>
      </c>
      <c r="I3738" s="128">
        <v>891346299</v>
      </c>
      <c r="J3738" s="124" t="s">
        <v>542</v>
      </c>
      <c r="K3738" s="126"/>
      <c r="L3738" s="126" t="s">
        <v>964</v>
      </c>
      <c r="M3738" s="127"/>
      <c r="N3738" s="127"/>
    </row>
    <row r="3739" spans="6:14" x14ac:dyDescent="0.25">
      <c r="F3739" s="124"/>
      <c r="G3739" s="126"/>
      <c r="H3739" s="126"/>
      <c r="I3739" s="126"/>
      <c r="J3739" s="124"/>
      <c r="K3739" s="124" t="s">
        <v>544</v>
      </c>
      <c r="L3739" s="126"/>
      <c r="M3739" s="127"/>
      <c r="N3739" s="127"/>
    </row>
    <row r="3740" spans="6:14" x14ac:dyDescent="0.25">
      <c r="F3740" s="124" t="s">
        <v>545</v>
      </c>
      <c r="G3740" s="126" t="s">
        <v>198</v>
      </c>
      <c r="H3740" s="126"/>
      <c r="I3740" s="126"/>
      <c r="J3740" s="124"/>
      <c r="K3740" s="124" t="s">
        <v>546</v>
      </c>
      <c r="L3740" s="126" t="s">
        <v>975</v>
      </c>
      <c r="M3740" s="127"/>
      <c r="N3740" s="127"/>
    </row>
    <row r="3741" spans="6:14" x14ac:dyDescent="0.25">
      <c r="F3741" s="126"/>
      <c r="G3741" s="126"/>
      <c r="H3741" s="126"/>
      <c r="I3741" s="126"/>
      <c r="J3741" s="126"/>
      <c r="K3741" s="126"/>
      <c r="L3741" s="126"/>
      <c r="M3741" s="127"/>
      <c r="N3741" s="127"/>
    </row>
    <row r="3742" spans="6:14" x14ac:dyDescent="0.25">
      <c r="F3742" s="124" t="s">
        <v>533</v>
      </c>
      <c r="G3742" s="125">
        <v>9171721</v>
      </c>
      <c r="H3742" s="126"/>
      <c r="I3742" s="126"/>
      <c r="J3742" s="124"/>
      <c r="K3742" s="124" t="s">
        <v>124</v>
      </c>
      <c r="L3742" s="126" t="s">
        <v>2448</v>
      </c>
      <c r="M3742" s="127"/>
      <c r="N3742" s="127"/>
    </row>
    <row r="3743" spans="6:14" x14ac:dyDescent="0.25">
      <c r="F3743" s="124" t="s">
        <v>535</v>
      </c>
      <c r="G3743" s="126" t="s">
        <v>960</v>
      </c>
      <c r="H3743" s="126"/>
      <c r="I3743" s="126"/>
      <c r="J3743" s="124"/>
      <c r="K3743" s="124" t="s">
        <v>537</v>
      </c>
      <c r="L3743" s="126" t="s">
        <v>961</v>
      </c>
      <c r="M3743" s="127"/>
      <c r="N3743" s="127"/>
    </row>
    <row r="3744" spans="6:14" x14ac:dyDescent="0.25">
      <c r="F3744" s="124" t="s">
        <v>539</v>
      </c>
      <c r="G3744" s="126" t="s">
        <v>962</v>
      </c>
      <c r="H3744" s="126" t="s">
        <v>963</v>
      </c>
      <c r="I3744" s="128">
        <v>891346299</v>
      </c>
      <c r="J3744" s="124" t="s">
        <v>542</v>
      </c>
      <c r="K3744" s="126"/>
      <c r="L3744" s="126" t="s">
        <v>687</v>
      </c>
      <c r="M3744" s="127"/>
      <c r="N3744" s="127"/>
    </row>
    <row r="3745" spans="6:14" x14ac:dyDescent="0.25">
      <c r="F3745" s="124"/>
      <c r="G3745" s="126"/>
      <c r="H3745" s="126"/>
      <c r="I3745" s="126"/>
      <c r="J3745" s="124"/>
      <c r="K3745" s="124" t="s">
        <v>544</v>
      </c>
      <c r="L3745" s="126"/>
      <c r="M3745" s="127"/>
      <c r="N3745" s="127"/>
    </row>
    <row r="3746" spans="6:14" x14ac:dyDescent="0.25">
      <c r="F3746" s="124" t="s">
        <v>545</v>
      </c>
      <c r="G3746" s="126" t="s">
        <v>198</v>
      </c>
      <c r="H3746" s="126"/>
      <c r="I3746" s="126"/>
      <c r="J3746" s="124"/>
      <c r="K3746" s="124" t="s">
        <v>546</v>
      </c>
      <c r="L3746" s="126" t="s">
        <v>198</v>
      </c>
      <c r="M3746" s="127"/>
      <c r="N3746" s="127"/>
    </row>
    <row r="3747" spans="6:14" x14ac:dyDescent="0.25">
      <c r="F3747" s="126"/>
      <c r="G3747" s="126"/>
      <c r="H3747" s="126"/>
      <c r="I3747" s="126"/>
      <c r="J3747" s="126"/>
      <c r="K3747" s="126"/>
      <c r="L3747" s="126"/>
      <c r="M3747" s="127"/>
      <c r="N3747" s="127"/>
    </row>
    <row r="3748" spans="6:14" x14ac:dyDescent="0.25">
      <c r="F3748" s="126"/>
      <c r="G3748" s="126"/>
      <c r="H3748" s="126"/>
      <c r="I3748" s="126"/>
      <c r="J3748" s="129" t="s">
        <v>586</v>
      </c>
      <c r="K3748" s="130">
        <v>76</v>
      </c>
      <c r="L3748" s="129" t="s">
        <v>587</v>
      </c>
      <c r="M3748" s="127"/>
      <c r="N3748" s="127"/>
    </row>
    <row r="3749" spans="6:14" x14ac:dyDescent="0.25">
      <c r="F3749" s="126"/>
      <c r="G3749" s="126"/>
      <c r="H3749" s="126"/>
      <c r="I3749" s="126"/>
      <c r="J3749" s="126"/>
      <c r="K3749" s="126"/>
      <c r="L3749" s="126"/>
      <c r="M3749" s="127"/>
      <c r="N3749" s="127"/>
    </row>
    <row r="3750" spans="6:14" x14ac:dyDescent="0.25">
      <c r="F3750" s="124"/>
      <c r="G3750" s="124"/>
      <c r="H3750" s="124"/>
      <c r="I3750" s="126"/>
      <c r="J3750" s="126"/>
      <c r="K3750" s="126"/>
      <c r="L3750" s="126"/>
      <c r="M3750" s="127"/>
      <c r="N3750" s="127"/>
    </row>
    <row r="3751" spans="6:14" x14ac:dyDescent="0.25">
      <c r="F3751" s="126" t="s">
        <v>588</v>
      </c>
      <c r="G3751" s="126"/>
      <c r="H3751" s="126"/>
      <c r="I3751" s="126"/>
      <c r="J3751" s="126"/>
      <c r="K3751" s="126"/>
      <c r="L3751" s="126"/>
      <c r="M3751" s="127"/>
      <c r="N3751" s="127"/>
    </row>
    <row r="3752" spans="6:14" x14ac:dyDescent="0.25">
      <c r="F3752" s="126" t="s">
        <v>589</v>
      </c>
      <c r="G3752" s="126"/>
      <c r="H3752" s="126"/>
      <c r="I3752" s="126"/>
      <c r="J3752" s="126"/>
      <c r="K3752" s="126"/>
      <c r="L3752" s="126"/>
      <c r="M3752" s="127"/>
      <c r="N3752" s="127"/>
    </row>
    <row r="3753" spans="6:14" x14ac:dyDescent="0.25">
      <c r="F3753" s="126"/>
      <c r="G3753" s="126"/>
      <c r="H3753" s="126"/>
      <c r="I3753" s="126"/>
      <c r="J3753" s="126"/>
      <c r="K3753" s="126"/>
      <c r="L3753" s="126"/>
      <c r="M3753" s="127"/>
      <c r="N3753" s="127"/>
    </row>
    <row r="3754" spans="6:14" x14ac:dyDescent="0.25">
      <c r="F3754" s="124" t="s">
        <v>533</v>
      </c>
      <c r="G3754" s="125">
        <v>9171821</v>
      </c>
      <c r="H3754" s="126"/>
      <c r="I3754" s="126"/>
      <c r="J3754" s="124"/>
      <c r="K3754" s="124" t="s">
        <v>124</v>
      </c>
      <c r="L3754" s="126" t="s">
        <v>2449</v>
      </c>
      <c r="M3754" s="127"/>
      <c r="N3754" s="127"/>
    </row>
    <row r="3755" spans="6:14" x14ac:dyDescent="0.25">
      <c r="F3755" s="124" t="s">
        <v>535</v>
      </c>
      <c r="G3755" s="126" t="s">
        <v>960</v>
      </c>
      <c r="H3755" s="126"/>
      <c r="I3755" s="126"/>
      <c r="J3755" s="124"/>
      <c r="K3755" s="124" t="s">
        <v>537</v>
      </c>
      <c r="L3755" s="126" t="s">
        <v>961</v>
      </c>
      <c r="M3755" s="127"/>
      <c r="N3755" s="127"/>
    </row>
    <row r="3756" spans="6:14" x14ac:dyDescent="0.25">
      <c r="F3756" s="124" t="s">
        <v>539</v>
      </c>
      <c r="G3756" s="126" t="s">
        <v>962</v>
      </c>
      <c r="H3756" s="126" t="s">
        <v>963</v>
      </c>
      <c r="I3756" s="128">
        <v>891346299</v>
      </c>
      <c r="J3756" s="124" t="s">
        <v>542</v>
      </c>
      <c r="K3756" s="126"/>
      <c r="L3756" s="126" t="s">
        <v>964</v>
      </c>
      <c r="M3756" s="127"/>
      <c r="N3756" s="127"/>
    </row>
    <row r="3757" spans="6:14" x14ac:dyDescent="0.25">
      <c r="F3757" s="124"/>
      <c r="G3757" s="126"/>
      <c r="H3757" s="126"/>
      <c r="I3757" s="126"/>
      <c r="J3757" s="124"/>
      <c r="K3757" s="124" t="s">
        <v>544</v>
      </c>
      <c r="L3757" s="126"/>
      <c r="M3757" s="127"/>
      <c r="N3757" s="127"/>
    </row>
    <row r="3758" spans="6:14" x14ac:dyDescent="0.25">
      <c r="F3758" s="124" t="s">
        <v>545</v>
      </c>
      <c r="G3758" s="126" t="s">
        <v>198</v>
      </c>
      <c r="H3758" s="126"/>
      <c r="I3758" s="126"/>
      <c r="J3758" s="124"/>
      <c r="K3758" s="124" t="s">
        <v>546</v>
      </c>
      <c r="L3758" s="126" t="s">
        <v>975</v>
      </c>
      <c r="M3758" s="127"/>
      <c r="N3758" s="127"/>
    </row>
    <row r="3759" spans="6:14" x14ac:dyDescent="0.25">
      <c r="F3759" s="126"/>
      <c r="G3759" s="126"/>
      <c r="H3759" s="126"/>
      <c r="I3759" s="126"/>
      <c r="J3759" s="126"/>
      <c r="K3759" s="126"/>
      <c r="L3759" s="126"/>
      <c r="M3759" s="127"/>
      <c r="N3759" s="127"/>
    </row>
    <row r="3760" spans="6:14" x14ac:dyDescent="0.25">
      <c r="F3760" s="124" t="s">
        <v>533</v>
      </c>
      <c r="G3760" s="125">
        <v>9171921</v>
      </c>
      <c r="H3760" s="126"/>
      <c r="I3760" s="126"/>
      <c r="J3760" s="124"/>
      <c r="K3760" s="124" t="s">
        <v>124</v>
      </c>
      <c r="L3760" s="126" t="s">
        <v>2450</v>
      </c>
      <c r="M3760" s="127"/>
      <c r="N3760" s="127"/>
    </row>
    <row r="3761" spans="6:14" x14ac:dyDescent="0.25">
      <c r="F3761" s="124" t="s">
        <v>535</v>
      </c>
      <c r="G3761" s="126" t="s">
        <v>960</v>
      </c>
      <c r="H3761" s="126"/>
      <c r="I3761" s="126"/>
      <c r="J3761" s="124"/>
      <c r="K3761" s="124" t="s">
        <v>537</v>
      </c>
      <c r="L3761" s="126" t="s">
        <v>961</v>
      </c>
      <c r="M3761" s="127"/>
      <c r="N3761" s="127"/>
    </row>
    <row r="3762" spans="6:14" x14ac:dyDescent="0.25">
      <c r="F3762" s="124" t="s">
        <v>539</v>
      </c>
      <c r="G3762" s="126" t="s">
        <v>962</v>
      </c>
      <c r="H3762" s="126" t="s">
        <v>963</v>
      </c>
      <c r="I3762" s="128">
        <v>891346299</v>
      </c>
      <c r="J3762" s="124" t="s">
        <v>542</v>
      </c>
      <c r="K3762" s="126"/>
      <c r="L3762" s="126" t="s">
        <v>964</v>
      </c>
      <c r="M3762" s="127"/>
      <c r="N3762" s="127"/>
    </row>
    <row r="3763" spans="6:14" x14ac:dyDescent="0.25">
      <c r="F3763" s="124"/>
      <c r="G3763" s="126"/>
      <c r="H3763" s="126"/>
      <c r="I3763" s="126"/>
      <c r="J3763" s="124"/>
      <c r="K3763" s="124" t="s">
        <v>544</v>
      </c>
      <c r="L3763" s="126"/>
      <c r="M3763" s="127"/>
      <c r="N3763" s="127"/>
    </row>
    <row r="3764" spans="6:14" x14ac:dyDescent="0.25">
      <c r="F3764" s="124" t="s">
        <v>545</v>
      </c>
      <c r="G3764" s="126" t="s">
        <v>198</v>
      </c>
      <c r="H3764" s="126"/>
      <c r="I3764" s="126"/>
      <c r="J3764" s="124"/>
      <c r="K3764" s="124" t="s">
        <v>546</v>
      </c>
      <c r="L3764" s="126" t="s">
        <v>975</v>
      </c>
      <c r="M3764" s="127"/>
      <c r="N3764" s="127"/>
    </row>
    <row r="3765" spans="6:14" x14ac:dyDescent="0.25">
      <c r="F3765" s="126"/>
      <c r="G3765" s="126"/>
      <c r="H3765" s="126"/>
      <c r="I3765" s="126"/>
      <c r="J3765" s="126"/>
      <c r="K3765" s="126"/>
      <c r="L3765" s="126"/>
      <c r="M3765" s="127"/>
      <c r="N3765" s="127"/>
    </row>
    <row r="3766" spans="6:14" x14ac:dyDescent="0.25">
      <c r="F3766" s="124" t="s">
        <v>533</v>
      </c>
      <c r="G3766" s="125">
        <v>9172021</v>
      </c>
      <c r="H3766" s="126"/>
      <c r="I3766" s="126"/>
      <c r="J3766" s="124"/>
      <c r="K3766" s="124" t="s">
        <v>124</v>
      </c>
      <c r="L3766" s="126" t="s">
        <v>2451</v>
      </c>
      <c r="M3766" s="127"/>
      <c r="N3766" s="127"/>
    </row>
    <row r="3767" spans="6:14" x14ac:dyDescent="0.25">
      <c r="F3767" s="124" t="s">
        <v>535</v>
      </c>
      <c r="G3767" s="126" t="s">
        <v>960</v>
      </c>
      <c r="H3767" s="126"/>
      <c r="I3767" s="126"/>
      <c r="J3767" s="124"/>
      <c r="K3767" s="124" t="s">
        <v>537</v>
      </c>
      <c r="L3767" s="126" t="s">
        <v>961</v>
      </c>
      <c r="M3767" s="127"/>
      <c r="N3767" s="127"/>
    </row>
    <row r="3768" spans="6:14" x14ac:dyDescent="0.25">
      <c r="F3768" s="124" t="s">
        <v>539</v>
      </c>
      <c r="G3768" s="126" t="s">
        <v>962</v>
      </c>
      <c r="H3768" s="126" t="s">
        <v>963</v>
      </c>
      <c r="I3768" s="128">
        <v>891346299</v>
      </c>
      <c r="J3768" s="124" t="s">
        <v>542</v>
      </c>
      <c r="K3768" s="126"/>
      <c r="L3768" s="126" t="s">
        <v>964</v>
      </c>
      <c r="M3768" s="127"/>
      <c r="N3768" s="127"/>
    </row>
    <row r="3769" spans="6:14" x14ac:dyDescent="0.25">
      <c r="F3769" s="124"/>
      <c r="G3769" s="126"/>
      <c r="H3769" s="126"/>
      <c r="I3769" s="126"/>
      <c r="J3769" s="124"/>
      <c r="K3769" s="124" t="s">
        <v>544</v>
      </c>
      <c r="L3769" s="126"/>
      <c r="M3769" s="127"/>
      <c r="N3769" s="127"/>
    </row>
    <row r="3770" spans="6:14" x14ac:dyDescent="0.25">
      <c r="F3770" s="124" t="s">
        <v>545</v>
      </c>
      <c r="G3770" s="126" t="s">
        <v>198</v>
      </c>
      <c r="H3770" s="126"/>
      <c r="I3770" s="126"/>
      <c r="J3770" s="124"/>
      <c r="K3770" s="124" t="s">
        <v>546</v>
      </c>
      <c r="L3770" s="126" t="s">
        <v>975</v>
      </c>
      <c r="M3770" s="127"/>
      <c r="N3770" s="127"/>
    </row>
    <row r="3771" spans="6:14" x14ac:dyDescent="0.25">
      <c r="F3771" s="126"/>
      <c r="G3771" s="126"/>
      <c r="H3771" s="126"/>
      <c r="I3771" s="126"/>
      <c r="J3771" s="126"/>
      <c r="K3771" s="126"/>
      <c r="L3771" s="126"/>
      <c r="M3771" s="127"/>
      <c r="N3771" s="127"/>
    </row>
    <row r="3772" spans="6:14" x14ac:dyDescent="0.25">
      <c r="F3772" s="124" t="s">
        <v>533</v>
      </c>
      <c r="G3772" s="125">
        <v>9172121</v>
      </c>
      <c r="H3772" s="126"/>
      <c r="I3772" s="126"/>
      <c r="J3772" s="124"/>
      <c r="K3772" s="124" t="s">
        <v>124</v>
      </c>
      <c r="L3772" s="126" t="s">
        <v>2452</v>
      </c>
      <c r="M3772" s="127"/>
      <c r="N3772" s="127"/>
    </row>
    <row r="3773" spans="6:14" x14ac:dyDescent="0.25">
      <c r="F3773" s="124" t="s">
        <v>535</v>
      </c>
      <c r="G3773" s="126" t="s">
        <v>960</v>
      </c>
      <c r="H3773" s="126"/>
      <c r="I3773" s="126"/>
      <c r="J3773" s="124"/>
      <c r="K3773" s="124" t="s">
        <v>537</v>
      </c>
      <c r="L3773" s="126" t="s">
        <v>961</v>
      </c>
      <c r="M3773" s="127"/>
      <c r="N3773" s="127"/>
    </row>
    <row r="3774" spans="6:14" x14ac:dyDescent="0.25">
      <c r="F3774" s="124" t="s">
        <v>539</v>
      </c>
      <c r="G3774" s="126" t="s">
        <v>962</v>
      </c>
      <c r="H3774" s="126" t="s">
        <v>963</v>
      </c>
      <c r="I3774" s="128">
        <v>891346299</v>
      </c>
      <c r="J3774" s="124" t="s">
        <v>542</v>
      </c>
      <c r="K3774" s="126"/>
      <c r="L3774" s="126" t="s">
        <v>964</v>
      </c>
      <c r="M3774" s="127"/>
      <c r="N3774" s="127"/>
    </row>
    <row r="3775" spans="6:14" x14ac:dyDescent="0.25">
      <c r="F3775" s="124"/>
      <c r="G3775" s="126"/>
      <c r="H3775" s="126"/>
      <c r="I3775" s="126"/>
      <c r="J3775" s="124"/>
      <c r="K3775" s="124" t="s">
        <v>544</v>
      </c>
      <c r="L3775" s="126"/>
      <c r="M3775" s="127"/>
      <c r="N3775" s="127"/>
    </row>
    <row r="3776" spans="6:14" x14ac:dyDescent="0.25">
      <c r="F3776" s="124" t="s">
        <v>545</v>
      </c>
      <c r="G3776" s="126" t="s">
        <v>198</v>
      </c>
      <c r="H3776" s="126"/>
      <c r="I3776" s="126"/>
      <c r="J3776" s="124"/>
      <c r="K3776" s="124" t="s">
        <v>546</v>
      </c>
      <c r="L3776" s="126" t="s">
        <v>975</v>
      </c>
      <c r="M3776" s="127"/>
      <c r="N3776" s="127"/>
    </row>
    <row r="3777" spans="6:14" x14ac:dyDescent="0.25">
      <c r="F3777" s="126"/>
      <c r="G3777" s="126"/>
      <c r="H3777" s="126"/>
      <c r="I3777" s="126"/>
      <c r="J3777" s="126"/>
      <c r="K3777" s="126"/>
      <c r="L3777" s="126"/>
      <c r="M3777" s="127"/>
      <c r="N3777" s="127"/>
    </row>
    <row r="3778" spans="6:14" x14ac:dyDescent="0.25">
      <c r="F3778" s="124" t="s">
        <v>533</v>
      </c>
      <c r="G3778" s="125">
        <v>9172321</v>
      </c>
      <c r="H3778" s="126"/>
      <c r="I3778" s="126"/>
      <c r="J3778" s="124"/>
      <c r="K3778" s="124" t="s">
        <v>124</v>
      </c>
      <c r="L3778" s="126" t="s">
        <v>2453</v>
      </c>
      <c r="M3778" s="127"/>
      <c r="N3778" s="127"/>
    </row>
    <row r="3779" spans="6:14" x14ac:dyDescent="0.25">
      <c r="F3779" s="124" t="s">
        <v>535</v>
      </c>
      <c r="G3779" s="131" t="s">
        <v>2454</v>
      </c>
      <c r="H3779" s="131"/>
      <c r="I3779" s="131"/>
      <c r="J3779" s="126"/>
      <c r="K3779" s="126"/>
      <c r="L3779" s="126"/>
      <c r="M3779" s="127"/>
      <c r="N3779" s="127"/>
    </row>
    <row r="3780" spans="6:14" x14ac:dyDescent="0.25">
      <c r="F3780" s="124"/>
      <c r="G3780" s="131" t="s">
        <v>686</v>
      </c>
      <c r="H3780" s="131"/>
      <c r="I3780" s="131"/>
      <c r="J3780" s="124"/>
      <c r="K3780" s="124" t="s">
        <v>537</v>
      </c>
      <c r="L3780" s="126" t="s">
        <v>961</v>
      </c>
      <c r="M3780" s="127"/>
      <c r="N3780" s="127"/>
    </row>
    <row r="3781" spans="6:14" x14ac:dyDescent="0.25">
      <c r="F3781" s="124" t="s">
        <v>539</v>
      </c>
      <c r="G3781" s="126" t="s">
        <v>962</v>
      </c>
      <c r="H3781" s="126" t="s">
        <v>963</v>
      </c>
      <c r="I3781" s="128">
        <v>891346299</v>
      </c>
      <c r="J3781" s="124" t="s">
        <v>542</v>
      </c>
      <c r="K3781" s="126"/>
      <c r="L3781" s="126" t="s">
        <v>964</v>
      </c>
      <c r="M3781" s="127"/>
      <c r="N3781" s="127"/>
    </row>
    <row r="3782" spans="6:14" x14ac:dyDescent="0.25">
      <c r="F3782" s="124"/>
      <c r="G3782" s="126"/>
      <c r="H3782" s="126"/>
      <c r="I3782" s="126"/>
      <c r="J3782" s="124"/>
      <c r="K3782" s="124" t="s">
        <v>544</v>
      </c>
      <c r="L3782" s="126"/>
      <c r="M3782" s="127"/>
      <c r="N3782" s="127"/>
    </row>
    <row r="3783" spans="6:14" x14ac:dyDescent="0.25">
      <c r="F3783" s="124" t="s">
        <v>545</v>
      </c>
      <c r="G3783" s="126" t="s">
        <v>198</v>
      </c>
      <c r="H3783" s="126"/>
      <c r="I3783" s="126"/>
      <c r="J3783" s="124"/>
      <c r="K3783" s="124" t="s">
        <v>546</v>
      </c>
      <c r="L3783" s="126" t="s">
        <v>975</v>
      </c>
      <c r="M3783" s="127"/>
      <c r="N3783" s="127"/>
    </row>
    <row r="3784" spans="6:14" x14ac:dyDescent="0.25">
      <c r="F3784" s="126"/>
      <c r="G3784" s="126"/>
      <c r="H3784" s="126"/>
      <c r="I3784" s="126"/>
      <c r="J3784" s="126"/>
      <c r="K3784" s="126"/>
      <c r="L3784" s="126"/>
      <c r="M3784" s="127"/>
      <c r="N3784" s="127"/>
    </row>
    <row r="3785" spans="6:14" x14ac:dyDescent="0.25">
      <c r="F3785" s="124" t="s">
        <v>533</v>
      </c>
      <c r="G3785" s="125">
        <v>9172421</v>
      </c>
      <c r="H3785" s="126"/>
      <c r="I3785" s="126"/>
      <c r="J3785" s="124"/>
      <c r="K3785" s="124" t="s">
        <v>124</v>
      </c>
      <c r="L3785" s="126" t="s">
        <v>2455</v>
      </c>
      <c r="M3785" s="127"/>
      <c r="N3785" s="127"/>
    </row>
    <row r="3786" spans="6:14" x14ac:dyDescent="0.25">
      <c r="F3786" s="124" t="s">
        <v>535</v>
      </c>
      <c r="G3786" s="126" t="s">
        <v>1122</v>
      </c>
      <c r="H3786" s="126"/>
      <c r="I3786" s="126"/>
      <c r="J3786" s="124"/>
      <c r="K3786" s="124" t="s">
        <v>537</v>
      </c>
      <c r="L3786" s="126" t="s">
        <v>1123</v>
      </c>
      <c r="M3786" s="127"/>
      <c r="N3786" s="127"/>
    </row>
    <row r="3787" spans="6:14" x14ac:dyDescent="0.25">
      <c r="F3787" s="124" t="s">
        <v>539</v>
      </c>
      <c r="G3787" s="126" t="s">
        <v>1124</v>
      </c>
      <c r="H3787" s="126" t="s">
        <v>682</v>
      </c>
      <c r="I3787" s="128">
        <v>750885526</v>
      </c>
      <c r="J3787" s="124" t="s">
        <v>542</v>
      </c>
      <c r="K3787" s="126"/>
      <c r="L3787" s="126" t="s">
        <v>1125</v>
      </c>
      <c r="M3787" s="127"/>
      <c r="N3787" s="127"/>
    </row>
    <row r="3788" spans="6:14" x14ac:dyDescent="0.25">
      <c r="F3788" s="124"/>
      <c r="G3788" s="126"/>
      <c r="H3788" s="126"/>
      <c r="I3788" s="126"/>
      <c r="J3788" s="124"/>
      <c r="K3788" s="124" t="s">
        <v>544</v>
      </c>
      <c r="L3788" s="126"/>
      <c r="M3788" s="127"/>
      <c r="N3788" s="127"/>
    </row>
    <row r="3789" spans="6:14" x14ac:dyDescent="0.25">
      <c r="F3789" s="124" t="s">
        <v>545</v>
      </c>
      <c r="G3789" s="126" t="s">
        <v>198</v>
      </c>
      <c r="H3789" s="126"/>
      <c r="I3789" s="126"/>
      <c r="J3789" s="124"/>
      <c r="K3789" s="124" t="s">
        <v>546</v>
      </c>
      <c r="L3789" s="126" t="s">
        <v>1126</v>
      </c>
      <c r="M3789" s="127"/>
      <c r="N3789" s="127"/>
    </row>
    <row r="3790" spans="6:14" x14ac:dyDescent="0.25">
      <c r="F3790" s="126"/>
      <c r="G3790" s="126"/>
      <c r="H3790" s="126"/>
      <c r="I3790" s="126"/>
      <c r="J3790" s="126"/>
      <c r="K3790" s="126"/>
      <c r="L3790" s="126"/>
      <c r="M3790" s="127"/>
      <c r="N3790" s="127"/>
    </row>
    <row r="3791" spans="6:14" x14ac:dyDescent="0.25">
      <c r="F3791" s="124" t="s">
        <v>533</v>
      </c>
      <c r="G3791" s="125">
        <v>9173121</v>
      </c>
      <c r="H3791" s="126"/>
      <c r="I3791" s="126"/>
      <c r="J3791" s="124"/>
      <c r="K3791" s="124" t="s">
        <v>124</v>
      </c>
      <c r="L3791" s="126" t="s">
        <v>2456</v>
      </c>
      <c r="M3791" s="127"/>
      <c r="N3791" s="127"/>
    </row>
    <row r="3792" spans="6:14" x14ac:dyDescent="0.25">
      <c r="F3792" s="124" t="s">
        <v>535</v>
      </c>
      <c r="G3792" s="126" t="s">
        <v>1271</v>
      </c>
      <c r="H3792" s="126"/>
      <c r="I3792" s="126"/>
      <c r="J3792" s="124"/>
      <c r="K3792" s="124" t="s">
        <v>537</v>
      </c>
      <c r="L3792" s="126" t="s">
        <v>961</v>
      </c>
      <c r="M3792" s="127"/>
      <c r="N3792" s="127"/>
    </row>
    <row r="3793" spans="6:14" x14ac:dyDescent="0.25">
      <c r="F3793" s="124" t="s">
        <v>539</v>
      </c>
      <c r="G3793" s="126" t="s">
        <v>962</v>
      </c>
      <c r="H3793" s="126" t="s">
        <v>963</v>
      </c>
      <c r="I3793" s="128">
        <v>891346299</v>
      </c>
      <c r="J3793" s="124" t="s">
        <v>542</v>
      </c>
      <c r="K3793" s="126"/>
      <c r="L3793" s="126" t="s">
        <v>687</v>
      </c>
      <c r="M3793" s="127"/>
      <c r="N3793" s="127"/>
    </row>
    <row r="3794" spans="6:14" x14ac:dyDescent="0.25">
      <c r="F3794" s="124"/>
      <c r="G3794" s="126"/>
      <c r="H3794" s="126"/>
      <c r="I3794" s="126"/>
      <c r="J3794" s="124"/>
      <c r="K3794" s="124" t="s">
        <v>544</v>
      </c>
      <c r="L3794" s="126"/>
      <c r="M3794" s="127"/>
      <c r="N3794" s="127"/>
    </row>
    <row r="3795" spans="6:14" x14ac:dyDescent="0.25">
      <c r="F3795" s="124" t="s">
        <v>545</v>
      </c>
      <c r="G3795" s="126" t="s">
        <v>198</v>
      </c>
      <c r="H3795" s="126"/>
      <c r="I3795" s="126"/>
      <c r="J3795" s="124"/>
      <c r="K3795" s="124" t="s">
        <v>546</v>
      </c>
      <c r="L3795" s="126" t="s">
        <v>198</v>
      </c>
      <c r="M3795" s="127"/>
      <c r="N3795" s="127"/>
    </row>
    <row r="3796" spans="6:14" x14ac:dyDescent="0.25">
      <c r="F3796" s="126"/>
      <c r="G3796" s="126"/>
      <c r="H3796" s="126"/>
      <c r="I3796" s="126"/>
      <c r="J3796" s="126"/>
      <c r="K3796" s="126"/>
      <c r="L3796" s="126"/>
      <c r="M3796" s="127"/>
      <c r="N3796" s="127"/>
    </row>
    <row r="3797" spans="6:14" x14ac:dyDescent="0.25">
      <c r="F3797" s="126"/>
      <c r="G3797" s="126"/>
      <c r="H3797" s="126"/>
      <c r="I3797" s="126"/>
      <c r="J3797" s="129" t="s">
        <v>586</v>
      </c>
      <c r="K3797" s="130">
        <v>77</v>
      </c>
      <c r="L3797" s="129" t="s">
        <v>587</v>
      </c>
      <c r="M3797" s="127"/>
      <c r="N3797" s="127"/>
    </row>
    <row r="3798" spans="6:14" x14ac:dyDescent="0.25">
      <c r="F3798" s="126"/>
      <c r="G3798" s="126"/>
      <c r="H3798" s="126"/>
      <c r="I3798" s="126"/>
      <c r="J3798" s="126"/>
      <c r="K3798" s="126"/>
      <c r="L3798" s="126"/>
      <c r="M3798" s="127"/>
      <c r="N3798" s="127"/>
    </row>
    <row r="3799" spans="6:14" x14ac:dyDescent="0.25">
      <c r="F3799" s="124"/>
      <c r="G3799" s="124"/>
      <c r="H3799" s="124"/>
      <c r="I3799" s="126"/>
      <c r="J3799" s="126"/>
      <c r="K3799" s="126"/>
      <c r="L3799" s="126"/>
      <c r="M3799" s="127"/>
      <c r="N3799" s="127"/>
    </row>
    <row r="3800" spans="6:14" x14ac:dyDescent="0.25">
      <c r="F3800" s="126" t="s">
        <v>588</v>
      </c>
      <c r="G3800" s="126"/>
      <c r="H3800" s="126"/>
      <c r="I3800" s="126"/>
      <c r="J3800" s="126"/>
      <c r="K3800" s="126"/>
      <c r="L3800" s="126"/>
      <c r="M3800" s="127"/>
      <c r="N3800" s="127"/>
    </row>
    <row r="3801" spans="6:14" x14ac:dyDescent="0.25">
      <c r="F3801" s="126" t="s">
        <v>589</v>
      </c>
      <c r="G3801" s="126"/>
      <c r="H3801" s="126"/>
      <c r="I3801" s="126"/>
      <c r="J3801" s="126"/>
      <c r="K3801" s="126"/>
      <c r="L3801" s="126"/>
      <c r="M3801" s="127"/>
      <c r="N3801" s="127"/>
    </row>
    <row r="3802" spans="6:14" x14ac:dyDescent="0.25">
      <c r="F3802" s="126"/>
      <c r="G3802" s="126"/>
      <c r="H3802" s="126"/>
      <c r="I3802" s="126"/>
      <c r="J3802" s="126"/>
      <c r="K3802" s="126"/>
      <c r="L3802" s="126"/>
      <c r="M3802" s="127"/>
      <c r="N3802" s="127"/>
    </row>
    <row r="3803" spans="6:14" x14ac:dyDescent="0.25">
      <c r="F3803" s="124" t="s">
        <v>533</v>
      </c>
      <c r="G3803" s="125">
        <v>9173321</v>
      </c>
      <c r="H3803" s="126"/>
      <c r="I3803" s="126"/>
      <c r="J3803" s="124"/>
      <c r="K3803" s="124" t="s">
        <v>124</v>
      </c>
      <c r="L3803" s="126" t="s">
        <v>2457</v>
      </c>
      <c r="M3803" s="127"/>
      <c r="N3803" s="127"/>
    </row>
    <row r="3804" spans="6:14" x14ac:dyDescent="0.25">
      <c r="F3804" s="124" t="s">
        <v>535</v>
      </c>
      <c r="G3804" s="126" t="s">
        <v>2458</v>
      </c>
      <c r="H3804" s="126"/>
      <c r="I3804" s="126"/>
      <c r="J3804" s="124"/>
      <c r="K3804" s="124" t="s">
        <v>537</v>
      </c>
      <c r="L3804" s="126" t="s">
        <v>2459</v>
      </c>
      <c r="M3804" s="127"/>
      <c r="N3804" s="127"/>
    </row>
    <row r="3805" spans="6:14" x14ac:dyDescent="0.25">
      <c r="F3805" s="124" t="s">
        <v>539</v>
      </c>
      <c r="G3805" s="131" t="s">
        <v>708</v>
      </c>
      <c r="H3805" s="126" t="s">
        <v>682</v>
      </c>
      <c r="I3805" s="128">
        <v>754561636</v>
      </c>
      <c r="J3805" s="124" t="s">
        <v>542</v>
      </c>
      <c r="K3805" s="126"/>
      <c r="L3805" s="126" t="s">
        <v>2460</v>
      </c>
      <c r="M3805" s="127"/>
      <c r="N3805" s="127"/>
    </row>
    <row r="3806" spans="6:14" x14ac:dyDescent="0.25">
      <c r="F3806" s="124"/>
      <c r="G3806" s="131" t="s">
        <v>2461</v>
      </c>
      <c r="H3806" s="126"/>
      <c r="I3806" s="126"/>
      <c r="J3806" s="124"/>
      <c r="K3806" s="124" t="s">
        <v>544</v>
      </c>
      <c r="L3806" s="126"/>
      <c r="M3806" s="127"/>
      <c r="N3806" s="127"/>
    </row>
    <row r="3807" spans="6:14" x14ac:dyDescent="0.25">
      <c r="F3807" s="124" t="s">
        <v>545</v>
      </c>
      <c r="G3807" s="126" t="s">
        <v>198</v>
      </c>
      <c r="H3807" s="126"/>
      <c r="I3807" s="126"/>
      <c r="J3807" s="124"/>
      <c r="K3807" s="124" t="s">
        <v>546</v>
      </c>
      <c r="L3807" s="126" t="s">
        <v>198</v>
      </c>
      <c r="M3807" s="127"/>
      <c r="N3807" s="127"/>
    </row>
    <row r="3808" spans="6:14" x14ac:dyDescent="0.25">
      <c r="F3808" s="126"/>
      <c r="G3808" s="126"/>
      <c r="H3808" s="126"/>
      <c r="I3808" s="126"/>
      <c r="J3808" s="126"/>
      <c r="K3808" s="126"/>
      <c r="L3808" s="126"/>
      <c r="M3808" s="127"/>
      <c r="N3808" s="127"/>
    </row>
    <row r="3809" spans="6:14" x14ac:dyDescent="0.25">
      <c r="F3809" s="124" t="s">
        <v>533</v>
      </c>
      <c r="G3809" s="125">
        <v>9173421</v>
      </c>
      <c r="H3809" s="126"/>
      <c r="I3809" s="126"/>
      <c r="J3809" s="124"/>
      <c r="K3809" s="124" t="s">
        <v>124</v>
      </c>
      <c r="L3809" s="126" t="s">
        <v>2462</v>
      </c>
      <c r="M3809" s="127"/>
      <c r="N3809" s="127"/>
    </row>
    <row r="3810" spans="6:14" x14ac:dyDescent="0.25">
      <c r="F3810" s="124" t="s">
        <v>535</v>
      </c>
      <c r="G3810" s="126" t="s">
        <v>2463</v>
      </c>
      <c r="H3810" s="126"/>
      <c r="I3810" s="126"/>
      <c r="J3810" s="124"/>
      <c r="K3810" s="124" t="s">
        <v>537</v>
      </c>
      <c r="L3810" s="126" t="s">
        <v>2464</v>
      </c>
      <c r="M3810" s="127"/>
      <c r="N3810" s="127"/>
    </row>
    <row r="3811" spans="6:14" x14ac:dyDescent="0.25">
      <c r="F3811" s="124" t="s">
        <v>539</v>
      </c>
      <c r="G3811" s="126" t="s">
        <v>2465</v>
      </c>
      <c r="H3811" s="126" t="s">
        <v>1046</v>
      </c>
      <c r="I3811" s="128">
        <v>937041094</v>
      </c>
      <c r="J3811" s="124" t="s">
        <v>542</v>
      </c>
      <c r="K3811" s="126"/>
      <c r="L3811" s="126" t="s">
        <v>2466</v>
      </c>
      <c r="M3811" s="127"/>
      <c r="N3811" s="127"/>
    </row>
    <row r="3812" spans="6:14" x14ac:dyDescent="0.25">
      <c r="F3812" s="124"/>
      <c r="G3812" s="126"/>
      <c r="H3812" s="126"/>
      <c r="I3812" s="126"/>
      <c r="J3812" s="124"/>
      <c r="K3812" s="124" t="s">
        <v>544</v>
      </c>
      <c r="L3812" s="126"/>
      <c r="M3812" s="127"/>
      <c r="N3812" s="127"/>
    </row>
    <row r="3813" spans="6:14" x14ac:dyDescent="0.25">
      <c r="F3813" s="124" t="s">
        <v>545</v>
      </c>
      <c r="G3813" s="126" t="s">
        <v>198</v>
      </c>
      <c r="H3813" s="126"/>
      <c r="I3813" s="126"/>
      <c r="J3813" s="124"/>
      <c r="K3813" s="124" t="s">
        <v>546</v>
      </c>
      <c r="L3813" s="126" t="s">
        <v>2467</v>
      </c>
      <c r="M3813" s="127"/>
      <c r="N3813" s="127"/>
    </row>
    <row r="3814" spans="6:14" x14ac:dyDescent="0.25">
      <c r="F3814" s="126"/>
      <c r="G3814" s="126"/>
      <c r="H3814" s="126"/>
      <c r="I3814" s="126"/>
      <c r="J3814" s="126"/>
      <c r="K3814" s="126"/>
      <c r="L3814" s="126"/>
      <c r="M3814" s="127"/>
      <c r="N3814" s="127"/>
    </row>
    <row r="3815" spans="6:14" x14ac:dyDescent="0.25">
      <c r="F3815" s="124" t="s">
        <v>533</v>
      </c>
      <c r="G3815" s="125">
        <v>9173521</v>
      </c>
      <c r="H3815" s="126"/>
      <c r="I3815" s="126"/>
      <c r="J3815" s="124"/>
      <c r="K3815" s="124" t="s">
        <v>124</v>
      </c>
      <c r="L3815" s="126" t="s">
        <v>2468</v>
      </c>
      <c r="M3815" s="127"/>
      <c r="N3815" s="127"/>
    </row>
    <row r="3816" spans="6:14" x14ac:dyDescent="0.25">
      <c r="F3816" s="124" t="s">
        <v>535</v>
      </c>
      <c r="G3816" s="126" t="s">
        <v>2469</v>
      </c>
      <c r="H3816" s="126"/>
      <c r="I3816" s="126"/>
      <c r="J3816" s="124"/>
      <c r="K3816" s="124" t="s">
        <v>537</v>
      </c>
      <c r="L3816" s="126" t="s">
        <v>2470</v>
      </c>
      <c r="M3816" s="127"/>
      <c r="N3816" s="127"/>
    </row>
    <row r="3817" spans="6:14" x14ac:dyDescent="0.25">
      <c r="F3817" s="124" t="s">
        <v>539</v>
      </c>
      <c r="G3817" s="126" t="s">
        <v>2471</v>
      </c>
      <c r="H3817" s="126" t="s">
        <v>1629</v>
      </c>
      <c r="I3817" s="128">
        <v>563040504</v>
      </c>
      <c r="J3817" s="124" t="s">
        <v>542</v>
      </c>
      <c r="K3817" s="126"/>
      <c r="L3817" s="126" t="s">
        <v>2472</v>
      </c>
      <c r="M3817" s="127"/>
      <c r="N3817" s="127"/>
    </row>
    <row r="3818" spans="6:14" x14ac:dyDescent="0.25">
      <c r="F3818" s="124"/>
      <c r="G3818" s="126"/>
      <c r="H3818" s="126"/>
      <c r="I3818" s="126"/>
      <c r="J3818" s="124"/>
      <c r="K3818" s="124" t="s">
        <v>544</v>
      </c>
      <c r="L3818" s="126"/>
      <c r="M3818" s="127"/>
      <c r="N3818" s="127"/>
    </row>
    <row r="3819" spans="6:14" x14ac:dyDescent="0.25">
      <c r="F3819" s="124" t="s">
        <v>545</v>
      </c>
      <c r="G3819" s="126" t="s">
        <v>198</v>
      </c>
      <c r="H3819" s="126"/>
      <c r="I3819" s="126"/>
      <c r="J3819" s="124"/>
      <c r="K3819" s="124" t="s">
        <v>546</v>
      </c>
      <c r="L3819" s="126" t="s">
        <v>2473</v>
      </c>
      <c r="M3819" s="127"/>
      <c r="N3819" s="127"/>
    </row>
    <row r="3820" spans="6:14" x14ac:dyDescent="0.25">
      <c r="F3820" s="126"/>
      <c r="G3820" s="126"/>
      <c r="H3820" s="126"/>
      <c r="I3820" s="126"/>
      <c r="J3820" s="126"/>
      <c r="K3820" s="126"/>
      <c r="L3820" s="126"/>
      <c r="M3820" s="127"/>
      <c r="N3820" s="127"/>
    </row>
    <row r="3821" spans="6:14" x14ac:dyDescent="0.25">
      <c r="F3821" s="124" t="s">
        <v>533</v>
      </c>
      <c r="G3821" s="125">
        <v>9173621</v>
      </c>
      <c r="H3821" s="126"/>
      <c r="I3821" s="126"/>
      <c r="J3821" s="124"/>
      <c r="K3821" s="124" t="s">
        <v>124</v>
      </c>
      <c r="L3821" s="126" t="s">
        <v>2474</v>
      </c>
      <c r="M3821" s="127"/>
      <c r="N3821" s="127"/>
    </row>
    <row r="3822" spans="6:14" x14ac:dyDescent="0.25">
      <c r="F3822" s="124" t="s">
        <v>535</v>
      </c>
      <c r="G3822" s="126" t="s">
        <v>974</v>
      </c>
      <c r="H3822" s="126"/>
      <c r="I3822" s="126"/>
      <c r="J3822" s="124"/>
      <c r="K3822" s="124" t="s">
        <v>537</v>
      </c>
      <c r="L3822" s="126" t="s">
        <v>961</v>
      </c>
      <c r="M3822" s="127"/>
      <c r="N3822" s="127"/>
    </row>
    <row r="3823" spans="6:14" x14ac:dyDescent="0.25">
      <c r="F3823" s="124" t="s">
        <v>539</v>
      </c>
      <c r="G3823" s="126" t="s">
        <v>962</v>
      </c>
      <c r="H3823" s="126" t="s">
        <v>963</v>
      </c>
      <c r="I3823" s="128">
        <v>891346245</v>
      </c>
      <c r="J3823" s="124" t="s">
        <v>542</v>
      </c>
      <c r="K3823" s="126"/>
      <c r="L3823" s="126" t="s">
        <v>1448</v>
      </c>
      <c r="M3823" s="127"/>
      <c r="N3823" s="127"/>
    </row>
    <row r="3824" spans="6:14" x14ac:dyDescent="0.25">
      <c r="F3824" s="124"/>
      <c r="G3824" s="126"/>
      <c r="H3824" s="126"/>
      <c r="I3824" s="126"/>
      <c r="J3824" s="124"/>
      <c r="K3824" s="124" t="s">
        <v>544</v>
      </c>
      <c r="L3824" s="126"/>
      <c r="M3824" s="127"/>
      <c r="N3824" s="127"/>
    </row>
    <row r="3825" spans="6:14" x14ac:dyDescent="0.25">
      <c r="F3825" s="124" t="s">
        <v>545</v>
      </c>
      <c r="G3825" s="126" t="s">
        <v>198</v>
      </c>
      <c r="H3825" s="126"/>
      <c r="I3825" s="126"/>
      <c r="J3825" s="124"/>
      <c r="K3825" s="124" t="s">
        <v>546</v>
      </c>
      <c r="L3825" s="126" t="s">
        <v>975</v>
      </c>
      <c r="M3825" s="127"/>
      <c r="N3825" s="127"/>
    </row>
    <row r="3826" spans="6:14" x14ac:dyDescent="0.25">
      <c r="F3826" s="126"/>
      <c r="G3826" s="126"/>
      <c r="H3826" s="126"/>
      <c r="I3826" s="126"/>
      <c r="J3826" s="126"/>
      <c r="K3826" s="126"/>
      <c r="L3826" s="126"/>
      <c r="M3826" s="127"/>
      <c r="N3826" s="127"/>
    </row>
    <row r="3827" spans="6:14" x14ac:dyDescent="0.25">
      <c r="F3827" s="124" t="s">
        <v>533</v>
      </c>
      <c r="G3827" s="125">
        <v>9173721</v>
      </c>
      <c r="H3827" s="126"/>
      <c r="I3827" s="126"/>
      <c r="J3827" s="124"/>
      <c r="K3827" s="124" t="s">
        <v>124</v>
      </c>
      <c r="L3827" s="126" t="s">
        <v>2475</v>
      </c>
      <c r="M3827" s="127"/>
      <c r="N3827" s="127"/>
    </row>
    <row r="3828" spans="6:14" x14ac:dyDescent="0.25">
      <c r="F3828" s="124" t="s">
        <v>535</v>
      </c>
      <c r="G3828" s="126" t="s">
        <v>2476</v>
      </c>
      <c r="H3828" s="126"/>
      <c r="I3828" s="126"/>
      <c r="J3828" s="124"/>
      <c r="K3828" s="124" t="s">
        <v>537</v>
      </c>
      <c r="L3828" s="126" t="s">
        <v>961</v>
      </c>
      <c r="M3828" s="127"/>
      <c r="N3828" s="127"/>
    </row>
    <row r="3829" spans="6:14" x14ac:dyDescent="0.25">
      <c r="F3829" s="124" t="s">
        <v>539</v>
      </c>
      <c r="G3829" s="126" t="s">
        <v>962</v>
      </c>
      <c r="H3829" s="126" t="s">
        <v>963</v>
      </c>
      <c r="I3829" s="128">
        <v>891346245</v>
      </c>
      <c r="J3829" s="124" t="s">
        <v>542</v>
      </c>
      <c r="K3829" s="126"/>
      <c r="L3829" s="126" t="s">
        <v>2477</v>
      </c>
      <c r="M3829" s="127"/>
      <c r="N3829" s="127"/>
    </row>
    <row r="3830" spans="6:14" x14ac:dyDescent="0.25">
      <c r="F3830" s="124"/>
      <c r="G3830" s="126"/>
      <c r="H3830" s="126"/>
      <c r="I3830" s="126"/>
      <c r="J3830" s="124"/>
      <c r="K3830" s="124" t="s">
        <v>544</v>
      </c>
      <c r="L3830" s="126"/>
      <c r="M3830" s="127"/>
      <c r="N3830" s="127"/>
    </row>
    <row r="3831" spans="6:14" x14ac:dyDescent="0.25">
      <c r="F3831" s="124" t="s">
        <v>545</v>
      </c>
      <c r="G3831" s="126" t="s">
        <v>198</v>
      </c>
      <c r="H3831" s="126"/>
      <c r="I3831" s="126"/>
      <c r="J3831" s="124"/>
      <c r="K3831" s="124" t="s">
        <v>546</v>
      </c>
      <c r="L3831" s="126" t="s">
        <v>198</v>
      </c>
      <c r="M3831" s="127"/>
      <c r="N3831" s="127"/>
    </row>
    <row r="3832" spans="6:14" x14ac:dyDescent="0.25">
      <c r="F3832" s="126"/>
      <c r="G3832" s="126"/>
      <c r="H3832" s="126"/>
      <c r="I3832" s="126"/>
      <c r="J3832" s="126"/>
      <c r="K3832" s="126"/>
      <c r="L3832" s="126"/>
      <c r="M3832" s="127"/>
      <c r="N3832" s="127"/>
    </row>
    <row r="3833" spans="6:14" x14ac:dyDescent="0.25">
      <c r="F3833" s="124" t="s">
        <v>533</v>
      </c>
      <c r="G3833" s="125">
        <v>9173821</v>
      </c>
      <c r="H3833" s="126"/>
      <c r="I3833" s="126"/>
      <c r="J3833" s="124"/>
      <c r="K3833" s="124" t="s">
        <v>124</v>
      </c>
      <c r="L3833" s="126" t="s">
        <v>2478</v>
      </c>
      <c r="M3833" s="127"/>
      <c r="N3833" s="127"/>
    </row>
    <row r="3834" spans="6:14" x14ac:dyDescent="0.25">
      <c r="F3834" s="124" t="s">
        <v>535</v>
      </c>
      <c r="G3834" s="126" t="s">
        <v>2479</v>
      </c>
      <c r="H3834" s="126"/>
      <c r="I3834" s="126"/>
      <c r="J3834" s="124"/>
      <c r="K3834" s="124" t="s">
        <v>537</v>
      </c>
      <c r="L3834" s="126" t="s">
        <v>2480</v>
      </c>
      <c r="M3834" s="127"/>
      <c r="N3834" s="127"/>
    </row>
    <row r="3835" spans="6:14" x14ac:dyDescent="0.25">
      <c r="F3835" s="124" t="s">
        <v>539</v>
      </c>
      <c r="G3835" s="126" t="s">
        <v>2481</v>
      </c>
      <c r="H3835" s="126" t="s">
        <v>2156</v>
      </c>
      <c r="I3835" s="128">
        <v>500107711</v>
      </c>
      <c r="J3835" s="124" t="s">
        <v>542</v>
      </c>
      <c r="K3835" s="126"/>
      <c r="L3835" s="126" t="s">
        <v>687</v>
      </c>
      <c r="M3835" s="127"/>
      <c r="N3835" s="127"/>
    </row>
    <row r="3836" spans="6:14" x14ac:dyDescent="0.25">
      <c r="F3836" s="124"/>
      <c r="G3836" s="126"/>
      <c r="H3836" s="126"/>
      <c r="I3836" s="126"/>
      <c r="J3836" s="124"/>
      <c r="K3836" s="124" t="s">
        <v>544</v>
      </c>
      <c r="L3836" s="126"/>
      <c r="M3836" s="127"/>
      <c r="N3836" s="127"/>
    </row>
    <row r="3837" spans="6:14" x14ac:dyDescent="0.25">
      <c r="F3837" s="124" t="s">
        <v>545</v>
      </c>
      <c r="G3837" s="126" t="s">
        <v>198</v>
      </c>
      <c r="H3837" s="126"/>
      <c r="I3837" s="126"/>
      <c r="J3837" s="124"/>
      <c r="K3837" s="124" t="s">
        <v>546</v>
      </c>
      <c r="L3837" s="126" t="s">
        <v>198</v>
      </c>
      <c r="M3837" s="127"/>
      <c r="N3837" s="127"/>
    </row>
    <row r="3838" spans="6:14" x14ac:dyDescent="0.25">
      <c r="F3838" s="126"/>
      <c r="G3838" s="126"/>
      <c r="H3838" s="126"/>
      <c r="I3838" s="126"/>
      <c r="J3838" s="126"/>
      <c r="K3838" s="126"/>
      <c r="L3838" s="126"/>
      <c r="M3838" s="127"/>
      <c r="N3838" s="127"/>
    </row>
    <row r="3839" spans="6:14" x14ac:dyDescent="0.25">
      <c r="F3839" s="124" t="s">
        <v>533</v>
      </c>
      <c r="G3839" s="125">
        <v>9173921</v>
      </c>
      <c r="H3839" s="126"/>
      <c r="I3839" s="126"/>
      <c r="J3839" s="124"/>
      <c r="K3839" s="124" t="s">
        <v>124</v>
      </c>
      <c r="L3839" s="126" t="s">
        <v>2482</v>
      </c>
      <c r="M3839" s="127"/>
      <c r="N3839" s="127"/>
    </row>
    <row r="3840" spans="6:14" x14ac:dyDescent="0.25">
      <c r="F3840" s="124" t="s">
        <v>535</v>
      </c>
      <c r="G3840" s="126" t="s">
        <v>2483</v>
      </c>
      <c r="H3840" s="126"/>
      <c r="I3840" s="126"/>
      <c r="J3840" s="124"/>
      <c r="K3840" s="124" t="s">
        <v>537</v>
      </c>
      <c r="L3840" s="126" t="s">
        <v>2484</v>
      </c>
      <c r="M3840" s="127"/>
      <c r="N3840" s="127"/>
    </row>
    <row r="3841" spans="6:14" x14ac:dyDescent="0.25">
      <c r="F3841" s="124" t="s">
        <v>539</v>
      </c>
      <c r="G3841" s="126" t="s">
        <v>2485</v>
      </c>
      <c r="H3841" s="126" t="s">
        <v>1344</v>
      </c>
      <c r="I3841" s="126" t="s">
        <v>2486</v>
      </c>
      <c r="J3841" s="124" t="s">
        <v>542</v>
      </c>
      <c r="K3841" s="126"/>
      <c r="L3841" s="126" t="s">
        <v>2487</v>
      </c>
      <c r="M3841" s="127"/>
      <c r="N3841" s="127"/>
    </row>
    <row r="3842" spans="6:14" x14ac:dyDescent="0.25">
      <c r="F3842" s="124"/>
      <c r="G3842" s="126"/>
      <c r="H3842" s="126"/>
      <c r="I3842" s="126"/>
      <c r="J3842" s="124"/>
      <c r="K3842" s="124" t="s">
        <v>544</v>
      </c>
      <c r="L3842" s="126"/>
      <c r="M3842" s="127"/>
      <c r="N3842" s="127"/>
    </row>
    <row r="3843" spans="6:14" x14ac:dyDescent="0.25">
      <c r="F3843" s="124" t="s">
        <v>545</v>
      </c>
      <c r="G3843" s="126" t="s">
        <v>198</v>
      </c>
      <c r="H3843" s="126"/>
      <c r="I3843" s="126"/>
      <c r="J3843" s="124"/>
      <c r="K3843" s="124" t="s">
        <v>546</v>
      </c>
      <c r="L3843" s="126" t="s">
        <v>2488</v>
      </c>
      <c r="M3843" s="127"/>
      <c r="N3843" s="127"/>
    </row>
    <row r="3844" spans="6:14" x14ac:dyDescent="0.25">
      <c r="F3844" s="126"/>
      <c r="G3844" s="126"/>
      <c r="H3844" s="126"/>
      <c r="I3844" s="126"/>
      <c r="J3844" s="126"/>
      <c r="K3844" s="126"/>
      <c r="L3844" s="126"/>
      <c r="M3844" s="127"/>
      <c r="N3844" s="127"/>
    </row>
    <row r="3845" spans="6:14" x14ac:dyDescent="0.25">
      <c r="F3845" s="126"/>
      <c r="G3845" s="126"/>
      <c r="H3845" s="126"/>
      <c r="I3845" s="126"/>
      <c r="J3845" s="129" t="s">
        <v>586</v>
      </c>
      <c r="K3845" s="130">
        <v>78</v>
      </c>
      <c r="L3845" s="129" t="s">
        <v>587</v>
      </c>
      <c r="M3845" s="127"/>
      <c r="N3845" s="127"/>
    </row>
    <row r="3846" spans="6:14" x14ac:dyDescent="0.25">
      <c r="F3846" s="126"/>
      <c r="G3846" s="126"/>
      <c r="H3846" s="126"/>
      <c r="I3846" s="126"/>
      <c r="J3846" s="126"/>
      <c r="K3846" s="126"/>
      <c r="L3846" s="126"/>
      <c r="M3846" s="127"/>
      <c r="N3846" s="127"/>
    </row>
    <row r="3847" spans="6:14" x14ac:dyDescent="0.25">
      <c r="F3847" s="124"/>
      <c r="G3847" s="124"/>
      <c r="H3847" s="124"/>
      <c r="I3847" s="126"/>
      <c r="J3847" s="126"/>
      <c r="K3847" s="126"/>
      <c r="L3847" s="126"/>
      <c r="M3847" s="127"/>
      <c r="N3847" s="127"/>
    </row>
    <row r="3848" spans="6:14" x14ac:dyDescent="0.25">
      <c r="F3848" s="126" t="s">
        <v>588</v>
      </c>
      <c r="G3848" s="126"/>
      <c r="H3848" s="126"/>
      <c r="I3848" s="126"/>
      <c r="J3848" s="126"/>
      <c r="K3848" s="126"/>
      <c r="L3848" s="126"/>
      <c r="M3848" s="127"/>
      <c r="N3848" s="127"/>
    </row>
    <row r="3849" spans="6:14" x14ac:dyDescent="0.25">
      <c r="F3849" s="126" t="s">
        <v>589</v>
      </c>
      <c r="G3849" s="126"/>
      <c r="H3849" s="126"/>
      <c r="I3849" s="126"/>
      <c r="J3849" s="126"/>
      <c r="K3849" s="126"/>
      <c r="L3849" s="126"/>
      <c r="M3849" s="127"/>
      <c r="N3849" s="127"/>
    </row>
    <row r="3850" spans="6:14" x14ac:dyDescent="0.25">
      <c r="F3850" s="126"/>
      <c r="G3850" s="126"/>
      <c r="H3850" s="126"/>
      <c r="I3850" s="126"/>
      <c r="J3850" s="126"/>
      <c r="K3850" s="126"/>
      <c r="L3850" s="126"/>
      <c r="M3850" s="127"/>
      <c r="N3850" s="127"/>
    </row>
    <row r="3851" spans="6:14" x14ac:dyDescent="0.25">
      <c r="F3851" s="124" t="s">
        <v>533</v>
      </c>
      <c r="G3851" s="125">
        <v>9174021</v>
      </c>
      <c r="H3851" s="126"/>
      <c r="I3851" s="126"/>
      <c r="J3851" s="124"/>
      <c r="K3851" s="124" t="s">
        <v>124</v>
      </c>
      <c r="L3851" s="126" t="s">
        <v>2489</v>
      </c>
      <c r="M3851" s="127"/>
      <c r="N3851" s="127"/>
    </row>
    <row r="3852" spans="6:14" x14ac:dyDescent="0.25">
      <c r="F3852" s="124" t="s">
        <v>535</v>
      </c>
      <c r="G3852" s="126" t="s">
        <v>914</v>
      </c>
      <c r="H3852" s="126"/>
      <c r="I3852" s="126"/>
      <c r="J3852" s="124"/>
      <c r="K3852" s="124" t="s">
        <v>537</v>
      </c>
      <c r="L3852" s="126" t="s">
        <v>2490</v>
      </c>
      <c r="M3852" s="127"/>
      <c r="N3852" s="127"/>
    </row>
    <row r="3853" spans="6:14" x14ac:dyDescent="0.25">
      <c r="F3853" s="124" t="s">
        <v>539</v>
      </c>
      <c r="G3853" s="126" t="s">
        <v>2491</v>
      </c>
      <c r="H3853" s="126" t="s">
        <v>1139</v>
      </c>
      <c r="I3853" s="128">
        <v>150015421</v>
      </c>
      <c r="J3853" s="124" t="s">
        <v>542</v>
      </c>
      <c r="K3853" s="126"/>
      <c r="L3853" s="126" t="s">
        <v>2492</v>
      </c>
      <c r="M3853" s="127"/>
      <c r="N3853" s="127"/>
    </row>
    <row r="3854" spans="6:14" x14ac:dyDescent="0.25">
      <c r="F3854" s="124"/>
      <c r="G3854" s="126"/>
      <c r="H3854" s="126"/>
      <c r="I3854" s="126"/>
      <c r="J3854" s="124"/>
      <c r="K3854" s="124" t="s">
        <v>544</v>
      </c>
      <c r="L3854" s="126"/>
      <c r="M3854" s="127"/>
      <c r="N3854" s="127"/>
    </row>
    <row r="3855" spans="6:14" x14ac:dyDescent="0.25">
      <c r="F3855" s="124" t="s">
        <v>545</v>
      </c>
      <c r="G3855" s="126" t="s">
        <v>198</v>
      </c>
      <c r="H3855" s="126"/>
      <c r="I3855" s="126"/>
      <c r="J3855" s="124"/>
      <c r="K3855" s="124" t="s">
        <v>546</v>
      </c>
      <c r="L3855" s="126" t="s">
        <v>2493</v>
      </c>
      <c r="M3855" s="127"/>
      <c r="N3855" s="127"/>
    </row>
    <row r="3856" spans="6:14" x14ac:dyDescent="0.25">
      <c r="F3856" s="126"/>
      <c r="G3856" s="126"/>
      <c r="H3856" s="126"/>
      <c r="I3856" s="126"/>
      <c r="J3856" s="126"/>
      <c r="K3856" s="126"/>
      <c r="L3856" s="126"/>
      <c r="M3856" s="127"/>
      <c r="N3856" s="127"/>
    </row>
    <row r="3857" spans="6:14" x14ac:dyDescent="0.25">
      <c r="F3857" s="124" t="s">
        <v>533</v>
      </c>
      <c r="G3857" s="125">
        <v>9174121</v>
      </c>
      <c r="H3857" s="126"/>
      <c r="I3857" s="126"/>
      <c r="J3857" s="124"/>
      <c r="K3857" s="124" t="s">
        <v>124</v>
      </c>
      <c r="L3857" s="126" t="s">
        <v>2494</v>
      </c>
      <c r="M3857" s="127"/>
      <c r="N3857" s="127"/>
    </row>
    <row r="3858" spans="6:14" x14ac:dyDescent="0.25">
      <c r="F3858" s="124" t="s">
        <v>535</v>
      </c>
      <c r="G3858" s="126" t="s">
        <v>2495</v>
      </c>
      <c r="H3858" s="126"/>
      <c r="I3858" s="126"/>
      <c r="J3858" s="124"/>
      <c r="K3858" s="124" t="s">
        <v>537</v>
      </c>
      <c r="L3858" s="126" t="s">
        <v>2496</v>
      </c>
      <c r="M3858" s="127"/>
      <c r="N3858" s="127"/>
    </row>
    <row r="3859" spans="6:14" x14ac:dyDescent="0.25">
      <c r="F3859" s="124" t="s">
        <v>539</v>
      </c>
      <c r="G3859" s="126" t="s">
        <v>1520</v>
      </c>
      <c r="H3859" s="126" t="s">
        <v>1521</v>
      </c>
      <c r="I3859" s="128">
        <v>303287108</v>
      </c>
      <c r="J3859" s="124" t="s">
        <v>542</v>
      </c>
      <c r="K3859" s="126"/>
      <c r="L3859" s="126" t="s">
        <v>2497</v>
      </c>
      <c r="M3859" s="127"/>
      <c r="N3859" s="127"/>
    </row>
    <row r="3860" spans="6:14" x14ac:dyDescent="0.25">
      <c r="F3860" s="124"/>
      <c r="G3860" s="126"/>
      <c r="H3860" s="126"/>
      <c r="I3860" s="126"/>
      <c r="J3860" s="124"/>
      <c r="K3860" s="124" t="s">
        <v>544</v>
      </c>
      <c r="L3860" s="126"/>
      <c r="M3860" s="127"/>
      <c r="N3860" s="127"/>
    </row>
    <row r="3861" spans="6:14" x14ac:dyDescent="0.25">
      <c r="F3861" s="124" t="s">
        <v>545</v>
      </c>
      <c r="G3861" s="126" t="s">
        <v>198</v>
      </c>
      <c r="H3861" s="126"/>
      <c r="I3861" s="126"/>
      <c r="J3861" s="124"/>
      <c r="K3861" s="124" t="s">
        <v>546</v>
      </c>
      <c r="L3861" s="126" t="s">
        <v>2498</v>
      </c>
      <c r="M3861" s="127"/>
      <c r="N3861" s="127"/>
    </row>
    <row r="3862" spans="6:14" x14ac:dyDescent="0.25">
      <c r="F3862" s="126"/>
      <c r="G3862" s="126"/>
      <c r="H3862" s="126"/>
      <c r="I3862" s="126"/>
      <c r="J3862" s="126"/>
      <c r="K3862" s="126"/>
      <c r="L3862" s="126"/>
      <c r="M3862" s="127"/>
      <c r="N3862" s="127"/>
    </row>
    <row r="3863" spans="6:14" x14ac:dyDescent="0.25">
      <c r="F3863" s="124" t="s">
        <v>533</v>
      </c>
      <c r="G3863" s="125">
        <v>9174221</v>
      </c>
      <c r="H3863" s="126"/>
      <c r="I3863" s="126"/>
      <c r="J3863" s="124"/>
      <c r="K3863" s="124" t="s">
        <v>124</v>
      </c>
      <c r="L3863" s="126" t="s">
        <v>2499</v>
      </c>
      <c r="M3863" s="127"/>
      <c r="N3863" s="127"/>
    </row>
    <row r="3864" spans="6:14" x14ac:dyDescent="0.25">
      <c r="F3864" s="124" t="s">
        <v>535</v>
      </c>
      <c r="G3864" s="126" t="s">
        <v>2500</v>
      </c>
      <c r="H3864" s="126"/>
      <c r="I3864" s="126"/>
      <c r="J3864" s="124"/>
      <c r="K3864" s="124" t="s">
        <v>537</v>
      </c>
      <c r="L3864" s="126" t="s">
        <v>2501</v>
      </c>
      <c r="M3864" s="127"/>
      <c r="N3864" s="127"/>
    </row>
    <row r="3865" spans="6:14" x14ac:dyDescent="0.25">
      <c r="F3865" s="124" t="s">
        <v>539</v>
      </c>
      <c r="G3865" s="131" t="s">
        <v>2502</v>
      </c>
      <c r="H3865" s="126" t="s">
        <v>1521</v>
      </c>
      <c r="I3865" s="128">
        <v>300251086</v>
      </c>
      <c r="J3865" s="124" t="s">
        <v>542</v>
      </c>
      <c r="K3865" s="126"/>
      <c r="L3865" s="126" t="s">
        <v>2503</v>
      </c>
      <c r="M3865" s="127"/>
      <c r="N3865" s="127"/>
    </row>
    <row r="3866" spans="6:14" x14ac:dyDescent="0.25">
      <c r="F3866" s="124"/>
      <c r="G3866" s="131" t="s">
        <v>2504</v>
      </c>
      <c r="H3866" s="126"/>
      <c r="I3866" s="126"/>
      <c r="J3866" s="124"/>
      <c r="K3866" s="124" t="s">
        <v>544</v>
      </c>
      <c r="L3866" s="126"/>
      <c r="M3866" s="127"/>
      <c r="N3866" s="127"/>
    </row>
    <row r="3867" spans="6:14" x14ac:dyDescent="0.25">
      <c r="F3867" s="124" t="s">
        <v>545</v>
      </c>
      <c r="G3867" s="126" t="s">
        <v>198</v>
      </c>
      <c r="H3867" s="126"/>
      <c r="I3867" s="126"/>
      <c r="J3867" s="124"/>
      <c r="K3867" s="124" t="s">
        <v>546</v>
      </c>
      <c r="L3867" s="126" t="s">
        <v>2505</v>
      </c>
      <c r="M3867" s="127"/>
      <c r="N3867" s="127"/>
    </row>
    <row r="3868" spans="6:14" x14ac:dyDescent="0.25">
      <c r="F3868" s="126"/>
      <c r="G3868" s="126"/>
      <c r="H3868" s="126"/>
      <c r="I3868" s="126"/>
      <c r="J3868" s="126"/>
      <c r="K3868" s="126"/>
      <c r="L3868" s="126"/>
      <c r="M3868" s="127"/>
      <c r="N3868" s="127"/>
    </row>
    <row r="3869" spans="6:14" x14ac:dyDescent="0.25">
      <c r="F3869" s="124" t="s">
        <v>533</v>
      </c>
      <c r="G3869" s="125">
        <v>9174321</v>
      </c>
      <c r="H3869" s="126"/>
      <c r="I3869" s="126"/>
      <c r="J3869" s="124"/>
      <c r="K3869" s="124" t="s">
        <v>124</v>
      </c>
      <c r="L3869" s="126" t="s">
        <v>2506</v>
      </c>
      <c r="M3869" s="127"/>
      <c r="N3869" s="127"/>
    </row>
    <row r="3870" spans="6:14" x14ac:dyDescent="0.25">
      <c r="F3870" s="124" t="s">
        <v>535</v>
      </c>
      <c r="G3870" s="126" t="s">
        <v>2507</v>
      </c>
      <c r="H3870" s="126"/>
      <c r="I3870" s="126"/>
      <c r="J3870" s="124"/>
      <c r="K3870" s="124" t="s">
        <v>537</v>
      </c>
      <c r="L3870" s="126" t="s">
        <v>2508</v>
      </c>
      <c r="M3870" s="127"/>
      <c r="N3870" s="127"/>
    </row>
    <row r="3871" spans="6:14" x14ac:dyDescent="0.25">
      <c r="F3871" s="124" t="s">
        <v>539</v>
      </c>
      <c r="G3871" s="126" t="s">
        <v>2509</v>
      </c>
      <c r="H3871" s="126" t="s">
        <v>970</v>
      </c>
      <c r="I3871" s="128">
        <v>616071130</v>
      </c>
      <c r="J3871" s="124" t="s">
        <v>542</v>
      </c>
      <c r="K3871" s="126"/>
      <c r="L3871" s="126" t="s">
        <v>2510</v>
      </c>
      <c r="M3871" s="127"/>
      <c r="N3871" s="127"/>
    </row>
    <row r="3872" spans="6:14" x14ac:dyDescent="0.25">
      <c r="F3872" s="124"/>
      <c r="G3872" s="126"/>
      <c r="H3872" s="126"/>
      <c r="I3872" s="126"/>
      <c r="J3872" s="124"/>
      <c r="K3872" s="124" t="s">
        <v>544</v>
      </c>
      <c r="L3872" s="126"/>
      <c r="M3872" s="127"/>
      <c r="N3872" s="127"/>
    </row>
    <row r="3873" spans="6:14" x14ac:dyDescent="0.25">
      <c r="F3873" s="124" t="s">
        <v>545</v>
      </c>
      <c r="G3873" s="126" t="s">
        <v>198</v>
      </c>
      <c r="H3873" s="126"/>
      <c r="I3873" s="126"/>
      <c r="J3873" s="124"/>
      <c r="K3873" s="124" t="s">
        <v>546</v>
      </c>
      <c r="L3873" s="126" t="s">
        <v>2511</v>
      </c>
      <c r="M3873" s="127"/>
      <c r="N3873" s="127"/>
    </row>
    <row r="3874" spans="6:14" x14ac:dyDescent="0.25">
      <c r="F3874" s="126"/>
      <c r="G3874" s="126"/>
      <c r="H3874" s="126"/>
      <c r="I3874" s="126"/>
      <c r="J3874" s="126"/>
      <c r="K3874" s="126"/>
      <c r="L3874" s="126"/>
      <c r="M3874" s="127"/>
      <c r="N3874" s="127"/>
    </row>
    <row r="3875" spans="6:14" x14ac:dyDescent="0.25">
      <c r="F3875" s="124" t="s">
        <v>533</v>
      </c>
      <c r="G3875" s="125">
        <v>9174421</v>
      </c>
      <c r="H3875" s="126"/>
      <c r="I3875" s="126"/>
      <c r="J3875" s="124"/>
      <c r="K3875" s="124" t="s">
        <v>124</v>
      </c>
      <c r="L3875" s="126" t="s">
        <v>2512</v>
      </c>
      <c r="M3875" s="127"/>
      <c r="N3875" s="127"/>
    </row>
    <row r="3876" spans="6:14" x14ac:dyDescent="0.25">
      <c r="F3876" s="124" t="s">
        <v>535</v>
      </c>
      <c r="G3876" s="126" t="s">
        <v>2513</v>
      </c>
      <c r="H3876" s="126"/>
      <c r="I3876" s="126"/>
      <c r="J3876" s="124"/>
      <c r="K3876" s="124" t="s">
        <v>537</v>
      </c>
      <c r="L3876" s="126" t="s">
        <v>2514</v>
      </c>
      <c r="M3876" s="127"/>
      <c r="N3876" s="127"/>
    </row>
    <row r="3877" spans="6:14" x14ac:dyDescent="0.25">
      <c r="F3877" s="124" t="s">
        <v>539</v>
      </c>
      <c r="G3877" s="126" t="s">
        <v>2515</v>
      </c>
      <c r="H3877" s="126" t="s">
        <v>1544</v>
      </c>
      <c r="I3877" s="126" t="s">
        <v>2516</v>
      </c>
      <c r="J3877" s="124" t="s">
        <v>542</v>
      </c>
      <c r="K3877" s="126"/>
      <c r="L3877" s="126" t="s">
        <v>2517</v>
      </c>
      <c r="M3877" s="127"/>
      <c r="N3877" s="127"/>
    </row>
    <row r="3878" spans="6:14" x14ac:dyDescent="0.25">
      <c r="F3878" s="124"/>
      <c r="G3878" s="126"/>
      <c r="H3878" s="126"/>
      <c r="I3878" s="126"/>
      <c r="J3878" s="124"/>
      <c r="K3878" s="124" t="s">
        <v>544</v>
      </c>
      <c r="L3878" s="126"/>
      <c r="M3878" s="127"/>
      <c r="N3878" s="127"/>
    </row>
    <row r="3879" spans="6:14" x14ac:dyDescent="0.25">
      <c r="F3879" s="124" t="s">
        <v>545</v>
      </c>
      <c r="G3879" s="126" t="s">
        <v>198</v>
      </c>
      <c r="H3879" s="126"/>
      <c r="I3879" s="126"/>
      <c r="J3879" s="124"/>
      <c r="K3879" s="124" t="s">
        <v>546</v>
      </c>
      <c r="L3879" s="126" t="s">
        <v>2518</v>
      </c>
      <c r="M3879" s="127"/>
      <c r="N3879" s="127"/>
    </row>
    <row r="3880" spans="6:14" x14ac:dyDescent="0.25">
      <c r="F3880" s="126"/>
      <c r="G3880" s="126"/>
      <c r="H3880" s="126"/>
      <c r="I3880" s="126"/>
      <c r="J3880" s="126"/>
      <c r="K3880" s="126"/>
      <c r="L3880" s="126"/>
      <c r="M3880" s="127"/>
      <c r="N3880" s="127"/>
    </row>
    <row r="3881" spans="6:14" x14ac:dyDescent="0.25">
      <c r="F3881" s="124" t="s">
        <v>533</v>
      </c>
      <c r="G3881" s="125">
        <v>9174521</v>
      </c>
      <c r="H3881" s="126"/>
      <c r="I3881" s="126"/>
      <c r="J3881" s="124"/>
      <c r="K3881" s="124" t="s">
        <v>124</v>
      </c>
      <c r="L3881" s="126" t="s">
        <v>2519</v>
      </c>
      <c r="M3881" s="127"/>
      <c r="N3881" s="127"/>
    </row>
    <row r="3882" spans="6:14" x14ac:dyDescent="0.25">
      <c r="F3882" s="124" t="s">
        <v>535</v>
      </c>
      <c r="G3882" s="126" t="s">
        <v>2520</v>
      </c>
      <c r="H3882" s="126"/>
      <c r="I3882" s="126"/>
      <c r="J3882" s="124"/>
      <c r="K3882" s="124" t="s">
        <v>537</v>
      </c>
      <c r="L3882" s="126" t="s">
        <v>2521</v>
      </c>
      <c r="M3882" s="127"/>
      <c r="N3882" s="127"/>
    </row>
    <row r="3883" spans="6:14" x14ac:dyDescent="0.25">
      <c r="F3883" s="124" t="s">
        <v>539</v>
      </c>
      <c r="G3883" s="126" t="s">
        <v>2522</v>
      </c>
      <c r="H3883" s="126" t="s">
        <v>2523</v>
      </c>
      <c r="I3883" s="126" t="s">
        <v>2524</v>
      </c>
      <c r="J3883" s="124" t="s">
        <v>542</v>
      </c>
      <c r="K3883" s="126"/>
      <c r="L3883" s="126" t="s">
        <v>2525</v>
      </c>
      <c r="M3883" s="127"/>
      <c r="N3883" s="127"/>
    </row>
    <row r="3884" spans="6:14" x14ac:dyDescent="0.25">
      <c r="F3884" s="124"/>
      <c r="G3884" s="126"/>
      <c r="H3884" s="126"/>
      <c r="I3884" s="126"/>
      <c r="J3884" s="124"/>
      <c r="K3884" s="124" t="s">
        <v>544</v>
      </c>
      <c r="L3884" s="126"/>
      <c r="M3884" s="127"/>
      <c r="N3884" s="127"/>
    </row>
    <row r="3885" spans="6:14" x14ac:dyDescent="0.25">
      <c r="F3885" s="124" t="s">
        <v>545</v>
      </c>
      <c r="G3885" s="126" t="s">
        <v>198</v>
      </c>
      <c r="H3885" s="126"/>
      <c r="I3885" s="126"/>
      <c r="J3885" s="124"/>
      <c r="K3885" s="124" t="s">
        <v>546</v>
      </c>
      <c r="L3885" s="126" t="s">
        <v>198</v>
      </c>
      <c r="M3885" s="127"/>
      <c r="N3885" s="127"/>
    </row>
    <row r="3886" spans="6:14" x14ac:dyDescent="0.25">
      <c r="F3886" s="126"/>
      <c r="G3886" s="126"/>
      <c r="H3886" s="126"/>
      <c r="I3886" s="126"/>
      <c r="J3886" s="126"/>
      <c r="K3886" s="126"/>
      <c r="L3886" s="126"/>
      <c r="M3886" s="127"/>
      <c r="N3886" s="127"/>
    </row>
    <row r="3887" spans="6:14" x14ac:dyDescent="0.25">
      <c r="F3887" s="124" t="s">
        <v>533</v>
      </c>
      <c r="G3887" s="125">
        <v>9174621</v>
      </c>
      <c r="H3887" s="126"/>
      <c r="I3887" s="126"/>
      <c r="J3887" s="124"/>
      <c r="K3887" s="124" t="s">
        <v>124</v>
      </c>
      <c r="L3887" s="126" t="s">
        <v>2526</v>
      </c>
      <c r="M3887" s="127"/>
      <c r="N3887" s="127"/>
    </row>
    <row r="3888" spans="6:14" x14ac:dyDescent="0.25">
      <c r="F3888" s="124" t="s">
        <v>535</v>
      </c>
      <c r="G3888" s="126" t="s">
        <v>914</v>
      </c>
      <c r="H3888" s="126"/>
      <c r="I3888" s="126"/>
      <c r="J3888" s="124"/>
      <c r="K3888" s="124" t="s">
        <v>537</v>
      </c>
      <c r="L3888" s="126" t="s">
        <v>2527</v>
      </c>
      <c r="M3888" s="127"/>
      <c r="N3888" s="127"/>
    </row>
    <row r="3889" spans="6:14" x14ac:dyDescent="0.25">
      <c r="F3889" s="124" t="s">
        <v>539</v>
      </c>
      <c r="G3889" s="126" t="s">
        <v>2528</v>
      </c>
      <c r="H3889" s="126" t="s">
        <v>1087</v>
      </c>
      <c r="I3889" s="126" t="s">
        <v>2529</v>
      </c>
      <c r="J3889" s="124" t="s">
        <v>542</v>
      </c>
      <c r="K3889" s="126"/>
      <c r="L3889" s="126" t="s">
        <v>687</v>
      </c>
      <c r="M3889" s="127"/>
      <c r="N3889" s="127"/>
    </row>
    <row r="3890" spans="6:14" x14ac:dyDescent="0.25">
      <c r="F3890" s="124"/>
      <c r="G3890" s="126"/>
      <c r="H3890" s="126"/>
      <c r="I3890" s="126"/>
      <c r="J3890" s="124"/>
      <c r="K3890" s="124" t="s">
        <v>544</v>
      </c>
      <c r="L3890" s="126"/>
      <c r="M3890" s="127"/>
      <c r="N3890" s="127"/>
    </row>
    <row r="3891" spans="6:14" x14ac:dyDescent="0.25">
      <c r="F3891" s="124" t="s">
        <v>545</v>
      </c>
      <c r="G3891" s="126" t="s">
        <v>198</v>
      </c>
      <c r="H3891" s="126"/>
      <c r="I3891" s="126"/>
      <c r="J3891" s="124"/>
      <c r="K3891" s="124" t="s">
        <v>546</v>
      </c>
      <c r="L3891" s="126" t="s">
        <v>198</v>
      </c>
      <c r="M3891" s="127"/>
      <c r="N3891" s="127"/>
    </row>
    <row r="3892" spans="6:14" x14ac:dyDescent="0.25">
      <c r="F3892" s="126"/>
      <c r="G3892" s="126"/>
      <c r="H3892" s="126"/>
      <c r="I3892" s="126"/>
      <c r="J3892" s="126"/>
      <c r="K3892" s="126"/>
      <c r="L3892" s="126"/>
      <c r="M3892" s="127"/>
      <c r="N3892" s="127"/>
    </row>
    <row r="3893" spans="6:14" x14ac:dyDescent="0.25">
      <c r="F3893" s="126"/>
      <c r="G3893" s="126"/>
      <c r="H3893" s="126"/>
      <c r="I3893" s="126"/>
      <c r="J3893" s="129" t="s">
        <v>586</v>
      </c>
      <c r="K3893" s="130">
        <v>79</v>
      </c>
      <c r="L3893" s="129" t="s">
        <v>587</v>
      </c>
      <c r="M3893" s="127"/>
      <c r="N3893" s="127"/>
    </row>
    <row r="3894" spans="6:14" x14ac:dyDescent="0.25">
      <c r="F3894" s="126"/>
      <c r="G3894" s="126"/>
      <c r="H3894" s="126"/>
      <c r="I3894" s="126"/>
      <c r="J3894" s="126"/>
      <c r="K3894" s="126"/>
      <c r="L3894" s="126"/>
      <c r="M3894" s="127"/>
      <c r="N3894" s="127"/>
    </row>
    <row r="3895" spans="6:14" x14ac:dyDescent="0.25">
      <c r="F3895" s="124"/>
      <c r="G3895" s="124"/>
      <c r="H3895" s="124"/>
      <c r="I3895" s="126"/>
      <c r="J3895" s="126"/>
      <c r="K3895" s="126"/>
      <c r="L3895" s="126"/>
      <c r="M3895" s="127"/>
      <c r="N3895" s="127"/>
    </row>
    <row r="3896" spans="6:14" x14ac:dyDescent="0.25">
      <c r="F3896" s="126" t="s">
        <v>588</v>
      </c>
      <c r="G3896" s="126"/>
      <c r="H3896" s="126"/>
      <c r="I3896" s="126"/>
      <c r="J3896" s="126"/>
      <c r="K3896" s="126"/>
      <c r="L3896" s="126"/>
      <c r="M3896" s="127"/>
      <c r="N3896" s="127"/>
    </row>
    <row r="3897" spans="6:14" x14ac:dyDescent="0.25">
      <c r="F3897" s="126" t="s">
        <v>589</v>
      </c>
      <c r="G3897" s="126"/>
      <c r="H3897" s="126"/>
      <c r="I3897" s="126"/>
      <c r="J3897" s="126"/>
      <c r="K3897" s="126"/>
      <c r="L3897" s="126"/>
      <c r="M3897" s="127"/>
      <c r="N3897" s="127"/>
    </row>
    <row r="3898" spans="6:14" x14ac:dyDescent="0.25">
      <c r="F3898" s="126"/>
      <c r="G3898" s="126"/>
      <c r="H3898" s="126"/>
      <c r="I3898" s="126"/>
      <c r="J3898" s="126"/>
      <c r="K3898" s="126"/>
      <c r="L3898" s="126"/>
      <c r="M3898" s="127"/>
      <c r="N3898" s="127"/>
    </row>
    <row r="3899" spans="6:14" x14ac:dyDescent="0.25">
      <c r="F3899" s="124" t="s">
        <v>533</v>
      </c>
      <c r="G3899" s="125">
        <v>9174721</v>
      </c>
      <c r="H3899" s="126"/>
      <c r="I3899" s="126"/>
      <c r="J3899" s="124"/>
      <c r="K3899" s="124" t="s">
        <v>124</v>
      </c>
      <c r="L3899" s="126" t="s">
        <v>2530</v>
      </c>
      <c r="M3899" s="127"/>
      <c r="N3899" s="127"/>
    </row>
    <row r="3900" spans="6:14" x14ac:dyDescent="0.25">
      <c r="F3900" s="124" t="s">
        <v>535</v>
      </c>
      <c r="G3900" s="126" t="s">
        <v>581</v>
      </c>
      <c r="H3900" s="126"/>
      <c r="I3900" s="126"/>
      <c r="J3900" s="124"/>
      <c r="K3900" s="124" t="s">
        <v>537</v>
      </c>
      <c r="L3900" s="126" t="s">
        <v>2531</v>
      </c>
      <c r="M3900" s="127"/>
      <c r="N3900" s="127"/>
    </row>
    <row r="3901" spans="6:14" x14ac:dyDescent="0.25">
      <c r="F3901" s="124" t="s">
        <v>539</v>
      </c>
      <c r="G3901" s="126" t="s">
        <v>2532</v>
      </c>
      <c r="H3901" s="126" t="s">
        <v>1046</v>
      </c>
      <c r="I3901" s="128">
        <v>950375674</v>
      </c>
      <c r="J3901" s="124" t="s">
        <v>542</v>
      </c>
      <c r="K3901" s="126"/>
      <c r="L3901" s="126" t="s">
        <v>2533</v>
      </c>
      <c r="M3901" s="127"/>
      <c r="N3901" s="127"/>
    </row>
    <row r="3902" spans="6:14" x14ac:dyDescent="0.25">
      <c r="F3902" s="124"/>
      <c r="G3902" s="126"/>
      <c r="H3902" s="126"/>
      <c r="I3902" s="126"/>
      <c r="J3902" s="124"/>
      <c r="K3902" s="124" t="s">
        <v>544</v>
      </c>
      <c r="L3902" s="126"/>
      <c r="M3902" s="127"/>
      <c r="N3902" s="127"/>
    </row>
    <row r="3903" spans="6:14" x14ac:dyDescent="0.25">
      <c r="F3903" s="124" t="s">
        <v>545</v>
      </c>
      <c r="G3903" s="126" t="s">
        <v>198</v>
      </c>
      <c r="H3903" s="126"/>
      <c r="I3903" s="126"/>
      <c r="J3903" s="124"/>
      <c r="K3903" s="124" t="s">
        <v>546</v>
      </c>
      <c r="L3903" s="126" t="s">
        <v>2534</v>
      </c>
      <c r="M3903" s="127"/>
      <c r="N3903" s="127"/>
    </row>
    <row r="3904" spans="6:14" x14ac:dyDescent="0.25">
      <c r="F3904" s="126"/>
      <c r="G3904" s="126"/>
      <c r="H3904" s="126"/>
      <c r="I3904" s="126"/>
      <c r="J3904" s="126"/>
      <c r="K3904" s="126"/>
      <c r="L3904" s="126"/>
      <c r="M3904" s="127"/>
      <c r="N3904" s="127"/>
    </row>
    <row r="3905" spans="6:14" x14ac:dyDescent="0.25">
      <c r="F3905" s="124" t="s">
        <v>533</v>
      </c>
      <c r="G3905" s="125">
        <v>9175021</v>
      </c>
      <c r="H3905" s="126"/>
      <c r="I3905" s="126"/>
      <c r="J3905" s="124"/>
      <c r="K3905" s="124" t="s">
        <v>124</v>
      </c>
      <c r="L3905" s="131" t="s">
        <v>2535</v>
      </c>
      <c r="M3905" s="127"/>
      <c r="N3905" s="127"/>
    </row>
    <row r="3906" spans="6:14" x14ac:dyDescent="0.25">
      <c r="F3906" s="126"/>
      <c r="G3906" s="126"/>
      <c r="H3906" s="126"/>
      <c r="I3906" s="126"/>
      <c r="J3906" s="126"/>
      <c r="K3906" s="126"/>
      <c r="L3906" s="131" t="s">
        <v>2536</v>
      </c>
      <c r="M3906" s="127"/>
      <c r="N3906" s="127"/>
    </row>
    <row r="3907" spans="6:14" x14ac:dyDescent="0.25">
      <c r="F3907" s="124" t="s">
        <v>535</v>
      </c>
      <c r="G3907" s="126" t="s">
        <v>960</v>
      </c>
      <c r="H3907" s="126"/>
      <c r="I3907" s="126"/>
      <c r="J3907" s="124"/>
      <c r="K3907" s="124" t="s">
        <v>537</v>
      </c>
      <c r="L3907" s="126" t="s">
        <v>961</v>
      </c>
      <c r="M3907" s="127"/>
      <c r="N3907" s="127"/>
    </row>
    <row r="3908" spans="6:14" x14ac:dyDescent="0.25">
      <c r="F3908" s="124" t="s">
        <v>539</v>
      </c>
      <c r="G3908" s="126" t="s">
        <v>962</v>
      </c>
      <c r="H3908" s="126" t="s">
        <v>963</v>
      </c>
      <c r="I3908" s="128">
        <v>891346245</v>
      </c>
      <c r="J3908" s="124" t="s">
        <v>542</v>
      </c>
      <c r="K3908" s="126"/>
      <c r="L3908" s="126" t="s">
        <v>964</v>
      </c>
      <c r="M3908" s="127"/>
      <c r="N3908" s="127"/>
    </row>
    <row r="3909" spans="6:14" x14ac:dyDescent="0.25">
      <c r="F3909" s="124"/>
      <c r="G3909" s="126"/>
      <c r="H3909" s="126"/>
      <c r="I3909" s="126"/>
      <c r="J3909" s="124"/>
      <c r="K3909" s="124" t="s">
        <v>544</v>
      </c>
      <c r="L3909" s="126"/>
      <c r="M3909" s="127"/>
      <c r="N3909" s="127"/>
    </row>
    <row r="3910" spans="6:14" x14ac:dyDescent="0.25">
      <c r="F3910" s="124" t="s">
        <v>545</v>
      </c>
      <c r="G3910" s="126" t="s">
        <v>198</v>
      </c>
      <c r="H3910" s="126"/>
      <c r="I3910" s="126"/>
      <c r="J3910" s="124"/>
      <c r="K3910" s="124" t="s">
        <v>546</v>
      </c>
      <c r="L3910" s="126" t="s">
        <v>975</v>
      </c>
      <c r="M3910" s="127"/>
      <c r="N3910" s="127"/>
    </row>
    <row r="3911" spans="6:14" x14ac:dyDescent="0.25">
      <c r="F3911" s="126"/>
      <c r="G3911" s="126"/>
      <c r="H3911" s="126"/>
      <c r="I3911" s="126"/>
      <c r="J3911" s="126"/>
      <c r="K3911" s="126"/>
      <c r="L3911" s="126"/>
      <c r="M3911" s="127"/>
      <c r="N3911" s="127"/>
    </row>
    <row r="3912" spans="6:14" x14ac:dyDescent="0.25">
      <c r="F3912" s="124" t="s">
        <v>533</v>
      </c>
      <c r="G3912" s="125">
        <v>9179221</v>
      </c>
      <c r="H3912" s="126"/>
      <c r="I3912" s="126"/>
      <c r="J3912" s="124"/>
      <c r="K3912" s="124" t="s">
        <v>124</v>
      </c>
      <c r="L3912" s="126" t="s">
        <v>2537</v>
      </c>
      <c r="M3912" s="127"/>
      <c r="N3912" s="127"/>
    </row>
    <row r="3913" spans="6:14" x14ac:dyDescent="0.25">
      <c r="F3913" s="124" t="s">
        <v>535</v>
      </c>
      <c r="G3913" s="126" t="s">
        <v>2538</v>
      </c>
      <c r="H3913" s="126"/>
      <c r="I3913" s="126"/>
      <c r="J3913" s="124"/>
      <c r="K3913" s="124" t="s">
        <v>537</v>
      </c>
      <c r="L3913" s="126" t="s">
        <v>961</v>
      </c>
      <c r="M3913" s="127"/>
      <c r="N3913" s="127"/>
    </row>
    <row r="3914" spans="6:14" x14ac:dyDescent="0.25">
      <c r="F3914" s="124" t="s">
        <v>539</v>
      </c>
      <c r="G3914" s="126" t="s">
        <v>962</v>
      </c>
      <c r="H3914" s="126" t="s">
        <v>963</v>
      </c>
      <c r="I3914" s="128">
        <v>891346245</v>
      </c>
      <c r="J3914" s="124" t="s">
        <v>542</v>
      </c>
      <c r="K3914" s="126"/>
      <c r="L3914" s="126" t="s">
        <v>687</v>
      </c>
      <c r="M3914" s="127"/>
      <c r="N3914" s="127"/>
    </row>
    <row r="3915" spans="6:14" x14ac:dyDescent="0.25">
      <c r="F3915" s="124"/>
      <c r="G3915" s="126"/>
      <c r="H3915" s="126"/>
      <c r="I3915" s="126"/>
      <c r="J3915" s="124"/>
      <c r="K3915" s="124" t="s">
        <v>544</v>
      </c>
      <c r="L3915" s="126"/>
      <c r="M3915" s="127"/>
      <c r="N3915" s="127"/>
    </row>
    <row r="3916" spans="6:14" x14ac:dyDescent="0.25">
      <c r="F3916" s="124" t="s">
        <v>545</v>
      </c>
      <c r="G3916" s="126" t="s">
        <v>198</v>
      </c>
      <c r="H3916" s="126"/>
      <c r="I3916" s="126"/>
      <c r="J3916" s="124"/>
      <c r="K3916" s="124" t="s">
        <v>546</v>
      </c>
      <c r="L3916" s="126" t="s">
        <v>198</v>
      </c>
      <c r="M3916" s="127"/>
      <c r="N3916" s="127"/>
    </row>
    <row r="3917" spans="6:14" x14ac:dyDescent="0.25">
      <c r="F3917" s="126"/>
      <c r="G3917" s="126"/>
      <c r="H3917" s="126"/>
      <c r="I3917" s="126"/>
      <c r="J3917" s="126"/>
      <c r="K3917" s="126"/>
      <c r="L3917" s="126"/>
      <c r="M3917" s="127"/>
      <c r="N3917" s="127"/>
    </row>
    <row r="3918" spans="6:14" x14ac:dyDescent="0.25">
      <c r="F3918" s="124" t="s">
        <v>533</v>
      </c>
      <c r="G3918" s="125">
        <v>9179321</v>
      </c>
      <c r="H3918" s="126"/>
      <c r="I3918" s="126"/>
      <c r="J3918" s="124"/>
      <c r="K3918" s="124" t="s">
        <v>124</v>
      </c>
      <c r="L3918" s="126" t="s">
        <v>2539</v>
      </c>
      <c r="M3918" s="127"/>
      <c r="N3918" s="127"/>
    </row>
    <row r="3919" spans="6:14" x14ac:dyDescent="0.25">
      <c r="F3919" s="124" t="s">
        <v>535</v>
      </c>
      <c r="G3919" s="126" t="s">
        <v>2540</v>
      </c>
      <c r="H3919" s="126"/>
      <c r="I3919" s="126"/>
      <c r="J3919" s="124"/>
      <c r="K3919" s="124" t="s">
        <v>537</v>
      </c>
      <c r="L3919" s="126" t="s">
        <v>961</v>
      </c>
      <c r="M3919" s="127"/>
      <c r="N3919" s="127"/>
    </row>
    <row r="3920" spans="6:14" x14ac:dyDescent="0.25">
      <c r="F3920" s="124" t="s">
        <v>539</v>
      </c>
      <c r="G3920" s="126" t="s">
        <v>962</v>
      </c>
      <c r="H3920" s="126" t="s">
        <v>963</v>
      </c>
      <c r="I3920" s="128">
        <v>891346245</v>
      </c>
      <c r="J3920" s="124" t="s">
        <v>542</v>
      </c>
      <c r="K3920" s="126"/>
      <c r="L3920" s="126" t="s">
        <v>687</v>
      </c>
      <c r="M3920" s="127"/>
      <c r="N3920" s="127"/>
    </row>
    <row r="3921" spans="6:14" x14ac:dyDescent="0.25">
      <c r="F3921" s="124"/>
      <c r="G3921" s="126"/>
      <c r="H3921" s="126"/>
      <c r="I3921" s="126"/>
      <c r="J3921" s="124"/>
      <c r="K3921" s="124" t="s">
        <v>544</v>
      </c>
      <c r="L3921" s="126"/>
      <c r="M3921" s="127"/>
      <c r="N3921" s="127"/>
    </row>
    <row r="3922" spans="6:14" x14ac:dyDescent="0.25">
      <c r="F3922" s="124" t="s">
        <v>545</v>
      </c>
      <c r="G3922" s="126" t="s">
        <v>198</v>
      </c>
      <c r="H3922" s="126"/>
      <c r="I3922" s="126"/>
      <c r="J3922" s="124"/>
      <c r="K3922" s="124" t="s">
        <v>546</v>
      </c>
      <c r="L3922" s="126" t="s">
        <v>198</v>
      </c>
      <c r="M3922" s="127"/>
      <c r="N3922" s="127"/>
    </row>
    <row r="3923" spans="6:14" x14ac:dyDescent="0.25">
      <c r="F3923" s="126"/>
      <c r="G3923" s="126"/>
      <c r="H3923" s="126"/>
      <c r="I3923" s="126"/>
      <c r="J3923" s="126"/>
      <c r="K3923" s="126"/>
      <c r="L3923" s="126"/>
      <c r="M3923" s="127"/>
      <c r="N3923" s="127"/>
    </row>
    <row r="3924" spans="6:14" x14ac:dyDescent="0.25">
      <c r="F3924" s="124" t="s">
        <v>533</v>
      </c>
      <c r="G3924" s="125">
        <v>9179421</v>
      </c>
      <c r="H3924" s="126"/>
      <c r="I3924" s="126"/>
      <c r="J3924" s="124"/>
      <c r="K3924" s="124" t="s">
        <v>124</v>
      </c>
      <c r="L3924" s="126" t="s">
        <v>2541</v>
      </c>
      <c r="M3924" s="127"/>
      <c r="N3924" s="127"/>
    </row>
    <row r="3925" spans="6:14" x14ac:dyDescent="0.25">
      <c r="F3925" s="124" t="s">
        <v>535</v>
      </c>
      <c r="G3925" s="126" t="s">
        <v>2542</v>
      </c>
      <c r="H3925" s="126"/>
      <c r="I3925" s="126"/>
      <c r="J3925" s="124"/>
      <c r="K3925" s="124" t="s">
        <v>537</v>
      </c>
      <c r="L3925" s="126" t="s">
        <v>961</v>
      </c>
      <c r="M3925" s="127"/>
      <c r="N3925" s="127"/>
    </row>
    <row r="3926" spans="6:14" x14ac:dyDescent="0.25">
      <c r="F3926" s="124" t="s">
        <v>539</v>
      </c>
      <c r="G3926" s="126" t="s">
        <v>962</v>
      </c>
      <c r="H3926" s="126" t="s">
        <v>963</v>
      </c>
      <c r="I3926" s="128">
        <v>891346245</v>
      </c>
      <c r="J3926" s="124" t="s">
        <v>542</v>
      </c>
      <c r="K3926" s="126"/>
      <c r="L3926" s="126" t="s">
        <v>687</v>
      </c>
      <c r="M3926" s="127"/>
      <c r="N3926" s="127"/>
    </row>
    <row r="3927" spans="6:14" x14ac:dyDescent="0.25">
      <c r="F3927" s="124"/>
      <c r="G3927" s="126"/>
      <c r="H3927" s="126"/>
      <c r="I3927" s="126"/>
      <c r="J3927" s="124"/>
      <c r="K3927" s="124" t="s">
        <v>544</v>
      </c>
      <c r="L3927" s="126"/>
      <c r="M3927" s="127"/>
      <c r="N3927" s="127"/>
    </row>
    <row r="3928" spans="6:14" x14ac:dyDescent="0.25">
      <c r="F3928" s="124" t="s">
        <v>545</v>
      </c>
      <c r="G3928" s="126" t="s">
        <v>198</v>
      </c>
      <c r="H3928" s="126"/>
      <c r="I3928" s="126"/>
      <c r="J3928" s="124"/>
      <c r="K3928" s="124" t="s">
        <v>546</v>
      </c>
      <c r="L3928" s="126" t="s">
        <v>198</v>
      </c>
      <c r="M3928" s="127"/>
      <c r="N3928" s="127"/>
    </row>
    <row r="3929" spans="6:14" x14ac:dyDescent="0.25">
      <c r="F3929" s="126"/>
      <c r="G3929" s="126"/>
      <c r="H3929" s="126"/>
      <c r="I3929" s="126"/>
      <c r="J3929" s="126"/>
      <c r="K3929" s="126"/>
      <c r="L3929" s="126"/>
      <c r="M3929" s="127"/>
      <c r="N3929" s="127"/>
    </row>
    <row r="3930" spans="6:14" x14ac:dyDescent="0.25">
      <c r="F3930" s="124" t="s">
        <v>533</v>
      </c>
      <c r="G3930" s="125">
        <v>9179521</v>
      </c>
      <c r="H3930" s="126"/>
      <c r="I3930" s="126"/>
      <c r="J3930" s="124"/>
      <c r="K3930" s="124" t="s">
        <v>124</v>
      </c>
      <c r="L3930" s="126" t="s">
        <v>2543</v>
      </c>
      <c r="M3930" s="127"/>
      <c r="N3930" s="127"/>
    </row>
    <row r="3931" spans="6:14" x14ac:dyDescent="0.25">
      <c r="F3931" s="124" t="s">
        <v>535</v>
      </c>
      <c r="G3931" s="126" t="s">
        <v>2544</v>
      </c>
      <c r="H3931" s="126"/>
      <c r="I3931" s="126"/>
      <c r="J3931" s="124"/>
      <c r="K3931" s="124" t="s">
        <v>537</v>
      </c>
      <c r="L3931" s="126" t="s">
        <v>961</v>
      </c>
      <c r="M3931" s="127"/>
      <c r="N3931" s="127"/>
    </row>
    <row r="3932" spans="6:14" x14ac:dyDescent="0.25">
      <c r="F3932" s="124" t="s">
        <v>539</v>
      </c>
      <c r="G3932" s="126" t="s">
        <v>962</v>
      </c>
      <c r="H3932" s="126" t="s">
        <v>963</v>
      </c>
      <c r="I3932" s="128">
        <v>891346245</v>
      </c>
      <c r="J3932" s="124" t="s">
        <v>542</v>
      </c>
      <c r="K3932" s="126"/>
      <c r="L3932" s="126" t="s">
        <v>687</v>
      </c>
      <c r="M3932" s="127"/>
      <c r="N3932" s="127"/>
    </row>
    <row r="3933" spans="6:14" x14ac:dyDescent="0.25">
      <c r="F3933" s="124"/>
      <c r="G3933" s="126"/>
      <c r="H3933" s="126"/>
      <c r="I3933" s="126"/>
      <c r="J3933" s="124"/>
      <c r="K3933" s="124" t="s">
        <v>544</v>
      </c>
      <c r="L3933" s="126"/>
      <c r="M3933" s="127"/>
      <c r="N3933" s="127"/>
    </row>
    <row r="3934" spans="6:14" x14ac:dyDescent="0.25">
      <c r="F3934" s="124" t="s">
        <v>545</v>
      </c>
      <c r="G3934" s="126" t="s">
        <v>198</v>
      </c>
      <c r="H3934" s="126"/>
      <c r="I3934" s="126"/>
      <c r="J3934" s="124"/>
      <c r="K3934" s="124" t="s">
        <v>546</v>
      </c>
      <c r="L3934" s="126" t="s">
        <v>198</v>
      </c>
      <c r="M3934" s="127"/>
      <c r="N3934" s="127"/>
    </row>
    <row r="3935" spans="6:14" x14ac:dyDescent="0.25">
      <c r="F3935" s="126"/>
      <c r="G3935" s="126"/>
      <c r="H3935" s="126"/>
      <c r="I3935" s="126"/>
      <c r="J3935" s="126"/>
      <c r="K3935" s="126"/>
      <c r="L3935" s="126"/>
      <c r="M3935" s="127"/>
      <c r="N3935" s="127"/>
    </row>
    <row r="3936" spans="6:14" x14ac:dyDescent="0.25">
      <c r="F3936" s="124" t="s">
        <v>533</v>
      </c>
      <c r="G3936" s="125">
        <v>9179921</v>
      </c>
      <c r="H3936" s="126"/>
      <c r="I3936" s="126"/>
      <c r="J3936" s="124"/>
      <c r="K3936" s="124" t="s">
        <v>124</v>
      </c>
      <c r="L3936" s="126" t="s">
        <v>2545</v>
      </c>
      <c r="M3936" s="127"/>
      <c r="N3936" s="127"/>
    </row>
    <row r="3937" spans="6:14" x14ac:dyDescent="0.25">
      <c r="F3937" s="124" t="s">
        <v>535</v>
      </c>
      <c r="G3937" s="126" t="s">
        <v>2174</v>
      </c>
      <c r="H3937" s="126"/>
      <c r="I3937" s="126"/>
      <c r="J3937" s="124"/>
      <c r="K3937" s="124" t="s">
        <v>537</v>
      </c>
      <c r="L3937" s="126" t="s">
        <v>961</v>
      </c>
      <c r="M3937" s="127"/>
      <c r="N3937" s="127"/>
    </row>
    <row r="3938" spans="6:14" x14ac:dyDescent="0.25">
      <c r="F3938" s="124" t="s">
        <v>539</v>
      </c>
      <c r="G3938" s="126" t="s">
        <v>962</v>
      </c>
      <c r="H3938" s="126" t="s">
        <v>963</v>
      </c>
      <c r="I3938" s="128">
        <v>891346245</v>
      </c>
      <c r="J3938" s="124" t="s">
        <v>542</v>
      </c>
      <c r="K3938" s="126"/>
      <c r="L3938" s="126" t="s">
        <v>687</v>
      </c>
      <c r="M3938" s="127"/>
      <c r="N3938" s="127"/>
    </row>
    <row r="3939" spans="6:14" x14ac:dyDescent="0.25">
      <c r="F3939" s="124"/>
      <c r="G3939" s="126"/>
      <c r="H3939" s="126"/>
      <c r="I3939" s="126"/>
      <c r="J3939" s="124"/>
      <c r="K3939" s="124" t="s">
        <v>544</v>
      </c>
      <c r="L3939" s="126"/>
      <c r="M3939" s="127"/>
      <c r="N3939" s="127"/>
    </row>
    <row r="3940" spans="6:14" x14ac:dyDescent="0.25">
      <c r="F3940" s="124" t="s">
        <v>545</v>
      </c>
      <c r="G3940" s="126" t="s">
        <v>198</v>
      </c>
      <c r="H3940" s="126"/>
      <c r="I3940" s="126"/>
      <c r="J3940" s="124"/>
      <c r="K3940" s="124" t="s">
        <v>546</v>
      </c>
      <c r="L3940" s="126" t="s">
        <v>198</v>
      </c>
      <c r="M3940" s="127"/>
      <c r="N3940" s="127"/>
    </row>
    <row r="3941" spans="6:14" x14ac:dyDescent="0.25">
      <c r="F3941" s="126"/>
      <c r="G3941" s="126"/>
      <c r="H3941" s="126"/>
      <c r="I3941" s="126"/>
      <c r="J3941" s="126"/>
      <c r="K3941" s="126"/>
      <c r="L3941" s="126"/>
      <c r="M3941" s="127"/>
      <c r="N3941" s="127"/>
    </row>
    <row r="3942" spans="6:14" x14ac:dyDescent="0.25">
      <c r="F3942" s="126"/>
      <c r="G3942" s="126"/>
      <c r="H3942" s="126"/>
      <c r="I3942" s="126"/>
      <c r="J3942" s="129" t="s">
        <v>586</v>
      </c>
      <c r="K3942" s="130">
        <v>80</v>
      </c>
      <c r="L3942" s="129" t="s">
        <v>587</v>
      </c>
      <c r="M3942" s="127"/>
      <c r="N3942" s="127"/>
    </row>
    <row r="3943" spans="6:14" x14ac:dyDescent="0.25">
      <c r="F3943" s="126"/>
      <c r="G3943" s="126"/>
      <c r="H3943" s="126"/>
      <c r="I3943" s="126"/>
      <c r="J3943" s="126"/>
      <c r="K3943" s="126"/>
      <c r="L3943" s="126"/>
      <c r="M3943" s="127"/>
      <c r="N3943" s="127"/>
    </row>
    <row r="3944" spans="6:14" x14ac:dyDescent="0.25">
      <c r="F3944" s="124"/>
      <c r="G3944" s="124"/>
      <c r="H3944" s="124"/>
      <c r="I3944" s="126"/>
      <c r="J3944" s="126"/>
      <c r="K3944" s="126"/>
      <c r="L3944" s="126"/>
      <c r="M3944" s="127"/>
      <c r="N3944" s="127"/>
    </row>
    <row r="3945" spans="6:14" x14ac:dyDescent="0.25">
      <c r="F3945" s="126" t="s">
        <v>588</v>
      </c>
      <c r="G3945" s="126"/>
      <c r="H3945" s="126"/>
      <c r="I3945" s="126"/>
      <c r="J3945" s="126"/>
      <c r="K3945" s="126"/>
      <c r="L3945" s="126"/>
      <c r="M3945" s="127"/>
      <c r="N3945" s="127"/>
    </row>
    <row r="3946" spans="6:14" x14ac:dyDescent="0.25">
      <c r="F3946" s="126" t="s">
        <v>589</v>
      </c>
      <c r="G3946" s="126"/>
      <c r="H3946" s="126"/>
      <c r="I3946" s="126"/>
      <c r="J3946" s="126"/>
      <c r="K3946" s="126"/>
      <c r="L3946" s="126"/>
      <c r="M3946" s="127"/>
      <c r="N3946" s="127"/>
    </row>
    <row r="3947" spans="6:14" x14ac:dyDescent="0.25">
      <c r="F3947" s="126"/>
      <c r="G3947" s="126"/>
      <c r="H3947" s="126"/>
      <c r="I3947" s="126"/>
      <c r="J3947" s="126"/>
      <c r="K3947" s="126"/>
      <c r="L3947" s="126"/>
      <c r="M3947" s="127"/>
      <c r="N3947" s="127"/>
    </row>
    <row r="3948" spans="6:14" x14ac:dyDescent="0.25">
      <c r="F3948" s="124" t="s">
        <v>533</v>
      </c>
      <c r="G3948" s="125">
        <v>9180021</v>
      </c>
      <c r="H3948" s="126"/>
      <c r="I3948" s="126"/>
      <c r="J3948" s="124"/>
      <c r="K3948" s="124" t="s">
        <v>124</v>
      </c>
      <c r="L3948" s="126" t="s">
        <v>2546</v>
      </c>
      <c r="M3948" s="127"/>
      <c r="N3948" s="127"/>
    </row>
    <row r="3949" spans="6:14" x14ac:dyDescent="0.25">
      <c r="F3949" s="124" t="s">
        <v>535</v>
      </c>
      <c r="G3949" s="126" t="s">
        <v>2547</v>
      </c>
      <c r="H3949" s="126"/>
      <c r="I3949" s="126"/>
      <c r="J3949" s="124"/>
      <c r="K3949" s="124" t="s">
        <v>537</v>
      </c>
      <c r="L3949" s="126" t="s">
        <v>2548</v>
      </c>
      <c r="M3949" s="127"/>
      <c r="N3949" s="127"/>
    </row>
    <row r="3950" spans="6:14" x14ac:dyDescent="0.25">
      <c r="F3950" s="124" t="s">
        <v>539</v>
      </c>
      <c r="G3950" s="126" t="s">
        <v>2442</v>
      </c>
      <c r="H3950" s="126" t="s">
        <v>1032</v>
      </c>
      <c r="I3950" s="128">
        <v>494649501</v>
      </c>
      <c r="J3950" s="124" t="s">
        <v>542</v>
      </c>
      <c r="K3950" s="126"/>
      <c r="L3950" s="126" t="s">
        <v>687</v>
      </c>
      <c r="M3950" s="127"/>
      <c r="N3950" s="127"/>
    </row>
    <row r="3951" spans="6:14" x14ac:dyDescent="0.25">
      <c r="F3951" s="124"/>
      <c r="G3951" s="126"/>
      <c r="H3951" s="126"/>
      <c r="I3951" s="126"/>
      <c r="J3951" s="124"/>
      <c r="K3951" s="124" t="s">
        <v>544</v>
      </c>
      <c r="L3951" s="126"/>
      <c r="M3951" s="127"/>
      <c r="N3951" s="127"/>
    </row>
    <row r="3952" spans="6:14" x14ac:dyDescent="0.25">
      <c r="F3952" s="124" t="s">
        <v>545</v>
      </c>
      <c r="G3952" s="126" t="s">
        <v>198</v>
      </c>
      <c r="H3952" s="126"/>
      <c r="I3952" s="126"/>
      <c r="J3952" s="124"/>
      <c r="K3952" s="124" t="s">
        <v>546</v>
      </c>
      <c r="L3952" s="126" t="s">
        <v>198</v>
      </c>
      <c r="M3952" s="127"/>
      <c r="N3952" s="127"/>
    </row>
    <row r="3953" spans="6:14" x14ac:dyDescent="0.25">
      <c r="F3953" s="126"/>
      <c r="G3953" s="126"/>
      <c r="H3953" s="126"/>
      <c r="I3953" s="126"/>
      <c r="J3953" s="126"/>
      <c r="K3953" s="126"/>
      <c r="L3953" s="126"/>
      <c r="M3953" s="127"/>
      <c r="N3953" s="127"/>
    </row>
    <row r="3954" spans="6:14" x14ac:dyDescent="0.25">
      <c r="F3954" s="124" t="s">
        <v>533</v>
      </c>
      <c r="G3954" s="125">
        <v>9180121</v>
      </c>
      <c r="H3954" s="126"/>
      <c r="I3954" s="126"/>
      <c r="J3954" s="124"/>
      <c r="K3954" s="124" t="s">
        <v>124</v>
      </c>
      <c r="L3954" s="126" t="s">
        <v>2549</v>
      </c>
      <c r="M3954" s="127"/>
      <c r="N3954" s="127"/>
    </row>
    <row r="3955" spans="6:14" x14ac:dyDescent="0.25">
      <c r="F3955" s="124" t="s">
        <v>535</v>
      </c>
      <c r="G3955" s="126" t="s">
        <v>1051</v>
      </c>
      <c r="H3955" s="126"/>
      <c r="I3955" s="126"/>
      <c r="J3955" s="124"/>
      <c r="K3955" s="124" t="s">
        <v>537</v>
      </c>
      <c r="L3955" s="126" t="s">
        <v>961</v>
      </c>
      <c r="M3955" s="127"/>
      <c r="N3955" s="127"/>
    </row>
    <row r="3956" spans="6:14" x14ac:dyDescent="0.25">
      <c r="F3956" s="124" t="s">
        <v>539</v>
      </c>
      <c r="G3956" s="126" t="s">
        <v>962</v>
      </c>
      <c r="H3956" s="126" t="s">
        <v>963</v>
      </c>
      <c r="I3956" s="128">
        <v>891346245</v>
      </c>
      <c r="J3956" s="124" t="s">
        <v>542</v>
      </c>
      <c r="K3956" s="126"/>
      <c r="L3956" s="126" t="s">
        <v>687</v>
      </c>
      <c r="M3956" s="127"/>
      <c r="N3956" s="127"/>
    </row>
    <row r="3957" spans="6:14" x14ac:dyDescent="0.25">
      <c r="F3957" s="124"/>
      <c r="G3957" s="126"/>
      <c r="H3957" s="126"/>
      <c r="I3957" s="126"/>
      <c r="J3957" s="124"/>
      <c r="K3957" s="124" t="s">
        <v>544</v>
      </c>
      <c r="L3957" s="126"/>
      <c r="M3957" s="127"/>
      <c r="N3957" s="127"/>
    </row>
    <row r="3958" spans="6:14" x14ac:dyDescent="0.25">
      <c r="F3958" s="124" t="s">
        <v>545</v>
      </c>
      <c r="G3958" s="126" t="s">
        <v>198</v>
      </c>
      <c r="H3958" s="126"/>
      <c r="I3958" s="126"/>
      <c r="J3958" s="124"/>
      <c r="K3958" s="124" t="s">
        <v>546</v>
      </c>
      <c r="L3958" s="126" t="s">
        <v>198</v>
      </c>
      <c r="M3958" s="127"/>
      <c r="N3958" s="127"/>
    </row>
    <row r="3959" spans="6:14" x14ac:dyDescent="0.25">
      <c r="F3959" s="126"/>
      <c r="G3959" s="126"/>
      <c r="H3959" s="126"/>
      <c r="I3959" s="126"/>
      <c r="J3959" s="126"/>
      <c r="K3959" s="126"/>
      <c r="L3959" s="126"/>
      <c r="M3959" s="127"/>
      <c r="N3959" s="127"/>
    </row>
    <row r="3960" spans="6:14" x14ac:dyDescent="0.25">
      <c r="F3960" s="124" t="s">
        <v>533</v>
      </c>
      <c r="G3960" s="128">
        <v>10001521</v>
      </c>
      <c r="H3960" s="126"/>
      <c r="I3960" s="126"/>
      <c r="J3960" s="124"/>
      <c r="K3960" s="124" t="s">
        <v>124</v>
      </c>
      <c r="L3960" s="126" t="s">
        <v>2550</v>
      </c>
      <c r="M3960" s="127"/>
      <c r="N3960" s="127"/>
    </row>
    <row r="3961" spans="6:14" x14ac:dyDescent="0.25">
      <c r="F3961" s="124" t="s">
        <v>535</v>
      </c>
      <c r="G3961" s="126" t="s">
        <v>2551</v>
      </c>
      <c r="H3961" s="126"/>
      <c r="I3961" s="126"/>
      <c r="J3961" s="124"/>
      <c r="K3961" s="124" t="s">
        <v>537</v>
      </c>
      <c r="L3961" s="126" t="s">
        <v>2552</v>
      </c>
      <c r="M3961" s="127"/>
      <c r="N3961" s="127"/>
    </row>
    <row r="3962" spans="6:14" x14ac:dyDescent="0.25">
      <c r="F3962" s="124" t="s">
        <v>539</v>
      </c>
      <c r="G3962" s="126" t="s">
        <v>1553</v>
      </c>
      <c r="H3962" s="126" t="s">
        <v>941</v>
      </c>
      <c r="I3962" s="128">
        <v>631012015</v>
      </c>
      <c r="J3962" s="124" t="s">
        <v>542</v>
      </c>
      <c r="K3962" s="126"/>
      <c r="L3962" s="126" t="s">
        <v>2553</v>
      </c>
      <c r="M3962" s="127"/>
      <c r="N3962" s="127"/>
    </row>
    <row r="3963" spans="6:14" x14ac:dyDescent="0.25">
      <c r="F3963" s="124"/>
      <c r="G3963" s="126"/>
      <c r="H3963" s="126"/>
      <c r="I3963" s="126"/>
      <c r="J3963" s="124"/>
      <c r="K3963" s="124" t="s">
        <v>544</v>
      </c>
      <c r="L3963" s="126"/>
      <c r="M3963" s="127"/>
      <c r="N3963" s="127"/>
    </row>
    <row r="3964" spans="6:14" x14ac:dyDescent="0.25">
      <c r="F3964" s="124" t="s">
        <v>545</v>
      </c>
      <c r="G3964" s="126" t="s">
        <v>198</v>
      </c>
      <c r="H3964" s="126"/>
      <c r="I3964" s="126"/>
      <c r="J3964" s="124"/>
      <c r="K3964" s="124" t="s">
        <v>546</v>
      </c>
      <c r="L3964" s="126" t="s">
        <v>2554</v>
      </c>
      <c r="M3964" s="127"/>
      <c r="N3964" s="127"/>
    </row>
    <row r="3965" spans="6:14" x14ac:dyDescent="0.25">
      <c r="F3965" s="126"/>
      <c r="G3965" s="126"/>
      <c r="H3965" s="126"/>
      <c r="I3965" s="126"/>
      <c r="J3965" s="126"/>
      <c r="K3965" s="126"/>
      <c r="L3965" s="126"/>
      <c r="M3965" s="127"/>
      <c r="N3965" s="127"/>
    </row>
    <row r="3966" spans="6:14" x14ac:dyDescent="0.25">
      <c r="F3966" s="124" t="s">
        <v>533</v>
      </c>
      <c r="G3966" s="128">
        <v>10002521</v>
      </c>
      <c r="H3966" s="126"/>
      <c r="I3966" s="126"/>
      <c r="J3966" s="124"/>
      <c r="K3966" s="124" t="s">
        <v>124</v>
      </c>
      <c r="L3966" s="126" t="s">
        <v>2555</v>
      </c>
      <c r="M3966" s="127"/>
      <c r="N3966" s="127"/>
    </row>
    <row r="3967" spans="6:14" x14ac:dyDescent="0.25">
      <c r="F3967" s="124" t="s">
        <v>535</v>
      </c>
      <c r="G3967" s="126" t="s">
        <v>731</v>
      </c>
      <c r="H3967" s="126"/>
      <c r="I3967" s="126"/>
      <c r="J3967" s="124"/>
      <c r="K3967" s="124" t="s">
        <v>537</v>
      </c>
      <c r="L3967" s="126" t="s">
        <v>732</v>
      </c>
      <c r="M3967" s="127"/>
      <c r="N3967" s="127"/>
    </row>
    <row r="3968" spans="6:14" x14ac:dyDescent="0.25">
      <c r="F3968" s="124" t="s">
        <v>539</v>
      </c>
      <c r="G3968" s="126" t="s">
        <v>622</v>
      </c>
      <c r="H3968" s="126" t="s">
        <v>623</v>
      </c>
      <c r="I3968" s="128">
        <v>598081898</v>
      </c>
      <c r="J3968" s="124" t="s">
        <v>542</v>
      </c>
      <c r="K3968" s="126"/>
      <c r="L3968" s="126" t="s">
        <v>733</v>
      </c>
      <c r="M3968" s="127"/>
      <c r="N3968" s="127"/>
    </row>
    <row r="3969" spans="6:14" x14ac:dyDescent="0.25">
      <c r="F3969" s="124"/>
      <c r="G3969" s="126"/>
      <c r="H3969" s="126"/>
      <c r="I3969" s="126"/>
      <c r="J3969" s="124"/>
      <c r="K3969" s="124" t="s">
        <v>544</v>
      </c>
      <c r="L3969" s="126"/>
      <c r="M3969" s="127"/>
      <c r="N3969" s="127"/>
    </row>
    <row r="3970" spans="6:14" x14ac:dyDescent="0.25">
      <c r="F3970" s="124" t="s">
        <v>545</v>
      </c>
      <c r="G3970" s="126" t="s">
        <v>198</v>
      </c>
      <c r="H3970" s="126"/>
      <c r="I3970" s="126"/>
      <c r="J3970" s="124"/>
      <c r="K3970" s="124" t="s">
        <v>546</v>
      </c>
      <c r="L3970" s="126" t="s">
        <v>734</v>
      </c>
      <c r="M3970" s="127"/>
      <c r="N3970" s="127"/>
    </row>
    <row r="3971" spans="6:14" x14ac:dyDescent="0.25">
      <c r="F3971" s="126"/>
      <c r="G3971" s="126"/>
      <c r="H3971" s="126"/>
      <c r="I3971" s="126"/>
      <c r="J3971" s="126"/>
      <c r="K3971" s="126"/>
      <c r="L3971" s="126"/>
      <c r="M3971" s="127"/>
      <c r="N3971" s="127"/>
    </row>
    <row r="3972" spans="6:14" x14ac:dyDescent="0.25">
      <c r="F3972" s="124" t="s">
        <v>533</v>
      </c>
      <c r="G3972" s="128">
        <v>10004021</v>
      </c>
      <c r="H3972" s="126"/>
      <c r="I3972" s="126"/>
      <c r="J3972" s="124"/>
      <c r="K3972" s="124" t="s">
        <v>124</v>
      </c>
      <c r="L3972" s="126" t="s">
        <v>2556</v>
      </c>
      <c r="M3972" s="127"/>
      <c r="N3972" s="127"/>
    </row>
    <row r="3973" spans="6:14" x14ac:dyDescent="0.25">
      <c r="F3973" s="124" t="s">
        <v>535</v>
      </c>
      <c r="G3973" s="126" t="s">
        <v>2557</v>
      </c>
      <c r="H3973" s="126"/>
      <c r="I3973" s="126"/>
      <c r="J3973" s="124"/>
      <c r="K3973" s="124" t="s">
        <v>537</v>
      </c>
      <c r="L3973" s="126" t="s">
        <v>2558</v>
      </c>
      <c r="M3973" s="127"/>
      <c r="N3973" s="127"/>
    </row>
    <row r="3974" spans="6:14" x14ac:dyDescent="0.25">
      <c r="F3974" s="124" t="s">
        <v>539</v>
      </c>
      <c r="G3974" s="126" t="s">
        <v>646</v>
      </c>
      <c r="H3974" s="126" t="s">
        <v>541</v>
      </c>
      <c r="I3974" s="128">
        <v>832260324</v>
      </c>
      <c r="J3974" s="124" t="s">
        <v>542</v>
      </c>
      <c r="K3974" s="126"/>
      <c r="L3974" s="126" t="s">
        <v>2559</v>
      </c>
      <c r="M3974" s="127"/>
      <c r="N3974" s="127"/>
    </row>
    <row r="3975" spans="6:14" x14ac:dyDescent="0.25">
      <c r="F3975" s="124"/>
      <c r="G3975" s="126"/>
      <c r="H3975" s="126"/>
      <c r="I3975" s="126"/>
      <c r="J3975" s="124"/>
      <c r="K3975" s="124" t="s">
        <v>544</v>
      </c>
      <c r="L3975" s="126"/>
      <c r="M3975" s="127"/>
      <c r="N3975" s="127"/>
    </row>
    <row r="3976" spans="6:14" x14ac:dyDescent="0.25">
      <c r="F3976" s="124" t="s">
        <v>545</v>
      </c>
      <c r="G3976" s="126" t="s">
        <v>198</v>
      </c>
      <c r="H3976" s="126"/>
      <c r="I3976" s="126"/>
      <c r="J3976" s="124"/>
      <c r="K3976" s="124" t="s">
        <v>546</v>
      </c>
      <c r="L3976" s="126" t="s">
        <v>2560</v>
      </c>
      <c r="M3976" s="127"/>
      <c r="N3976" s="127"/>
    </row>
    <row r="3977" spans="6:14" x14ac:dyDescent="0.25">
      <c r="F3977" s="126"/>
      <c r="G3977" s="126"/>
      <c r="H3977" s="126"/>
      <c r="I3977" s="126"/>
      <c r="J3977" s="126"/>
      <c r="K3977" s="126"/>
      <c r="L3977" s="126"/>
      <c r="M3977" s="127"/>
      <c r="N3977" s="127"/>
    </row>
    <row r="3978" spans="6:14" x14ac:dyDescent="0.25">
      <c r="F3978" s="124" t="s">
        <v>533</v>
      </c>
      <c r="G3978" s="128">
        <v>10005021</v>
      </c>
      <c r="H3978" s="126"/>
      <c r="I3978" s="126"/>
      <c r="J3978" s="124"/>
      <c r="K3978" s="124" t="s">
        <v>124</v>
      </c>
      <c r="L3978" s="126" t="s">
        <v>2561</v>
      </c>
      <c r="M3978" s="127"/>
      <c r="N3978" s="127"/>
    </row>
    <row r="3979" spans="6:14" x14ac:dyDescent="0.25">
      <c r="F3979" s="124" t="s">
        <v>535</v>
      </c>
      <c r="G3979" s="126" t="s">
        <v>2562</v>
      </c>
      <c r="H3979" s="126"/>
      <c r="I3979" s="126"/>
      <c r="J3979" s="124"/>
      <c r="K3979" s="124" t="s">
        <v>537</v>
      </c>
      <c r="L3979" s="126" t="s">
        <v>2563</v>
      </c>
      <c r="M3979" s="127"/>
      <c r="N3979" s="127"/>
    </row>
    <row r="3980" spans="6:14" x14ac:dyDescent="0.25">
      <c r="F3980" s="124" t="s">
        <v>539</v>
      </c>
      <c r="G3980" s="126" t="s">
        <v>2564</v>
      </c>
      <c r="H3980" s="126" t="s">
        <v>541</v>
      </c>
      <c r="I3980" s="128">
        <v>836191030</v>
      </c>
      <c r="J3980" s="124" t="s">
        <v>542</v>
      </c>
      <c r="K3980" s="126"/>
      <c r="L3980" s="126" t="s">
        <v>2565</v>
      </c>
      <c r="M3980" s="127"/>
      <c r="N3980" s="127"/>
    </row>
    <row r="3981" spans="6:14" x14ac:dyDescent="0.25">
      <c r="F3981" s="124"/>
      <c r="G3981" s="126"/>
      <c r="H3981" s="126"/>
      <c r="I3981" s="126"/>
      <c r="J3981" s="124"/>
      <c r="K3981" s="124" t="s">
        <v>544</v>
      </c>
      <c r="L3981" s="126"/>
      <c r="M3981" s="127"/>
      <c r="N3981" s="127"/>
    </row>
    <row r="3982" spans="6:14" x14ac:dyDescent="0.25">
      <c r="F3982" s="124" t="s">
        <v>545</v>
      </c>
      <c r="G3982" s="126" t="s">
        <v>198</v>
      </c>
      <c r="H3982" s="126"/>
      <c r="I3982" s="126"/>
      <c r="J3982" s="124"/>
      <c r="K3982" s="124" t="s">
        <v>546</v>
      </c>
      <c r="L3982" s="126" t="s">
        <v>2566</v>
      </c>
      <c r="M3982" s="127"/>
      <c r="N3982" s="127"/>
    </row>
    <row r="3983" spans="6:14" x14ac:dyDescent="0.25">
      <c r="F3983" s="126"/>
      <c r="G3983" s="126"/>
      <c r="H3983" s="126"/>
      <c r="I3983" s="126"/>
      <c r="J3983" s="126"/>
      <c r="K3983" s="126"/>
      <c r="L3983" s="126"/>
      <c r="M3983" s="127"/>
      <c r="N3983" s="127"/>
    </row>
    <row r="3984" spans="6:14" x14ac:dyDescent="0.25">
      <c r="F3984" s="124" t="s">
        <v>533</v>
      </c>
      <c r="G3984" s="128">
        <v>10006021</v>
      </c>
      <c r="H3984" s="126"/>
      <c r="I3984" s="126"/>
      <c r="J3984" s="124"/>
      <c r="K3984" s="124" t="s">
        <v>124</v>
      </c>
      <c r="L3984" s="126" t="s">
        <v>2567</v>
      </c>
      <c r="M3984" s="127"/>
      <c r="N3984" s="127"/>
    </row>
    <row r="3985" spans="6:14" x14ac:dyDescent="0.25">
      <c r="F3985" s="124" t="s">
        <v>535</v>
      </c>
      <c r="G3985" s="126" t="s">
        <v>2568</v>
      </c>
      <c r="H3985" s="126"/>
      <c r="I3985" s="126"/>
      <c r="J3985" s="124"/>
      <c r="K3985" s="124" t="s">
        <v>537</v>
      </c>
      <c r="L3985" s="126" t="s">
        <v>2569</v>
      </c>
      <c r="M3985" s="127"/>
      <c r="N3985" s="127"/>
    </row>
    <row r="3986" spans="6:14" x14ac:dyDescent="0.25">
      <c r="F3986" s="124" t="s">
        <v>539</v>
      </c>
      <c r="G3986" s="126" t="s">
        <v>2570</v>
      </c>
      <c r="H3986" s="126" t="s">
        <v>541</v>
      </c>
      <c r="I3986" s="128">
        <v>833280089</v>
      </c>
      <c r="J3986" s="124" t="s">
        <v>542</v>
      </c>
      <c r="K3986" s="126"/>
      <c r="L3986" s="126" t="s">
        <v>2571</v>
      </c>
      <c r="M3986" s="127"/>
      <c r="N3986" s="127"/>
    </row>
    <row r="3987" spans="6:14" x14ac:dyDescent="0.25">
      <c r="F3987" s="124"/>
      <c r="G3987" s="126"/>
      <c r="H3987" s="126"/>
      <c r="I3987" s="126"/>
      <c r="J3987" s="124"/>
      <c r="K3987" s="124" t="s">
        <v>544</v>
      </c>
      <c r="L3987" s="126"/>
      <c r="M3987" s="127"/>
      <c r="N3987" s="127"/>
    </row>
    <row r="3988" spans="6:14" x14ac:dyDescent="0.25">
      <c r="F3988" s="124" t="s">
        <v>545</v>
      </c>
      <c r="G3988" s="126" t="s">
        <v>198</v>
      </c>
      <c r="H3988" s="126"/>
      <c r="I3988" s="126"/>
      <c r="J3988" s="124"/>
      <c r="K3988" s="124" t="s">
        <v>546</v>
      </c>
      <c r="L3988" s="126" t="s">
        <v>2572</v>
      </c>
      <c r="M3988" s="127"/>
      <c r="N3988" s="127"/>
    </row>
    <row r="3989" spans="6:14" x14ac:dyDescent="0.25">
      <c r="F3989" s="126"/>
      <c r="G3989" s="126"/>
      <c r="H3989" s="126"/>
      <c r="I3989" s="126"/>
      <c r="J3989" s="126"/>
      <c r="K3989" s="126"/>
      <c r="L3989" s="126"/>
      <c r="M3989" s="127"/>
      <c r="N3989" s="127"/>
    </row>
    <row r="3990" spans="6:14" x14ac:dyDescent="0.25">
      <c r="F3990" s="126"/>
      <c r="G3990" s="126"/>
      <c r="H3990" s="126"/>
      <c r="I3990" s="126"/>
      <c r="J3990" s="129" t="s">
        <v>586</v>
      </c>
      <c r="K3990" s="130">
        <v>81</v>
      </c>
      <c r="L3990" s="129" t="s">
        <v>587</v>
      </c>
      <c r="M3990" s="127"/>
      <c r="N3990" s="127"/>
    </row>
    <row r="3991" spans="6:14" x14ac:dyDescent="0.25">
      <c r="F3991" s="126"/>
      <c r="G3991" s="126"/>
      <c r="H3991" s="126"/>
      <c r="I3991" s="126"/>
      <c r="J3991" s="126"/>
      <c r="K3991" s="126"/>
      <c r="L3991" s="126"/>
      <c r="M3991" s="127"/>
      <c r="N3991" s="127"/>
    </row>
    <row r="3992" spans="6:14" x14ac:dyDescent="0.25">
      <c r="F3992" s="124"/>
      <c r="G3992" s="124"/>
      <c r="H3992" s="124"/>
      <c r="I3992" s="126"/>
      <c r="J3992" s="126"/>
      <c r="K3992" s="126"/>
      <c r="L3992" s="126"/>
      <c r="M3992" s="127"/>
      <c r="N3992" s="127"/>
    </row>
    <row r="3993" spans="6:14" x14ac:dyDescent="0.25">
      <c r="F3993" s="126" t="s">
        <v>588</v>
      </c>
      <c r="G3993" s="126"/>
      <c r="H3993" s="126"/>
      <c r="I3993" s="126"/>
      <c r="J3993" s="126"/>
      <c r="K3993" s="126"/>
      <c r="L3993" s="126"/>
      <c r="M3993" s="127"/>
      <c r="N3993" s="127"/>
    </row>
    <row r="3994" spans="6:14" x14ac:dyDescent="0.25">
      <c r="F3994" s="126" t="s">
        <v>589</v>
      </c>
      <c r="G3994" s="126"/>
      <c r="H3994" s="126"/>
      <c r="I3994" s="126"/>
      <c r="J3994" s="126"/>
      <c r="K3994" s="126"/>
      <c r="L3994" s="126"/>
      <c r="M3994" s="127"/>
      <c r="N3994" s="127"/>
    </row>
    <row r="3995" spans="6:14" x14ac:dyDescent="0.25">
      <c r="F3995" s="126"/>
      <c r="G3995" s="126"/>
      <c r="H3995" s="126"/>
      <c r="I3995" s="126"/>
      <c r="J3995" s="126"/>
      <c r="K3995" s="126"/>
      <c r="L3995" s="126"/>
      <c r="M3995" s="127"/>
      <c r="N3995" s="127"/>
    </row>
    <row r="3996" spans="6:14" x14ac:dyDescent="0.25">
      <c r="F3996" s="124" t="s">
        <v>533</v>
      </c>
      <c r="G3996" s="128">
        <v>10012521</v>
      </c>
      <c r="H3996" s="126"/>
      <c r="I3996" s="126"/>
      <c r="J3996" s="124"/>
      <c r="K3996" s="124" t="s">
        <v>124</v>
      </c>
      <c r="L3996" s="126" t="s">
        <v>2573</v>
      </c>
      <c r="M3996" s="127"/>
      <c r="N3996" s="127"/>
    </row>
    <row r="3997" spans="6:14" x14ac:dyDescent="0.25">
      <c r="F3997" s="124" t="s">
        <v>535</v>
      </c>
      <c r="G3997" s="126" t="s">
        <v>2574</v>
      </c>
      <c r="H3997" s="126"/>
      <c r="I3997" s="126"/>
      <c r="J3997" s="124"/>
      <c r="K3997" s="124" t="s">
        <v>537</v>
      </c>
      <c r="L3997" s="126" t="s">
        <v>2575</v>
      </c>
      <c r="M3997" s="127"/>
      <c r="N3997" s="127"/>
    </row>
    <row r="3998" spans="6:14" x14ac:dyDescent="0.25">
      <c r="F3998" s="124" t="s">
        <v>539</v>
      </c>
      <c r="G3998" s="126" t="s">
        <v>2576</v>
      </c>
      <c r="H3998" s="126" t="s">
        <v>871</v>
      </c>
      <c r="I3998" s="128">
        <v>327521807</v>
      </c>
      <c r="J3998" s="124" t="s">
        <v>542</v>
      </c>
      <c r="K3998" s="126"/>
      <c r="L3998" s="126" t="s">
        <v>2577</v>
      </c>
      <c r="M3998" s="127"/>
      <c r="N3998" s="127"/>
    </row>
    <row r="3999" spans="6:14" x14ac:dyDescent="0.25">
      <c r="F3999" s="124"/>
      <c r="G3999" s="126"/>
      <c r="H3999" s="126"/>
      <c r="I3999" s="126"/>
      <c r="J3999" s="124"/>
      <c r="K3999" s="124" t="s">
        <v>544</v>
      </c>
      <c r="L3999" s="126"/>
      <c r="M3999" s="127"/>
      <c r="N3999" s="127"/>
    </row>
    <row r="4000" spans="6:14" x14ac:dyDescent="0.25">
      <c r="F4000" s="124" t="s">
        <v>545</v>
      </c>
      <c r="G4000" s="126" t="s">
        <v>198</v>
      </c>
      <c r="H4000" s="126"/>
      <c r="I4000" s="126"/>
      <c r="J4000" s="124"/>
      <c r="K4000" s="124" t="s">
        <v>546</v>
      </c>
      <c r="L4000" s="126" t="s">
        <v>2578</v>
      </c>
      <c r="M4000" s="127"/>
      <c r="N4000" s="127"/>
    </row>
    <row r="4001" spans="6:14" x14ac:dyDescent="0.25">
      <c r="F4001" s="126"/>
      <c r="G4001" s="126"/>
      <c r="H4001" s="126"/>
      <c r="I4001" s="126"/>
      <c r="J4001" s="126"/>
      <c r="K4001" s="126"/>
      <c r="L4001" s="126"/>
      <c r="M4001" s="127"/>
      <c r="N4001" s="127"/>
    </row>
    <row r="4002" spans="6:14" x14ac:dyDescent="0.25">
      <c r="F4002" s="124" t="s">
        <v>533</v>
      </c>
      <c r="G4002" s="128">
        <v>10015021</v>
      </c>
      <c r="H4002" s="126"/>
      <c r="I4002" s="126"/>
      <c r="J4002" s="124"/>
      <c r="K4002" s="124" t="s">
        <v>124</v>
      </c>
      <c r="L4002" s="131" t="s">
        <v>2579</v>
      </c>
      <c r="M4002" s="127"/>
      <c r="N4002" s="127"/>
    </row>
    <row r="4003" spans="6:14" x14ac:dyDescent="0.25">
      <c r="F4003" s="126"/>
      <c r="G4003" s="126"/>
      <c r="H4003" s="126"/>
      <c r="I4003" s="126"/>
      <c r="J4003" s="126"/>
      <c r="K4003" s="126"/>
      <c r="L4003" s="131" t="s">
        <v>2580</v>
      </c>
      <c r="M4003" s="127"/>
      <c r="N4003" s="127"/>
    </row>
    <row r="4004" spans="6:14" x14ac:dyDescent="0.25">
      <c r="F4004" s="124" t="s">
        <v>535</v>
      </c>
      <c r="G4004" s="126" t="s">
        <v>2581</v>
      </c>
      <c r="H4004" s="126"/>
      <c r="I4004" s="126"/>
      <c r="J4004" s="124"/>
      <c r="K4004" s="124" t="s">
        <v>537</v>
      </c>
      <c r="L4004" s="126" t="s">
        <v>2582</v>
      </c>
      <c r="M4004" s="127"/>
      <c r="N4004" s="127"/>
    </row>
    <row r="4005" spans="6:14" x14ac:dyDescent="0.25">
      <c r="F4005" s="124" t="s">
        <v>539</v>
      </c>
      <c r="G4005" s="126" t="s">
        <v>2583</v>
      </c>
      <c r="H4005" s="126" t="s">
        <v>541</v>
      </c>
      <c r="I4005" s="128">
        <v>834230235</v>
      </c>
      <c r="J4005" s="124" t="s">
        <v>542</v>
      </c>
      <c r="K4005" s="126"/>
      <c r="L4005" s="126" t="s">
        <v>2584</v>
      </c>
      <c r="M4005" s="127"/>
      <c r="N4005" s="127"/>
    </row>
    <row r="4006" spans="6:14" x14ac:dyDescent="0.25">
      <c r="F4006" s="124"/>
      <c r="G4006" s="126"/>
      <c r="H4006" s="126"/>
      <c r="I4006" s="126"/>
      <c r="J4006" s="124"/>
      <c r="K4006" s="124" t="s">
        <v>544</v>
      </c>
      <c r="L4006" s="126"/>
      <c r="M4006" s="127"/>
      <c r="N4006" s="127"/>
    </row>
    <row r="4007" spans="6:14" x14ac:dyDescent="0.25">
      <c r="F4007" s="124" t="s">
        <v>545</v>
      </c>
      <c r="G4007" s="126" t="s">
        <v>198</v>
      </c>
      <c r="H4007" s="126"/>
      <c r="I4007" s="126"/>
      <c r="J4007" s="124"/>
      <c r="K4007" s="124" t="s">
        <v>546</v>
      </c>
      <c r="L4007" s="126" t="s">
        <v>2585</v>
      </c>
      <c r="M4007" s="127"/>
      <c r="N4007" s="127"/>
    </row>
    <row r="4008" spans="6:14" x14ac:dyDescent="0.25">
      <c r="F4008" s="126"/>
      <c r="G4008" s="126"/>
      <c r="H4008" s="126"/>
      <c r="I4008" s="126"/>
      <c r="J4008" s="126"/>
      <c r="K4008" s="126"/>
      <c r="L4008" s="126"/>
      <c r="M4008" s="127"/>
      <c r="N4008" s="127"/>
    </row>
    <row r="4009" spans="6:14" x14ac:dyDescent="0.25">
      <c r="F4009" s="124" t="s">
        <v>533</v>
      </c>
      <c r="G4009" s="128">
        <v>10018021</v>
      </c>
      <c r="H4009" s="126"/>
      <c r="I4009" s="126"/>
      <c r="J4009" s="124"/>
      <c r="K4009" s="124" t="s">
        <v>124</v>
      </c>
      <c r="L4009" s="126" t="s">
        <v>2586</v>
      </c>
      <c r="M4009" s="127"/>
      <c r="N4009" s="127"/>
    </row>
    <row r="4010" spans="6:14" x14ac:dyDescent="0.25">
      <c r="F4010" s="124" t="s">
        <v>535</v>
      </c>
      <c r="G4010" s="126" t="s">
        <v>2587</v>
      </c>
      <c r="H4010" s="126"/>
      <c r="I4010" s="126"/>
      <c r="J4010" s="124"/>
      <c r="K4010" s="124" t="s">
        <v>537</v>
      </c>
      <c r="L4010" s="126" t="s">
        <v>2588</v>
      </c>
      <c r="M4010" s="127"/>
      <c r="N4010" s="127"/>
    </row>
    <row r="4011" spans="6:14" x14ac:dyDescent="0.25">
      <c r="F4011" s="124" t="s">
        <v>539</v>
      </c>
      <c r="G4011" s="126" t="s">
        <v>577</v>
      </c>
      <c r="H4011" s="126" t="s">
        <v>541</v>
      </c>
      <c r="I4011" s="128">
        <v>833500366</v>
      </c>
      <c r="J4011" s="124" t="s">
        <v>542</v>
      </c>
      <c r="K4011" s="126"/>
      <c r="L4011" s="126" t="s">
        <v>2589</v>
      </c>
      <c r="M4011" s="127"/>
      <c r="N4011" s="127"/>
    </row>
    <row r="4012" spans="6:14" x14ac:dyDescent="0.25">
      <c r="F4012" s="124"/>
      <c r="G4012" s="126"/>
      <c r="H4012" s="126"/>
      <c r="I4012" s="126"/>
      <c r="J4012" s="124"/>
      <c r="K4012" s="124" t="s">
        <v>544</v>
      </c>
      <c r="L4012" s="126"/>
      <c r="M4012" s="127"/>
      <c r="N4012" s="127"/>
    </row>
    <row r="4013" spans="6:14" x14ac:dyDescent="0.25">
      <c r="F4013" s="124" t="s">
        <v>545</v>
      </c>
      <c r="G4013" s="126" t="s">
        <v>198</v>
      </c>
      <c r="H4013" s="126"/>
      <c r="I4013" s="126"/>
      <c r="J4013" s="124"/>
      <c r="K4013" s="124" t="s">
        <v>546</v>
      </c>
      <c r="L4013" s="126" t="s">
        <v>2590</v>
      </c>
      <c r="M4013" s="127"/>
      <c r="N4013" s="127"/>
    </row>
    <row r="4014" spans="6:14" x14ac:dyDescent="0.25">
      <c r="F4014" s="126"/>
      <c r="G4014" s="126"/>
      <c r="H4014" s="126"/>
      <c r="I4014" s="126"/>
      <c r="J4014" s="126"/>
      <c r="K4014" s="126"/>
      <c r="L4014" s="126"/>
      <c r="M4014" s="127"/>
      <c r="N4014" s="127"/>
    </row>
    <row r="4015" spans="6:14" x14ac:dyDescent="0.25">
      <c r="F4015" s="124" t="s">
        <v>533</v>
      </c>
      <c r="G4015" s="128">
        <v>10021221</v>
      </c>
      <c r="H4015" s="126"/>
      <c r="I4015" s="126"/>
      <c r="J4015" s="124"/>
      <c r="K4015" s="124" t="s">
        <v>124</v>
      </c>
      <c r="L4015" s="126" t="s">
        <v>2591</v>
      </c>
      <c r="M4015" s="127"/>
      <c r="N4015" s="127"/>
    </row>
    <row r="4016" spans="6:14" x14ac:dyDescent="0.25">
      <c r="F4016" s="124" t="s">
        <v>535</v>
      </c>
      <c r="G4016" s="126" t="s">
        <v>2592</v>
      </c>
      <c r="H4016" s="126"/>
      <c r="I4016" s="126"/>
      <c r="J4016" s="124"/>
      <c r="K4016" s="124" t="s">
        <v>537</v>
      </c>
      <c r="L4016" s="126" t="s">
        <v>2593</v>
      </c>
      <c r="M4016" s="127"/>
      <c r="N4016" s="127"/>
    </row>
    <row r="4017" spans="6:14" x14ac:dyDescent="0.25">
      <c r="F4017" s="124" t="s">
        <v>539</v>
      </c>
      <c r="G4017" s="131" t="s">
        <v>2594</v>
      </c>
      <c r="H4017" s="126" t="s">
        <v>917</v>
      </c>
      <c r="I4017" s="128">
        <v>662822913</v>
      </c>
      <c r="J4017" s="124" t="s">
        <v>542</v>
      </c>
      <c r="K4017" s="126"/>
      <c r="L4017" s="126" t="s">
        <v>2595</v>
      </c>
      <c r="M4017" s="127"/>
      <c r="N4017" s="127"/>
    </row>
    <row r="4018" spans="6:14" x14ac:dyDescent="0.25">
      <c r="F4018" s="124"/>
      <c r="G4018" s="131" t="s">
        <v>2596</v>
      </c>
      <c r="H4018" s="126"/>
      <c r="I4018" s="126"/>
      <c r="J4018" s="124"/>
      <c r="K4018" s="124" t="s">
        <v>544</v>
      </c>
      <c r="L4018" s="126"/>
      <c r="M4018" s="127"/>
      <c r="N4018" s="127"/>
    </row>
    <row r="4019" spans="6:14" x14ac:dyDescent="0.25">
      <c r="F4019" s="124" t="s">
        <v>545</v>
      </c>
      <c r="G4019" s="126" t="s">
        <v>198</v>
      </c>
      <c r="H4019" s="126"/>
      <c r="I4019" s="126"/>
      <c r="J4019" s="124"/>
      <c r="K4019" s="124" t="s">
        <v>546</v>
      </c>
      <c r="L4019" s="126" t="s">
        <v>2597</v>
      </c>
      <c r="M4019" s="127"/>
      <c r="N4019" s="127"/>
    </row>
    <row r="4020" spans="6:14" x14ac:dyDescent="0.25">
      <c r="F4020" s="126"/>
      <c r="G4020" s="126"/>
      <c r="H4020" s="126"/>
      <c r="I4020" s="126"/>
      <c r="J4020" s="126"/>
      <c r="K4020" s="126"/>
      <c r="L4020" s="126"/>
      <c r="M4020" s="127"/>
      <c r="N4020" s="127"/>
    </row>
    <row r="4021" spans="6:14" x14ac:dyDescent="0.25">
      <c r="F4021" s="124" t="s">
        <v>533</v>
      </c>
      <c r="G4021" s="128">
        <v>10023221</v>
      </c>
      <c r="H4021" s="126"/>
      <c r="I4021" s="126"/>
      <c r="J4021" s="124"/>
      <c r="K4021" s="124" t="s">
        <v>124</v>
      </c>
      <c r="L4021" s="126" t="s">
        <v>2598</v>
      </c>
      <c r="M4021" s="127"/>
      <c r="N4021" s="127"/>
    </row>
    <row r="4022" spans="6:14" x14ac:dyDescent="0.25">
      <c r="F4022" s="124" t="s">
        <v>535</v>
      </c>
      <c r="G4022" s="126" t="s">
        <v>2599</v>
      </c>
      <c r="H4022" s="126"/>
      <c r="I4022" s="126"/>
      <c r="J4022" s="124"/>
      <c r="K4022" s="124" t="s">
        <v>537</v>
      </c>
      <c r="L4022" s="126" t="s">
        <v>2600</v>
      </c>
      <c r="M4022" s="127"/>
      <c r="N4022" s="127"/>
    </row>
    <row r="4023" spans="6:14" x14ac:dyDescent="0.25">
      <c r="F4023" s="124" t="s">
        <v>539</v>
      </c>
      <c r="G4023" s="126" t="s">
        <v>2576</v>
      </c>
      <c r="H4023" s="126" t="s">
        <v>871</v>
      </c>
      <c r="I4023" s="128">
        <v>327504035</v>
      </c>
      <c r="J4023" s="124" t="s">
        <v>542</v>
      </c>
      <c r="K4023" s="126"/>
      <c r="L4023" s="126" t="s">
        <v>2601</v>
      </c>
      <c r="M4023" s="127"/>
      <c r="N4023" s="127"/>
    </row>
    <row r="4024" spans="6:14" x14ac:dyDescent="0.25">
      <c r="F4024" s="124"/>
      <c r="G4024" s="126"/>
      <c r="H4024" s="126"/>
      <c r="I4024" s="126"/>
      <c r="J4024" s="124"/>
      <c r="K4024" s="124" t="s">
        <v>544</v>
      </c>
      <c r="L4024" s="126"/>
      <c r="M4024" s="127"/>
      <c r="N4024" s="127"/>
    </row>
    <row r="4025" spans="6:14" x14ac:dyDescent="0.25">
      <c r="F4025" s="124" t="s">
        <v>545</v>
      </c>
      <c r="G4025" s="126" t="s">
        <v>198</v>
      </c>
      <c r="H4025" s="126"/>
      <c r="I4025" s="126"/>
      <c r="J4025" s="124"/>
      <c r="K4025" s="124" t="s">
        <v>546</v>
      </c>
      <c r="L4025" s="126" t="s">
        <v>2602</v>
      </c>
      <c r="M4025" s="127"/>
      <c r="N4025" s="127"/>
    </row>
    <row r="4026" spans="6:14" x14ac:dyDescent="0.25">
      <c r="F4026" s="126"/>
      <c r="G4026" s="126"/>
      <c r="H4026" s="126"/>
      <c r="I4026" s="126"/>
      <c r="J4026" s="126"/>
      <c r="K4026" s="126"/>
      <c r="L4026" s="126"/>
      <c r="M4026" s="127"/>
      <c r="N4026" s="127"/>
    </row>
    <row r="4027" spans="6:14" x14ac:dyDescent="0.25">
      <c r="F4027" s="124" t="s">
        <v>533</v>
      </c>
      <c r="G4027" s="128">
        <v>10051421</v>
      </c>
      <c r="H4027" s="126"/>
      <c r="I4027" s="126"/>
      <c r="J4027" s="124"/>
      <c r="K4027" s="124" t="s">
        <v>124</v>
      </c>
      <c r="L4027" s="126" t="s">
        <v>2603</v>
      </c>
      <c r="M4027" s="127"/>
      <c r="N4027" s="127"/>
    </row>
    <row r="4028" spans="6:14" x14ac:dyDescent="0.25">
      <c r="F4028" s="124" t="s">
        <v>535</v>
      </c>
      <c r="G4028" s="126" t="s">
        <v>2604</v>
      </c>
      <c r="H4028" s="126"/>
      <c r="I4028" s="126"/>
      <c r="J4028" s="124"/>
      <c r="K4028" s="124" t="s">
        <v>537</v>
      </c>
      <c r="L4028" s="126" t="s">
        <v>680</v>
      </c>
      <c r="M4028" s="127"/>
      <c r="N4028" s="127"/>
    </row>
    <row r="4029" spans="6:14" x14ac:dyDescent="0.25">
      <c r="F4029" s="124" t="s">
        <v>539</v>
      </c>
      <c r="G4029" s="126" t="s">
        <v>681</v>
      </c>
      <c r="H4029" s="126" t="s">
        <v>682</v>
      </c>
      <c r="I4029" s="128">
        <v>750012629</v>
      </c>
      <c r="J4029" s="124" t="s">
        <v>542</v>
      </c>
      <c r="K4029" s="126"/>
      <c r="L4029" s="126" t="s">
        <v>2605</v>
      </c>
      <c r="M4029" s="127"/>
      <c r="N4029" s="127"/>
    </row>
    <row r="4030" spans="6:14" x14ac:dyDescent="0.25">
      <c r="F4030" s="124"/>
      <c r="G4030" s="126"/>
      <c r="H4030" s="126"/>
      <c r="I4030" s="126"/>
      <c r="J4030" s="124"/>
      <c r="K4030" s="124" t="s">
        <v>544</v>
      </c>
      <c r="L4030" s="126"/>
      <c r="M4030" s="127"/>
      <c r="N4030" s="127"/>
    </row>
    <row r="4031" spans="6:14" x14ac:dyDescent="0.25">
      <c r="F4031" s="124" t="s">
        <v>545</v>
      </c>
      <c r="G4031" s="126" t="s">
        <v>198</v>
      </c>
      <c r="H4031" s="126"/>
      <c r="I4031" s="126"/>
      <c r="J4031" s="124"/>
      <c r="K4031" s="124" t="s">
        <v>546</v>
      </c>
      <c r="L4031" s="126" t="s">
        <v>2606</v>
      </c>
      <c r="M4031" s="127"/>
      <c r="N4031" s="127"/>
    </row>
    <row r="4032" spans="6:14" x14ac:dyDescent="0.25">
      <c r="F4032" s="126"/>
      <c r="G4032" s="126"/>
      <c r="H4032" s="126"/>
      <c r="I4032" s="126"/>
      <c r="J4032" s="126"/>
      <c r="K4032" s="126"/>
      <c r="L4032" s="126"/>
      <c r="M4032" s="127"/>
      <c r="N4032" s="127"/>
    </row>
    <row r="4033" spans="6:14" x14ac:dyDescent="0.25">
      <c r="F4033" s="124" t="s">
        <v>533</v>
      </c>
      <c r="G4033" s="128">
        <v>10100121</v>
      </c>
      <c r="H4033" s="126"/>
      <c r="I4033" s="126"/>
      <c r="J4033" s="124"/>
      <c r="K4033" s="124" t="s">
        <v>124</v>
      </c>
      <c r="L4033" s="126" t="s">
        <v>2607</v>
      </c>
      <c r="M4033" s="127"/>
      <c r="N4033" s="127"/>
    </row>
    <row r="4034" spans="6:14" x14ac:dyDescent="0.25">
      <c r="F4034" s="124" t="s">
        <v>535</v>
      </c>
      <c r="G4034" s="126" t="s">
        <v>2608</v>
      </c>
      <c r="H4034" s="126"/>
      <c r="I4034" s="126"/>
      <c r="J4034" s="124"/>
      <c r="K4034" s="124" t="s">
        <v>537</v>
      </c>
      <c r="L4034" s="126" t="s">
        <v>2609</v>
      </c>
      <c r="M4034" s="127"/>
      <c r="N4034" s="127"/>
    </row>
    <row r="4035" spans="6:14" x14ac:dyDescent="0.25">
      <c r="F4035" s="124" t="s">
        <v>539</v>
      </c>
      <c r="G4035" s="126" t="s">
        <v>551</v>
      </c>
      <c r="H4035" s="126" t="s">
        <v>541</v>
      </c>
      <c r="I4035" s="128">
        <v>837131573</v>
      </c>
      <c r="J4035" s="124" t="s">
        <v>542</v>
      </c>
      <c r="K4035" s="126"/>
      <c r="L4035" s="126" t="s">
        <v>2610</v>
      </c>
      <c r="M4035" s="127"/>
      <c r="N4035" s="127"/>
    </row>
    <row r="4036" spans="6:14" x14ac:dyDescent="0.25">
      <c r="F4036" s="124"/>
      <c r="G4036" s="126"/>
      <c r="H4036" s="126"/>
      <c r="I4036" s="126"/>
      <c r="J4036" s="124"/>
      <c r="K4036" s="124" t="s">
        <v>544</v>
      </c>
      <c r="L4036" s="126"/>
      <c r="M4036" s="127"/>
      <c r="N4036" s="127"/>
    </row>
    <row r="4037" spans="6:14" x14ac:dyDescent="0.25">
      <c r="F4037" s="124" t="s">
        <v>545</v>
      </c>
      <c r="G4037" s="126" t="s">
        <v>198</v>
      </c>
      <c r="H4037" s="126"/>
      <c r="I4037" s="126"/>
      <c r="J4037" s="124"/>
      <c r="K4037" s="124" t="s">
        <v>546</v>
      </c>
      <c r="L4037" s="126" t="s">
        <v>2611</v>
      </c>
      <c r="M4037" s="127"/>
      <c r="N4037" s="127"/>
    </row>
    <row r="4038" spans="6:14" x14ac:dyDescent="0.25">
      <c r="F4038" s="126"/>
      <c r="G4038" s="126"/>
      <c r="H4038" s="126"/>
      <c r="I4038" s="126"/>
      <c r="J4038" s="126"/>
      <c r="K4038" s="126"/>
      <c r="L4038" s="126"/>
      <c r="M4038" s="127"/>
      <c r="N4038" s="127"/>
    </row>
    <row r="4039" spans="6:14" x14ac:dyDescent="0.25">
      <c r="F4039" s="126"/>
      <c r="G4039" s="126"/>
      <c r="H4039" s="126"/>
      <c r="I4039" s="126"/>
      <c r="J4039" s="129" t="s">
        <v>586</v>
      </c>
      <c r="K4039" s="130">
        <v>82</v>
      </c>
      <c r="L4039" s="129" t="s">
        <v>587</v>
      </c>
      <c r="M4039" s="127"/>
      <c r="N4039" s="127"/>
    </row>
    <row r="4040" spans="6:14" x14ac:dyDescent="0.25">
      <c r="F4040" s="126"/>
      <c r="G4040" s="126"/>
      <c r="H4040" s="126"/>
      <c r="I4040" s="126"/>
      <c r="J4040" s="126"/>
      <c r="K4040" s="126"/>
      <c r="L4040" s="126"/>
      <c r="M4040" s="127"/>
      <c r="N4040" s="127"/>
    </row>
    <row r="4041" spans="6:14" x14ac:dyDescent="0.25">
      <c r="F4041" s="124"/>
      <c r="G4041" s="124"/>
      <c r="H4041" s="124"/>
      <c r="I4041" s="126"/>
      <c r="J4041" s="126"/>
      <c r="K4041" s="126"/>
      <c r="L4041" s="126"/>
      <c r="M4041" s="127"/>
      <c r="N4041" s="127"/>
    </row>
    <row r="4042" spans="6:14" x14ac:dyDescent="0.25">
      <c r="F4042" s="126" t="s">
        <v>588</v>
      </c>
      <c r="G4042" s="126"/>
      <c r="H4042" s="126"/>
      <c r="I4042" s="126"/>
      <c r="J4042" s="126"/>
      <c r="K4042" s="126"/>
      <c r="L4042" s="126"/>
      <c r="M4042" s="127"/>
      <c r="N4042" s="127"/>
    </row>
    <row r="4043" spans="6:14" x14ac:dyDescent="0.25">
      <c r="F4043" s="126" t="s">
        <v>589</v>
      </c>
      <c r="G4043" s="126"/>
      <c r="H4043" s="126"/>
      <c r="I4043" s="126"/>
      <c r="J4043" s="126"/>
      <c r="K4043" s="126"/>
      <c r="L4043" s="126"/>
      <c r="M4043" s="127"/>
      <c r="N4043" s="127"/>
    </row>
    <row r="4044" spans="6:14" x14ac:dyDescent="0.25">
      <c r="F4044" s="126"/>
      <c r="G4044" s="126"/>
      <c r="H4044" s="126"/>
      <c r="I4044" s="126"/>
      <c r="J4044" s="126"/>
      <c r="K4044" s="126"/>
      <c r="L4044" s="126"/>
      <c r="M4044" s="127"/>
      <c r="N4044" s="127"/>
    </row>
    <row r="4045" spans="6:14" x14ac:dyDescent="0.25">
      <c r="F4045" s="124" t="s">
        <v>533</v>
      </c>
      <c r="G4045" s="128">
        <v>10104121</v>
      </c>
      <c r="H4045" s="126"/>
      <c r="I4045" s="126"/>
      <c r="J4045" s="124"/>
      <c r="K4045" s="124" t="s">
        <v>124</v>
      </c>
      <c r="L4045" s="126" t="s">
        <v>2612</v>
      </c>
      <c r="M4045" s="127"/>
      <c r="N4045" s="127"/>
    </row>
    <row r="4046" spans="6:14" x14ac:dyDescent="0.25">
      <c r="F4046" s="124" t="s">
        <v>535</v>
      </c>
      <c r="G4046" s="126" t="s">
        <v>2574</v>
      </c>
      <c r="H4046" s="126"/>
      <c r="I4046" s="126"/>
      <c r="J4046" s="124"/>
      <c r="K4046" s="124" t="s">
        <v>537</v>
      </c>
      <c r="L4046" s="126" t="s">
        <v>2575</v>
      </c>
      <c r="M4046" s="127"/>
      <c r="N4046" s="127"/>
    </row>
    <row r="4047" spans="6:14" x14ac:dyDescent="0.25">
      <c r="F4047" s="124" t="s">
        <v>539</v>
      </c>
      <c r="G4047" s="126" t="s">
        <v>2576</v>
      </c>
      <c r="H4047" s="126" t="s">
        <v>871</v>
      </c>
      <c r="I4047" s="128">
        <v>327521807</v>
      </c>
      <c r="J4047" s="124" t="s">
        <v>542</v>
      </c>
      <c r="K4047" s="126"/>
      <c r="L4047" s="126" t="s">
        <v>2577</v>
      </c>
      <c r="M4047" s="127"/>
      <c r="N4047" s="127"/>
    </row>
    <row r="4048" spans="6:14" x14ac:dyDescent="0.25">
      <c r="F4048" s="124"/>
      <c r="G4048" s="126"/>
      <c r="H4048" s="126"/>
      <c r="I4048" s="126"/>
      <c r="J4048" s="124"/>
      <c r="K4048" s="124" t="s">
        <v>544</v>
      </c>
      <c r="L4048" s="126"/>
      <c r="M4048" s="127"/>
      <c r="N4048" s="127"/>
    </row>
    <row r="4049" spans="6:14" x14ac:dyDescent="0.25">
      <c r="F4049" s="124" t="s">
        <v>545</v>
      </c>
      <c r="G4049" s="126" t="s">
        <v>198</v>
      </c>
      <c r="H4049" s="126"/>
      <c r="I4049" s="126"/>
      <c r="J4049" s="124"/>
      <c r="K4049" s="124" t="s">
        <v>546</v>
      </c>
      <c r="L4049" s="126" t="s">
        <v>2578</v>
      </c>
      <c r="M4049" s="127"/>
      <c r="N4049" s="127"/>
    </row>
    <row r="4050" spans="6:14" x14ac:dyDescent="0.25">
      <c r="F4050" s="126"/>
      <c r="G4050" s="126"/>
      <c r="H4050" s="126"/>
      <c r="I4050" s="126"/>
      <c r="J4050" s="126"/>
      <c r="K4050" s="126"/>
      <c r="L4050" s="126"/>
      <c r="M4050" s="127"/>
      <c r="N4050" s="127"/>
    </row>
    <row r="4051" spans="6:14" x14ac:dyDescent="0.25">
      <c r="F4051" s="124" t="s">
        <v>533</v>
      </c>
      <c r="G4051" s="128">
        <v>10135121</v>
      </c>
      <c r="H4051" s="126"/>
      <c r="I4051" s="126"/>
      <c r="J4051" s="124"/>
      <c r="K4051" s="124" t="s">
        <v>124</v>
      </c>
      <c r="L4051" s="131" t="s">
        <v>2613</v>
      </c>
      <c r="M4051" s="127"/>
      <c r="N4051" s="127"/>
    </row>
    <row r="4052" spans="6:14" x14ac:dyDescent="0.25">
      <c r="F4052" s="126"/>
      <c r="G4052" s="126"/>
      <c r="H4052" s="126"/>
      <c r="I4052" s="126"/>
      <c r="J4052" s="126"/>
      <c r="K4052" s="126"/>
      <c r="L4052" s="131" t="s">
        <v>888</v>
      </c>
      <c r="M4052" s="127"/>
      <c r="N4052" s="127"/>
    </row>
    <row r="4053" spans="6:14" x14ac:dyDescent="0.25">
      <c r="F4053" s="124" t="s">
        <v>535</v>
      </c>
      <c r="G4053" s="126" t="s">
        <v>2574</v>
      </c>
      <c r="H4053" s="126"/>
      <c r="I4053" s="126"/>
      <c r="J4053" s="124"/>
      <c r="K4053" s="124" t="s">
        <v>537</v>
      </c>
      <c r="L4053" s="126" t="s">
        <v>2575</v>
      </c>
      <c r="M4053" s="127"/>
      <c r="N4053" s="127"/>
    </row>
    <row r="4054" spans="6:14" x14ac:dyDescent="0.25">
      <c r="F4054" s="124" t="s">
        <v>539</v>
      </c>
      <c r="G4054" s="126" t="s">
        <v>2576</v>
      </c>
      <c r="H4054" s="126" t="s">
        <v>871</v>
      </c>
      <c r="I4054" s="128">
        <v>327521807</v>
      </c>
      <c r="J4054" s="124" t="s">
        <v>542</v>
      </c>
      <c r="K4054" s="126"/>
      <c r="L4054" s="126" t="s">
        <v>2577</v>
      </c>
      <c r="M4054" s="127"/>
      <c r="N4054" s="127"/>
    </row>
    <row r="4055" spans="6:14" x14ac:dyDescent="0.25">
      <c r="F4055" s="124"/>
      <c r="G4055" s="126"/>
      <c r="H4055" s="126"/>
      <c r="I4055" s="126"/>
      <c r="J4055" s="124"/>
      <c r="K4055" s="124" t="s">
        <v>544</v>
      </c>
      <c r="L4055" s="126"/>
      <c r="M4055" s="127"/>
      <c r="N4055" s="127"/>
    </row>
    <row r="4056" spans="6:14" x14ac:dyDescent="0.25">
      <c r="F4056" s="124" t="s">
        <v>545</v>
      </c>
      <c r="G4056" s="126" t="s">
        <v>198</v>
      </c>
      <c r="H4056" s="126"/>
      <c r="I4056" s="126"/>
      <c r="J4056" s="124"/>
      <c r="K4056" s="124" t="s">
        <v>546</v>
      </c>
      <c r="L4056" s="126" t="s">
        <v>2578</v>
      </c>
      <c r="M4056" s="127"/>
      <c r="N4056" s="127"/>
    </row>
    <row r="4057" spans="6:14" x14ac:dyDescent="0.25">
      <c r="F4057" s="126"/>
      <c r="G4057" s="126"/>
      <c r="H4057" s="126"/>
      <c r="I4057" s="126"/>
      <c r="J4057" s="126"/>
      <c r="K4057" s="126"/>
      <c r="L4057" s="126"/>
      <c r="M4057" s="127"/>
      <c r="N4057" s="127"/>
    </row>
    <row r="4058" spans="6:14" x14ac:dyDescent="0.25">
      <c r="F4058" s="124" t="s">
        <v>533</v>
      </c>
      <c r="G4058" s="128">
        <v>10145421</v>
      </c>
      <c r="H4058" s="126"/>
      <c r="I4058" s="126"/>
      <c r="J4058" s="124"/>
      <c r="K4058" s="124" t="s">
        <v>124</v>
      </c>
      <c r="L4058" s="126" t="s">
        <v>2614</v>
      </c>
      <c r="M4058" s="127"/>
      <c r="N4058" s="127"/>
    </row>
    <row r="4059" spans="6:14" x14ac:dyDescent="0.25">
      <c r="F4059" s="124" t="s">
        <v>535</v>
      </c>
      <c r="G4059" s="126" t="s">
        <v>555</v>
      </c>
      <c r="H4059" s="126"/>
      <c r="I4059" s="126"/>
      <c r="J4059" s="124"/>
      <c r="K4059" s="124" t="s">
        <v>537</v>
      </c>
      <c r="L4059" s="126" t="s">
        <v>2615</v>
      </c>
      <c r="M4059" s="127"/>
      <c r="N4059" s="127"/>
    </row>
    <row r="4060" spans="6:14" x14ac:dyDescent="0.25">
      <c r="F4060" s="124" t="s">
        <v>539</v>
      </c>
      <c r="G4060" s="126" t="s">
        <v>1115</v>
      </c>
      <c r="H4060" s="126" t="s">
        <v>1116</v>
      </c>
      <c r="I4060" s="128">
        <v>802025905</v>
      </c>
      <c r="J4060" s="124" t="s">
        <v>542</v>
      </c>
      <c r="K4060" s="126"/>
      <c r="L4060" s="126" t="s">
        <v>2616</v>
      </c>
      <c r="M4060" s="127"/>
      <c r="N4060" s="127"/>
    </row>
    <row r="4061" spans="6:14" x14ac:dyDescent="0.25">
      <c r="F4061" s="124"/>
      <c r="G4061" s="126"/>
      <c r="H4061" s="126"/>
      <c r="I4061" s="126"/>
      <c r="J4061" s="124"/>
      <c r="K4061" s="124" t="s">
        <v>544</v>
      </c>
      <c r="L4061" s="126"/>
      <c r="M4061" s="127"/>
      <c r="N4061" s="127"/>
    </row>
    <row r="4062" spans="6:14" x14ac:dyDescent="0.25">
      <c r="F4062" s="124" t="s">
        <v>545</v>
      </c>
      <c r="G4062" s="126" t="s">
        <v>198</v>
      </c>
      <c r="H4062" s="126"/>
      <c r="I4062" s="126"/>
      <c r="J4062" s="124"/>
      <c r="K4062" s="124" t="s">
        <v>546</v>
      </c>
      <c r="L4062" s="126" t="s">
        <v>2617</v>
      </c>
      <c r="M4062" s="127"/>
      <c r="N4062" s="127"/>
    </row>
    <row r="4063" spans="6:14" x14ac:dyDescent="0.25">
      <c r="F4063" s="126"/>
      <c r="G4063" s="126"/>
      <c r="H4063" s="126"/>
      <c r="I4063" s="126"/>
      <c r="J4063" s="126"/>
      <c r="K4063" s="126"/>
      <c r="L4063" s="126"/>
      <c r="M4063" s="127"/>
      <c r="N4063" s="127"/>
    </row>
    <row r="4064" spans="6:14" x14ac:dyDescent="0.25">
      <c r="F4064" s="124" t="s">
        <v>533</v>
      </c>
      <c r="G4064" s="128">
        <v>10160621</v>
      </c>
      <c r="H4064" s="126"/>
      <c r="I4064" s="126"/>
      <c r="J4064" s="124"/>
      <c r="K4064" s="124" t="s">
        <v>124</v>
      </c>
      <c r="L4064" s="126" t="s">
        <v>2618</v>
      </c>
      <c r="M4064" s="127"/>
      <c r="N4064" s="127"/>
    </row>
    <row r="4065" spans="6:14" x14ac:dyDescent="0.25">
      <c r="F4065" s="124" t="s">
        <v>535</v>
      </c>
      <c r="G4065" s="126" t="s">
        <v>731</v>
      </c>
      <c r="H4065" s="126"/>
      <c r="I4065" s="126"/>
      <c r="J4065" s="124"/>
      <c r="K4065" s="124" t="s">
        <v>537</v>
      </c>
      <c r="L4065" s="126" t="s">
        <v>732</v>
      </c>
      <c r="M4065" s="127"/>
      <c r="N4065" s="127"/>
    </row>
    <row r="4066" spans="6:14" x14ac:dyDescent="0.25">
      <c r="F4066" s="124" t="s">
        <v>539</v>
      </c>
      <c r="G4066" s="126" t="s">
        <v>622</v>
      </c>
      <c r="H4066" s="126" t="s">
        <v>623</v>
      </c>
      <c r="I4066" s="128">
        <v>598081805</v>
      </c>
      <c r="J4066" s="124" t="s">
        <v>542</v>
      </c>
      <c r="K4066" s="126"/>
      <c r="L4066" s="126" t="s">
        <v>733</v>
      </c>
      <c r="M4066" s="127"/>
      <c r="N4066" s="127"/>
    </row>
    <row r="4067" spans="6:14" x14ac:dyDescent="0.25">
      <c r="F4067" s="124"/>
      <c r="G4067" s="126"/>
      <c r="H4067" s="126"/>
      <c r="I4067" s="126"/>
      <c r="J4067" s="124"/>
      <c r="K4067" s="124" t="s">
        <v>544</v>
      </c>
      <c r="L4067" s="126"/>
      <c r="M4067" s="127"/>
      <c r="N4067" s="127"/>
    </row>
    <row r="4068" spans="6:14" x14ac:dyDescent="0.25">
      <c r="F4068" s="124" t="s">
        <v>545</v>
      </c>
      <c r="G4068" s="126" t="s">
        <v>198</v>
      </c>
      <c r="H4068" s="126"/>
      <c r="I4068" s="126"/>
      <c r="J4068" s="124"/>
      <c r="K4068" s="124" t="s">
        <v>546</v>
      </c>
      <c r="L4068" s="126" t="s">
        <v>734</v>
      </c>
      <c r="M4068" s="127"/>
      <c r="N4068" s="127"/>
    </row>
    <row r="4069" spans="6:14" x14ac:dyDescent="0.25">
      <c r="F4069" s="126"/>
      <c r="G4069" s="126"/>
      <c r="H4069" s="126"/>
      <c r="I4069" s="126"/>
      <c r="J4069" s="126"/>
      <c r="K4069" s="126"/>
      <c r="L4069" s="126"/>
      <c r="M4069" s="127"/>
      <c r="N4069" s="127"/>
    </row>
    <row r="4070" spans="6:14" x14ac:dyDescent="0.25">
      <c r="F4070" s="124" t="s">
        <v>533</v>
      </c>
      <c r="G4070" s="128">
        <v>10161021</v>
      </c>
      <c r="H4070" s="126"/>
      <c r="I4070" s="126"/>
      <c r="J4070" s="124"/>
      <c r="K4070" s="124" t="s">
        <v>124</v>
      </c>
      <c r="L4070" s="131" t="s">
        <v>2619</v>
      </c>
      <c r="M4070" s="127"/>
      <c r="N4070" s="127"/>
    </row>
    <row r="4071" spans="6:14" x14ac:dyDescent="0.25">
      <c r="F4071" s="126"/>
      <c r="G4071" s="126"/>
      <c r="H4071" s="126"/>
      <c r="I4071" s="126"/>
      <c r="J4071" s="126"/>
      <c r="K4071" s="126"/>
      <c r="L4071" s="131" t="s">
        <v>888</v>
      </c>
      <c r="M4071" s="127"/>
      <c r="N4071" s="127"/>
    </row>
    <row r="4072" spans="6:14" x14ac:dyDescent="0.25">
      <c r="F4072" s="124" t="s">
        <v>535</v>
      </c>
      <c r="G4072" s="126" t="s">
        <v>2557</v>
      </c>
      <c r="H4072" s="126"/>
      <c r="I4072" s="126"/>
      <c r="J4072" s="124"/>
      <c r="K4072" s="124" t="s">
        <v>537</v>
      </c>
      <c r="L4072" s="126" t="s">
        <v>2558</v>
      </c>
      <c r="M4072" s="127"/>
      <c r="N4072" s="127"/>
    </row>
    <row r="4073" spans="6:14" x14ac:dyDescent="0.25">
      <c r="F4073" s="124" t="s">
        <v>539</v>
      </c>
      <c r="G4073" s="126" t="s">
        <v>646</v>
      </c>
      <c r="H4073" s="126" t="s">
        <v>541</v>
      </c>
      <c r="I4073" s="128">
        <v>832260324</v>
      </c>
      <c r="J4073" s="124" t="s">
        <v>542</v>
      </c>
      <c r="K4073" s="126"/>
      <c r="L4073" s="126" t="s">
        <v>2559</v>
      </c>
      <c r="M4073" s="127"/>
      <c r="N4073" s="127"/>
    </row>
    <row r="4074" spans="6:14" x14ac:dyDescent="0.25">
      <c r="F4074" s="124"/>
      <c r="G4074" s="126"/>
      <c r="H4074" s="126"/>
      <c r="I4074" s="126"/>
      <c r="J4074" s="124"/>
      <c r="K4074" s="124" t="s">
        <v>544</v>
      </c>
      <c r="L4074" s="126"/>
      <c r="M4074" s="127"/>
      <c r="N4074" s="127"/>
    </row>
    <row r="4075" spans="6:14" x14ac:dyDescent="0.25">
      <c r="F4075" s="124" t="s">
        <v>545</v>
      </c>
      <c r="G4075" s="126" t="s">
        <v>198</v>
      </c>
      <c r="H4075" s="126"/>
      <c r="I4075" s="126"/>
      <c r="J4075" s="124"/>
      <c r="K4075" s="124" t="s">
        <v>546</v>
      </c>
      <c r="L4075" s="126" t="s">
        <v>2620</v>
      </c>
      <c r="M4075" s="127"/>
      <c r="N4075" s="127"/>
    </row>
    <row r="4076" spans="6:14" x14ac:dyDescent="0.25">
      <c r="F4076" s="126"/>
      <c r="G4076" s="126"/>
      <c r="H4076" s="126"/>
      <c r="I4076" s="126"/>
      <c r="J4076" s="126"/>
      <c r="K4076" s="126"/>
      <c r="L4076" s="126"/>
      <c r="M4076" s="127"/>
      <c r="N4076" s="127"/>
    </row>
    <row r="4077" spans="6:14" x14ac:dyDescent="0.25">
      <c r="F4077" s="124" t="s">
        <v>533</v>
      </c>
      <c r="G4077" s="128">
        <v>10170921</v>
      </c>
      <c r="H4077" s="126"/>
      <c r="I4077" s="126"/>
      <c r="J4077" s="124"/>
      <c r="K4077" s="124" t="s">
        <v>124</v>
      </c>
      <c r="L4077" s="126" t="s">
        <v>2621</v>
      </c>
      <c r="M4077" s="127"/>
      <c r="N4077" s="127"/>
    </row>
    <row r="4078" spans="6:14" x14ac:dyDescent="0.25">
      <c r="F4078" s="124" t="s">
        <v>535</v>
      </c>
      <c r="G4078" s="126" t="s">
        <v>736</v>
      </c>
      <c r="H4078" s="126"/>
      <c r="I4078" s="126"/>
      <c r="J4078" s="124"/>
      <c r="K4078" s="124" t="s">
        <v>537</v>
      </c>
      <c r="L4078" s="126" t="s">
        <v>737</v>
      </c>
      <c r="M4078" s="127"/>
      <c r="N4078" s="127"/>
    </row>
    <row r="4079" spans="6:14" x14ac:dyDescent="0.25">
      <c r="F4079" s="124" t="s">
        <v>539</v>
      </c>
      <c r="G4079" s="126" t="s">
        <v>738</v>
      </c>
      <c r="H4079" s="126" t="s">
        <v>616</v>
      </c>
      <c r="I4079" s="128">
        <v>831200226</v>
      </c>
      <c r="J4079" s="124" t="s">
        <v>542</v>
      </c>
      <c r="K4079" s="126"/>
      <c r="L4079" s="126" t="s">
        <v>739</v>
      </c>
      <c r="M4079" s="127"/>
      <c r="N4079" s="127"/>
    </row>
    <row r="4080" spans="6:14" x14ac:dyDescent="0.25">
      <c r="F4080" s="124"/>
      <c r="G4080" s="126"/>
      <c r="H4080" s="126"/>
      <c r="I4080" s="126"/>
      <c r="J4080" s="124"/>
      <c r="K4080" s="124" t="s">
        <v>544</v>
      </c>
      <c r="L4080" s="126"/>
      <c r="M4080" s="127"/>
      <c r="N4080" s="127"/>
    </row>
    <row r="4081" spans="6:14" x14ac:dyDescent="0.25">
      <c r="F4081" s="124" t="s">
        <v>545</v>
      </c>
      <c r="G4081" s="126" t="s">
        <v>198</v>
      </c>
      <c r="H4081" s="126"/>
      <c r="I4081" s="126"/>
      <c r="J4081" s="124"/>
      <c r="K4081" s="124" t="s">
        <v>546</v>
      </c>
      <c r="L4081" s="126" t="s">
        <v>2622</v>
      </c>
      <c r="M4081" s="127"/>
      <c r="N4081" s="127"/>
    </row>
    <row r="4082" spans="6:14" x14ac:dyDescent="0.25">
      <c r="F4082" s="126"/>
      <c r="G4082" s="126"/>
      <c r="H4082" s="126"/>
      <c r="I4082" s="126"/>
      <c r="J4082" s="126"/>
      <c r="K4082" s="126"/>
      <c r="L4082" s="126"/>
      <c r="M4082" s="127"/>
      <c r="N4082" s="127"/>
    </row>
    <row r="4083" spans="6:14" x14ac:dyDescent="0.25">
      <c r="F4083" s="124" t="s">
        <v>533</v>
      </c>
      <c r="G4083" s="128">
        <v>10175221</v>
      </c>
      <c r="H4083" s="126"/>
      <c r="I4083" s="126"/>
      <c r="J4083" s="124"/>
      <c r="K4083" s="124" t="s">
        <v>124</v>
      </c>
      <c r="L4083" s="126" t="s">
        <v>2623</v>
      </c>
      <c r="M4083" s="127"/>
      <c r="N4083" s="127"/>
    </row>
    <row r="4084" spans="6:14" x14ac:dyDescent="0.25">
      <c r="F4084" s="124" t="s">
        <v>535</v>
      </c>
      <c r="G4084" s="126" t="s">
        <v>2624</v>
      </c>
      <c r="H4084" s="126"/>
      <c r="I4084" s="126"/>
      <c r="J4084" s="124"/>
      <c r="K4084" s="124" t="s">
        <v>537</v>
      </c>
      <c r="L4084" s="126" t="s">
        <v>2625</v>
      </c>
      <c r="M4084" s="127"/>
      <c r="N4084" s="127"/>
    </row>
    <row r="4085" spans="6:14" x14ac:dyDescent="0.25">
      <c r="F4085" s="124" t="s">
        <v>539</v>
      </c>
      <c r="G4085" s="126" t="s">
        <v>2102</v>
      </c>
      <c r="H4085" s="126" t="s">
        <v>1659</v>
      </c>
      <c r="I4085" s="128">
        <v>712114065</v>
      </c>
      <c r="J4085" s="124" t="s">
        <v>542</v>
      </c>
      <c r="K4085" s="126"/>
      <c r="L4085" s="126" t="s">
        <v>2626</v>
      </c>
      <c r="M4085" s="127"/>
      <c r="N4085" s="127"/>
    </row>
    <row r="4086" spans="6:14" x14ac:dyDescent="0.25">
      <c r="F4086" s="124"/>
      <c r="G4086" s="126"/>
      <c r="H4086" s="126"/>
      <c r="I4086" s="126"/>
      <c r="J4086" s="124"/>
      <c r="K4086" s="124" t="s">
        <v>544</v>
      </c>
      <c r="L4086" s="126"/>
      <c r="M4086" s="127"/>
      <c r="N4086" s="127"/>
    </row>
    <row r="4087" spans="6:14" x14ac:dyDescent="0.25">
      <c r="F4087" s="124" t="s">
        <v>545</v>
      </c>
      <c r="G4087" s="126" t="s">
        <v>198</v>
      </c>
      <c r="H4087" s="126"/>
      <c r="I4087" s="126"/>
      <c r="J4087" s="124"/>
      <c r="K4087" s="124" t="s">
        <v>546</v>
      </c>
      <c r="L4087" s="126" t="s">
        <v>2627</v>
      </c>
      <c r="M4087" s="127"/>
      <c r="N4087" s="127"/>
    </row>
    <row r="4088" spans="6:14" x14ac:dyDescent="0.25">
      <c r="F4088" s="126"/>
      <c r="G4088" s="126"/>
      <c r="H4088" s="126"/>
      <c r="I4088" s="126"/>
      <c r="J4088" s="126"/>
      <c r="K4088" s="126"/>
      <c r="L4088" s="126"/>
      <c r="M4088" s="127"/>
      <c r="N4088" s="127"/>
    </row>
    <row r="4089" spans="6:14" x14ac:dyDescent="0.25">
      <c r="F4089" s="126"/>
      <c r="G4089" s="126"/>
      <c r="H4089" s="126"/>
      <c r="I4089" s="126"/>
      <c r="J4089" s="129" t="s">
        <v>586</v>
      </c>
      <c r="K4089" s="130">
        <v>83</v>
      </c>
      <c r="L4089" s="129" t="s">
        <v>587</v>
      </c>
      <c r="M4089" s="127"/>
      <c r="N4089" s="127"/>
    </row>
    <row r="4090" spans="6:14" x14ac:dyDescent="0.25">
      <c r="F4090" s="126"/>
      <c r="G4090" s="126"/>
      <c r="H4090" s="126"/>
      <c r="I4090" s="126"/>
      <c r="J4090" s="126"/>
      <c r="K4090" s="126"/>
      <c r="L4090" s="126"/>
      <c r="M4090" s="127"/>
      <c r="N4090" s="127"/>
    </row>
    <row r="4091" spans="6:14" x14ac:dyDescent="0.25">
      <c r="F4091" s="124"/>
      <c r="G4091" s="124"/>
      <c r="H4091" s="124"/>
      <c r="I4091" s="126"/>
      <c r="J4091" s="126"/>
      <c r="K4091" s="126"/>
      <c r="L4091" s="126"/>
      <c r="M4091" s="127"/>
      <c r="N4091" s="127"/>
    </row>
    <row r="4092" spans="6:14" x14ac:dyDescent="0.25">
      <c r="F4092" s="126" t="s">
        <v>588</v>
      </c>
      <c r="G4092" s="126"/>
      <c r="H4092" s="126"/>
      <c r="I4092" s="126"/>
      <c r="J4092" s="126"/>
      <c r="K4092" s="126"/>
      <c r="L4092" s="126"/>
      <c r="M4092" s="127"/>
      <c r="N4092" s="127"/>
    </row>
    <row r="4093" spans="6:14" x14ac:dyDescent="0.25">
      <c r="F4093" s="126" t="s">
        <v>589</v>
      </c>
      <c r="G4093" s="126"/>
      <c r="H4093" s="126"/>
      <c r="I4093" s="126"/>
      <c r="J4093" s="126"/>
      <c r="K4093" s="126"/>
      <c r="L4093" s="126"/>
      <c r="M4093" s="127"/>
      <c r="N4093" s="127"/>
    </row>
    <row r="4094" spans="6:14" x14ac:dyDescent="0.25">
      <c r="F4094" s="126"/>
      <c r="G4094" s="126"/>
      <c r="H4094" s="126"/>
      <c r="I4094" s="126"/>
      <c r="J4094" s="126"/>
      <c r="K4094" s="126"/>
      <c r="L4094" s="126"/>
      <c r="M4094" s="127"/>
      <c r="N4094" s="127"/>
    </row>
    <row r="4095" spans="6:14" x14ac:dyDescent="0.25">
      <c r="F4095" s="124" t="s">
        <v>533</v>
      </c>
      <c r="G4095" s="128">
        <v>11004021</v>
      </c>
      <c r="H4095" s="126"/>
      <c r="I4095" s="126"/>
      <c r="J4095" s="124"/>
      <c r="K4095" s="124" t="s">
        <v>124</v>
      </c>
      <c r="L4095" s="126" t="s">
        <v>2628</v>
      </c>
      <c r="M4095" s="127"/>
      <c r="N4095" s="127"/>
    </row>
    <row r="4096" spans="6:14" x14ac:dyDescent="0.25">
      <c r="F4096" s="124" t="s">
        <v>535</v>
      </c>
      <c r="G4096" s="126" t="s">
        <v>2629</v>
      </c>
      <c r="H4096" s="126"/>
      <c r="I4096" s="126"/>
      <c r="J4096" s="124"/>
      <c r="K4096" s="124" t="s">
        <v>537</v>
      </c>
      <c r="L4096" s="126" t="s">
        <v>2630</v>
      </c>
      <c r="M4096" s="127"/>
      <c r="N4096" s="127"/>
    </row>
    <row r="4097" spans="6:14" x14ac:dyDescent="0.25">
      <c r="F4097" s="124" t="s">
        <v>539</v>
      </c>
      <c r="G4097" s="126" t="s">
        <v>557</v>
      </c>
      <c r="H4097" s="126" t="s">
        <v>558</v>
      </c>
      <c r="I4097" s="128">
        <v>972960324</v>
      </c>
      <c r="J4097" s="124" t="s">
        <v>542</v>
      </c>
      <c r="K4097" s="126"/>
      <c r="L4097" s="126" t="s">
        <v>2631</v>
      </c>
      <c r="M4097" s="127"/>
      <c r="N4097" s="127"/>
    </row>
    <row r="4098" spans="6:14" x14ac:dyDescent="0.25">
      <c r="F4098" s="124"/>
      <c r="G4098" s="126"/>
      <c r="H4098" s="126"/>
      <c r="I4098" s="126"/>
      <c r="J4098" s="124"/>
      <c r="K4098" s="124" t="s">
        <v>544</v>
      </c>
      <c r="L4098" s="126"/>
      <c r="M4098" s="127"/>
      <c r="N4098" s="127"/>
    </row>
    <row r="4099" spans="6:14" x14ac:dyDescent="0.25">
      <c r="F4099" s="124" t="s">
        <v>545</v>
      </c>
      <c r="G4099" s="126" t="s">
        <v>198</v>
      </c>
      <c r="H4099" s="126"/>
      <c r="I4099" s="126"/>
      <c r="J4099" s="124"/>
      <c r="K4099" s="124" t="s">
        <v>546</v>
      </c>
      <c r="L4099" s="126" t="s">
        <v>2632</v>
      </c>
      <c r="M4099" s="127"/>
      <c r="N4099" s="127"/>
    </row>
    <row r="4100" spans="6:14" x14ac:dyDescent="0.25">
      <c r="F4100" s="126"/>
      <c r="G4100" s="126"/>
      <c r="H4100" s="126"/>
      <c r="I4100" s="126"/>
      <c r="J4100" s="126"/>
      <c r="K4100" s="126"/>
      <c r="L4100" s="126"/>
      <c r="M4100" s="127"/>
      <c r="N4100" s="127"/>
    </row>
    <row r="4101" spans="6:14" x14ac:dyDescent="0.25">
      <c r="F4101" s="124" t="s">
        <v>533</v>
      </c>
      <c r="G4101" s="128">
        <v>11005021</v>
      </c>
      <c r="H4101" s="126"/>
      <c r="I4101" s="126"/>
      <c r="J4101" s="124"/>
      <c r="K4101" s="124" t="s">
        <v>124</v>
      </c>
      <c r="L4101" s="126" t="s">
        <v>2633</v>
      </c>
      <c r="M4101" s="127"/>
      <c r="N4101" s="127"/>
    </row>
    <row r="4102" spans="6:14" x14ac:dyDescent="0.25">
      <c r="F4102" s="124" t="s">
        <v>535</v>
      </c>
      <c r="G4102" s="126" t="s">
        <v>2634</v>
      </c>
      <c r="H4102" s="126"/>
      <c r="I4102" s="126"/>
      <c r="J4102" s="124"/>
      <c r="K4102" s="124" t="s">
        <v>537</v>
      </c>
      <c r="L4102" s="126" t="s">
        <v>2635</v>
      </c>
      <c r="M4102" s="127"/>
      <c r="N4102" s="127"/>
    </row>
    <row r="4103" spans="6:14" x14ac:dyDescent="0.25">
      <c r="F4103" s="124" t="s">
        <v>539</v>
      </c>
      <c r="G4103" s="126" t="s">
        <v>1086</v>
      </c>
      <c r="H4103" s="126" t="s">
        <v>565</v>
      </c>
      <c r="I4103" s="128">
        <v>986661210</v>
      </c>
      <c r="J4103" s="124" t="s">
        <v>542</v>
      </c>
      <c r="K4103" s="126"/>
      <c r="L4103" s="126" t="s">
        <v>2636</v>
      </c>
      <c r="M4103" s="127"/>
      <c r="N4103" s="127"/>
    </row>
    <row r="4104" spans="6:14" x14ac:dyDescent="0.25">
      <c r="F4104" s="124"/>
      <c r="G4104" s="126"/>
      <c r="H4104" s="126"/>
      <c r="I4104" s="126"/>
      <c r="J4104" s="124"/>
      <c r="K4104" s="124" t="s">
        <v>544</v>
      </c>
      <c r="L4104" s="126"/>
      <c r="M4104" s="127"/>
      <c r="N4104" s="127"/>
    </row>
    <row r="4105" spans="6:14" x14ac:dyDescent="0.25">
      <c r="F4105" s="124" t="s">
        <v>545</v>
      </c>
      <c r="G4105" s="126" t="s">
        <v>198</v>
      </c>
      <c r="H4105" s="126"/>
      <c r="I4105" s="126"/>
      <c r="J4105" s="124"/>
      <c r="K4105" s="124" t="s">
        <v>546</v>
      </c>
      <c r="L4105" s="126" t="s">
        <v>2637</v>
      </c>
      <c r="M4105" s="127"/>
      <c r="N4105" s="127"/>
    </row>
    <row r="4106" spans="6:14" x14ac:dyDescent="0.25">
      <c r="F4106" s="126"/>
      <c r="G4106" s="126"/>
      <c r="H4106" s="126"/>
      <c r="I4106" s="126"/>
      <c r="J4106" s="126"/>
      <c r="K4106" s="126"/>
      <c r="L4106" s="126"/>
      <c r="M4106" s="127"/>
      <c r="N4106" s="127"/>
    </row>
    <row r="4107" spans="6:14" x14ac:dyDescent="0.25">
      <c r="F4107" s="124" t="s">
        <v>533</v>
      </c>
      <c r="G4107" s="128">
        <v>12002521</v>
      </c>
      <c r="H4107" s="126"/>
      <c r="I4107" s="126"/>
      <c r="J4107" s="124"/>
      <c r="K4107" s="124" t="s">
        <v>124</v>
      </c>
      <c r="L4107" s="126" t="s">
        <v>2638</v>
      </c>
      <c r="M4107" s="127"/>
      <c r="N4107" s="127"/>
    </row>
    <row r="4108" spans="6:14" x14ac:dyDescent="0.25">
      <c r="F4108" s="124" t="s">
        <v>535</v>
      </c>
      <c r="G4108" s="126" t="s">
        <v>2639</v>
      </c>
      <c r="H4108" s="126"/>
      <c r="I4108" s="126"/>
      <c r="J4108" s="124"/>
      <c r="K4108" s="124" t="s">
        <v>537</v>
      </c>
      <c r="L4108" s="126" t="s">
        <v>2640</v>
      </c>
      <c r="M4108" s="127"/>
      <c r="N4108" s="127"/>
    </row>
    <row r="4109" spans="6:14" x14ac:dyDescent="0.25">
      <c r="F4109" s="124" t="s">
        <v>539</v>
      </c>
      <c r="G4109" s="126" t="s">
        <v>1433</v>
      </c>
      <c r="H4109" s="126" t="s">
        <v>878</v>
      </c>
      <c r="I4109" s="128">
        <v>741022400</v>
      </c>
      <c r="J4109" s="124" t="s">
        <v>542</v>
      </c>
      <c r="K4109" s="126"/>
      <c r="L4109" s="126" t="s">
        <v>2641</v>
      </c>
      <c r="M4109" s="127"/>
      <c r="N4109" s="127"/>
    </row>
    <row r="4110" spans="6:14" x14ac:dyDescent="0.25">
      <c r="F4110" s="124"/>
      <c r="G4110" s="126"/>
      <c r="H4110" s="126"/>
      <c r="I4110" s="126"/>
      <c r="J4110" s="124"/>
      <c r="K4110" s="124" t="s">
        <v>544</v>
      </c>
      <c r="L4110" s="126"/>
      <c r="M4110" s="127"/>
      <c r="N4110" s="127"/>
    </row>
    <row r="4111" spans="6:14" x14ac:dyDescent="0.25">
      <c r="F4111" s="124" t="s">
        <v>545</v>
      </c>
      <c r="G4111" s="126" t="s">
        <v>198</v>
      </c>
      <c r="H4111" s="126"/>
      <c r="I4111" s="126"/>
      <c r="J4111" s="124"/>
      <c r="K4111" s="124" t="s">
        <v>546</v>
      </c>
      <c r="L4111" s="126" t="s">
        <v>2642</v>
      </c>
      <c r="M4111" s="127"/>
      <c r="N4111" s="127"/>
    </row>
    <row r="4112" spans="6:14" x14ac:dyDescent="0.25">
      <c r="F4112" s="126"/>
      <c r="G4112" s="126"/>
      <c r="H4112" s="126"/>
      <c r="I4112" s="126"/>
      <c r="J4112" s="126"/>
      <c r="K4112" s="126"/>
      <c r="L4112" s="126"/>
      <c r="M4112" s="127"/>
      <c r="N4112" s="127"/>
    </row>
    <row r="4113" spans="6:14" x14ac:dyDescent="0.25">
      <c r="F4113" s="124" t="s">
        <v>533</v>
      </c>
      <c r="G4113" s="128">
        <v>12003021</v>
      </c>
      <c r="H4113" s="126"/>
      <c r="I4113" s="126"/>
      <c r="J4113" s="124"/>
      <c r="K4113" s="124" t="s">
        <v>124</v>
      </c>
      <c r="L4113" s="131" t="s">
        <v>2643</v>
      </c>
      <c r="M4113" s="127"/>
      <c r="N4113" s="127"/>
    </row>
    <row r="4114" spans="6:14" x14ac:dyDescent="0.25">
      <c r="F4114" s="124" t="s">
        <v>535</v>
      </c>
      <c r="G4114" s="131" t="s">
        <v>2644</v>
      </c>
      <c r="H4114" s="131"/>
      <c r="I4114" s="131"/>
      <c r="J4114" s="126"/>
      <c r="K4114" s="126"/>
      <c r="L4114" s="131" t="s">
        <v>1269</v>
      </c>
      <c r="M4114" s="127"/>
      <c r="N4114" s="127"/>
    </row>
    <row r="4115" spans="6:14" x14ac:dyDescent="0.25">
      <c r="F4115" s="124"/>
      <c r="G4115" s="131" t="s">
        <v>914</v>
      </c>
      <c r="H4115" s="131"/>
      <c r="I4115" s="131"/>
      <c r="J4115" s="124"/>
      <c r="K4115" s="124" t="s">
        <v>537</v>
      </c>
      <c r="L4115" s="126" t="s">
        <v>2645</v>
      </c>
      <c r="M4115" s="127"/>
      <c r="N4115" s="127"/>
    </row>
    <row r="4116" spans="6:14" x14ac:dyDescent="0.25">
      <c r="F4116" s="124" t="s">
        <v>539</v>
      </c>
      <c r="G4116" s="126" t="s">
        <v>1107</v>
      </c>
      <c r="H4116" s="126" t="s">
        <v>682</v>
      </c>
      <c r="I4116" s="128">
        <v>772522168</v>
      </c>
      <c r="J4116" s="124" t="s">
        <v>542</v>
      </c>
      <c r="K4116" s="126"/>
      <c r="L4116" s="126" t="s">
        <v>687</v>
      </c>
      <c r="M4116" s="127"/>
      <c r="N4116" s="127"/>
    </row>
    <row r="4117" spans="6:14" x14ac:dyDescent="0.25">
      <c r="F4117" s="124"/>
      <c r="G4117" s="126"/>
      <c r="H4117" s="126"/>
      <c r="I4117" s="126"/>
      <c r="J4117" s="124"/>
      <c r="K4117" s="124" t="s">
        <v>544</v>
      </c>
      <c r="L4117" s="126"/>
      <c r="M4117" s="127"/>
      <c r="N4117" s="127"/>
    </row>
    <row r="4118" spans="6:14" x14ac:dyDescent="0.25">
      <c r="F4118" s="124" t="s">
        <v>545</v>
      </c>
      <c r="G4118" s="126" t="s">
        <v>198</v>
      </c>
      <c r="H4118" s="126"/>
      <c r="I4118" s="126"/>
      <c r="J4118" s="124"/>
      <c r="K4118" s="124" t="s">
        <v>546</v>
      </c>
      <c r="L4118" s="126" t="s">
        <v>198</v>
      </c>
      <c r="M4118" s="127"/>
      <c r="N4118" s="127"/>
    </row>
    <row r="4119" spans="6:14" x14ac:dyDescent="0.25">
      <c r="F4119" s="126"/>
      <c r="G4119" s="126"/>
      <c r="H4119" s="126"/>
      <c r="I4119" s="126"/>
      <c r="J4119" s="126"/>
      <c r="K4119" s="126"/>
      <c r="L4119" s="126"/>
      <c r="M4119" s="127"/>
      <c r="N4119" s="127"/>
    </row>
    <row r="4120" spans="6:14" x14ac:dyDescent="0.25">
      <c r="F4120" s="124" t="s">
        <v>533</v>
      </c>
      <c r="G4120" s="128">
        <v>13001021</v>
      </c>
      <c r="H4120" s="126"/>
      <c r="I4120" s="126"/>
      <c r="J4120" s="124"/>
      <c r="K4120" s="124" t="s">
        <v>124</v>
      </c>
      <c r="L4120" s="126" t="s">
        <v>2646</v>
      </c>
      <c r="M4120" s="127"/>
      <c r="N4120" s="127"/>
    </row>
    <row r="4121" spans="6:14" x14ac:dyDescent="0.25">
      <c r="F4121" s="124" t="s">
        <v>535</v>
      </c>
      <c r="G4121" s="126" t="s">
        <v>2647</v>
      </c>
      <c r="H4121" s="126"/>
      <c r="I4121" s="126"/>
      <c r="J4121" s="124"/>
      <c r="K4121" s="124" t="s">
        <v>537</v>
      </c>
      <c r="L4121" s="126" t="s">
        <v>2648</v>
      </c>
      <c r="M4121" s="127"/>
      <c r="N4121" s="127"/>
    </row>
    <row r="4122" spans="6:14" x14ac:dyDescent="0.25">
      <c r="F4122" s="124" t="s">
        <v>539</v>
      </c>
      <c r="G4122" s="126" t="s">
        <v>2649</v>
      </c>
      <c r="H4122" s="126" t="s">
        <v>541</v>
      </c>
      <c r="I4122" s="128">
        <v>833305337</v>
      </c>
      <c r="J4122" s="124" t="s">
        <v>542</v>
      </c>
      <c r="K4122" s="126"/>
      <c r="L4122" s="126" t="s">
        <v>2650</v>
      </c>
      <c r="M4122" s="127"/>
      <c r="N4122" s="127"/>
    </row>
    <row r="4123" spans="6:14" x14ac:dyDescent="0.25">
      <c r="F4123" s="124"/>
      <c r="G4123" s="126"/>
      <c r="H4123" s="126"/>
      <c r="I4123" s="126"/>
      <c r="J4123" s="124"/>
      <c r="K4123" s="124" t="s">
        <v>544</v>
      </c>
      <c r="L4123" s="126"/>
      <c r="M4123" s="127"/>
      <c r="N4123" s="127"/>
    </row>
    <row r="4124" spans="6:14" x14ac:dyDescent="0.25">
      <c r="F4124" s="124" t="s">
        <v>545</v>
      </c>
      <c r="G4124" s="126" t="s">
        <v>198</v>
      </c>
      <c r="H4124" s="126"/>
      <c r="I4124" s="126"/>
      <c r="J4124" s="124"/>
      <c r="K4124" s="124" t="s">
        <v>546</v>
      </c>
      <c r="L4124" s="126" t="s">
        <v>2651</v>
      </c>
      <c r="M4124" s="127"/>
      <c r="N4124" s="127"/>
    </row>
    <row r="4125" spans="6:14" x14ac:dyDescent="0.25">
      <c r="F4125" s="126"/>
      <c r="G4125" s="126"/>
      <c r="H4125" s="126"/>
      <c r="I4125" s="126"/>
      <c r="J4125" s="126"/>
      <c r="K4125" s="126"/>
      <c r="L4125" s="126"/>
      <c r="M4125" s="127"/>
      <c r="N4125" s="127"/>
    </row>
    <row r="4126" spans="6:14" x14ac:dyDescent="0.25">
      <c r="F4126" s="124" t="s">
        <v>533</v>
      </c>
      <c r="G4126" s="128">
        <v>13002021</v>
      </c>
      <c r="H4126" s="126"/>
      <c r="I4126" s="126"/>
      <c r="J4126" s="124"/>
      <c r="K4126" s="124" t="s">
        <v>124</v>
      </c>
      <c r="L4126" s="126" t="s">
        <v>2652</v>
      </c>
      <c r="M4126" s="127"/>
      <c r="N4126" s="127"/>
    </row>
    <row r="4127" spans="6:14" x14ac:dyDescent="0.25">
      <c r="F4127" s="124" t="s">
        <v>535</v>
      </c>
      <c r="G4127" s="126" t="s">
        <v>2653</v>
      </c>
      <c r="H4127" s="126"/>
      <c r="I4127" s="126"/>
      <c r="J4127" s="124"/>
      <c r="K4127" s="124" t="s">
        <v>537</v>
      </c>
      <c r="L4127" s="126" t="s">
        <v>2654</v>
      </c>
      <c r="M4127" s="127"/>
      <c r="N4127" s="127"/>
    </row>
    <row r="4128" spans="6:14" x14ac:dyDescent="0.25">
      <c r="F4128" s="124" t="s">
        <v>539</v>
      </c>
      <c r="G4128" s="126" t="s">
        <v>2655</v>
      </c>
      <c r="H4128" s="126" t="s">
        <v>2656</v>
      </c>
      <c r="I4128" s="132">
        <v>18101456</v>
      </c>
      <c r="J4128" s="124" t="s">
        <v>542</v>
      </c>
      <c r="K4128" s="126"/>
      <c r="L4128" s="126" t="s">
        <v>2657</v>
      </c>
      <c r="M4128" s="127"/>
      <c r="N4128" s="127"/>
    </row>
    <row r="4129" spans="6:14" x14ac:dyDescent="0.25">
      <c r="F4129" s="124"/>
      <c r="G4129" s="126"/>
      <c r="H4129" s="126"/>
      <c r="I4129" s="126"/>
      <c r="J4129" s="124"/>
      <c r="K4129" s="124" t="s">
        <v>544</v>
      </c>
      <c r="L4129" s="126"/>
      <c r="M4129" s="127"/>
      <c r="N4129" s="127"/>
    </row>
    <row r="4130" spans="6:14" x14ac:dyDescent="0.25">
      <c r="F4130" s="124" t="s">
        <v>545</v>
      </c>
      <c r="G4130" s="126" t="s">
        <v>198</v>
      </c>
      <c r="H4130" s="126"/>
      <c r="I4130" s="126"/>
      <c r="J4130" s="124"/>
      <c r="K4130" s="124" t="s">
        <v>546</v>
      </c>
      <c r="L4130" s="126" t="s">
        <v>2658</v>
      </c>
      <c r="M4130" s="127"/>
      <c r="N4130" s="127"/>
    </row>
    <row r="4131" spans="6:14" x14ac:dyDescent="0.25">
      <c r="F4131" s="126"/>
      <c r="G4131" s="126"/>
      <c r="H4131" s="126"/>
      <c r="I4131" s="126"/>
      <c r="J4131" s="126"/>
      <c r="K4131" s="126"/>
      <c r="L4131" s="126"/>
      <c r="M4131" s="127"/>
      <c r="N4131" s="127"/>
    </row>
    <row r="4132" spans="6:14" x14ac:dyDescent="0.25">
      <c r="F4132" s="124" t="s">
        <v>533</v>
      </c>
      <c r="G4132" s="128">
        <v>13003021</v>
      </c>
      <c r="H4132" s="126"/>
      <c r="I4132" s="126"/>
      <c r="J4132" s="124"/>
      <c r="K4132" s="124" t="s">
        <v>124</v>
      </c>
      <c r="L4132" s="126" t="s">
        <v>2659</v>
      </c>
      <c r="M4132" s="127"/>
      <c r="N4132" s="127"/>
    </row>
    <row r="4133" spans="6:14" x14ac:dyDescent="0.25">
      <c r="F4133" s="124" t="s">
        <v>535</v>
      </c>
      <c r="G4133" s="126" t="s">
        <v>581</v>
      </c>
      <c r="H4133" s="126"/>
      <c r="I4133" s="126"/>
      <c r="J4133" s="124"/>
      <c r="K4133" s="124" t="s">
        <v>537</v>
      </c>
      <c r="L4133" s="126" t="s">
        <v>2660</v>
      </c>
      <c r="M4133" s="127"/>
      <c r="N4133" s="127"/>
    </row>
    <row r="4134" spans="6:14" x14ac:dyDescent="0.25">
      <c r="F4134" s="124" t="s">
        <v>539</v>
      </c>
      <c r="G4134" s="126" t="s">
        <v>2661</v>
      </c>
      <c r="H4134" s="126" t="s">
        <v>814</v>
      </c>
      <c r="I4134" s="128">
        <v>847386465</v>
      </c>
      <c r="J4134" s="124" t="s">
        <v>542</v>
      </c>
      <c r="K4134" s="126"/>
      <c r="L4134" s="126" t="s">
        <v>2662</v>
      </c>
      <c r="M4134" s="127"/>
      <c r="N4134" s="127"/>
    </row>
    <row r="4135" spans="6:14" x14ac:dyDescent="0.25">
      <c r="F4135" s="124"/>
      <c r="G4135" s="126"/>
      <c r="H4135" s="126"/>
      <c r="I4135" s="126"/>
      <c r="J4135" s="124"/>
      <c r="K4135" s="124" t="s">
        <v>544</v>
      </c>
      <c r="L4135" s="126"/>
      <c r="M4135" s="127"/>
      <c r="N4135" s="127"/>
    </row>
    <row r="4136" spans="6:14" x14ac:dyDescent="0.25">
      <c r="F4136" s="124" t="s">
        <v>545</v>
      </c>
      <c r="G4136" s="126" t="s">
        <v>198</v>
      </c>
      <c r="H4136" s="126"/>
      <c r="I4136" s="126"/>
      <c r="J4136" s="124"/>
      <c r="K4136" s="124" t="s">
        <v>546</v>
      </c>
      <c r="L4136" s="126" t="s">
        <v>2663</v>
      </c>
      <c r="M4136" s="127"/>
      <c r="N4136" s="127"/>
    </row>
    <row r="4137" spans="6:14" x14ac:dyDescent="0.25">
      <c r="F4137" s="126"/>
      <c r="G4137" s="126"/>
      <c r="H4137" s="126"/>
      <c r="I4137" s="126"/>
      <c r="J4137" s="126"/>
      <c r="K4137" s="126"/>
      <c r="L4137" s="126"/>
      <c r="M4137" s="127"/>
      <c r="N4137" s="127"/>
    </row>
    <row r="4138" spans="6:14" x14ac:dyDescent="0.25">
      <c r="F4138" s="126"/>
      <c r="G4138" s="126"/>
      <c r="H4138" s="126"/>
      <c r="I4138" s="126"/>
      <c r="J4138" s="129" t="s">
        <v>586</v>
      </c>
      <c r="K4138" s="130">
        <v>84</v>
      </c>
      <c r="L4138" s="129" t="s">
        <v>587</v>
      </c>
      <c r="M4138" s="127"/>
      <c r="N4138" s="127"/>
    </row>
    <row r="4139" spans="6:14" x14ac:dyDescent="0.25">
      <c r="F4139" s="126"/>
      <c r="G4139" s="126"/>
      <c r="H4139" s="126"/>
      <c r="I4139" s="126"/>
      <c r="J4139" s="126"/>
      <c r="K4139" s="126"/>
      <c r="L4139" s="126"/>
      <c r="M4139" s="127"/>
      <c r="N4139" s="127"/>
    </row>
    <row r="4140" spans="6:14" x14ac:dyDescent="0.25">
      <c r="F4140" s="124"/>
      <c r="G4140" s="124"/>
      <c r="H4140" s="124"/>
      <c r="I4140" s="126"/>
      <c r="J4140" s="126"/>
      <c r="K4140" s="126"/>
      <c r="L4140" s="126"/>
      <c r="M4140" s="127"/>
      <c r="N4140" s="127"/>
    </row>
    <row r="4141" spans="6:14" x14ac:dyDescent="0.25">
      <c r="F4141" s="126" t="s">
        <v>588</v>
      </c>
      <c r="G4141" s="126"/>
      <c r="H4141" s="126"/>
      <c r="I4141" s="126"/>
      <c r="J4141" s="126"/>
      <c r="K4141" s="126"/>
      <c r="L4141" s="126"/>
      <c r="M4141" s="127"/>
      <c r="N4141" s="127"/>
    </row>
    <row r="4142" spans="6:14" x14ac:dyDescent="0.25">
      <c r="F4142" s="126" t="s">
        <v>589</v>
      </c>
      <c r="G4142" s="126"/>
      <c r="H4142" s="126"/>
      <c r="I4142" s="126"/>
      <c r="J4142" s="126"/>
      <c r="K4142" s="126"/>
      <c r="L4142" s="126"/>
      <c r="M4142" s="127"/>
      <c r="N4142" s="127"/>
    </row>
    <row r="4143" spans="6:14" x14ac:dyDescent="0.25">
      <c r="F4143" s="126"/>
      <c r="G4143" s="126"/>
      <c r="H4143" s="126"/>
      <c r="I4143" s="126"/>
      <c r="J4143" s="126"/>
      <c r="K4143" s="126"/>
      <c r="L4143" s="126"/>
      <c r="M4143" s="127"/>
      <c r="N4143" s="127"/>
    </row>
    <row r="4144" spans="6:14" x14ac:dyDescent="0.25">
      <c r="F4144" s="124" t="s">
        <v>533</v>
      </c>
      <c r="G4144" s="128">
        <v>13004021</v>
      </c>
      <c r="H4144" s="126"/>
      <c r="I4144" s="126"/>
      <c r="J4144" s="124"/>
      <c r="K4144" s="124" t="s">
        <v>124</v>
      </c>
      <c r="L4144" s="126" t="s">
        <v>2664</v>
      </c>
      <c r="M4144" s="127"/>
      <c r="N4144" s="127"/>
    </row>
    <row r="4145" spans="6:14" x14ac:dyDescent="0.25">
      <c r="F4145" s="124" t="s">
        <v>535</v>
      </c>
      <c r="G4145" s="126" t="s">
        <v>2665</v>
      </c>
      <c r="H4145" s="126"/>
      <c r="I4145" s="126"/>
      <c r="J4145" s="124"/>
      <c r="K4145" s="124" t="s">
        <v>537</v>
      </c>
      <c r="L4145" s="126" t="s">
        <v>2660</v>
      </c>
      <c r="M4145" s="127"/>
      <c r="N4145" s="127"/>
    </row>
    <row r="4146" spans="6:14" x14ac:dyDescent="0.25">
      <c r="F4146" s="124" t="s">
        <v>539</v>
      </c>
      <c r="G4146" s="126" t="s">
        <v>2661</v>
      </c>
      <c r="H4146" s="126" t="s">
        <v>814</v>
      </c>
      <c r="I4146" s="128">
        <v>847386465</v>
      </c>
      <c r="J4146" s="124" t="s">
        <v>542</v>
      </c>
      <c r="K4146" s="126"/>
      <c r="L4146" s="126" t="s">
        <v>2662</v>
      </c>
      <c r="M4146" s="127"/>
      <c r="N4146" s="127"/>
    </row>
    <row r="4147" spans="6:14" x14ac:dyDescent="0.25">
      <c r="F4147" s="124"/>
      <c r="G4147" s="126"/>
      <c r="H4147" s="126"/>
      <c r="I4147" s="126"/>
      <c r="J4147" s="124"/>
      <c r="K4147" s="124" t="s">
        <v>544</v>
      </c>
      <c r="L4147" s="126"/>
      <c r="M4147" s="127"/>
      <c r="N4147" s="127"/>
    </row>
    <row r="4148" spans="6:14" x14ac:dyDescent="0.25">
      <c r="F4148" s="124" t="s">
        <v>545</v>
      </c>
      <c r="G4148" s="126" t="s">
        <v>198</v>
      </c>
      <c r="H4148" s="126"/>
      <c r="I4148" s="126"/>
      <c r="J4148" s="124"/>
      <c r="K4148" s="124" t="s">
        <v>546</v>
      </c>
      <c r="L4148" s="126" t="s">
        <v>2663</v>
      </c>
      <c r="M4148" s="127"/>
      <c r="N4148" s="127"/>
    </row>
    <row r="4149" spans="6:14" x14ac:dyDescent="0.25">
      <c r="F4149" s="126"/>
      <c r="G4149" s="126"/>
      <c r="H4149" s="126"/>
      <c r="I4149" s="126"/>
      <c r="J4149" s="126"/>
      <c r="K4149" s="126"/>
      <c r="L4149" s="126"/>
      <c r="M4149" s="127"/>
      <c r="N4149" s="127"/>
    </row>
    <row r="4150" spans="6:14" x14ac:dyDescent="0.25">
      <c r="F4150" s="124" t="s">
        <v>533</v>
      </c>
      <c r="G4150" s="128">
        <v>13005021</v>
      </c>
      <c r="H4150" s="126"/>
      <c r="I4150" s="126"/>
      <c r="J4150" s="124"/>
      <c r="K4150" s="124" t="s">
        <v>124</v>
      </c>
      <c r="L4150" s="126" t="s">
        <v>2666</v>
      </c>
      <c r="M4150" s="127"/>
      <c r="N4150" s="127"/>
    </row>
    <row r="4151" spans="6:14" x14ac:dyDescent="0.25">
      <c r="F4151" s="124" t="s">
        <v>535</v>
      </c>
      <c r="G4151" s="131" t="s">
        <v>2667</v>
      </c>
      <c r="H4151" s="131"/>
      <c r="I4151" s="131"/>
      <c r="J4151" s="126"/>
      <c r="K4151" s="126"/>
      <c r="L4151" s="126"/>
      <c r="M4151" s="127"/>
      <c r="N4151" s="127"/>
    </row>
    <row r="4152" spans="6:14" x14ac:dyDescent="0.25">
      <c r="F4152" s="124"/>
      <c r="G4152" s="131" t="s">
        <v>2668</v>
      </c>
      <c r="H4152" s="131"/>
      <c r="I4152" s="131"/>
      <c r="J4152" s="124"/>
      <c r="K4152" s="124" t="s">
        <v>537</v>
      </c>
      <c r="L4152" s="126" t="s">
        <v>2669</v>
      </c>
      <c r="M4152" s="127"/>
      <c r="N4152" s="127"/>
    </row>
    <row r="4153" spans="6:14" x14ac:dyDescent="0.25">
      <c r="F4153" s="124" t="s">
        <v>539</v>
      </c>
      <c r="G4153" s="126" t="s">
        <v>2670</v>
      </c>
      <c r="H4153" s="126" t="s">
        <v>541</v>
      </c>
      <c r="I4153" s="128">
        <v>833525415</v>
      </c>
      <c r="J4153" s="124" t="s">
        <v>542</v>
      </c>
      <c r="K4153" s="126"/>
      <c r="L4153" s="126" t="s">
        <v>2671</v>
      </c>
      <c r="M4153" s="127"/>
      <c r="N4153" s="127"/>
    </row>
    <row r="4154" spans="6:14" x14ac:dyDescent="0.25">
      <c r="F4154" s="124"/>
      <c r="G4154" s="126"/>
      <c r="H4154" s="126"/>
      <c r="I4154" s="126"/>
      <c r="J4154" s="124"/>
      <c r="K4154" s="124" t="s">
        <v>544</v>
      </c>
      <c r="L4154" s="126"/>
      <c r="M4154" s="127"/>
      <c r="N4154" s="127"/>
    </row>
    <row r="4155" spans="6:14" x14ac:dyDescent="0.25">
      <c r="F4155" s="124" t="s">
        <v>545</v>
      </c>
      <c r="G4155" s="126" t="s">
        <v>198</v>
      </c>
      <c r="H4155" s="126"/>
      <c r="I4155" s="126"/>
      <c r="J4155" s="124"/>
      <c r="K4155" s="124" t="s">
        <v>546</v>
      </c>
      <c r="L4155" s="126" t="s">
        <v>2672</v>
      </c>
      <c r="M4155" s="127"/>
      <c r="N4155" s="127"/>
    </row>
    <row r="4156" spans="6:14" x14ac:dyDescent="0.25">
      <c r="F4156" s="126"/>
      <c r="G4156" s="126"/>
      <c r="H4156" s="126"/>
      <c r="I4156" s="126"/>
      <c r="J4156" s="126"/>
      <c r="K4156" s="126"/>
      <c r="L4156" s="126"/>
      <c r="M4156" s="127"/>
      <c r="N4156" s="127"/>
    </row>
    <row r="4157" spans="6:14" x14ac:dyDescent="0.25">
      <c r="F4157" s="124" t="s">
        <v>533</v>
      </c>
      <c r="G4157" s="128">
        <v>13005521</v>
      </c>
      <c r="H4157" s="126"/>
      <c r="I4157" s="126"/>
      <c r="J4157" s="124"/>
      <c r="K4157" s="124" t="s">
        <v>124</v>
      </c>
      <c r="L4157" s="126" t="s">
        <v>2673</v>
      </c>
      <c r="M4157" s="127"/>
      <c r="N4157" s="127"/>
    </row>
    <row r="4158" spans="6:14" x14ac:dyDescent="0.25">
      <c r="F4158" s="124" t="s">
        <v>535</v>
      </c>
      <c r="G4158" s="126" t="s">
        <v>2674</v>
      </c>
      <c r="H4158" s="126"/>
      <c r="I4158" s="126"/>
      <c r="J4158" s="124"/>
      <c r="K4158" s="124" t="s">
        <v>537</v>
      </c>
      <c r="L4158" s="126" t="s">
        <v>2675</v>
      </c>
      <c r="M4158" s="127"/>
      <c r="N4158" s="127"/>
    </row>
    <row r="4159" spans="6:14" x14ac:dyDescent="0.25">
      <c r="F4159" s="124" t="s">
        <v>539</v>
      </c>
      <c r="G4159" s="126" t="s">
        <v>2676</v>
      </c>
      <c r="H4159" s="126" t="s">
        <v>541</v>
      </c>
      <c r="I4159" s="128">
        <v>833550000</v>
      </c>
      <c r="J4159" s="124" t="s">
        <v>542</v>
      </c>
      <c r="K4159" s="126"/>
      <c r="L4159" s="126" t="s">
        <v>2677</v>
      </c>
      <c r="M4159" s="127"/>
      <c r="N4159" s="127"/>
    </row>
    <row r="4160" spans="6:14" x14ac:dyDescent="0.25">
      <c r="F4160" s="124"/>
      <c r="G4160" s="126"/>
      <c r="H4160" s="126"/>
      <c r="I4160" s="126"/>
      <c r="J4160" s="124"/>
      <c r="K4160" s="124" t="s">
        <v>544</v>
      </c>
      <c r="L4160" s="126"/>
      <c r="M4160" s="127"/>
      <c r="N4160" s="127"/>
    </row>
    <row r="4161" spans="6:14" x14ac:dyDescent="0.25">
      <c r="F4161" s="124" t="s">
        <v>545</v>
      </c>
      <c r="G4161" s="126" t="s">
        <v>198</v>
      </c>
      <c r="H4161" s="126"/>
      <c r="I4161" s="126"/>
      <c r="J4161" s="124"/>
      <c r="K4161" s="124" t="s">
        <v>546</v>
      </c>
      <c r="L4161" s="126" t="s">
        <v>2678</v>
      </c>
      <c r="M4161" s="127"/>
      <c r="N4161" s="127"/>
    </row>
    <row r="4162" spans="6:14" x14ac:dyDescent="0.25">
      <c r="F4162" s="126"/>
      <c r="G4162" s="126"/>
      <c r="H4162" s="126"/>
      <c r="I4162" s="126"/>
      <c r="J4162" s="126"/>
      <c r="K4162" s="126"/>
      <c r="L4162" s="126"/>
      <c r="M4162" s="127"/>
      <c r="N4162" s="127"/>
    </row>
    <row r="4163" spans="6:14" x14ac:dyDescent="0.25">
      <c r="F4163" s="124" t="s">
        <v>533</v>
      </c>
      <c r="G4163" s="128">
        <v>13006021</v>
      </c>
      <c r="H4163" s="126"/>
      <c r="I4163" s="126"/>
      <c r="J4163" s="124"/>
      <c r="K4163" s="124" t="s">
        <v>124</v>
      </c>
      <c r="L4163" s="126" t="s">
        <v>2679</v>
      </c>
      <c r="M4163" s="127"/>
      <c r="N4163" s="127"/>
    </row>
    <row r="4164" spans="6:14" x14ac:dyDescent="0.25">
      <c r="F4164" s="124" t="s">
        <v>535</v>
      </c>
      <c r="G4164" s="126" t="s">
        <v>2680</v>
      </c>
      <c r="H4164" s="126"/>
      <c r="I4164" s="126"/>
      <c r="J4164" s="124"/>
      <c r="K4164" s="124" t="s">
        <v>537</v>
      </c>
      <c r="L4164" s="126" t="s">
        <v>2681</v>
      </c>
      <c r="M4164" s="127"/>
      <c r="N4164" s="127"/>
    </row>
    <row r="4165" spans="6:14" x14ac:dyDescent="0.25">
      <c r="F4165" s="124" t="s">
        <v>539</v>
      </c>
      <c r="G4165" s="126" t="s">
        <v>2682</v>
      </c>
      <c r="H4165" s="126" t="s">
        <v>541</v>
      </c>
      <c r="I4165" s="128">
        <v>833165230</v>
      </c>
      <c r="J4165" s="124" t="s">
        <v>542</v>
      </c>
      <c r="K4165" s="126"/>
      <c r="L4165" s="126" t="s">
        <v>2683</v>
      </c>
      <c r="M4165" s="127"/>
      <c r="N4165" s="127"/>
    </row>
    <row r="4166" spans="6:14" x14ac:dyDescent="0.25">
      <c r="F4166" s="124"/>
      <c r="G4166" s="126"/>
      <c r="H4166" s="126"/>
      <c r="I4166" s="126"/>
      <c r="J4166" s="124"/>
      <c r="K4166" s="124" t="s">
        <v>544</v>
      </c>
      <c r="L4166" s="126"/>
      <c r="M4166" s="127"/>
      <c r="N4166" s="127"/>
    </row>
    <row r="4167" spans="6:14" x14ac:dyDescent="0.25">
      <c r="F4167" s="124" t="s">
        <v>545</v>
      </c>
      <c r="G4167" s="126" t="s">
        <v>198</v>
      </c>
      <c r="H4167" s="126"/>
      <c r="I4167" s="126"/>
      <c r="J4167" s="124"/>
      <c r="K4167" s="124" t="s">
        <v>546</v>
      </c>
      <c r="L4167" s="126" t="s">
        <v>2684</v>
      </c>
      <c r="M4167" s="127"/>
      <c r="N4167" s="127"/>
    </row>
    <row r="4168" spans="6:14" x14ac:dyDescent="0.25">
      <c r="F4168" s="126"/>
      <c r="G4168" s="126"/>
      <c r="H4168" s="126"/>
      <c r="I4168" s="126"/>
      <c r="J4168" s="126"/>
      <c r="K4168" s="126"/>
      <c r="L4168" s="126"/>
      <c r="M4168" s="127"/>
      <c r="N4168" s="127"/>
    </row>
    <row r="4169" spans="6:14" x14ac:dyDescent="0.25">
      <c r="F4169" s="124" t="s">
        <v>533</v>
      </c>
      <c r="G4169" s="128">
        <v>13007021</v>
      </c>
      <c r="H4169" s="126"/>
      <c r="I4169" s="126"/>
      <c r="J4169" s="124"/>
      <c r="K4169" s="124" t="s">
        <v>124</v>
      </c>
      <c r="L4169" s="126" t="s">
        <v>2685</v>
      </c>
      <c r="M4169" s="127"/>
      <c r="N4169" s="127"/>
    </row>
    <row r="4170" spans="6:14" x14ac:dyDescent="0.25">
      <c r="F4170" s="124" t="s">
        <v>535</v>
      </c>
      <c r="G4170" s="126" t="s">
        <v>2686</v>
      </c>
      <c r="H4170" s="126"/>
      <c r="I4170" s="126"/>
      <c r="J4170" s="124"/>
      <c r="K4170" s="124" t="s">
        <v>537</v>
      </c>
      <c r="L4170" s="126" t="s">
        <v>2687</v>
      </c>
      <c r="M4170" s="127"/>
      <c r="N4170" s="127"/>
    </row>
    <row r="4171" spans="6:14" x14ac:dyDescent="0.25">
      <c r="F4171" s="124" t="s">
        <v>539</v>
      </c>
      <c r="G4171" s="126" t="s">
        <v>2682</v>
      </c>
      <c r="H4171" s="126" t="s">
        <v>541</v>
      </c>
      <c r="I4171" s="128">
        <v>833160000</v>
      </c>
      <c r="J4171" s="124" t="s">
        <v>542</v>
      </c>
      <c r="K4171" s="126"/>
      <c r="L4171" s="126" t="s">
        <v>2688</v>
      </c>
      <c r="M4171" s="127"/>
      <c r="N4171" s="127"/>
    </row>
    <row r="4172" spans="6:14" x14ac:dyDescent="0.25">
      <c r="F4172" s="124"/>
      <c r="G4172" s="126"/>
      <c r="H4172" s="126"/>
      <c r="I4172" s="126"/>
      <c r="J4172" s="124"/>
      <c r="K4172" s="124" t="s">
        <v>544</v>
      </c>
      <c r="L4172" s="126"/>
      <c r="M4172" s="127"/>
      <c r="N4172" s="127"/>
    </row>
    <row r="4173" spans="6:14" x14ac:dyDescent="0.25">
      <c r="F4173" s="124" t="s">
        <v>545</v>
      </c>
      <c r="G4173" s="126" t="s">
        <v>198</v>
      </c>
      <c r="H4173" s="126"/>
      <c r="I4173" s="126"/>
      <c r="J4173" s="124"/>
      <c r="K4173" s="124" t="s">
        <v>546</v>
      </c>
      <c r="L4173" s="126" t="s">
        <v>2684</v>
      </c>
      <c r="M4173" s="127"/>
      <c r="N4173" s="127"/>
    </row>
    <row r="4174" spans="6:14" x14ac:dyDescent="0.25">
      <c r="F4174" s="126"/>
      <c r="G4174" s="126"/>
      <c r="H4174" s="126"/>
      <c r="I4174" s="126"/>
      <c r="J4174" s="126"/>
      <c r="K4174" s="126"/>
      <c r="L4174" s="126"/>
      <c r="M4174" s="127"/>
      <c r="N4174" s="127"/>
    </row>
    <row r="4175" spans="6:14" x14ac:dyDescent="0.25">
      <c r="F4175" s="124" t="s">
        <v>533</v>
      </c>
      <c r="G4175" s="128">
        <v>13008021</v>
      </c>
      <c r="H4175" s="126"/>
      <c r="I4175" s="126"/>
      <c r="J4175" s="124"/>
      <c r="K4175" s="124" t="s">
        <v>124</v>
      </c>
      <c r="L4175" s="126" t="s">
        <v>2689</v>
      </c>
      <c r="M4175" s="127"/>
      <c r="N4175" s="127"/>
    </row>
    <row r="4176" spans="6:14" x14ac:dyDescent="0.25">
      <c r="F4176" s="124" t="s">
        <v>535</v>
      </c>
      <c r="G4176" s="126" t="s">
        <v>2690</v>
      </c>
      <c r="H4176" s="126"/>
      <c r="I4176" s="126"/>
      <c r="J4176" s="124"/>
      <c r="K4176" s="124" t="s">
        <v>537</v>
      </c>
      <c r="L4176" s="126" t="s">
        <v>2691</v>
      </c>
      <c r="M4176" s="127"/>
      <c r="N4176" s="127"/>
    </row>
    <row r="4177" spans="6:14" x14ac:dyDescent="0.25">
      <c r="F4177" s="124" t="s">
        <v>539</v>
      </c>
      <c r="G4177" s="126" t="s">
        <v>2692</v>
      </c>
      <c r="H4177" s="126" t="s">
        <v>541</v>
      </c>
      <c r="I4177" s="128">
        <v>833381860</v>
      </c>
      <c r="J4177" s="124" t="s">
        <v>542</v>
      </c>
      <c r="K4177" s="126"/>
      <c r="L4177" s="126" t="s">
        <v>2693</v>
      </c>
      <c r="M4177" s="127"/>
      <c r="N4177" s="127"/>
    </row>
    <row r="4178" spans="6:14" x14ac:dyDescent="0.25">
      <c r="F4178" s="124"/>
      <c r="G4178" s="126"/>
      <c r="H4178" s="126"/>
      <c r="I4178" s="126"/>
      <c r="J4178" s="124"/>
      <c r="K4178" s="124" t="s">
        <v>544</v>
      </c>
      <c r="L4178" s="126"/>
      <c r="M4178" s="127"/>
      <c r="N4178" s="127"/>
    </row>
    <row r="4179" spans="6:14" x14ac:dyDescent="0.25">
      <c r="F4179" s="124" t="s">
        <v>545</v>
      </c>
      <c r="G4179" s="126" t="s">
        <v>198</v>
      </c>
      <c r="H4179" s="126"/>
      <c r="I4179" s="126"/>
      <c r="J4179" s="124"/>
      <c r="K4179" s="124" t="s">
        <v>546</v>
      </c>
      <c r="L4179" s="126" t="s">
        <v>2694</v>
      </c>
      <c r="M4179" s="127"/>
      <c r="N4179" s="127"/>
    </row>
    <row r="4180" spans="6:14" x14ac:dyDescent="0.25">
      <c r="F4180" s="126"/>
      <c r="G4180" s="126"/>
      <c r="H4180" s="126"/>
      <c r="I4180" s="126"/>
      <c r="J4180" s="126"/>
      <c r="K4180" s="126"/>
      <c r="L4180" s="126"/>
      <c r="M4180" s="127"/>
      <c r="N4180" s="127"/>
    </row>
    <row r="4181" spans="6:14" x14ac:dyDescent="0.25">
      <c r="F4181" s="124" t="s">
        <v>533</v>
      </c>
      <c r="G4181" s="128">
        <v>13009021</v>
      </c>
      <c r="H4181" s="126"/>
      <c r="I4181" s="126"/>
      <c r="J4181" s="124"/>
      <c r="K4181" s="124" t="s">
        <v>124</v>
      </c>
      <c r="L4181" s="126" t="s">
        <v>2695</v>
      </c>
      <c r="M4181" s="127"/>
      <c r="N4181" s="127"/>
    </row>
    <row r="4182" spans="6:14" x14ac:dyDescent="0.25">
      <c r="F4182" s="124" t="s">
        <v>535</v>
      </c>
      <c r="G4182" s="126" t="s">
        <v>2696</v>
      </c>
      <c r="H4182" s="126"/>
      <c r="I4182" s="126"/>
      <c r="J4182" s="124"/>
      <c r="K4182" s="124" t="s">
        <v>537</v>
      </c>
      <c r="L4182" s="126" t="s">
        <v>2697</v>
      </c>
      <c r="M4182" s="127"/>
      <c r="N4182" s="127"/>
    </row>
    <row r="4183" spans="6:14" x14ac:dyDescent="0.25">
      <c r="F4183" s="124" t="s">
        <v>539</v>
      </c>
      <c r="G4183" s="126" t="s">
        <v>2698</v>
      </c>
      <c r="H4183" s="126" t="s">
        <v>541</v>
      </c>
      <c r="I4183" s="128">
        <v>833030000</v>
      </c>
      <c r="J4183" s="124" t="s">
        <v>542</v>
      </c>
      <c r="K4183" s="126"/>
      <c r="L4183" s="126" t="s">
        <v>2699</v>
      </c>
      <c r="M4183" s="127"/>
      <c r="N4183" s="127"/>
    </row>
    <row r="4184" spans="6:14" x14ac:dyDescent="0.25">
      <c r="F4184" s="124"/>
      <c r="G4184" s="126"/>
      <c r="H4184" s="126"/>
      <c r="I4184" s="126"/>
      <c r="J4184" s="124"/>
      <c r="K4184" s="124" t="s">
        <v>544</v>
      </c>
      <c r="L4184" s="126"/>
      <c r="M4184" s="127"/>
      <c r="N4184" s="127"/>
    </row>
    <row r="4185" spans="6:14" x14ac:dyDescent="0.25">
      <c r="F4185" s="124" t="s">
        <v>545</v>
      </c>
      <c r="G4185" s="126" t="s">
        <v>198</v>
      </c>
      <c r="H4185" s="126"/>
      <c r="I4185" s="126"/>
      <c r="J4185" s="124"/>
      <c r="K4185" s="124" t="s">
        <v>546</v>
      </c>
      <c r="L4185" s="126" t="s">
        <v>2700</v>
      </c>
      <c r="M4185" s="127"/>
      <c r="N4185" s="127"/>
    </row>
    <row r="4186" spans="6:14" x14ac:dyDescent="0.25">
      <c r="F4186" s="126"/>
      <c r="G4186" s="126"/>
      <c r="H4186" s="126"/>
      <c r="I4186" s="126"/>
      <c r="J4186" s="126"/>
      <c r="K4186" s="126"/>
      <c r="L4186" s="126"/>
      <c r="M4186" s="127"/>
      <c r="N4186" s="127"/>
    </row>
    <row r="4187" spans="6:14" x14ac:dyDescent="0.25">
      <c r="F4187" s="126"/>
      <c r="G4187" s="126"/>
      <c r="H4187" s="126"/>
      <c r="I4187" s="126"/>
      <c r="J4187" s="129" t="s">
        <v>586</v>
      </c>
      <c r="K4187" s="130">
        <v>85</v>
      </c>
      <c r="L4187" s="129" t="s">
        <v>587</v>
      </c>
      <c r="M4187" s="127"/>
      <c r="N4187" s="127"/>
    </row>
    <row r="4188" spans="6:14" x14ac:dyDescent="0.25">
      <c r="F4188" s="126"/>
      <c r="G4188" s="126"/>
      <c r="H4188" s="126"/>
      <c r="I4188" s="126"/>
      <c r="J4188" s="126"/>
      <c r="K4188" s="126"/>
      <c r="L4188" s="126"/>
      <c r="M4188" s="127"/>
      <c r="N4188" s="127"/>
    </row>
    <row r="4189" spans="6:14" x14ac:dyDescent="0.25">
      <c r="F4189" s="124"/>
      <c r="G4189" s="124"/>
      <c r="H4189" s="124"/>
      <c r="I4189" s="126"/>
      <c r="J4189" s="126"/>
      <c r="K4189" s="126"/>
      <c r="L4189" s="126"/>
      <c r="M4189" s="127"/>
      <c r="N4189" s="127"/>
    </row>
    <row r="4190" spans="6:14" x14ac:dyDescent="0.25">
      <c r="F4190" s="126" t="s">
        <v>588</v>
      </c>
      <c r="G4190" s="126"/>
      <c r="H4190" s="126"/>
      <c r="I4190" s="126"/>
      <c r="J4190" s="126"/>
      <c r="K4190" s="126"/>
      <c r="L4190" s="126"/>
      <c r="M4190" s="127"/>
      <c r="N4190" s="127"/>
    </row>
    <row r="4191" spans="6:14" x14ac:dyDescent="0.25">
      <c r="F4191" s="126" t="s">
        <v>589</v>
      </c>
      <c r="G4191" s="126"/>
      <c r="H4191" s="126"/>
      <c r="I4191" s="126"/>
      <c r="J4191" s="126"/>
      <c r="K4191" s="126"/>
      <c r="L4191" s="126"/>
      <c r="M4191" s="127"/>
      <c r="N4191" s="127"/>
    </row>
    <row r="4192" spans="6:14" x14ac:dyDescent="0.25">
      <c r="F4192" s="126"/>
      <c r="G4192" s="126"/>
      <c r="H4192" s="126"/>
      <c r="I4192" s="126"/>
      <c r="J4192" s="126"/>
      <c r="K4192" s="126"/>
      <c r="L4192" s="126"/>
      <c r="M4192" s="127"/>
      <c r="N4192" s="127"/>
    </row>
    <row r="4193" spans="6:14" x14ac:dyDescent="0.25">
      <c r="F4193" s="124" t="s">
        <v>533</v>
      </c>
      <c r="G4193" s="128">
        <v>13010021</v>
      </c>
      <c r="H4193" s="126"/>
      <c r="I4193" s="126"/>
      <c r="J4193" s="124"/>
      <c r="K4193" s="124" t="s">
        <v>124</v>
      </c>
      <c r="L4193" s="126" t="s">
        <v>2701</v>
      </c>
      <c r="M4193" s="127"/>
      <c r="N4193" s="127"/>
    </row>
    <row r="4194" spans="6:14" x14ac:dyDescent="0.25">
      <c r="F4194" s="124" t="s">
        <v>535</v>
      </c>
      <c r="G4194" s="126" t="s">
        <v>2702</v>
      </c>
      <c r="H4194" s="126"/>
      <c r="I4194" s="126"/>
      <c r="J4194" s="124"/>
      <c r="K4194" s="124" t="s">
        <v>537</v>
      </c>
      <c r="L4194" s="126" t="s">
        <v>2703</v>
      </c>
      <c r="M4194" s="127"/>
      <c r="N4194" s="127"/>
    </row>
    <row r="4195" spans="6:14" x14ac:dyDescent="0.25">
      <c r="F4195" s="124" t="s">
        <v>539</v>
      </c>
      <c r="G4195" s="126" t="s">
        <v>2698</v>
      </c>
      <c r="H4195" s="126" t="s">
        <v>541</v>
      </c>
      <c r="I4195" s="128">
        <v>833015742</v>
      </c>
      <c r="J4195" s="124" t="s">
        <v>542</v>
      </c>
      <c r="K4195" s="126"/>
      <c r="L4195" s="126" t="s">
        <v>2704</v>
      </c>
      <c r="M4195" s="127"/>
      <c r="N4195" s="127"/>
    </row>
    <row r="4196" spans="6:14" x14ac:dyDescent="0.25">
      <c r="F4196" s="124"/>
      <c r="G4196" s="126"/>
      <c r="H4196" s="126"/>
      <c r="I4196" s="126"/>
      <c r="J4196" s="124"/>
      <c r="K4196" s="124" t="s">
        <v>544</v>
      </c>
      <c r="L4196" s="126"/>
      <c r="M4196" s="127"/>
      <c r="N4196" s="127"/>
    </row>
    <row r="4197" spans="6:14" x14ac:dyDescent="0.25">
      <c r="F4197" s="124" t="s">
        <v>545</v>
      </c>
      <c r="G4197" s="126" t="s">
        <v>198</v>
      </c>
      <c r="H4197" s="126"/>
      <c r="I4197" s="126"/>
      <c r="J4197" s="124"/>
      <c r="K4197" s="124" t="s">
        <v>546</v>
      </c>
      <c r="L4197" s="126" t="s">
        <v>2705</v>
      </c>
      <c r="M4197" s="127"/>
      <c r="N4197" s="127"/>
    </row>
    <row r="4198" spans="6:14" x14ac:dyDescent="0.25">
      <c r="F4198" s="126"/>
      <c r="G4198" s="126"/>
      <c r="H4198" s="126"/>
      <c r="I4198" s="126"/>
      <c r="J4198" s="126"/>
      <c r="K4198" s="126"/>
      <c r="L4198" s="126"/>
      <c r="M4198" s="127"/>
      <c r="N4198" s="127"/>
    </row>
    <row r="4199" spans="6:14" x14ac:dyDescent="0.25">
      <c r="F4199" s="124" t="s">
        <v>533</v>
      </c>
      <c r="G4199" s="128">
        <v>13011021</v>
      </c>
      <c r="H4199" s="126"/>
      <c r="I4199" s="126"/>
      <c r="J4199" s="124"/>
      <c r="K4199" s="124" t="s">
        <v>124</v>
      </c>
      <c r="L4199" s="126" t="s">
        <v>2706</v>
      </c>
      <c r="M4199" s="127"/>
      <c r="N4199" s="127"/>
    </row>
    <row r="4200" spans="6:14" x14ac:dyDescent="0.25">
      <c r="F4200" s="124" t="s">
        <v>535</v>
      </c>
      <c r="G4200" s="126" t="s">
        <v>555</v>
      </c>
      <c r="H4200" s="126"/>
      <c r="I4200" s="126"/>
      <c r="J4200" s="124"/>
      <c r="K4200" s="124" t="s">
        <v>537</v>
      </c>
      <c r="L4200" s="126" t="s">
        <v>2707</v>
      </c>
      <c r="M4200" s="127"/>
      <c r="N4200" s="127"/>
    </row>
    <row r="4201" spans="6:14" x14ac:dyDescent="0.25">
      <c r="F4201" s="124" t="s">
        <v>539</v>
      </c>
      <c r="G4201" s="126" t="s">
        <v>2682</v>
      </c>
      <c r="H4201" s="126" t="s">
        <v>541</v>
      </c>
      <c r="I4201" s="128">
        <v>833160712</v>
      </c>
      <c r="J4201" s="124" t="s">
        <v>542</v>
      </c>
      <c r="K4201" s="126"/>
      <c r="L4201" s="126" t="s">
        <v>2708</v>
      </c>
      <c r="M4201" s="127"/>
      <c r="N4201" s="127"/>
    </row>
    <row r="4202" spans="6:14" x14ac:dyDescent="0.25">
      <c r="F4202" s="124"/>
      <c r="G4202" s="126"/>
      <c r="H4202" s="126"/>
      <c r="I4202" s="126"/>
      <c r="J4202" s="124"/>
      <c r="K4202" s="124" t="s">
        <v>544</v>
      </c>
      <c r="L4202" s="126"/>
      <c r="M4202" s="127"/>
      <c r="N4202" s="127"/>
    </row>
    <row r="4203" spans="6:14" x14ac:dyDescent="0.25">
      <c r="F4203" s="124" t="s">
        <v>545</v>
      </c>
      <c r="G4203" s="126" t="s">
        <v>198</v>
      </c>
      <c r="H4203" s="126"/>
      <c r="I4203" s="126"/>
      <c r="J4203" s="124"/>
      <c r="K4203" s="124" t="s">
        <v>546</v>
      </c>
      <c r="L4203" s="126" t="s">
        <v>2709</v>
      </c>
      <c r="M4203" s="127"/>
      <c r="N4203" s="127"/>
    </row>
    <row r="4204" spans="6:14" x14ac:dyDescent="0.25">
      <c r="F4204" s="126"/>
      <c r="G4204" s="126"/>
      <c r="H4204" s="126"/>
      <c r="I4204" s="126"/>
      <c r="J4204" s="126"/>
      <c r="K4204" s="126"/>
      <c r="L4204" s="126"/>
      <c r="M4204" s="127"/>
      <c r="N4204" s="127"/>
    </row>
    <row r="4205" spans="6:14" x14ac:dyDescent="0.25">
      <c r="F4205" s="124" t="s">
        <v>533</v>
      </c>
      <c r="G4205" s="128">
        <v>13012021</v>
      </c>
      <c r="H4205" s="126"/>
      <c r="I4205" s="126"/>
      <c r="J4205" s="124"/>
      <c r="K4205" s="124" t="s">
        <v>124</v>
      </c>
      <c r="L4205" s="126" t="s">
        <v>2710</v>
      </c>
      <c r="M4205" s="127"/>
      <c r="N4205" s="127"/>
    </row>
    <row r="4206" spans="6:14" x14ac:dyDescent="0.25">
      <c r="F4206" s="124" t="s">
        <v>535</v>
      </c>
      <c r="G4206" s="126" t="s">
        <v>2711</v>
      </c>
      <c r="H4206" s="126"/>
      <c r="I4206" s="126"/>
      <c r="J4206" s="124"/>
      <c r="K4206" s="124" t="s">
        <v>537</v>
      </c>
      <c r="L4206" s="126" t="s">
        <v>2712</v>
      </c>
      <c r="M4206" s="127"/>
      <c r="N4206" s="127"/>
    </row>
    <row r="4207" spans="6:14" x14ac:dyDescent="0.25">
      <c r="F4207" s="124" t="s">
        <v>539</v>
      </c>
      <c r="G4207" s="126" t="s">
        <v>2713</v>
      </c>
      <c r="H4207" s="126" t="s">
        <v>565</v>
      </c>
      <c r="I4207" s="128">
        <v>980659096</v>
      </c>
      <c r="J4207" s="124" t="s">
        <v>542</v>
      </c>
      <c r="K4207" s="126"/>
      <c r="L4207" s="126" t="s">
        <v>687</v>
      </c>
      <c r="M4207" s="127"/>
      <c r="N4207" s="127"/>
    </row>
    <row r="4208" spans="6:14" x14ac:dyDescent="0.25">
      <c r="F4208" s="124"/>
      <c r="G4208" s="126"/>
      <c r="H4208" s="126"/>
      <c r="I4208" s="126"/>
      <c r="J4208" s="124"/>
      <c r="K4208" s="124" t="s">
        <v>544</v>
      </c>
      <c r="L4208" s="126"/>
      <c r="M4208" s="127"/>
      <c r="N4208" s="127"/>
    </row>
    <row r="4209" spans="6:14" x14ac:dyDescent="0.25">
      <c r="F4209" s="124" t="s">
        <v>545</v>
      </c>
      <c r="G4209" s="126" t="s">
        <v>198</v>
      </c>
      <c r="H4209" s="126"/>
      <c r="I4209" s="126"/>
      <c r="J4209" s="124"/>
      <c r="K4209" s="124" t="s">
        <v>546</v>
      </c>
      <c r="L4209" s="126" t="s">
        <v>198</v>
      </c>
      <c r="M4209" s="127"/>
      <c r="N4209" s="127"/>
    </row>
    <row r="4210" spans="6:14" x14ac:dyDescent="0.25">
      <c r="F4210" s="126"/>
      <c r="G4210" s="126"/>
      <c r="H4210" s="126"/>
      <c r="I4210" s="126"/>
      <c r="J4210" s="126"/>
      <c r="K4210" s="126"/>
      <c r="L4210" s="126"/>
      <c r="M4210" s="127"/>
      <c r="N4210" s="127"/>
    </row>
    <row r="4211" spans="6:14" x14ac:dyDescent="0.25">
      <c r="F4211" s="124" t="s">
        <v>533</v>
      </c>
      <c r="G4211" s="128">
        <v>13013021</v>
      </c>
      <c r="H4211" s="126"/>
      <c r="I4211" s="126"/>
      <c r="J4211" s="124"/>
      <c r="K4211" s="124" t="s">
        <v>124</v>
      </c>
      <c r="L4211" s="126" t="s">
        <v>2714</v>
      </c>
      <c r="M4211" s="127"/>
      <c r="N4211" s="127"/>
    </row>
    <row r="4212" spans="6:14" x14ac:dyDescent="0.25">
      <c r="F4212" s="124" t="s">
        <v>535</v>
      </c>
      <c r="G4212" s="126" t="s">
        <v>2715</v>
      </c>
      <c r="H4212" s="126"/>
      <c r="I4212" s="126"/>
      <c r="J4212" s="124"/>
      <c r="K4212" s="124" t="s">
        <v>537</v>
      </c>
      <c r="L4212" s="126" t="s">
        <v>2716</v>
      </c>
      <c r="M4212" s="127"/>
      <c r="N4212" s="127"/>
    </row>
    <row r="4213" spans="6:14" x14ac:dyDescent="0.25">
      <c r="F4213" s="124" t="s">
        <v>539</v>
      </c>
      <c r="G4213" s="126" t="s">
        <v>2698</v>
      </c>
      <c r="H4213" s="126" t="s">
        <v>541</v>
      </c>
      <c r="I4213" s="128">
        <v>833032424</v>
      </c>
      <c r="J4213" s="124" t="s">
        <v>542</v>
      </c>
      <c r="K4213" s="126"/>
      <c r="L4213" s="126" t="s">
        <v>2717</v>
      </c>
      <c r="M4213" s="127"/>
      <c r="N4213" s="127"/>
    </row>
    <row r="4214" spans="6:14" x14ac:dyDescent="0.25">
      <c r="F4214" s="124"/>
      <c r="G4214" s="126"/>
      <c r="H4214" s="126"/>
      <c r="I4214" s="126"/>
      <c r="J4214" s="124"/>
      <c r="K4214" s="124" t="s">
        <v>544</v>
      </c>
      <c r="L4214" s="126"/>
      <c r="M4214" s="127"/>
      <c r="N4214" s="127"/>
    </row>
    <row r="4215" spans="6:14" x14ac:dyDescent="0.25">
      <c r="F4215" s="124" t="s">
        <v>545</v>
      </c>
      <c r="G4215" s="126" t="s">
        <v>198</v>
      </c>
      <c r="H4215" s="126"/>
      <c r="I4215" s="126"/>
      <c r="J4215" s="124"/>
      <c r="K4215" s="124" t="s">
        <v>546</v>
      </c>
      <c r="L4215" s="126" t="s">
        <v>198</v>
      </c>
      <c r="M4215" s="127"/>
      <c r="N4215" s="127"/>
    </row>
    <row r="4216" spans="6:14" x14ac:dyDescent="0.25">
      <c r="F4216" s="126"/>
      <c r="G4216" s="126"/>
      <c r="H4216" s="126"/>
      <c r="I4216" s="126"/>
      <c r="J4216" s="126"/>
      <c r="K4216" s="126"/>
      <c r="L4216" s="126"/>
      <c r="M4216" s="127"/>
      <c r="N4216" s="127"/>
    </row>
    <row r="4217" spans="6:14" x14ac:dyDescent="0.25">
      <c r="F4217" s="124" t="s">
        <v>533</v>
      </c>
      <c r="G4217" s="128">
        <v>13015021</v>
      </c>
      <c r="H4217" s="126"/>
      <c r="I4217" s="126"/>
      <c r="J4217" s="124"/>
      <c r="K4217" s="124" t="s">
        <v>124</v>
      </c>
      <c r="L4217" s="126" t="s">
        <v>2718</v>
      </c>
      <c r="M4217" s="127"/>
      <c r="N4217" s="127"/>
    </row>
    <row r="4218" spans="6:14" x14ac:dyDescent="0.25">
      <c r="F4218" s="124" t="s">
        <v>535</v>
      </c>
      <c r="G4218" s="126" t="s">
        <v>2653</v>
      </c>
      <c r="H4218" s="126"/>
      <c r="I4218" s="126"/>
      <c r="J4218" s="124"/>
      <c r="K4218" s="124" t="s">
        <v>537</v>
      </c>
      <c r="L4218" s="126" t="s">
        <v>2654</v>
      </c>
      <c r="M4218" s="127"/>
      <c r="N4218" s="127"/>
    </row>
    <row r="4219" spans="6:14" x14ac:dyDescent="0.25">
      <c r="F4219" s="124" t="s">
        <v>539</v>
      </c>
      <c r="G4219" s="126" t="s">
        <v>2655</v>
      </c>
      <c r="H4219" s="126" t="s">
        <v>2656</v>
      </c>
      <c r="I4219" s="132">
        <v>18101456</v>
      </c>
      <c r="J4219" s="124" t="s">
        <v>542</v>
      </c>
      <c r="K4219" s="126"/>
      <c r="L4219" s="126" t="s">
        <v>2657</v>
      </c>
      <c r="M4219" s="127"/>
      <c r="N4219" s="127"/>
    </row>
    <row r="4220" spans="6:14" x14ac:dyDescent="0.25">
      <c r="F4220" s="124"/>
      <c r="G4220" s="126"/>
      <c r="H4220" s="126"/>
      <c r="I4220" s="126"/>
      <c r="J4220" s="124"/>
      <c r="K4220" s="124" t="s">
        <v>544</v>
      </c>
      <c r="L4220" s="126"/>
      <c r="M4220" s="127"/>
      <c r="N4220" s="127"/>
    </row>
    <row r="4221" spans="6:14" x14ac:dyDescent="0.25">
      <c r="F4221" s="124" t="s">
        <v>545</v>
      </c>
      <c r="G4221" s="126" t="s">
        <v>198</v>
      </c>
      <c r="H4221" s="126"/>
      <c r="I4221" s="126"/>
      <c r="J4221" s="124"/>
      <c r="K4221" s="124" t="s">
        <v>546</v>
      </c>
      <c r="L4221" s="126" t="s">
        <v>2658</v>
      </c>
      <c r="M4221" s="127"/>
      <c r="N4221" s="127"/>
    </row>
    <row r="4222" spans="6:14" x14ac:dyDescent="0.25">
      <c r="F4222" s="126"/>
      <c r="G4222" s="126"/>
      <c r="H4222" s="126"/>
      <c r="I4222" s="126"/>
      <c r="J4222" s="126"/>
      <c r="K4222" s="126"/>
      <c r="L4222" s="126"/>
      <c r="M4222" s="127"/>
      <c r="N4222" s="127"/>
    </row>
    <row r="4223" spans="6:14" x14ac:dyDescent="0.25">
      <c r="F4223" s="124" t="s">
        <v>533</v>
      </c>
      <c r="G4223" s="128">
        <v>13017021</v>
      </c>
      <c r="H4223" s="126"/>
      <c r="I4223" s="126"/>
      <c r="J4223" s="124"/>
      <c r="K4223" s="124" t="s">
        <v>124</v>
      </c>
      <c r="L4223" s="126" t="s">
        <v>2719</v>
      </c>
      <c r="M4223" s="127"/>
      <c r="N4223" s="127"/>
    </row>
    <row r="4224" spans="6:14" x14ac:dyDescent="0.25">
      <c r="F4224" s="124" t="s">
        <v>535</v>
      </c>
      <c r="G4224" s="126" t="s">
        <v>2720</v>
      </c>
      <c r="H4224" s="126"/>
      <c r="I4224" s="126"/>
      <c r="J4224" s="124"/>
      <c r="K4224" s="124" t="s">
        <v>537</v>
      </c>
      <c r="L4224" s="126" t="s">
        <v>2660</v>
      </c>
      <c r="M4224" s="127"/>
      <c r="N4224" s="127"/>
    </row>
    <row r="4225" spans="6:14" x14ac:dyDescent="0.25">
      <c r="F4225" s="124" t="s">
        <v>539</v>
      </c>
      <c r="G4225" s="126" t="s">
        <v>2661</v>
      </c>
      <c r="H4225" s="126" t="s">
        <v>814</v>
      </c>
      <c r="I4225" s="128">
        <v>847386465</v>
      </c>
      <c r="J4225" s="124" t="s">
        <v>542</v>
      </c>
      <c r="K4225" s="126"/>
      <c r="L4225" s="126" t="s">
        <v>2662</v>
      </c>
      <c r="M4225" s="127"/>
      <c r="N4225" s="127"/>
    </row>
    <row r="4226" spans="6:14" x14ac:dyDescent="0.25">
      <c r="F4226" s="124"/>
      <c r="G4226" s="126"/>
      <c r="H4226" s="126"/>
      <c r="I4226" s="126"/>
      <c r="J4226" s="124"/>
      <c r="K4226" s="124" t="s">
        <v>544</v>
      </c>
      <c r="L4226" s="126"/>
      <c r="M4226" s="127"/>
      <c r="N4226" s="127"/>
    </row>
    <row r="4227" spans="6:14" x14ac:dyDescent="0.25">
      <c r="F4227" s="124" t="s">
        <v>545</v>
      </c>
      <c r="G4227" s="126" t="s">
        <v>198</v>
      </c>
      <c r="H4227" s="126"/>
      <c r="I4227" s="126"/>
      <c r="J4227" s="124"/>
      <c r="K4227" s="124" t="s">
        <v>546</v>
      </c>
      <c r="L4227" s="126" t="s">
        <v>2663</v>
      </c>
      <c r="M4227" s="127"/>
      <c r="N4227" s="127"/>
    </row>
    <row r="4228" spans="6:14" x14ac:dyDescent="0.25">
      <c r="F4228" s="126"/>
      <c r="G4228" s="126"/>
      <c r="H4228" s="126"/>
      <c r="I4228" s="126"/>
      <c r="J4228" s="126"/>
      <c r="K4228" s="126"/>
      <c r="L4228" s="126"/>
      <c r="M4228" s="127"/>
      <c r="N4228" s="127"/>
    </row>
    <row r="4229" spans="6:14" x14ac:dyDescent="0.25">
      <c r="F4229" s="124" t="s">
        <v>533</v>
      </c>
      <c r="G4229" s="128">
        <v>13019021</v>
      </c>
      <c r="H4229" s="126"/>
      <c r="I4229" s="126"/>
      <c r="J4229" s="124"/>
      <c r="K4229" s="124" t="s">
        <v>124</v>
      </c>
      <c r="L4229" s="126" t="s">
        <v>2721</v>
      </c>
      <c r="M4229" s="127"/>
      <c r="N4229" s="127"/>
    </row>
    <row r="4230" spans="6:14" x14ac:dyDescent="0.25">
      <c r="F4230" s="124" t="s">
        <v>535</v>
      </c>
      <c r="G4230" s="126" t="s">
        <v>2653</v>
      </c>
      <c r="H4230" s="126"/>
      <c r="I4230" s="126"/>
      <c r="J4230" s="124"/>
      <c r="K4230" s="124" t="s">
        <v>537</v>
      </c>
      <c r="L4230" s="126" t="s">
        <v>2654</v>
      </c>
      <c r="M4230" s="127"/>
      <c r="N4230" s="127"/>
    </row>
    <row r="4231" spans="6:14" x14ac:dyDescent="0.25">
      <c r="F4231" s="124" t="s">
        <v>539</v>
      </c>
      <c r="G4231" s="126" t="s">
        <v>2655</v>
      </c>
      <c r="H4231" s="126" t="s">
        <v>2656</v>
      </c>
      <c r="I4231" s="132">
        <v>18101456</v>
      </c>
      <c r="J4231" s="124" t="s">
        <v>542</v>
      </c>
      <c r="K4231" s="126"/>
      <c r="L4231" s="126" t="s">
        <v>2657</v>
      </c>
      <c r="M4231" s="127"/>
      <c r="N4231" s="127"/>
    </row>
    <row r="4232" spans="6:14" x14ac:dyDescent="0.25">
      <c r="F4232" s="124"/>
      <c r="G4232" s="126"/>
      <c r="H4232" s="126"/>
      <c r="I4232" s="126"/>
      <c r="J4232" s="124"/>
      <c r="K4232" s="124" t="s">
        <v>544</v>
      </c>
      <c r="L4232" s="126"/>
      <c r="M4232" s="127"/>
      <c r="N4232" s="127"/>
    </row>
    <row r="4233" spans="6:14" x14ac:dyDescent="0.25">
      <c r="F4233" s="124" t="s">
        <v>545</v>
      </c>
      <c r="G4233" s="126" t="s">
        <v>198</v>
      </c>
      <c r="H4233" s="126"/>
      <c r="I4233" s="126"/>
      <c r="J4233" s="124"/>
      <c r="K4233" s="124" t="s">
        <v>546</v>
      </c>
      <c r="L4233" s="126" t="s">
        <v>2658</v>
      </c>
      <c r="M4233" s="127"/>
      <c r="N4233" s="127"/>
    </row>
    <row r="4234" spans="6:14" x14ac:dyDescent="0.25">
      <c r="F4234" s="126"/>
      <c r="G4234" s="126"/>
      <c r="H4234" s="126"/>
      <c r="I4234" s="126"/>
      <c r="J4234" s="126"/>
      <c r="K4234" s="126"/>
      <c r="L4234" s="126"/>
      <c r="M4234" s="127"/>
      <c r="N4234" s="127"/>
    </row>
    <row r="4235" spans="6:14" x14ac:dyDescent="0.25">
      <c r="F4235" s="126"/>
      <c r="G4235" s="126"/>
      <c r="H4235" s="126"/>
      <c r="I4235" s="126"/>
      <c r="J4235" s="129" t="s">
        <v>586</v>
      </c>
      <c r="K4235" s="130">
        <v>86</v>
      </c>
      <c r="L4235" s="129" t="s">
        <v>587</v>
      </c>
      <c r="M4235" s="127"/>
      <c r="N4235" s="127"/>
    </row>
    <row r="4236" spans="6:14" x14ac:dyDescent="0.25">
      <c r="F4236" s="126"/>
      <c r="G4236" s="126"/>
      <c r="H4236" s="126"/>
      <c r="I4236" s="126"/>
      <c r="J4236" s="126"/>
      <c r="K4236" s="126"/>
      <c r="L4236" s="126"/>
      <c r="M4236" s="127"/>
      <c r="N4236" s="127"/>
    </row>
    <row r="4237" spans="6:14" x14ac:dyDescent="0.25">
      <c r="F4237" s="124"/>
      <c r="G4237" s="124"/>
      <c r="H4237" s="124"/>
      <c r="I4237" s="126"/>
      <c r="J4237" s="126"/>
      <c r="K4237" s="126"/>
      <c r="L4237" s="126"/>
      <c r="M4237" s="127"/>
      <c r="N4237" s="127"/>
    </row>
    <row r="4238" spans="6:14" x14ac:dyDescent="0.25">
      <c r="F4238" s="126" t="s">
        <v>588</v>
      </c>
      <c r="G4238" s="126"/>
      <c r="H4238" s="126"/>
      <c r="I4238" s="126"/>
      <c r="J4238" s="126"/>
      <c r="K4238" s="126"/>
      <c r="L4238" s="126"/>
      <c r="M4238" s="127"/>
      <c r="N4238" s="127"/>
    </row>
    <row r="4239" spans="6:14" x14ac:dyDescent="0.25">
      <c r="F4239" s="126" t="s">
        <v>589</v>
      </c>
      <c r="G4239" s="126"/>
      <c r="H4239" s="126"/>
      <c r="I4239" s="126"/>
      <c r="J4239" s="126"/>
      <c r="K4239" s="126"/>
      <c r="L4239" s="126"/>
      <c r="M4239" s="127"/>
      <c r="N4239" s="127"/>
    </row>
    <row r="4240" spans="6:14" x14ac:dyDescent="0.25">
      <c r="F4240" s="126"/>
      <c r="G4240" s="126"/>
      <c r="H4240" s="126"/>
      <c r="I4240" s="126"/>
      <c r="J4240" s="126"/>
      <c r="K4240" s="126"/>
      <c r="L4240" s="126"/>
      <c r="M4240" s="127"/>
      <c r="N4240" s="127"/>
    </row>
    <row r="4241" spans="6:14" x14ac:dyDescent="0.25">
      <c r="F4241" s="124" t="s">
        <v>533</v>
      </c>
      <c r="G4241" s="128">
        <v>13019521</v>
      </c>
      <c r="H4241" s="126"/>
      <c r="I4241" s="126"/>
      <c r="J4241" s="124"/>
      <c r="K4241" s="124" t="s">
        <v>124</v>
      </c>
      <c r="L4241" s="126" t="s">
        <v>2722</v>
      </c>
      <c r="M4241" s="127"/>
      <c r="N4241" s="127"/>
    </row>
    <row r="4242" spans="6:14" x14ac:dyDescent="0.25">
      <c r="F4242" s="124" t="s">
        <v>535</v>
      </c>
      <c r="G4242" s="131" t="s">
        <v>2723</v>
      </c>
      <c r="H4242" s="131"/>
      <c r="I4242" s="131"/>
      <c r="J4242" s="126"/>
      <c r="K4242" s="126"/>
      <c r="L4242" s="126"/>
      <c r="M4242" s="127"/>
      <c r="N4242" s="127"/>
    </row>
    <row r="4243" spans="6:14" x14ac:dyDescent="0.25">
      <c r="F4243" s="124"/>
      <c r="G4243" s="131" t="s">
        <v>2724</v>
      </c>
      <c r="H4243" s="131"/>
      <c r="I4243" s="131"/>
      <c r="J4243" s="124"/>
      <c r="K4243" s="124" t="s">
        <v>537</v>
      </c>
      <c r="L4243" s="126" t="s">
        <v>2725</v>
      </c>
      <c r="M4243" s="127"/>
      <c r="N4243" s="127"/>
    </row>
    <row r="4244" spans="6:14" x14ac:dyDescent="0.25">
      <c r="F4244" s="124" t="s">
        <v>539</v>
      </c>
      <c r="G4244" s="126" t="s">
        <v>551</v>
      </c>
      <c r="H4244" s="126" t="s">
        <v>541</v>
      </c>
      <c r="I4244" s="128">
        <v>837025714</v>
      </c>
      <c r="J4244" s="124" t="s">
        <v>542</v>
      </c>
      <c r="K4244" s="126"/>
      <c r="L4244" s="126" t="s">
        <v>2726</v>
      </c>
      <c r="M4244" s="127"/>
      <c r="N4244" s="127"/>
    </row>
    <row r="4245" spans="6:14" x14ac:dyDescent="0.25">
      <c r="F4245" s="124"/>
      <c r="G4245" s="126"/>
      <c r="H4245" s="126"/>
      <c r="I4245" s="126"/>
      <c r="J4245" s="124"/>
      <c r="K4245" s="124" t="s">
        <v>544</v>
      </c>
      <c r="L4245" s="126"/>
      <c r="M4245" s="127"/>
      <c r="N4245" s="127"/>
    </row>
    <row r="4246" spans="6:14" x14ac:dyDescent="0.25">
      <c r="F4246" s="124" t="s">
        <v>545</v>
      </c>
      <c r="G4246" s="126" t="s">
        <v>198</v>
      </c>
      <c r="H4246" s="126"/>
      <c r="I4246" s="126"/>
      <c r="J4246" s="124"/>
      <c r="K4246" s="124" t="s">
        <v>546</v>
      </c>
      <c r="L4246" s="126" t="s">
        <v>2727</v>
      </c>
      <c r="M4246" s="127"/>
      <c r="N4246" s="127"/>
    </row>
    <row r="4247" spans="6:14" x14ac:dyDescent="0.25">
      <c r="F4247" s="126"/>
      <c r="G4247" s="126"/>
      <c r="H4247" s="126"/>
      <c r="I4247" s="126"/>
      <c r="J4247" s="126"/>
      <c r="K4247" s="126"/>
      <c r="L4247" s="126"/>
      <c r="M4247" s="127"/>
      <c r="N4247" s="127"/>
    </row>
    <row r="4248" spans="6:14" x14ac:dyDescent="0.25">
      <c r="F4248" s="124" t="s">
        <v>533</v>
      </c>
      <c r="G4248" s="128">
        <v>13020021</v>
      </c>
      <c r="H4248" s="126"/>
      <c r="I4248" s="126"/>
      <c r="J4248" s="124"/>
      <c r="K4248" s="124" t="s">
        <v>124</v>
      </c>
      <c r="L4248" s="126" t="s">
        <v>2728</v>
      </c>
      <c r="M4248" s="127"/>
      <c r="N4248" s="127"/>
    </row>
    <row r="4249" spans="6:14" x14ac:dyDescent="0.25">
      <c r="F4249" s="124" t="s">
        <v>535</v>
      </c>
      <c r="G4249" s="126" t="s">
        <v>2729</v>
      </c>
      <c r="H4249" s="126"/>
      <c r="I4249" s="126"/>
      <c r="J4249" s="124"/>
      <c r="K4249" s="124" t="s">
        <v>537</v>
      </c>
      <c r="L4249" s="126" t="s">
        <v>2730</v>
      </c>
      <c r="M4249" s="127"/>
      <c r="N4249" s="127"/>
    </row>
    <row r="4250" spans="6:14" x14ac:dyDescent="0.25">
      <c r="F4250" s="124" t="s">
        <v>539</v>
      </c>
      <c r="G4250" s="126" t="s">
        <v>2649</v>
      </c>
      <c r="H4250" s="126" t="s">
        <v>541</v>
      </c>
      <c r="I4250" s="128">
        <v>833305330</v>
      </c>
      <c r="J4250" s="124" t="s">
        <v>542</v>
      </c>
      <c r="K4250" s="126"/>
      <c r="L4250" s="126" t="s">
        <v>2731</v>
      </c>
      <c r="M4250" s="127"/>
      <c r="N4250" s="127"/>
    </row>
    <row r="4251" spans="6:14" x14ac:dyDescent="0.25">
      <c r="F4251" s="124"/>
      <c r="G4251" s="126"/>
      <c r="H4251" s="126"/>
      <c r="I4251" s="126"/>
      <c r="J4251" s="124"/>
      <c r="K4251" s="124" t="s">
        <v>544</v>
      </c>
      <c r="L4251" s="126"/>
      <c r="M4251" s="127"/>
      <c r="N4251" s="127"/>
    </row>
    <row r="4252" spans="6:14" x14ac:dyDescent="0.25">
      <c r="F4252" s="124" t="s">
        <v>545</v>
      </c>
      <c r="G4252" s="126" t="s">
        <v>198</v>
      </c>
      <c r="H4252" s="126"/>
      <c r="I4252" s="126"/>
      <c r="J4252" s="124"/>
      <c r="K4252" s="124" t="s">
        <v>546</v>
      </c>
      <c r="L4252" s="126" t="s">
        <v>2732</v>
      </c>
      <c r="M4252" s="127"/>
      <c r="N4252" s="127"/>
    </row>
    <row r="4253" spans="6:14" x14ac:dyDescent="0.25">
      <c r="F4253" s="126"/>
      <c r="G4253" s="126"/>
      <c r="H4253" s="126"/>
      <c r="I4253" s="126"/>
      <c r="J4253" s="126"/>
      <c r="K4253" s="126"/>
      <c r="L4253" s="126"/>
      <c r="M4253" s="127"/>
      <c r="N4253" s="127"/>
    </row>
    <row r="4254" spans="6:14" x14ac:dyDescent="0.25">
      <c r="F4254" s="124" t="s">
        <v>533</v>
      </c>
      <c r="G4254" s="128">
        <v>13021021</v>
      </c>
      <c r="H4254" s="126"/>
      <c r="I4254" s="126"/>
      <c r="J4254" s="124"/>
      <c r="K4254" s="124" t="s">
        <v>124</v>
      </c>
      <c r="L4254" s="131" t="s">
        <v>2733</v>
      </c>
      <c r="M4254" s="127"/>
      <c r="N4254" s="127"/>
    </row>
    <row r="4255" spans="6:14" x14ac:dyDescent="0.25">
      <c r="F4255" s="126"/>
      <c r="G4255" s="126"/>
      <c r="H4255" s="126"/>
      <c r="I4255" s="126"/>
      <c r="J4255" s="126"/>
      <c r="K4255" s="126"/>
      <c r="L4255" s="131" t="s">
        <v>2734</v>
      </c>
      <c r="M4255" s="127"/>
      <c r="N4255" s="127"/>
    </row>
    <row r="4256" spans="6:14" x14ac:dyDescent="0.25">
      <c r="F4256" s="124" t="s">
        <v>535</v>
      </c>
      <c r="G4256" s="126" t="s">
        <v>581</v>
      </c>
      <c r="H4256" s="126"/>
      <c r="I4256" s="126"/>
      <c r="J4256" s="124"/>
      <c r="K4256" s="124" t="s">
        <v>537</v>
      </c>
      <c r="L4256" s="126" t="s">
        <v>2735</v>
      </c>
      <c r="M4256" s="127"/>
      <c r="N4256" s="127"/>
    </row>
    <row r="4257" spans="6:14" x14ac:dyDescent="0.25">
      <c r="F4257" s="124" t="s">
        <v>539</v>
      </c>
      <c r="G4257" s="126" t="s">
        <v>1115</v>
      </c>
      <c r="H4257" s="126" t="s">
        <v>1116</v>
      </c>
      <c r="I4257" s="128">
        <v>802372605</v>
      </c>
      <c r="J4257" s="124" t="s">
        <v>542</v>
      </c>
      <c r="K4257" s="126"/>
      <c r="L4257" s="126" t="s">
        <v>2736</v>
      </c>
      <c r="M4257" s="127"/>
      <c r="N4257" s="127"/>
    </row>
    <row r="4258" spans="6:14" x14ac:dyDescent="0.25">
      <c r="F4258" s="124"/>
      <c r="G4258" s="126"/>
      <c r="H4258" s="126"/>
      <c r="I4258" s="126"/>
      <c r="J4258" s="124"/>
      <c r="K4258" s="124" t="s">
        <v>544</v>
      </c>
      <c r="L4258" s="126"/>
      <c r="M4258" s="127"/>
      <c r="N4258" s="127"/>
    </row>
    <row r="4259" spans="6:14" x14ac:dyDescent="0.25">
      <c r="F4259" s="124" t="s">
        <v>545</v>
      </c>
      <c r="G4259" s="126" t="s">
        <v>198</v>
      </c>
      <c r="H4259" s="126"/>
      <c r="I4259" s="126"/>
      <c r="J4259" s="124"/>
      <c r="K4259" s="124" t="s">
        <v>546</v>
      </c>
      <c r="L4259" s="126" t="s">
        <v>2737</v>
      </c>
      <c r="M4259" s="127"/>
      <c r="N4259" s="127"/>
    </row>
    <row r="4260" spans="6:14" x14ac:dyDescent="0.25">
      <c r="F4260" s="126"/>
      <c r="G4260" s="126"/>
      <c r="H4260" s="126"/>
      <c r="I4260" s="126"/>
      <c r="J4260" s="126"/>
      <c r="K4260" s="126"/>
      <c r="L4260" s="126"/>
      <c r="M4260" s="127"/>
      <c r="N4260" s="127"/>
    </row>
    <row r="4261" spans="6:14" x14ac:dyDescent="0.25">
      <c r="F4261" s="124" t="s">
        <v>533</v>
      </c>
      <c r="G4261" s="128">
        <v>13021521</v>
      </c>
      <c r="H4261" s="126"/>
      <c r="I4261" s="126"/>
      <c r="J4261" s="124"/>
      <c r="K4261" s="124" t="s">
        <v>124</v>
      </c>
      <c r="L4261" s="126" t="s">
        <v>2738</v>
      </c>
      <c r="M4261" s="127"/>
      <c r="N4261" s="127"/>
    </row>
    <row r="4262" spans="6:14" x14ac:dyDescent="0.25">
      <c r="F4262" s="124" t="s">
        <v>535</v>
      </c>
      <c r="G4262" s="126" t="s">
        <v>2739</v>
      </c>
      <c r="H4262" s="126"/>
      <c r="I4262" s="126"/>
      <c r="J4262" s="124"/>
      <c r="K4262" s="124" t="s">
        <v>537</v>
      </c>
      <c r="L4262" s="126" t="s">
        <v>2740</v>
      </c>
      <c r="M4262" s="127"/>
      <c r="N4262" s="127"/>
    </row>
    <row r="4263" spans="6:14" x14ac:dyDescent="0.25">
      <c r="F4263" s="124" t="s">
        <v>539</v>
      </c>
      <c r="G4263" s="126" t="s">
        <v>551</v>
      </c>
      <c r="H4263" s="126" t="s">
        <v>541</v>
      </c>
      <c r="I4263" s="128">
        <v>837052501</v>
      </c>
      <c r="J4263" s="124" t="s">
        <v>542</v>
      </c>
      <c r="K4263" s="126"/>
      <c r="L4263" s="126" t="s">
        <v>2741</v>
      </c>
      <c r="M4263" s="127"/>
      <c r="N4263" s="127"/>
    </row>
    <row r="4264" spans="6:14" x14ac:dyDescent="0.25">
      <c r="F4264" s="124"/>
      <c r="G4264" s="126"/>
      <c r="H4264" s="126"/>
      <c r="I4264" s="126"/>
      <c r="J4264" s="124"/>
      <c r="K4264" s="124" t="s">
        <v>544</v>
      </c>
      <c r="L4264" s="126"/>
      <c r="M4264" s="127"/>
      <c r="N4264" s="127"/>
    </row>
    <row r="4265" spans="6:14" x14ac:dyDescent="0.25">
      <c r="F4265" s="124" t="s">
        <v>545</v>
      </c>
      <c r="G4265" s="126" t="s">
        <v>198</v>
      </c>
      <c r="H4265" s="126"/>
      <c r="I4265" s="126"/>
      <c r="J4265" s="124"/>
      <c r="K4265" s="124" t="s">
        <v>546</v>
      </c>
      <c r="L4265" s="126" t="s">
        <v>2742</v>
      </c>
      <c r="M4265" s="127"/>
      <c r="N4265" s="127"/>
    </row>
    <row r="4266" spans="6:14" x14ac:dyDescent="0.25">
      <c r="F4266" s="126"/>
      <c r="G4266" s="126"/>
      <c r="H4266" s="126"/>
      <c r="I4266" s="126"/>
      <c r="J4266" s="126"/>
      <c r="K4266" s="126"/>
      <c r="L4266" s="126"/>
      <c r="M4266" s="127"/>
      <c r="N4266" s="127"/>
    </row>
    <row r="4267" spans="6:14" x14ac:dyDescent="0.25">
      <c r="F4267" s="124" t="s">
        <v>533</v>
      </c>
      <c r="G4267" s="128">
        <v>13022021</v>
      </c>
      <c r="H4267" s="126"/>
      <c r="I4267" s="126"/>
      <c r="J4267" s="124"/>
      <c r="K4267" s="124" t="s">
        <v>124</v>
      </c>
      <c r="L4267" s="126" t="s">
        <v>2743</v>
      </c>
      <c r="M4267" s="127"/>
      <c r="N4267" s="127"/>
    </row>
    <row r="4268" spans="6:14" x14ac:dyDescent="0.25">
      <c r="F4268" s="124" t="s">
        <v>535</v>
      </c>
      <c r="G4268" s="126" t="s">
        <v>2744</v>
      </c>
      <c r="H4268" s="126"/>
      <c r="I4268" s="126"/>
      <c r="J4268" s="124"/>
      <c r="K4268" s="124" t="s">
        <v>537</v>
      </c>
      <c r="L4268" s="126" t="s">
        <v>2745</v>
      </c>
      <c r="M4268" s="127"/>
      <c r="N4268" s="127"/>
    </row>
    <row r="4269" spans="6:14" x14ac:dyDescent="0.25">
      <c r="F4269" s="124" t="s">
        <v>539</v>
      </c>
      <c r="G4269" s="126" t="s">
        <v>571</v>
      </c>
      <c r="H4269" s="126" t="s">
        <v>541</v>
      </c>
      <c r="I4269" s="128">
        <v>835011432</v>
      </c>
      <c r="J4269" s="124" t="s">
        <v>542</v>
      </c>
      <c r="K4269" s="126"/>
      <c r="L4269" s="126" t="s">
        <v>2746</v>
      </c>
      <c r="M4269" s="127"/>
      <c r="N4269" s="127"/>
    </row>
    <row r="4270" spans="6:14" x14ac:dyDescent="0.25">
      <c r="F4270" s="124"/>
      <c r="G4270" s="126"/>
      <c r="H4270" s="126"/>
      <c r="I4270" s="126"/>
      <c r="J4270" s="124"/>
      <c r="K4270" s="124" t="s">
        <v>544</v>
      </c>
      <c r="L4270" s="126"/>
      <c r="M4270" s="127"/>
      <c r="N4270" s="127"/>
    </row>
    <row r="4271" spans="6:14" x14ac:dyDescent="0.25">
      <c r="F4271" s="124" t="s">
        <v>545</v>
      </c>
      <c r="G4271" s="126" t="s">
        <v>198</v>
      </c>
      <c r="H4271" s="126"/>
      <c r="I4271" s="126"/>
      <c r="J4271" s="124"/>
      <c r="K4271" s="124" t="s">
        <v>546</v>
      </c>
      <c r="L4271" s="126" t="s">
        <v>2747</v>
      </c>
      <c r="M4271" s="127"/>
      <c r="N4271" s="127"/>
    </row>
    <row r="4272" spans="6:14" x14ac:dyDescent="0.25">
      <c r="F4272" s="126"/>
      <c r="G4272" s="126"/>
      <c r="H4272" s="126"/>
      <c r="I4272" s="126"/>
      <c r="J4272" s="126"/>
      <c r="K4272" s="126"/>
      <c r="L4272" s="126"/>
      <c r="M4272" s="127"/>
      <c r="N4272" s="127"/>
    </row>
    <row r="4273" spans="6:14" x14ac:dyDescent="0.25">
      <c r="F4273" s="124" t="s">
        <v>533</v>
      </c>
      <c r="G4273" s="128">
        <v>13023021</v>
      </c>
      <c r="H4273" s="126"/>
      <c r="I4273" s="126"/>
      <c r="J4273" s="124"/>
      <c r="K4273" s="124" t="s">
        <v>124</v>
      </c>
      <c r="L4273" s="126" t="s">
        <v>2748</v>
      </c>
      <c r="M4273" s="127"/>
      <c r="N4273" s="127"/>
    </row>
    <row r="4274" spans="6:14" x14ac:dyDescent="0.25">
      <c r="F4274" s="124" t="s">
        <v>535</v>
      </c>
      <c r="G4274" s="126" t="s">
        <v>2749</v>
      </c>
      <c r="H4274" s="126"/>
      <c r="I4274" s="126"/>
      <c r="J4274" s="124"/>
      <c r="K4274" s="124" t="s">
        <v>537</v>
      </c>
      <c r="L4274" s="126" t="s">
        <v>2750</v>
      </c>
      <c r="M4274" s="127"/>
      <c r="N4274" s="127"/>
    </row>
    <row r="4275" spans="6:14" x14ac:dyDescent="0.25">
      <c r="F4275" s="124" t="s">
        <v>539</v>
      </c>
      <c r="G4275" s="126" t="s">
        <v>2649</v>
      </c>
      <c r="H4275" s="126" t="s">
        <v>541</v>
      </c>
      <c r="I4275" s="128">
        <v>833300059</v>
      </c>
      <c r="J4275" s="124" t="s">
        <v>542</v>
      </c>
      <c r="K4275" s="126"/>
      <c r="L4275" s="126" t="s">
        <v>2751</v>
      </c>
      <c r="M4275" s="127"/>
      <c r="N4275" s="127"/>
    </row>
    <row r="4276" spans="6:14" x14ac:dyDescent="0.25">
      <c r="F4276" s="124"/>
      <c r="G4276" s="126"/>
      <c r="H4276" s="126"/>
      <c r="I4276" s="126"/>
      <c r="J4276" s="124"/>
      <c r="K4276" s="124" t="s">
        <v>544</v>
      </c>
      <c r="L4276" s="126"/>
      <c r="M4276" s="127"/>
      <c r="N4276" s="127"/>
    </row>
    <row r="4277" spans="6:14" x14ac:dyDescent="0.25">
      <c r="F4277" s="124" t="s">
        <v>545</v>
      </c>
      <c r="G4277" s="126" t="s">
        <v>198</v>
      </c>
      <c r="H4277" s="126"/>
      <c r="I4277" s="126"/>
      <c r="J4277" s="124"/>
      <c r="K4277" s="124" t="s">
        <v>546</v>
      </c>
      <c r="L4277" s="126" t="s">
        <v>2752</v>
      </c>
      <c r="M4277" s="127"/>
      <c r="N4277" s="127"/>
    </row>
    <row r="4278" spans="6:14" x14ac:dyDescent="0.25">
      <c r="F4278" s="126"/>
      <c r="G4278" s="126"/>
      <c r="H4278" s="126"/>
      <c r="I4278" s="126"/>
      <c r="J4278" s="126"/>
      <c r="K4278" s="126"/>
      <c r="L4278" s="126"/>
      <c r="M4278" s="127"/>
      <c r="N4278" s="127"/>
    </row>
    <row r="4279" spans="6:14" x14ac:dyDescent="0.25">
      <c r="F4279" s="124" t="s">
        <v>533</v>
      </c>
      <c r="G4279" s="128">
        <v>13024021</v>
      </c>
      <c r="H4279" s="126"/>
      <c r="I4279" s="126"/>
      <c r="J4279" s="124"/>
      <c r="K4279" s="124" t="s">
        <v>124</v>
      </c>
      <c r="L4279" s="126" t="s">
        <v>2753</v>
      </c>
      <c r="M4279" s="127"/>
      <c r="N4279" s="127"/>
    </row>
    <row r="4280" spans="6:14" x14ac:dyDescent="0.25">
      <c r="F4280" s="124" t="s">
        <v>535</v>
      </c>
      <c r="G4280" s="126" t="s">
        <v>581</v>
      </c>
      <c r="H4280" s="126"/>
      <c r="I4280" s="126"/>
      <c r="J4280" s="124"/>
      <c r="K4280" s="124" t="s">
        <v>537</v>
      </c>
      <c r="L4280" s="126" t="s">
        <v>2754</v>
      </c>
      <c r="M4280" s="127"/>
      <c r="N4280" s="127"/>
    </row>
    <row r="4281" spans="6:14" x14ac:dyDescent="0.25">
      <c r="F4281" s="124" t="s">
        <v>539</v>
      </c>
      <c r="G4281" s="131" t="s">
        <v>1382</v>
      </c>
      <c r="H4281" s="126" t="s">
        <v>541</v>
      </c>
      <c r="I4281" s="128">
        <v>832390174</v>
      </c>
      <c r="J4281" s="124" t="s">
        <v>542</v>
      </c>
      <c r="K4281" s="126"/>
      <c r="L4281" s="126" t="s">
        <v>2755</v>
      </c>
      <c r="M4281" s="127"/>
      <c r="N4281" s="127"/>
    </row>
    <row r="4282" spans="6:14" x14ac:dyDescent="0.25">
      <c r="F4282" s="124"/>
      <c r="G4282" s="131" t="s">
        <v>1384</v>
      </c>
      <c r="H4282" s="126"/>
      <c r="I4282" s="126"/>
      <c r="J4282" s="124"/>
      <c r="K4282" s="124" t="s">
        <v>544</v>
      </c>
      <c r="L4282" s="126"/>
      <c r="M4282" s="127"/>
      <c r="N4282" s="127"/>
    </row>
    <row r="4283" spans="6:14" x14ac:dyDescent="0.25">
      <c r="F4283" s="124" t="s">
        <v>545</v>
      </c>
      <c r="G4283" s="126" t="s">
        <v>198</v>
      </c>
      <c r="H4283" s="126"/>
      <c r="I4283" s="126"/>
      <c r="J4283" s="124"/>
      <c r="K4283" s="124" t="s">
        <v>546</v>
      </c>
      <c r="L4283" s="126" t="s">
        <v>2756</v>
      </c>
      <c r="M4283" s="127"/>
      <c r="N4283" s="127"/>
    </row>
    <row r="4284" spans="6:14" x14ac:dyDescent="0.25">
      <c r="F4284" s="126"/>
      <c r="G4284" s="126"/>
      <c r="H4284" s="126"/>
      <c r="I4284" s="126"/>
      <c r="J4284" s="126"/>
      <c r="K4284" s="126"/>
      <c r="L4284" s="126"/>
      <c r="M4284" s="127"/>
      <c r="N4284" s="127"/>
    </row>
    <row r="4285" spans="6:14" x14ac:dyDescent="0.25">
      <c r="F4285" s="126"/>
      <c r="G4285" s="126"/>
      <c r="H4285" s="126"/>
      <c r="I4285" s="126"/>
      <c r="J4285" s="129" t="s">
        <v>586</v>
      </c>
      <c r="K4285" s="130">
        <v>87</v>
      </c>
      <c r="L4285" s="129" t="s">
        <v>587</v>
      </c>
      <c r="M4285" s="127"/>
      <c r="N4285" s="127"/>
    </row>
    <row r="4286" spans="6:14" x14ac:dyDescent="0.25">
      <c r="F4286" s="126"/>
      <c r="G4286" s="126"/>
      <c r="H4286" s="126"/>
      <c r="I4286" s="126"/>
      <c r="J4286" s="126"/>
      <c r="K4286" s="126"/>
      <c r="L4286" s="126"/>
      <c r="M4286" s="127"/>
      <c r="N4286" s="127"/>
    </row>
    <row r="4287" spans="6:14" x14ac:dyDescent="0.25">
      <c r="F4287" s="124"/>
      <c r="G4287" s="124"/>
      <c r="H4287" s="124"/>
      <c r="I4287" s="126"/>
      <c r="J4287" s="126"/>
      <c r="K4287" s="126"/>
      <c r="L4287" s="126"/>
      <c r="M4287" s="127"/>
      <c r="N4287" s="127"/>
    </row>
    <row r="4288" spans="6:14" x14ac:dyDescent="0.25">
      <c r="F4288" s="126" t="s">
        <v>588</v>
      </c>
      <c r="G4288" s="126"/>
      <c r="H4288" s="126"/>
      <c r="I4288" s="126"/>
      <c r="J4288" s="126"/>
      <c r="K4288" s="126"/>
      <c r="L4288" s="126"/>
      <c r="M4288" s="127"/>
      <c r="N4288" s="127"/>
    </row>
    <row r="4289" spans="6:14" x14ac:dyDescent="0.25">
      <c r="F4289" s="126" t="s">
        <v>589</v>
      </c>
      <c r="G4289" s="126"/>
      <c r="H4289" s="126"/>
      <c r="I4289" s="126"/>
      <c r="J4289" s="126"/>
      <c r="K4289" s="126"/>
      <c r="L4289" s="126"/>
      <c r="M4289" s="127"/>
      <c r="N4289" s="127"/>
    </row>
    <row r="4290" spans="6:14" x14ac:dyDescent="0.25">
      <c r="F4290" s="126"/>
      <c r="G4290" s="126"/>
      <c r="H4290" s="126"/>
      <c r="I4290" s="126"/>
      <c r="J4290" s="126"/>
      <c r="K4290" s="126"/>
      <c r="L4290" s="126"/>
      <c r="M4290" s="127"/>
      <c r="N4290" s="127"/>
    </row>
    <row r="4291" spans="6:14" x14ac:dyDescent="0.25">
      <c r="F4291" s="124" t="s">
        <v>533</v>
      </c>
      <c r="G4291" s="128">
        <v>13024521</v>
      </c>
      <c r="H4291" s="126"/>
      <c r="I4291" s="126"/>
      <c r="J4291" s="124"/>
      <c r="K4291" s="124" t="s">
        <v>124</v>
      </c>
      <c r="L4291" s="126" t="s">
        <v>2757</v>
      </c>
      <c r="M4291" s="127"/>
      <c r="N4291" s="127"/>
    </row>
    <row r="4292" spans="6:14" x14ac:dyDescent="0.25">
      <c r="F4292" s="124" t="s">
        <v>535</v>
      </c>
      <c r="G4292" s="126" t="s">
        <v>2690</v>
      </c>
      <c r="H4292" s="126"/>
      <c r="I4292" s="126"/>
      <c r="J4292" s="124"/>
      <c r="K4292" s="124" t="s">
        <v>537</v>
      </c>
      <c r="L4292" s="126" t="s">
        <v>2691</v>
      </c>
      <c r="M4292" s="127"/>
      <c r="N4292" s="127"/>
    </row>
    <row r="4293" spans="6:14" x14ac:dyDescent="0.25">
      <c r="F4293" s="124" t="s">
        <v>539</v>
      </c>
      <c r="G4293" s="126" t="s">
        <v>2692</v>
      </c>
      <c r="H4293" s="126" t="s">
        <v>541</v>
      </c>
      <c r="I4293" s="128">
        <v>833381860</v>
      </c>
      <c r="J4293" s="124" t="s">
        <v>542</v>
      </c>
      <c r="K4293" s="126"/>
      <c r="L4293" s="126" t="s">
        <v>2693</v>
      </c>
      <c r="M4293" s="127"/>
      <c r="N4293" s="127"/>
    </row>
    <row r="4294" spans="6:14" x14ac:dyDescent="0.25">
      <c r="F4294" s="124"/>
      <c r="G4294" s="126"/>
      <c r="H4294" s="126"/>
      <c r="I4294" s="126"/>
      <c r="J4294" s="124"/>
      <c r="K4294" s="124" t="s">
        <v>544</v>
      </c>
      <c r="L4294" s="126"/>
      <c r="M4294" s="127"/>
      <c r="N4294" s="127"/>
    </row>
    <row r="4295" spans="6:14" x14ac:dyDescent="0.25">
      <c r="F4295" s="124" t="s">
        <v>545</v>
      </c>
      <c r="G4295" s="126" t="s">
        <v>198</v>
      </c>
      <c r="H4295" s="126"/>
      <c r="I4295" s="126"/>
      <c r="J4295" s="124"/>
      <c r="K4295" s="124" t="s">
        <v>546</v>
      </c>
      <c r="L4295" s="126" t="s">
        <v>2694</v>
      </c>
      <c r="M4295" s="127"/>
      <c r="N4295" s="127"/>
    </row>
    <row r="4296" spans="6:14" x14ac:dyDescent="0.25">
      <c r="F4296" s="126"/>
      <c r="G4296" s="126"/>
      <c r="H4296" s="126"/>
      <c r="I4296" s="126"/>
      <c r="J4296" s="126"/>
      <c r="K4296" s="126"/>
      <c r="L4296" s="126"/>
      <c r="M4296" s="127"/>
      <c r="N4296" s="127"/>
    </row>
    <row r="4297" spans="6:14" x14ac:dyDescent="0.25">
      <c r="F4297" s="124" t="s">
        <v>533</v>
      </c>
      <c r="G4297" s="128">
        <v>13024721</v>
      </c>
      <c r="H4297" s="126"/>
      <c r="I4297" s="126"/>
      <c r="J4297" s="124"/>
      <c r="K4297" s="124" t="s">
        <v>124</v>
      </c>
      <c r="L4297" s="126" t="s">
        <v>2758</v>
      </c>
      <c r="M4297" s="127"/>
      <c r="N4297" s="127"/>
    </row>
    <row r="4298" spans="6:14" x14ac:dyDescent="0.25">
      <c r="F4298" s="124" t="s">
        <v>535</v>
      </c>
      <c r="G4298" s="126" t="s">
        <v>2759</v>
      </c>
      <c r="H4298" s="126"/>
      <c r="I4298" s="126"/>
      <c r="J4298" s="124"/>
      <c r="K4298" s="124" t="s">
        <v>537</v>
      </c>
      <c r="L4298" s="126" t="s">
        <v>2725</v>
      </c>
      <c r="M4298" s="127"/>
      <c r="N4298" s="127"/>
    </row>
    <row r="4299" spans="6:14" x14ac:dyDescent="0.25">
      <c r="F4299" s="124" t="s">
        <v>539</v>
      </c>
      <c r="G4299" s="126" t="s">
        <v>551</v>
      </c>
      <c r="H4299" s="126" t="s">
        <v>541</v>
      </c>
      <c r="I4299" s="128">
        <v>837025795</v>
      </c>
      <c r="J4299" s="124" t="s">
        <v>542</v>
      </c>
      <c r="K4299" s="126"/>
      <c r="L4299" s="126" t="s">
        <v>2726</v>
      </c>
      <c r="M4299" s="127"/>
      <c r="N4299" s="127"/>
    </row>
    <row r="4300" spans="6:14" x14ac:dyDescent="0.25">
      <c r="F4300" s="124"/>
      <c r="G4300" s="126"/>
      <c r="H4300" s="126"/>
      <c r="I4300" s="126"/>
      <c r="J4300" s="124"/>
      <c r="K4300" s="124" t="s">
        <v>544</v>
      </c>
      <c r="L4300" s="126"/>
      <c r="M4300" s="127"/>
      <c r="N4300" s="127"/>
    </row>
    <row r="4301" spans="6:14" x14ac:dyDescent="0.25">
      <c r="F4301" s="124" t="s">
        <v>545</v>
      </c>
      <c r="G4301" s="126" t="s">
        <v>198</v>
      </c>
      <c r="H4301" s="126"/>
      <c r="I4301" s="126"/>
      <c r="J4301" s="124"/>
      <c r="K4301" s="124" t="s">
        <v>546</v>
      </c>
      <c r="L4301" s="126" t="s">
        <v>2727</v>
      </c>
      <c r="M4301" s="127"/>
      <c r="N4301" s="127"/>
    </row>
    <row r="4302" spans="6:14" x14ac:dyDescent="0.25">
      <c r="F4302" s="126"/>
      <c r="G4302" s="126"/>
      <c r="H4302" s="126"/>
      <c r="I4302" s="126"/>
      <c r="J4302" s="126"/>
      <c r="K4302" s="126"/>
      <c r="L4302" s="126"/>
      <c r="M4302" s="127"/>
      <c r="N4302" s="127"/>
    </row>
    <row r="4303" spans="6:14" x14ac:dyDescent="0.25">
      <c r="F4303" s="124" t="s">
        <v>533</v>
      </c>
      <c r="G4303" s="128">
        <v>13025521</v>
      </c>
      <c r="H4303" s="126"/>
      <c r="I4303" s="126"/>
      <c r="J4303" s="124"/>
      <c r="K4303" s="124" t="s">
        <v>124</v>
      </c>
      <c r="L4303" s="126" t="s">
        <v>2760</v>
      </c>
      <c r="M4303" s="127"/>
      <c r="N4303" s="127"/>
    </row>
    <row r="4304" spans="6:14" x14ac:dyDescent="0.25">
      <c r="F4304" s="124" t="s">
        <v>535</v>
      </c>
      <c r="G4304" s="126" t="s">
        <v>2761</v>
      </c>
      <c r="H4304" s="126"/>
      <c r="I4304" s="126"/>
      <c r="J4304" s="124"/>
      <c r="K4304" s="124" t="s">
        <v>537</v>
      </c>
      <c r="L4304" s="126" t="s">
        <v>2762</v>
      </c>
      <c r="M4304" s="127"/>
      <c r="N4304" s="127"/>
    </row>
    <row r="4305" spans="6:14" x14ac:dyDescent="0.25">
      <c r="F4305" s="124" t="s">
        <v>539</v>
      </c>
      <c r="G4305" s="126" t="s">
        <v>2763</v>
      </c>
      <c r="H4305" s="126" t="s">
        <v>1296</v>
      </c>
      <c r="I4305" s="126" t="s">
        <v>2764</v>
      </c>
      <c r="J4305" s="124" t="s">
        <v>542</v>
      </c>
      <c r="K4305" s="126"/>
      <c r="L4305" s="126" t="s">
        <v>2765</v>
      </c>
      <c r="M4305" s="127"/>
      <c r="N4305" s="127"/>
    </row>
    <row r="4306" spans="6:14" x14ac:dyDescent="0.25">
      <c r="F4306" s="124"/>
      <c r="G4306" s="126"/>
      <c r="H4306" s="126"/>
      <c r="I4306" s="126"/>
      <c r="J4306" s="124"/>
      <c r="K4306" s="124" t="s">
        <v>544</v>
      </c>
      <c r="L4306" s="126"/>
      <c r="M4306" s="127"/>
      <c r="N4306" s="127"/>
    </row>
    <row r="4307" spans="6:14" x14ac:dyDescent="0.25">
      <c r="F4307" s="124" t="s">
        <v>545</v>
      </c>
      <c r="G4307" s="126" t="s">
        <v>198</v>
      </c>
      <c r="H4307" s="126"/>
      <c r="I4307" s="126"/>
      <c r="J4307" s="124"/>
      <c r="K4307" s="124" t="s">
        <v>546</v>
      </c>
      <c r="L4307" s="126" t="s">
        <v>2766</v>
      </c>
      <c r="M4307" s="127"/>
      <c r="N4307" s="127"/>
    </row>
    <row r="4308" spans="6:14" x14ac:dyDescent="0.25">
      <c r="F4308" s="126"/>
      <c r="G4308" s="126"/>
      <c r="H4308" s="126"/>
      <c r="I4308" s="126"/>
      <c r="J4308" s="126"/>
      <c r="K4308" s="126"/>
      <c r="L4308" s="126"/>
      <c r="M4308" s="127"/>
      <c r="N4308" s="127"/>
    </row>
    <row r="4309" spans="6:14" x14ac:dyDescent="0.25">
      <c r="F4309" s="124" t="s">
        <v>533</v>
      </c>
      <c r="G4309" s="128">
        <v>13030021</v>
      </c>
      <c r="H4309" s="126"/>
      <c r="I4309" s="126"/>
      <c r="J4309" s="124"/>
      <c r="K4309" s="124" t="s">
        <v>124</v>
      </c>
      <c r="L4309" s="126" t="s">
        <v>2767</v>
      </c>
      <c r="M4309" s="127"/>
      <c r="N4309" s="127"/>
    </row>
    <row r="4310" spans="6:14" x14ac:dyDescent="0.25">
      <c r="F4310" s="124" t="s">
        <v>535</v>
      </c>
      <c r="G4310" s="126" t="s">
        <v>2768</v>
      </c>
      <c r="H4310" s="126"/>
      <c r="I4310" s="126"/>
      <c r="J4310" s="124"/>
      <c r="K4310" s="124" t="s">
        <v>537</v>
      </c>
      <c r="L4310" s="126" t="s">
        <v>2769</v>
      </c>
      <c r="M4310" s="127"/>
      <c r="N4310" s="127"/>
    </row>
    <row r="4311" spans="6:14" x14ac:dyDescent="0.25">
      <c r="F4311" s="124" t="s">
        <v>539</v>
      </c>
      <c r="G4311" s="126" t="s">
        <v>2770</v>
      </c>
      <c r="H4311" s="126" t="s">
        <v>541</v>
      </c>
      <c r="I4311" s="128">
        <v>833320201</v>
      </c>
      <c r="J4311" s="124" t="s">
        <v>542</v>
      </c>
      <c r="K4311" s="126"/>
      <c r="L4311" s="126" t="s">
        <v>2771</v>
      </c>
      <c r="M4311" s="127"/>
      <c r="N4311" s="127"/>
    </row>
    <row r="4312" spans="6:14" x14ac:dyDescent="0.25">
      <c r="F4312" s="124"/>
      <c r="G4312" s="126"/>
      <c r="H4312" s="126"/>
      <c r="I4312" s="126"/>
      <c r="J4312" s="124"/>
      <c r="K4312" s="124" t="s">
        <v>544</v>
      </c>
      <c r="L4312" s="126"/>
      <c r="M4312" s="127"/>
      <c r="N4312" s="127"/>
    </row>
    <row r="4313" spans="6:14" x14ac:dyDescent="0.25">
      <c r="F4313" s="124" t="s">
        <v>545</v>
      </c>
      <c r="G4313" s="126" t="s">
        <v>198</v>
      </c>
      <c r="H4313" s="126"/>
      <c r="I4313" s="126"/>
      <c r="J4313" s="124"/>
      <c r="K4313" s="124" t="s">
        <v>546</v>
      </c>
      <c r="L4313" s="126" t="s">
        <v>2772</v>
      </c>
      <c r="M4313" s="127"/>
      <c r="N4313" s="127"/>
    </row>
    <row r="4314" spans="6:14" x14ac:dyDescent="0.25">
      <c r="F4314" s="126"/>
      <c r="G4314" s="126"/>
      <c r="H4314" s="126"/>
      <c r="I4314" s="126"/>
      <c r="J4314" s="126"/>
      <c r="K4314" s="126"/>
      <c r="L4314" s="126"/>
      <c r="M4314" s="127"/>
      <c r="N4314" s="127"/>
    </row>
    <row r="4315" spans="6:14" x14ac:dyDescent="0.25">
      <c r="F4315" s="124" t="s">
        <v>533</v>
      </c>
      <c r="G4315" s="128">
        <v>13033021</v>
      </c>
      <c r="H4315" s="126"/>
      <c r="I4315" s="126"/>
      <c r="J4315" s="124"/>
      <c r="K4315" s="124" t="s">
        <v>124</v>
      </c>
      <c r="L4315" s="126" t="s">
        <v>2773</v>
      </c>
      <c r="M4315" s="127"/>
      <c r="N4315" s="127"/>
    </row>
    <row r="4316" spans="6:14" x14ac:dyDescent="0.25">
      <c r="F4316" s="124" t="s">
        <v>535</v>
      </c>
      <c r="G4316" s="126" t="s">
        <v>2774</v>
      </c>
      <c r="H4316" s="126"/>
      <c r="I4316" s="126"/>
      <c r="J4316" s="124"/>
      <c r="K4316" s="124" t="s">
        <v>537</v>
      </c>
      <c r="L4316" s="126" t="s">
        <v>2775</v>
      </c>
      <c r="M4316" s="127"/>
      <c r="N4316" s="127"/>
    </row>
    <row r="4317" spans="6:14" x14ac:dyDescent="0.25">
      <c r="F4317" s="124" t="s">
        <v>539</v>
      </c>
      <c r="G4317" s="126" t="s">
        <v>2698</v>
      </c>
      <c r="H4317" s="126" t="s">
        <v>541</v>
      </c>
      <c r="I4317" s="128">
        <v>833010000</v>
      </c>
      <c r="J4317" s="124" t="s">
        <v>542</v>
      </c>
      <c r="K4317" s="126"/>
      <c r="L4317" s="126" t="s">
        <v>2776</v>
      </c>
      <c r="M4317" s="127"/>
      <c r="N4317" s="127"/>
    </row>
    <row r="4318" spans="6:14" x14ac:dyDescent="0.25">
      <c r="F4318" s="124"/>
      <c r="G4318" s="126"/>
      <c r="H4318" s="126"/>
      <c r="I4318" s="126"/>
      <c r="J4318" s="124"/>
      <c r="K4318" s="124" t="s">
        <v>544</v>
      </c>
      <c r="L4318" s="126"/>
      <c r="M4318" s="127"/>
      <c r="N4318" s="127"/>
    </row>
    <row r="4319" spans="6:14" x14ac:dyDescent="0.25">
      <c r="F4319" s="124" t="s">
        <v>545</v>
      </c>
      <c r="G4319" s="126" t="s">
        <v>198</v>
      </c>
      <c r="H4319" s="126"/>
      <c r="I4319" s="126"/>
      <c r="J4319" s="124"/>
      <c r="K4319" s="124" t="s">
        <v>546</v>
      </c>
      <c r="L4319" s="126" t="s">
        <v>2777</v>
      </c>
      <c r="M4319" s="127"/>
      <c r="N4319" s="127"/>
    </row>
    <row r="4320" spans="6:14" x14ac:dyDescent="0.25">
      <c r="F4320" s="126"/>
      <c r="G4320" s="126"/>
      <c r="H4320" s="126"/>
      <c r="I4320" s="126"/>
      <c r="J4320" s="126"/>
      <c r="K4320" s="126"/>
      <c r="L4320" s="126"/>
      <c r="M4320" s="127"/>
      <c r="N4320" s="127"/>
    </row>
    <row r="4321" spans="6:14" x14ac:dyDescent="0.25">
      <c r="F4321" s="124" t="s">
        <v>533</v>
      </c>
      <c r="G4321" s="128">
        <v>13035021</v>
      </c>
      <c r="H4321" s="126"/>
      <c r="I4321" s="126"/>
      <c r="J4321" s="124"/>
      <c r="K4321" s="124" t="s">
        <v>124</v>
      </c>
      <c r="L4321" s="126" t="s">
        <v>2778</v>
      </c>
      <c r="M4321" s="127"/>
      <c r="N4321" s="127"/>
    </row>
    <row r="4322" spans="6:14" x14ac:dyDescent="0.25">
      <c r="F4322" s="124" t="s">
        <v>535</v>
      </c>
      <c r="G4322" s="126" t="s">
        <v>2779</v>
      </c>
      <c r="H4322" s="126"/>
      <c r="I4322" s="126"/>
      <c r="J4322" s="124"/>
      <c r="K4322" s="124" t="s">
        <v>537</v>
      </c>
      <c r="L4322" s="126" t="s">
        <v>2780</v>
      </c>
      <c r="M4322" s="127"/>
      <c r="N4322" s="127"/>
    </row>
    <row r="4323" spans="6:14" x14ac:dyDescent="0.25">
      <c r="F4323" s="124" t="s">
        <v>539</v>
      </c>
      <c r="G4323" s="126" t="s">
        <v>2649</v>
      </c>
      <c r="H4323" s="126" t="s">
        <v>541</v>
      </c>
      <c r="I4323" s="128">
        <v>833305039</v>
      </c>
      <c r="J4323" s="124" t="s">
        <v>542</v>
      </c>
      <c r="K4323" s="126"/>
      <c r="L4323" s="126" t="s">
        <v>2781</v>
      </c>
      <c r="M4323" s="127"/>
      <c r="N4323" s="127"/>
    </row>
    <row r="4324" spans="6:14" x14ac:dyDescent="0.25">
      <c r="F4324" s="124"/>
      <c r="G4324" s="126"/>
      <c r="H4324" s="126"/>
      <c r="I4324" s="126"/>
      <c r="J4324" s="124"/>
      <c r="K4324" s="124" t="s">
        <v>544</v>
      </c>
      <c r="L4324" s="126"/>
      <c r="M4324" s="127"/>
      <c r="N4324" s="127"/>
    </row>
    <row r="4325" spans="6:14" x14ac:dyDescent="0.25">
      <c r="F4325" s="124" t="s">
        <v>545</v>
      </c>
      <c r="G4325" s="126" t="s">
        <v>198</v>
      </c>
      <c r="H4325" s="126"/>
      <c r="I4325" s="126"/>
      <c r="J4325" s="124"/>
      <c r="K4325" s="124" t="s">
        <v>546</v>
      </c>
      <c r="L4325" s="126" t="s">
        <v>2782</v>
      </c>
      <c r="M4325" s="127"/>
      <c r="N4325" s="127"/>
    </row>
    <row r="4326" spans="6:14" x14ac:dyDescent="0.25">
      <c r="F4326" s="126"/>
      <c r="G4326" s="126"/>
      <c r="H4326" s="126"/>
      <c r="I4326" s="126"/>
      <c r="J4326" s="126"/>
      <c r="K4326" s="126"/>
      <c r="L4326" s="126"/>
      <c r="M4326" s="127"/>
      <c r="N4326" s="127"/>
    </row>
    <row r="4327" spans="6:14" x14ac:dyDescent="0.25">
      <c r="F4327" s="124" t="s">
        <v>533</v>
      </c>
      <c r="G4327" s="128">
        <v>13036021</v>
      </c>
      <c r="H4327" s="126"/>
      <c r="I4327" s="126"/>
      <c r="J4327" s="124"/>
      <c r="K4327" s="124" t="s">
        <v>124</v>
      </c>
      <c r="L4327" s="126" t="s">
        <v>2783</v>
      </c>
      <c r="M4327" s="127"/>
      <c r="N4327" s="127"/>
    </row>
    <row r="4328" spans="6:14" x14ac:dyDescent="0.25">
      <c r="F4328" s="124" t="s">
        <v>535</v>
      </c>
      <c r="G4328" s="126" t="s">
        <v>2784</v>
      </c>
      <c r="H4328" s="126"/>
      <c r="I4328" s="126"/>
      <c r="J4328" s="124"/>
      <c r="K4328" s="124" t="s">
        <v>537</v>
      </c>
      <c r="L4328" s="126" t="s">
        <v>2785</v>
      </c>
      <c r="M4328" s="127"/>
      <c r="N4328" s="127"/>
    </row>
    <row r="4329" spans="6:14" x14ac:dyDescent="0.25">
      <c r="F4329" s="124" t="s">
        <v>539</v>
      </c>
      <c r="G4329" s="131" t="s">
        <v>902</v>
      </c>
      <c r="H4329" s="126" t="s">
        <v>814</v>
      </c>
      <c r="I4329" s="128">
        <v>841032059</v>
      </c>
      <c r="J4329" s="124" t="s">
        <v>542</v>
      </c>
      <c r="K4329" s="126"/>
      <c r="L4329" s="126" t="s">
        <v>2786</v>
      </c>
      <c r="M4329" s="127"/>
      <c r="N4329" s="127"/>
    </row>
    <row r="4330" spans="6:14" x14ac:dyDescent="0.25">
      <c r="F4330" s="124"/>
      <c r="G4330" s="131" t="s">
        <v>904</v>
      </c>
      <c r="H4330" s="126"/>
      <c r="I4330" s="126"/>
      <c r="J4330" s="124"/>
      <c r="K4330" s="124" t="s">
        <v>544</v>
      </c>
      <c r="L4330" s="126"/>
      <c r="M4330" s="127"/>
      <c r="N4330" s="127"/>
    </row>
    <row r="4331" spans="6:14" x14ac:dyDescent="0.25">
      <c r="F4331" s="124" t="s">
        <v>545</v>
      </c>
      <c r="G4331" s="126" t="s">
        <v>198</v>
      </c>
      <c r="H4331" s="126"/>
      <c r="I4331" s="126"/>
      <c r="J4331" s="124"/>
      <c r="K4331" s="124" t="s">
        <v>546</v>
      </c>
      <c r="L4331" s="126" t="s">
        <v>2787</v>
      </c>
      <c r="M4331" s="127"/>
      <c r="N4331" s="127"/>
    </row>
    <row r="4332" spans="6:14" x14ac:dyDescent="0.25">
      <c r="F4332" s="126"/>
      <c r="G4332" s="126"/>
      <c r="H4332" s="126"/>
      <c r="I4332" s="126"/>
      <c r="J4332" s="126"/>
      <c r="K4332" s="126"/>
      <c r="L4332" s="126"/>
      <c r="M4332" s="127"/>
      <c r="N4332" s="127"/>
    </row>
    <row r="4333" spans="6:14" x14ac:dyDescent="0.25">
      <c r="F4333" s="126"/>
      <c r="G4333" s="126"/>
      <c r="H4333" s="126"/>
      <c r="I4333" s="126"/>
      <c r="J4333" s="129" t="s">
        <v>586</v>
      </c>
      <c r="K4333" s="130">
        <v>88</v>
      </c>
      <c r="L4333" s="129" t="s">
        <v>587</v>
      </c>
      <c r="M4333" s="127"/>
      <c r="N4333" s="127"/>
    </row>
    <row r="4334" spans="6:14" x14ac:dyDescent="0.25">
      <c r="F4334" s="126"/>
      <c r="G4334" s="126"/>
      <c r="H4334" s="126"/>
      <c r="I4334" s="126"/>
      <c r="J4334" s="126"/>
      <c r="K4334" s="126"/>
      <c r="L4334" s="126"/>
      <c r="M4334" s="127"/>
      <c r="N4334" s="127"/>
    </row>
    <row r="4335" spans="6:14" x14ac:dyDescent="0.25">
      <c r="F4335" s="124"/>
      <c r="G4335" s="124"/>
      <c r="H4335" s="124"/>
      <c r="I4335" s="126"/>
      <c r="J4335" s="126"/>
      <c r="K4335" s="126"/>
      <c r="L4335" s="126"/>
      <c r="M4335" s="127"/>
      <c r="N4335" s="127"/>
    </row>
    <row r="4336" spans="6:14" x14ac:dyDescent="0.25">
      <c r="F4336" s="126" t="s">
        <v>588</v>
      </c>
      <c r="G4336" s="126"/>
      <c r="H4336" s="126"/>
      <c r="I4336" s="126"/>
      <c r="J4336" s="126"/>
      <c r="K4336" s="126"/>
      <c r="L4336" s="126"/>
      <c r="M4336" s="127"/>
      <c r="N4336" s="127"/>
    </row>
    <row r="4337" spans="6:14" x14ac:dyDescent="0.25">
      <c r="F4337" s="126" t="s">
        <v>589</v>
      </c>
      <c r="G4337" s="126"/>
      <c r="H4337" s="126"/>
      <c r="I4337" s="126"/>
      <c r="J4337" s="126"/>
      <c r="K4337" s="126"/>
      <c r="L4337" s="126"/>
      <c r="M4337" s="127"/>
      <c r="N4337" s="127"/>
    </row>
    <row r="4338" spans="6:14" x14ac:dyDescent="0.25">
      <c r="F4338" s="126"/>
      <c r="G4338" s="126"/>
      <c r="H4338" s="126"/>
      <c r="I4338" s="126"/>
      <c r="J4338" s="126"/>
      <c r="K4338" s="126"/>
      <c r="L4338" s="126"/>
      <c r="M4338" s="127"/>
      <c r="N4338" s="127"/>
    </row>
    <row r="4339" spans="6:14" x14ac:dyDescent="0.25">
      <c r="F4339" s="124" t="s">
        <v>533</v>
      </c>
      <c r="G4339" s="128">
        <v>13037021</v>
      </c>
      <c r="H4339" s="126"/>
      <c r="I4339" s="126"/>
      <c r="J4339" s="124"/>
      <c r="K4339" s="124" t="s">
        <v>124</v>
      </c>
      <c r="L4339" s="126" t="s">
        <v>2788</v>
      </c>
      <c r="M4339" s="127"/>
      <c r="N4339" s="127"/>
    </row>
    <row r="4340" spans="6:14" x14ac:dyDescent="0.25">
      <c r="F4340" s="124" t="s">
        <v>535</v>
      </c>
      <c r="G4340" s="126" t="s">
        <v>2789</v>
      </c>
      <c r="H4340" s="126"/>
      <c r="I4340" s="126"/>
      <c r="J4340" s="124"/>
      <c r="K4340" s="124" t="s">
        <v>537</v>
      </c>
      <c r="L4340" s="126" t="s">
        <v>2790</v>
      </c>
      <c r="M4340" s="127"/>
      <c r="N4340" s="127"/>
    </row>
    <row r="4341" spans="6:14" x14ac:dyDescent="0.25">
      <c r="F4341" s="124" t="s">
        <v>539</v>
      </c>
      <c r="G4341" s="126" t="s">
        <v>2770</v>
      </c>
      <c r="H4341" s="126" t="s">
        <v>541</v>
      </c>
      <c r="I4341" s="128">
        <v>833320696</v>
      </c>
      <c r="J4341" s="124" t="s">
        <v>542</v>
      </c>
      <c r="K4341" s="126"/>
      <c r="L4341" s="126" t="s">
        <v>2791</v>
      </c>
      <c r="M4341" s="127"/>
      <c r="N4341" s="127"/>
    </row>
    <row r="4342" spans="6:14" x14ac:dyDescent="0.25">
      <c r="F4342" s="124"/>
      <c r="G4342" s="126"/>
      <c r="H4342" s="126"/>
      <c r="I4342" s="126"/>
      <c r="J4342" s="124"/>
      <c r="K4342" s="124" t="s">
        <v>544</v>
      </c>
      <c r="L4342" s="126"/>
      <c r="M4342" s="127"/>
      <c r="N4342" s="127"/>
    </row>
    <row r="4343" spans="6:14" x14ac:dyDescent="0.25">
      <c r="F4343" s="124" t="s">
        <v>545</v>
      </c>
      <c r="G4343" s="126" t="s">
        <v>198</v>
      </c>
      <c r="H4343" s="126"/>
      <c r="I4343" s="126"/>
      <c r="J4343" s="124"/>
      <c r="K4343" s="124" t="s">
        <v>546</v>
      </c>
      <c r="L4343" s="126" t="s">
        <v>198</v>
      </c>
      <c r="M4343" s="127"/>
      <c r="N4343" s="127"/>
    </row>
    <row r="4344" spans="6:14" x14ac:dyDescent="0.25">
      <c r="F4344" s="126"/>
      <c r="G4344" s="126"/>
      <c r="H4344" s="126"/>
      <c r="I4344" s="126"/>
      <c r="J4344" s="126"/>
      <c r="K4344" s="126"/>
      <c r="L4344" s="126"/>
      <c r="M4344" s="127"/>
      <c r="N4344" s="127"/>
    </row>
    <row r="4345" spans="6:14" x14ac:dyDescent="0.25">
      <c r="F4345" s="124" t="s">
        <v>533</v>
      </c>
      <c r="G4345" s="128">
        <v>13038021</v>
      </c>
      <c r="H4345" s="126"/>
      <c r="I4345" s="126"/>
      <c r="J4345" s="124"/>
      <c r="K4345" s="124" t="s">
        <v>124</v>
      </c>
      <c r="L4345" s="126" t="s">
        <v>2792</v>
      </c>
      <c r="M4345" s="127"/>
      <c r="N4345" s="127"/>
    </row>
    <row r="4346" spans="6:14" x14ac:dyDescent="0.25">
      <c r="F4346" s="124" t="s">
        <v>535</v>
      </c>
      <c r="G4346" s="126" t="s">
        <v>2793</v>
      </c>
      <c r="H4346" s="126"/>
      <c r="I4346" s="126"/>
      <c r="J4346" s="124"/>
      <c r="K4346" s="124" t="s">
        <v>537</v>
      </c>
      <c r="L4346" s="126" t="s">
        <v>2794</v>
      </c>
      <c r="M4346" s="127"/>
      <c r="N4346" s="127"/>
    </row>
    <row r="4347" spans="6:14" x14ac:dyDescent="0.25">
      <c r="F4347" s="124" t="s">
        <v>539</v>
      </c>
      <c r="G4347" s="126" t="s">
        <v>2795</v>
      </c>
      <c r="H4347" s="126" t="s">
        <v>541</v>
      </c>
      <c r="I4347" s="128">
        <v>833200355</v>
      </c>
      <c r="J4347" s="124" t="s">
        <v>542</v>
      </c>
      <c r="K4347" s="126"/>
      <c r="L4347" s="126" t="s">
        <v>2796</v>
      </c>
      <c r="M4347" s="127"/>
      <c r="N4347" s="127"/>
    </row>
    <row r="4348" spans="6:14" x14ac:dyDescent="0.25">
      <c r="F4348" s="124"/>
      <c r="G4348" s="126"/>
      <c r="H4348" s="126"/>
      <c r="I4348" s="126"/>
      <c r="J4348" s="124"/>
      <c r="K4348" s="124" t="s">
        <v>544</v>
      </c>
      <c r="L4348" s="126"/>
      <c r="M4348" s="127"/>
      <c r="N4348" s="127"/>
    </row>
    <row r="4349" spans="6:14" x14ac:dyDescent="0.25">
      <c r="F4349" s="124" t="s">
        <v>545</v>
      </c>
      <c r="G4349" s="126" t="s">
        <v>198</v>
      </c>
      <c r="H4349" s="126"/>
      <c r="I4349" s="126"/>
      <c r="J4349" s="124"/>
      <c r="K4349" s="124" t="s">
        <v>546</v>
      </c>
      <c r="L4349" s="126" t="s">
        <v>2797</v>
      </c>
      <c r="M4349" s="127"/>
      <c r="N4349" s="127"/>
    </row>
    <row r="4350" spans="6:14" x14ac:dyDescent="0.25">
      <c r="F4350" s="126"/>
      <c r="G4350" s="126"/>
      <c r="H4350" s="126"/>
      <c r="I4350" s="126"/>
      <c r="J4350" s="126"/>
      <c r="K4350" s="126"/>
      <c r="L4350" s="126"/>
      <c r="M4350" s="127"/>
      <c r="N4350" s="127"/>
    </row>
    <row r="4351" spans="6:14" x14ac:dyDescent="0.25">
      <c r="F4351" s="124" t="s">
        <v>533</v>
      </c>
      <c r="G4351" s="128">
        <v>13039021</v>
      </c>
      <c r="H4351" s="126"/>
      <c r="I4351" s="126"/>
      <c r="J4351" s="124"/>
      <c r="K4351" s="124" t="s">
        <v>124</v>
      </c>
      <c r="L4351" s="126" t="s">
        <v>2798</v>
      </c>
      <c r="M4351" s="127"/>
      <c r="N4351" s="127"/>
    </row>
    <row r="4352" spans="6:14" x14ac:dyDescent="0.25">
      <c r="F4352" s="124" t="s">
        <v>535</v>
      </c>
      <c r="G4352" s="126" t="s">
        <v>2759</v>
      </c>
      <c r="H4352" s="126"/>
      <c r="I4352" s="126"/>
      <c r="J4352" s="124"/>
      <c r="K4352" s="124" t="s">
        <v>537</v>
      </c>
      <c r="L4352" s="126" t="s">
        <v>2725</v>
      </c>
      <c r="M4352" s="127"/>
      <c r="N4352" s="127"/>
    </row>
    <row r="4353" spans="6:14" x14ac:dyDescent="0.25">
      <c r="F4353" s="124" t="s">
        <v>539</v>
      </c>
      <c r="G4353" s="126" t="s">
        <v>551</v>
      </c>
      <c r="H4353" s="126" t="s">
        <v>541</v>
      </c>
      <c r="I4353" s="128">
        <v>837025714</v>
      </c>
      <c r="J4353" s="124" t="s">
        <v>542</v>
      </c>
      <c r="K4353" s="126"/>
      <c r="L4353" s="126" t="s">
        <v>2726</v>
      </c>
      <c r="M4353" s="127"/>
      <c r="N4353" s="127"/>
    </row>
    <row r="4354" spans="6:14" x14ac:dyDescent="0.25">
      <c r="F4354" s="124"/>
      <c r="G4354" s="126"/>
      <c r="H4354" s="126"/>
      <c r="I4354" s="126"/>
      <c r="J4354" s="124"/>
      <c r="K4354" s="124" t="s">
        <v>544</v>
      </c>
      <c r="L4354" s="126"/>
      <c r="M4354" s="127"/>
      <c r="N4354" s="127"/>
    </row>
    <row r="4355" spans="6:14" x14ac:dyDescent="0.25">
      <c r="F4355" s="124" t="s">
        <v>545</v>
      </c>
      <c r="G4355" s="126" t="s">
        <v>198</v>
      </c>
      <c r="H4355" s="126"/>
      <c r="I4355" s="126"/>
      <c r="J4355" s="124"/>
      <c r="K4355" s="124" t="s">
        <v>546</v>
      </c>
      <c r="L4355" s="126" t="s">
        <v>2727</v>
      </c>
      <c r="M4355" s="127"/>
      <c r="N4355" s="127"/>
    </row>
    <row r="4356" spans="6:14" x14ac:dyDescent="0.25">
      <c r="F4356" s="126"/>
      <c r="G4356" s="126"/>
      <c r="H4356" s="126"/>
      <c r="I4356" s="126"/>
      <c r="J4356" s="126"/>
      <c r="K4356" s="126"/>
      <c r="L4356" s="126"/>
      <c r="M4356" s="127"/>
      <c r="N4356" s="127"/>
    </row>
    <row r="4357" spans="6:14" x14ac:dyDescent="0.25">
      <c r="F4357" s="124" t="s">
        <v>533</v>
      </c>
      <c r="G4357" s="128">
        <v>13040021</v>
      </c>
      <c r="H4357" s="126"/>
      <c r="I4357" s="126"/>
      <c r="J4357" s="124"/>
      <c r="K4357" s="124" t="s">
        <v>124</v>
      </c>
      <c r="L4357" s="126" t="s">
        <v>2799</v>
      </c>
      <c r="M4357" s="127"/>
      <c r="N4357" s="127"/>
    </row>
    <row r="4358" spans="6:14" x14ac:dyDescent="0.25">
      <c r="F4358" s="124" t="s">
        <v>535</v>
      </c>
      <c r="G4358" s="126" t="s">
        <v>2653</v>
      </c>
      <c r="H4358" s="126"/>
      <c r="I4358" s="126"/>
      <c r="J4358" s="124"/>
      <c r="K4358" s="124" t="s">
        <v>537</v>
      </c>
      <c r="L4358" s="126" t="s">
        <v>2654</v>
      </c>
      <c r="M4358" s="127"/>
      <c r="N4358" s="127"/>
    </row>
    <row r="4359" spans="6:14" x14ac:dyDescent="0.25">
      <c r="F4359" s="124" t="s">
        <v>539</v>
      </c>
      <c r="G4359" s="126" t="s">
        <v>2655</v>
      </c>
      <c r="H4359" s="126" t="s">
        <v>2656</v>
      </c>
      <c r="I4359" s="132">
        <v>18101456</v>
      </c>
      <c r="J4359" s="124" t="s">
        <v>542</v>
      </c>
      <c r="K4359" s="126"/>
      <c r="L4359" s="126" t="s">
        <v>2657</v>
      </c>
      <c r="M4359" s="127"/>
      <c r="N4359" s="127"/>
    </row>
    <row r="4360" spans="6:14" x14ac:dyDescent="0.25">
      <c r="F4360" s="124"/>
      <c r="G4360" s="126"/>
      <c r="H4360" s="126"/>
      <c r="I4360" s="126"/>
      <c r="J4360" s="124"/>
      <c r="K4360" s="124" t="s">
        <v>544</v>
      </c>
      <c r="L4360" s="126"/>
      <c r="M4360" s="127"/>
      <c r="N4360" s="127"/>
    </row>
    <row r="4361" spans="6:14" x14ac:dyDescent="0.25">
      <c r="F4361" s="124" t="s">
        <v>545</v>
      </c>
      <c r="G4361" s="126" t="s">
        <v>198</v>
      </c>
      <c r="H4361" s="126"/>
      <c r="I4361" s="126"/>
      <c r="J4361" s="124"/>
      <c r="K4361" s="124" t="s">
        <v>546</v>
      </c>
      <c r="L4361" s="126" t="s">
        <v>2658</v>
      </c>
      <c r="M4361" s="127"/>
      <c r="N4361" s="127"/>
    </row>
    <row r="4362" spans="6:14" x14ac:dyDescent="0.25">
      <c r="F4362" s="126"/>
      <c r="G4362" s="126"/>
      <c r="H4362" s="126"/>
      <c r="I4362" s="126"/>
      <c r="J4362" s="126"/>
      <c r="K4362" s="126"/>
      <c r="L4362" s="126"/>
      <c r="M4362" s="127"/>
      <c r="N4362" s="127"/>
    </row>
    <row r="4363" spans="6:14" x14ac:dyDescent="0.25">
      <c r="F4363" s="124" t="s">
        <v>533</v>
      </c>
      <c r="G4363" s="128">
        <v>13041021</v>
      </c>
      <c r="H4363" s="126"/>
      <c r="I4363" s="126"/>
      <c r="J4363" s="124"/>
      <c r="K4363" s="124" t="s">
        <v>124</v>
      </c>
      <c r="L4363" s="126" t="s">
        <v>2800</v>
      </c>
      <c r="M4363" s="127"/>
      <c r="N4363" s="127"/>
    </row>
    <row r="4364" spans="6:14" x14ac:dyDescent="0.25">
      <c r="F4364" s="124" t="s">
        <v>535</v>
      </c>
      <c r="G4364" s="126" t="s">
        <v>2801</v>
      </c>
      <c r="H4364" s="126"/>
      <c r="I4364" s="126"/>
      <c r="J4364" s="124"/>
      <c r="K4364" s="124" t="s">
        <v>537</v>
      </c>
      <c r="L4364" s="126" t="s">
        <v>2802</v>
      </c>
      <c r="M4364" s="127"/>
      <c r="N4364" s="127"/>
    </row>
    <row r="4365" spans="6:14" x14ac:dyDescent="0.25">
      <c r="F4365" s="124" t="s">
        <v>539</v>
      </c>
      <c r="G4365" s="126" t="s">
        <v>551</v>
      </c>
      <c r="H4365" s="126" t="s">
        <v>541</v>
      </c>
      <c r="I4365" s="128">
        <v>837169393</v>
      </c>
      <c r="J4365" s="124" t="s">
        <v>542</v>
      </c>
      <c r="K4365" s="126"/>
      <c r="L4365" s="126" t="s">
        <v>2803</v>
      </c>
      <c r="M4365" s="127"/>
      <c r="N4365" s="127"/>
    </row>
    <row r="4366" spans="6:14" x14ac:dyDescent="0.25">
      <c r="F4366" s="124"/>
      <c r="G4366" s="126"/>
      <c r="H4366" s="126"/>
      <c r="I4366" s="126"/>
      <c r="J4366" s="124"/>
      <c r="K4366" s="124" t="s">
        <v>544</v>
      </c>
      <c r="L4366" s="126"/>
      <c r="M4366" s="127"/>
      <c r="N4366" s="127"/>
    </row>
    <row r="4367" spans="6:14" x14ac:dyDescent="0.25">
      <c r="F4367" s="124" t="s">
        <v>545</v>
      </c>
      <c r="G4367" s="126" t="s">
        <v>198</v>
      </c>
      <c r="H4367" s="126"/>
      <c r="I4367" s="126"/>
      <c r="J4367" s="124"/>
      <c r="K4367" s="124" t="s">
        <v>546</v>
      </c>
      <c r="L4367" s="126" t="s">
        <v>2804</v>
      </c>
      <c r="M4367" s="127"/>
      <c r="N4367" s="127"/>
    </row>
    <row r="4368" spans="6:14" x14ac:dyDescent="0.25">
      <c r="F4368" s="126"/>
      <c r="G4368" s="126"/>
      <c r="H4368" s="126"/>
      <c r="I4368" s="126"/>
      <c r="J4368" s="126"/>
      <c r="K4368" s="126"/>
      <c r="L4368" s="126"/>
      <c r="M4368" s="127"/>
      <c r="N4368" s="127"/>
    </row>
    <row r="4369" spans="6:14" x14ac:dyDescent="0.25">
      <c r="F4369" s="124" t="s">
        <v>533</v>
      </c>
      <c r="G4369" s="128">
        <v>13042021</v>
      </c>
      <c r="H4369" s="126"/>
      <c r="I4369" s="126"/>
      <c r="J4369" s="124"/>
      <c r="K4369" s="124" t="s">
        <v>124</v>
      </c>
      <c r="L4369" s="126" t="s">
        <v>2805</v>
      </c>
      <c r="M4369" s="127"/>
      <c r="N4369" s="127"/>
    </row>
    <row r="4370" spans="6:14" x14ac:dyDescent="0.25">
      <c r="F4370" s="124" t="s">
        <v>535</v>
      </c>
      <c r="G4370" s="126" t="s">
        <v>2806</v>
      </c>
      <c r="H4370" s="126"/>
      <c r="I4370" s="126"/>
      <c r="J4370" s="124"/>
      <c r="K4370" s="124" t="s">
        <v>537</v>
      </c>
      <c r="L4370" s="126" t="s">
        <v>992</v>
      </c>
      <c r="M4370" s="127"/>
      <c r="N4370" s="127"/>
    </row>
    <row r="4371" spans="6:14" x14ac:dyDescent="0.25">
      <c r="F4371" s="124" t="s">
        <v>539</v>
      </c>
      <c r="G4371" s="126" t="s">
        <v>551</v>
      </c>
      <c r="H4371" s="126" t="s">
        <v>541</v>
      </c>
      <c r="I4371" s="128">
        <v>837070000</v>
      </c>
      <c r="J4371" s="124" t="s">
        <v>542</v>
      </c>
      <c r="K4371" s="126"/>
      <c r="L4371" s="126" t="s">
        <v>993</v>
      </c>
      <c r="M4371" s="127"/>
      <c r="N4371" s="127"/>
    </row>
    <row r="4372" spans="6:14" x14ac:dyDescent="0.25">
      <c r="F4372" s="124"/>
      <c r="G4372" s="126"/>
      <c r="H4372" s="126"/>
      <c r="I4372" s="126"/>
      <c r="J4372" s="124"/>
      <c r="K4372" s="124" t="s">
        <v>544</v>
      </c>
      <c r="L4372" s="126"/>
      <c r="M4372" s="127"/>
      <c r="N4372" s="127"/>
    </row>
    <row r="4373" spans="6:14" x14ac:dyDescent="0.25">
      <c r="F4373" s="124" t="s">
        <v>545</v>
      </c>
      <c r="G4373" s="126" t="s">
        <v>198</v>
      </c>
      <c r="H4373" s="126"/>
      <c r="I4373" s="126"/>
      <c r="J4373" s="124"/>
      <c r="K4373" s="124" t="s">
        <v>546</v>
      </c>
      <c r="L4373" s="126" t="s">
        <v>2807</v>
      </c>
      <c r="M4373" s="127"/>
      <c r="N4373" s="127"/>
    </row>
    <row r="4374" spans="6:14" x14ac:dyDescent="0.25">
      <c r="F4374" s="126"/>
      <c r="G4374" s="126"/>
      <c r="H4374" s="126"/>
      <c r="I4374" s="126"/>
      <c r="J4374" s="126"/>
      <c r="K4374" s="126"/>
      <c r="L4374" s="126"/>
      <c r="M4374" s="127"/>
      <c r="N4374" s="127"/>
    </row>
    <row r="4375" spans="6:14" x14ac:dyDescent="0.25">
      <c r="F4375" s="124" t="s">
        <v>533</v>
      </c>
      <c r="G4375" s="128">
        <v>13043021</v>
      </c>
      <c r="H4375" s="126"/>
      <c r="I4375" s="126"/>
      <c r="J4375" s="124"/>
      <c r="K4375" s="124" t="s">
        <v>124</v>
      </c>
      <c r="L4375" s="126" t="s">
        <v>2808</v>
      </c>
      <c r="M4375" s="127"/>
      <c r="N4375" s="127"/>
    </row>
    <row r="4376" spans="6:14" x14ac:dyDescent="0.25">
      <c r="F4376" s="124" t="s">
        <v>535</v>
      </c>
      <c r="G4376" s="126" t="s">
        <v>2809</v>
      </c>
      <c r="H4376" s="126"/>
      <c r="I4376" s="126"/>
      <c r="J4376" s="124"/>
      <c r="K4376" s="124" t="s">
        <v>537</v>
      </c>
      <c r="L4376" s="126" t="s">
        <v>2660</v>
      </c>
      <c r="M4376" s="127"/>
      <c r="N4376" s="127"/>
    </row>
    <row r="4377" spans="6:14" x14ac:dyDescent="0.25">
      <c r="F4377" s="124" t="s">
        <v>539</v>
      </c>
      <c r="G4377" s="126" t="s">
        <v>2661</v>
      </c>
      <c r="H4377" s="126" t="s">
        <v>814</v>
      </c>
      <c r="I4377" s="128">
        <v>847386465</v>
      </c>
      <c r="J4377" s="124" t="s">
        <v>542</v>
      </c>
      <c r="K4377" s="126"/>
      <c r="L4377" s="126" t="s">
        <v>2810</v>
      </c>
      <c r="M4377" s="127"/>
      <c r="N4377" s="127"/>
    </row>
    <row r="4378" spans="6:14" x14ac:dyDescent="0.25">
      <c r="F4378" s="124"/>
      <c r="G4378" s="126"/>
      <c r="H4378" s="126"/>
      <c r="I4378" s="126"/>
      <c r="J4378" s="124"/>
      <c r="K4378" s="124" t="s">
        <v>544</v>
      </c>
      <c r="L4378" s="126"/>
      <c r="M4378" s="127"/>
      <c r="N4378" s="127"/>
    </row>
    <row r="4379" spans="6:14" x14ac:dyDescent="0.25">
      <c r="F4379" s="124" t="s">
        <v>545</v>
      </c>
      <c r="G4379" s="126" t="s">
        <v>198</v>
      </c>
      <c r="H4379" s="126"/>
      <c r="I4379" s="126"/>
      <c r="J4379" s="124"/>
      <c r="K4379" s="124" t="s">
        <v>546</v>
      </c>
      <c r="L4379" s="126" t="s">
        <v>2811</v>
      </c>
      <c r="M4379" s="127"/>
      <c r="N4379" s="127"/>
    </row>
    <row r="4380" spans="6:14" x14ac:dyDescent="0.25">
      <c r="F4380" s="126"/>
      <c r="G4380" s="126"/>
      <c r="H4380" s="126"/>
      <c r="I4380" s="126"/>
      <c r="J4380" s="126"/>
      <c r="K4380" s="126"/>
      <c r="L4380" s="126"/>
      <c r="M4380" s="127"/>
      <c r="N4380" s="127"/>
    </row>
    <row r="4381" spans="6:14" x14ac:dyDescent="0.25">
      <c r="F4381" s="126"/>
      <c r="G4381" s="126"/>
      <c r="H4381" s="126"/>
      <c r="I4381" s="126"/>
      <c r="J4381" s="129" t="s">
        <v>586</v>
      </c>
      <c r="K4381" s="130">
        <v>89</v>
      </c>
      <c r="L4381" s="129" t="s">
        <v>587</v>
      </c>
      <c r="M4381" s="127"/>
      <c r="N4381" s="127"/>
    </row>
    <row r="4382" spans="6:14" x14ac:dyDescent="0.25">
      <c r="F4382" s="126"/>
      <c r="G4382" s="126"/>
      <c r="H4382" s="126"/>
      <c r="I4382" s="126"/>
      <c r="J4382" s="126"/>
      <c r="K4382" s="126"/>
      <c r="L4382" s="126"/>
      <c r="M4382" s="127"/>
      <c r="N4382" s="127"/>
    </row>
    <row r="4383" spans="6:14" x14ac:dyDescent="0.25">
      <c r="F4383" s="124"/>
      <c r="G4383" s="124"/>
      <c r="H4383" s="124"/>
      <c r="I4383" s="126"/>
      <c r="J4383" s="126"/>
      <c r="K4383" s="126"/>
      <c r="L4383" s="126"/>
      <c r="M4383" s="127"/>
      <c r="N4383" s="127"/>
    </row>
    <row r="4384" spans="6:14" x14ac:dyDescent="0.25">
      <c r="F4384" s="126" t="s">
        <v>588</v>
      </c>
      <c r="G4384" s="126"/>
      <c r="H4384" s="126"/>
      <c r="I4384" s="126"/>
      <c r="J4384" s="126"/>
      <c r="K4384" s="126"/>
      <c r="L4384" s="126"/>
      <c r="M4384" s="127"/>
      <c r="N4384" s="127"/>
    </row>
    <row r="4385" spans="6:14" x14ac:dyDescent="0.25">
      <c r="F4385" s="126" t="s">
        <v>589</v>
      </c>
      <c r="G4385" s="126"/>
      <c r="H4385" s="126"/>
      <c r="I4385" s="126"/>
      <c r="J4385" s="126"/>
      <c r="K4385" s="126"/>
      <c r="L4385" s="126"/>
      <c r="M4385" s="127"/>
      <c r="N4385" s="127"/>
    </row>
    <row r="4386" spans="6:14" x14ac:dyDescent="0.25">
      <c r="F4386" s="126"/>
      <c r="G4386" s="126"/>
      <c r="H4386" s="126"/>
      <c r="I4386" s="126"/>
      <c r="J4386" s="126"/>
      <c r="K4386" s="126"/>
      <c r="L4386" s="126"/>
      <c r="M4386" s="127"/>
      <c r="N4386" s="127"/>
    </row>
    <row r="4387" spans="6:14" x14ac:dyDescent="0.25">
      <c r="F4387" s="124" t="s">
        <v>533</v>
      </c>
      <c r="G4387" s="128">
        <v>13044021</v>
      </c>
      <c r="H4387" s="126"/>
      <c r="I4387" s="126"/>
      <c r="J4387" s="124"/>
      <c r="K4387" s="124" t="s">
        <v>124</v>
      </c>
      <c r="L4387" s="126" t="s">
        <v>2812</v>
      </c>
      <c r="M4387" s="127"/>
      <c r="N4387" s="127"/>
    </row>
    <row r="4388" spans="6:14" x14ac:dyDescent="0.25">
      <c r="F4388" s="124" t="s">
        <v>535</v>
      </c>
      <c r="G4388" s="126" t="s">
        <v>2813</v>
      </c>
      <c r="H4388" s="126"/>
      <c r="I4388" s="126"/>
      <c r="J4388" s="124"/>
      <c r="K4388" s="124" t="s">
        <v>537</v>
      </c>
      <c r="L4388" s="126" t="s">
        <v>2814</v>
      </c>
      <c r="M4388" s="127"/>
      <c r="N4388" s="127"/>
    </row>
    <row r="4389" spans="6:14" x14ac:dyDescent="0.25">
      <c r="F4389" s="124" t="s">
        <v>539</v>
      </c>
      <c r="G4389" s="126" t="s">
        <v>2692</v>
      </c>
      <c r="H4389" s="126" t="s">
        <v>541</v>
      </c>
      <c r="I4389" s="128">
        <v>833386131</v>
      </c>
      <c r="J4389" s="124" t="s">
        <v>542</v>
      </c>
      <c r="K4389" s="126"/>
      <c r="L4389" s="126" t="s">
        <v>2815</v>
      </c>
      <c r="M4389" s="127"/>
      <c r="N4389" s="127"/>
    </row>
    <row r="4390" spans="6:14" x14ac:dyDescent="0.25">
      <c r="F4390" s="124"/>
      <c r="G4390" s="126"/>
      <c r="H4390" s="126"/>
      <c r="I4390" s="126"/>
      <c r="J4390" s="124"/>
      <c r="K4390" s="124" t="s">
        <v>544</v>
      </c>
      <c r="L4390" s="126"/>
      <c r="M4390" s="127"/>
      <c r="N4390" s="127"/>
    </row>
    <row r="4391" spans="6:14" x14ac:dyDescent="0.25">
      <c r="F4391" s="124" t="s">
        <v>545</v>
      </c>
      <c r="G4391" s="126" t="s">
        <v>198</v>
      </c>
      <c r="H4391" s="126"/>
      <c r="I4391" s="126"/>
      <c r="J4391" s="124"/>
      <c r="K4391" s="124" t="s">
        <v>546</v>
      </c>
      <c r="L4391" s="126" t="s">
        <v>2816</v>
      </c>
      <c r="M4391" s="127"/>
      <c r="N4391" s="127"/>
    </row>
    <row r="4392" spans="6:14" x14ac:dyDescent="0.25">
      <c r="F4392" s="126"/>
      <c r="G4392" s="126"/>
      <c r="H4392" s="126"/>
      <c r="I4392" s="126"/>
      <c r="J4392" s="126"/>
      <c r="K4392" s="126"/>
      <c r="L4392" s="126"/>
      <c r="M4392" s="127"/>
      <c r="N4392" s="127"/>
    </row>
    <row r="4393" spans="6:14" x14ac:dyDescent="0.25">
      <c r="F4393" s="124" t="s">
        <v>533</v>
      </c>
      <c r="G4393" s="128">
        <v>13045021</v>
      </c>
      <c r="H4393" s="126"/>
      <c r="I4393" s="126"/>
      <c r="J4393" s="124"/>
      <c r="K4393" s="124" t="s">
        <v>124</v>
      </c>
      <c r="L4393" s="126" t="s">
        <v>2817</v>
      </c>
      <c r="M4393" s="127"/>
      <c r="N4393" s="127"/>
    </row>
    <row r="4394" spans="6:14" x14ac:dyDescent="0.25">
      <c r="F4394" s="124" t="s">
        <v>535</v>
      </c>
      <c r="G4394" s="126" t="s">
        <v>2818</v>
      </c>
      <c r="H4394" s="126"/>
      <c r="I4394" s="126"/>
      <c r="J4394" s="124"/>
      <c r="K4394" s="124" t="s">
        <v>537</v>
      </c>
      <c r="L4394" s="126" t="s">
        <v>2819</v>
      </c>
      <c r="M4394" s="127"/>
      <c r="N4394" s="127"/>
    </row>
    <row r="4395" spans="6:14" x14ac:dyDescent="0.25">
      <c r="F4395" s="124" t="s">
        <v>539</v>
      </c>
      <c r="G4395" s="126" t="s">
        <v>2820</v>
      </c>
      <c r="H4395" s="126" t="s">
        <v>541</v>
      </c>
      <c r="I4395" s="128">
        <v>832630001</v>
      </c>
      <c r="J4395" s="124" t="s">
        <v>542</v>
      </c>
      <c r="K4395" s="126"/>
      <c r="L4395" s="126" t="s">
        <v>2821</v>
      </c>
      <c r="M4395" s="127"/>
      <c r="N4395" s="127"/>
    </row>
    <row r="4396" spans="6:14" x14ac:dyDescent="0.25">
      <c r="F4396" s="124"/>
      <c r="G4396" s="126"/>
      <c r="H4396" s="126"/>
      <c r="I4396" s="126"/>
      <c r="J4396" s="124"/>
      <c r="K4396" s="124" t="s">
        <v>544</v>
      </c>
      <c r="L4396" s="126"/>
      <c r="M4396" s="127"/>
      <c r="N4396" s="127"/>
    </row>
    <row r="4397" spans="6:14" x14ac:dyDescent="0.25">
      <c r="F4397" s="124" t="s">
        <v>545</v>
      </c>
      <c r="G4397" s="126" t="s">
        <v>198</v>
      </c>
      <c r="H4397" s="126"/>
      <c r="I4397" s="126"/>
      <c r="J4397" s="124"/>
      <c r="K4397" s="124" t="s">
        <v>546</v>
      </c>
      <c r="L4397" s="126" t="s">
        <v>2822</v>
      </c>
      <c r="M4397" s="127"/>
      <c r="N4397" s="127"/>
    </row>
    <row r="4398" spans="6:14" x14ac:dyDescent="0.25">
      <c r="F4398" s="126"/>
      <c r="G4398" s="126"/>
      <c r="H4398" s="126"/>
      <c r="I4398" s="126"/>
      <c r="J4398" s="126"/>
      <c r="K4398" s="126"/>
      <c r="L4398" s="126"/>
      <c r="M4398" s="127"/>
      <c r="N4398" s="127"/>
    </row>
    <row r="4399" spans="6:14" x14ac:dyDescent="0.25">
      <c r="F4399" s="124" t="s">
        <v>533</v>
      </c>
      <c r="G4399" s="128">
        <v>13047021</v>
      </c>
      <c r="H4399" s="126"/>
      <c r="I4399" s="126"/>
      <c r="J4399" s="124"/>
      <c r="K4399" s="124" t="s">
        <v>124</v>
      </c>
      <c r="L4399" s="126" t="s">
        <v>2823</v>
      </c>
      <c r="M4399" s="127"/>
      <c r="N4399" s="127"/>
    </row>
    <row r="4400" spans="6:14" x14ac:dyDescent="0.25">
      <c r="F4400" s="124" t="s">
        <v>535</v>
      </c>
      <c r="G4400" s="126" t="s">
        <v>2824</v>
      </c>
      <c r="H4400" s="126"/>
      <c r="I4400" s="126"/>
      <c r="J4400" s="124"/>
      <c r="K4400" s="124" t="s">
        <v>537</v>
      </c>
      <c r="L4400" s="126" t="s">
        <v>2785</v>
      </c>
      <c r="M4400" s="127"/>
      <c r="N4400" s="127"/>
    </row>
    <row r="4401" spans="6:14" x14ac:dyDescent="0.25">
      <c r="F4401" s="124" t="s">
        <v>539</v>
      </c>
      <c r="G4401" s="131" t="s">
        <v>902</v>
      </c>
      <c r="H4401" s="126" t="s">
        <v>814</v>
      </c>
      <c r="I4401" s="128">
        <v>841032059</v>
      </c>
      <c r="J4401" s="124" t="s">
        <v>542</v>
      </c>
      <c r="K4401" s="126"/>
      <c r="L4401" s="126" t="s">
        <v>2786</v>
      </c>
      <c r="M4401" s="127"/>
      <c r="N4401" s="127"/>
    </row>
    <row r="4402" spans="6:14" x14ac:dyDescent="0.25">
      <c r="F4402" s="124"/>
      <c r="G4402" s="131" t="s">
        <v>904</v>
      </c>
      <c r="H4402" s="126"/>
      <c r="I4402" s="126"/>
      <c r="J4402" s="124"/>
      <c r="K4402" s="124" t="s">
        <v>544</v>
      </c>
      <c r="L4402" s="126"/>
      <c r="M4402" s="127"/>
      <c r="N4402" s="127"/>
    </row>
    <row r="4403" spans="6:14" x14ac:dyDescent="0.25">
      <c r="F4403" s="124" t="s">
        <v>545</v>
      </c>
      <c r="G4403" s="126" t="s">
        <v>198</v>
      </c>
      <c r="H4403" s="126"/>
      <c r="I4403" s="126"/>
      <c r="J4403" s="124"/>
      <c r="K4403" s="124" t="s">
        <v>546</v>
      </c>
      <c r="L4403" s="126" t="s">
        <v>2787</v>
      </c>
      <c r="M4403" s="127"/>
      <c r="N4403" s="127"/>
    </row>
    <row r="4404" spans="6:14" x14ac:dyDescent="0.25">
      <c r="F4404" s="126"/>
      <c r="G4404" s="126"/>
      <c r="H4404" s="126"/>
      <c r="I4404" s="126"/>
      <c r="J4404" s="126"/>
      <c r="K4404" s="126"/>
      <c r="L4404" s="126"/>
      <c r="M4404" s="127"/>
      <c r="N4404" s="127"/>
    </row>
    <row r="4405" spans="6:14" x14ac:dyDescent="0.25">
      <c r="F4405" s="124" t="s">
        <v>533</v>
      </c>
      <c r="G4405" s="128">
        <v>13048021</v>
      </c>
      <c r="H4405" s="126"/>
      <c r="I4405" s="126"/>
      <c r="J4405" s="124"/>
      <c r="K4405" s="124" t="s">
        <v>124</v>
      </c>
      <c r="L4405" s="126" t="s">
        <v>2825</v>
      </c>
      <c r="M4405" s="127"/>
      <c r="N4405" s="127"/>
    </row>
    <row r="4406" spans="6:14" x14ac:dyDescent="0.25">
      <c r="F4406" s="124" t="s">
        <v>535</v>
      </c>
      <c r="G4406" s="126" t="s">
        <v>2826</v>
      </c>
      <c r="H4406" s="126"/>
      <c r="I4406" s="126"/>
      <c r="J4406" s="124"/>
      <c r="K4406" s="124" t="s">
        <v>537</v>
      </c>
      <c r="L4406" s="126" t="s">
        <v>2827</v>
      </c>
      <c r="M4406" s="127"/>
      <c r="N4406" s="127"/>
    </row>
    <row r="4407" spans="6:14" x14ac:dyDescent="0.25">
      <c r="F4407" s="124" t="s">
        <v>539</v>
      </c>
      <c r="G4407" s="126" t="s">
        <v>771</v>
      </c>
      <c r="H4407" s="126" t="s">
        <v>541</v>
      </c>
      <c r="I4407" s="128">
        <v>834013362</v>
      </c>
      <c r="J4407" s="124" t="s">
        <v>542</v>
      </c>
      <c r="K4407" s="126"/>
      <c r="L4407" s="126" t="s">
        <v>2828</v>
      </c>
      <c r="M4407" s="127"/>
      <c r="N4407" s="127"/>
    </row>
    <row r="4408" spans="6:14" x14ac:dyDescent="0.25">
      <c r="F4408" s="124"/>
      <c r="G4408" s="126"/>
      <c r="H4408" s="126"/>
      <c r="I4408" s="126"/>
      <c r="J4408" s="124"/>
      <c r="K4408" s="124" t="s">
        <v>544</v>
      </c>
      <c r="L4408" s="126"/>
      <c r="M4408" s="127"/>
      <c r="N4408" s="127"/>
    </row>
    <row r="4409" spans="6:14" x14ac:dyDescent="0.25">
      <c r="F4409" s="124" t="s">
        <v>545</v>
      </c>
      <c r="G4409" s="126" t="s">
        <v>198</v>
      </c>
      <c r="H4409" s="126"/>
      <c r="I4409" s="126"/>
      <c r="J4409" s="124"/>
      <c r="K4409" s="124" t="s">
        <v>546</v>
      </c>
      <c r="L4409" s="126" t="s">
        <v>2829</v>
      </c>
      <c r="M4409" s="127"/>
      <c r="N4409" s="127"/>
    </row>
    <row r="4410" spans="6:14" x14ac:dyDescent="0.25">
      <c r="F4410" s="126"/>
      <c r="G4410" s="126"/>
      <c r="H4410" s="126"/>
      <c r="I4410" s="126"/>
      <c r="J4410" s="126"/>
      <c r="K4410" s="126"/>
      <c r="L4410" s="126"/>
      <c r="M4410" s="127"/>
      <c r="N4410" s="127"/>
    </row>
    <row r="4411" spans="6:14" x14ac:dyDescent="0.25">
      <c r="F4411" s="124" t="s">
        <v>533</v>
      </c>
      <c r="G4411" s="128">
        <v>13049021</v>
      </c>
      <c r="H4411" s="126"/>
      <c r="I4411" s="126"/>
      <c r="J4411" s="124"/>
      <c r="K4411" s="124" t="s">
        <v>124</v>
      </c>
      <c r="L4411" s="126" t="s">
        <v>2830</v>
      </c>
      <c r="M4411" s="127"/>
      <c r="N4411" s="127"/>
    </row>
    <row r="4412" spans="6:14" x14ac:dyDescent="0.25">
      <c r="F4412" s="124" t="s">
        <v>535</v>
      </c>
      <c r="G4412" s="126" t="s">
        <v>2831</v>
      </c>
      <c r="H4412" s="126"/>
      <c r="I4412" s="126"/>
      <c r="J4412" s="124"/>
      <c r="K4412" s="124" t="s">
        <v>537</v>
      </c>
      <c r="L4412" s="126" t="s">
        <v>2832</v>
      </c>
      <c r="M4412" s="127"/>
      <c r="N4412" s="127"/>
    </row>
    <row r="4413" spans="6:14" x14ac:dyDescent="0.25">
      <c r="F4413" s="124" t="s">
        <v>539</v>
      </c>
      <c r="G4413" s="126" t="s">
        <v>2833</v>
      </c>
      <c r="H4413" s="126" t="s">
        <v>1390</v>
      </c>
      <c r="I4413" s="128">
        <v>852820000</v>
      </c>
      <c r="J4413" s="124" t="s">
        <v>542</v>
      </c>
      <c r="K4413" s="126"/>
      <c r="L4413" s="126" t="s">
        <v>2834</v>
      </c>
      <c r="M4413" s="127"/>
      <c r="N4413" s="127"/>
    </row>
    <row r="4414" spans="6:14" x14ac:dyDescent="0.25">
      <c r="F4414" s="124"/>
      <c r="G4414" s="126"/>
      <c r="H4414" s="126"/>
      <c r="I4414" s="126"/>
      <c r="J4414" s="124"/>
      <c r="K4414" s="124" t="s">
        <v>544</v>
      </c>
      <c r="L4414" s="126"/>
      <c r="M4414" s="127"/>
      <c r="N4414" s="127"/>
    </row>
    <row r="4415" spans="6:14" x14ac:dyDescent="0.25">
      <c r="F4415" s="124" t="s">
        <v>545</v>
      </c>
      <c r="G4415" s="126" t="s">
        <v>198</v>
      </c>
      <c r="H4415" s="126"/>
      <c r="I4415" s="126"/>
      <c r="J4415" s="124"/>
      <c r="K4415" s="124" t="s">
        <v>546</v>
      </c>
      <c r="L4415" s="126" t="s">
        <v>198</v>
      </c>
      <c r="M4415" s="127"/>
      <c r="N4415" s="127"/>
    </row>
    <row r="4416" spans="6:14" x14ac:dyDescent="0.25">
      <c r="F4416" s="126"/>
      <c r="G4416" s="126"/>
      <c r="H4416" s="126"/>
      <c r="I4416" s="126"/>
      <c r="J4416" s="126"/>
      <c r="K4416" s="126"/>
      <c r="L4416" s="126"/>
      <c r="M4416" s="127"/>
      <c r="N4416" s="127"/>
    </row>
    <row r="4417" spans="6:14" x14ac:dyDescent="0.25">
      <c r="F4417" s="124" t="s">
        <v>533</v>
      </c>
      <c r="G4417" s="128">
        <v>13051021</v>
      </c>
      <c r="H4417" s="126"/>
      <c r="I4417" s="126"/>
      <c r="J4417" s="124"/>
      <c r="K4417" s="124" t="s">
        <v>124</v>
      </c>
      <c r="L4417" s="126" t="s">
        <v>2835</v>
      </c>
      <c r="M4417" s="127"/>
      <c r="N4417" s="127"/>
    </row>
    <row r="4418" spans="6:14" x14ac:dyDescent="0.25">
      <c r="F4418" s="124" t="s">
        <v>535</v>
      </c>
      <c r="G4418" s="126" t="s">
        <v>2836</v>
      </c>
      <c r="H4418" s="126"/>
      <c r="I4418" s="126"/>
      <c r="J4418" s="124"/>
      <c r="K4418" s="124" t="s">
        <v>537</v>
      </c>
      <c r="L4418" s="126" t="s">
        <v>2837</v>
      </c>
      <c r="M4418" s="127"/>
      <c r="N4418" s="127"/>
    </row>
    <row r="4419" spans="6:14" x14ac:dyDescent="0.25">
      <c r="F4419" s="124" t="s">
        <v>539</v>
      </c>
      <c r="G4419" s="126" t="s">
        <v>2838</v>
      </c>
      <c r="H4419" s="126" t="s">
        <v>814</v>
      </c>
      <c r="I4419" s="128">
        <v>841230000</v>
      </c>
      <c r="J4419" s="124" t="s">
        <v>542</v>
      </c>
      <c r="K4419" s="126"/>
      <c r="L4419" s="126" t="s">
        <v>2839</v>
      </c>
      <c r="M4419" s="127"/>
      <c r="N4419" s="127"/>
    </row>
    <row r="4420" spans="6:14" x14ac:dyDescent="0.25">
      <c r="F4420" s="124"/>
      <c r="G4420" s="126"/>
      <c r="H4420" s="126"/>
      <c r="I4420" s="126"/>
      <c r="J4420" s="124"/>
      <c r="K4420" s="124" t="s">
        <v>544</v>
      </c>
      <c r="L4420" s="126"/>
      <c r="M4420" s="127"/>
      <c r="N4420" s="127"/>
    </row>
    <row r="4421" spans="6:14" x14ac:dyDescent="0.25">
      <c r="F4421" s="124" t="s">
        <v>545</v>
      </c>
      <c r="G4421" s="126" t="s">
        <v>198</v>
      </c>
      <c r="H4421" s="126"/>
      <c r="I4421" s="126"/>
      <c r="J4421" s="124"/>
      <c r="K4421" s="124" t="s">
        <v>546</v>
      </c>
      <c r="L4421" s="126" t="s">
        <v>2840</v>
      </c>
      <c r="M4421" s="127"/>
      <c r="N4421" s="127"/>
    </row>
    <row r="4422" spans="6:14" x14ac:dyDescent="0.25">
      <c r="F4422" s="126"/>
      <c r="G4422" s="126"/>
      <c r="H4422" s="126"/>
      <c r="I4422" s="126"/>
      <c r="J4422" s="126"/>
      <c r="K4422" s="126"/>
      <c r="L4422" s="126"/>
      <c r="M4422" s="127"/>
      <c r="N4422" s="127"/>
    </row>
    <row r="4423" spans="6:14" x14ac:dyDescent="0.25">
      <c r="F4423" s="124" t="s">
        <v>533</v>
      </c>
      <c r="G4423" s="128">
        <v>13052021</v>
      </c>
      <c r="H4423" s="126"/>
      <c r="I4423" s="126"/>
      <c r="J4423" s="124"/>
      <c r="K4423" s="124" t="s">
        <v>124</v>
      </c>
      <c r="L4423" s="131" t="s">
        <v>2841</v>
      </c>
      <c r="M4423" s="127"/>
      <c r="N4423" s="127"/>
    </row>
    <row r="4424" spans="6:14" x14ac:dyDescent="0.25">
      <c r="F4424" s="126"/>
      <c r="G4424" s="126"/>
      <c r="H4424" s="126"/>
      <c r="I4424" s="126"/>
      <c r="J4424" s="126"/>
      <c r="K4424" s="126"/>
      <c r="L4424" s="131" t="s">
        <v>2842</v>
      </c>
      <c r="M4424" s="127"/>
      <c r="N4424" s="127"/>
    </row>
    <row r="4425" spans="6:14" x14ac:dyDescent="0.25">
      <c r="F4425" s="124" t="s">
        <v>535</v>
      </c>
      <c r="G4425" s="126" t="s">
        <v>2843</v>
      </c>
      <c r="H4425" s="126"/>
      <c r="I4425" s="126"/>
      <c r="J4425" s="124"/>
      <c r="K4425" s="124" t="s">
        <v>537</v>
      </c>
      <c r="L4425" s="126" t="s">
        <v>2844</v>
      </c>
      <c r="M4425" s="127"/>
      <c r="N4425" s="127"/>
    </row>
    <row r="4426" spans="6:14" x14ac:dyDescent="0.25">
      <c r="F4426" s="124" t="s">
        <v>539</v>
      </c>
      <c r="G4426" s="126" t="s">
        <v>2845</v>
      </c>
      <c r="H4426" s="126" t="s">
        <v>541</v>
      </c>
      <c r="I4426" s="128">
        <v>832054518</v>
      </c>
      <c r="J4426" s="124" t="s">
        <v>542</v>
      </c>
      <c r="K4426" s="126"/>
      <c r="L4426" s="126" t="s">
        <v>2846</v>
      </c>
      <c r="M4426" s="127"/>
      <c r="N4426" s="127"/>
    </row>
    <row r="4427" spans="6:14" x14ac:dyDescent="0.25">
      <c r="F4427" s="124"/>
      <c r="G4427" s="126"/>
      <c r="H4427" s="126"/>
      <c r="I4427" s="126"/>
      <c r="J4427" s="124"/>
      <c r="K4427" s="124" t="s">
        <v>544</v>
      </c>
      <c r="L4427" s="126"/>
      <c r="M4427" s="127"/>
      <c r="N4427" s="127"/>
    </row>
    <row r="4428" spans="6:14" x14ac:dyDescent="0.25">
      <c r="F4428" s="124" t="s">
        <v>545</v>
      </c>
      <c r="G4428" s="126" t="s">
        <v>198</v>
      </c>
      <c r="H4428" s="126"/>
      <c r="I4428" s="126"/>
      <c r="J4428" s="124"/>
      <c r="K4428" s="124" t="s">
        <v>546</v>
      </c>
      <c r="L4428" s="126" t="s">
        <v>2847</v>
      </c>
      <c r="M4428" s="127"/>
      <c r="N4428" s="127"/>
    </row>
    <row r="4429" spans="6:14" x14ac:dyDescent="0.25">
      <c r="F4429" s="126"/>
      <c r="G4429" s="126"/>
      <c r="H4429" s="126"/>
      <c r="I4429" s="126"/>
      <c r="J4429" s="126"/>
      <c r="K4429" s="126"/>
      <c r="L4429" s="126"/>
      <c r="M4429" s="127"/>
      <c r="N4429" s="127"/>
    </row>
    <row r="4430" spans="6:14" x14ac:dyDescent="0.25">
      <c r="F4430" s="126"/>
      <c r="G4430" s="126"/>
      <c r="H4430" s="126"/>
      <c r="I4430" s="126"/>
      <c r="J4430" s="129" t="s">
        <v>586</v>
      </c>
      <c r="K4430" s="130">
        <v>90</v>
      </c>
      <c r="L4430" s="129" t="s">
        <v>587</v>
      </c>
      <c r="M4430" s="127"/>
      <c r="N4430" s="127"/>
    </row>
    <row r="4431" spans="6:14" x14ac:dyDescent="0.25">
      <c r="F4431" s="126"/>
      <c r="G4431" s="126"/>
      <c r="H4431" s="126"/>
      <c r="I4431" s="126"/>
      <c r="J4431" s="126"/>
      <c r="K4431" s="126"/>
      <c r="L4431" s="126"/>
      <c r="M4431" s="127"/>
      <c r="N4431" s="127"/>
    </row>
    <row r="4432" spans="6:14" x14ac:dyDescent="0.25">
      <c r="F4432" s="124"/>
      <c r="G4432" s="124"/>
      <c r="H4432" s="124"/>
      <c r="I4432" s="126"/>
      <c r="J4432" s="126"/>
      <c r="K4432" s="126"/>
      <c r="L4432" s="126"/>
      <c r="M4432" s="127"/>
      <c r="N4432" s="127"/>
    </row>
    <row r="4433" spans="6:14" x14ac:dyDescent="0.25">
      <c r="F4433" s="126" t="s">
        <v>588</v>
      </c>
      <c r="G4433" s="126"/>
      <c r="H4433" s="126"/>
      <c r="I4433" s="126"/>
      <c r="J4433" s="126"/>
      <c r="K4433" s="126"/>
      <c r="L4433" s="126"/>
      <c r="M4433" s="127"/>
      <c r="N4433" s="127"/>
    </row>
    <row r="4434" spans="6:14" x14ac:dyDescent="0.25">
      <c r="F4434" s="126" t="s">
        <v>589</v>
      </c>
      <c r="G4434" s="126"/>
      <c r="H4434" s="126"/>
      <c r="I4434" s="126"/>
      <c r="J4434" s="126"/>
      <c r="K4434" s="126"/>
      <c r="L4434" s="126"/>
      <c r="M4434" s="127"/>
      <c r="N4434" s="127"/>
    </row>
    <row r="4435" spans="6:14" x14ac:dyDescent="0.25">
      <c r="F4435" s="126"/>
      <c r="G4435" s="126"/>
      <c r="H4435" s="126"/>
      <c r="I4435" s="126"/>
      <c r="J4435" s="126"/>
      <c r="K4435" s="126"/>
      <c r="L4435" s="126"/>
      <c r="M4435" s="127"/>
      <c r="N4435" s="127"/>
    </row>
    <row r="4436" spans="6:14" x14ac:dyDescent="0.25">
      <c r="F4436" s="124" t="s">
        <v>533</v>
      </c>
      <c r="G4436" s="128">
        <v>13054021</v>
      </c>
      <c r="H4436" s="126"/>
      <c r="I4436" s="126"/>
      <c r="J4436" s="124"/>
      <c r="K4436" s="124" t="s">
        <v>124</v>
      </c>
      <c r="L4436" s="126" t="s">
        <v>2848</v>
      </c>
      <c r="M4436" s="127"/>
      <c r="N4436" s="127"/>
    </row>
    <row r="4437" spans="6:14" x14ac:dyDescent="0.25">
      <c r="F4437" s="124" t="s">
        <v>535</v>
      </c>
      <c r="G4437" s="126" t="s">
        <v>2849</v>
      </c>
      <c r="H4437" s="126"/>
      <c r="I4437" s="126"/>
      <c r="J4437" s="124"/>
      <c r="K4437" s="124" t="s">
        <v>537</v>
      </c>
      <c r="L4437" s="126" t="s">
        <v>2850</v>
      </c>
      <c r="M4437" s="127"/>
      <c r="N4437" s="127"/>
    </row>
    <row r="4438" spans="6:14" x14ac:dyDescent="0.25">
      <c r="F4438" s="124" t="s">
        <v>539</v>
      </c>
      <c r="G4438" s="126" t="s">
        <v>2851</v>
      </c>
      <c r="H4438" s="126" t="s">
        <v>541</v>
      </c>
      <c r="I4438" s="128">
        <v>836410000</v>
      </c>
      <c r="J4438" s="124" t="s">
        <v>542</v>
      </c>
      <c r="K4438" s="126"/>
      <c r="L4438" s="126" t="s">
        <v>2852</v>
      </c>
      <c r="M4438" s="127"/>
      <c r="N4438" s="127"/>
    </row>
    <row r="4439" spans="6:14" x14ac:dyDescent="0.25">
      <c r="F4439" s="124"/>
      <c r="G4439" s="126"/>
      <c r="H4439" s="126"/>
      <c r="I4439" s="126"/>
      <c r="J4439" s="124"/>
      <c r="K4439" s="124" t="s">
        <v>544</v>
      </c>
      <c r="L4439" s="126"/>
      <c r="M4439" s="127"/>
      <c r="N4439" s="127"/>
    </row>
    <row r="4440" spans="6:14" x14ac:dyDescent="0.25">
      <c r="F4440" s="124" t="s">
        <v>545</v>
      </c>
      <c r="G4440" s="126" t="s">
        <v>198</v>
      </c>
      <c r="H4440" s="126"/>
      <c r="I4440" s="126"/>
      <c r="J4440" s="124"/>
      <c r="K4440" s="124" t="s">
        <v>546</v>
      </c>
      <c r="L4440" s="126" t="s">
        <v>198</v>
      </c>
      <c r="M4440" s="127"/>
      <c r="N4440" s="127"/>
    </row>
    <row r="4441" spans="6:14" x14ac:dyDescent="0.25">
      <c r="F4441" s="126"/>
      <c r="G4441" s="126"/>
      <c r="H4441" s="126"/>
      <c r="I4441" s="126"/>
      <c r="J4441" s="126"/>
      <c r="K4441" s="126"/>
      <c r="L4441" s="126"/>
      <c r="M4441" s="127"/>
      <c r="N4441" s="127"/>
    </row>
    <row r="4442" spans="6:14" x14ac:dyDescent="0.25">
      <c r="F4442" s="124" t="s">
        <v>533</v>
      </c>
      <c r="G4442" s="128">
        <v>13056021</v>
      </c>
      <c r="H4442" s="126"/>
      <c r="I4442" s="126"/>
      <c r="J4442" s="124"/>
      <c r="K4442" s="124" t="s">
        <v>124</v>
      </c>
      <c r="L4442" s="126" t="s">
        <v>2853</v>
      </c>
      <c r="M4442" s="127"/>
      <c r="N4442" s="127"/>
    </row>
    <row r="4443" spans="6:14" x14ac:dyDescent="0.25">
      <c r="F4443" s="124" t="s">
        <v>535</v>
      </c>
      <c r="G4443" s="126" t="s">
        <v>2653</v>
      </c>
      <c r="H4443" s="126"/>
      <c r="I4443" s="126"/>
      <c r="J4443" s="124"/>
      <c r="K4443" s="124" t="s">
        <v>537</v>
      </c>
      <c r="L4443" s="126" t="s">
        <v>2654</v>
      </c>
      <c r="M4443" s="127"/>
      <c r="N4443" s="127"/>
    </row>
    <row r="4444" spans="6:14" x14ac:dyDescent="0.25">
      <c r="F4444" s="124" t="s">
        <v>539</v>
      </c>
      <c r="G4444" s="126" t="s">
        <v>2655</v>
      </c>
      <c r="H4444" s="126" t="s">
        <v>2656</v>
      </c>
      <c r="I4444" s="132">
        <v>18101456</v>
      </c>
      <c r="J4444" s="124" t="s">
        <v>542</v>
      </c>
      <c r="K4444" s="126"/>
      <c r="L4444" s="126" t="s">
        <v>2657</v>
      </c>
      <c r="M4444" s="127"/>
      <c r="N4444" s="127"/>
    </row>
    <row r="4445" spans="6:14" x14ac:dyDescent="0.25">
      <c r="F4445" s="124"/>
      <c r="G4445" s="126"/>
      <c r="H4445" s="126"/>
      <c r="I4445" s="126"/>
      <c r="J4445" s="124"/>
      <c r="K4445" s="124" t="s">
        <v>544</v>
      </c>
      <c r="L4445" s="126"/>
      <c r="M4445" s="127"/>
      <c r="N4445" s="127"/>
    </row>
    <row r="4446" spans="6:14" x14ac:dyDescent="0.25">
      <c r="F4446" s="124" t="s">
        <v>545</v>
      </c>
      <c r="G4446" s="126" t="s">
        <v>198</v>
      </c>
      <c r="H4446" s="126"/>
      <c r="I4446" s="126"/>
      <c r="J4446" s="124"/>
      <c r="K4446" s="124" t="s">
        <v>546</v>
      </c>
      <c r="L4446" s="126" t="s">
        <v>2658</v>
      </c>
      <c r="M4446" s="127"/>
      <c r="N4446" s="127"/>
    </row>
    <row r="4447" spans="6:14" x14ac:dyDescent="0.25">
      <c r="F4447" s="126"/>
      <c r="G4447" s="126"/>
      <c r="H4447" s="126"/>
      <c r="I4447" s="126"/>
      <c r="J4447" s="126"/>
      <c r="K4447" s="126"/>
      <c r="L4447" s="126"/>
      <c r="M4447" s="127"/>
      <c r="N4447" s="127"/>
    </row>
    <row r="4448" spans="6:14" x14ac:dyDescent="0.25">
      <c r="F4448" s="124" t="s">
        <v>533</v>
      </c>
      <c r="G4448" s="128">
        <v>13058021</v>
      </c>
      <c r="H4448" s="126"/>
      <c r="I4448" s="126"/>
      <c r="J4448" s="124"/>
      <c r="K4448" s="124" t="s">
        <v>124</v>
      </c>
      <c r="L4448" s="126" t="s">
        <v>2854</v>
      </c>
      <c r="M4448" s="127"/>
      <c r="N4448" s="127"/>
    </row>
    <row r="4449" spans="6:14" x14ac:dyDescent="0.25">
      <c r="F4449" s="124" t="s">
        <v>535</v>
      </c>
      <c r="G4449" s="126" t="s">
        <v>2809</v>
      </c>
      <c r="H4449" s="126"/>
      <c r="I4449" s="126"/>
      <c r="J4449" s="124"/>
      <c r="K4449" s="124" t="s">
        <v>537</v>
      </c>
      <c r="L4449" s="126" t="s">
        <v>2660</v>
      </c>
      <c r="M4449" s="127"/>
      <c r="N4449" s="127"/>
    </row>
    <row r="4450" spans="6:14" x14ac:dyDescent="0.25">
      <c r="F4450" s="124" t="s">
        <v>539</v>
      </c>
      <c r="G4450" s="126" t="s">
        <v>2661</v>
      </c>
      <c r="H4450" s="126" t="s">
        <v>814</v>
      </c>
      <c r="I4450" s="128">
        <v>847386465</v>
      </c>
      <c r="J4450" s="124" t="s">
        <v>542</v>
      </c>
      <c r="K4450" s="126"/>
      <c r="L4450" s="126" t="s">
        <v>2810</v>
      </c>
      <c r="M4450" s="127"/>
      <c r="N4450" s="127"/>
    </row>
    <row r="4451" spans="6:14" x14ac:dyDescent="0.25">
      <c r="F4451" s="124"/>
      <c r="G4451" s="126"/>
      <c r="H4451" s="126"/>
      <c r="I4451" s="126"/>
      <c r="J4451" s="124"/>
      <c r="K4451" s="124" t="s">
        <v>544</v>
      </c>
      <c r="L4451" s="126"/>
      <c r="M4451" s="127"/>
      <c r="N4451" s="127"/>
    </row>
    <row r="4452" spans="6:14" x14ac:dyDescent="0.25">
      <c r="F4452" s="124" t="s">
        <v>545</v>
      </c>
      <c r="G4452" s="126" t="s">
        <v>198</v>
      </c>
      <c r="H4452" s="126"/>
      <c r="I4452" s="126"/>
      <c r="J4452" s="124"/>
      <c r="K4452" s="124" t="s">
        <v>546</v>
      </c>
      <c r="L4452" s="126" t="s">
        <v>2811</v>
      </c>
      <c r="M4452" s="127"/>
      <c r="N4452" s="127"/>
    </row>
    <row r="4453" spans="6:14" x14ac:dyDescent="0.25">
      <c r="F4453" s="126"/>
      <c r="G4453" s="126"/>
      <c r="H4453" s="126"/>
      <c r="I4453" s="126"/>
      <c r="J4453" s="126"/>
      <c r="K4453" s="126"/>
      <c r="L4453" s="126"/>
      <c r="M4453" s="127"/>
      <c r="N4453" s="127"/>
    </row>
    <row r="4454" spans="6:14" x14ac:dyDescent="0.25">
      <c r="F4454" s="124" t="s">
        <v>533</v>
      </c>
      <c r="G4454" s="128">
        <v>13059021</v>
      </c>
      <c r="H4454" s="126"/>
      <c r="I4454" s="126"/>
      <c r="J4454" s="124"/>
      <c r="K4454" s="124" t="s">
        <v>124</v>
      </c>
      <c r="L4454" s="126" t="s">
        <v>2855</v>
      </c>
      <c r="M4454" s="127"/>
      <c r="N4454" s="127"/>
    </row>
    <row r="4455" spans="6:14" x14ac:dyDescent="0.25">
      <c r="F4455" s="124" t="s">
        <v>535</v>
      </c>
      <c r="G4455" s="126" t="s">
        <v>2856</v>
      </c>
      <c r="H4455" s="126"/>
      <c r="I4455" s="126"/>
      <c r="J4455" s="124"/>
      <c r="K4455" s="124" t="s">
        <v>537</v>
      </c>
      <c r="L4455" s="126" t="s">
        <v>2857</v>
      </c>
      <c r="M4455" s="127"/>
      <c r="N4455" s="127"/>
    </row>
    <row r="4456" spans="6:14" x14ac:dyDescent="0.25">
      <c r="F4456" s="124" t="s">
        <v>539</v>
      </c>
      <c r="G4456" s="126" t="s">
        <v>2858</v>
      </c>
      <c r="H4456" s="126" t="s">
        <v>541</v>
      </c>
      <c r="I4456" s="128">
        <v>835490116</v>
      </c>
      <c r="J4456" s="124" t="s">
        <v>542</v>
      </c>
      <c r="K4456" s="126"/>
      <c r="L4456" s="126" t="s">
        <v>2859</v>
      </c>
      <c r="M4456" s="127"/>
      <c r="N4456" s="127"/>
    </row>
    <row r="4457" spans="6:14" x14ac:dyDescent="0.25">
      <c r="F4457" s="124"/>
      <c r="G4457" s="126"/>
      <c r="H4457" s="126"/>
      <c r="I4457" s="126"/>
      <c r="J4457" s="124"/>
      <c r="K4457" s="124" t="s">
        <v>544</v>
      </c>
      <c r="L4457" s="126"/>
      <c r="M4457" s="127"/>
      <c r="N4457" s="127"/>
    </row>
    <row r="4458" spans="6:14" x14ac:dyDescent="0.25">
      <c r="F4458" s="124" t="s">
        <v>545</v>
      </c>
      <c r="G4458" s="126" t="s">
        <v>198</v>
      </c>
      <c r="H4458" s="126"/>
      <c r="I4458" s="126"/>
      <c r="J4458" s="124"/>
      <c r="K4458" s="124" t="s">
        <v>546</v>
      </c>
      <c r="L4458" s="126" t="s">
        <v>2860</v>
      </c>
      <c r="M4458" s="127"/>
      <c r="N4458" s="127"/>
    </row>
    <row r="4459" spans="6:14" x14ac:dyDescent="0.25">
      <c r="F4459" s="126"/>
      <c r="G4459" s="126"/>
      <c r="H4459" s="126"/>
      <c r="I4459" s="126"/>
      <c r="J4459" s="126"/>
      <c r="K4459" s="126"/>
      <c r="L4459" s="126"/>
      <c r="M4459" s="127"/>
      <c r="N4459" s="127"/>
    </row>
    <row r="4460" spans="6:14" x14ac:dyDescent="0.25">
      <c r="F4460" s="124" t="s">
        <v>533</v>
      </c>
      <c r="G4460" s="128">
        <v>13060021</v>
      </c>
      <c r="H4460" s="126"/>
      <c r="I4460" s="126"/>
      <c r="J4460" s="124"/>
      <c r="K4460" s="124" t="s">
        <v>124</v>
      </c>
      <c r="L4460" s="126" t="s">
        <v>2861</v>
      </c>
      <c r="M4460" s="127"/>
      <c r="N4460" s="127"/>
    </row>
    <row r="4461" spans="6:14" x14ac:dyDescent="0.25">
      <c r="F4461" s="124" t="s">
        <v>535</v>
      </c>
      <c r="G4461" s="126" t="s">
        <v>581</v>
      </c>
      <c r="H4461" s="126"/>
      <c r="I4461" s="126"/>
      <c r="J4461" s="124"/>
      <c r="K4461" s="124" t="s">
        <v>537</v>
      </c>
      <c r="L4461" s="126" t="s">
        <v>2862</v>
      </c>
      <c r="M4461" s="127"/>
      <c r="N4461" s="127"/>
    </row>
    <row r="4462" spans="6:14" x14ac:dyDescent="0.25">
      <c r="F4462" s="124" t="s">
        <v>539</v>
      </c>
      <c r="G4462" s="126" t="s">
        <v>2698</v>
      </c>
      <c r="H4462" s="126" t="s">
        <v>541</v>
      </c>
      <c r="I4462" s="128">
        <v>833031787</v>
      </c>
      <c r="J4462" s="124" t="s">
        <v>542</v>
      </c>
      <c r="K4462" s="126"/>
      <c r="L4462" s="126" t="s">
        <v>2863</v>
      </c>
      <c r="M4462" s="127"/>
      <c r="N4462" s="127"/>
    </row>
    <row r="4463" spans="6:14" x14ac:dyDescent="0.25">
      <c r="F4463" s="124"/>
      <c r="G4463" s="126"/>
      <c r="H4463" s="126"/>
      <c r="I4463" s="126"/>
      <c r="J4463" s="124"/>
      <c r="K4463" s="124" t="s">
        <v>544</v>
      </c>
      <c r="L4463" s="126"/>
      <c r="M4463" s="127"/>
      <c r="N4463" s="127"/>
    </row>
    <row r="4464" spans="6:14" x14ac:dyDescent="0.25">
      <c r="F4464" s="124" t="s">
        <v>545</v>
      </c>
      <c r="G4464" s="126" t="s">
        <v>198</v>
      </c>
      <c r="H4464" s="126"/>
      <c r="I4464" s="126"/>
      <c r="J4464" s="124"/>
      <c r="K4464" s="124" t="s">
        <v>546</v>
      </c>
      <c r="L4464" s="126" t="s">
        <v>2864</v>
      </c>
      <c r="M4464" s="127"/>
      <c r="N4464" s="127"/>
    </row>
    <row r="4465" spans="6:14" x14ac:dyDescent="0.25">
      <c r="F4465" s="126"/>
      <c r="G4465" s="126"/>
      <c r="H4465" s="126"/>
      <c r="I4465" s="126"/>
      <c r="J4465" s="126"/>
      <c r="K4465" s="126"/>
      <c r="L4465" s="126"/>
      <c r="M4465" s="127"/>
      <c r="N4465" s="127"/>
    </row>
    <row r="4466" spans="6:14" x14ac:dyDescent="0.25">
      <c r="F4466" s="124" t="s">
        <v>533</v>
      </c>
      <c r="G4466" s="128">
        <v>13061021</v>
      </c>
      <c r="H4466" s="126"/>
      <c r="I4466" s="126"/>
      <c r="J4466" s="124"/>
      <c r="K4466" s="124" t="s">
        <v>124</v>
      </c>
      <c r="L4466" s="126" t="s">
        <v>2865</v>
      </c>
      <c r="M4466" s="127"/>
      <c r="N4466" s="127"/>
    </row>
    <row r="4467" spans="6:14" x14ac:dyDescent="0.25">
      <c r="F4467" s="124" t="s">
        <v>535</v>
      </c>
      <c r="G4467" s="126" t="s">
        <v>581</v>
      </c>
      <c r="H4467" s="126"/>
      <c r="I4467" s="126"/>
      <c r="J4467" s="124"/>
      <c r="K4467" s="124" t="s">
        <v>537</v>
      </c>
      <c r="L4467" s="126" t="s">
        <v>2862</v>
      </c>
      <c r="M4467" s="127"/>
      <c r="N4467" s="127"/>
    </row>
    <row r="4468" spans="6:14" x14ac:dyDescent="0.25">
      <c r="F4468" s="124" t="s">
        <v>539</v>
      </c>
      <c r="G4468" s="126" t="s">
        <v>2698</v>
      </c>
      <c r="H4468" s="126" t="s">
        <v>541</v>
      </c>
      <c r="I4468" s="128">
        <v>833031787</v>
      </c>
      <c r="J4468" s="124" t="s">
        <v>542</v>
      </c>
      <c r="K4468" s="126"/>
      <c r="L4468" s="126" t="s">
        <v>2866</v>
      </c>
      <c r="M4468" s="127"/>
      <c r="N4468" s="127"/>
    </row>
    <row r="4469" spans="6:14" x14ac:dyDescent="0.25">
      <c r="F4469" s="124"/>
      <c r="G4469" s="126"/>
      <c r="H4469" s="126"/>
      <c r="I4469" s="126"/>
      <c r="J4469" s="124"/>
      <c r="K4469" s="124" t="s">
        <v>544</v>
      </c>
      <c r="L4469" s="126"/>
      <c r="M4469" s="127"/>
      <c r="N4469" s="127"/>
    </row>
    <row r="4470" spans="6:14" x14ac:dyDescent="0.25">
      <c r="F4470" s="124" t="s">
        <v>545</v>
      </c>
      <c r="G4470" s="126" t="s">
        <v>198</v>
      </c>
      <c r="H4470" s="126"/>
      <c r="I4470" s="126"/>
      <c r="J4470" s="124"/>
      <c r="K4470" s="124" t="s">
        <v>546</v>
      </c>
      <c r="L4470" s="126" t="s">
        <v>2864</v>
      </c>
      <c r="M4470" s="127"/>
      <c r="N4470" s="127"/>
    </row>
    <row r="4471" spans="6:14" x14ac:dyDescent="0.25">
      <c r="F4471" s="126"/>
      <c r="G4471" s="126"/>
      <c r="H4471" s="126"/>
      <c r="I4471" s="126"/>
      <c r="J4471" s="126"/>
      <c r="K4471" s="126"/>
      <c r="L4471" s="126"/>
      <c r="M4471" s="127"/>
      <c r="N4471" s="127"/>
    </row>
    <row r="4472" spans="6:14" x14ac:dyDescent="0.25">
      <c r="F4472" s="124" t="s">
        <v>533</v>
      </c>
      <c r="G4472" s="128">
        <v>13062021</v>
      </c>
      <c r="H4472" s="126"/>
      <c r="I4472" s="126"/>
      <c r="J4472" s="124"/>
      <c r="K4472" s="124" t="s">
        <v>124</v>
      </c>
      <c r="L4472" s="126" t="s">
        <v>2867</v>
      </c>
      <c r="M4472" s="127"/>
      <c r="N4472" s="127"/>
    </row>
    <row r="4473" spans="6:14" x14ac:dyDescent="0.25">
      <c r="F4473" s="124" t="s">
        <v>535</v>
      </c>
      <c r="G4473" s="126" t="s">
        <v>581</v>
      </c>
      <c r="H4473" s="126"/>
      <c r="I4473" s="126"/>
      <c r="J4473" s="124"/>
      <c r="K4473" s="124" t="s">
        <v>537</v>
      </c>
      <c r="L4473" s="126" t="s">
        <v>2868</v>
      </c>
      <c r="M4473" s="127"/>
      <c r="N4473" s="127"/>
    </row>
    <row r="4474" spans="6:14" x14ac:dyDescent="0.25">
      <c r="F4474" s="124" t="s">
        <v>539</v>
      </c>
      <c r="G4474" s="126" t="s">
        <v>842</v>
      </c>
      <c r="H4474" s="126" t="s">
        <v>541</v>
      </c>
      <c r="I4474" s="128">
        <v>836463928</v>
      </c>
      <c r="J4474" s="124" t="s">
        <v>542</v>
      </c>
      <c r="K4474" s="126"/>
      <c r="L4474" s="126" t="s">
        <v>2869</v>
      </c>
      <c r="M4474" s="127"/>
      <c r="N4474" s="127"/>
    </row>
    <row r="4475" spans="6:14" x14ac:dyDescent="0.25">
      <c r="F4475" s="124"/>
      <c r="G4475" s="126"/>
      <c r="H4475" s="126"/>
      <c r="I4475" s="126"/>
      <c r="J4475" s="124"/>
      <c r="K4475" s="124" t="s">
        <v>544</v>
      </c>
      <c r="L4475" s="126"/>
      <c r="M4475" s="127"/>
      <c r="N4475" s="127"/>
    </row>
    <row r="4476" spans="6:14" x14ac:dyDescent="0.25">
      <c r="F4476" s="124" t="s">
        <v>545</v>
      </c>
      <c r="G4476" s="126" t="s">
        <v>198</v>
      </c>
      <c r="H4476" s="126"/>
      <c r="I4476" s="126"/>
      <c r="J4476" s="124"/>
      <c r="K4476" s="124" t="s">
        <v>546</v>
      </c>
      <c r="L4476" s="126" t="s">
        <v>2870</v>
      </c>
      <c r="M4476" s="127"/>
      <c r="N4476" s="127"/>
    </row>
    <row r="4477" spans="6:14" x14ac:dyDescent="0.25">
      <c r="F4477" s="126"/>
      <c r="G4477" s="126"/>
      <c r="H4477" s="126"/>
      <c r="I4477" s="126"/>
      <c r="J4477" s="126"/>
      <c r="K4477" s="126"/>
      <c r="L4477" s="126"/>
      <c r="M4477" s="127"/>
      <c r="N4477" s="127"/>
    </row>
    <row r="4478" spans="6:14" x14ac:dyDescent="0.25">
      <c r="F4478" s="126"/>
      <c r="G4478" s="126"/>
      <c r="H4478" s="126"/>
      <c r="I4478" s="126"/>
      <c r="J4478" s="129" t="s">
        <v>586</v>
      </c>
      <c r="K4478" s="130">
        <v>91</v>
      </c>
      <c r="L4478" s="129" t="s">
        <v>587</v>
      </c>
      <c r="M4478" s="127"/>
      <c r="N4478" s="127"/>
    </row>
    <row r="4479" spans="6:14" x14ac:dyDescent="0.25">
      <c r="F4479" s="126"/>
      <c r="G4479" s="126"/>
      <c r="H4479" s="126"/>
      <c r="I4479" s="126"/>
      <c r="J4479" s="126"/>
      <c r="K4479" s="126"/>
      <c r="L4479" s="126"/>
      <c r="M4479" s="127"/>
      <c r="N4479" s="127"/>
    </row>
    <row r="4480" spans="6:14" x14ac:dyDescent="0.25">
      <c r="F4480" s="124"/>
      <c r="G4480" s="124"/>
      <c r="H4480" s="124"/>
      <c r="I4480" s="126"/>
      <c r="J4480" s="126"/>
      <c r="K4480" s="126"/>
      <c r="L4480" s="126"/>
      <c r="M4480" s="127"/>
      <c r="N4480" s="127"/>
    </row>
    <row r="4481" spans="6:14" x14ac:dyDescent="0.25">
      <c r="F4481" s="126" t="s">
        <v>588</v>
      </c>
      <c r="G4481" s="126"/>
      <c r="H4481" s="126"/>
      <c r="I4481" s="126"/>
      <c r="J4481" s="126"/>
      <c r="K4481" s="126"/>
      <c r="L4481" s="126"/>
      <c r="M4481" s="127"/>
      <c r="N4481" s="127"/>
    </row>
    <row r="4482" spans="6:14" x14ac:dyDescent="0.25">
      <c r="F4482" s="126" t="s">
        <v>589</v>
      </c>
      <c r="G4482" s="126"/>
      <c r="H4482" s="126"/>
      <c r="I4482" s="126"/>
      <c r="J4482" s="126"/>
      <c r="K4482" s="126"/>
      <c r="L4482" s="126"/>
      <c r="M4482" s="127"/>
      <c r="N4482" s="127"/>
    </row>
    <row r="4483" spans="6:14" x14ac:dyDescent="0.25">
      <c r="F4483" s="126"/>
      <c r="G4483" s="126"/>
      <c r="H4483" s="126"/>
      <c r="I4483" s="126"/>
      <c r="J4483" s="126"/>
      <c r="K4483" s="126"/>
      <c r="L4483" s="126"/>
      <c r="M4483" s="127"/>
      <c r="N4483" s="127"/>
    </row>
    <row r="4484" spans="6:14" x14ac:dyDescent="0.25">
      <c r="F4484" s="124" t="s">
        <v>533</v>
      </c>
      <c r="G4484" s="128">
        <v>13063021</v>
      </c>
      <c r="H4484" s="126"/>
      <c r="I4484" s="126"/>
      <c r="J4484" s="124"/>
      <c r="K4484" s="124" t="s">
        <v>124</v>
      </c>
      <c r="L4484" s="126" t="s">
        <v>2871</v>
      </c>
      <c r="M4484" s="127"/>
      <c r="N4484" s="127"/>
    </row>
    <row r="4485" spans="6:14" x14ac:dyDescent="0.25">
      <c r="F4485" s="124" t="s">
        <v>535</v>
      </c>
      <c r="G4485" s="126" t="s">
        <v>2831</v>
      </c>
      <c r="H4485" s="126"/>
      <c r="I4485" s="126"/>
      <c r="J4485" s="124"/>
      <c r="K4485" s="124" t="s">
        <v>537</v>
      </c>
      <c r="L4485" s="126" t="s">
        <v>2872</v>
      </c>
      <c r="M4485" s="127"/>
      <c r="N4485" s="127"/>
    </row>
    <row r="4486" spans="6:14" x14ac:dyDescent="0.25">
      <c r="F4486" s="124" t="s">
        <v>539</v>
      </c>
      <c r="G4486" s="126" t="s">
        <v>2833</v>
      </c>
      <c r="H4486" s="126" t="s">
        <v>1390</v>
      </c>
      <c r="I4486" s="128">
        <v>852820000</v>
      </c>
      <c r="J4486" s="124" t="s">
        <v>542</v>
      </c>
      <c r="K4486" s="126"/>
      <c r="L4486" s="126" t="s">
        <v>2834</v>
      </c>
      <c r="M4486" s="127"/>
      <c r="N4486" s="127"/>
    </row>
    <row r="4487" spans="6:14" x14ac:dyDescent="0.25">
      <c r="F4487" s="124"/>
      <c r="G4487" s="126"/>
      <c r="H4487" s="126"/>
      <c r="I4487" s="126"/>
      <c r="J4487" s="124"/>
      <c r="K4487" s="124" t="s">
        <v>544</v>
      </c>
      <c r="L4487" s="126"/>
      <c r="M4487" s="127"/>
      <c r="N4487" s="127"/>
    </row>
    <row r="4488" spans="6:14" x14ac:dyDescent="0.25">
      <c r="F4488" s="124" t="s">
        <v>545</v>
      </c>
      <c r="G4488" s="126" t="s">
        <v>198</v>
      </c>
      <c r="H4488" s="126"/>
      <c r="I4488" s="126"/>
      <c r="J4488" s="124"/>
      <c r="K4488" s="124" t="s">
        <v>546</v>
      </c>
      <c r="L4488" s="126" t="s">
        <v>198</v>
      </c>
      <c r="M4488" s="127"/>
      <c r="N4488" s="127"/>
    </row>
    <row r="4489" spans="6:14" x14ac:dyDescent="0.25">
      <c r="F4489" s="126"/>
      <c r="G4489" s="126"/>
      <c r="H4489" s="126"/>
      <c r="I4489" s="126"/>
      <c r="J4489" s="126"/>
      <c r="K4489" s="126"/>
      <c r="L4489" s="126"/>
      <c r="M4489" s="127"/>
      <c r="N4489" s="127"/>
    </row>
    <row r="4490" spans="6:14" x14ac:dyDescent="0.25">
      <c r="F4490" s="124" t="s">
        <v>533</v>
      </c>
      <c r="G4490" s="128">
        <v>13068021</v>
      </c>
      <c r="H4490" s="126"/>
      <c r="I4490" s="126"/>
      <c r="J4490" s="124"/>
      <c r="K4490" s="124" t="s">
        <v>124</v>
      </c>
      <c r="L4490" s="126" t="s">
        <v>2873</v>
      </c>
      <c r="M4490" s="127"/>
      <c r="N4490" s="127"/>
    </row>
    <row r="4491" spans="6:14" x14ac:dyDescent="0.25">
      <c r="F4491" s="124" t="s">
        <v>535</v>
      </c>
      <c r="G4491" s="126" t="s">
        <v>2874</v>
      </c>
      <c r="H4491" s="126"/>
      <c r="I4491" s="126"/>
      <c r="J4491" s="124"/>
      <c r="K4491" s="124" t="s">
        <v>537</v>
      </c>
      <c r="L4491" s="126" t="s">
        <v>2875</v>
      </c>
      <c r="M4491" s="127"/>
      <c r="N4491" s="127"/>
    </row>
    <row r="4492" spans="6:14" x14ac:dyDescent="0.25">
      <c r="F4492" s="124" t="s">
        <v>539</v>
      </c>
      <c r="G4492" s="126" t="s">
        <v>551</v>
      </c>
      <c r="H4492" s="126" t="s">
        <v>541</v>
      </c>
      <c r="I4492" s="128">
        <v>837098518</v>
      </c>
      <c r="J4492" s="124" t="s">
        <v>542</v>
      </c>
      <c r="K4492" s="126"/>
      <c r="L4492" s="126" t="s">
        <v>2876</v>
      </c>
      <c r="M4492" s="127"/>
      <c r="N4492" s="127"/>
    </row>
    <row r="4493" spans="6:14" x14ac:dyDescent="0.25">
      <c r="F4493" s="124"/>
      <c r="G4493" s="126"/>
      <c r="H4493" s="126"/>
      <c r="I4493" s="126"/>
      <c r="J4493" s="124"/>
      <c r="K4493" s="124" t="s">
        <v>544</v>
      </c>
      <c r="L4493" s="126"/>
      <c r="M4493" s="127"/>
      <c r="N4493" s="127"/>
    </row>
    <row r="4494" spans="6:14" x14ac:dyDescent="0.25">
      <c r="F4494" s="124" t="s">
        <v>545</v>
      </c>
      <c r="G4494" s="126" t="s">
        <v>198</v>
      </c>
      <c r="H4494" s="126"/>
      <c r="I4494" s="126"/>
      <c r="J4494" s="124"/>
      <c r="K4494" s="124" t="s">
        <v>546</v>
      </c>
      <c r="L4494" s="126" t="s">
        <v>198</v>
      </c>
      <c r="M4494" s="127"/>
      <c r="N4494" s="127"/>
    </row>
    <row r="4495" spans="6:14" x14ac:dyDescent="0.25">
      <c r="F4495" s="126"/>
      <c r="G4495" s="126"/>
      <c r="H4495" s="126"/>
      <c r="I4495" s="126"/>
      <c r="J4495" s="126"/>
      <c r="K4495" s="126"/>
      <c r="L4495" s="126"/>
      <c r="M4495" s="127"/>
      <c r="N4495" s="127"/>
    </row>
    <row r="4496" spans="6:14" x14ac:dyDescent="0.25">
      <c r="F4496" s="124" t="s">
        <v>533</v>
      </c>
      <c r="G4496" s="128">
        <v>13069021</v>
      </c>
      <c r="H4496" s="126"/>
      <c r="I4496" s="126"/>
      <c r="J4496" s="124"/>
      <c r="K4496" s="124" t="s">
        <v>124</v>
      </c>
      <c r="L4496" s="126" t="s">
        <v>2877</v>
      </c>
      <c r="M4496" s="127"/>
      <c r="N4496" s="127"/>
    </row>
    <row r="4497" spans="6:14" x14ac:dyDescent="0.25">
      <c r="F4497" s="124" t="s">
        <v>535</v>
      </c>
      <c r="G4497" s="126" t="s">
        <v>2759</v>
      </c>
      <c r="H4497" s="126"/>
      <c r="I4497" s="126"/>
      <c r="J4497" s="124"/>
      <c r="K4497" s="124" t="s">
        <v>537</v>
      </c>
      <c r="L4497" s="126" t="s">
        <v>2725</v>
      </c>
      <c r="M4497" s="127"/>
      <c r="N4497" s="127"/>
    </row>
    <row r="4498" spans="6:14" x14ac:dyDescent="0.25">
      <c r="F4498" s="124" t="s">
        <v>539</v>
      </c>
      <c r="G4498" s="126" t="s">
        <v>551</v>
      </c>
      <c r="H4498" s="126" t="s">
        <v>541</v>
      </c>
      <c r="I4498" s="128">
        <v>837025714</v>
      </c>
      <c r="J4498" s="124" t="s">
        <v>542</v>
      </c>
      <c r="K4498" s="126"/>
      <c r="L4498" s="126" t="s">
        <v>2726</v>
      </c>
      <c r="M4498" s="127"/>
      <c r="N4498" s="127"/>
    </row>
    <row r="4499" spans="6:14" x14ac:dyDescent="0.25">
      <c r="F4499" s="124"/>
      <c r="G4499" s="126"/>
      <c r="H4499" s="126"/>
      <c r="I4499" s="126"/>
      <c r="J4499" s="124"/>
      <c r="K4499" s="124" t="s">
        <v>544</v>
      </c>
      <c r="L4499" s="126"/>
      <c r="M4499" s="127"/>
      <c r="N4499" s="127"/>
    </row>
    <row r="4500" spans="6:14" x14ac:dyDescent="0.25">
      <c r="F4500" s="124" t="s">
        <v>545</v>
      </c>
      <c r="G4500" s="126" t="s">
        <v>198</v>
      </c>
      <c r="H4500" s="126"/>
      <c r="I4500" s="126"/>
      <c r="J4500" s="124"/>
      <c r="K4500" s="124" t="s">
        <v>546</v>
      </c>
      <c r="L4500" s="126" t="s">
        <v>2727</v>
      </c>
      <c r="M4500" s="127"/>
      <c r="N4500" s="127"/>
    </row>
    <row r="4501" spans="6:14" x14ac:dyDescent="0.25">
      <c r="F4501" s="126"/>
      <c r="G4501" s="126"/>
      <c r="H4501" s="126"/>
      <c r="I4501" s="126"/>
      <c r="J4501" s="126"/>
      <c r="K4501" s="126"/>
      <c r="L4501" s="126"/>
      <c r="M4501" s="127"/>
      <c r="N4501" s="127"/>
    </row>
    <row r="4502" spans="6:14" x14ac:dyDescent="0.25">
      <c r="F4502" s="124" t="s">
        <v>533</v>
      </c>
      <c r="G4502" s="128">
        <v>13070021</v>
      </c>
      <c r="H4502" s="126"/>
      <c r="I4502" s="126"/>
      <c r="J4502" s="124"/>
      <c r="K4502" s="124" t="s">
        <v>124</v>
      </c>
      <c r="L4502" s="126" t="s">
        <v>2878</v>
      </c>
      <c r="M4502" s="127"/>
      <c r="N4502" s="127"/>
    </row>
    <row r="4503" spans="6:14" x14ac:dyDescent="0.25">
      <c r="F4503" s="124" t="s">
        <v>535</v>
      </c>
      <c r="G4503" s="126" t="s">
        <v>2879</v>
      </c>
      <c r="H4503" s="126"/>
      <c r="I4503" s="126"/>
      <c r="J4503" s="124"/>
      <c r="K4503" s="124" t="s">
        <v>537</v>
      </c>
      <c r="L4503" s="126" t="s">
        <v>2880</v>
      </c>
      <c r="M4503" s="127"/>
      <c r="N4503" s="127"/>
    </row>
    <row r="4504" spans="6:14" x14ac:dyDescent="0.25">
      <c r="F4504" s="124" t="s">
        <v>539</v>
      </c>
      <c r="G4504" s="126" t="s">
        <v>551</v>
      </c>
      <c r="H4504" s="126" t="s">
        <v>541</v>
      </c>
      <c r="I4504" s="128">
        <v>837010361</v>
      </c>
      <c r="J4504" s="124" t="s">
        <v>542</v>
      </c>
      <c r="K4504" s="126"/>
      <c r="L4504" s="126" t="s">
        <v>2881</v>
      </c>
      <c r="M4504" s="127"/>
      <c r="N4504" s="127"/>
    </row>
    <row r="4505" spans="6:14" x14ac:dyDescent="0.25">
      <c r="F4505" s="124"/>
      <c r="G4505" s="126"/>
      <c r="H4505" s="126"/>
      <c r="I4505" s="126"/>
      <c r="J4505" s="124"/>
      <c r="K4505" s="124" t="s">
        <v>544</v>
      </c>
      <c r="L4505" s="126"/>
      <c r="M4505" s="127"/>
      <c r="N4505" s="127"/>
    </row>
    <row r="4506" spans="6:14" x14ac:dyDescent="0.25">
      <c r="F4506" s="124" t="s">
        <v>545</v>
      </c>
      <c r="G4506" s="126" t="s">
        <v>198</v>
      </c>
      <c r="H4506" s="126"/>
      <c r="I4506" s="126"/>
      <c r="J4506" s="124"/>
      <c r="K4506" s="124" t="s">
        <v>546</v>
      </c>
      <c r="L4506" s="126" t="s">
        <v>2882</v>
      </c>
      <c r="M4506" s="127"/>
      <c r="N4506" s="127"/>
    </row>
    <row r="4507" spans="6:14" x14ac:dyDescent="0.25">
      <c r="F4507" s="126"/>
      <c r="G4507" s="126"/>
      <c r="H4507" s="126"/>
      <c r="I4507" s="126"/>
      <c r="J4507" s="126"/>
      <c r="K4507" s="126"/>
      <c r="L4507" s="126"/>
      <c r="M4507" s="127"/>
      <c r="N4507" s="127"/>
    </row>
    <row r="4508" spans="6:14" x14ac:dyDescent="0.25">
      <c r="F4508" s="124" t="s">
        <v>533</v>
      </c>
      <c r="G4508" s="128">
        <v>13072221</v>
      </c>
      <c r="H4508" s="126"/>
      <c r="I4508" s="126"/>
      <c r="J4508" s="124"/>
      <c r="K4508" s="124" t="s">
        <v>124</v>
      </c>
      <c r="L4508" s="126" t="s">
        <v>2883</v>
      </c>
      <c r="M4508" s="127"/>
      <c r="N4508" s="127"/>
    </row>
    <row r="4509" spans="6:14" x14ac:dyDescent="0.25">
      <c r="F4509" s="124" t="s">
        <v>535</v>
      </c>
      <c r="G4509" s="126" t="s">
        <v>914</v>
      </c>
      <c r="H4509" s="126"/>
      <c r="I4509" s="126"/>
      <c r="J4509" s="124"/>
      <c r="K4509" s="124" t="s">
        <v>537</v>
      </c>
      <c r="L4509" s="126" t="s">
        <v>2884</v>
      </c>
      <c r="M4509" s="127"/>
      <c r="N4509" s="127"/>
    </row>
    <row r="4510" spans="6:14" x14ac:dyDescent="0.25">
      <c r="F4510" s="124" t="s">
        <v>539</v>
      </c>
      <c r="G4510" s="126" t="s">
        <v>2885</v>
      </c>
      <c r="H4510" s="126" t="s">
        <v>541</v>
      </c>
      <c r="I4510" s="128">
        <v>838580995</v>
      </c>
      <c r="J4510" s="124" t="s">
        <v>542</v>
      </c>
      <c r="K4510" s="126"/>
      <c r="L4510" s="126" t="s">
        <v>2886</v>
      </c>
      <c r="M4510" s="127"/>
      <c r="N4510" s="127"/>
    </row>
    <row r="4511" spans="6:14" x14ac:dyDescent="0.25">
      <c r="F4511" s="124"/>
      <c r="G4511" s="126"/>
      <c r="H4511" s="126"/>
      <c r="I4511" s="126"/>
      <c r="J4511" s="124"/>
      <c r="K4511" s="124" t="s">
        <v>544</v>
      </c>
      <c r="L4511" s="126"/>
      <c r="M4511" s="127"/>
      <c r="N4511" s="127"/>
    </row>
    <row r="4512" spans="6:14" x14ac:dyDescent="0.25">
      <c r="F4512" s="124" t="s">
        <v>545</v>
      </c>
      <c r="G4512" s="126" t="s">
        <v>198</v>
      </c>
      <c r="H4512" s="126"/>
      <c r="I4512" s="126"/>
      <c r="J4512" s="124"/>
      <c r="K4512" s="124" t="s">
        <v>546</v>
      </c>
      <c r="L4512" s="126" t="s">
        <v>2887</v>
      </c>
      <c r="M4512" s="127"/>
      <c r="N4512" s="127"/>
    </row>
    <row r="4513" spans="6:14" x14ac:dyDescent="0.25">
      <c r="F4513" s="126"/>
      <c r="G4513" s="126"/>
      <c r="H4513" s="126"/>
      <c r="I4513" s="126"/>
      <c r="J4513" s="126"/>
      <c r="K4513" s="126"/>
      <c r="L4513" s="126"/>
      <c r="M4513" s="127"/>
      <c r="N4513" s="127"/>
    </row>
    <row r="4514" spans="6:14" x14ac:dyDescent="0.25">
      <c r="F4514" s="124" t="s">
        <v>533</v>
      </c>
      <c r="G4514" s="128">
        <v>13100221</v>
      </c>
      <c r="H4514" s="126"/>
      <c r="I4514" s="126"/>
      <c r="J4514" s="124"/>
      <c r="K4514" s="124" t="s">
        <v>124</v>
      </c>
      <c r="L4514" s="126" t="s">
        <v>2888</v>
      </c>
      <c r="M4514" s="127"/>
      <c r="N4514" s="127"/>
    </row>
    <row r="4515" spans="6:14" x14ac:dyDescent="0.25">
      <c r="F4515" s="124" t="s">
        <v>535</v>
      </c>
      <c r="G4515" s="131" t="s">
        <v>2889</v>
      </c>
      <c r="H4515" s="131"/>
      <c r="I4515" s="131"/>
      <c r="J4515" s="126"/>
      <c r="K4515" s="126"/>
      <c r="L4515" s="126"/>
      <c r="M4515" s="127"/>
      <c r="N4515" s="127"/>
    </row>
    <row r="4516" spans="6:14" x14ac:dyDescent="0.25">
      <c r="F4516" s="124"/>
      <c r="G4516" s="131" t="s">
        <v>2890</v>
      </c>
      <c r="H4516" s="131"/>
      <c r="I4516" s="131"/>
      <c r="J4516" s="124"/>
      <c r="K4516" s="124" t="s">
        <v>537</v>
      </c>
      <c r="L4516" s="126" t="s">
        <v>2669</v>
      </c>
      <c r="M4516" s="127"/>
      <c r="N4516" s="127"/>
    </row>
    <row r="4517" spans="6:14" x14ac:dyDescent="0.25">
      <c r="F4517" s="124" t="s">
        <v>539</v>
      </c>
      <c r="G4517" s="126" t="s">
        <v>2670</v>
      </c>
      <c r="H4517" s="126" t="s">
        <v>541</v>
      </c>
      <c r="I4517" s="128">
        <v>833525415</v>
      </c>
      <c r="J4517" s="124" t="s">
        <v>542</v>
      </c>
      <c r="K4517" s="126"/>
      <c r="L4517" s="126" t="s">
        <v>2671</v>
      </c>
      <c r="M4517" s="127"/>
      <c r="N4517" s="127"/>
    </row>
    <row r="4518" spans="6:14" x14ac:dyDescent="0.25">
      <c r="F4518" s="124"/>
      <c r="G4518" s="126"/>
      <c r="H4518" s="126"/>
      <c r="I4518" s="126"/>
      <c r="J4518" s="124"/>
      <c r="K4518" s="124" t="s">
        <v>544</v>
      </c>
      <c r="L4518" s="126"/>
      <c r="M4518" s="127"/>
      <c r="N4518" s="127"/>
    </row>
    <row r="4519" spans="6:14" x14ac:dyDescent="0.25">
      <c r="F4519" s="124" t="s">
        <v>545</v>
      </c>
      <c r="G4519" s="126" t="s">
        <v>198</v>
      </c>
      <c r="H4519" s="126"/>
      <c r="I4519" s="126"/>
      <c r="J4519" s="124"/>
      <c r="K4519" s="124" t="s">
        <v>546</v>
      </c>
      <c r="L4519" s="126" t="s">
        <v>2672</v>
      </c>
      <c r="M4519" s="127"/>
      <c r="N4519" s="127"/>
    </row>
    <row r="4520" spans="6:14" x14ac:dyDescent="0.25">
      <c r="F4520" s="126"/>
      <c r="G4520" s="126"/>
      <c r="H4520" s="126"/>
      <c r="I4520" s="126"/>
      <c r="J4520" s="126"/>
      <c r="K4520" s="126"/>
      <c r="L4520" s="126"/>
      <c r="M4520" s="127"/>
      <c r="N4520" s="127"/>
    </row>
    <row r="4521" spans="6:14" x14ac:dyDescent="0.25">
      <c r="F4521" s="124" t="s">
        <v>533</v>
      </c>
      <c r="G4521" s="128">
        <v>13100321</v>
      </c>
      <c r="H4521" s="126"/>
      <c r="I4521" s="126"/>
      <c r="J4521" s="124"/>
      <c r="K4521" s="124" t="s">
        <v>124</v>
      </c>
      <c r="L4521" s="126" t="s">
        <v>2891</v>
      </c>
      <c r="M4521" s="127"/>
      <c r="N4521" s="127"/>
    </row>
    <row r="4522" spans="6:14" x14ac:dyDescent="0.25">
      <c r="F4522" s="124" t="s">
        <v>535</v>
      </c>
      <c r="G4522" s="131" t="s">
        <v>2892</v>
      </c>
      <c r="H4522" s="131"/>
      <c r="I4522" s="131"/>
      <c r="J4522" s="126"/>
      <c r="K4522" s="126"/>
      <c r="L4522" s="126"/>
      <c r="M4522" s="127"/>
      <c r="N4522" s="127"/>
    </row>
    <row r="4523" spans="6:14" x14ac:dyDescent="0.25">
      <c r="F4523" s="124"/>
      <c r="G4523" s="131" t="s">
        <v>2893</v>
      </c>
      <c r="H4523" s="131"/>
      <c r="I4523" s="131"/>
      <c r="J4523" s="124"/>
      <c r="K4523" s="124" t="s">
        <v>537</v>
      </c>
      <c r="L4523" s="126" t="s">
        <v>2669</v>
      </c>
      <c r="M4523" s="127"/>
      <c r="N4523" s="127"/>
    </row>
    <row r="4524" spans="6:14" x14ac:dyDescent="0.25">
      <c r="F4524" s="124" t="s">
        <v>539</v>
      </c>
      <c r="G4524" s="126" t="s">
        <v>2670</v>
      </c>
      <c r="H4524" s="126" t="s">
        <v>541</v>
      </c>
      <c r="I4524" s="128">
        <v>833525415</v>
      </c>
      <c r="J4524" s="124" t="s">
        <v>542</v>
      </c>
      <c r="K4524" s="126"/>
      <c r="L4524" s="126" t="s">
        <v>2671</v>
      </c>
      <c r="M4524" s="127"/>
      <c r="N4524" s="127"/>
    </row>
    <row r="4525" spans="6:14" x14ac:dyDescent="0.25">
      <c r="F4525" s="124"/>
      <c r="G4525" s="126"/>
      <c r="H4525" s="126"/>
      <c r="I4525" s="126"/>
      <c r="J4525" s="124"/>
      <c r="K4525" s="124" t="s">
        <v>544</v>
      </c>
      <c r="L4525" s="126"/>
      <c r="M4525" s="127"/>
      <c r="N4525" s="127"/>
    </row>
    <row r="4526" spans="6:14" x14ac:dyDescent="0.25">
      <c r="F4526" s="124" t="s">
        <v>545</v>
      </c>
      <c r="G4526" s="126" t="s">
        <v>198</v>
      </c>
      <c r="H4526" s="126"/>
      <c r="I4526" s="126"/>
      <c r="J4526" s="124"/>
      <c r="K4526" s="124" t="s">
        <v>546</v>
      </c>
      <c r="L4526" s="126" t="s">
        <v>2672</v>
      </c>
      <c r="M4526" s="127"/>
      <c r="N4526" s="127"/>
    </row>
    <row r="4527" spans="6:14" x14ac:dyDescent="0.25">
      <c r="F4527" s="126"/>
      <c r="G4527" s="126"/>
      <c r="H4527" s="126"/>
      <c r="I4527" s="126"/>
      <c r="J4527" s="126"/>
      <c r="K4527" s="126"/>
      <c r="L4527" s="126"/>
      <c r="M4527" s="127"/>
      <c r="N4527" s="127"/>
    </row>
    <row r="4528" spans="6:14" x14ac:dyDescent="0.25">
      <c r="F4528" s="126"/>
      <c r="G4528" s="126"/>
      <c r="H4528" s="126"/>
      <c r="I4528" s="126"/>
      <c r="J4528" s="129" t="s">
        <v>586</v>
      </c>
      <c r="K4528" s="130">
        <v>92</v>
      </c>
      <c r="L4528" s="129" t="s">
        <v>587</v>
      </c>
      <c r="M4528" s="127"/>
      <c r="N4528" s="127"/>
    </row>
    <row r="4529" spans="6:14" x14ac:dyDescent="0.25">
      <c r="F4529" s="126"/>
      <c r="G4529" s="126"/>
      <c r="H4529" s="126"/>
      <c r="I4529" s="126"/>
      <c r="J4529" s="126"/>
      <c r="K4529" s="126"/>
      <c r="L4529" s="126"/>
      <c r="M4529" s="127"/>
      <c r="N4529" s="127"/>
    </row>
    <row r="4530" spans="6:14" x14ac:dyDescent="0.25">
      <c r="F4530" s="124"/>
      <c r="G4530" s="124"/>
      <c r="H4530" s="124"/>
      <c r="I4530" s="126"/>
      <c r="J4530" s="126"/>
      <c r="K4530" s="126"/>
      <c r="L4530" s="126"/>
      <c r="M4530" s="127"/>
      <c r="N4530" s="127"/>
    </row>
    <row r="4531" spans="6:14" x14ac:dyDescent="0.25">
      <c r="F4531" s="126" t="s">
        <v>588</v>
      </c>
      <c r="G4531" s="126"/>
      <c r="H4531" s="126"/>
      <c r="I4531" s="126"/>
      <c r="J4531" s="126"/>
      <c r="K4531" s="126"/>
      <c r="L4531" s="126"/>
      <c r="M4531" s="127"/>
      <c r="N4531" s="127"/>
    </row>
    <row r="4532" spans="6:14" x14ac:dyDescent="0.25">
      <c r="F4532" s="126" t="s">
        <v>589</v>
      </c>
      <c r="G4532" s="126"/>
      <c r="H4532" s="126"/>
      <c r="I4532" s="126"/>
      <c r="J4532" s="126"/>
      <c r="K4532" s="126"/>
      <c r="L4532" s="126"/>
      <c r="M4532" s="127"/>
      <c r="N4532" s="127"/>
    </row>
    <row r="4533" spans="6:14" x14ac:dyDescent="0.25">
      <c r="F4533" s="126"/>
      <c r="G4533" s="126"/>
      <c r="H4533" s="126"/>
      <c r="I4533" s="126"/>
      <c r="J4533" s="126"/>
      <c r="K4533" s="126"/>
      <c r="L4533" s="126"/>
      <c r="M4533" s="127"/>
      <c r="N4533" s="127"/>
    </row>
    <row r="4534" spans="6:14" x14ac:dyDescent="0.25">
      <c r="F4534" s="124" t="s">
        <v>533</v>
      </c>
      <c r="G4534" s="128">
        <v>13131521</v>
      </c>
      <c r="H4534" s="126"/>
      <c r="I4534" s="126"/>
      <c r="J4534" s="124"/>
      <c r="K4534" s="124" t="s">
        <v>124</v>
      </c>
      <c r="L4534" s="126" t="s">
        <v>2894</v>
      </c>
      <c r="M4534" s="127"/>
      <c r="N4534" s="127"/>
    </row>
    <row r="4535" spans="6:14" x14ac:dyDescent="0.25">
      <c r="F4535" s="124" t="s">
        <v>535</v>
      </c>
      <c r="G4535" s="126" t="s">
        <v>2895</v>
      </c>
      <c r="H4535" s="126"/>
      <c r="I4535" s="126"/>
      <c r="J4535" s="124"/>
      <c r="K4535" s="124" t="s">
        <v>537</v>
      </c>
      <c r="L4535" s="126" t="s">
        <v>2896</v>
      </c>
      <c r="M4535" s="127"/>
      <c r="N4535" s="127"/>
    </row>
    <row r="4536" spans="6:14" x14ac:dyDescent="0.25">
      <c r="F4536" s="124" t="s">
        <v>539</v>
      </c>
      <c r="G4536" s="126" t="s">
        <v>2897</v>
      </c>
      <c r="H4536" s="126" t="s">
        <v>541</v>
      </c>
      <c r="I4536" s="128">
        <v>836345329</v>
      </c>
      <c r="J4536" s="124" t="s">
        <v>542</v>
      </c>
      <c r="K4536" s="126"/>
      <c r="L4536" s="126" t="s">
        <v>2898</v>
      </c>
      <c r="M4536" s="127"/>
      <c r="N4536" s="127"/>
    </row>
    <row r="4537" spans="6:14" x14ac:dyDescent="0.25">
      <c r="F4537" s="124"/>
      <c r="G4537" s="126"/>
      <c r="H4537" s="126"/>
      <c r="I4537" s="126"/>
      <c r="J4537" s="124"/>
      <c r="K4537" s="124" t="s">
        <v>544</v>
      </c>
      <c r="L4537" s="126"/>
      <c r="M4537" s="127"/>
      <c r="N4537" s="127"/>
    </row>
    <row r="4538" spans="6:14" x14ac:dyDescent="0.25">
      <c r="F4538" s="124" t="s">
        <v>545</v>
      </c>
      <c r="G4538" s="126" t="s">
        <v>198</v>
      </c>
      <c r="H4538" s="126"/>
      <c r="I4538" s="126"/>
      <c r="J4538" s="124"/>
      <c r="K4538" s="124" t="s">
        <v>546</v>
      </c>
      <c r="L4538" s="126" t="s">
        <v>2899</v>
      </c>
      <c r="M4538" s="127"/>
      <c r="N4538" s="127"/>
    </row>
    <row r="4539" spans="6:14" x14ac:dyDescent="0.25">
      <c r="F4539" s="126"/>
      <c r="G4539" s="126"/>
      <c r="H4539" s="126"/>
      <c r="I4539" s="126"/>
      <c r="J4539" s="126"/>
      <c r="K4539" s="126"/>
      <c r="L4539" s="126"/>
      <c r="M4539" s="127"/>
      <c r="N4539" s="127"/>
    </row>
    <row r="4540" spans="6:14" x14ac:dyDescent="0.25">
      <c r="F4540" s="124" t="s">
        <v>533</v>
      </c>
      <c r="G4540" s="128">
        <v>13136721</v>
      </c>
      <c r="H4540" s="126"/>
      <c r="I4540" s="126"/>
      <c r="J4540" s="124"/>
      <c r="K4540" s="124" t="s">
        <v>124</v>
      </c>
      <c r="L4540" s="126" t="s">
        <v>2900</v>
      </c>
      <c r="M4540" s="127"/>
      <c r="N4540" s="127"/>
    </row>
    <row r="4541" spans="6:14" x14ac:dyDescent="0.25">
      <c r="F4541" s="124" t="s">
        <v>535</v>
      </c>
      <c r="G4541" s="126" t="s">
        <v>2901</v>
      </c>
      <c r="H4541" s="126"/>
      <c r="I4541" s="126"/>
      <c r="J4541" s="124"/>
      <c r="K4541" s="124" t="s">
        <v>537</v>
      </c>
      <c r="L4541" s="126" t="s">
        <v>2902</v>
      </c>
      <c r="M4541" s="127"/>
      <c r="N4541" s="127"/>
    </row>
    <row r="4542" spans="6:14" x14ac:dyDescent="0.25">
      <c r="F4542" s="124" t="s">
        <v>539</v>
      </c>
      <c r="G4542" s="126" t="s">
        <v>1107</v>
      </c>
      <c r="H4542" s="126" t="s">
        <v>682</v>
      </c>
      <c r="I4542" s="128">
        <v>770414738</v>
      </c>
      <c r="J4542" s="124" t="s">
        <v>542</v>
      </c>
      <c r="K4542" s="126"/>
      <c r="L4542" s="126" t="s">
        <v>2903</v>
      </c>
      <c r="M4542" s="127"/>
      <c r="N4542" s="127"/>
    </row>
    <row r="4543" spans="6:14" x14ac:dyDescent="0.25">
      <c r="F4543" s="124"/>
      <c r="G4543" s="126"/>
      <c r="H4543" s="126"/>
      <c r="I4543" s="126"/>
      <c r="J4543" s="124"/>
      <c r="K4543" s="124" t="s">
        <v>544</v>
      </c>
      <c r="L4543" s="126"/>
      <c r="M4543" s="127"/>
      <c r="N4543" s="127"/>
    </row>
    <row r="4544" spans="6:14" x14ac:dyDescent="0.25">
      <c r="F4544" s="124" t="s">
        <v>545</v>
      </c>
      <c r="G4544" s="126" t="s">
        <v>198</v>
      </c>
      <c r="H4544" s="126"/>
      <c r="I4544" s="126"/>
      <c r="J4544" s="124"/>
      <c r="K4544" s="124" t="s">
        <v>546</v>
      </c>
      <c r="L4544" s="126" t="s">
        <v>2904</v>
      </c>
      <c r="M4544" s="127"/>
      <c r="N4544" s="127"/>
    </row>
    <row r="4545" spans="6:14" x14ac:dyDescent="0.25">
      <c r="F4545" s="126"/>
      <c r="G4545" s="126"/>
      <c r="H4545" s="126"/>
      <c r="I4545" s="126"/>
      <c r="J4545" s="126"/>
      <c r="K4545" s="126"/>
      <c r="L4545" s="126"/>
      <c r="M4545" s="127"/>
      <c r="N4545" s="127"/>
    </row>
    <row r="4546" spans="6:14" x14ac:dyDescent="0.25">
      <c r="F4546" s="124" t="s">
        <v>533</v>
      </c>
      <c r="G4546" s="128">
        <v>13139021</v>
      </c>
      <c r="H4546" s="126"/>
      <c r="I4546" s="126"/>
      <c r="J4546" s="124"/>
      <c r="K4546" s="124" t="s">
        <v>124</v>
      </c>
      <c r="L4546" s="126" t="s">
        <v>2905</v>
      </c>
      <c r="M4546" s="127"/>
      <c r="N4546" s="127"/>
    </row>
    <row r="4547" spans="6:14" x14ac:dyDescent="0.25">
      <c r="F4547" s="124" t="s">
        <v>535</v>
      </c>
      <c r="G4547" s="126" t="s">
        <v>2906</v>
      </c>
      <c r="H4547" s="126"/>
      <c r="I4547" s="126"/>
      <c r="J4547" s="124"/>
      <c r="K4547" s="124" t="s">
        <v>537</v>
      </c>
      <c r="L4547" s="126" t="s">
        <v>2907</v>
      </c>
      <c r="M4547" s="127"/>
      <c r="N4547" s="127"/>
    </row>
    <row r="4548" spans="6:14" x14ac:dyDescent="0.25">
      <c r="F4548" s="124" t="s">
        <v>539</v>
      </c>
      <c r="G4548" s="126" t="s">
        <v>2908</v>
      </c>
      <c r="H4548" s="126" t="s">
        <v>541</v>
      </c>
      <c r="I4548" s="128">
        <v>838110528</v>
      </c>
      <c r="J4548" s="124" t="s">
        <v>542</v>
      </c>
      <c r="K4548" s="126"/>
      <c r="L4548" s="126" t="s">
        <v>2909</v>
      </c>
      <c r="M4548" s="127"/>
      <c r="N4548" s="127"/>
    </row>
    <row r="4549" spans="6:14" x14ac:dyDescent="0.25">
      <c r="F4549" s="124"/>
      <c r="G4549" s="126"/>
      <c r="H4549" s="126"/>
      <c r="I4549" s="126"/>
      <c r="J4549" s="124"/>
      <c r="K4549" s="124" t="s">
        <v>544</v>
      </c>
      <c r="L4549" s="126"/>
      <c r="M4549" s="127"/>
      <c r="N4549" s="127"/>
    </row>
    <row r="4550" spans="6:14" x14ac:dyDescent="0.25">
      <c r="F4550" s="124" t="s">
        <v>545</v>
      </c>
      <c r="G4550" s="126" t="s">
        <v>198</v>
      </c>
      <c r="H4550" s="126"/>
      <c r="I4550" s="126"/>
      <c r="J4550" s="124"/>
      <c r="K4550" s="124" t="s">
        <v>546</v>
      </c>
      <c r="L4550" s="126" t="s">
        <v>2910</v>
      </c>
      <c r="M4550" s="127"/>
      <c r="N4550" s="127"/>
    </row>
    <row r="4551" spans="6:14" x14ac:dyDescent="0.25">
      <c r="F4551" s="126"/>
      <c r="G4551" s="126"/>
      <c r="H4551" s="126"/>
      <c r="I4551" s="126"/>
      <c r="J4551" s="126"/>
      <c r="K4551" s="126"/>
      <c r="L4551" s="126"/>
      <c r="M4551" s="127"/>
      <c r="N4551" s="127"/>
    </row>
    <row r="4552" spans="6:14" x14ac:dyDescent="0.25">
      <c r="F4552" s="124" t="s">
        <v>533</v>
      </c>
      <c r="G4552" s="128">
        <v>13141221</v>
      </c>
      <c r="H4552" s="126"/>
      <c r="I4552" s="126"/>
      <c r="J4552" s="124"/>
      <c r="K4552" s="124" t="s">
        <v>124</v>
      </c>
      <c r="L4552" s="126" t="s">
        <v>2911</v>
      </c>
      <c r="M4552" s="127"/>
      <c r="N4552" s="127"/>
    </row>
    <row r="4553" spans="6:14" x14ac:dyDescent="0.25">
      <c r="F4553" s="124" t="s">
        <v>535</v>
      </c>
      <c r="G4553" s="126" t="s">
        <v>2912</v>
      </c>
      <c r="H4553" s="126"/>
      <c r="I4553" s="126"/>
      <c r="J4553" s="124"/>
      <c r="K4553" s="124" t="s">
        <v>537</v>
      </c>
      <c r="L4553" s="126" t="s">
        <v>2913</v>
      </c>
      <c r="M4553" s="127"/>
      <c r="N4553" s="127"/>
    </row>
    <row r="4554" spans="6:14" x14ac:dyDescent="0.25">
      <c r="F4554" s="124" t="s">
        <v>539</v>
      </c>
      <c r="G4554" s="126" t="s">
        <v>2914</v>
      </c>
      <c r="H4554" s="126" t="s">
        <v>541</v>
      </c>
      <c r="I4554" s="128">
        <v>832440032</v>
      </c>
      <c r="J4554" s="124" t="s">
        <v>542</v>
      </c>
      <c r="K4554" s="126"/>
      <c r="L4554" s="126" t="s">
        <v>2915</v>
      </c>
      <c r="M4554" s="127"/>
      <c r="N4554" s="127"/>
    </row>
    <row r="4555" spans="6:14" x14ac:dyDescent="0.25">
      <c r="F4555" s="124"/>
      <c r="G4555" s="126"/>
      <c r="H4555" s="126"/>
      <c r="I4555" s="126"/>
      <c r="J4555" s="124"/>
      <c r="K4555" s="124" t="s">
        <v>544</v>
      </c>
      <c r="L4555" s="126"/>
      <c r="M4555" s="127"/>
      <c r="N4555" s="127"/>
    </row>
    <row r="4556" spans="6:14" x14ac:dyDescent="0.25">
      <c r="F4556" s="124" t="s">
        <v>545</v>
      </c>
      <c r="G4556" s="126" t="s">
        <v>198</v>
      </c>
      <c r="H4556" s="126"/>
      <c r="I4556" s="126"/>
      <c r="J4556" s="124"/>
      <c r="K4556" s="124" t="s">
        <v>546</v>
      </c>
      <c r="L4556" s="126" t="s">
        <v>198</v>
      </c>
      <c r="M4556" s="127"/>
      <c r="N4556" s="127"/>
    </row>
    <row r="4557" spans="6:14" x14ac:dyDescent="0.25">
      <c r="F4557" s="126"/>
      <c r="G4557" s="126"/>
      <c r="H4557" s="126"/>
      <c r="I4557" s="126"/>
      <c r="J4557" s="126"/>
      <c r="K4557" s="126"/>
      <c r="L4557" s="126"/>
      <c r="M4557" s="127"/>
      <c r="N4557" s="127"/>
    </row>
    <row r="4558" spans="6:14" x14ac:dyDescent="0.25">
      <c r="F4558" s="124" t="s">
        <v>533</v>
      </c>
      <c r="G4558" s="128">
        <v>13142121</v>
      </c>
      <c r="H4558" s="126"/>
      <c r="I4558" s="126"/>
      <c r="J4558" s="124"/>
      <c r="K4558" s="124" t="s">
        <v>124</v>
      </c>
      <c r="L4558" s="126" t="s">
        <v>2916</v>
      </c>
      <c r="M4558" s="127"/>
      <c r="N4558" s="127"/>
    </row>
    <row r="4559" spans="6:14" x14ac:dyDescent="0.25">
      <c r="F4559" s="124" t="s">
        <v>535</v>
      </c>
      <c r="G4559" s="126" t="s">
        <v>2917</v>
      </c>
      <c r="H4559" s="126"/>
      <c r="I4559" s="126"/>
      <c r="J4559" s="124"/>
      <c r="K4559" s="124" t="s">
        <v>537</v>
      </c>
      <c r="L4559" s="126" t="s">
        <v>2918</v>
      </c>
      <c r="M4559" s="127"/>
      <c r="N4559" s="127"/>
    </row>
    <row r="4560" spans="6:14" x14ac:dyDescent="0.25">
      <c r="F4560" s="124" t="s">
        <v>539</v>
      </c>
      <c r="G4560" s="126" t="s">
        <v>2919</v>
      </c>
      <c r="H4560" s="126" t="s">
        <v>541</v>
      </c>
      <c r="I4560" s="128">
        <v>836600720</v>
      </c>
      <c r="J4560" s="124" t="s">
        <v>542</v>
      </c>
      <c r="K4560" s="126"/>
      <c r="L4560" s="126" t="s">
        <v>2920</v>
      </c>
      <c r="M4560" s="127"/>
      <c r="N4560" s="127"/>
    </row>
    <row r="4561" spans="6:14" x14ac:dyDescent="0.25">
      <c r="F4561" s="124"/>
      <c r="G4561" s="126"/>
      <c r="H4561" s="126"/>
      <c r="I4561" s="126"/>
      <c r="J4561" s="124"/>
      <c r="K4561" s="124" t="s">
        <v>544</v>
      </c>
      <c r="L4561" s="126"/>
      <c r="M4561" s="127"/>
      <c r="N4561" s="127"/>
    </row>
    <row r="4562" spans="6:14" x14ac:dyDescent="0.25">
      <c r="F4562" s="124" t="s">
        <v>545</v>
      </c>
      <c r="G4562" s="126" t="s">
        <v>198</v>
      </c>
      <c r="H4562" s="126"/>
      <c r="I4562" s="126"/>
      <c r="J4562" s="124"/>
      <c r="K4562" s="124" t="s">
        <v>546</v>
      </c>
      <c r="L4562" s="126" t="s">
        <v>2921</v>
      </c>
      <c r="M4562" s="127"/>
      <c r="N4562" s="127"/>
    </row>
    <row r="4563" spans="6:14" x14ac:dyDescent="0.25">
      <c r="F4563" s="126"/>
      <c r="G4563" s="126"/>
      <c r="H4563" s="126"/>
      <c r="I4563" s="126"/>
      <c r="J4563" s="126"/>
      <c r="K4563" s="126"/>
      <c r="L4563" s="126"/>
      <c r="M4563" s="127"/>
      <c r="N4563" s="127"/>
    </row>
    <row r="4564" spans="6:14" x14ac:dyDescent="0.25">
      <c r="F4564" s="124" t="s">
        <v>533</v>
      </c>
      <c r="G4564" s="128">
        <v>13143121</v>
      </c>
      <c r="H4564" s="126"/>
      <c r="I4564" s="126"/>
      <c r="J4564" s="124"/>
      <c r="K4564" s="124" t="s">
        <v>124</v>
      </c>
      <c r="L4564" s="126" t="s">
        <v>2922</v>
      </c>
      <c r="M4564" s="127"/>
      <c r="N4564" s="127"/>
    </row>
    <row r="4565" spans="6:14" x14ac:dyDescent="0.25">
      <c r="F4565" s="124" t="s">
        <v>535</v>
      </c>
      <c r="G4565" s="126" t="s">
        <v>2923</v>
      </c>
      <c r="H4565" s="126"/>
      <c r="I4565" s="126"/>
      <c r="J4565" s="124"/>
      <c r="K4565" s="124" t="s">
        <v>537</v>
      </c>
      <c r="L4565" s="126" t="s">
        <v>2924</v>
      </c>
      <c r="M4565" s="127"/>
      <c r="N4565" s="127"/>
    </row>
    <row r="4566" spans="6:14" x14ac:dyDescent="0.25">
      <c r="F4566" s="124" t="s">
        <v>539</v>
      </c>
      <c r="G4566" s="126" t="s">
        <v>2698</v>
      </c>
      <c r="H4566" s="126" t="s">
        <v>541</v>
      </c>
      <c r="I4566" s="128">
        <v>833013355</v>
      </c>
      <c r="J4566" s="124" t="s">
        <v>542</v>
      </c>
      <c r="K4566" s="126"/>
      <c r="L4566" s="126" t="s">
        <v>687</v>
      </c>
      <c r="M4566" s="127"/>
      <c r="N4566" s="127"/>
    </row>
    <row r="4567" spans="6:14" x14ac:dyDescent="0.25">
      <c r="F4567" s="124"/>
      <c r="G4567" s="126"/>
      <c r="H4567" s="126"/>
      <c r="I4567" s="126"/>
      <c r="J4567" s="124"/>
      <c r="K4567" s="124" t="s">
        <v>544</v>
      </c>
      <c r="L4567" s="126"/>
      <c r="M4567" s="127"/>
      <c r="N4567" s="127"/>
    </row>
    <row r="4568" spans="6:14" x14ac:dyDescent="0.25">
      <c r="F4568" s="124" t="s">
        <v>545</v>
      </c>
      <c r="G4568" s="126" t="s">
        <v>198</v>
      </c>
      <c r="H4568" s="126"/>
      <c r="I4568" s="126"/>
      <c r="J4568" s="124"/>
      <c r="K4568" s="124" t="s">
        <v>546</v>
      </c>
      <c r="L4568" s="126" t="s">
        <v>198</v>
      </c>
      <c r="M4568" s="127"/>
      <c r="N4568" s="127"/>
    </row>
    <row r="4569" spans="6:14" x14ac:dyDescent="0.25">
      <c r="F4569" s="126"/>
      <c r="G4569" s="126"/>
      <c r="H4569" s="126"/>
      <c r="I4569" s="126"/>
      <c r="J4569" s="126"/>
      <c r="K4569" s="126"/>
      <c r="L4569" s="126"/>
      <c r="M4569" s="127"/>
      <c r="N4569" s="127"/>
    </row>
    <row r="4570" spans="6:14" x14ac:dyDescent="0.25">
      <c r="F4570" s="124" t="s">
        <v>533</v>
      </c>
      <c r="G4570" s="128">
        <v>13143321</v>
      </c>
      <c r="H4570" s="126"/>
      <c r="I4570" s="126"/>
      <c r="J4570" s="124"/>
      <c r="K4570" s="124" t="s">
        <v>124</v>
      </c>
      <c r="L4570" s="126" t="s">
        <v>2925</v>
      </c>
      <c r="M4570" s="127"/>
      <c r="N4570" s="127"/>
    </row>
    <row r="4571" spans="6:14" x14ac:dyDescent="0.25">
      <c r="F4571" s="124" t="s">
        <v>535</v>
      </c>
      <c r="G4571" s="126" t="s">
        <v>2801</v>
      </c>
      <c r="H4571" s="126"/>
      <c r="I4571" s="126"/>
      <c r="J4571" s="124"/>
      <c r="K4571" s="124" t="s">
        <v>537</v>
      </c>
      <c r="L4571" s="126" t="s">
        <v>2802</v>
      </c>
      <c r="M4571" s="127"/>
      <c r="N4571" s="127"/>
    </row>
    <row r="4572" spans="6:14" x14ac:dyDescent="0.25">
      <c r="F4572" s="124" t="s">
        <v>539</v>
      </c>
      <c r="G4572" s="126" t="s">
        <v>551</v>
      </c>
      <c r="H4572" s="126" t="s">
        <v>541</v>
      </c>
      <c r="I4572" s="128">
        <v>837169393</v>
      </c>
      <c r="J4572" s="124" t="s">
        <v>542</v>
      </c>
      <c r="K4572" s="126"/>
      <c r="L4572" s="126" t="s">
        <v>2803</v>
      </c>
      <c r="M4572" s="127"/>
      <c r="N4572" s="127"/>
    </row>
    <row r="4573" spans="6:14" x14ac:dyDescent="0.25">
      <c r="F4573" s="124"/>
      <c r="G4573" s="126"/>
      <c r="H4573" s="126"/>
      <c r="I4573" s="126"/>
      <c r="J4573" s="124"/>
      <c r="K4573" s="124" t="s">
        <v>544</v>
      </c>
      <c r="L4573" s="126"/>
      <c r="M4573" s="127"/>
      <c r="N4573" s="127"/>
    </row>
    <row r="4574" spans="6:14" x14ac:dyDescent="0.25">
      <c r="F4574" s="124" t="s">
        <v>545</v>
      </c>
      <c r="G4574" s="126" t="s">
        <v>198</v>
      </c>
      <c r="H4574" s="126"/>
      <c r="I4574" s="126"/>
      <c r="J4574" s="124"/>
      <c r="K4574" s="124" t="s">
        <v>546</v>
      </c>
      <c r="L4574" s="126" t="s">
        <v>2804</v>
      </c>
      <c r="M4574" s="127"/>
      <c r="N4574" s="127"/>
    </row>
    <row r="4575" spans="6:14" x14ac:dyDescent="0.25">
      <c r="F4575" s="126"/>
      <c r="G4575" s="126"/>
      <c r="H4575" s="126"/>
      <c r="I4575" s="126"/>
      <c r="J4575" s="126"/>
      <c r="K4575" s="126"/>
      <c r="L4575" s="126"/>
      <c r="M4575" s="127"/>
      <c r="N4575" s="127"/>
    </row>
    <row r="4576" spans="6:14" x14ac:dyDescent="0.25">
      <c r="F4576" s="126"/>
      <c r="G4576" s="126"/>
      <c r="H4576" s="126"/>
      <c r="I4576" s="126"/>
      <c r="J4576" s="129" t="s">
        <v>586</v>
      </c>
      <c r="K4576" s="130">
        <v>93</v>
      </c>
      <c r="L4576" s="129" t="s">
        <v>587</v>
      </c>
      <c r="M4576" s="127"/>
      <c r="N4576" s="127"/>
    </row>
    <row r="4577" spans="6:14" x14ac:dyDescent="0.25">
      <c r="F4577" s="126"/>
      <c r="G4577" s="126"/>
      <c r="H4577" s="126"/>
      <c r="I4577" s="126"/>
      <c r="J4577" s="126"/>
      <c r="K4577" s="126"/>
      <c r="L4577" s="126"/>
      <c r="M4577" s="127"/>
      <c r="N4577" s="127"/>
    </row>
    <row r="4578" spans="6:14" x14ac:dyDescent="0.25">
      <c r="F4578" s="124"/>
      <c r="G4578" s="124"/>
      <c r="H4578" s="124"/>
      <c r="I4578" s="126"/>
      <c r="J4578" s="126"/>
      <c r="K4578" s="126"/>
      <c r="L4578" s="126"/>
      <c r="M4578" s="127"/>
      <c r="N4578" s="127"/>
    </row>
    <row r="4579" spans="6:14" x14ac:dyDescent="0.25">
      <c r="F4579" s="126" t="s">
        <v>588</v>
      </c>
      <c r="G4579" s="126"/>
      <c r="H4579" s="126"/>
      <c r="I4579" s="126"/>
      <c r="J4579" s="126"/>
      <c r="K4579" s="126"/>
      <c r="L4579" s="126"/>
      <c r="M4579" s="127"/>
      <c r="N4579" s="127"/>
    </row>
    <row r="4580" spans="6:14" x14ac:dyDescent="0.25">
      <c r="F4580" s="126" t="s">
        <v>589</v>
      </c>
      <c r="G4580" s="126"/>
      <c r="H4580" s="126"/>
      <c r="I4580" s="126"/>
      <c r="J4580" s="126"/>
      <c r="K4580" s="126"/>
      <c r="L4580" s="126"/>
      <c r="M4580" s="127"/>
      <c r="N4580" s="127"/>
    </row>
    <row r="4581" spans="6:14" x14ac:dyDescent="0.25">
      <c r="F4581" s="126"/>
      <c r="G4581" s="126"/>
      <c r="H4581" s="126"/>
      <c r="I4581" s="126"/>
      <c r="J4581" s="126"/>
      <c r="K4581" s="126"/>
      <c r="L4581" s="126"/>
      <c r="M4581" s="127"/>
      <c r="N4581" s="127"/>
    </row>
    <row r="4582" spans="6:14" x14ac:dyDescent="0.25">
      <c r="F4582" s="124" t="s">
        <v>533</v>
      </c>
      <c r="G4582" s="128">
        <v>13145721</v>
      </c>
      <c r="H4582" s="126"/>
      <c r="I4582" s="126"/>
      <c r="J4582" s="124"/>
      <c r="K4582" s="124" t="s">
        <v>124</v>
      </c>
      <c r="L4582" s="126" t="s">
        <v>2926</v>
      </c>
      <c r="M4582" s="127"/>
      <c r="N4582" s="127"/>
    </row>
    <row r="4583" spans="6:14" x14ac:dyDescent="0.25">
      <c r="F4583" s="124" t="s">
        <v>535</v>
      </c>
      <c r="G4583" s="126" t="s">
        <v>2927</v>
      </c>
      <c r="H4583" s="126"/>
      <c r="I4583" s="126"/>
      <c r="J4583" s="124"/>
      <c r="K4583" s="124" t="s">
        <v>537</v>
      </c>
      <c r="L4583" s="126" t="s">
        <v>2928</v>
      </c>
      <c r="M4583" s="127"/>
      <c r="N4583" s="127"/>
    </row>
    <row r="4584" spans="6:14" x14ac:dyDescent="0.25">
      <c r="F4584" s="124" t="s">
        <v>539</v>
      </c>
      <c r="G4584" s="126" t="s">
        <v>2698</v>
      </c>
      <c r="H4584" s="126" t="s">
        <v>541</v>
      </c>
      <c r="I4584" s="128">
        <v>833030326</v>
      </c>
      <c r="J4584" s="124" t="s">
        <v>542</v>
      </c>
      <c r="K4584" s="126"/>
      <c r="L4584" s="126" t="s">
        <v>2929</v>
      </c>
      <c r="M4584" s="127"/>
      <c r="N4584" s="127"/>
    </row>
    <row r="4585" spans="6:14" x14ac:dyDescent="0.25">
      <c r="F4585" s="124"/>
      <c r="G4585" s="126"/>
      <c r="H4585" s="126"/>
      <c r="I4585" s="126"/>
      <c r="J4585" s="124"/>
      <c r="K4585" s="124" t="s">
        <v>544</v>
      </c>
      <c r="L4585" s="126"/>
      <c r="M4585" s="127"/>
      <c r="N4585" s="127"/>
    </row>
    <row r="4586" spans="6:14" x14ac:dyDescent="0.25">
      <c r="F4586" s="124" t="s">
        <v>545</v>
      </c>
      <c r="G4586" s="126" t="s">
        <v>198</v>
      </c>
      <c r="H4586" s="126"/>
      <c r="I4586" s="126"/>
      <c r="J4586" s="124"/>
      <c r="K4586" s="124" t="s">
        <v>546</v>
      </c>
      <c r="L4586" s="126" t="s">
        <v>2930</v>
      </c>
      <c r="M4586" s="127"/>
      <c r="N4586" s="127"/>
    </row>
    <row r="4587" spans="6:14" x14ac:dyDescent="0.25">
      <c r="F4587" s="126"/>
      <c r="G4587" s="126"/>
      <c r="H4587" s="126"/>
      <c r="I4587" s="126"/>
      <c r="J4587" s="126"/>
      <c r="K4587" s="126"/>
      <c r="L4587" s="126"/>
      <c r="M4587" s="127"/>
      <c r="N4587" s="127"/>
    </row>
    <row r="4588" spans="6:14" x14ac:dyDescent="0.25">
      <c r="F4588" s="124" t="s">
        <v>533</v>
      </c>
      <c r="G4588" s="128">
        <v>13148521</v>
      </c>
      <c r="H4588" s="126"/>
      <c r="I4588" s="126"/>
      <c r="J4588" s="124"/>
      <c r="K4588" s="124" t="s">
        <v>124</v>
      </c>
      <c r="L4588" s="126" t="s">
        <v>2931</v>
      </c>
      <c r="M4588" s="127"/>
      <c r="N4588" s="127"/>
    </row>
    <row r="4589" spans="6:14" x14ac:dyDescent="0.25">
      <c r="F4589" s="124" t="s">
        <v>535</v>
      </c>
      <c r="G4589" s="126" t="s">
        <v>2932</v>
      </c>
      <c r="H4589" s="126"/>
      <c r="I4589" s="126"/>
      <c r="J4589" s="124"/>
      <c r="K4589" s="124" t="s">
        <v>537</v>
      </c>
      <c r="L4589" s="126" t="s">
        <v>2933</v>
      </c>
      <c r="M4589" s="127"/>
      <c r="N4589" s="127"/>
    </row>
    <row r="4590" spans="6:14" x14ac:dyDescent="0.25">
      <c r="F4590" s="124" t="s">
        <v>539</v>
      </c>
      <c r="G4590" s="126" t="s">
        <v>2934</v>
      </c>
      <c r="H4590" s="126" t="s">
        <v>1708</v>
      </c>
      <c r="I4590" s="128">
        <v>722230010</v>
      </c>
      <c r="J4590" s="124" t="s">
        <v>542</v>
      </c>
      <c r="K4590" s="126"/>
      <c r="L4590" s="126" t="s">
        <v>2935</v>
      </c>
      <c r="M4590" s="127"/>
      <c r="N4590" s="127"/>
    </row>
    <row r="4591" spans="6:14" x14ac:dyDescent="0.25">
      <c r="F4591" s="124"/>
      <c r="G4591" s="126"/>
      <c r="H4591" s="126"/>
      <c r="I4591" s="126"/>
      <c r="J4591" s="124"/>
      <c r="K4591" s="124" t="s">
        <v>544</v>
      </c>
      <c r="L4591" s="126"/>
      <c r="M4591" s="127"/>
      <c r="N4591" s="127"/>
    </row>
    <row r="4592" spans="6:14" x14ac:dyDescent="0.25">
      <c r="F4592" s="124" t="s">
        <v>545</v>
      </c>
      <c r="G4592" s="126" t="s">
        <v>198</v>
      </c>
      <c r="H4592" s="126"/>
      <c r="I4592" s="126"/>
      <c r="J4592" s="124"/>
      <c r="K4592" s="124" t="s">
        <v>546</v>
      </c>
      <c r="L4592" s="126" t="s">
        <v>2936</v>
      </c>
      <c r="M4592" s="127"/>
      <c r="N4592" s="127"/>
    </row>
    <row r="4593" spans="6:14" x14ac:dyDescent="0.25">
      <c r="F4593" s="126"/>
      <c r="G4593" s="126"/>
      <c r="H4593" s="126"/>
      <c r="I4593" s="126"/>
      <c r="J4593" s="126"/>
      <c r="K4593" s="126"/>
      <c r="L4593" s="126"/>
      <c r="M4593" s="127"/>
      <c r="N4593" s="127"/>
    </row>
    <row r="4594" spans="6:14" x14ac:dyDescent="0.25">
      <c r="F4594" s="124" t="s">
        <v>533</v>
      </c>
      <c r="G4594" s="128">
        <v>13148621</v>
      </c>
      <c r="H4594" s="126"/>
      <c r="I4594" s="126"/>
      <c r="J4594" s="124"/>
      <c r="K4594" s="124" t="s">
        <v>124</v>
      </c>
      <c r="L4594" s="126" t="s">
        <v>2937</v>
      </c>
      <c r="M4594" s="127"/>
      <c r="N4594" s="127"/>
    </row>
    <row r="4595" spans="6:14" x14ac:dyDescent="0.25">
      <c r="F4595" s="124" t="s">
        <v>535</v>
      </c>
      <c r="G4595" s="126" t="s">
        <v>914</v>
      </c>
      <c r="H4595" s="126"/>
      <c r="I4595" s="126"/>
      <c r="J4595" s="124"/>
      <c r="K4595" s="124" t="s">
        <v>537</v>
      </c>
      <c r="L4595" s="126" t="s">
        <v>2938</v>
      </c>
      <c r="M4595" s="127"/>
      <c r="N4595" s="127"/>
    </row>
    <row r="4596" spans="6:14" x14ac:dyDescent="0.25">
      <c r="F4596" s="124" t="s">
        <v>539</v>
      </c>
      <c r="G4596" s="126" t="s">
        <v>2939</v>
      </c>
      <c r="H4596" s="126" t="s">
        <v>1116</v>
      </c>
      <c r="I4596" s="128">
        <v>801042434</v>
      </c>
      <c r="J4596" s="124" t="s">
        <v>542</v>
      </c>
      <c r="K4596" s="126"/>
      <c r="L4596" s="126" t="s">
        <v>2940</v>
      </c>
      <c r="M4596" s="127"/>
      <c r="N4596" s="127"/>
    </row>
    <row r="4597" spans="6:14" x14ac:dyDescent="0.25">
      <c r="F4597" s="124"/>
      <c r="G4597" s="126"/>
      <c r="H4597" s="126"/>
      <c r="I4597" s="126"/>
      <c r="J4597" s="124"/>
      <c r="K4597" s="124" t="s">
        <v>544</v>
      </c>
      <c r="L4597" s="126"/>
      <c r="M4597" s="127"/>
      <c r="N4597" s="127"/>
    </row>
    <row r="4598" spans="6:14" x14ac:dyDescent="0.25">
      <c r="F4598" s="124" t="s">
        <v>545</v>
      </c>
      <c r="G4598" s="126" t="s">
        <v>198</v>
      </c>
      <c r="H4598" s="126"/>
      <c r="I4598" s="126"/>
      <c r="J4598" s="124"/>
      <c r="K4598" s="124" t="s">
        <v>546</v>
      </c>
      <c r="L4598" s="126" t="s">
        <v>2941</v>
      </c>
      <c r="M4598" s="127"/>
      <c r="N4598" s="127"/>
    </row>
    <row r="4599" spans="6:14" x14ac:dyDescent="0.25">
      <c r="F4599" s="126"/>
      <c r="G4599" s="126"/>
      <c r="H4599" s="126"/>
      <c r="I4599" s="126"/>
      <c r="J4599" s="126"/>
      <c r="K4599" s="126"/>
      <c r="L4599" s="126"/>
      <c r="M4599" s="127"/>
      <c r="N4599" s="127"/>
    </row>
    <row r="4600" spans="6:14" x14ac:dyDescent="0.25">
      <c r="F4600" s="124" t="s">
        <v>533</v>
      </c>
      <c r="G4600" s="128">
        <v>13152421</v>
      </c>
      <c r="H4600" s="126"/>
      <c r="I4600" s="126"/>
      <c r="J4600" s="124"/>
      <c r="K4600" s="124" t="s">
        <v>124</v>
      </c>
      <c r="L4600" s="126" t="s">
        <v>2942</v>
      </c>
      <c r="M4600" s="127"/>
      <c r="N4600" s="127"/>
    </row>
    <row r="4601" spans="6:14" x14ac:dyDescent="0.25">
      <c r="F4601" s="124" t="s">
        <v>535</v>
      </c>
      <c r="G4601" s="131" t="s">
        <v>2943</v>
      </c>
      <c r="H4601" s="131"/>
      <c r="I4601" s="131"/>
      <c r="J4601" s="126"/>
      <c r="K4601" s="126"/>
      <c r="L4601" s="126"/>
      <c r="M4601" s="127"/>
      <c r="N4601" s="127"/>
    </row>
    <row r="4602" spans="6:14" x14ac:dyDescent="0.25">
      <c r="F4602" s="124"/>
      <c r="G4602" s="131" t="s">
        <v>2944</v>
      </c>
      <c r="H4602" s="131"/>
      <c r="I4602" s="131"/>
      <c r="J4602" s="124"/>
      <c r="K4602" s="124" t="s">
        <v>537</v>
      </c>
      <c r="L4602" s="126" t="s">
        <v>2945</v>
      </c>
      <c r="M4602" s="127"/>
      <c r="N4602" s="127"/>
    </row>
    <row r="4603" spans="6:14" x14ac:dyDescent="0.25">
      <c r="F4603" s="124" t="s">
        <v>539</v>
      </c>
      <c r="G4603" s="126" t="s">
        <v>2946</v>
      </c>
      <c r="H4603" s="126" t="s">
        <v>1829</v>
      </c>
      <c r="I4603" s="128">
        <v>100125237</v>
      </c>
      <c r="J4603" s="124" t="s">
        <v>542</v>
      </c>
      <c r="K4603" s="126"/>
      <c r="L4603" s="126" t="s">
        <v>2947</v>
      </c>
      <c r="M4603" s="127"/>
      <c r="N4603" s="127"/>
    </row>
    <row r="4604" spans="6:14" x14ac:dyDescent="0.25">
      <c r="F4604" s="124"/>
      <c r="G4604" s="126"/>
      <c r="H4604" s="126"/>
      <c r="I4604" s="126"/>
      <c r="J4604" s="124"/>
      <c r="K4604" s="124" t="s">
        <v>544</v>
      </c>
      <c r="L4604" s="126"/>
      <c r="M4604" s="127"/>
      <c r="N4604" s="127"/>
    </row>
    <row r="4605" spans="6:14" x14ac:dyDescent="0.25">
      <c r="F4605" s="124" t="s">
        <v>545</v>
      </c>
      <c r="G4605" s="126" t="s">
        <v>198</v>
      </c>
      <c r="H4605" s="126"/>
      <c r="I4605" s="126"/>
      <c r="J4605" s="124"/>
      <c r="K4605" s="124" t="s">
        <v>546</v>
      </c>
      <c r="L4605" s="126" t="s">
        <v>2948</v>
      </c>
      <c r="M4605" s="127"/>
      <c r="N4605" s="127"/>
    </row>
    <row r="4606" spans="6:14" x14ac:dyDescent="0.25">
      <c r="F4606" s="126"/>
      <c r="G4606" s="126"/>
      <c r="H4606" s="126"/>
      <c r="I4606" s="126"/>
      <c r="J4606" s="126"/>
      <c r="K4606" s="126"/>
      <c r="L4606" s="126"/>
      <c r="M4606" s="127"/>
      <c r="N4606" s="127"/>
    </row>
    <row r="4607" spans="6:14" x14ac:dyDescent="0.25">
      <c r="F4607" s="124" t="s">
        <v>533</v>
      </c>
      <c r="G4607" s="128">
        <v>13153121</v>
      </c>
      <c r="H4607" s="126"/>
      <c r="I4607" s="126"/>
      <c r="J4607" s="124"/>
      <c r="K4607" s="124" t="s">
        <v>124</v>
      </c>
      <c r="L4607" s="126" t="s">
        <v>2949</v>
      </c>
      <c r="M4607" s="127"/>
      <c r="N4607" s="127"/>
    </row>
    <row r="4608" spans="6:14" x14ac:dyDescent="0.25">
      <c r="F4608" s="124" t="s">
        <v>535</v>
      </c>
      <c r="G4608" s="126" t="s">
        <v>2950</v>
      </c>
      <c r="H4608" s="126"/>
      <c r="I4608" s="126"/>
      <c r="J4608" s="124"/>
      <c r="K4608" s="124" t="s">
        <v>537</v>
      </c>
      <c r="L4608" s="126" t="s">
        <v>2951</v>
      </c>
      <c r="M4608" s="127"/>
      <c r="N4608" s="127"/>
    </row>
    <row r="4609" spans="6:14" x14ac:dyDescent="0.25">
      <c r="F4609" s="124" t="s">
        <v>539</v>
      </c>
      <c r="G4609" s="126" t="s">
        <v>551</v>
      </c>
      <c r="H4609" s="126" t="s">
        <v>541</v>
      </c>
      <c r="I4609" s="128">
        <v>837063806</v>
      </c>
      <c r="J4609" s="124" t="s">
        <v>542</v>
      </c>
      <c r="K4609" s="126"/>
      <c r="L4609" s="126" t="s">
        <v>2952</v>
      </c>
      <c r="M4609" s="127"/>
      <c r="N4609" s="127"/>
    </row>
    <row r="4610" spans="6:14" x14ac:dyDescent="0.25">
      <c r="F4610" s="124"/>
      <c r="G4610" s="126"/>
      <c r="H4610" s="126"/>
      <c r="I4610" s="126"/>
      <c r="J4610" s="124"/>
      <c r="K4610" s="124" t="s">
        <v>544</v>
      </c>
      <c r="L4610" s="126"/>
      <c r="M4610" s="127"/>
      <c r="N4610" s="127"/>
    </row>
    <row r="4611" spans="6:14" x14ac:dyDescent="0.25">
      <c r="F4611" s="124" t="s">
        <v>545</v>
      </c>
      <c r="G4611" s="126" t="s">
        <v>198</v>
      </c>
      <c r="H4611" s="126"/>
      <c r="I4611" s="126"/>
      <c r="J4611" s="124"/>
      <c r="K4611" s="124" t="s">
        <v>546</v>
      </c>
      <c r="L4611" s="126" t="s">
        <v>2953</v>
      </c>
      <c r="M4611" s="127"/>
      <c r="N4611" s="127"/>
    </row>
    <row r="4612" spans="6:14" x14ac:dyDescent="0.25">
      <c r="F4612" s="126"/>
      <c r="G4612" s="126"/>
      <c r="H4612" s="126"/>
      <c r="I4612" s="126"/>
      <c r="J4612" s="126"/>
      <c r="K4612" s="126"/>
      <c r="L4612" s="126"/>
      <c r="M4612" s="127"/>
      <c r="N4612" s="127"/>
    </row>
    <row r="4613" spans="6:14" x14ac:dyDescent="0.25">
      <c r="F4613" s="124" t="s">
        <v>533</v>
      </c>
      <c r="G4613" s="128">
        <v>13156921</v>
      </c>
      <c r="H4613" s="126"/>
      <c r="I4613" s="126"/>
      <c r="J4613" s="124"/>
      <c r="K4613" s="124" t="s">
        <v>124</v>
      </c>
      <c r="L4613" s="126" t="s">
        <v>2954</v>
      </c>
      <c r="M4613" s="127"/>
      <c r="N4613" s="127"/>
    </row>
    <row r="4614" spans="6:14" x14ac:dyDescent="0.25">
      <c r="F4614" s="124" t="s">
        <v>535</v>
      </c>
      <c r="G4614" s="126" t="s">
        <v>2955</v>
      </c>
      <c r="H4614" s="126"/>
      <c r="I4614" s="126"/>
      <c r="J4614" s="124"/>
      <c r="K4614" s="124" t="s">
        <v>537</v>
      </c>
      <c r="L4614" s="126" t="s">
        <v>2956</v>
      </c>
      <c r="M4614" s="127"/>
      <c r="N4614" s="127"/>
    </row>
    <row r="4615" spans="6:14" x14ac:dyDescent="0.25">
      <c r="F4615" s="124" t="s">
        <v>539</v>
      </c>
      <c r="G4615" s="126" t="s">
        <v>646</v>
      </c>
      <c r="H4615" s="126" t="s">
        <v>541</v>
      </c>
      <c r="I4615" s="128">
        <v>832260510</v>
      </c>
      <c r="J4615" s="124" t="s">
        <v>542</v>
      </c>
      <c r="K4615" s="126"/>
      <c r="L4615" s="126" t="s">
        <v>2957</v>
      </c>
      <c r="M4615" s="127"/>
      <c r="N4615" s="127"/>
    </row>
    <row r="4616" spans="6:14" x14ac:dyDescent="0.25">
      <c r="F4616" s="124"/>
      <c r="G4616" s="126"/>
      <c r="H4616" s="126"/>
      <c r="I4616" s="126"/>
      <c r="J4616" s="124"/>
      <c r="K4616" s="124" t="s">
        <v>544</v>
      </c>
      <c r="L4616" s="126"/>
      <c r="M4616" s="127"/>
      <c r="N4616" s="127"/>
    </row>
    <row r="4617" spans="6:14" x14ac:dyDescent="0.25">
      <c r="F4617" s="124" t="s">
        <v>545</v>
      </c>
      <c r="G4617" s="126" t="s">
        <v>198</v>
      </c>
      <c r="H4617" s="126"/>
      <c r="I4617" s="126"/>
      <c r="J4617" s="124"/>
      <c r="K4617" s="124" t="s">
        <v>546</v>
      </c>
      <c r="L4617" s="126" t="s">
        <v>2958</v>
      </c>
      <c r="M4617" s="127"/>
      <c r="N4617" s="127"/>
    </row>
    <row r="4618" spans="6:14" x14ac:dyDescent="0.25">
      <c r="F4618" s="126"/>
      <c r="G4618" s="126"/>
      <c r="H4618" s="126"/>
      <c r="I4618" s="126"/>
      <c r="J4618" s="126"/>
      <c r="K4618" s="126"/>
      <c r="L4618" s="126"/>
      <c r="M4618" s="127"/>
      <c r="N4618" s="127"/>
    </row>
    <row r="4619" spans="6:14" x14ac:dyDescent="0.25">
      <c r="F4619" s="124" t="s">
        <v>533</v>
      </c>
      <c r="G4619" s="128">
        <v>13157721</v>
      </c>
      <c r="H4619" s="126"/>
      <c r="I4619" s="126"/>
      <c r="J4619" s="124"/>
      <c r="K4619" s="124" t="s">
        <v>124</v>
      </c>
      <c r="L4619" s="126" t="s">
        <v>2959</v>
      </c>
      <c r="M4619" s="127"/>
      <c r="N4619" s="127"/>
    </row>
    <row r="4620" spans="6:14" x14ac:dyDescent="0.25">
      <c r="F4620" s="124" t="s">
        <v>535</v>
      </c>
      <c r="G4620" s="126" t="s">
        <v>581</v>
      </c>
      <c r="H4620" s="126"/>
      <c r="I4620" s="126"/>
      <c r="J4620" s="124"/>
      <c r="K4620" s="124" t="s">
        <v>537</v>
      </c>
      <c r="L4620" s="126" t="s">
        <v>2960</v>
      </c>
      <c r="M4620" s="127"/>
      <c r="N4620" s="127"/>
    </row>
    <row r="4621" spans="6:14" x14ac:dyDescent="0.25">
      <c r="F4621" s="124" t="s">
        <v>539</v>
      </c>
      <c r="G4621" s="131" t="s">
        <v>2961</v>
      </c>
      <c r="H4621" s="126" t="s">
        <v>2205</v>
      </c>
      <c r="I4621" s="128">
        <v>216200418</v>
      </c>
      <c r="J4621" s="124" t="s">
        <v>542</v>
      </c>
      <c r="K4621" s="126"/>
      <c r="L4621" s="126" t="s">
        <v>2940</v>
      </c>
      <c r="M4621" s="127"/>
      <c r="N4621" s="127"/>
    </row>
    <row r="4622" spans="6:14" x14ac:dyDescent="0.25">
      <c r="F4622" s="124"/>
      <c r="G4622" s="131" t="s">
        <v>1384</v>
      </c>
      <c r="H4622" s="126"/>
      <c r="I4622" s="126"/>
      <c r="J4622" s="124"/>
      <c r="K4622" s="124" t="s">
        <v>544</v>
      </c>
      <c r="L4622" s="126"/>
      <c r="M4622" s="127"/>
      <c r="N4622" s="127"/>
    </row>
    <row r="4623" spans="6:14" x14ac:dyDescent="0.25">
      <c r="F4623" s="124" t="s">
        <v>545</v>
      </c>
      <c r="G4623" s="126" t="s">
        <v>198</v>
      </c>
      <c r="H4623" s="126"/>
      <c r="I4623" s="126"/>
      <c r="J4623" s="124"/>
      <c r="K4623" s="124" t="s">
        <v>546</v>
      </c>
      <c r="L4623" s="126" t="s">
        <v>2962</v>
      </c>
      <c r="M4623" s="127"/>
      <c r="N4623" s="127"/>
    </row>
    <row r="4624" spans="6:14" x14ac:dyDescent="0.25">
      <c r="F4624" s="126"/>
      <c r="G4624" s="126"/>
      <c r="H4624" s="126"/>
      <c r="I4624" s="126"/>
      <c r="J4624" s="126"/>
      <c r="K4624" s="126"/>
      <c r="L4624" s="126"/>
      <c r="M4624" s="127"/>
      <c r="N4624" s="127"/>
    </row>
    <row r="4625" spans="6:14" x14ac:dyDescent="0.25">
      <c r="F4625" s="126"/>
      <c r="G4625" s="126"/>
      <c r="H4625" s="126"/>
      <c r="I4625" s="126"/>
      <c r="J4625" s="129" t="s">
        <v>586</v>
      </c>
      <c r="K4625" s="130">
        <v>94</v>
      </c>
      <c r="L4625" s="129" t="s">
        <v>587</v>
      </c>
      <c r="M4625" s="127"/>
      <c r="N4625" s="127"/>
    </row>
    <row r="4626" spans="6:14" x14ac:dyDescent="0.25">
      <c r="F4626" s="126"/>
      <c r="G4626" s="126"/>
      <c r="H4626" s="126"/>
      <c r="I4626" s="126"/>
      <c r="J4626" s="126"/>
      <c r="K4626" s="126"/>
      <c r="L4626" s="126"/>
      <c r="M4626" s="127"/>
      <c r="N4626" s="127"/>
    </row>
    <row r="4627" spans="6:14" x14ac:dyDescent="0.25">
      <c r="F4627" s="124"/>
      <c r="G4627" s="124"/>
      <c r="H4627" s="124"/>
      <c r="I4627" s="126"/>
      <c r="J4627" s="126"/>
      <c r="K4627" s="126"/>
      <c r="L4627" s="126"/>
      <c r="M4627" s="127"/>
      <c r="N4627" s="127"/>
    </row>
    <row r="4628" spans="6:14" x14ac:dyDescent="0.25">
      <c r="F4628" s="126" t="s">
        <v>588</v>
      </c>
      <c r="G4628" s="126"/>
      <c r="H4628" s="126"/>
      <c r="I4628" s="126"/>
      <c r="J4628" s="126"/>
      <c r="K4628" s="126"/>
      <c r="L4628" s="126"/>
      <c r="M4628" s="127"/>
      <c r="N4628" s="127"/>
    </row>
    <row r="4629" spans="6:14" x14ac:dyDescent="0.25">
      <c r="F4629" s="126" t="s">
        <v>589</v>
      </c>
      <c r="G4629" s="126"/>
      <c r="H4629" s="126"/>
      <c r="I4629" s="126"/>
      <c r="J4629" s="126"/>
      <c r="K4629" s="126"/>
      <c r="L4629" s="126"/>
      <c r="M4629" s="127"/>
      <c r="N4629" s="127"/>
    </row>
    <row r="4630" spans="6:14" x14ac:dyDescent="0.25">
      <c r="F4630" s="126"/>
      <c r="G4630" s="126"/>
      <c r="H4630" s="126"/>
      <c r="I4630" s="126"/>
      <c r="J4630" s="126"/>
      <c r="K4630" s="126"/>
      <c r="L4630" s="126"/>
      <c r="M4630" s="127"/>
      <c r="N4630" s="127"/>
    </row>
    <row r="4631" spans="6:14" x14ac:dyDescent="0.25">
      <c r="F4631" s="124" t="s">
        <v>533</v>
      </c>
      <c r="G4631" s="128">
        <v>13160921</v>
      </c>
      <c r="H4631" s="126"/>
      <c r="I4631" s="126"/>
      <c r="J4631" s="124"/>
      <c r="K4631" s="124" t="s">
        <v>124</v>
      </c>
      <c r="L4631" s="126" t="s">
        <v>2963</v>
      </c>
      <c r="M4631" s="127"/>
      <c r="N4631" s="127"/>
    </row>
    <row r="4632" spans="6:14" x14ac:dyDescent="0.25">
      <c r="F4632" s="124" t="s">
        <v>535</v>
      </c>
      <c r="G4632" s="126" t="s">
        <v>2809</v>
      </c>
      <c r="H4632" s="126"/>
      <c r="I4632" s="126"/>
      <c r="J4632" s="124"/>
      <c r="K4632" s="124" t="s">
        <v>537</v>
      </c>
      <c r="L4632" s="126" t="s">
        <v>2660</v>
      </c>
      <c r="M4632" s="127"/>
      <c r="N4632" s="127"/>
    </row>
    <row r="4633" spans="6:14" x14ac:dyDescent="0.25">
      <c r="F4633" s="124" t="s">
        <v>539</v>
      </c>
      <c r="G4633" s="126" t="s">
        <v>2661</v>
      </c>
      <c r="H4633" s="126" t="s">
        <v>814</v>
      </c>
      <c r="I4633" s="128">
        <v>847386465</v>
      </c>
      <c r="J4633" s="124" t="s">
        <v>542</v>
      </c>
      <c r="K4633" s="126"/>
      <c r="L4633" s="126" t="s">
        <v>2662</v>
      </c>
      <c r="M4633" s="127"/>
      <c r="N4633" s="127"/>
    </row>
    <row r="4634" spans="6:14" x14ac:dyDescent="0.25">
      <c r="F4634" s="124"/>
      <c r="G4634" s="126"/>
      <c r="H4634" s="126"/>
      <c r="I4634" s="126"/>
      <c r="J4634" s="124"/>
      <c r="K4634" s="124" t="s">
        <v>544</v>
      </c>
      <c r="L4634" s="126"/>
      <c r="M4634" s="127"/>
      <c r="N4634" s="127"/>
    </row>
    <row r="4635" spans="6:14" x14ac:dyDescent="0.25">
      <c r="F4635" s="124" t="s">
        <v>545</v>
      </c>
      <c r="G4635" s="126" t="s">
        <v>198</v>
      </c>
      <c r="H4635" s="126"/>
      <c r="I4635" s="126"/>
      <c r="J4635" s="124"/>
      <c r="K4635" s="124" t="s">
        <v>546</v>
      </c>
      <c r="L4635" s="126" t="s">
        <v>2663</v>
      </c>
      <c r="M4635" s="127"/>
      <c r="N4635" s="127"/>
    </row>
    <row r="4636" spans="6:14" x14ac:dyDescent="0.25">
      <c r="F4636" s="126"/>
      <c r="G4636" s="126"/>
      <c r="H4636" s="126"/>
      <c r="I4636" s="126"/>
      <c r="J4636" s="126"/>
      <c r="K4636" s="126"/>
      <c r="L4636" s="126"/>
      <c r="M4636" s="127"/>
      <c r="N4636" s="127"/>
    </row>
    <row r="4637" spans="6:14" x14ac:dyDescent="0.25">
      <c r="F4637" s="124" t="s">
        <v>533</v>
      </c>
      <c r="G4637" s="128">
        <v>13165521</v>
      </c>
      <c r="H4637" s="126"/>
      <c r="I4637" s="126"/>
      <c r="J4637" s="124"/>
      <c r="K4637" s="124" t="s">
        <v>124</v>
      </c>
      <c r="L4637" s="126" t="s">
        <v>2964</v>
      </c>
      <c r="M4637" s="127"/>
      <c r="N4637" s="127"/>
    </row>
    <row r="4638" spans="6:14" x14ac:dyDescent="0.25">
      <c r="F4638" s="124" t="s">
        <v>535</v>
      </c>
      <c r="G4638" s="126" t="s">
        <v>2965</v>
      </c>
      <c r="H4638" s="126"/>
      <c r="I4638" s="126"/>
      <c r="J4638" s="124"/>
      <c r="K4638" s="124" t="s">
        <v>537</v>
      </c>
      <c r="L4638" s="126" t="s">
        <v>2966</v>
      </c>
      <c r="M4638" s="127"/>
      <c r="N4638" s="127"/>
    </row>
    <row r="4639" spans="6:14" x14ac:dyDescent="0.25">
      <c r="F4639" s="124" t="s">
        <v>539</v>
      </c>
      <c r="G4639" s="126" t="s">
        <v>2967</v>
      </c>
      <c r="H4639" s="126" t="s">
        <v>541</v>
      </c>
      <c r="I4639" s="128">
        <v>833145119</v>
      </c>
      <c r="J4639" s="124" t="s">
        <v>542</v>
      </c>
      <c r="K4639" s="126"/>
      <c r="L4639" s="126" t="s">
        <v>687</v>
      </c>
      <c r="M4639" s="127"/>
      <c r="N4639" s="127"/>
    </row>
    <row r="4640" spans="6:14" x14ac:dyDescent="0.25">
      <c r="F4640" s="124"/>
      <c r="G4640" s="126"/>
      <c r="H4640" s="126"/>
      <c r="I4640" s="126"/>
      <c r="J4640" s="124"/>
      <c r="K4640" s="124" t="s">
        <v>544</v>
      </c>
      <c r="L4640" s="126"/>
      <c r="M4640" s="127"/>
      <c r="N4640" s="127"/>
    </row>
    <row r="4641" spans="6:14" x14ac:dyDescent="0.25">
      <c r="F4641" s="124" t="s">
        <v>545</v>
      </c>
      <c r="G4641" s="126" t="s">
        <v>198</v>
      </c>
      <c r="H4641" s="126"/>
      <c r="I4641" s="126"/>
      <c r="J4641" s="124"/>
      <c r="K4641" s="124" t="s">
        <v>546</v>
      </c>
      <c r="L4641" s="126" t="s">
        <v>198</v>
      </c>
      <c r="M4641" s="127"/>
      <c r="N4641" s="127"/>
    </row>
    <row r="4642" spans="6:14" x14ac:dyDescent="0.25">
      <c r="F4642" s="126"/>
      <c r="G4642" s="126"/>
      <c r="H4642" s="126"/>
      <c r="I4642" s="126"/>
      <c r="J4642" s="126"/>
      <c r="K4642" s="126"/>
      <c r="L4642" s="126"/>
      <c r="M4642" s="127"/>
      <c r="N4642" s="127"/>
    </row>
    <row r="4643" spans="6:14" x14ac:dyDescent="0.25">
      <c r="F4643" s="124" t="s">
        <v>533</v>
      </c>
      <c r="G4643" s="128">
        <v>13167921</v>
      </c>
      <c r="H4643" s="126"/>
      <c r="I4643" s="126"/>
      <c r="J4643" s="124"/>
      <c r="K4643" s="124" t="s">
        <v>124</v>
      </c>
      <c r="L4643" s="126" t="s">
        <v>2968</v>
      </c>
      <c r="M4643" s="127"/>
      <c r="N4643" s="127"/>
    </row>
    <row r="4644" spans="6:14" x14ac:dyDescent="0.25">
      <c r="F4644" s="124" t="s">
        <v>535</v>
      </c>
      <c r="G4644" s="126" t="s">
        <v>2647</v>
      </c>
      <c r="H4644" s="126"/>
      <c r="I4644" s="126"/>
      <c r="J4644" s="124"/>
      <c r="K4644" s="124" t="s">
        <v>537</v>
      </c>
      <c r="L4644" s="126" t="s">
        <v>2648</v>
      </c>
      <c r="M4644" s="127"/>
      <c r="N4644" s="127"/>
    </row>
    <row r="4645" spans="6:14" x14ac:dyDescent="0.25">
      <c r="F4645" s="124" t="s">
        <v>539</v>
      </c>
      <c r="G4645" s="126" t="s">
        <v>2649</v>
      </c>
      <c r="H4645" s="126" t="s">
        <v>541</v>
      </c>
      <c r="I4645" s="128">
        <v>833305337</v>
      </c>
      <c r="J4645" s="124" t="s">
        <v>542</v>
      </c>
      <c r="K4645" s="126"/>
      <c r="L4645" s="126" t="s">
        <v>687</v>
      </c>
      <c r="M4645" s="127"/>
      <c r="N4645" s="127"/>
    </row>
    <row r="4646" spans="6:14" x14ac:dyDescent="0.25">
      <c r="F4646" s="124"/>
      <c r="G4646" s="126"/>
      <c r="H4646" s="126"/>
      <c r="I4646" s="126"/>
      <c r="J4646" s="124"/>
      <c r="K4646" s="124" t="s">
        <v>544</v>
      </c>
      <c r="L4646" s="126"/>
      <c r="M4646" s="127"/>
      <c r="N4646" s="127"/>
    </row>
    <row r="4647" spans="6:14" x14ac:dyDescent="0.25">
      <c r="F4647" s="124" t="s">
        <v>545</v>
      </c>
      <c r="G4647" s="126" t="s">
        <v>198</v>
      </c>
      <c r="H4647" s="126"/>
      <c r="I4647" s="126"/>
      <c r="J4647" s="124"/>
      <c r="K4647" s="124" t="s">
        <v>546</v>
      </c>
      <c r="L4647" s="126" t="s">
        <v>198</v>
      </c>
      <c r="M4647" s="127"/>
      <c r="N4647" s="127"/>
    </row>
    <row r="4648" spans="6:14" x14ac:dyDescent="0.25">
      <c r="F4648" s="126"/>
      <c r="G4648" s="126"/>
      <c r="H4648" s="126"/>
      <c r="I4648" s="126"/>
      <c r="J4648" s="126"/>
      <c r="K4648" s="126"/>
      <c r="L4648" s="126"/>
      <c r="M4648" s="127"/>
      <c r="N4648" s="127"/>
    </row>
    <row r="4649" spans="6:14" x14ac:dyDescent="0.25">
      <c r="F4649" s="124" t="s">
        <v>533</v>
      </c>
      <c r="G4649" s="128">
        <v>13170521</v>
      </c>
      <c r="H4649" s="126"/>
      <c r="I4649" s="126"/>
      <c r="J4649" s="124"/>
      <c r="K4649" s="124" t="s">
        <v>124</v>
      </c>
      <c r="L4649" s="126" t="s">
        <v>2969</v>
      </c>
      <c r="M4649" s="127"/>
      <c r="N4649" s="127"/>
    </row>
    <row r="4650" spans="6:14" x14ac:dyDescent="0.25">
      <c r="F4650" s="124" t="s">
        <v>535</v>
      </c>
      <c r="G4650" s="126" t="s">
        <v>581</v>
      </c>
      <c r="H4650" s="126"/>
      <c r="I4650" s="126"/>
      <c r="J4650" s="124"/>
      <c r="K4650" s="124" t="s">
        <v>537</v>
      </c>
      <c r="L4650" s="126" t="s">
        <v>2691</v>
      </c>
      <c r="M4650" s="127"/>
      <c r="N4650" s="127"/>
    </row>
    <row r="4651" spans="6:14" x14ac:dyDescent="0.25">
      <c r="F4651" s="124" t="s">
        <v>539</v>
      </c>
      <c r="G4651" s="126" t="s">
        <v>2692</v>
      </c>
      <c r="H4651" s="126" t="s">
        <v>541</v>
      </c>
      <c r="I4651" s="128">
        <v>833381860</v>
      </c>
      <c r="J4651" s="124" t="s">
        <v>542</v>
      </c>
      <c r="K4651" s="126"/>
      <c r="L4651" s="126" t="s">
        <v>687</v>
      </c>
      <c r="M4651" s="127"/>
      <c r="N4651" s="127"/>
    </row>
    <row r="4652" spans="6:14" x14ac:dyDescent="0.25">
      <c r="F4652" s="124"/>
      <c r="G4652" s="126"/>
      <c r="H4652" s="126"/>
      <c r="I4652" s="126"/>
      <c r="J4652" s="124"/>
      <c r="K4652" s="124" t="s">
        <v>544</v>
      </c>
      <c r="L4652" s="126"/>
      <c r="M4652" s="127"/>
      <c r="N4652" s="127"/>
    </row>
    <row r="4653" spans="6:14" x14ac:dyDescent="0.25">
      <c r="F4653" s="124" t="s">
        <v>545</v>
      </c>
      <c r="G4653" s="126" t="s">
        <v>198</v>
      </c>
      <c r="H4653" s="126"/>
      <c r="I4653" s="126"/>
      <c r="J4653" s="124"/>
      <c r="K4653" s="124" t="s">
        <v>546</v>
      </c>
      <c r="L4653" s="126" t="s">
        <v>198</v>
      </c>
      <c r="M4653" s="127"/>
      <c r="N4653" s="127"/>
    </row>
    <row r="4654" spans="6:14" x14ac:dyDescent="0.25">
      <c r="F4654" s="126"/>
      <c r="G4654" s="126"/>
      <c r="H4654" s="126"/>
      <c r="I4654" s="126"/>
      <c r="J4654" s="126"/>
      <c r="K4654" s="126"/>
      <c r="L4654" s="126"/>
      <c r="M4654" s="127"/>
      <c r="N4654" s="127"/>
    </row>
    <row r="4655" spans="6:14" x14ac:dyDescent="0.25">
      <c r="F4655" s="124" t="s">
        <v>533</v>
      </c>
      <c r="G4655" s="128">
        <v>13171321</v>
      </c>
      <c r="H4655" s="126"/>
      <c r="I4655" s="126"/>
      <c r="J4655" s="124"/>
      <c r="K4655" s="124" t="s">
        <v>124</v>
      </c>
      <c r="L4655" s="126" t="s">
        <v>2970</v>
      </c>
      <c r="M4655" s="127"/>
      <c r="N4655" s="127"/>
    </row>
    <row r="4656" spans="6:14" x14ac:dyDescent="0.25">
      <c r="F4656" s="124" t="s">
        <v>535</v>
      </c>
      <c r="G4656" s="126" t="s">
        <v>581</v>
      </c>
      <c r="H4656" s="126"/>
      <c r="I4656" s="126"/>
      <c r="J4656" s="124"/>
      <c r="K4656" s="124" t="s">
        <v>537</v>
      </c>
      <c r="L4656" s="126" t="s">
        <v>2971</v>
      </c>
      <c r="M4656" s="127"/>
      <c r="N4656" s="127"/>
    </row>
    <row r="4657" spans="6:14" x14ac:dyDescent="0.25">
      <c r="F4657" s="124" t="s">
        <v>539</v>
      </c>
      <c r="G4657" s="126" t="s">
        <v>2972</v>
      </c>
      <c r="H4657" s="126" t="s">
        <v>565</v>
      </c>
      <c r="I4657" s="128">
        <v>982254631</v>
      </c>
      <c r="J4657" s="124" t="s">
        <v>542</v>
      </c>
      <c r="K4657" s="126"/>
      <c r="L4657" s="126" t="s">
        <v>2973</v>
      </c>
      <c r="M4657" s="127"/>
      <c r="N4657" s="127"/>
    </row>
    <row r="4658" spans="6:14" x14ac:dyDescent="0.25">
      <c r="F4658" s="124"/>
      <c r="G4658" s="126"/>
      <c r="H4658" s="126"/>
      <c r="I4658" s="126"/>
      <c r="J4658" s="124"/>
      <c r="K4658" s="124" t="s">
        <v>544</v>
      </c>
      <c r="L4658" s="126"/>
      <c r="M4658" s="127"/>
      <c r="N4658" s="127"/>
    </row>
    <row r="4659" spans="6:14" x14ac:dyDescent="0.25">
      <c r="F4659" s="124" t="s">
        <v>545</v>
      </c>
      <c r="G4659" s="126" t="s">
        <v>198</v>
      </c>
      <c r="H4659" s="126"/>
      <c r="I4659" s="126"/>
      <c r="J4659" s="124"/>
      <c r="K4659" s="124" t="s">
        <v>546</v>
      </c>
      <c r="L4659" s="126" t="s">
        <v>2974</v>
      </c>
      <c r="M4659" s="127"/>
      <c r="N4659" s="127"/>
    </row>
    <row r="4660" spans="6:14" x14ac:dyDescent="0.25">
      <c r="F4660" s="126"/>
      <c r="G4660" s="126"/>
      <c r="H4660" s="126"/>
      <c r="I4660" s="126"/>
      <c r="J4660" s="126"/>
      <c r="K4660" s="126"/>
      <c r="L4660" s="126"/>
      <c r="M4660" s="127"/>
      <c r="N4660" s="127"/>
    </row>
    <row r="4661" spans="6:14" x14ac:dyDescent="0.25">
      <c r="F4661" s="124" t="s">
        <v>533</v>
      </c>
      <c r="G4661" s="128">
        <v>13173221</v>
      </c>
      <c r="H4661" s="126"/>
      <c r="I4661" s="126"/>
      <c r="J4661" s="124"/>
      <c r="K4661" s="124" t="s">
        <v>124</v>
      </c>
      <c r="L4661" s="126" t="s">
        <v>2975</v>
      </c>
      <c r="M4661" s="127"/>
      <c r="N4661" s="127"/>
    </row>
    <row r="4662" spans="6:14" x14ac:dyDescent="0.25">
      <c r="F4662" s="124" t="s">
        <v>535</v>
      </c>
      <c r="G4662" s="126" t="s">
        <v>2976</v>
      </c>
      <c r="H4662" s="126"/>
      <c r="I4662" s="126"/>
      <c r="J4662" s="124"/>
      <c r="K4662" s="124" t="s">
        <v>537</v>
      </c>
      <c r="L4662" s="126" t="s">
        <v>2977</v>
      </c>
      <c r="M4662" s="127"/>
      <c r="N4662" s="127"/>
    </row>
    <row r="4663" spans="6:14" x14ac:dyDescent="0.25">
      <c r="F4663" s="124" t="s">
        <v>539</v>
      </c>
      <c r="G4663" s="126" t="s">
        <v>2676</v>
      </c>
      <c r="H4663" s="126" t="s">
        <v>541</v>
      </c>
      <c r="I4663" s="128">
        <v>833553150</v>
      </c>
      <c r="J4663" s="124" t="s">
        <v>542</v>
      </c>
      <c r="K4663" s="126"/>
      <c r="L4663" s="126" t="s">
        <v>2978</v>
      </c>
      <c r="M4663" s="127"/>
      <c r="N4663" s="127"/>
    </row>
    <row r="4664" spans="6:14" x14ac:dyDescent="0.25">
      <c r="F4664" s="124"/>
      <c r="G4664" s="126"/>
      <c r="H4664" s="126"/>
      <c r="I4664" s="126"/>
      <c r="J4664" s="124"/>
      <c r="K4664" s="124" t="s">
        <v>544</v>
      </c>
      <c r="L4664" s="126"/>
      <c r="M4664" s="127"/>
      <c r="N4664" s="127"/>
    </row>
    <row r="4665" spans="6:14" x14ac:dyDescent="0.25">
      <c r="F4665" s="124" t="s">
        <v>545</v>
      </c>
      <c r="G4665" s="126" t="s">
        <v>198</v>
      </c>
      <c r="H4665" s="126"/>
      <c r="I4665" s="126"/>
      <c r="J4665" s="124"/>
      <c r="K4665" s="124" t="s">
        <v>546</v>
      </c>
      <c r="L4665" s="126" t="s">
        <v>2979</v>
      </c>
      <c r="M4665" s="127"/>
      <c r="N4665" s="127"/>
    </row>
    <row r="4666" spans="6:14" x14ac:dyDescent="0.25">
      <c r="F4666" s="126"/>
      <c r="G4666" s="126"/>
      <c r="H4666" s="126"/>
      <c r="I4666" s="126"/>
      <c r="J4666" s="126"/>
      <c r="K4666" s="126"/>
      <c r="L4666" s="126"/>
      <c r="M4666" s="127"/>
      <c r="N4666" s="127"/>
    </row>
    <row r="4667" spans="6:14" x14ac:dyDescent="0.25">
      <c r="F4667" s="124" t="s">
        <v>533</v>
      </c>
      <c r="G4667" s="128">
        <v>13174921</v>
      </c>
      <c r="H4667" s="126"/>
      <c r="I4667" s="126"/>
      <c r="J4667" s="124"/>
      <c r="K4667" s="124" t="s">
        <v>124</v>
      </c>
      <c r="L4667" s="126" t="s">
        <v>2980</v>
      </c>
      <c r="M4667" s="127"/>
      <c r="N4667" s="127"/>
    </row>
    <row r="4668" spans="6:14" x14ac:dyDescent="0.25">
      <c r="F4668" s="124" t="s">
        <v>535</v>
      </c>
      <c r="G4668" s="126" t="s">
        <v>581</v>
      </c>
      <c r="H4668" s="126"/>
      <c r="I4668" s="126"/>
      <c r="J4668" s="124"/>
      <c r="K4668" s="124" t="s">
        <v>537</v>
      </c>
      <c r="L4668" s="126" t="s">
        <v>2981</v>
      </c>
      <c r="M4668" s="127"/>
      <c r="N4668" s="127"/>
    </row>
    <row r="4669" spans="6:14" x14ac:dyDescent="0.25">
      <c r="F4669" s="124" t="s">
        <v>539</v>
      </c>
      <c r="G4669" s="126" t="s">
        <v>2982</v>
      </c>
      <c r="H4669" s="126" t="s">
        <v>541</v>
      </c>
      <c r="I4669" s="128">
        <v>832745011</v>
      </c>
      <c r="J4669" s="124" t="s">
        <v>542</v>
      </c>
      <c r="K4669" s="126"/>
      <c r="L4669" s="126" t="s">
        <v>2983</v>
      </c>
      <c r="M4669" s="127"/>
      <c r="N4669" s="127"/>
    </row>
    <row r="4670" spans="6:14" x14ac:dyDescent="0.25">
      <c r="F4670" s="124"/>
      <c r="G4670" s="126"/>
      <c r="H4670" s="126"/>
      <c r="I4670" s="126"/>
      <c r="J4670" s="124"/>
      <c r="K4670" s="124" t="s">
        <v>544</v>
      </c>
      <c r="L4670" s="126"/>
      <c r="M4670" s="127"/>
      <c r="N4670" s="127"/>
    </row>
    <row r="4671" spans="6:14" x14ac:dyDescent="0.25">
      <c r="F4671" s="124" t="s">
        <v>545</v>
      </c>
      <c r="G4671" s="126" t="s">
        <v>198</v>
      </c>
      <c r="H4671" s="126"/>
      <c r="I4671" s="126"/>
      <c r="J4671" s="124"/>
      <c r="K4671" s="124" t="s">
        <v>546</v>
      </c>
      <c r="L4671" s="126" t="s">
        <v>2984</v>
      </c>
      <c r="M4671" s="127"/>
      <c r="N4671" s="127"/>
    </row>
    <row r="4672" spans="6:14" x14ac:dyDescent="0.25">
      <c r="F4672" s="126"/>
      <c r="G4672" s="126"/>
      <c r="H4672" s="126"/>
      <c r="I4672" s="126"/>
      <c r="J4672" s="126"/>
      <c r="K4672" s="126"/>
      <c r="L4672" s="126"/>
      <c r="M4672" s="127"/>
      <c r="N4672" s="127"/>
    </row>
    <row r="4673" spans="6:14" x14ac:dyDescent="0.25">
      <c r="F4673" s="126"/>
      <c r="G4673" s="126"/>
      <c r="H4673" s="126"/>
      <c r="I4673" s="126"/>
      <c r="J4673" s="129" t="s">
        <v>586</v>
      </c>
      <c r="K4673" s="130">
        <v>95</v>
      </c>
      <c r="L4673" s="129" t="s">
        <v>587</v>
      </c>
      <c r="M4673" s="127"/>
      <c r="N4673" s="127"/>
    </row>
    <row r="4674" spans="6:14" x14ac:dyDescent="0.25">
      <c r="F4674" s="126"/>
      <c r="G4674" s="126"/>
      <c r="H4674" s="126"/>
      <c r="I4674" s="126"/>
      <c r="J4674" s="126"/>
      <c r="K4674" s="126"/>
      <c r="L4674" s="126"/>
      <c r="M4674" s="127"/>
      <c r="N4674" s="127"/>
    </row>
    <row r="4675" spans="6:14" x14ac:dyDescent="0.25">
      <c r="F4675" s="124"/>
      <c r="G4675" s="124"/>
      <c r="H4675" s="124"/>
      <c r="I4675" s="126"/>
      <c r="J4675" s="126"/>
      <c r="K4675" s="126"/>
      <c r="L4675" s="126"/>
      <c r="M4675" s="127"/>
      <c r="N4675" s="127"/>
    </row>
    <row r="4676" spans="6:14" x14ac:dyDescent="0.25">
      <c r="F4676" s="126" t="s">
        <v>588</v>
      </c>
      <c r="G4676" s="126"/>
      <c r="H4676" s="126"/>
      <c r="I4676" s="126"/>
      <c r="J4676" s="126"/>
      <c r="K4676" s="126"/>
      <c r="L4676" s="126"/>
      <c r="M4676" s="127"/>
      <c r="N4676" s="127"/>
    </row>
    <row r="4677" spans="6:14" x14ac:dyDescent="0.25">
      <c r="F4677" s="126" t="s">
        <v>589</v>
      </c>
      <c r="G4677" s="126"/>
      <c r="H4677" s="126"/>
      <c r="I4677" s="126"/>
      <c r="J4677" s="126"/>
      <c r="K4677" s="126"/>
      <c r="L4677" s="126"/>
      <c r="M4677" s="127"/>
      <c r="N4677" s="127"/>
    </row>
    <row r="4678" spans="6:14" x14ac:dyDescent="0.25">
      <c r="F4678" s="126"/>
      <c r="G4678" s="126"/>
      <c r="H4678" s="126"/>
      <c r="I4678" s="126"/>
      <c r="J4678" s="126"/>
      <c r="K4678" s="126"/>
      <c r="L4678" s="126"/>
      <c r="M4678" s="127"/>
      <c r="N4678" s="127"/>
    </row>
    <row r="4679" spans="6:14" x14ac:dyDescent="0.25">
      <c r="F4679" s="124" t="s">
        <v>533</v>
      </c>
      <c r="G4679" s="128">
        <v>13179021</v>
      </c>
      <c r="H4679" s="126"/>
      <c r="I4679" s="126"/>
      <c r="J4679" s="124"/>
      <c r="K4679" s="124" t="s">
        <v>124</v>
      </c>
      <c r="L4679" s="126" t="s">
        <v>2985</v>
      </c>
      <c r="M4679" s="127"/>
      <c r="N4679" s="127"/>
    </row>
    <row r="4680" spans="6:14" x14ac:dyDescent="0.25">
      <c r="F4680" s="124" t="s">
        <v>535</v>
      </c>
      <c r="G4680" s="126" t="s">
        <v>2986</v>
      </c>
      <c r="H4680" s="126"/>
      <c r="I4680" s="126"/>
      <c r="J4680" s="124"/>
      <c r="K4680" s="124" t="s">
        <v>537</v>
      </c>
      <c r="L4680" s="126" t="s">
        <v>2660</v>
      </c>
      <c r="M4680" s="127"/>
      <c r="N4680" s="127"/>
    </row>
    <row r="4681" spans="6:14" x14ac:dyDescent="0.25">
      <c r="F4681" s="124" t="s">
        <v>539</v>
      </c>
      <c r="G4681" s="126" t="s">
        <v>2661</v>
      </c>
      <c r="H4681" s="126" t="s">
        <v>814</v>
      </c>
      <c r="I4681" s="128">
        <v>847386465</v>
      </c>
      <c r="J4681" s="124" t="s">
        <v>542</v>
      </c>
      <c r="K4681" s="126"/>
      <c r="L4681" s="126" t="s">
        <v>687</v>
      </c>
      <c r="M4681" s="127"/>
      <c r="N4681" s="127"/>
    </row>
    <row r="4682" spans="6:14" x14ac:dyDescent="0.25">
      <c r="F4682" s="124"/>
      <c r="G4682" s="126"/>
      <c r="H4682" s="126"/>
      <c r="I4682" s="126"/>
      <c r="J4682" s="124"/>
      <c r="K4682" s="124" t="s">
        <v>544</v>
      </c>
      <c r="L4682" s="126"/>
      <c r="M4682" s="127"/>
      <c r="N4682" s="127"/>
    </row>
    <row r="4683" spans="6:14" x14ac:dyDescent="0.25">
      <c r="F4683" s="124" t="s">
        <v>545</v>
      </c>
      <c r="G4683" s="126" t="s">
        <v>198</v>
      </c>
      <c r="H4683" s="126"/>
      <c r="I4683" s="126"/>
      <c r="J4683" s="124"/>
      <c r="K4683" s="124" t="s">
        <v>546</v>
      </c>
      <c r="L4683" s="126" t="s">
        <v>198</v>
      </c>
      <c r="M4683" s="127"/>
      <c r="N4683" s="127"/>
    </row>
    <row r="4684" spans="6:14" x14ac:dyDescent="0.25">
      <c r="F4684" s="126"/>
      <c r="G4684" s="126"/>
      <c r="H4684" s="126"/>
      <c r="I4684" s="126"/>
      <c r="J4684" s="126"/>
      <c r="K4684" s="126"/>
      <c r="L4684" s="126"/>
      <c r="M4684" s="127"/>
      <c r="N4684" s="127"/>
    </row>
    <row r="4685" spans="6:14" x14ac:dyDescent="0.25">
      <c r="F4685" s="124" t="s">
        <v>533</v>
      </c>
      <c r="G4685" s="128">
        <v>14175321</v>
      </c>
      <c r="H4685" s="126"/>
      <c r="I4685" s="126"/>
      <c r="J4685" s="124"/>
      <c r="K4685" s="124" t="s">
        <v>124</v>
      </c>
      <c r="L4685" s="126" t="s">
        <v>2987</v>
      </c>
      <c r="M4685" s="127"/>
      <c r="N4685" s="127"/>
    </row>
    <row r="4686" spans="6:14" x14ac:dyDescent="0.25">
      <c r="F4686" s="124" t="s">
        <v>535</v>
      </c>
      <c r="G4686" s="126" t="s">
        <v>2988</v>
      </c>
      <c r="H4686" s="126"/>
      <c r="I4686" s="126"/>
      <c r="J4686" s="124"/>
      <c r="K4686" s="124" t="s">
        <v>537</v>
      </c>
      <c r="L4686" s="126" t="s">
        <v>2989</v>
      </c>
      <c r="M4686" s="127"/>
      <c r="N4686" s="127"/>
    </row>
    <row r="4687" spans="6:14" x14ac:dyDescent="0.25">
      <c r="F4687" s="124" t="s">
        <v>539</v>
      </c>
      <c r="G4687" s="126" t="s">
        <v>2946</v>
      </c>
      <c r="H4687" s="126" t="s">
        <v>1829</v>
      </c>
      <c r="I4687" s="128">
        <v>100360000</v>
      </c>
      <c r="J4687" s="124" t="s">
        <v>542</v>
      </c>
      <c r="K4687" s="126"/>
      <c r="L4687" s="126" t="s">
        <v>2990</v>
      </c>
      <c r="M4687" s="127"/>
      <c r="N4687" s="127"/>
    </row>
    <row r="4688" spans="6:14" x14ac:dyDescent="0.25">
      <c r="F4688" s="124"/>
      <c r="G4688" s="126"/>
      <c r="H4688" s="126"/>
      <c r="I4688" s="126"/>
      <c r="J4688" s="124"/>
      <c r="K4688" s="124" t="s">
        <v>544</v>
      </c>
      <c r="L4688" s="126"/>
      <c r="M4688" s="127"/>
      <c r="N4688" s="127"/>
    </row>
    <row r="4689" spans="6:14" x14ac:dyDescent="0.25">
      <c r="F4689" s="124" t="s">
        <v>545</v>
      </c>
      <c r="G4689" s="126" t="s">
        <v>198</v>
      </c>
      <c r="H4689" s="126"/>
      <c r="I4689" s="126"/>
      <c r="J4689" s="124"/>
      <c r="K4689" s="124" t="s">
        <v>546</v>
      </c>
      <c r="L4689" s="126" t="s">
        <v>2991</v>
      </c>
      <c r="M4689" s="127"/>
      <c r="N4689" s="127"/>
    </row>
    <row r="4690" spans="6:14" x14ac:dyDescent="0.25">
      <c r="F4690" s="126"/>
      <c r="G4690" s="126"/>
      <c r="H4690" s="126"/>
      <c r="I4690" s="126"/>
      <c r="J4690" s="126"/>
      <c r="K4690" s="126"/>
      <c r="L4690" s="126"/>
      <c r="M4690" s="127"/>
      <c r="N4690" s="127"/>
    </row>
    <row r="4691" spans="6:14" x14ac:dyDescent="0.25">
      <c r="F4691" s="124" t="s">
        <v>533</v>
      </c>
      <c r="G4691" s="128">
        <v>14175421</v>
      </c>
      <c r="H4691" s="126"/>
      <c r="I4691" s="126"/>
      <c r="J4691" s="124"/>
      <c r="K4691" s="124" t="s">
        <v>124</v>
      </c>
      <c r="L4691" s="126" t="s">
        <v>2992</v>
      </c>
      <c r="M4691" s="127"/>
      <c r="N4691" s="127"/>
    </row>
    <row r="4692" spans="6:14" x14ac:dyDescent="0.25">
      <c r="F4692" s="124" t="s">
        <v>535</v>
      </c>
      <c r="G4692" s="126" t="s">
        <v>2993</v>
      </c>
      <c r="H4692" s="126"/>
      <c r="I4692" s="126"/>
      <c r="J4692" s="124"/>
      <c r="K4692" s="124" t="s">
        <v>537</v>
      </c>
      <c r="L4692" s="126" t="s">
        <v>2994</v>
      </c>
      <c r="M4692" s="127"/>
      <c r="N4692" s="127"/>
    </row>
    <row r="4693" spans="6:14" x14ac:dyDescent="0.25">
      <c r="F4693" s="124" t="s">
        <v>539</v>
      </c>
      <c r="G4693" s="131" t="s">
        <v>726</v>
      </c>
      <c r="H4693" s="126" t="s">
        <v>541</v>
      </c>
      <c r="I4693" s="128">
        <v>836235502</v>
      </c>
      <c r="J4693" s="124" t="s">
        <v>542</v>
      </c>
      <c r="K4693" s="126"/>
      <c r="L4693" s="126" t="s">
        <v>2995</v>
      </c>
      <c r="M4693" s="127"/>
      <c r="N4693" s="127"/>
    </row>
    <row r="4694" spans="6:14" x14ac:dyDescent="0.25">
      <c r="F4694" s="124"/>
      <c r="G4694" s="131" t="s">
        <v>728</v>
      </c>
      <c r="H4694" s="126"/>
      <c r="I4694" s="126"/>
      <c r="J4694" s="124"/>
      <c r="K4694" s="124" t="s">
        <v>544</v>
      </c>
      <c r="L4694" s="126"/>
      <c r="M4694" s="127"/>
      <c r="N4694" s="127"/>
    </row>
    <row r="4695" spans="6:14" x14ac:dyDescent="0.25">
      <c r="F4695" s="124" t="s">
        <v>545</v>
      </c>
      <c r="G4695" s="126" t="s">
        <v>198</v>
      </c>
      <c r="H4695" s="126"/>
      <c r="I4695" s="126"/>
      <c r="J4695" s="124"/>
      <c r="K4695" s="124" t="s">
        <v>546</v>
      </c>
      <c r="L4695" s="126" t="s">
        <v>2996</v>
      </c>
      <c r="M4695" s="127"/>
      <c r="N4695" s="127"/>
    </row>
    <row r="4696" spans="6:14" x14ac:dyDescent="0.25">
      <c r="F4696" s="126"/>
      <c r="G4696" s="126"/>
      <c r="H4696" s="126"/>
      <c r="I4696" s="126"/>
      <c r="J4696" s="126"/>
      <c r="K4696" s="126"/>
      <c r="L4696" s="126"/>
      <c r="M4696" s="127"/>
      <c r="N4696" s="127"/>
    </row>
    <row r="4697" spans="6:14" x14ac:dyDescent="0.25">
      <c r="F4697" s="124" t="s">
        <v>533</v>
      </c>
      <c r="G4697" s="128">
        <v>14175621</v>
      </c>
      <c r="H4697" s="126"/>
      <c r="I4697" s="126"/>
      <c r="J4697" s="124"/>
      <c r="K4697" s="124" t="s">
        <v>124</v>
      </c>
      <c r="L4697" s="126" t="s">
        <v>2997</v>
      </c>
      <c r="M4697" s="127"/>
      <c r="N4697" s="127"/>
    </row>
    <row r="4698" spans="6:14" x14ac:dyDescent="0.25">
      <c r="F4698" s="124" t="s">
        <v>535</v>
      </c>
      <c r="G4698" s="126" t="s">
        <v>2998</v>
      </c>
      <c r="H4698" s="126"/>
      <c r="I4698" s="126"/>
      <c r="J4698" s="124"/>
      <c r="K4698" s="124" t="s">
        <v>537</v>
      </c>
      <c r="L4698" s="126" t="s">
        <v>2999</v>
      </c>
      <c r="M4698" s="127"/>
      <c r="N4698" s="127"/>
    </row>
    <row r="4699" spans="6:14" x14ac:dyDescent="0.25">
      <c r="F4699" s="124" t="s">
        <v>539</v>
      </c>
      <c r="G4699" s="126" t="s">
        <v>1553</v>
      </c>
      <c r="H4699" s="126" t="s">
        <v>941</v>
      </c>
      <c r="I4699" s="128">
        <v>631417209</v>
      </c>
      <c r="J4699" s="124" t="s">
        <v>542</v>
      </c>
      <c r="K4699" s="126"/>
      <c r="L4699" s="126" t="s">
        <v>3000</v>
      </c>
      <c r="M4699" s="127"/>
      <c r="N4699" s="127"/>
    </row>
    <row r="4700" spans="6:14" x14ac:dyDescent="0.25">
      <c r="F4700" s="124"/>
      <c r="G4700" s="126"/>
      <c r="H4700" s="126"/>
      <c r="I4700" s="126"/>
      <c r="J4700" s="124"/>
      <c r="K4700" s="124" t="s">
        <v>544</v>
      </c>
      <c r="L4700" s="126"/>
      <c r="M4700" s="127"/>
      <c r="N4700" s="127"/>
    </row>
    <row r="4701" spans="6:14" x14ac:dyDescent="0.25">
      <c r="F4701" s="124" t="s">
        <v>545</v>
      </c>
      <c r="G4701" s="126" t="s">
        <v>198</v>
      </c>
      <c r="H4701" s="126"/>
      <c r="I4701" s="126"/>
      <c r="J4701" s="124"/>
      <c r="K4701" s="124" t="s">
        <v>546</v>
      </c>
      <c r="L4701" s="126" t="s">
        <v>3001</v>
      </c>
      <c r="M4701" s="127"/>
      <c r="N4701" s="127"/>
    </row>
    <row r="4702" spans="6:14" x14ac:dyDescent="0.25">
      <c r="F4702" s="126"/>
      <c r="G4702" s="126"/>
      <c r="H4702" s="126"/>
      <c r="I4702" s="126"/>
      <c r="J4702" s="126"/>
      <c r="K4702" s="126"/>
      <c r="L4702" s="126"/>
      <c r="M4702" s="127"/>
      <c r="N4702" s="127"/>
    </row>
    <row r="4703" spans="6:14" x14ac:dyDescent="0.25">
      <c r="F4703" s="124" t="s">
        <v>533</v>
      </c>
      <c r="G4703" s="128">
        <v>14175721</v>
      </c>
      <c r="H4703" s="126"/>
      <c r="I4703" s="126"/>
      <c r="J4703" s="124"/>
      <c r="K4703" s="124" t="s">
        <v>124</v>
      </c>
      <c r="L4703" s="126" t="s">
        <v>3002</v>
      </c>
      <c r="M4703" s="127"/>
      <c r="N4703" s="127"/>
    </row>
    <row r="4704" spans="6:14" x14ac:dyDescent="0.25">
      <c r="F4704" s="124" t="s">
        <v>535</v>
      </c>
      <c r="G4704" s="126" t="s">
        <v>3003</v>
      </c>
      <c r="H4704" s="126"/>
      <c r="I4704" s="126"/>
      <c r="J4704" s="124"/>
      <c r="K4704" s="124" t="s">
        <v>537</v>
      </c>
      <c r="L4704" s="126" t="s">
        <v>2999</v>
      </c>
      <c r="M4704" s="127"/>
      <c r="N4704" s="127"/>
    </row>
    <row r="4705" spans="6:14" x14ac:dyDescent="0.25">
      <c r="F4705" s="124" t="s">
        <v>539</v>
      </c>
      <c r="G4705" s="126" t="s">
        <v>1553</v>
      </c>
      <c r="H4705" s="126" t="s">
        <v>941</v>
      </c>
      <c r="I4705" s="128">
        <v>631417194</v>
      </c>
      <c r="J4705" s="124" t="s">
        <v>542</v>
      </c>
      <c r="K4705" s="126"/>
      <c r="L4705" s="126" t="s">
        <v>3000</v>
      </c>
      <c r="M4705" s="127"/>
      <c r="N4705" s="127"/>
    </row>
    <row r="4706" spans="6:14" x14ac:dyDescent="0.25">
      <c r="F4706" s="124"/>
      <c r="G4706" s="126"/>
      <c r="H4706" s="126"/>
      <c r="I4706" s="126"/>
      <c r="J4706" s="124"/>
      <c r="K4706" s="124" t="s">
        <v>544</v>
      </c>
      <c r="L4706" s="126"/>
      <c r="M4706" s="127"/>
      <c r="N4706" s="127"/>
    </row>
    <row r="4707" spans="6:14" x14ac:dyDescent="0.25">
      <c r="F4707" s="124" t="s">
        <v>545</v>
      </c>
      <c r="G4707" s="126" t="s">
        <v>198</v>
      </c>
      <c r="H4707" s="126"/>
      <c r="I4707" s="126"/>
      <c r="J4707" s="124"/>
      <c r="K4707" s="124" t="s">
        <v>546</v>
      </c>
      <c r="L4707" s="126" t="s">
        <v>3001</v>
      </c>
      <c r="M4707" s="127"/>
      <c r="N4707" s="127"/>
    </row>
    <row r="4708" spans="6:14" x14ac:dyDescent="0.25">
      <c r="F4708" s="126"/>
      <c r="G4708" s="126"/>
      <c r="H4708" s="126"/>
      <c r="I4708" s="126"/>
      <c r="J4708" s="126"/>
      <c r="K4708" s="126"/>
      <c r="L4708" s="126"/>
      <c r="M4708" s="127"/>
      <c r="N4708" s="127"/>
    </row>
    <row r="4709" spans="6:14" x14ac:dyDescent="0.25">
      <c r="F4709" s="124" t="s">
        <v>533</v>
      </c>
      <c r="G4709" s="128">
        <v>14176221</v>
      </c>
      <c r="H4709" s="126"/>
      <c r="I4709" s="126"/>
      <c r="J4709" s="124"/>
      <c r="K4709" s="124" t="s">
        <v>124</v>
      </c>
      <c r="L4709" s="131" t="s">
        <v>3004</v>
      </c>
      <c r="M4709" s="127"/>
      <c r="N4709" s="127"/>
    </row>
    <row r="4710" spans="6:14" x14ac:dyDescent="0.25">
      <c r="F4710" s="126"/>
      <c r="G4710" s="126"/>
      <c r="H4710" s="126"/>
      <c r="I4710" s="126"/>
      <c r="J4710" s="126"/>
      <c r="K4710" s="126"/>
      <c r="L4710" s="131" t="s">
        <v>3005</v>
      </c>
      <c r="M4710" s="127"/>
      <c r="N4710" s="127"/>
    </row>
    <row r="4711" spans="6:14" x14ac:dyDescent="0.25">
      <c r="F4711" s="124" t="s">
        <v>535</v>
      </c>
      <c r="G4711" s="126" t="s">
        <v>3006</v>
      </c>
      <c r="H4711" s="126"/>
      <c r="I4711" s="126"/>
      <c r="J4711" s="124"/>
      <c r="K4711" s="124" t="s">
        <v>537</v>
      </c>
      <c r="L4711" s="126" t="s">
        <v>3007</v>
      </c>
      <c r="M4711" s="127"/>
      <c r="N4711" s="127"/>
    </row>
    <row r="4712" spans="6:14" x14ac:dyDescent="0.25">
      <c r="F4712" s="124" t="s">
        <v>539</v>
      </c>
      <c r="G4712" s="131" t="s">
        <v>902</v>
      </c>
      <c r="H4712" s="126" t="s">
        <v>814</v>
      </c>
      <c r="I4712" s="128">
        <v>841031150</v>
      </c>
      <c r="J4712" s="124" t="s">
        <v>542</v>
      </c>
      <c r="K4712" s="126"/>
      <c r="L4712" s="126" t="s">
        <v>687</v>
      </c>
      <c r="M4712" s="127"/>
      <c r="N4712" s="127"/>
    </row>
    <row r="4713" spans="6:14" x14ac:dyDescent="0.25">
      <c r="F4713" s="124"/>
      <c r="G4713" s="131" t="s">
        <v>904</v>
      </c>
      <c r="H4713" s="126"/>
      <c r="I4713" s="126"/>
      <c r="J4713" s="124"/>
      <c r="K4713" s="124" t="s">
        <v>544</v>
      </c>
      <c r="L4713" s="126"/>
      <c r="M4713" s="127"/>
      <c r="N4713" s="127"/>
    </row>
    <row r="4714" spans="6:14" x14ac:dyDescent="0.25">
      <c r="F4714" s="124" t="s">
        <v>545</v>
      </c>
      <c r="G4714" s="126" t="s">
        <v>198</v>
      </c>
      <c r="H4714" s="126"/>
      <c r="I4714" s="126"/>
      <c r="J4714" s="124"/>
      <c r="K4714" s="124" t="s">
        <v>546</v>
      </c>
      <c r="L4714" s="126" t="s">
        <v>198</v>
      </c>
      <c r="M4714" s="127"/>
      <c r="N4714" s="127"/>
    </row>
    <row r="4715" spans="6:14" x14ac:dyDescent="0.25">
      <c r="F4715" s="126"/>
      <c r="G4715" s="126"/>
      <c r="H4715" s="126"/>
      <c r="I4715" s="126"/>
      <c r="J4715" s="126"/>
      <c r="K4715" s="126"/>
      <c r="L4715" s="126"/>
      <c r="M4715" s="127"/>
      <c r="N4715" s="127"/>
    </row>
    <row r="4716" spans="6:14" x14ac:dyDescent="0.25">
      <c r="F4716" s="124" t="s">
        <v>533</v>
      </c>
      <c r="G4716" s="128">
        <v>14176521</v>
      </c>
      <c r="H4716" s="126"/>
      <c r="I4716" s="126"/>
      <c r="J4716" s="124"/>
      <c r="K4716" s="124" t="s">
        <v>124</v>
      </c>
      <c r="L4716" s="126" t="s">
        <v>3008</v>
      </c>
      <c r="M4716" s="127"/>
      <c r="N4716" s="127"/>
    </row>
    <row r="4717" spans="6:14" x14ac:dyDescent="0.25">
      <c r="F4717" s="124" t="s">
        <v>535</v>
      </c>
      <c r="G4717" s="126" t="s">
        <v>3009</v>
      </c>
      <c r="H4717" s="126"/>
      <c r="I4717" s="126"/>
      <c r="J4717" s="124"/>
      <c r="K4717" s="124" t="s">
        <v>537</v>
      </c>
      <c r="L4717" s="126" t="s">
        <v>3010</v>
      </c>
      <c r="M4717" s="127"/>
      <c r="N4717" s="127"/>
    </row>
    <row r="4718" spans="6:14" x14ac:dyDescent="0.25">
      <c r="F4718" s="124" t="s">
        <v>539</v>
      </c>
      <c r="G4718" s="131" t="s">
        <v>2058</v>
      </c>
      <c r="H4718" s="126" t="s">
        <v>1046</v>
      </c>
      <c r="I4718" s="128">
        <v>941044231</v>
      </c>
      <c r="J4718" s="124" t="s">
        <v>542</v>
      </c>
      <c r="K4718" s="126"/>
      <c r="L4718" s="126" t="s">
        <v>3011</v>
      </c>
      <c r="M4718" s="127"/>
      <c r="N4718" s="127"/>
    </row>
    <row r="4719" spans="6:14" x14ac:dyDescent="0.25">
      <c r="F4719" s="124"/>
      <c r="G4719" s="131" t="s">
        <v>2060</v>
      </c>
      <c r="H4719" s="126"/>
      <c r="I4719" s="126"/>
      <c r="J4719" s="124"/>
      <c r="K4719" s="124" t="s">
        <v>544</v>
      </c>
      <c r="L4719" s="126"/>
      <c r="M4719" s="127"/>
      <c r="N4719" s="127"/>
    </row>
    <row r="4720" spans="6:14" x14ac:dyDescent="0.25">
      <c r="F4720" s="124" t="s">
        <v>545</v>
      </c>
      <c r="G4720" s="126" t="s">
        <v>198</v>
      </c>
      <c r="H4720" s="126"/>
      <c r="I4720" s="126"/>
      <c r="J4720" s="124"/>
      <c r="K4720" s="124" t="s">
        <v>546</v>
      </c>
      <c r="L4720" s="126" t="s">
        <v>3012</v>
      </c>
      <c r="M4720" s="127"/>
      <c r="N4720" s="127"/>
    </row>
    <row r="4721" spans="6:14" x14ac:dyDescent="0.25">
      <c r="F4721" s="126"/>
      <c r="G4721" s="126"/>
      <c r="H4721" s="126"/>
      <c r="I4721" s="126"/>
      <c r="J4721" s="126"/>
      <c r="K4721" s="126"/>
      <c r="L4721" s="126"/>
      <c r="M4721" s="127"/>
      <c r="N4721" s="127"/>
    </row>
    <row r="4722" spans="6:14" x14ac:dyDescent="0.25">
      <c r="F4722" s="126"/>
      <c r="G4722" s="126"/>
      <c r="H4722" s="126"/>
      <c r="I4722" s="126"/>
      <c r="J4722" s="129" t="s">
        <v>586</v>
      </c>
      <c r="K4722" s="130">
        <v>96</v>
      </c>
      <c r="L4722" s="129" t="s">
        <v>587</v>
      </c>
      <c r="M4722" s="127"/>
      <c r="N4722" s="127"/>
    </row>
    <row r="4723" spans="6:14" x14ac:dyDescent="0.25">
      <c r="F4723" s="126"/>
      <c r="G4723" s="126"/>
      <c r="H4723" s="126"/>
      <c r="I4723" s="126"/>
      <c r="J4723" s="126"/>
      <c r="K4723" s="126"/>
      <c r="L4723" s="126"/>
      <c r="M4723" s="127"/>
      <c r="N4723" s="127"/>
    </row>
    <row r="4724" spans="6:14" x14ac:dyDescent="0.25">
      <c r="F4724" s="124"/>
      <c r="G4724" s="124"/>
      <c r="H4724" s="124"/>
      <c r="I4724" s="126"/>
      <c r="J4724" s="126"/>
      <c r="K4724" s="126"/>
      <c r="L4724" s="126"/>
      <c r="M4724" s="127"/>
      <c r="N4724" s="127"/>
    </row>
    <row r="4725" spans="6:14" x14ac:dyDescent="0.25">
      <c r="F4725" s="126" t="s">
        <v>588</v>
      </c>
      <c r="G4725" s="126"/>
      <c r="H4725" s="126"/>
      <c r="I4725" s="126"/>
      <c r="J4725" s="126"/>
      <c r="K4725" s="126"/>
      <c r="L4725" s="126"/>
      <c r="M4725" s="127"/>
      <c r="N4725" s="127"/>
    </row>
    <row r="4726" spans="6:14" x14ac:dyDescent="0.25">
      <c r="F4726" s="126" t="s">
        <v>589</v>
      </c>
      <c r="G4726" s="126"/>
      <c r="H4726" s="126"/>
      <c r="I4726" s="126"/>
      <c r="J4726" s="126"/>
      <c r="K4726" s="126"/>
      <c r="L4726" s="126"/>
      <c r="M4726" s="127"/>
      <c r="N4726" s="127"/>
    </row>
    <row r="4727" spans="6:14" x14ac:dyDescent="0.25">
      <c r="F4727" s="126"/>
      <c r="G4727" s="126"/>
      <c r="H4727" s="126"/>
      <c r="I4727" s="126"/>
      <c r="J4727" s="126"/>
      <c r="K4727" s="126"/>
      <c r="L4727" s="126"/>
      <c r="M4727" s="127"/>
      <c r="N4727" s="127"/>
    </row>
    <row r="4728" spans="6:14" x14ac:dyDescent="0.25">
      <c r="F4728" s="124" t="s">
        <v>533</v>
      </c>
      <c r="G4728" s="128">
        <v>14176621</v>
      </c>
      <c r="H4728" s="126"/>
      <c r="I4728" s="126"/>
      <c r="J4728" s="124"/>
      <c r="K4728" s="124" t="s">
        <v>124</v>
      </c>
      <c r="L4728" s="126" t="s">
        <v>3013</v>
      </c>
      <c r="M4728" s="127"/>
      <c r="N4728" s="127"/>
    </row>
    <row r="4729" spans="6:14" x14ac:dyDescent="0.25">
      <c r="F4729" s="124" t="s">
        <v>535</v>
      </c>
      <c r="G4729" s="131" t="s">
        <v>3014</v>
      </c>
      <c r="H4729" s="131"/>
      <c r="I4729" s="131"/>
      <c r="J4729" s="126"/>
      <c r="K4729" s="126"/>
      <c r="L4729" s="126"/>
      <c r="M4729" s="127"/>
      <c r="N4729" s="127"/>
    </row>
    <row r="4730" spans="6:14" x14ac:dyDescent="0.25">
      <c r="F4730" s="124"/>
      <c r="G4730" s="131" t="s">
        <v>3015</v>
      </c>
      <c r="H4730" s="131"/>
      <c r="I4730" s="131"/>
      <c r="J4730" s="124"/>
      <c r="K4730" s="124" t="s">
        <v>537</v>
      </c>
      <c r="L4730" s="126" t="s">
        <v>3010</v>
      </c>
      <c r="M4730" s="127"/>
      <c r="N4730" s="127"/>
    </row>
    <row r="4731" spans="6:14" x14ac:dyDescent="0.25">
      <c r="F4731" s="124" t="s">
        <v>539</v>
      </c>
      <c r="G4731" s="131" t="s">
        <v>2058</v>
      </c>
      <c r="H4731" s="126" t="s">
        <v>1046</v>
      </c>
      <c r="I4731" s="128">
        <v>941044231</v>
      </c>
      <c r="J4731" s="124" t="s">
        <v>542</v>
      </c>
      <c r="K4731" s="126"/>
      <c r="L4731" s="126" t="s">
        <v>3011</v>
      </c>
      <c r="M4731" s="127"/>
      <c r="N4731" s="127"/>
    </row>
    <row r="4732" spans="6:14" x14ac:dyDescent="0.25">
      <c r="F4732" s="124"/>
      <c r="G4732" s="131" t="s">
        <v>2060</v>
      </c>
      <c r="H4732" s="126"/>
      <c r="I4732" s="126"/>
      <c r="J4732" s="124"/>
      <c r="K4732" s="124" t="s">
        <v>544</v>
      </c>
      <c r="L4732" s="126"/>
      <c r="M4732" s="127"/>
      <c r="N4732" s="127"/>
    </row>
    <row r="4733" spans="6:14" x14ac:dyDescent="0.25">
      <c r="F4733" s="124" t="s">
        <v>545</v>
      </c>
      <c r="G4733" s="126" t="s">
        <v>198</v>
      </c>
      <c r="H4733" s="126"/>
      <c r="I4733" s="126"/>
      <c r="J4733" s="124"/>
      <c r="K4733" s="124" t="s">
        <v>546</v>
      </c>
      <c r="L4733" s="126" t="s">
        <v>3012</v>
      </c>
      <c r="M4733" s="127"/>
      <c r="N4733" s="127"/>
    </row>
    <row r="4734" spans="6:14" x14ac:dyDescent="0.25">
      <c r="F4734" s="126"/>
      <c r="G4734" s="126"/>
      <c r="H4734" s="126"/>
      <c r="I4734" s="126"/>
      <c r="J4734" s="126"/>
      <c r="K4734" s="126"/>
      <c r="L4734" s="126"/>
      <c r="M4734" s="127"/>
      <c r="N4734" s="127"/>
    </row>
    <row r="4735" spans="6:14" x14ac:dyDescent="0.25">
      <c r="F4735" s="124" t="s">
        <v>533</v>
      </c>
      <c r="G4735" s="128">
        <v>14176721</v>
      </c>
      <c r="H4735" s="126"/>
      <c r="I4735" s="126"/>
      <c r="J4735" s="124"/>
      <c r="K4735" s="124" t="s">
        <v>124</v>
      </c>
      <c r="L4735" s="131" t="s">
        <v>3016</v>
      </c>
      <c r="M4735" s="127"/>
      <c r="N4735" s="127"/>
    </row>
    <row r="4736" spans="6:14" x14ac:dyDescent="0.25">
      <c r="F4736" s="126"/>
      <c r="G4736" s="126"/>
      <c r="H4736" s="126"/>
      <c r="I4736" s="126"/>
      <c r="J4736" s="126"/>
      <c r="K4736" s="126"/>
      <c r="L4736" s="131" t="s">
        <v>3017</v>
      </c>
      <c r="M4736" s="127"/>
      <c r="N4736" s="127"/>
    </row>
    <row r="4737" spans="6:14" x14ac:dyDescent="0.25">
      <c r="F4737" s="124" t="s">
        <v>535</v>
      </c>
      <c r="G4737" s="126" t="s">
        <v>3018</v>
      </c>
      <c r="H4737" s="126"/>
      <c r="I4737" s="126"/>
      <c r="J4737" s="124"/>
      <c r="K4737" s="124" t="s">
        <v>537</v>
      </c>
      <c r="L4737" s="126" t="s">
        <v>3010</v>
      </c>
      <c r="M4737" s="127"/>
      <c r="N4737" s="127"/>
    </row>
    <row r="4738" spans="6:14" x14ac:dyDescent="0.25">
      <c r="F4738" s="124" t="s">
        <v>539</v>
      </c>
      <c r="G4738" s="131" t="s">
        <v>2058</v>
      </c>
      <c r="H4738" s="126" t="s">
        <v>1046</v>
      </c>
      <c r="I4738" s="128">
        <v>941044231</v>
      </c>
      <c r="J4738" s="124" t="s">
        <v>542</v>
      </c>
      <c r="K4738" s="126"/>
      <c r="L4738" s="126" t="s">
        <v>3011</v>
      </c>
      <c r="M4738" s="127"/>
      <c r="N4738" s="127"/>
    </row>
    <row r="4739" spans="6:14" x14ac:dyDescent="0.25">
      <c r="F4739" s="124"/>
      <c r="G4739" s="131" t="s">
        <v>2060</v>
      </c>
      <c r="H4739" s="126"/>
      <c r="I4739" s="126"/>
      <c r="J4739" s="124"/>
      <c r="K4739" s="124" t="s">
        <v>544</v>
      </c>
      <c r="L4739" s="126"/>
      <c r="M4739" s="127"/>
      <c r="N4739" s="127"/>
    </row>
    <row r="4740" spans="6:14" x14ac:dyDescent="0.25">
      <c r="F4740" s="124" t="s">
        <v>545</v>
      </c>
      <c r="G4740" s="126" t="s">
        <v>198</v>
      </c>
      <c r="H4740" s="126"/>
      <c r="I4740" s="126"/>
      <c r="J4740" s="124"/>
      <c r="K4740" s="124" t="s">
        <v>546</v>
      </c>
      <c r="L4740" s="126" t="s">
        <v>3012</v>
      </c>
      <c r="M4740" s="127"/>
      <c r="N4740" s="127"/>
    </row>
    <row r="4741" spans="6:14" x14ac:dyDescent="0.25">
      <c r="F4741" s="126"/>
      <c r="G4741" s="126"/>
      <c r="H4741" s="126"/>
      <c r="I4741" s="126"/>
      <c r="J4741" s="126"/>
      <c r="K4741" s="126"/>
      <c r="L4741" s="126"/>
      <c r="M4741" s="127"/>
      <c r="N4741" s="127"/>
    </row>
    <row r="4742" spans="6:14" x14ac:dyDescent="0.25">
      <c r="F4742" s="124" t="s">
        <v>533</v>
      </c>
      <c r="G4742" s="128">
        <v>14176821</v>
      </c>
      <c r="H4742" s="126"/>
      <c r="I4742" s="126"/>
      <c r="J4742" s="124"/>
      <c r="K4742" s="124" t="s">
        <v>124</v>
      </c>
      <c r="L4742" s="126" t="s">
        <v>3019</v>
      </c>
      <c r="M4742" s="127"/>
      <c r="N4742" s="127"/>
    </row>
    <row r="4743" spans="6:14" x14ac:dyDescent="0.25">
      <c r="F4743" s="124" t="s">
        <v>535</v>
      </c>
      <c r="G4743" s="131" t="s">
        <v>3020</v>
      </c>
      <c r="H4743" s="131"/>
      <c r="I4743" s="131"/>
      <c r="J4743" s="126"/>
      <c r="K4743" s="126"/>
      <c r="L4743" s="126"/>
      <c r="M4743" s="127"/>
      <c r="N4743" s="127"/>
    </row>
    <row r="4744" spans="6:14" x14ac:dyDescent="0.25">
      <c r="F4744" s="124"/>
      <c r="G4744" s="131" t="s">
        <v>3021</v>
      </c>
      <c r="H4744" s="131"/>
      <c r="I4744" s="131"/>
      <c r="J4744" s="124"/>
      <c r="K4744" s="124" t="s">
        <v>537</v>
      </c>
      <c r="L4744" s="126" t="s">
        <v>3010</v>
      </c>
      <c r="M4744" s="127"/>
      <c r="N4744" s="127"/>
    </row>
    <row r="4745" spans="6:14" x14ac:dyDescent="0.25">
      <c r="F4745" s="124" t="s">
        <v>539</v>
      </c>
      <c r="G4745" s="131" t="s">
        <v>2058</v>
      </c>
      <c r="H4745" s="126" t="s">
        <v>1046</v>
      </c>
      <c r="I4745" s="128">
        <v>941044231</v>
      </c>
      <c r="J4745" s="124" t="s">
        <v>542</v>
      </c>
      <c r="K4745" s="126"/>
      <c r="L4745" s="126" t="s">
        <v>3011</v>
      </c>
      <c r="M4745" s="127"/>
      <c r="N4745" s="127"/>
    </row>
    <row r="4746" spans="6:14" x14ac:dyDescent="0.25">
      <c r="F4746" s="124"/>
      <c r="G4746" s="131" t="s">
        <v>2060</v>
      </c>
      <c r="H4746" s="126"/>
      <c r="I4746" s="126"/>
      <c r="J4746" s="124"/>
      <c r="K4746" s="124" t="s">
        <v>544</v>
      </c>
      <c r="L4746" s="126"/>
      <c r="M4746" s="127"/>
      <c r="N4746" s="127"/>
    </row>
    <row r="4747" spans="6:14" x14ac:dyDescent="0.25">
      <c r="F4747" s="124" t="s">
        <v>545</v>
      </c>
      <c r="G4747" s="126" t="s">
        <v>198</v>
      </c>
      <c r="H4747" s="126"/>
      <c r="I4747" s="126"/>
      <c r="J4747" s="124"/>
      <c r="K4747" s="124" t="s">
        <v>546</v>
      </c>
      <c r="L4747" s="126" t="s">
        <v>3012</v>
      </c>
      <c r="M4747" s="127"/>
      <c r="N4747" s="127"/>
    </row>
    <row r="4748" spans="6:14" x14ac:dyDescent="0.25">
      <c r="F4748" s="126"/>
      <c r="G4748" s="126"/>
      <c r="H4748" s="126"/>
      <c r="I4748" s="126"/>
      <c r="J4748" s="126"/>
      <c r="K4748" s="126"/>
      <c r="L4748" s="126"/>
      <c r="M4748" s="127"/>
      <c r="N4748" s="127"/>
    </row>
    <row r="4749" spans="6:14" x14ac:dyDescent="0.25">
      <c r="F4749" s="124" t="s">
        <v>533</v>
      </c>
      <c r="G4749" s="128">
        <v>14176921</v>
      </c>
      <c r="H4749" s="126"/>
      <c r="I4749" s="126"/>
      <c r="J4749" s="124"/>
      <c r="K4749" s="124" t="s">
        <v>124</v>
      </c>
      <c r="L4749" s="126" t="s">
        <v>3022</v>
      </c>
      <c r="M4749" s="127"/>
      <c r="N4749" s="127"/>
    </row>
    <row r="4750" spans="6:14" x14ac:dyDescent="0.25">
      <c r="F4750" s="124" t="s">
        <v>535</v>
      </c>
      <c r="G4750" s="131" t="s">
        <v>3023</v>
      </c>
      <c r="H4750" s="131"/>
      <c r="I4750" s="131"/>
      <c r="J4750" s="126"/>
      <c r="K4750" s="126"/>
      <c r="L4750" s="126"/>
      <c r="M4750" s="127"/>
      <c r="N4750" s="127"/>
    </row>
    <row r="4751" spans="6:14" x14ac:dyDescent="0.25">
      <c r="F4751" s="124"/>
      <c r="G4751" s="131" t="s">
        <v>3021</v>
      </c>
      <c r="H4751" s="131"/>
      <c r="I4751" s="131"/>
      <c r="J4751" s="124"/>
      <c r="K4751" s="124" t="s">
        <v>537</v>
      </c>
      <c r="L4751" s="126" t="s">
        <v>3010</v>
      </c>
      <c r="M4751" s="127"/>
      <c r="N4751" s="127"/>
    </row>
    <row r="4752" spans="6:14" x14ac:dyDescent="0.25">
      <c r="F4752" s="124" t="s">
        <v>539</v>
      </c>
      <c r="G4752" s="131" t="s">
        <v>2058</v>
      </c>
      <c r="H4752" s="126" t="s">
        <v>1046</v>
      </c>
      <c r="I4752" s="128">
        <v>941044231</v>
      </c>
      <c r="J4752" s="124" t="s">
        <v>542</v>
      </c>
      <c r="K4752" s="126"/>
      <c r="L4752" s="126" t="s">
        <v>3011</v>
      </c>
      <c r="M4752" s="127"/>
      <c r="N4752" s="127"/>
    </row>
    <row r="4753" spans="6:14" x14ac:dyDescent="0.25">
      <c r="F4753" s="124"/>
      <c r="G4753" s="131" t="s">
        <v>2060</v>
      </c>
      <c r="H4753" s="126"/>
      <c r="I4753" s="126"/>
      <c r="J4753" s="124"/>
      <c r="K4753" s="124" t="s">
        <v>544</v>
      </c>
      <c r="L4753" s="126"/>
      <c r="M4753" s="127"/>
      <c r="N4753" s="127"/>
    </row>
    <row r="4754" spans="6:14" x14ac:dyDescent="0.25">
      <c r="F4754" s="124" t="s">
        <v>545</v>
      </c>
      <c r="G4754" s="126" t="s">
        <v>198</v>
      </c>
      <c r="H4754" s="126"/>
      <c r="I4754" s="126"/>
      <c r="J4754" s="124"/>
      <c r="K4754" s="124" t="s">
        <v>546</v>
      </c>
      <c r="L4754" s="126" t="s">
        <v>3012</v>
      </c>
      <c r="M4754" s="127"/>
      <c r="N4754" s="127"/>
    </row>
    <row r="4755" spans="6:14" x14ac:dyDescent="0.25">
      <c r="F4755" s="126"/>
      <c r="G4755" s="126"/>
      <c r="H4755" s="126"/>
      <c r="I4755" s="126"/>
      <c r="J4755" s="126"/>
      <c r="K4755" s="126"/>
      <c r="L4755" s="126"/>
      <c r="M4755" s="127"/>
      <c r="N4755" s="127"/>
    </row>
    <row r="4756" spans="6:14" x14ac:dyDescent="0.25">
      <c r="F4756" s="124" t="s">
        <v>533</v>
      </c>
      <c r="G4756" s="128">
        <v>14177021</v>
      </c>
      <c r="H4756" s="126"/>
      <c r="I4756" s="126"/>
      <c r="J4756" s="124"/>
      <c r="K4756" s="124" t="s">
        <v>124</v>
      </c>
      <c r="L4756" s="126" t="s">
        <v>3024</v>
      </c>
      <c r="M4756" s="127"/>
      <c r="N4756" s="127"/>
    </row>
    <row r="4757" spans="6:14" x14ac:dyDescent="0.25">
      <c r="F4757" s="124" t="s">
        <v>535</v>
      </c>
      <c r="G4757" s="126" t="s">
        <v>3025</v>
      </c>
      <c r="H4757" s="126"/>
      <c r="I4757" s="126"/>
      <c r="J4757" s="124"/>
      <c r="K4757" s="124" t="s">
        <v>537</v>
      </c>
      <c r="L4757" s="126" t="s">
        <v>3026</v>
      </c>
      <c r="M4757" s="127"/>
      <c r="N4757" s="127"/>
    </row>
    <row r="4758" spans="6:14" x14ac:dyDescent="0.25">
      <c r="F4758" s="124" t="s">
        <v>539</v>
      </c>
      <c r="G4758" s="126" t="s">
        <v>1107</v>
      </c>
      <c r="H4758" s="126" t="s">
        <v>682</v>
      </c>
      <c r="I4758" s="128">
        <v>770792604</v>
      </c>
      <c r="J4758" s="124" t="s">
        <v>542</v>
      </c>
      <c r="K4758" s="126"/>
      <c r="L4758" s="126" t="s">
        <v>3027</v>
      </c>
      <c r="M4758" s="127"/>
      <c r="N4758" s="127"/>
    </row>
    <row r="4759" spans="6:14" x14ac:dyDescent="0.25">
      <c r="F4759" s="124"/>
      <c r="G4759" s="126"/>
      <c r="H4759" s="126"/>
      <c r="I4759" s="126"/>
      <c r="J4759" s="124"/>
      <c r="K4759" s="124" t="s">
        <v>544</v>
      </c>
      <c r="L4759" s="126"/>
      <c r="M4759" s="127"/>
      <c r="N4759" s="127"/>
    </row>
    <row r="4760" spans="6:14" x14ac:dyDescent="0.25">
      <c r="F4760" s="124" t="s">
        <v>545</v>
      </c>
      <c r="G4760" s="126" t="s">
        <v>198</v>
      </c>
      <c r="H4760" s="126"/>
      <c r="I4760" s="126"/>
      <c r="J4760" s="124"/>
      <c r="K4760" s="124" t="s">
        <v>546</v>
      </c>
      <c r="L4760" s="126" t="s">
        <v>3028</v>
      </c>
      <c r="M4760" s="127"/>
      <c r="N4760" s="127"/>
    </row>
    <row r="4761" spans="6:14" x14ac:dyDescent="0.25">
      <c r="F4761" s="126"/>
      <c r="G4761" s="126"/>
      <c r="H4761" s="126"/>
      <c r="I4761" s="126"/>
      <c r="J4761" s="126"/>
      <c r="K4761" s="126"/>
      <c r="L4761" s="126"/>
      <c r="M4761" s="127"/>
      <c r="N4761" s="127"/>
    </row>
    <row r="4762" spans="6:14" x14ac:dyDescent="0.25">
      <c r="F4762" s="124" t="s">
        <v>533</v>
      </c>
      <c r="G4762" s="128">
        <v>14177321</v>
      </c>
      <c r="H4762" s="126"/>
      <c r="I4762" s="126"/>
      <c r="J4762" s="124"/>
      <c r="K4762" s="124" t="s">
        <v>124</v>
      </c>
      <c r="L4762" s="131" t="s">
        <v>3029</v>
      </c>
      <c r="M4762" s="127"/>
      <c r="N4762" s="127"/>
    </row>
    <row r="4763" spans="6:14" x14ac:dyDescent="0.25">
      <c r="F4763" s="124" t="s">
        <v>535</v>
      </c>
      <c r="G4763" s="131" t="s">
        <v>3030</v>
      </c>
      <c r="H4763" s="131"/>
      <c r="I4763" s="131"/>
      <c r="J4763" s="126"/>
      <c r="K4763" s="126"/>
      <c r="L4763" s="131" t="s">
        <v>3017</v>
      </c>
      <c r="M4763" s="127"/>
      <c r="N4763" s="127"/>
    </row>
    <row r="4764" spans="6:14" x14ac:dyDescent="0.25">
      <c r="F4764" s="124"/>
      <c r="G4764" s="131" t="s">
        <v>3031</v>
      </c>
      <c r="H4764" s="131"/>
      <c r="I4764" s="131"/>
      <c r="J4764" s="124"/>
      <c r="K4764" s="124" t="s">
        <v>537</v>
      </c>
      <c r="L4764" s="126" t="s">
        <v>3032</v>
      </c>
      <c r="M4764" s="127"/>
      <c r="N4764" s="127"/>
    </row>
    <row r="4765" spans="6:14" x14ac:dyDescent="0.25">
      <c r="F4765" s="124" t="s">
        <v>539</v>
      </c>
      <c r="G4765" s="126" t="s">
        <v>987</v>
      </c>
      <c r="H4765" s="126" t="s">
        <v>970</v>
      </c>
      <c r="I4765" s="128">
        <v>606064630</v>
      </c>
      <c r="J4765" s="124" t="s">
        <v>542</v>
      </c>
      <c r="K4765" s="126"/>
      <c r="L4765" s="126" t="s">
        <v>3033</v>
      </c>
      <c r="M4765" s="127"/>
      <c r="N4765" s="127"/>
    </row>
    <row r="4766" spans="6:14" x14ac:dyDescent="0.25">
      <c r="F4766" s="124"/>
      <c r="G4766" s="126"/>
      <c r="H4766" s="126"/>
      <c r="I4766" s="126"/>
      <c r="J4766" s="124"/>
      <c r="K4766" s="124" t="s">
        <v>544</v>
      </c>
      <c r="L4766" s="126"/>
      <c r="M4766" s="127"/>
      <c r="N4766" s="127"/>
    </row>
    <row r="4767" spans="6:14" x14ac:dyDescent="0.25">
      <c r="F4767" s="124" t="s">
        <v>545</v>
      </c>
      <c r="G4767" s="126" t="s">
        <v>198</v>
      </c>
      <c r="H4767" s="126"/>
      <c r="I4767" s="126"/>
      <c r="J4767" s="124"/>
      <c r="K4767" s="124" t="s">
        <v>546</v>
      </c>
      <c r="L4767" s="126" t="s">
        <v>3034</v>
      </c>
      <c r="M4767" s="127"/>
      <c r="N4767" s="127"/>
    </row>
    <row r="4768" spans="6:14" x14ac:dyDescent="0.25">
      <c r="F4768" s="126"/>
      <c r="G4768" s="126"/>
      <c r="H4768" s="126"/>
      <c r="I4768" s="126"/>
      <c r="J4768" s="126"/>
      <c r="K4768" s="126"/>
      <c r="L4768" s="126"/>
      <c r="M4768" s="127"/>
      <c r="N4768" s="127"/>
    </row>
    <row r="4769" spans="6:14" x14ac:dyDescent="0.25">
      <c r="F4769" s="124" t="s">
        <v>533</v>
      </c>
      <c r="G4769" s="128">
        <v>14177421</v>
      </c>
      <c r="H4769" s="126"/>
      <c r="I4769" s="126"/>
      <c r="J4769" s="124"/>
      <c r="K4769" s="124" t="s">
        <v>124</v>
      </c>
      <c r="L4769" s="126" t="s">
        <v>3035</v>
      </c>
      <c r="M4769" s="127"/>
      <c r="N4769" s="127"/>
    </row>
    <row r="4770" spans="6:14" x14ac:dyDescent="0.25">
      <c r="F4770" s="124" t="s">
        <v>535</v>
      </c>
      <c r="G4770" s="131" t="s">
        <v>3036</v>
      </c>
      <c r="H4770" s="131"/>
      <c r="I4770" s="131"/>
      <c r="J4770" s="126"/>
      <c r="K4770" s="126"/>
      <c r="L4770" s="126"/>
      <c r="M4770" s="127"/>
      <c r="N4770" s="127"/>
    </row>
    <row r="4771" spans="6:14" x14ac:dyDescent="0.25">
      <c r="F4771" s="124"/>
      <c r="G4771" s="131" t="s">
        <v>3037</v>
      </c>
      <c r="H4771" s="131"/>
      <c r="I4771" s="131"/>
      <c r="J4771" s="124"/>
      <c r="K4771" s="124" t="s">
        <v>537</v>
      </c>
      <c r="L4771" s="126" t="s">
        <v>3038</v>
      </c>
      <c r="M4771" s="127"/>
      <c r="N4771" s="127"/>
    </row>
    <row r="4772" spans="6:14" x14ac:dyDescent="0.25">
      <c r="F4772" s="124" t="s">
        <v>539</v>
      </c>
      <c r="G4772" s="126" t="s">
        <v>3039</v>
      </c>
      <c r="H4772" s="126" t="s">
        <v>682</v>
      </c>
      <c r="I4772" s="128">
        <v>750244117</v>
      </c>
      <c r="J4772" s="124" t="s">
        <v>542</v>
      </c>
      <c r="K4772" s="126"/>
      <c r="L4772" s="126" t="s">
        <v>3040</v>
      </c>
      <c r="M4772" s="127"/>
      <c r="N4772" s="127"/>
    </row>
    <row r="4773" spans="6:14" x14ac:dyDescent="0.25">
      <c r="F4773" s="124"/>
      <c r="G4773" s="126"/>
      <c r="H4773" s="126"/>
      <c r="I4773" s="126"/>
      <c r="J4773" s="124"/>
      <c r="K4773" s="124" t="s">
        <v>544</v>
      </c>
      <c r="L4773" s="126"/>
      <c r="M4773" s="127"/>
      <c r="N4773" s="127"/>
    </row>
    <row r="4774" spans="6:14" x14ac:dyDescent="0.25">
      <c r="F4774" s="124" t="s">
        <v>545</v>
      </c>
      <c r="G4774" s="126" t="s">
        <v>198</v>
      </c>
      <c r="H4774" s="126"/>
      <c r="I4774" s="126"/>
      <c r="J4774" s="124"/>
      <c r="K4774" s="124" t="s">
        <v>546</v>
      </c>
      <c r="L4774" s="126" t="s">
        <v>3041</v>
      </c>
      <c r="M4774" s="127"/>
      <c r="N4774" s="127"/>
    </row>
    <row r="4775" spans="6:14" x14ac:dyDescent="0.25">
      <c r="F4775" s="126"/>
      <c r="G4775" s="126"/>
      <c r="H4775" s="126"/>
      <c r="I4775" s="126"/>
      <c r="J4775" s="126"/>
      <c r="K4775" s="126"/>
      <c r="L4775" s="126"/>
      <c r="M4775" s="127"/>
      <c r="N4775" s="127"/>
    </row>
    <row r="4776" spans="6:14" x14ac:dyDescent="0.25">
      <c r="F4776" s="126"/>
      <c r="G4776" s="126"/>
      <c r="H4776" s="126"/>
      <c r="I4776" s="126"/>
      <c r="J4776" s="129" t="s">
        <v>586</v>
      </c>
      <c r="K4776" s="130">
        <v>97</v>
      </c>
      <c r="L4776" s="129" t="s">
        <v>587</v>
      </c>
      <c r="M4776" s="127"/>
      <c r="N4776" s="127"/>
    </row>
    <row r="4777" spans="6:14" x14ac:dyDescent="0.25">
      <c r="F4777" s="126"/>
      <c r="G4777" s="126"/>
      <c r="H4777" s="126"/>
      <c r="I4777" s="126"/>
      <c r="J4777" s="126"/>
      <c r="K4777" s="126"/>
      <c r="L4777" s="126"/>
      <c r="M4777" s="127"/>
      <c r="N4777" s="127"/>
    </row>
    <row r="4778" spans="6:14" x14ac:dyDescent="0.25">
      <c r="F4778" s="124"/>
      <c r="G4778" s="124"/>
      <c r="H4778" s="124"/>
      <c r="I4778" s="126"/>
      <c r="J4778" s="126"/>
      <c r="K4778" s="126"/>
      <c r="L4778" s="126"/>
      <c r="M4778" s="127"/>
      <c r="N4778" s="127"/>
    </row>
    <row r="4779" spans="6:14" x14ac:dyDescent="0.25">
      <c r="F4779" s="126" t="s">
        <v>588</v>
      </c>
      <c r="G4779" s="126"/>
      <c r="H4779" s="126"/>
      <c r="I4779" s="126"/>
      <c r="J4779" s="126"/>
      <c r="K4779" s="126"/>
      <c r="L4779" s="126"/>
      <c r="M4779" s="127"/>
      <c r="N4779" s="127"/>
    </row>
    <row r="4780" spans="6:14" x14ac:dyDescent="0.25">
      <c r="F4780" s="126" t="s">
        <v>589</v>
      </c>
      <c r="G4780" s="126"/>
      <c r="H4780" s="126"/>
      <c r="I4780" s="126"/>
      <c r="J4780" s="126"/>
      <c r="K4780" s="126"/>
      <c r="L4780" s="126"/>
      <c r="M4780" s="127"/>
      <c r="N4780" s="127"/>
    </row>
    <row r="4781" spans="6:14" x14ac:dyDescent="0.25">
      <c r="F4781" s="126"/>
      <c r="G4781" s="126"/>
      <c r="H4781" s="126"/>
      <c r="I4781" s="126"/>
      <c r="J4781" s="126"/>
      <c r="K4781" s="126"/>
      <c r="L4781" s="126"/>
      <c r="M4781" s="127"/>
      <c r="N4781" s="127"/>
    </row>
    <row r="4782" spans="6:14" x14ac:dyDescent="0.25">
      <c r="F4782" s="124" t="s">
        <v>533</v>
      </c>
      <c r="G4782" s="128">
        <v>14177521</v>
      </c>
      <c r="H4782" s="126"/>
      <c r="I4782" s="126"/>
      <c r="J4782" s="124"/>
      <c r="K4782" s="124" t="s">
        <v>124</v>
      </c>
      <c r="L4782" s="126" t="s">
        <v>3042</v>
      </c>
      <c r="M4782" s="127"/>
      <c r="N4782" s="127"/>
    </row>
    <row r="4783" spans="6:14" x14ac:dyDescent="0.25">
      <c r="F4783" s="124" t="s">
        <v>535</v>
      </c>
      <c r="G4783" s="126" t="s">
        <v>3043</v>
      </c>
      <c r="H4783" s="126"/>
      <c r="I4783" s="126"/>
      <c r="J4783" s="124"/>
      <c r="K4783" s="124" t="s">
        <v>537</v>
      </c>
      <c r="L4783" s="126" t="s">
        <v>3038</v>
      </c>
      <c r="M4783" s="127"/>
      <c r="N4783" s="127"/>
    </row>
    <row r="4784" spans="6:14" x14ac:dyDescent="0.25">
      <c r="F4784" s="124" t="s">
        <v>539</v>
      </c>
      <c r="G4784" s="126" t="s">
        <v>3039</v>
      </c>
      <c r="H4784" s="126" t="s">
        <v>682</v>
      </c>
      <c r="I4784" s="128">
        <v>750244117</v>
      </c>
      <c r="J4784" s="124" t="s">
        <v>542</v>
      </c>
      <c r="K4784" s="126"/>
      <c r="L4784" s="126" t="s">
        <v>3040</v>
      </c>
      <c r="M4784" s="127"/>
      <c r="N4784" s="127"/>
    </row>
    <row r="4785" spans="6:14" x14ac:dyDescent="0.25">
      <c r="F4785" s="124"/>
      <c r="G4785" s="126"/>
      <c r="H4785" s="126"/>
      <c r="I4785" s="126"/>
      <c r="J4785" s="124"/>
      <c r="K4785" s="124" t="s">
        <v>544</v>
      </c>
      <c r="L4785" s="126"/>
      <c r="M4785" s="127"/>
      <c r="N4785" s="127"/>
    </row>
    <row r="4786" spans="6:14" x14ac:dyDescent="0.25">
      <c r="F4786" s="124" t="s">
        <v>545</v>
      </c>
      <c r="G4786" s="126" t="s">
        <v>198</v>
      </c>
      <c r="H4786" s="126"/>
      <c r="I4786" s="126"/>
      <c r="J4786" s="124"/>
      <c r="K4786" s="124" t="s">
        <v>546</v>
      </c>
      <c r="L4786" s="126" t="s">
        <v>3041</v>
      </c>
      <c r="M4786" s="127"/>
      <c r="N4786" s="127"/>
    </row>
    <row r="4787" spans="6:14" x14ac:dyDescent="0.25">
      <c r="F4787" s="126"/>
      <c r="G4787" s="126"/>
      <c r="H4787" s="126"/>
      <c r="I4787" s="126"/>
      <c r="J4787" s="126"/>
      <c r="K4787" s="126"/>
      <c r="L4787" s="126"/>
      <c r="M4787" s="127"/>
      <c r="N4787" s="127"/>
    </row>
    <row r="4788" spans="6:14" x14ac:dyDescent="0.25">
      <c r="F4788" s="124" t="s">
        <v>533</v>
      </c>
      <c r="G4788" s="128">
        <v>14177621</v>
      </c>
      <c r="H4788" s="126"/>
      <c r="I4788" s="126"/>
      <c r="J4788" s="124"/>
      <c r="K4788" s="124" t="s">
        <v>124</v>
      </c>
      <c r="L4788" s="131" t="s">
        <v>3044</v>
      </c>
      <c r="M4788" s="127"/>
      <c r="N4788" s="127"/>
    </row>
    <row r="4789" spans="6:14" x14ac:dyDescent="0.25">
      <c r="F4789" s="124" t="s">
        <v>535</v>
      </c>
      <c r="G4789" s="131" t="s">
        <v>3045</v>
      </c>
      <c r="H4789" s="131"/>
      <c r="I4789" s="131"/>
      <c r="J4789" s="126"/>
      <c r="K4789" s="126"/>
      <c r="L4789" s="131" t="s">
        <v>3046</v>
      </c>
      <c r="M4789" s="127"/>
      <c r="N4789" s="127"/>
    </row>
    <row r="4790" spans="6:14" x14ac:dyDescent="0.25">
      <c r="F4790" s="124"/>
      <c r="G4790" s="131" t="s">
        <v>3047</v>
      </c>
      <c r="H4790" s="131"/>
      <c r="I4790" s="131"/>
      <c r="J4790" s="124"/>
      <c r="K4790" s="124" t="s">
        <v>537</v>
      </c>
      <c r="L4790" s="126" t="s">
        <v>3038</v>
      </c>
      <c r="M4790" s="127"/>
      <c r="N4790" s="127"/>
    </row>
    <row r="4791" spans="6:14" x14ac:dyDescent="0.25">
      <c r="F4791" s="124" t="s">
        <v>539</v>
      </c>
      <c r="G4791" s="126" t="s">
        <v>3039</v>
      </c>
      <c r="H4791" s="126" t="s">
        <v>682</v>
      </c>
      <c r="I4791" s="128">
        <v>750244117</v>
      </c>
      <c r="J4791" s="124" t="s">
        <v>542</v>
      </c>
      <c r="K4791" s="126"/>
      <c r="L4791" s="126" t="s">
        <v>3040</v>
      </c>
      <c r="M4791" s="127"/>
      <c r="N4791" s="127"/>
    </row>
    <row r="4792" spans="6:14" x14ac:dyDescent="0.25">
      <c r="F4792" s="124"/>
      <c r="G4792" s="126"/>
      <c r="H4792" s="126"/>
      <c r="I4792" s="126"/>
      <c r="J4792" s="124"/>
      <c r="K4792" s="124" t="s">
        <v>544</v>
      </c>
      <c r="L4792" s="126"/>
      <c r="M4792" s="127"/>
      <c r="N4792" s="127"/>
    </row>
    <row r="4793" spans="6:14" x14ac:dyDescent="0.25">
      <c r="F4793" s="124" t="s">
        <v>545</v>
      </c>
      <c r="G4793" s="126" t="s">
        <v>198</v>
      </c>
      <c r="H4793" s="126"/>
      <c r="I4793" s="126"/>
      <c r="J4793" s="124"/>
      <c r="K4793" s="124" t="s">
        <v>546</v>
      </c>
      <c r="L4793" s="126" t="s">
        <v>3041</v>
      </c>
      <c r="M4793" s="127"/>
      <c r="N4793" s="127"/>
    </row>
    <row r="4794" spans="6:14" x14ac:dyDescent="0.25">
      <c r="F4794" s="126"/>
      <c r="G4794" s="126"/>
      <c r="H4794" s="126"/>
      <c r="I4794" s="126"/>
      <c r="J4794" s="126"/>
      <c r="K4794" s="126"/>
      <c r="L4794" s="126"/>
      <c r="M4794" s="127"/>
      <c r="N4794" s="127"/>
    </row>
    <row r="4795" spans="6:14" x14ac:dyDescent="0.25">
      <c r="F4795" s="124" t="s">
        <v>533</v>
      </c>
      <c r="G4795" s="128">
        <v>14177821</v>
      </c>
      <c r="H4795" s="126"/>
      <c r="I4795" s="126"/>
      <c r="J4795" s="124"/>
      <c r="K4795" s="124" t="s">
        <v>124</v>
      </c>
      <c r="L4795" s="131" t="s">
        <v>3048</v>
      </c>
      <c r="M4795" s="127"/>
      <c r="N4795" s="127"/>
    </row>
    <row r="4796" spans="6:14" x14ac:dyDescent="0.25">
      <c r="F4796" s="124" t="s">
        <v>535</v>
      </c>
      <c r="G4796" s="131" t="s">
        <v>3049</v>
      </c>
      <c r="H4796" s="131"/>
      <c r="I4796" s="131"/>
      <c r="J4796" s="126"/>
      <c r="K4796" s="126"/>
      <c r="L4796" s="131" t="s">
        <v>3050</v>
      </c>
      <c r="M4796" s="127"/>
      <c r="N4796" s="127"/>
    </row>
    <row r="4797" spans="6:14" x14ac:dyDescent="0.25">
      <c r="F4797" s="124"/>
      <c r="G4797" s="131" t="s">
        <v>3047</v>
      </c>
      <c r="H4797" s="131"/>
      <c r="I4797" s="131"/>
      <c r="J4797" s="124"/>
      <c r="K4797" s="124" t="s">
        <v>537</v>
      </c>
      <c r="L4797" s="126" t="s">
        <v>3038</v>
      </c>
      <c r="M4797" s="127"/>
      <c r="N4797" s="127"/>
    </row>
    <row r="4798" spans="6:14" x14ac:dyDescent="0.25">
      <c r="F4798" s="124" t="s">
        <v>539</v>
      </c>
      <c r="G4798" s="126" t="s">
        <v>3039</v>
      </c>
      <c r="H4798" s="126" t="s">
        <v>682</v>
      </c>
      <c r="I4798" s="128">
        <v>750244117</v>
      </c>
      <c r="J4798" s="124" t="s">
        <v>542</v>
      </c>
      <c r="K4798" s="126"/>
      <c r="L4798" s="126" t="s">
        <v>3040</v>
      </c>
      <c r="M4798" s="127"/>
      <c r="N4798" s="127"/>
    </row>
    <row r="4799" spans="6:14" x14ac:dyDescent="0.25">
      <c r="F4799" s="124"/>
      <c r="G4799" s="126"/>
      <c r="H4799" s="126"/>
      <c r="I4799" s="126"/>
      <c r="J4799" s="124"/>
      <c r="K4799" s="124" t="s">
        <v>544</v>
      </c>
      <c r="L4799" s="126"/>
      <c r="M4799" s="127"/>
      <c r="N4799" s="127"/>
    </row>
    <row r="4800" spans="6:14" x14ac:dyDescent="0.25">
      <c r="F4800" s="124" t="s">
        <v>545</v>
      </c>
      <c r="G4800" s="126" t="s">
        <v>198</v>
      </c>
      <c r="H4800" s="126"/>
      <c r="I4800" s="126"/>
      <c r="J4800" s="124"/>
      <c r="K4800" s="124" t="s">
        <v>546</v>
      </c>
      <c r="L4800" s="126" t="s">
        <v>3041</v>
      </c>
      <c r="M4800" s="127"/>
      <c r="N4800" s="127"/>
    </row>
    <row r="4801" spans="6:14" x14ac:dyDescent="0.25">
      <c r="F4801" s="126"/>
      <c r="G4801" s="126"/>
      <c r="H4801" s="126"/>
      <c r="I4801" s="126"/>
      <c r="J4801" s="126"/>
      <c r="K4801" s="126"/>
      <c r="L4801" s="126"/>
      <c r="M4801" s="127"/>
      <c r="N4801" s="127"/>
    </row>
    <row r="4802" spans="6:14" x14ac:dyDescent="0.25">
      <c r="F4802" s="124" t="s">
        <v>533</v>
      </c>
      <c r="G4802" s="128">
        <v>14177921</v>
      </c>
      <c r="H4802" s="126"/>
      <c r="I4802" s="126"/>
      <c r="J4802" s="124"/>
      <c r="K4802" s="124" t="s">
        <v>124</v>
      </c>
      <c r="L4802" s="131" t="s">
        <v>3051</v>
      </c>
      <c r="M4802" s="127"/>
      <c r="N4802" s="127"/>
    </row>
    <row r="4803" spans="6:14" x14ac:dyDescent="0.25">
      <c r="F4803" s="124" t="s">
        <v>535</v>
      </c>
      <c r="G4803" s="131" t="s">
        <v>3052</v>
      </c>
      <c r="H4803" s="131"/>
      <c r="I4803" s="131"/>
      <c r="J4803" s="126"/>
      <c r="K4803" s="126"/>
      <c r="L4803" s="131" t="s">
        <v>3050</v>
      </c>
      <c r="M4803" s="127"/>
      <c r="N4803" s="127"/>
    </row>
    <row r="4804" spans="6:14" x14ac:dyDescent="0.25">
      <c r="F4804" s="124"/>
      <c r="G4804" s="131" t="s">
        <v>3047</v>
      </c>
      <c r="H4804" s="131"/>
      <c r="I4804" s="131"/>
      <c r="J4804" s="124"/>
      <c r="K4804" s="124" t="s">
        <v>537</v>
      </c>
      <c r="L4804" s="126" t="s">
        <v>3038</v>
      </c>
      <c r="M4804" s="127"/>
      <c r="N4804" s="127"/>
    </row>
    <row r="4805" spans="6:14" x14ac:dyDescent="0.25">
      <c r="F4805" s="124" t="s">
        <v>539</v>
      </c>
      <c r="G4805" s="126" t="s">
        <v>3039</v>
      </c>
      <c r="H4805" s="126" t="s">
        <v>682</v>
      </c>
      <c r="I4805" s="128">
        <v>750244117</v>
      </c>
      <c r="J4805" s="124" t="s">
        <v>542</v>
      </c>
      <c r="K4805" s="126"/>
      <c r="L4805" s="126" t="s">
        <v>3040</v>
      </c>
      <c r="M4805" s="127"/>
      <c r="N4805" s="127"/>
    </row>
    <row r="4806" spans="6:14" x14ac:dyDescent="0.25">
      <c r="F4806" s="124"/>
      <c r="G4806" s="126"/>
      <c r="H4806" s="126"/>
      <c r="I4806" s="126"/>
      <c r="J4806" s="124"/>
      <c r="K4806" s="124" t="s">
        <v>544</v>
      </c>
      <c r="L4806" s="126"/>
      <c r="M4806" s="127"/>
      <c r="N4806" s="127"/>
    </row>
    <row r="4807" spans="6:14" x14ac:dyDescent="0.25">
      <c r="F4807" s="124" t="s">
        <v>545</v>
      </c>
      <c r="G4807" s="126" t="s">
        <v>198</v>
      </c>
      <c r="H4807" s="126"/>
      <c r="I4807" s="126"/>
      <c r="J4807" s="124"/>
      <c r="K4807" s="124" t="s">
        <v>546</v>
      </c>
      <c r="L4807" s="126" t="s">
        <v>3041</v>
      </c>
      <c r="M4807" s="127"/>
      <c r="N4807" s="127"/>
    </row>
    <row r="4808" spans="6:14" x14ac:dyDescent="0.25">
      <c r="F4808" s="126"/>
      <c r="G4808" s="126"/>
      <c r="H4808" s="126"/>
      <c r="I4808" s="126"/>
      <c r="J4808" s="126"/>
      <c r="K4808" s="126"/>
      <c r="L4808" s="126"/>
      <c r="M4808" s="127"/>
      <c r="N4808" s="127"/>
    </row>
    <row r="4809" spans="6:14" x14ac:dyDescent="0.25">
      <c r="F4809" s="124" t="s">
        <v>533</v>
      </c>
      <c r="G4809" s="128">
        <v>14178021</v>
      </c>
      <c r="H4809" s="126"/>
      <c r="I4809" s="126"/>
      <c r="J4809" s="124"/>
      <c r="K4809" s="124" t="s">
        <v>124</v>
      </c>
      <c r="L4809" s="131" t="s">
        <v>3053</v>
      </c>
      <c r="M4809" s="127"/>
      <c r="N4809" s="127"/>
    </row>
    <row r="4810" spans="6:14" x14ac:dyDescent="0.25">
      <c r="F4810" s="124" t="s">
        <v>535</v>
      </c>
      <c r="G4810" s="131" t="s">
        <v>3054</v>
      </c>
      <c r="H4810" s="131"/>
      <c r="I4810" s="131"/>
      <c r="J4810" s="126"/>
      <c r="K4810" s="126"/>
      <c r="L4810" s="131" t="s">
        <v>3050</v>
      </c>
      <c r="M4810" s="127"/>
      <c r="N4810" s="127"/>
    </row>
    <row r="4811" spans="6:14" x14ac:dyDescent="0.25">
      <c r="F4811" s="124"/>
      <c r="G4811" s="131" t="s">
        <v>3047</v>
      </c>
      <c r="H4811" s="131"/>
      <c r="I4811" s="131"/>
      <c r="J4811" s="124"/>
      <c r="K4811" s="124" t="s">
        <v>537</v>
      </c>
      <c r="L4811" s="126" t="s">
        <v>3038</v>
      </c>
      <c r="M4811" s="127"/>
      <c r="N4811" s="127"/>
    </row>
    <row r="4812" spans="6:14" x14ac:dyDescent="0.25">
      <c r="F4812" s="124" t="s">
        <v>539</v>
      </c>
      <c r="G4812" s="126" t="s">
        <v>3039</v>
      </c>
      <c r="H4812" s="126" t="s">
        <v>682</v>
      </c>
      <c r="I4812" s="128">
        <v>750244117</v>
      </c>
      <c r="J4812" s="124" t="s">
        <v>542</v>
      </c>
      <c r="K4812" s="126"/>
      <c r="L4812" s="126" t="s">
        <v>3040</v>
      </c>
      <c r="M4812" s="127"/>
      <c r="N4812" s="127"/>
    </row>
    <row r="4813" spans="6:14" x14ac:dyDescent="0.25">
      <c r="F4813" s="124"/>
      <c r="G4813" s="126"/>
      <c r="H4813" s="126"/>
      <c r="I4813" s="126"/>
      <c r="J4813" s="124"/>
      <c r="K4813" s="124" t="s">
        <v>544</v>
      </c>
      <c r="L4813" s="126"/>
      <c r="M4813" s="127"/>
      <c r="N4813" s="127"/>
    </row>
    <row r="4814" spans="6:14" x14ac:dyDescent="0.25">
      <c r="F4814" s="124" t="s">
        <v>545</v>
      </c>
      <c r="G4814" s="126" t="s">
        <v>198</v>
      </c>
      <c r="H4814" s="126"/>
      <c r="I4814" s="126"/>
      <c r="J4814" s="124"/>
      <c r="K4814" s="124" t="s">
        <v>546</v>
      </c>
      <c r="L4814" s="126" t="s">
        <v>3041</v>
      </c>
      <c r="M4814" s="127"/>
      <c r="N4814" s="127"/>
    </row>
    <row r="4815" spans="6:14" x14ac:dyDescent="0.25">
      <c r="F4815" s="126"/>
      <c r="G4815" s="126"/>
      <c r="H4815" s="126"/>
      <c r="I4815" s="126"/>
      <c r="J4815" s="126"/>
      <c r="K4815" s="126"/>
      <c r="L4815" s="126"/>
      <c r="M4815" s="127"/>
      <c r="N4815" s="127"/>
    </row>
    <row r="4816" spans="6:14" x14ac:dyDescent="0.25">
      <c r="F4816" s="124" t="s">
        <v>533</v>
      </c>
      <c r="G4816" s="128">
        <v>14178121</v>
      </c>
      <c r="H4816" s="126"/>
      <c r="I4816" s="126"/>
      <c r="J4816" s="124"/>
      <c r="K4816" s="124" t="s">
        <v>124</v>
      </c>
      <c r="L4816" s="131" t="s">
        <v>3055</v>
      </c>
      <c r="M4816" s="127"/>
      <c r="N4816" s="127"/>
    </row>
    <row r="4817" spans="6:14" x14ac:dyDescent="0.25">
      <c r="F4817" s="124" t="s">
        <v>535</v>
      </c>
      <c r="G4817" s="131" t="s">
        <v>3056</v>
      </c>
      <c r="H4817" s="131"/>
      <c r="I4817" s="131"/>
      <c r="J4817" s="126"/>
      <c r="K4817" s="126"/>
      <c r="L4817" s="131" t="s">
        <v>3050</v>
      </c>
      <c r="M4817" s="127"/>
      <c r="N4817" s="127"/>
    </row>
    <row r="4818" spans="6:14" x14ac:dyDescent="0.25">
      <c r="F4818" s="124"/>
      <c r="G4818" s="131" t="s">
        <v>3047</v>
      </c>
      <c r="H4818" s="131"/>
      <c r="I4818" s="131"/>
      <c r="J4818" s="124"/>
      <c r="K4818" s="124" t="s">
        <v>537</v>
      </c>
      <c r="L4818" s="126" t="s">
        <v>3038</v>
      </c>
      <c r="M4818" s="127"/>
      <c r="N4818" s="127"/>
    </row>
    <row r="4819" spans="6:14" x14ac:dyDescent="0.25">
      <c r="F4819" s="124" t="s">
        <v>539</v>
      </c>
      <c r="G4819" s="126" t="s">
        <v>3039</v>
      </c>
      <c r="H4819" s="126" t="s">
        <v>682</v>
      </c>
      <c r="I4819" s="128">
        <v>750244117</v>
      </c>
      <c r="J4819" s="124" t="s">
        <v>542</v>
      </c>
      <c r="K4819" s="126"/>
      <c r="L4819" s="126" t="s">
        <v>3040</v>
      </c>
      <c r="M4819" s="127"/>
      <c r="N4819" s="127"/>
    </row>
    <row r="4820" spans="6:14" x14ac:dyDescent="0.25">
      <c r="F4820" s="124"/>
      <c r="G4820" s="126"/>
      <c r="H4820" s="126"/>
      <c r="I4820" s="126"/>
      <c r="J4820" s="124"/>
      <c r="K4820" s="124" t="s">
        <v>544</v>
      </c>
      <c r="L4820" s="126"/>
      <c r="M4820" s="127"/>
      <c r="N4820" s="127"/>
    </row>
    <row r="4821" spans="6:14" x14ac:dyDescent="0.25">
      <c r="F4821" s="124" t="s">
        <v>545</v>
      </c>
      <c r="G4821" s="126" t="s">
        <v>198</v>
      </c>
      <c r="H4821" s="126"/>
      <c r="I4821" s="126"/>
      <c r="J4821" s="124"/>
      <c r="K4821" s="124" t="s">
        <v>546</v>
      </c>
      <c r="L4821" s="126" t="s">
        <v>3041</v>
      </c>
      <c r="M4821" s="127"/>
      <c r="N4821" s="127"/>
    </row>
    <row r="4822" spans="6:14" x14ac:dyDescent="0.25">
      <c r="F4822" s="126"/>
      <c r="G4822" s="126"/>
      <c r="H4822" s="126"/>
      <c r="I4822" s="126"/>
      <c r="J4822" s="126"/>
      <c r="K4822" s="126"/>
      <c r="L4822" s="126"/>
      <c r="M4822" s="127"/>
      <c r="N4822" s="127"/>
    </row>
    <row r="4823" spans="6:14" x14ac:dyDescent="0.25">
      <c r="F4823" s="124" t="s">
        <v>533</v>
      </c>
      <c r="G4823" s="128">
        <v>14178221</v>
      </c>
      <c r="H4823" s="126"/>
      <c r="I4823" s="126"/>
      <c r="J4823" s="124"/>
      <c r="K4823" s="124" t="s">
        <v>124</v>
      </c>
      <c r="L4823" s="131" t="s">
        <v>3057</v>
      </c>
      <c r="M4823" s="127"/>
      <c r="N4823" s="127"/>
    </row>
    <row r="4824" spans="6:14" x14ac:dyDescent="0.25">
      <c r="F4824" s="126"/>
      <c r="G4824" s="126"/>
      <c r="H4824" s="126"/>
      <c r="I4824" s="126"/>
      <c r="J4824" s="126"/>
      <c r="K4824" s="126"/>
      <c r="L4824" s="131" t="s">
        <v>3050</v>
      </c>
      <c r="M4824" s="127"/>
      <c r="N4824" s="127"/>
    </row>
    <row r="4825" spans="6:14" x14ac:dyDescent="0.25">
      <c r="F4825" s="124" t="s">
        <v>535</v>
      </c>
      <c r="G4825" s="126" t="s">
        <v>3058</v>
      </c>
      <c r="H4825" s="126"/>
      <c r="I4825" s="126"/>
      <c r="J4825" s="124"/>
      <c r="K4825" s="124" t="s">
        <v>537</v>
      </c>
      <c r="L4825" s="126" t="s">
        <v>3038</v>
      </c>
      <c r="M4825" s="127"/>
      <c r="N4825" s="127"/>
    </row>
    <row r="4826" spans="6:14" x14ac:dyDescent="0.25">
      <c r="F4826" s="124" t="s">
        <v>539</v>
      </c>
      <c r="G4826" s="126" t="s">
        <v>3039</v>
      </c>
      <c r="H4826" s="126" t="s">
        <v>682</v>
      </c>
      <c r="I4826" s="128">
        <v>750244117</v>
      </c>
      <c r="J4826" s="124" t="s">
        <v>542</v>
      </c>
      <c r="K4826" s="126"/>
      <c r="L4826" s="126" t="s">
        <v>3040</v>
      </c>
      <c r="M4826" s="127"/>
      <c r="N4826" s="127"/>
    </row>
    <row r="4827" spans="6:14" x14ac:dyDescent="0.25">
      <c r="F4827" s="124"/>
      <c r="G4827" s="126"/>
      <c r="H4827" s="126"/>
      <c r="I4827" s="126"/>
      <c r="J4827" s="124"/>
      <c r="K4827" s="124" t="s">
        <v>544</v>
      </c>
      <c r="L4827" s="126"/>
      <c r="M4827" s="127"/>
      <c r="N4827" s="127"/>
    </row>
    <row r="4828" spans="6:14" x14ac:dyDescent="0.25">
      <c r="F4828" s="124" t="s">
        <v>545</v>
      </c>
      <c r="G4828" s="126" t="s">
        <v>198</v>
      </c>
      <c r="H4828" s="126"/>
      <c r="I4828" s="126"/>
      <c r="J4828" s="124"/>
      <c r="K4828" s="124" t="s">
        <v>546</v>
      </c>
      <c r="L4828" s="126" t="s">
        <v>3041</v>
      </c>
      <c r="M4828" s="127"/>
      <c r="N4828" s="127"/>
    </row>
    <row r="4829" spans="6:14" x14ac:dyDescent="0.25">
      <c r="F4829" s="126"/>
      <c r="G4829" s="126"/>
      <c r="H4829" s="126"/>
      <c r="I4829" s="126"/>
      <c r="J4829" s="126"/>
      <c r="K4829" s="126"/>
      <c r="L4829" s="126"/>
      <c r="M4829" s="127"/>
      <c r="N4829" s="127"/>
    </row>
    <row r="4830" spans="6:14" x14ac:dyDescent="0.25">
      <c r="F4830" s="126"/>
      <c r="G4830" s="126"/>
      <c r="H4830" s="126"/>
      <c r="I4830" s="126"/>
      <c r="J4830" s="129" t="s">
        <v>586</v>
      </c>
      <c r="K4830" s="130">
        <v>98</v>
      </c>
      <c r="L4830" s="129" t="s">
        <v>587</v>
      </c>
      <c r="M4830" s="127"/>
      <c r="N4830" s="127"/>
    </row>
    <row r="4831" spans="6:14" x14ac:dyDescent="0.25">
      <c r="F4831" s="126"/>
      <c r="G4831" s="126"/>
      <c r="H4831" s="126"/>
      <c r="I4831" s="126"/>
      <c r="J4831" s="126"/>
      <c r="K4831" s="126"/>
      <c r="L4831" s="126"/>
      <c r="M4831" s="127"/>
      <c r="N4831" s="127"/>
    </row>
    <row r="4832" spans="6:14" x14ac:dyDescent="0.25">
      <c r="F4832" s="124"/>
      <c r="G4832" s="124"/>
      <c r="H4832" s="124"/>
      <c r="I4832" s="126"/>
      <c r="J4832" s="126"/>
      <c r="K4832" s="126"/>
      <c r="L4832" s="126"/>
      <c r="M4832" s="127"/>
      <c r="N4832" s="127"/>
    </row>
    <row r="4833" spans="6:14" x14ac:dyDescent="0.25">
      <c r="F4833" s="126" t="s">
        <v>588</v>
      </c>
      <c r="G4833" s="126"/>
      <c r="H4833" s="126"/>
      <c r="I4833" s="126"/>
      <c r="J4833" s="126"/>
      <c r="K4833" s="126"/>
      <c r="L4833" s="126"/>
      <c r="M4833" s="127"/>
      <c r="N4833" s="127"/>
    </row>
    <row r="4834" spans="6:14" x14ac:dyDescent="0.25">
      <c r="F4834" s="126" t="s">
        <v>589</v>
      </c>
      <c r="G4834" s="126"/>
      <c r="H4834" s="126"/>
      <c r="I4834" s="126"/>
      <c r="J4834" s="126"/>
      <c r="K4834" s="126"/>
      <c r="L4834" s="126"/>
      <c r="M4834" s="127"/>
      <c r="N4834" s="127"/>
    </row>
    <row r="4835" spans="6:14" x14ac:dyDescent="0.25">
      <c r="F4835" s="126"/>
      <c r="G4835" s="126"/>
      <c r="H4835" s="126"/>
      <c r="I4835" s="126"/>
      <c r="J4835" s="126"/>
      <c r="K4835" s="126"/>
      <c r="L4835" s="126"/>
      <c r="M4835" s="127"/>
      <c r="N4835" s="127"/>
    </row>
    <row r="4836" spans="6:14" x14ac:dyDescent="0.25">
      <c r="F4836" s="124" t="s">
        <v>533</v>
      </c>
      <c r="G4836" s="128">
        <v>14178321</v>
      </c>
      <c r="H4836" s="126"/>
      <c r="I4836" s="126"/>
      <c r="J4836" s="124"/>
      <c r="K4836" s="124" t="s">
        <v>124</v>
      </c>
      <c r="L4836" s="131" t="s">
        <v>3059</v>
      </c>
      <c r="M4836" s="127"/>
      <c r="N4836" s="127"/>
    </row>
    <row r="4837" spans="6:14" x14ac:dyDescent="0.25">
      <c r="F4837" s="124" t="s">
        <v>535</v>
      </c>
      <c r="G4837" s="131" t="s">
        <v>3060</v>
      </c>
      <c r="H4837" s="131"/>
      <c r="I4837" s="131"/>
      <c r="J4837" s="126"/>
      <c r="K4837" s="126"/>
      <c r="L4837" s="131" t="s">
        <v>3050</v>
      </c>
      <c r="M4837" s="127"/>
      <c r="N4837" s="127"/>
    </row>
    <row r="4838" spans="6:14" x14ac:dyDescent="0.25">
      <c r="F4838" s="124"/>
      <c r="G4838" s="131" t="s">
        <v>3037</v>
      </c>
      <c r="H4838" s="131"/>
      <c r="I4838" s="131"/>
      <c r="J4838" s="124"/>
      <c r="K4838" s="124" t="s">
        <v>537</v>
      </c>
      <c r="L4838" s="126" t="s">
        <v>3038</v>
      </c>
      <c r="M4838" s="127"/>
      <c r="N4838" s="127"/>
    </row>
    <row r="4839" spans="6:14" x14ac:dyDescent="0.25">
      <c r="F4839" s="124" t="s">
        <v>539</v>
      </c>
      <c r="G4839" s="126" t="s">
        <v>3039</v>
      </c>
      <c r="H4839" s="126" t="s">
        <v>682</v>
      </c>
      <c r="I4839" s="128">
        <v>750244117</v>
      </c>
      <c r="J4839" s="124" t="s">
        <v>542</v>
      </c>
      <c r="K4839" s="126"/>
      <c r="L4839" s="126" t="s">
        <v>3040</v>
      </c>
      <c r="M4839" s="127"/>
      <c r="N4839" s="127"/>
    </row>
    <row r="4840" spans="6:14" x14ac:dyDescent="0.25">
      <c r="F4840" s="124"/>
      <c r="G4840" s="126"/>
      <c r="H4840" s="126"/>
      <c r="I4840" s="126"/>
      <c r="J4840" s="124"/>
      <c r="K4840" s="124" t="s">
        <v>544</v>
      </c>
      <c r="L4840" s="126"/>
      <c r="M4840" s="127"/>
      <c r="N4840" s="127"/>
    </row>
    <row r="4841" spans="6:14" x14ac:dyDescent="0.25">
      <c r="F4841" s="124" t="s">
        <v>545</v>
      </c>
      <c r="G4841" s="126" t="s">
        <v>198</v>
      </c>
      <c r="H4841" s="126"/>
      <c r="I4841" s="126"/>
      <c r="J4841" s="124"/>
      <c r="K4841" s="124" t="s">
        <v>546</v>
      </c>
      <c r="L4841" s="126" t="s">
        <v>3041</v>
      </c>
      <c r="M4841" s="127"/>
      <c r="N4841" s="127"/>
    </row>
    <row r="4842" spans="6:14" x14ac:dyDescent="0.25">
      <c r="F4842" s="126"/>
      <c r="G4842" s="126"/>
      <c r="H4842" s="126"/>
      <c r="I4842" s="126"/>
      <c r="J4842" s="126"/>
      <c r="K4842" s="126"/>
      <c r="L4842" s="126"/>
      <c r="M4842" s="127"/>
      <c r="N4842" s="127"/>
    </row>
    <row r="4843" spans="6:14" x14ac:dyDescent="0.25">
      <c r="F4843" s="124" t="s">
        <v>533</v>
      </c>
      <c r="G4843" s="128">
        <v>14178421</v>
      </c>
      <c r="H4843" s="126"/>
      <c r="I4843" s="126"/>
      <c r="J4843" s="124"/>
      <c r="K4843" s="124" t="s">
        <v>124</v>
      </c>
      <c r="L4843" s="126" t="s">
        <v>3061</v>
      </c>
      <c r="M4843" s="127"/>
      <c r="N4843" s="127"/>
    </row>
    <row r="4844" spans="6:14" x14ac:dyDescent="0.25">
      <c r="F4844" s="124" t="s">
        <v>535</v>
      </c>
      <c r="G4844" s="126" t="s">
        <v>3062</v>
      </c>
      <c r="H4844" s="126"/>
      <c r="I4844" s="126"/>
      <c r="J4844" s="124"/>
      <c r="K4844" s="124" t="s">
        <v>537</v>
      </c>
      <c r="L4844" s="126" t="s">
        <v>3063</v>
      </c>
      <c r="M4844" s="127"/>
      <c r="N4844" s="127"/>
    </row>
    <row r="4845" spans="6:14" x14ac:dyDescent="0.25">
      <c r="F4845" s="124" t="s">
        <v>539</v>
      </c>
      <c r="G4845" s="126" t="s">
        <v>987</v>
      </c>
      <c r="H4845" s="126" t="s">
        <v>970</v>
      </c>
      <c r="I4845" s="128">
        <v>606117610</v>
      </c>
      <c r="J4845" s="124" t="s">
        <v>542</v>
      </c>
      <c r="K4845" s="126"/>
      <c r="L4845" s="126" t="s">
        <v>3064</v>
      </c>
      <c r="M4845" s="127"/>
      <c r="N4845" s="127"/>
    </row>
    <row r="4846" spans="6:14" x14ac:dyDescent="0.25">
      <c r="F4846" s="124"/>
      <c r="G4846" s="126"/>
      <c r="H4846" s="126"/>
      <c r="I4846" s="126"/>
      <c r="J4846" s="124"/>
      <c r="K4846" s="124" t="s">
        <v>544</v>
      </c>
      <c r="L4846" s="126"/>
      <c r="M4846" s="127"/>
      <c r="N4846" s="127"/>
    </row>
    <row r="4847" spans="6:14" x14ac:dyDescent="0.25">
      <c r="F4847" s="124" t="s">
        <v>545</v>
      </c>
      <c r="G4847" s="126" t="s">
        <v>198</v>
      </c>
      <c r="H4847" s="126"/>
      <c r="I4847" s="126"/>
      <c r="J4847" s="124"/>
      <c r="K4847" s="124" t="s">
        <v>546</v>
      </c>
      <c r="L4847" s="126" t="s">
        <v>3065</v>
      </c>
      <c r="M4847" s="127"/>
      <c r="N4847" s="127"/>
    </row>
    <row r="4848" spans="6:14" x14ac:dyDescent="0.25">
      <c r="F4848" s="126"/>
      <c r="G4848" s="126"/>
      <c r="H4848" s="126"/>
      <c r="I4848" s="126"/>
      <c r="J4848" s="126"/>
      <c r="K4848" s="126"/>
      <c r="L4848" s="126"/>
      <c r="M4848" s="127"/>
      <c r="N4848" s="127"/>
    </row>
    <row r="4849" spans="6:14" x14ac:dyDescent="0.25">
      <c r="F4849" s="124" t="s">
        <v>533</v>
      </c>
      <c r="G4849" s="128">
        <v>14178521</v>
      </c>
      <c r="H4849" s="126"/>
      <c r="I4849" s="126"/>
      <c r="J4849" s="124"/>
      <c r="K4849" s="124" t="s">
        <v>124</v>
      </c>
      <c r="L4849" s="126" t="s">
        <v>3066</v>
      </c>
      <c r="M4849" s="127"/>
      <c r="N4849" s="127"/>
    </row>
    <row r="4850" spans="6:14" x14ac:dyDescent="0.25">
      <c r="F4850" s="124" t="s">
        <v>535</v>
      </c>
      <c r="G4850" s="126" t="s">
        <v>3067</v>
      </c>
      <c r="H4850" s="126"/>
      <c r="I4850" s="126"/>
      <c r="J4850" s="124"/>
      <c r="K4850" s="124" t="s">
        <v>537</v>
      </c>
      <c r="L4850" s="126" t="s">
        <v>3063</v>
      </c>
      <c r="M4850" s="127"/>
      <c r="N4850" s="127"/>
    </row>
    <row r="4851" spans="6:14" x14ac:dyDescent="0.25">
      <c r="F4851" s="124" t="s">
        <v>539</v>
      </c>
      <c r="G4851" s="126" t="s">
        <v>987</v>
      </c>
      <c r="H4851" s="126" t="s">
        <v>970</v>
      </c>
      <c r="I4851" s="128">
        <v>606117610</v>
      </c>
      <c r="J4851" s="124" t="s">
        <v>542</v>
      </c>
      <c r="K4851" s="126"/>
      <c r="L4851" s="126" t="s">
        <v>3064</v>
      </c>
      <c r="M4851" s="127"/>
      <c r="N4851" s="127"/>
    </row>
    <row r="4852" spans="6:14" x14ac:dyDescent="0.25">
      <c r="F4852" s="124"/>
      <c r="G4852" s="126"/>
      <c r="H4852" s="126"/>
      <c r="I4852" s="126"/>
      <c r="J4852" s="124"/>
      <c r="K4852" s="124" t="s">
        <v>544</v>
      </c>
      <c r="L4852" s="126"/>
      <c r="M4852" s="127"/>
      <c r="N4852" s="127"/>
    </row>
    <row r="4853" spans="6:14" x14ac:dyDescent="0.25">
      <c r="F4853" s="124" t="s">
        <v>545</v>
      </c>
      <c r="G4853" s="126" t="s">
        <v>198</v>
      </c>
      <c r="H4853" s="126"/>
      <c r="I4853" s="126"/>
      <c r="J4853" s="124"/>
      <c r="K4853" s="124" t="s">
        <v>546</v>
      </c>
      <c r="L4853" s="126" t="s">
        <v>3065</v>
      </c>
      <c r="M4853" s="127"/>
      <c r="N4853" s="127"/>
    </row>
    <row r="4854" spans="6:14" x14ac:dyDescent="0.25">
      <c r="F4854" s="126"/>
      <c r="G4854" s="126"/>
      <c r="H4854" s="126"/>
      <c r="I4854" s="126"/>
      <c r="J4854" s="126"/>
      <c r="K4854" s="126"/>
      <c r="L4854" s="126"/>
      <c r="M4854" s="127"/>
      <c r="N4854" s="127"/>
    </row>
    <row r="4855" spans="6:14" x14ac:dyDescent="0.25">
      <c r="F4855" s="124" t="s">
        <v>533</v>
      </c>
      <c r="G4855" s="128">
        <v>14178621</v>
      </c>
      <c r="H4855" s="126"/>
      <c r="I4855" s="126"/>
      <c r="J4855" s="124"/>
      <c r="K4855" s="124" t="s">
        <v>124</v>
      </c>
      <c r="L4855" s="126" t="s">
        <v>3068</v>
      </c>
      <c r="M4855" s="127"/>
      <c r="N4855" s="127"/>
    </row>
    <row r="4856" spans="6:14" x14ac:dyDescent="0.25">
      <c r="F4856" s="124" t="s">
        <v>535</v>
      </c>
      <c r="G4856" s="126" t="s">
        <v>3069</v>
      </c>
      <c r="H4856" s="126"/>
      <c r="I4856" s="126"/>
      <c r="J4856" s="124"/>
      <c r="K4856" s="124" t="s">
        <v>537</v>
      </c>
      <c r="L4856" s="126" t="s">
        <v>3063</v>
      </c>
      <c r="M4856" s="127"/>
      <c r="N4856" s="127"/>
    </row>
    <row r="4857" spans="6:14" x14ac:dyDescent="0.25">
      <c r="F4857" s="124" t="s">
        <v>539</v>
      </c>
      <c r="G4857" s="126" t="s">
        <v>987</v>
      </c>
      <c r="H4857" s="126" t="s">
        <v>970</v>
      </c>
      <c r="I4857" s="128">
        <v>606117610</v>
      </c>
      <c r="J4857" s="124" t="s">
        <v>542</v>
      </c>
      <c r="K4857" s="126"/>
      <c r="L4857" s="126" t="s">
        <v>3064</v>
      </c>
      <c r="M4857" s="127"/>
      <c r="N4857" s="127"/>
    </row>
    <row r="4858" spans="6:14" x14ac:dyDescent="0.25">
      <c r="F4858" s="124"/>
      <c r="G4858" s="126"/>
      <c r="H4858" s="126"/>
      <c r="I4858" s="126"/>
      <c r="J4858" s="124"/>
      <c r="K4858" s="124" t="s">
        <v>544</v>
      </c>
      <c r="L4858" s="126"/>
      <c r="M4858" s="127"/>
      <c r="N4858" s="127"/>
    </row>
    <row r="4859" spans="6:14" x14ac:dyDescent="0.25">
      <c r="F4859" s="124" t="s">
        <v>545</v>
      </c>
      <c r="G4859" s="126" t="s">
        <v>198</v>
      </c>
      <c r="H4859" s="126"/>
      <c r="I4859" s="126"/>
      <c r="J4859" s="124"/>
      <c r="K4859" s="124" t="s">
        <v>546</v>
      </c>
      <c r="L4859" s="126" t="s">
        <v>3065</v>
      </c>
      <c r="M4859" s="127"/>
      <c r="N4859" s="127"/>
    </row>
    <row r="4860" spans="6:14" x14ac:dyDescent="0.25">
      <c r="F4860" s="126"/>
      <c r="G4860" s="126"/>
      <c r="H4860" s="126"/>
      <c r="I4860" s="126"/>
      <c r="J4860" s="126"/>
      <c r="K4860" s="126"/>
      <c r="L4860" s="126"/>
      <c r="M4860" s="127"/>
      <c r="N4860" s="127"/>
    </row>
    <row r="4861" spans="6:14" x14ac:dyDescent="0.25">
      <c r="F4861" s="124" t="s">
        <v>533</v>
      </c>
      <c r="G4861" s="128">
        <v>14178721</v>
      </c>
      <c r="H4861" s="126"/>
      <c r="I4861" s="126"/>
      <c r="J4861" s="124"/>
      <c r="K4861" s="124" t="s">
        <v>124</v>
      </c>
      <c r="L4861" s="126" t="s">
        <v>3070</v>
      </c>
      <c r="M4861" s="127"/>
      <c r="N4861" s="127"/>
    </row>
    <row r="4862" spans="6:14" x14ac:dyDescent="0.25">
      <c r="F4862" s="124" t="s">
        <v>535</v>
      </c>
      <c r="G4862" s="131" t="s">
        <v>3071</v>
      </c>
      <c r="H4862" s="131"/>
      <c r="I4862" s="131"/>
      <c r="J4862" s="126"/>
      <c r="K4862" s="126"/>
      <c r="L4862" s="126"/>
      <c r="M4862" s="127"/>
      <c r="N4862" s="127"/>
    </row>
    <row r="4863" spans="6:14" x14ac:dyDescent="0.25">
      <c r="F4863" s="124"/>
      <c r="G4863" s="131" t="s">
        <v>3072</v>
      </c>
      <c r="H4863" s="131"/>
      <c r="I4863" s="131"/>
      <c r="J4863" s="124"/>
      <c r="K4863" s="124" t="s">
        <v>537</v>
      </c>
      <c r="L4863" s="126" t="s">
        <v>3063</v>
      </c>
      <c r="M4863" s="127"/>
      <c r="N4863" s="127"/>
    </row>
    <row r="4864" spans="6:14" x14ac:dyDescent="0.25">
      <c r="F4864" s="124" t="s">
        <v>539</v>
      </c>
      <c r="G4864" s="126" t="s">
        <v>987</v>
      </c>
      <c r="H4864" s="126" t="s">
        <v>970</v>
      </c>
      <c r="I4864" s="128">
        <v>606117610</v>
      </c>
      <c r="J4864" s="124" t="s">
        <v>542</v>
      </c>
      <c r="K4864" s="126"/>
      <c r="L4864" s="126" t="s">
        <v>3064</v>
      </c>
      <c r="M4864" s="127"/>
      <c r="N4864" s="127"/>
    </row>
    <row r="4865" spans="6:14" x14ac:dyDescent="0.25">
      <c r="F4865" s="124"/>
      <c r="G4865" s="126"/>
      <c r="H4865" s="126"/>
      <c r="I4865" s="126"/>
      <c r="J4865" s="124"/>
      <c r="K4865" s="124" t="s">
        <v>544</v>
      </c>
      <c r="L4865" s="126"/>
      <c r="M4865" s="127"/>
      <c r="N4865" s="127"/>
    </row>
    <row r="4866" spans="6:14" x14ac:dyDescent="0.25">
      <c r="F4866" s="124" t="s">
        <v>545</v>
      </c>
      <c r="G4866" s="126" t="s">
        <v>198</v>
      </c>
      <c r="H4866" s="126"/>
      <c r="I4866" s="126"/>
      <c r="J4866" s="124"/>
      <c r="K4866" s="124" t="s">
        <v>546</v>
      </c>
      <c r="L4866" s="126" t="s">
        <v>3065</v>
      </c>
      <c r="M4866" s="127"/>
      <c r="N4866" s="127"/>
    </row>
    <row r="4867" spans="6:14" x14ac:dyDescent="0.25">
      <c r="F4867" s="126"/>
      <c r="G4867" s="126"/>
      <c r="H4867" s="126"/>
      <c r="I4867" s="126"/>
      <c r="J4867" s="126"/>
      <c r="K4867" s="126"/>
      <c r="L4867" s="126"/>
      <c r="M4867" s="127"/>
      <c r="N4867" s="127"/>
    </row>
    <row r="4868" spans="6:14" x14ac:dyDescent="0.25">
      <c r="F4868" s="124" t="s">
        <v>533</v>
      </c>
      <c r="G4868" s="128">
        <v>14178821</v>
      </c>
      <c r="H4868" s="126"/>
      <c r="I4868" s="126"/>
      <c r="J4868" s="124"/>
      <c r="K4868" s="124" t="s">
        <v>124</v>
      </c>
      <c r="L4868" s="126" t="s">
        <v>3073</v>
      </c>
      <c r="M4868" s="127"/>
      <c r="N4868" s="127"/>
    </row>
    <row r="4869" spans="6:14" x14ac:dyDescent="0.25">
      <c r="F4869" s="124" t="s">
        <v>535</v>
      </c>
      <c r="G4869" s="126" t="s">
        <v>3074</v>
      </c>
      <c r="H4869" s="126"/>
      <c r="I4869" s="126"/>
      <c r="J4869" s="124"/>
      <c r="K4869" s="124" t="s">
        <v>537</v>
      </c>
      <c r="L4869" s="126" t="s">
        <v>3063</v>
      </c>
      <c r="M4869" s="127"/>
      <c r="N4869" s="127"/>
    </row>
    <row r="4870" spans="6:14" x14ac:dyDescent="0.25">
      <c r="F4870" s="124" t="s">
        <v>539</v>
      </c>
      <c r="G4870" s="126" t="s">
        <v>987</v>
      </c>
      <c r="H4870" s="126" t="s">
        <v>970</v>
      </c>
      <c r="I4870" s="128">
        <v>606117610</v>
      </c>
      <c r="J4870" s="124" t="s">
        <v>542</v>
      </c>
      <c r="K4870" s="126"/>
      <c r="L4870" s="126" t="s">
        <v>3064</v>
      </c>
      <c r="M4870" s="127"/>
      <c r="N4870" s="127"/>
    </row>
    <row r="4871" spans="6:14" x14ac:dyDescent="0.25">
      <c r="F4871" s="124"/>
      <c r="G4871" s="126"/>
      <c r="H4871" s="126"/>
      <c r="I4871" s="126"/>
      <c r="J4871" s="124"/>
      <c r="K4871" s="124" t="s">
        <v>544</v>
      </c>
      <c r="L4871" s="126"/>
      <c r="M4871" s="127"/>
      <c r="N4871" s="127"/>
    </row>
    <row r="4872" spans="6:14" x14ac:dyDescent="0.25">
      <c r="F4872" s="124" t="s">
        <v>545</v>
      </c>
      <c r="G4872" s="126" t="s">
        <v>198</v>
      </c>
      <c r="H4872" s="126"/>
      <c r="I4872" s="126"/>
      <c r="J4872" s="124"/>
      <c r="K4872" s="124" t="s">
        <v>546</v>
      </c>
      <c r="L4872" s="126" t="s">
        <v>3065</v>
      </c>
      <c r="M4872" s="127"/>
      <c r="N4872" s="127"/>
    </row>
    <row r="4873" spans="6:14" x14ac:dyDescent="0.25">
      <c r="F4873" s="126"/>
      <c r="G4873" s="126"/>
      <c r="H4873" s="126"/>
      <c r="I4873" s="126"/>
      <c r="J4873" s="126"/>
      <c r="K4873" s="126"/>
      <c r="L4873" s="126"/>
      <c r="M4873" s="127"/>
      <c r="N4873" s="127"/>
    </row>
    <row r="4874" spans="6:14" x14ac:dyDescent="0.25">
      <c r="F4874" s="124" t="s">
        <v>533</v>
      </c>
      <c r="G4874" s="128">
        <v>14178921</v>
      </c>
      <c r="H4874" s="126"/>
      <c r="I4874" s="126"/>
      <c r="J4874" s="124"/>
      <c r="K4874" s="124" t="s">
        <v>124</v>
      </c>
      <c r="L4874" s="126" t="s">
        <v>3075</v>
      </c>
      <c r="M4874" s="127"/>
      <c r="N4874" s="127"/>
    </row>
    <row r="4875" spans="6:14" x14ac:dyDescent="0.25">
      <c r="F4875" s="124" t="s">
        <v>535</v>
      </c>
      <c r="G4875" s="131" t="s">
        <v>3076</v>
      </c>
      <c r="H4875" s="131"/>
      <c r="I4875" s="131"/>
      <c r="J4875" s="126"/>
      <c r="K4875" s="126"/>
      <c r="L4875" s="126"/>
      <c r="M4875" s="127"/>
      <c r="N4875" s="127"/>
    </row>
    <row r="4876" spans="6:14" x14ac:dyDescent="0.25">
      <c r="F4876" s="124"/>
      <c r="G4876" s="131" t="s">
        <v>3072</v>
      </c>
      <c r="H4876" s="131"/>
      <c r="I4876" s="131"/>
      <c r="J4876" s="124"/>
      <c r="K4876" s="124" t="s">
        <v>537</v>
      </c>
      <c r="L4876" s="126" t="s">
        <v>3063</v>
      </c>
      <c r="M4876" s="127"/>
      <c r="N4876" s="127"/>
    </row>
    <row r="4877" spans="6:14" x14ac:dyDescent="0.25">
      <c r="F4877" s="124" t="s">
        <v>539</v>
      </c>
      <c r="G4877" s="126" t="s">
        <v>987</v>
      </c>
      <c r="H4877" s="126" t="s">
        <v>970</v>
      </c>
      <c r="I4877" s="128">
        <v>606117610</v>
      </c>
      <c r="J4877" s="124" t="s">
        <v>542</v>
      </c>
      <c r="K4877" s="126"/>
      <c r="L4877" s="126" t="s">
        <v>3064</v>
      </c>
      <c r="M4877" s="127"/>
      <c r="N4877" s="127"/>
    </row>
    <row r="4878" spans="6:14" x14ac:dyDescent="0.25">
      <c r="F4878" s="124"/>
      <c r="G4878" s="126"/>
      <c r="H4878" s="126"/>
      <c r="I4878" s="126"/>
      <c r="J4878" s="124"/>
      <c r="K4878" s="124" t="s">
        <v>544</v>
      </c>
      <c r="L4878" s="126"/>
      <c r="M4878" s="127"/>
      <c r="N4878" s="127"/>
    </row>
    <row r="4879" spans="6:14" x14ac:dyDescent="0.25">
      <c r="F4879" s="124" t="s">
        <v>545</v>
      </c>
      <c r="G4879" s="126" t="s">
        <v>198</v>
      </c>
      <c r="H4879" s="126"/>
      <c r="I4879" s="126"/>
      <c r="J4879" s="124"/>
      <c r="K4879" s="124" t="s">
        <v>546</v>
      </c>
      <c r="L4879" s="126" t="s">
        <v>3065</v>
      </c>
      <c r="M4879" s="127"/>
      <c r="N4879" s="127"/>
    </row>
    <row r="4880" spans="6:14" x14ac:dyDescent="0.25">
      <c r="F4880" s="126"/>
      <c r="G4880" s="126"/>
      <c r="H4880" s="126"/>
      <c r="I4880" s="126"/>
      <c r="J4880" s="126"/>
      <c r="K4880" s="126"/>
      <c r="L4880" s="126"/>
      <c r="M4880" s="127"/>
      <c r="N4880" s="127"/>
    </row>
    <row r="4881" spans="6:14" x14ac:dyDescent="0.25">
      <c r="F4881" s="126"/>
      <c r="G4881" s="126"/>
      <c r="H4881" s="126"/>
      <c r="I4881" s="126"/>
      <c r="J4881" s="129" t="s">
        <v>586</v>
      </c>
      <c r="K4881" s="130">
        <v>99</v>
      </c>
      <c r="L4881" s="129" t="s">
        <v>587</v>
      </c>
      <c r="M4881" s="127"/>
      <c r="N4881" s="127"/>
    </row>
    <row r="4882" spans="6:14" x14ac:dyDescent="0.25">
      <c r="F4882" s="126"/>
      <c r="G4882" s="126"/>
      <c r="H4882" s="126"/>
      <c r="I4882" s="126"/>
      <c r="J4882" s="126"/>
      <c r="K4882" s="126"/>
      <c r="L4882" s="126"/>
      <c r="M4882" s="127"/>
      <c r="N4882" s="127"/>
    </row>
    <row r="4883" spans="6:14" x14ac:dyDescent="0.25">
      <c r="F4883" s="124"/>
      <c r="G4883" s="124"/>
      <c r="H4883" s="124"/>
      <c r="I4883" s="126"/>
      <c r="J4883" s="126"/>
      <c r="K4883" s="126"/>
      <c r="L4883" s="126"/>
      <c r="M4883" s="127"/>
      <c r="N4883" s="127"/>
    </row>
    <row r="4884" spans="6:14" x14ac:dyDescent="0.25">
      <c r="F4884" s="126" t="s">
        <v>588</v>
      </c>
      <c r="G4884" s="126"/>
      <c r="H4884" s="126"/>
      <c r="I4884" s="126"/>
      <c r="J4884" s="126"/>
      <c r="K4884" s="126"/>
      <c r="L4884" s="126"/>
      <c r="M4884" s="127"/>
      <c r="N4884" s="127"/>
    </row>
    <row r="4885" spans="6:14" x14ac:dyDescent="0.25">
      <c r="F4885" s="126" t="s">
        <v>589</v>
      </c>
      <c r="G4885" s="126"/>
      <c r="H4885" s="126"/>
      <c r="I4885" s="126"/>
      <c r="J4885" s="126"/>
      <c r="K4885" s="126"/>
      <c r="L4885" s="126"/>
      <c r="M4885" s="127"/>
      <c r="N4885" s="127"/>
    </row>
    <row r="4886" spans="6:14" x14ac:dyDescent="0.25">
      <c r="F4886" s="126"/>
      <c r="G4886" s="126"/>
      <c r="H4886" s="126"/>
      <c r="I4886" s="126"/>
      <c r="J4886" s="126"/>
      <c r="K4886" s="126"/>
      <c r="L4886" s="126"/>
      <c r="M4886" s="127"/>
      <c r="N4886" s="127"/>
    </row>
    <row r="4887" spans="6:14" x14ac:dyDescent="0.25">
      <c r="F4887" s="124" t="s">
        <v>533</v>
      </c>
      <c r="G4887" s="128">
        <v>14179621</v>
      </c>
      <c r="H4887" s="126"/>
      <c r="I4887" s="126"/>
      <c r="J4887" s="124"/>
      <c r="K4887" s="124" t="s">
        <v>124</v>
      </c>
      <c r="L4887" s="126" t="s">
        <v>3077</v>
      </c>
      <c r="M4887" s="127"/>
      <c r="N4887" s="127"/>
    </row>
    <row r="4888" spans="6:14" x14ac:dyDescent="0.25">
      <c r="F4888" s="124" t="s">
        <v>535</v>
      </c>
      <c r="G4888" s="126" t="s">
        <v>3078</v>
      </c>
      <c r="H4888" s="126"/>
      <c r="I4888" s="126"/>
      <c r="J4888" s="124"/>
      <c r="K4888" s="124" t="s">
        <v>537</v>
      </c>
      <c r="L4888" s="126" t="s">
        <v>3010</v>
      </c>
      <c r="M4888" s="127"/>
      <c r="N4888" s="127"/>
    </row>
    <row r="4889" spans="6:14" x14ac:dyDescent="0.25">
      <c r="F4889" s="124" t="s">
        <v>539</v>
      </c>
      <c r="G4889" s="131" t="s">
        <v>2058</v>
      </c>
      <c r="H4889" s="126" t="s">
        <v>1046</v>
      </c>
      <c r="I4889" s="128">
        <v>941044231</v>
      </c>
      <c r="J4889" s="124" t="s">
        <v>542</v>
      </c>
      <c r="K4889" s="126"/>
      <c r="L4889" s="126" t="s">
        <v>3011</v>
      </c>
      <c r="M4889" s="127"/>
      <c r="N4889" s="127"/>
    </row>
    <row r="4890" spans="6:14" x14ac:dyDescent="0.25">
      <c r="F4890" s="124"/>
      <c r="G4890" s="131" t="s">
        <v>2060</v>
      </c>
      <c r="H4890" s="126"/>
      <c r="I4890" s="126"/>
      <c r="J4890" s="124"/>
      <c r="K4890" s="124" t="s">
        <v>544</v>
      </c>
      <c r="L4890" s="126"/>
      <c r="M4890" s="127"/>
      <c r="N4890" s="127"/>
    </row>
    <row r="4891" spans="6:14" x14ac:dyDescent="0.25">
      <c r="F4891" s="124" t="s">
        <v>545</v>
      </c>
      <c r="G4891" s="126" t="s">
        <v>198</v>
      </c>
      <c r="H4891" s="126"/>
      <c r="I4891" s="126"/>
      <c r="J4891" s="124"/>
      <c r="K4891" s="124" t="s">
        <v>546</v>
      </c>
      <c r="L4891" s="126" t="s">
        <v>3012</v>
      </c>
      <c r="M4891" s="127"/>
      <c r="N4891" s="127"/>
    </row>
    <row r="4892" spans="6:14" x14ac:dyDescent="0.25">
      <c r="F4892" s="126"/>
      <c r="G4892" s="126"/>
      <c r="H4892" s="126"/>
      <c r="I4892" s="126"/>
      <c r="J4892" s="126"/>
      <c r="K4892" s="126"/>
      <c r="L4892" s="126"/>
      <c r="M4892" s="127"/>
      <c r="N4892" s="127"/>
    </row>
    <row r="4893" spans="6:14" x14ac:dyDescent="0.25">
      <c r="F4893" s="124" t="s">
        <v>533</v>
      </c>
      <c r="G4893" s="128">
        <v>14179721</v>
      </c>
      <c r="H4893" s="126"/>
      <c r="I4893" s="126"/>
      <c r="J4893" s="124"/>
      <c r="K4893" s="124" t="s">
        <v>124</v>
      </c>
      <c r="L4893" s="126" t="s">
        <v>3079</v>
      </c>
      <c r="M4893" s="127"/>
      <c r="N4893" s="127"/>
    </row>
    <row r="4894" spans="6:14" x14ac:dyDescent="0.25">
      <c r="F4894" s="124" t="s">
        <v>535</v>
      </c>
      <c r="G4894" s="126" t="s">
        <v>3080</v>
      </c>
      <c r="H4894" s="126"/>
      <c r="I4894" s="126"/>
      <c r="J4894" s="124"/>
      <c r="K4894" s="124" t="s">
        <v>537</v>
      </c>
      <c r="L4894" s="126" t="s">
        <v>3038</v>
      </c>
      <c r="M4894" s="127"/>
      <c r="N4894" s="127"/>
    </row>
    <row r="4895" spans="6:14" x14ac:dyDescent="0.25">
      <c r="F4895" s="124" t="s">
        <v>539</v>
      </c>
      <c r="G4895" s="126" t="s">
        <v>3039</v>
      </c>
      <c r="H4895" s="126" t="s">
        <v>682</v>
      </c>
      <c r="I4895" s="128">
        <v>750244117</v>
      </c>
      <c r="J4895" s="124" t="s">
        <v>542</v>
      </c>
      <c r="K4895" s="126"/>
      <c r="L4895" s="126" t="s">
        <v>3040</v>
      </c>
      <c r="M4895" s="127"/>
      <c r="N4895" s="127"/>
    </row>
    <row r="4896" spans="6:14" x14ac:dyDescent="0.25">
      <c r="F4896" s="124"/>
      <c r="G4896" s="126"/>
      <c r="H4896" s="126"/>
      <c r="I4896" s="126"/>
      <c r="J4896" s="124"/>
      <c r="K4896" s="124" t="s">
        <v>544</v>
      </c>
      <c r="L4896" s="126"/>
      <c r="M4896" s="127"/>
      <c r="N4896" s="127"/>
    </row>
    <row r="4897" spans="6:14" x14ac:dyDescent="0.25">
      <c r="F4897" s="124" t="s">
        <v>545</v>
      </c>
      <c r="G4897" s="126" t="s">
        <v>198</v>
      </c>
      <c r="H4897" s="126"/>
      <c r="I4897" s="126"/>
      <c r="J4897" s="124"/>
      <c r="K4897" s="124" t="s">
        <v>546</v>
      </c>
      <c r="L4897" s="126" t="s">
        <v>3041</v>
      </c>
      <c r="M4897" s="127"/>
      <c r="N4897" s="127"/>
    </row>
    <row r="4898" spans="6:14" x14ac:dyDescent="0.25">
      <c r="F4898" s="126"/>
      <c r="G4898" s="126"/>
      <c r="H4898" s="126"/>
      <c r="I4898" s="126"/>
      <c r="J4898" s="126"/>
      <c r="K4898" s="126"/>
      <c r="L4898" s="126"/>
      <c r="M4898" s="127"/>
      <c r="N4898" s="127"/>
    </row>
    <row r="4899" spans="6:14" x14ac:dyDescent="0.25">
      <c r="F4899" s="124" t="s">
        <v>533</v>
      </c>
      <c r="G4899" s="128">
        <v>14179821</v>
      </c>
      <c r="H4899" s="126"/>
      <c r="I4899" s="126"/>
      <c r="J4899" s="124"/>
      <c r="K4899" s="124" t="s">
        <v>124</v>
      </c>
      <c r="L4899" s="126" t="s">
        <v>3081</v>
      </c>
      <c r="M4899" s="127"/>
      <c r="N4899" s="127"/>
    </row>
    <row r="4900" spans="6:14" x14ac:dyDescent="0.25">
      <c r="F4900" s="124" t="s">
        <v>535</v>
      </c>
      <c r="G4900" s="126" t="s">
        <v>3082</v>
      </c>
      <c r="H4900" s="126"/>
      <c r="I4900" s="126"/>
      <c r="J4900" s="124"/>
      <c r="K4900" s="124" t="s">
        <v>537</v>
      </c>
      <c r="L4900" s="126" t="s">
        <v>3038</v>
      </c>
      <c r="M4900" s="127"/>
      <c r="N4900" s="127"/>
    </row>
    <row r="4901" spans="6:14" x14ac:dyDescent="0.25">
      <c r="F4901" s="124" t="s">
        <v>539</v>
      </c>
      <c r="G4901" s="126" t="s">
        <v>3039</v>
      </c>
      <c r="H4901" s="126" t="s">
        <v>682</v>
      </c>
      <c r="I4901" s="128">
        <v>750244117</v>
      </c>
      <c r="J4901" s="124" t="s">
        <v>542</v>
      </c>
      <c r="K4901" s="126"/>
      <c r="L4901" s="126" t="s">
        <v>3040</v>
      </c>
      <c r="M4901" s="127"/>
      <c r="N4901" s="127"/>
    </row>
    <row r="4902" spans="6:14" x14ac:dyDescent="0.25">
      <c r="F4902" s="124"/>
      <c r="G4902" s="126"/>
      <c r="H4902" s="126"/>
      <c r="I4902" s="126"/>
      <c r="J4902" s="124"/>
      <c r="K4902" s="124" t="s">
        <v>544</v>
      </c>
      <c r="L4902" s="126"/>
      <c r="M4902" s="127"/>
      <c r="N4902" s="127"/>
    </row>
    <row r="4903" spans="6:14" x14ac:dyDescent="0.25">
      <c r="F4903" s="124" t="s">
        <v>545</v>
      </c>
      <c r="G4903" s="126" t="s">
        <v>198</v>
      </c>
      <c r="H4903" s="126"/>
      <c r="I4903" s="126"/>
      <c r="J4903" s="124"/>
      <c r="K4903" s="124" t="s">
        <v>546</v>
      </c>
      <c r="L4903" s="126" t="s">
        <v>3041</v>
      </c>
      <c r="M4903" s="127"/>
      <c r="N4903" s="127"/>
    </row>
    <row r="4904" spans="6:14" x14ac:dyDescent="0.25">
      <c r="F4904" s="126"/>
      <c r="G4904" s="126"/>
      <c r="H4904" s="126"/>
      <c r="I4904" s="126"/>
      <c r="J4904" s="126"/>
      <c r="K4904" s="126"/>
      <c r="L4904" s="126"/>
      <c r="M4904" s="127"/>
      <c r="N4904" s="127"/>
    </row>
    <row r="4905" spans="6:14" x14ac:dyDescent="0.25">
      <c r="F4905" s="124" t="s">
        <v>533</v>
      </c>
      <c r="G4905" s="128">
        <v>16175521</v>
      </c>
      <c r="H4905" s="126"/>
      <c r="I4905" s="126"/>
      <c r="J4905" s="124"/>
      <c r="K4905" s="124" t="s">
        <v>124</v>
      </c>
      <c r="L4905" s="126" t="s">
        <v>3083</v>
      </c>
      <c r="M4905" s="127"/>
      <c r="N4905" s="127"/>
    </row>
    <row r="4906" spans="6:14" x14ac:dyDescent="0.25">
      <c r="F4906" s="124" t="s">
        <v>535</v>
      </c>
      <c r="G4906" s="126" t="s">
        <v>3084</v>
      </c>
      <c r="H4906" s="126"/>
      <c r="I4906" s="126"/>
      <c r="J4906" s="124"/>
      <c r="K4906" s="124" t="s">
        <v>537</v>
      </c>
      <c r="L4906" s="126" t="s">
        <v>3085</v>
      </c>
      <c r="M4906" s="127"/>
      <c r="N4906" s="127"/>
    </row>
    <row r="4907" spans="6:14" x14ac:dyDescent="0.25">
      <c r="F4907" s="124" t="s">
        <v>539</v>
      </c>
      <c r="G4907" s="126" t="s">
        <v>551</v>
      </c>
      <c r="H4907" s="126" t="s">
        <v>541</v>
      </c>
      <c r="I4907" s="128">
        <v>837066234</v>
      </c>
      <c r="J4907" s="124" t="s">
        <v>542</v>
      </c>
      <c r="K4907" s="126"/>
      <c r="L4907" s="126" t="s">
        <v>687</v>
      </c>
      <c r="M4907" s="127"/>
      <c r="N4907" s="127"/>
    </row>
    <row r="4908" spans="6:14" x14ac:dyDescent="0.25">
      <c r="F4908" s="124"/>
      <c r="G4908" s="126"/>
      <c r="H4908" s="126"/>
      <c r="I4908" s="126"/>
      <c r="J4908" s="124"/>
      <c r="K4908" s="124" t="s">
        <v>544</v>
      </c>
      <c r="L4908" s="126"/>
      <c r="M4908" s="127"/>
      <c r="N4908" s="127"/>
    </row>
    <row r="4909" spans="6:14" x14ac:dyDescent="0.25">
      <c r="F4909" s="124" t="s">
        <v>545</v>
      </c>
      <c r="G4909" s="126" t="s">
        <v>198</v>
      </c>
      <c r="H4909" s="126"/>
      <c r="I4909" s="126"/>
      <c r="J4909" s="124"/>
      <c r="K4909" s="124" t="s">
        <v>546</v>
      </c>
      <c r="L4909" s="126" t="s">
        <v>3086</v>
      </c>
      <c r="M4909" s="127"/>
      <c r="N4909" s="127"/>
    </row>
    <row r="4910" spans="6:14" x14ac:dyDescent="0.25">
      <c r="F4910" s="126"/>
      <c r="G4910" s="126"/>
      <c r="H4910" s="126"/>
      <c r="I4910" s="126"/>
      <c r="J4910" s="126"/>
      <c r="K4910" s="126"/>
      <c r="L4910" s="126"/>
      <c r="M4910" s="127"/>
      <c r="N4910" s="127"/>
    </row>
    <row r="4911" spans="6:14" x14ac:dyDescent="0.25">
      <c r="F4911" s="124" t="s">
        <v>533</v>
      </c>
      <c r="G4911" s="128">
        <v>17175821</v>
      </c>
      <c r="H4911" s="126"/>
      <c r="I4911" s="126"/>
      <c r="J4911" s="124"/>
      <c r="K4911" s="124" t="s">
        <v>124</v>
      </c>
      <c r="L4911" s="126" t="s">
        <v>3087</v>
      </c>
      <c r="M4911" s="127"/>
      <c r="N4911" s="127"/>
    </row>
    <row r="4912" spans="6:14" x14ac:dyDescent="0.25">
      <c r="F4912" s="124" t="s">
        <v>535</v>
      </c>
      <c r="G4912" s="131" t="s">
        <v>3088</v>
      </c>
      <c r="H4912" s="131"/>
      <c r="I4912" s="131"/>
      <c r="J4912" s="126"/>
      <c r="K4912" s="126"/>
      <c r="L4912" s="126"/>
      <c r="M4912" s="127"/>
      <c r="N4912" s="127"/>
    </row>
    <row r="4913" spans="6:14" x14ac:dyDescent="0.25">
      <c r="F4913" s="124"/>
      <c r="G4913" s="131" t="s">
        <v>3089</v>
      </c>
      <c r="H4913" s="131"/>
      <c r="I4913" s="131"/>
      <c r="J4913" s="124"/>
      <c r="K4913" s="124" t="s">
        <v>537</v>
      </c>
      <c r="L4913" s="126" t="s">
        <v>3090</v>
      </c>
      <c r="M4913" s="127"/>
      <c r="N4913" s="127"/>
    </row>
    <row r="4914" spans="6:14" x14ac:dyDescent="0.25">
      <c r="F4914" s="124" t="s">
        <v>539</v>
      </c>
      <c r="G4914" s="126" t="s">
        <v>3091</v>
      </c>
      <c r="H4914" s="126" t="s">
        <v>1390</v>
      </c>
      <c r="I4914" s="128">
        <v>852582123</v>
      </c>
      <c r="J4914" s="124" t="s">
        <v>542</v>
      </c>
      <c r="K4914" s="126"/>
      <c r="L4914" s="126" t="s">
        <v>687</v>
      </c>
      <c r="M4914" s="127"/>
      <c r="N4914" s="127"/>
    </row>
    <row r="4915" spans="6:14" x14ac:dyDescent="0.25">
      <c r="F4915" s="124"/>
      <c r="G4915" s="126"/>
      <c r="H4915" s="126"/>
      <c r="I4915" s="126"/>
      <c r="J4915" s="124"/>
      <c r="K4915" s="124" t="s">
        <v>544</v>
      </c>
      <c r="L4915" s="126"/>
      <c r="M4915" s="127"/>
      <c r="N4915" s="127"/>
    </row>
    <row r="4916" spans="6:14" x14ac:dyDescent="0.25">
      <c r="F4916" s="124" t="s">
        <v>545</v>
      </c>
      <c r="G4916" s="126" t="s">
        <v>198</v>
      </c>
      <c r="H4916" s="126"/>
      <c r="I4916" s="126"/>
      <c r="J4916" s="124"/>
      <c r="K4916" s="124" t="s">
        <v>546</v>
      </c>
      <c r="L4916" s="126" t="s">
        <v>198</v>
      </c>
      <c r="M4916" s="127"/>
      <c r="N4916" s="127"/>
    </row>
    <row r="4917" spans="6:14" x14ac:dyDescent="0.25">
      <c r="F4917" s="126"/>
      <c r="G4917" s="126"/>
      <c r="H4917" s="126"/>
      <c r="I4917" s="126"/>
      <c r="J4917" s="126"/>
      <c r="K4917" s="126"/>
      <c r="L4917" s="126"/>
      <c r="M4917" s="127"/>
      <c r="N4917" s="127"/>
    </row>
    <row r="4918" spans="6:14" x14ac:dyDescent="0.25">
      <c r="F4918" s="124" t="s">
        <v>533</v>
      </c>
      <c r="G4918" s="128">
        <v>17175921</v>
      </c>
      <c r="H4918" s="126"/>
      <c r="I4918" s="126"/>
      <c r="J4918" s="124"/>
      <c r="K4918" s="124" t="s">
        <v>124</v>
      </c>
      <c r="L4918" s="126" t="s">
        <v>3092</v>
      </c>
      <c r="M4918" s="127"/>
      <c r="N4918" s="127"/>
    </row>
    <row r="4919" spans="6:14" x14ac:dyDescent="0.25">
      <c r="F4919" s="124" t="s">
        <v>535</v>
      </c>
      <c r="G4919" s="126" t="s">
        <v>3093</v>
      </c>
      <c r="H4919" s="126"/>
      <c r="I4919" s="126"/>
      <c r="J4919" s="124"/>
      <c r="K4919" s="124" t="s">
        <v>537</v>
      </c>
      <c r="L4919" s="126" t="s">
        <v>3090</v>
      </c>
      <c r="M4919" s="127"/>
      <c r="N4919" s="127"/>
    </row>
    <row r="4920" spans="6:14" x14ac:dyDescent="0.25">
      <c r="F4920" s="124" t="s">
        <v>539</v>
      </c>
      <c r="G4920" s="126" t="s">
        <v>3091</v>
      </c>
      <c r="H4920" s="126" t="s">
        <v>1390</v>
      </c>
      <c r="I4920" s="128">
        <v>852582123</v>
      </c>
      <c r="J4920" s="124" t="s">
        <v>542</v>
      </c>
      <c r="K4920" s="126"/>
      <c r="L4920" s="126" t="s">
        <v>687</v>
      </c>
      <c r="M4920" s="127"/>
      <c r="N4920" s="127"/>
    </row>
    <row r="4921" spans="6:14" x14ac:dyDescent="0.25">
      <c r="F4921" s="124"/>
      <c r="G4921" s="126"/>
      <c r="H4921" s="126"/>
      <c r="I4921" s="126"/>
      <c r="J4921" s="124"/>
      <c r="K4921" s="124" t="s">
        <v>544</v>
      </c>
      <c r="L4921" s="126"/>
      <c r="M4921" s="127"/>
      <c r="N4921" s="127"/>
    </row>
    <row r="4922" spans="6:14" x14ac:dyDescent="0.25">
      <c r="F4922" s="124" t="s">
        <v>545</v>
      </c>
      <c r="G4922" s="126" t="s">
        <v>198</v>
      </c>
      <c r="H4922" s="126"/>
      <c r="I4922" s="126"/>
      <c r="J4922" s="124"/>
      <c r="K4922" s="124" t="s">
        <v>546</v>
      </c>
      <c r="L4922" s="126" t="s">
        <v>198</v>
      </c>
      <c r="M4922" s="127"/>
      <c r="N4922" s="127"/>
    </row>
    <row r="4923" spans="6:14" x14ac:dyDescent="0.25">
      <c r="F4923" s="126"/>
      <c r="G4923" s="126"/>
      <c r="H4923" s="126"/>
      <c r="I4923" s="126"/>
      <c r="J4923" s="126"/>
      <c r="K4923" s="126"/>
      <c r="L4923" s="126"/>
      <c r="M4923" s="127"/>
      <c r="N4923" s="127"/>
    </row>
    <row r="4924" spans="6:14" x14ac:dyDescent="0.25">
      <c r="F4924" s="124" t="s">
        <v>533</v>
      </c>
      <c r="G4924" s="128">
        <v>17176021</v>
      </c>
      <c r="H4924" s="126"/>
      <c r="I4924" s="126"/>
      <c r="J4924" s="124"/>
      <c r="K4924" s="124" t="s">
        <v>124</v>
      </c>
      <c r="L4924" s="126" t="s">
        <v>3094</v>
      </c>
      <c r="M4924" s="127"/>
      <c r="N4924" s="127"/>
    </row>
    <row r="4925" spans="6:14" x14ac:dyDescent="0.25">
      <c r="F4925" s="124" t="s">
        <v>535</v>
      </c>
      <c r="G4925" s="131" t="s">
        <v>3095</v>
      </c>
      <c r="H4925" s="131"/>
      <c r="I4925" s="131"/>
      <c r="J4925" s="126"/>
      <c r="K4925" s="126"/>
      <c r="L4925" s="126"/>
      <c r="M4925" s="127"/>
      <c r="N4925" s="127"/>
    </row>
    <row r="4926" spans="6:14" x14ac:dyDescent="0.25">
      <c r="F4926" s="124"/>
      <c r="G4926" s="131" t="s">
        <v>3096</v>
      </c>
      <c r="H4926" s="131"/>
      <c r="I4926" s="131"/>
      <c r="J4926" s="124"/>
      <c r="K4926" s="124" t="s">
        <v>537</v>
      </c>
      <c r="L4926" s="126" t="s">
        <v>3090</v>
      </c>
      <c r="M4926" s="127"/>
      <c r="N4926" s="127"/>
    </row>
    <row r="4927" spans="6:14" x14ac:dyDescent="0.25">
      <c r="F4927" s="124" t="s">
        <v>539</v>
      </c>
      <c r="G4927" s="126" t="s">
        <v>3091</v>
      </c>
      <c r="H4927" s="126" t="s">
        <v>1390</v>
      </c>
      <c r="I4927" s="128">
        <v>852582123</v>
      </c>
      <c r="J4927" s="124" t="s">
        <v>542</v>
      </c>
      <c r="K4927" s="126"/>
      <c r="L4927" s="126" t="s">
        <v>687</v>
      </c>
      <c r="M4927" s="127"/>
      <c r="N4927" s="127"/>
    </row>
    <row r="4928" spans="6:14" x14ac:dyDescent="0.25">
      <c r="F4928" s="124"/>
      <c r="G4928" s="126"/>
      <c r="H4928" s="126"/>
      <c r="I4928" s="126"/>
      <c r="J4928" s="124"/>
      <c r="K4928" s="124" t="s">
        <v>544</v>
      </c>
      <c r="L4928" s="126"/>
      <c r="M4928" s="127"/>
      <c r="N4928" s="127"/>
    </row>
    <row r="4929" spans="6:14" x14ac:dyDescent="0.25">
      <c r="F4929" s="124" t="s">
        <v>545</v>
      </c>
      <c r="G4929" s="126" t="s">
        <v>198</v>
      </c>
      <c r="H4929" s="126"/>
      <c r="I4929" s="126"/>
      <c r="J4929" s="124"/>
      <c r="K4929" s="124" t="s">
        <v>546</v>
      </c>
      <c r="L4929" s="126" t="s">
        <v>198</v>
      </c>
      <c r="M4929" s="127"/>
      <c r="N4929" s="127"/>
    </row>
    <row r="4930" spans="6:14" x14ac:dyDescent="0.25">
      <c r="F4930" s="126"/>
      <c r="G4930" s="126"/>
      <c r="H4930" s="126"/>
      <c r="I4930" s="126"/>
      <c r="J4930" s="126"/>
      <c r="K4930" s="126"/>
      <c r="L4930" s="126"/>
      <c r="M4930" s="127"/>
      <c r="N4930" s="127"/>
    </row>
    <row r="4931" spans="6:14" x14ac:dyDescent="0.25">
      <c r="F4931" s="126"/>
      <c r="G4931" s="126"/>
      <c r="H4931" s="126"/>
      <c r="I4931" s="126"/>
      <c r="J4931" s="129" t="s">
        <v>586</v>
      </c>
      <c r="K4931" s="130">
        <v>100</v>
      </c>
      <c r="L4931" s="129" t="s">
        <v>587</v>
      </c>
      <c r="M4931" s="127"/>
      <c r="N4931" s="127"/>
    </row>
    <row r="4932" spans="6:14" x14ac:dyDescent="0.25">
      <c r="F4932" s="126"/>
      <c r="G4932" s="126"/>
      <c r="H4932" s="126"/>
      <c r="I4932" s="126"/>
      <c r="J4932" s="126"/>
      <c r="K4932" s="126"/>
      <c r="L4932" s="126"/>
      <c r="M4932" s="127"/>
      <c r="N4932" s="127"/>
    </row>
    <row r="4933" spans="6:14" x14ac:dyDescent="0.25">
      <c r="F4933" s="124"/>
      <c r="G4933" s="124"/>
      <c r="H4933" s="124"/>
      <c r="I4933" s="126"/>
      <c r="J4933" s="126"/>
      <c r="K4933" s="126"/>
      <c r="L4933" s="126"/>
      <c r="M4933" s="127"/>
      <c r="N4933" s="127"/>
    </row>
    <row r="4934" spans="6:14" x14ac:dyDescent="0.25">
      <c r="F4934" s="126" t="s">
        <v>588</v>
      </c>
      <c r="G4934" s="126"/>
      <c r="H4934" s="126"/>
      <c r="I4934" s="126"/>
      <c r="J4934" s="126"/>
      <c r="K4934" s="126"/>
      <c r="L4934" s="126"/>
      <c r="M4934" s="127"/>
      <c r="N4934" s="127"/>
    </row>
    <row r="4935" spans="6:14" x14ac:dyDescent="0.25">
      <c r="F4935" s="126" t="s">
        <v>589</v>
      </c>
      <c r="G4935" s="126"/>
      <c r="H4935" s="126"/>
      <c r="I4935" s="126"/>
      <c r="J4935" s="126"/>
      <c r="K4935" s="126"/>
      <c r="L4935" s="126"/>
      <c r="M4935" s="127"/>
      <c r="N4935" s="127"/>
    </row>
    <row r="4936" spans="6:14" x14ac:dyDescent="0.25">
      <c r="F4936" s="126"/>
      <c r="G4936" s="126"/>
      <c r="H4936" s="126"/>
      <c r="I4936" s="126"/>
      <c r="J4936" s="126"/>
      <c r="K4936" s="126"/>
      <c r="L4936" s="126"/>
      <c r="M4936" s="127"/>
      <c r="N4936" s="127"/>
    </row>
    <row r="4937" spans="6:14" x14ac:dyDescent="0.25">
      <c r="F4937" s="124" t="s">
        <v>533</v>
      </c>
      <c r="G4937" s="128">
        <v>17176321</v>
      </c>
      <c r="H4937" s="126"/>
      <c r="I4937" s="126"/>
      <c r="J4937" s="124"/>
      <c r="K4937" s="124" t="s">
        <v>124</v>
      </c>
      <c r="L4937" s="126" t="s">
        <v>3097</v>
      </c>
      <c r="M4937" s="127"/>
      <c r="N4937" s="127"/>
    </row>
    <row r="4938" spans="6:14" x14ac:dyDescent="0.25">
      <c r="F4938" s="124" t="s">
        <v>535</v>
      </c>
      <c r="G4938" s="131" t="s">
        <v>3098</v>
      </c>
      <c r="H4938" s="131"/>
      <c r="I4938" s="131"/>
      <c r="J4938" s="126"/>
      <c r="K4938" s="126"/>
      <c r="L4938" s="126"/>
      <c r="M4938" s="127"/>
      <c r="N4938" s="127"/>
    </row>
    <row r="4939" spans="6:14" x14ac:dyDescent="0.25">
      <c r="F4939" s="124"/>
      <c r="G4939" s="131" t="s">
        <v>3099</v>
      </c>
      <c r="H4939" s="131"/>
      <c r="I4939" s="131"/>
      <c r="J4939" s="124"/>
      <c r="K4939" s="124" t="s">
        <v>537</v>
      </c>
      <c r="L4939" s="126" t="s">
        <v>3090</v>
      </c>
      <c r="M4939" s="127"/>
      <c r="N4939" s="127"/>
    </row>
    <row r="4940" spans="6:14" x14ac:dyDescent="0.25">
      <c r="F4940" s="124" t="s">
        <v>539</v>
      </c>
      <c r="G4940" s="126" t="s">
        <v>3091</v>
      </c>
      <c r="H4940" s="126" t="s">
        <v>1390</v>
      </c>
      <c r="I4940" s="128">
        <v>852582123</v>
      </c>
      <c r="J4940" s="124" t="s">
        <v>542</v>
      </c>
      <c r="K4940" s="126"/>
      <c r="L4940" s="126" t="s">
        <v>687</v>
      </c>
      <c r="M4940" s="127"/>
      <c r="N4940" s="127"/>
    </row>
    <row r="4941" spans="6:14" x14ac:dyDescent="0.25">
      <c r="F4941" s="124"/>
      <c r="G4941" s="126"/>
      <c r="H4941" s="126"/>
      <c r="I4941" s="126"/>
      <c r="J4941" s="124"/>
      <c r="K4941" s="124" t="s">
        <v>544</v>
      </c>
      <c r="L4941" s="126"/>
      <c r="M4941" s="127"/>
      <c r="N4941" s="127"/>
    </row>
    <row r="4942" spans="6:14" x14ac:dyDescent="0.25">
      <c r="F4942" s="124" t="s">
        <v>545</v>
      </c>
      <c r="G4942" s="126" t="s">
        <v>198</v>
      </c>
      <c r="H4942" s="126"/>
      <c r="I4942" s="126"/>
      <c r="J4942" s="124"/>
      <c r="K4942" s="124" t="s">
        <v>546</v>
      </c>
      <c r="L4942" s="126" t="s">
        <v>198</v>
      </c>
      <c r="M4942" s="127"/>
      <c r="N4942" s="127"/>
    </row>
    <row r="4943" spans="6:14" x14ac:dyDescent="0.25">
      <c r="F4943" s="126"/>
      <c r="G4943" s="126"/>
      <c r="H4943" s="126"/>
      <c r="I4943" s="126"/>
      <c r="J4943" s="126"/>
      <c r="K4943" s="126"/>
      <c r="L4943" s="126"/>
      <c r="M4943" s="127"/>
      <c r="N4943" s="127"/>
    </row>
    <row r="4944" spans="6:14" x14ac:dyDescent="0.25">
      <c r="F4944" s="124" t="s">
        <v>533</v>
      </c>
      <c r="G4944" s="128">
        <v>17176421</v>
      </c>
      <c r="H4944" s="126"/>
      <c r="I4944" s="126"/>
      <c r="J4944" s="124"/>
      <c r="K4944" s="124" t="s">
        <v>124</v>
      </c>
      <c r="L4944" s="126" t="s">
        <v>3100</v>
      </c>
      <c r="M4944" s="127"/>
      <c r="N4944" s="127"/>
    </row>
    <row r="4945" spans="6:14" x14ac:dyDescent="0.25">
      <c r="F4945" s="124" t="s">
        <v>535</v>
      </c>
      <c r="G4945" s="131" t="s">
        <v>3101</v>
      </c>
      <c r="H4945" s="131"/>
      <c r="I4945" s="131"/>
      <c r="J4945" s="126"/>
      <c r="K4945" s="126"/>
      <c r="L4945" s="126"/>
      <c r="M4945" s="127"/>
      <c r="N4945" s="127"/>
    </row>
    <row r="4946" spans="6:14" x14ac:dyDescent="0.25">
      <c r="F4946" s="124"/>
      <c r="G4946" s="131" t="s">
        <v>888</v>
      </c>
      <c r="H4946" s="131"/>
      <c r="I4946" s="131"/>
      <c r="J4946" s="124"/>
      <c r="K4946" s="124" t="s">
        <v>537</v>
      </c>
      <c r="L4946" s="126" t="s">
        <v>3090</v>
      </c>
      <c r="M4946" s="127"/>
      <c r="N4946" s="127"/>
    </row>
    <row r="4947" spans="6:14" x14ac:dyDescent="0.25">
      <c r="F4947" s="124" t="s">
        <v>539</v>
      </c>
      <c r="G4947" s="126" t="s">
        <v>3091</v>
      </c>
      <c r="H4947" s="126" t="s">
        <v>1390</v>
      </c>
      <c r="I4947" s="128">
        <v>852582123</v>
      </c>
      <c r="J4947" s="124" t="s">
        <v>542</v>
      </c>
      <c r="K4947" s="126"/>
      <c r="L4947" s="126" t="s">
        <v>687</v>
      </c>
      <c r="M4947" s="127"/>
      <c r="N4947" s="127"/>
    </row>
    <row r="4948" spans="6:14" x14ac:dyDescent="0.25">
      <c r="F4948" s="124"/>
      <c r="G4948" s="126"/>
      <c r="H4948" s="126"/>
      <c r="I4948" s="126"/>
      <c r="J4948" s="124"/>
      <c r="K4948" s="124" t="s">
        <v>544</v>
      </c>
      <c r="L4948" s="126"/>
      <c r="M4948" s="127"/>
      <c r="N4948" s="127"/>
    </row>
    <row r="4949" spans="6:14" x14ac:dyDescent="0.25">
      <c r="F4949" s="124" t="s">
        <v>545</v>
      </c>
      <c r="G4949" s="126" t="s">
        <v>198</v>
      </c>
      <c r="H4949" s="126"/>
      <c r="I4949" s="126"/>
      <c r="J4949" s="124"/>
      <c r="K4949" s="124" t="s">
        <v>546</v>
      </c>
      <c r="L4949" s="126" t="s">
        <v>198</v>
      </c>
      <c r="M4949" s="127"/>
      <c r="N4949" s="127"/>
    </row>
    <row r="4950" spans="6:14" x14ac:dyDescent="0.25">
      <c r="F4950" s="126"/>
      <c r="G4950" s="126"/>
      <c r="H4950" s="126"/>
      <c r="I4950" s="126"/>
      <c r="J4950" s="126"/>
      <c r="K4950" s="126"/>
      <c r="L4950" s="126"/>
      <c r="M4950" s="127"/>
      <c r="N4950" s="127"/>
    </row>
    <row r="4951" spans="6:14" x14ac:dyDescent="0.25">
      <c r="F4951" s="124" t="s">
        <v>533</v>
      </c>
      <c r="G4951" s="128">
        <v>17177221</v>
      </c>
      <c r="H4951" s="126"/>
      <c r="I4951" s="126"/>
      <c r="J4951" s="124"/>
      <c r="K4951" s="124" t="s">
        <v>124</v>
      </c>
      <c r="L4951" s="126" t="s">
        <v>3102</v>
      </c>
      <c r="M4951" s="127"/>
      <c r="N4951" s="127"/>
    </row>
    <row r="4952" spans="6:14" x14ac:dyDescent="0.25">
      <c r="F4952" s="124" t="s">
        <v>535</v>
      </c>
      <c r="G4952" s="126" t="s">
        <v>3103</v>
      </c>
      <c r="H4952" s="126"/>
      <c r="I4952" s="126"/>
      <c r="J4952" s="124"/>
      <c r="K4952" s="124" t="s">
        <v>537</v>
      </c>
      <c r="L4952" s="126" t="s">
        <v>3104</v>
      </c>
      <c r="M4952" s="127"/>
      <c r="N4952" s="127"/>
    </row>
    <row r="4953" spans="6:14" x14ac:dyDescent="0.25">
      <c r="F4953" s="124" t="s">
        <v>539</v>
      </c>
      <c r="G4953" s="126" t="s">
        <v>551</v>
      </c>
      <c r="H4953" s="126" t="s">
        <v>541</v>
      </c>
      <c r="I4953" s="128">
        <v>837012576</v>
      </c>
      <c r="J4953" s="124" t="s">
        <v>542</v>
      </c>
      <c r="K4953" s="126"/>
      <c r="L4953" s="126" t="s">
        <v>3105</v>
      </c>
      <c r="M4953" s="127"/>
      <c r="N4953" s="127"/>
    </row>
    <row r="4954" spans="6:14" x14ac:dyDescent="0.25">
      <c r="F4954" s="124"/>
      <c r="G4954" s="126"/>
      <c r="H4954" s="126"/>
      <c r="I4954" s="126"/>
      <c r="J4954" s="124"/>
      <c r="K4954" s="124" t="s">
        <v>544</v>
      </c>
      <c r="L4954" s="126"/>
      <c r="M4954" s="127"/>
      <c r="N4954" s="127"/>
    </row>
    <row r="4955" spans="6:14" x14ac:dyDescent="0.25">
      <c r="F4955" s="124" t="s">
        <v>545</v>
      </c>
      <c r="G4955" s="126" t="s">
        <v>198</v>
      </c>
      <c r="H4955" s="126"/>
      <c r="I4955" s="126"/>
      <c r="J4955" s="124"/>
      <c r="K4955" s="124" t="s">
        <v>546</v>
      </c>
      <c r="L4955" s="126" t="s">
        <v>3106</v>
      </c>
      <c r="M4955" s="127"/>
      <c r="N4955" s="127"/>
    </row>
    <row r="4956" spans="6:14" x14ac:dyDescent="0.25">
      <c r="F4956" s="126"/>
      <c r="G4956" s="126"/>
      <c r="H4956" s="126"/>
      <c r="I4956" s="126"/>
      <c r="J4956" s="126"/>
      <c r="K4956" s="126"/>
      <c r="L4956" s="126"/>
      <c r="M4956" s="127"/>
      <c r="N4956" s="127"/>
    </row>
    <row r="4957" spans="6:14" x14ac:dyDescent="0.25">
      <c r="F4957" s="124" t="s">
        <v>533</v>
      </c>
      <c r="G4957" s="128">
        <v>17179121</v>
      </c>
      <c r="H4957" s="126"/>
      <c r="I4957" s="126"/>
      <c r="J4957" s="124"/>
      <c r="K4957" s="124" t="s">
        <v>124</v>
      </c>
      <c r="L4957" s="126" t="s">
        <v>3107</v>
      </c>
      <c r="M4957" s="127"/>
      <c r="N4957" s="127"/>
    </row>
    <row r="4958" spans="6:14" x14ac:dyDescent="0.25">
      <c r="F4958" s="124" t="s">
        <v>535</v>
      </c>
      <c r="G4958" s="126" t="s">
        <v>3108</v>
      </c>
      <c r="H4958" s="126"/>
      <c r="I4958" s="126"/>
      <c r="J4958" s="124"/>
      <c r="K4958" s="124" t="s">
        <v>537</v>
      </c>
      <c r="L4958" s="126" t="s">
        <v>3109</v>
      </c>
      <c r="M4958" s="127"/>
      <c r="N4958" s="127"/>
    </row>
    <row r="4959" spans="6:14" x14ac:dyDescent="0.25">
      <c r="F4959" s="124" t="s">
        <v>539</v>
      </c>
      <c r="G4959" s="131" t="s">
        <v>3110</v>
      </c>
      <c r="H4959" s="126" t="s">
        <v>1046</v>
      </c>
      <c r="I4959" s="128">
        <v>904053206</v>
      </c>
      <c r="J4959" s="124" t="s">
        <v>542</v>
      </c>
      <c r="K4959" s="126"/>
      <c r="L4959" s="126" t="s">
        <v>3111</v>
      </c>
      <c r="M4959" s="127"/>
      <c r="N4959" s="127"/>
    </row>
    <row r="4960" spans="6:14" x14ac:dyDescent="0.25">
      <c r="F4960" s="124"/>
      <c r="G4960" s="131" t="s">
        <v>3112</v>
      </c>
      <c r="H4960" s="126"/>
      <c r="I4960" s="126"/>
      <c r="J4960" s="124"/>
      <c r="K4960" s="124" t="s">
        <v>544</v>
      </c>
      <c r="L4960" s="126"/>
      <c r="M4960" s="127"/>
      <c r="N4960" s="127"/>
    </row>
    <row r="4961" spans="6:14" x14ac:dyDescent="0.25">
      <c r="F4961" s="124" t="s">
        <v>545</v>
      </c>
      <c r="G4961" s="126" t="s">
        <v>198</v>
      </c>
      <c r="H4961" s="126"/>
      <c r="I4961" s="126"/>
      <c r="J4961" s="124"/>
      <c r="K4961" s="124" t="s">
        <v>546</v>
      </c>
      <c r="L4961" s="126" t="s">
        <v>3113</v>
      </c>
      <c r="M4961" s="127"/>
      <c r="N4961" s="127"/>
    </row>
    <row r="4962" spans="6:14" x14ac:dyDescent="0.25">
      <c r="F4962" s="134"/>
      <c r="G4962" s="134"/>
      <c r="H4962" s="134"/>
      <c r="I4962" s="134"/>
      <c r="J4962" s="134"/>
      <c r="K4962" s="134"/>
      <c r="L4962" s="134"/>
      <c r="M4962" s="134"/>
      <c r="N4962" s="134"/>
    </row>
    <row r="4963" spans="6:14" x14ac:dyDescent="0.25">
      <c r="F4963" s="134"/>
      <c r="G4963" s="134"/>
      <c r="H4963" s="134"/>
      <c r="I4963" s="134"/>
      <c r="J4963" s="134"/>
      <c r="K4963" s="134"/>
      <c r="L4963" s="134"/>
      <c r="M4963" s="134"/>
      <c r="N4963" s="134"/>
    </row>
  </sheetData>
  <sheetProtection algorithmName="SHA-512" hashValue="mYL/pHeNhXA+fjwkxTb11LZkw+cbB+cXRq2T3E0yIPPJV+9DMx7KloZRZMHlJI/uqzxIw9E+2MjIe6OnfX2lsw==" saltValue="asGzOzlJQeOkpWYlaTfKhw==" spinCount="100000" sheet="1" selectLockedCells="1"/>
  <mergeCells count="51">
    <mergeCell ref="A25:D25"/>
    <mergeCell ref="A22:D22"/>
    <mergeCell ref="A23:D23"/>
    <mergeCell ref="A24:B24"/>
    <mergeCell ref="A21:D21"/>
    <mergeCell ref="A55:D55"/>
    <mergeCell ref="A40:D40"/>
    <mergeCell ref="A41:D41"/>
    <mergeCell ref="A50:D50"/>
    <mergeCell ref="A51:D51"/>
    <mergeCell ref="A53:D53"/>
    <mergeCell ref="A54:D54"/>
    <mergeCell ref="A52:D52"/>
    <mergeCell ref="A42:D42"/>
    <mergeCell ref="A43:D43"/>
    <mergeCell ref="A44:D44"/>
    <mergeCell ref="A45:D45"/>
    <mergeCell ref="A46:D46"/>
    <mergeCell ref="A47:D47"/>
    <mergeCell ref="A48:D48"/>
    <mergeCell ref="A49:D49"/>
    <mergeCell ref="A39:D39"/>
    <mergeCell ref="A30:D30"/>
    <mergeCell ref="A31:D31"/>
    <mergeCell ref="A32:D32"/>
    <mergeCell ref="A33:D33"/>
    <mergeCell ref="A34:D34"/>
    <mergeCell ref="A35:D35"/>
    <mergeCell ref="A36:D36"/>
    <mergeCell ref="A37:D37"/>
    <mergeCell ref="A38:D38"/>
    <mergeCell ref="A7:D7"/>
    <mergeCell ref="A8:D8"/>
    <mergeCell ref="A9:D9"/>
    <mergeCell ref="A10:D10"/>
    <mergeCell ref="A11:D11"/>
    <mergeCell ref="A12:D12"/>
    <mergeCell ref="A15:D15"/>
    <mergeCell ref="A20:D20"/>
    <mergeCell ref="A16:D16"/>
    <mergeCell ref="A17:D17"/>
    <mergeCell ref="A18:D18"/>
    <mergeCell ref="A19:D19"/>
    <mergeCell ref="A13:D13"/>
    <mergeCell ref="A14:D14"/>
    <mergeCell ref="A6:D6"/>
    <mergeCell ref="A1:D1"/>
    <mergeCell ref="A2:D2"/>
    <mergeCell ref="A3:D3"/>
    <mergeCell ref="A4:D4"/>
    <mergeCell ref="A5:D5"/>
  </mergeCells>
  <printOptions horizontalCentered="1" verticalCentered="1"/>
  <pageMargins left="0.7" right="0.7" top="0.75" bottom="0.75" header="0.3" footer="0.3"/>
  <pageSetup scale="89" orientation="portrait" r:id="rId1"/>
  <headerFooter alignWithMargins="0">
    <oddFooter xml:space="preserve">&amp;R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1"/>
  <sheetViews>
    <sheetView view="pageLayout" zoomScaleNormal="100" workbookViewId="0">
      <selection sqref="A1:G1"/>
    </sheetView>
  </sheetViews>
  <sheetFormatPr defaultColWidth="8" defaultRowHeight="12.75" x14ac:dyDescent="0.2"/>
  <cols>
    <col min="1" max="1" width="2" style="4" customWidth="1"/>
    <col min="2" max="2" width="3.28515625" style="4" customWidth="1"/>
    <col min="3" max="3" width="8.28515625" style="4" customWidth="1"/>
    <col min="4" max="4" width="28.7109375" style="4" customWidth="1"/>
    <col min="5" max="5" width="13.42578125" style="4" customWidth="1"/>
    <col min="6" max="6" width="44.5703125" style="4" customWidth="1"/>
    <col min="7" max="7" width="2" style="4" customWidth="1"/>
    <col min="8" max="8" width="11.42578125" style="1" customWidth="1"/>
    <col min="9" max="9" width="13.140625" style="1" customWidth="1"/>
    <col min="10" max="10" width="21.42578125" style="1" customWidth="1"/>
    <col min="11" max="16384" width="8" style="1"/>
  </cols>
  <sheetData>
    <row r="1" spans="1:7" s="4" customFormat="1" ht="28.7" customHeight="1" thickBot="1" x14ac:dyDescent="0.25">
      <c r="A1" s="629" t="s">
        <v>62</v>
      </c>
      <c r="B1" s="664"/>
      <c r="C1" s="664"/>
      <c r="D1" s="664"/>
      <c r="E1" s="664"/>
      <c r="F1" s="664"/>
      <c r="G1" s="751"/>
    </row>
    <row r="2" spans="1:7" s="4" customFormat="1" x14ac:dyDescent="0.2">
      <c r="A2" s="420"/>
      <c r="B2" s="421"/>
      <c r="C2" s="421"/>
      <c r="D2" s="421"/>
      <c r="E2" s="421"/>
      <c r="F2" s="421"/>
      <c r="G2" s="422"/>
    </row>
    <row r="3" spans="1:7" s="4" customFormat="1" ht="14.25" customHeight="1" x14ac:dyDescent="0.2">
      <c r="A3" s="420"/>
      <c r="B3" s="421"/>
      <c r="C3" s="628" t="s">
        <v>55</v>
      </c>
      <c r="D3" s="752"/>
      <c r="E3" s="752"/>
      <c r="F3" s="752"/>
      <c r="G3" s="422"/>
    </row>
    <row r="4" spans="1:7" s="4" customFormat="1" ht="14.25" customHeight="1" x14ac:dyDescent="0.2">
      <c r="A4" s="420"/>
      <c r="B4" s="421"/>
      <c r="C4" s="628"/>
      <c r="D4" s="752"/>
      <c r="E4" s="752"/>
      <c r="F4" s="752"/>
      <c r="G4" s="422"/>
    </row>
    <row r="5" spans="1:7" s="4" customFormat="1" ht="14.25" customHeight="1" x14ac:dyDescent="0.2">
      <c r="A5" s="420"/>
      <c r="B5" s="421"/>
      <c r="C5" s="752"/>
      <c r="D5" s="752"/>
      <c r="E5" s="752"/>
      <c r="F5" s="752"/>
      <c r="G5" s="422"/>
    </row>
    <row r="6" spans="1:7" s="4" customFormat="1" ht="14.25" customHeight="1" x14ac:dyDescent="0.2">
      <c r="A6" s="420"/>
      <c r="B6" s="421"/>
      <c r="C6" s="423"/>
      <c r="D6" s="423"/>
      <c r="E6" s="423"/>
      <c r="F6" s="423"/>
      <c r="G6" s="422"/>
    </row>
    <row r="7" spans="1:7" s="4" customFormat="1" ht="14.25" customHeight="1" x14ac:dyDescent="0.2">
      <c r="A7" s="420"/>
      <c r="B7" s="423" t="s">
        <v>20</v>
      </c>
      <c r="C7" s="628" t="s">
        <v>3123</v>
      </c>
      <c r="D7" s="628"/>
      <c r="E7" s="628"/>
      <c r="F7" s="628"/>
      <c r="G7" s="422"/>
    </row>
    <row r="8" spans="1:7" s="4" customFormat="1" ht="14.25" customHeight="1" x14ac:dyDescent="0.2">
      <c r="A8" s="420"/>
      <c r="B8" s="423"/>
      <c r="C8" s="748"/>
      <c r="D8" s="748"/>
      <c r="E8" s="748"/>
      <c r="F8" s="748"/>
      <c r="G8" s="422"/>
    </row>
    <row r="9" spans="1:7" s="4" customFormat="1" ht="14.25" customHeight="1" x14ac:dyDescent="0.2">
      <c r="A9" s="420"/>
      <c r="B9" s="423"/>
      <c r="C9" s="753"/>
      <c r="D9" s="681"/>
      <c r="E9" s="424"/>
      <c r="F9" s="424" t="s">
        <v>67</v>
      </c>
      <c r="G9" s="422"/>
    </row>
    <row r="10" spans="1:7" s="4" customFormat="1" ht="14.25" customHeight="1" x14ac:dyDescent="0.2">
      <c r="A10" s="420"/>
      <c r="B10" s="423"/>
      <c r="C10" s="681"/>
      <c r="D10" s="681"/>
      <c r="E10" s="230" t="s">
        <v>21</v>
      </c>
      <c r="F10" s="230" t="s">
        <v>68</v>
      </c>
      <c r="G10" s="422"/>
    </row>
    <row r="11" spans="1:7" s="4" customFormat="1" ht="14.25" customHeight="1" x14ac:dyDescent="0.2">
      <c r="A11" s="420"/>
      <c r="B11" s="753" t="s">
        <v>22</v>
      </c>
      <c r="C11" s="628" t="s">
        <v>23</v>
      </c>
      <c r="D11" s="749"/>
      <c r="E11" s="755"/>
      <c r="F11" s="757"/>
      <c r="G11" s="422"/>
    </row>
    <row r="12" spans="1:7" s="4" customFormat="1" ht="14.25" customHeight="1" x14ac:dyDescent="0.2">
      <c r="A12" s="420"/>
      <c r="B12" s="759"/>
      <c r="C12" s="749"/>
      <c r="D12" s="749"/>
      <c r="E12" s="756"/>
      <c r="F12" s="758"/>
      <c r="G12" s="422"/>
    </row>
    <row r="13" spans="1:7" s="4" customFormat="1" ht="14.25" customHeight="1" x14ac:dyDescent="0.2">
      <c r="A13" s="420"/>
      <c r="B13" s="423"/>
      <c r="C13" s="423"/>
      <c r="D13" s="423"/>
      <c r="E13" s="423"/>
      <c r="F13" s="423"/>
      <c r="G13" s="422"/>
    </row>
    <row r="14" spans="1:7" s="4" customFormat="1" ht="14.25" customHeight="1" x14ac:dyDescent="0.2">
      <c r="A14" s="420"/>
      <c r="B14" s="753" t="s">
        <v>24</v>
      </c>
      <c r="C14" s="628" t="s">
        <v>523</v>
      </c>
      <c r="D14" s="749"/>
      <c r="E14" s="749"/>
      <c r="F14" s="748"/>
      <c r="G14" s="422"/>
    </row>
    <row r="15" spans="1:7" s="4" customFormat="1" ht="14.25" customHeight="1" x14ac:dyDescent="0.2">
      <c r="A15" s="420"/>
      <c r="B15" s="759"/>
      <c r="C15" s="749"/>
      <c r="D15" s="749"/>
      <c r="E15" s="749"/>
      <c r="F15" s="748"/>
      <c r="G15" s="422"/>
    </row>
    <row r="16" spans="1:7" s="4" customFormat="1" ht="14.25" customHeight="1" x14ac:dyDescent="0.2">
      <c r="A16" s="420"/>
      <c r="B16" s="423"/>
      <c r="C16" s="754" t="s">
        <v>25</v>
      </c>
      <c r="D16" s="681"/>
      <c r="E16" s="755"/>
      <c r="F16" s="757"/>
      <c r="G16" s="422"/>
    </row>
    <row r="17" spans="1:7" s="4" customFormat="1" ht="14.25" customHeight="1" x14ac:dyDescent="0.2">
      <c r="A17" s="420"/>
      <c r="B17" s="421"/>
      <c r="C17" s="681"/>
      <c r="D17" s="681"/>
      <c r="E17" s="756"/>
      <c r="F17" s="758"/>
      <c r="G17" s="422"/>
    </row>
    <row r="18" spans="1:7" s="4" customFormat="1" ht="14.25" customHeight="1" x14ac:dyDescent="0.2">
      <c r="A18" s="420"/>
      <c r="B18" s="421"/>
      <c r="C18" s="754" t="s">
        <v>26</v>
      </c>
      <c r="D18" s="681"/>
      <c r="E18" s="755"/>
      <c r="F18" s="757"/>
      <c r="G18" s="422"/>
    </row>
    <row r="19" spans="1:7" s="4" customFormat="1" ht="14.25" customHeight="1" x14ac:dyDescent="0.2">
      <c r="A19" s="420"/>
      <c r="B19" s="421"/>
      <c r="C19" s="681"/>
      <c r="D19" s="681"/>
      <c r="E19" s="756"/>
      <c r="F19" s="758"/>
      <c r="G19" s="422"/>
    </row>
    <row r="20" spans="1:7" s="4" customFormat="1" ht="14.25" customHeight="1" x14ac:dyDescent="0.2">
      <c r="A20" s="420"/>
      <c r="B20" s="421"/>
      <c r="C20" s="750" t="s">
        <v>27</v>
      </c>
      <c r="D20" s="749"/>
      <c r="E20" s="755"/>
      <c r="F20" s="757"/>
      <c r="G20" s="422"/>
    </row>
    <row r="21" spans="1:7" s="4" customFormat="1" ht="14.25" customHeight="1" x14ac:dyDescent="0.2">
      <c r="A21" s="420"/>
      <c r="B21" s="421"/>
      <c r="C21" s="749"/>
      <c r="D21" s="749"/>
      <c r="E21" s="756"/>
      <c r="F21" s="758"/>
      <c r="G21" s="422"/>
    </row>
    <row r="22" spans="1:7" s="4" customFormat="1" ht="14.25" customHeight="1" x14ac:dyDescent="0.2">
      <c r="A22" s="420"/>
      <c r="B22" s="421"/>
      <c r="C22" s="754" t="s">
        <v>28</v>
      </c>
      <c r="D22" s="681"/>
      <c r="E22" s="755"/>
      <c r="F22" s="757"/>
      <c r="G22" s="422"/>
    </row>
    <row r="23" spans="1:7" s="4" customFormat="1" ht="14.25" customHeight="1" x14ac:dyDescent="0.2">
      <c r="A23" s="420"/>
      <c r="B23" s="421"/>
      <c r="C23" s="681"/>
      <c r="D23" s="681"/>
      <c r="E23" s="756"/>
      <c r="F23" s="758"/>
      <c r="G23" s="422"/>
    </row>
    <row r="24" spans="1:7" s="4" customFormat="1" ht="14.25" customHeight="1" x14ac:dyDescent="0.2">
      <c r="A24" s="420"/>
      <c r="B24" s="421"/>
      <c r="C24" s="754" t="s">
        <v>29</v>
      </c>
      <c r="D24" s="681"/>
      <c r="E24" s="755"/>
      <c r="F24" s="757"/>
      <c r="G24" s="422"/>
    </row>
    <row r="25" spans="1:7" s="4" customFormat="1" ht="14.25" customHeight="1" x14ac:dyDescent="0.2">
      <c r="A25" s="420"/>
      <c r="B25" s="421"/>
      <c r="C25" s="681"/>
      <c r="D25" s="681"/>
      <c r="E25" s="756"/>
      <c r="F25" s="758"/>
      <c r="G25" s="422"/>
    </row>
    <row r="26" spans="1:7" s="4" customFormat="1" ht="14.25" customHeight="1" x14ac:dyDescent="0.2">
      <c r="A26" s="420"/>
      <c r="B26" s="421"/>
      <c r="C26" s="754" t="s">
        <v>30</v>
      </c>
      <c r="D26" s="681"/>
      <c r="E26" s="755"/>
      <c r="F26" s="757"/>
      <c r="G26" s="422"/>
    </row>
    <row r="27" spans="1:7" s="4" customFormat="1" ht="14.25" customHeight="1" x14ac:dyDescent="0.2">
      <c r="A27" s="420"/>
      <c r="B27" s="421"/>
      <c r="C27" s="681"/>
      <c r="D27" s="681"/>
      <c r="E27" s="756"/>
      <c r="F27" s="758"/>
      <c r="G27" s="422"/>
    </row>
    <row r="28" spans="1:7" s="4" customFormat="1" ht="14.25" customHeight="1" x14ac:dyDescent="0.2">
      <c r="A28" s="420"/>
      <c r="B28" s="421"/>
      <c r="C28" s="754" t="s">
        <v>31</v>
      </c>
      <c r="D28" s="681"/>
      <c r="E28" s="755"/>
      <c r="F28" s="757"/>
      <c r="G28" s="422"/>
    </row>
    <row r="29" spans="1:7" s="4" customFormat="1" ht="14.25" customHeight="1" x14ac:dyDescent="0.2">
      <c r="A29" s="420"/>
      <c r="B29" s="421"/>
      <c r="C29" s="681"/>
      <c r="D29" s="681"/>
      <c r="E29" s="756"/>
      <c r="F29" s="758"/>
      <c r="G29" s="422"/>
    </row>
    <row r="30" spans="1:7" s="4" customFormat="1" ht="14.25" customHeight="1" x14ac:dyDescent="0.2">
      <c r="A30" s="420"/>
      <c r="B30" s="421"/>
      <c r="C30" s="754" t="s">
        <v>32</v>
      </c>
      <c r="D30" s="681"/>
      <c r="E30" s="755"/>
      <c r="F30" s="757"/>
      <c r="G30" s="422"/>
    </row>
    <row r="31" spans="1:7" s="4" customFormat="1" ht="14.25" customHeight="1" x14ac:dyDescent="0.2">
      <c r="A31" s="420"/>
      <c r="B31" s="421"/>
      <c r="C31" s="681"/>
      <c r="D31" s="681"/>
      <c r="E31" s="756"/>
      <c r="F31" s="758"/>
      <c r="G31" s="422"/>
    </row>
    <row r="32" spans="1:7" s="4" customFormat="1" ht="14.25" customHeight="1" x14ac:dyDescent="0.2">
      <c r="A32" s="420"/>
      <c r="B32" s="421"/>
      <c r="C32" s="750" t="s">
        <v>33</v>
      </c>
      <c r="D32" s="749"/>
      <c r="E32" s="755"/>
      <c r="F32" s="757"/>
      <c r="G32" s="422"/>
    </row>
    <row r="33" spans="1:7" s="4" customFormat="1" ht="14.25" customHeight="1" x14ac:dyDescent="0.2">
      <c r="A33" s="420"/>
      <c r="B33" s="421"/>
      <c r="C33" s="749"/>
      <c r="D33" s="749"/>
      <c r="E33" s="756"/>
      <c r="F33" s="758"/>
      <c r="G33" s="422"/>
    </row>
    <row r="34" spans="1:7" s="4" customFormat="1" ht="14.25" customHeight="1" x14ac:dyDescent="0.2">
      <c r="A34" s="420"/>
      <c r="B34" s="421"/>
      <c r="C34" s="754" t="s">
        <v>34</v>
      </c>
      <c r="D34" s="681"/>
      <c r="E34" s="755"/>
      <c r="F34" s="757"/>
      <c r="G34" s="422"/>
    </row>
    <row r="35" spans="1:7" s="4" customFormat="1" ht="14.25" customHeight="1" x14ac:dyDescent="0.2">
      <c r="A35" s="420"/>
      <c r="B35" s="421"/>
      <c r="C35" s="681"/>
      <c r="D35" s="681"/>
      <c r="E35" s="756"/>
      <c r="F35" s="758"/>
      <c r="G35" s="422"/>
    </row>
    <row r="36" spans="1:7" s="4" customFormat="1" ht="14.25" customHeight="1" x14ac:dyDescent="0.2">
      <c r="A36" s="420"/>
      <c r="B36" s="421"/>
      <c r="C36" s="754" t="s">
        <v>35</v>
      </c>
      <c r="D36" s="681"/>
      <c r="E36" s="755"/>
      <c r="F36" s="757"/>
      <c r="G36" s="422"/>
    </row>
    <row r="37" spans="1:7" s="4" customFormat="1" ht="14.25" customHeight="1" x14ac:dyDescent="0.2">
      <c r="A37" s="420"/>
      <c r="B37" s="421"/>
      <c r="C37" s="681"/>
      <c r="D37" s="681"/>
      <c r="E37" s="756"/>
      <c r="F37" s="758"/>
      <c r="G37" s="422"/>
    </row>
    <row r="38" spans="1:7" s="4" customFormat="1" ht="14.25" customHeight="1" x14ac:dyDescent="0.2">
      <c r="A38" s="420"/>
      <c r="B38" s="421"/>
      <c r="C38" s="425"/>
      <c r="D38" s="425"/>
      <c r="E38" s="423"/>
      <c r="F38" s="426"/>
      <c r="G38" s="422"/>
    </row>
    <row r="39" spans="1:7" s="4" customFormat="1" ht="14.25" customHeight="1" x14ac:dyDescent="0.2">
      <c r="A39" s="427"/>
      <c r="B39" s="428"/>
      <c r="C39" s="429"/>
      <c r="D39" s="429"/>
      <c r="E39" s="426"/>
      <c r="F39" s="426"/>
      <c r="G39" s="430"/>
    </row>
    <row r="40" spans="1:7" s="4" customFormat="1" ht="14.25" customHeight="1" x14ac:dyDescent="0.2">
      <c r="A40" s="420"/>
      <c r="B40" s="421"/>
      <c r="C40" s="750" t="s">
        <v>36</v>
      </c>
      <c r="D40" s="749"/>
      <c r="E40" s="749"/>
      <c r="F40" s="749"/>
      <c r="G40" s="422"/>
    </row>
    <row r="41" spans="1:7" s="4" customFormat="1" ht="14.25" customHeight="1" x14ac:dyDescent="0.2">
      <c r="A41" s="420"/>
      <c r="B41" s="421"/>
      <c r="C41" s="749"/>
      <c r="D41" s="749"/>
      <c r="E41" s="749"/>
      <c r="F41" s="749"/>
      <c r="G41" s="422"/>
    </row>
    <row r="42" spans="1:7" s="4" customFormat="1" ht="14.25" customHeight="1" thickBot="1" x14ac:dyDescent="0.25">
      <c r="A42" s="420"/>
      <c r="B42" s="421"/>
      <c r="C42" s="423"/>
      <c r="D42" s="423"/>
      <c r="E42" s="423"/>
      <c r="F42" s="423"/>
      <c r="G42" s="422"/>
    </row>
    <row r="43" spans="1:7" s="4" customFormat="1" ht="14.25" customHeight="1" thickBot="1" x14ac:dyDescent="0.3">
      <c r="A43" s="420"/>
      <c r="B43" s="60"/>
      <c r="C43" s="423" t="s">
        <v>37</v>
      </c>
      <c r="D43" s="753" t="s">
        <v>38</v>
      </c>
      <c r="E43" s="753"/>
      <c r="F43" s="753"/>
      <c r="G43" s="422"/>
    </row>
    <row r="44" spans="1:7" s="4" customFormat="1" ht="14.25" customHeight="1" thickBot="1" x14ac:dyDescent="0.25">
      <c r="A44" s="420"/>
      <c r="B44" s="431"/>
      <c r="C44" s="423"/>
      <c r="D44" s="423"/>
      <c r="E44" s="423"/>
      <c r="F44" s="423"/>
      <c r="G44" s="422"/>
    </row>
    <row r="45" spans="1:7" s="4" customFormat="1" ht="14.25" customHeight="1" thickBot="1" x14ac:dyDescent="0.3">
      <c r="A45" s="420"/>
      <c r="B45" s="60"/>
      <c r="C45" s="423" t="s">
        <v>39</v>
      </c>
      <c r="D45" s="753" t="s">
        <v>40</v>
      </c>
      <c r="E45" s="753"/>
      <c r="F45" s="753"/>
      <c r="G45" s="422"/>
    </row>
    <row r="46" spans="1:7" s="4" customFormat="1" ht="14.25" customHeight="1" thickBot="1" x14ac:dyDescent="0.25">
      <c r="A46" s="420"/>
      <c r="B46" s="431"/>
      <c r="C46" s="423"/>
      <c r="D46" s="423"/>
      <c r="E46" s="423"/>
      <c r="F46" s="423"/>
      <c r="G46" s="422"/>
    </row>
    <row r="47" spans="1:7" s="4" customFormat="1" ht="14.25" customHeight="1" thickBot="1" x14ac:dyDescent="0.3">
      <c r="A47" s="420"/>
      <c r="B47" s="60"/>
      <c r="C47" s="423" t="s">
        <v>41</v>
      </c>
      <c r="D47" s="628" t="s">
        <v>42</v>
      </c>
      <c r="E47" s="628"/>
      <c r="F47" s="628"/>
      <c r="G47" s="422"/>
    </row>
    <row r="48" spans="1:7" s="4" customFormat="1" ht="14.25" customHeight="1" x14ac:dyDescent="0.2">
      <c r="A48" s="420"/>
      <c r="B48" s="431"/>
      <c r="C48" s="423"/>
      <c r="D48" s="628"/>
      <c r="E48" s="628"/>
      <c r="F48" s="628"/>
      <c r="G48" s="422"/>
    </row>
    <row r="49" spans="1:7" s="4" customFormat="1" ht="14.25" customHeight="1" x14ac:dyDescent="0.2">
      <c r="A49" s="420"/>
      <c r="B49" s="421"/>
      <c r="C49" s="423"/>
      <c r="D49" s="423"/>
      <c r="E49" s="423"/>
      <c r="F49" s="423"/>
      <c r="G49" s="422"/>
    </row>
    <row r="50" spans="1:7" s="4" customFormat="1" ht="14.25" customHeight="1" x14ac:dyDescent="0.2">
      <c r="A50" s="420"/>
      <c r="B50" s="421"/>
      <c r="C50" s="421"/>
      <c r="D50" s="421"/>
      <c r="E50" s="421"/>
      <c r="F50" s="421"/>
      <c r="G50" s="422"/>
    </row>
    <row r="51" spans="1:7" s="4" customFormat="1" ht="14.25" customHeight="1" x14ac:dyDescent="0.2">
      <c r="A51" s="420"/>
      <c r="B51" s="421"/>
      <c r="C51" s="421"/>
      <c r="D51" s="421"/>
      <c r="E51" s="421"/>
      <c r="F51" s="421"/>
      <c r="G51" s="422"/>
    </row>
    <row r="52" spans="1:7" s="4" customFormat="1" ht="14.25" customHeight="1" x14ac:dyDescent="0.2">
      <c r="A52" s="420"/>
      <c r="B52" s="421"/>
      <c r="C52" s="421"/>
      <c r="D52" s="421"/>
      <c r="E52" s="421"/>
      <c r="F52" s="421"/>
      <c r="G52" s="422"/>
    </row>
    <row r="53" spans="1:7" s="4" customFormat="1" ht="14.25" customHeight="1" x14ac:dyDescent="0.2">
      <c r="A53" s="420"/>
      <c r="B53" s="421"/>
      <c r="C53" s="421"/>
      <c r="D53" s="421"/>
      <c r="E53" s="421"/>
      <c r="F53" s="421"/>
      <c r="G53" s="422"/>
    </row>
    <row r="54" spans="1:7" s="4" customFormat="1" ht="14.25" customHeight="1" x14ac:dyDescent="0.2">
      <c r="A54" s="420"/>
      <c r="B54" s="421"/>
      <c r="C54" s="421"/>
      <c r="D54" s="421"/>
      <c r="E54" s="421"/>
      <c r="F54" s="421"/>
      <c r="G54" s="422"/>
    </row>
    <row r="55" spans="1:7" ht="14.25" customHeight="1" x14ac:dyDescent="0.2">
      <c r="A55" s="420"/>
      <c r="B55" s="421"/>
      <c r="C55" s="421"/>
      <c r="D55" s="421"/>
      <c r="E55" s="421"/>
      <c r="F55" s="421"/>
      <c r="G55" s="422"/>
    </row>
    <row r="56" spans="1:7" ht="14.25" customHeight="1" thickBot="1" x14ac:dyDescent="0.25">
      <c r="A56" s="432"/>
      <c r="B56" s="433"/>
      <c r="C56" s="433"/>
      <c r="D56" s="433"/>
      <c r="E56" s="433"/>
      <c r="F56" s="433"/>
      <c r="G56" s="434"/>
    </row>
    <row r="57" spans="1:7" ht="12.95" customHeight="1" x14ac:dyDescent="0.2">
      <c r="A57" s="20"/>
      <c r="B57" s="20"/>
      <c r="C57" s="20"/>
      <c r="D57" s="20"/>
      <c r="E57" s="20"/>
      <c r="F57" s="20"/>
      <c r="G57" s="20"/>
    </row>
    <row r="58" spans="1:7" ht="12.95" customHeight="1" x14ac:dyDescent="0.2">
      <c r="A58" s="20"/>
      <c r="B58" s="20"/>
      <c r="C58" s="20"/>
      <c r="D58" s="20"/>
      <c r="E58" s="20"/>
      <c r="F58" s="20"/>
      <c r="G58" s="20"/>
    </row>
    <row r="59" spans="1:7" ht="12.95" customHeight="1" x14ac:dyDescent="0.2">
      <c r="A59" s="20"/>
      <c r="B59" s="20"/>
      <c r="C59" s="20"/>
      <c r="D59" s="20"/>
      <c r="E59" s="20"/>
      <c r="F59" s="20"/>
      <c r="G59" s="20"/>
    </row>
    <row r="60" spans="1:7" ht="12.75" customHeight="1" x14ac:dyDescent="0.2"/>
    <row r="61" spans="1:7" ht="12.75" customHeight="1" x14ac:dyDescent="0.2"/>
  </sheetData>
  <sheetProtection algorithmName="SHA-512" hashValue="ipcxyWqEZoXkie5JYwrR0CXcHYWlS2AS1q8tlHkVgGT/OPGZ1+V2c79utoBEwgflrbo8mDDS2t1HZ+ygFuRpig==" saltValue="favrRWDtFWhPT17k2icp6g==" spinCount="100000" sheet="1" objects="1" scenarios="1"/>
  <mergeCells count="47">
    <mergeCell ref="C9:D10"/>
    <mergeCell ref="B11:B12"/>
    <mergeCell ref="B14:B15"/>
    <mergeCell ref="C11:D12"/>
    <mergeCell ref="E11:E12"/>
    <mergeCell ref="F11:F12"/>
    <mergeCell ref="F36:F37"/>
    <mergeCell ref="F34:F35"/>
    <mergeCell ref="E34:E35"/>
    <mergeCell ref="E32:E33"/>
    <mergeCell ref="E30:E31"/>
    <mergeCell ref="F32:F33"/>
    <mergeCell ref="F30:F31"/>
    <mergeCell ref="F20:F21"/>
    <mergeCell ref="F22:F23"/>
    <mergeCell ref="F28:F29"/>
    <mergeCell ref="F26:F27"/>
    <mergeCell ref="F24:F25"/>
    <mergeCell ref="C30:D31"/>
    <mergeCell ref="C32:D33"/>
    <mergeCell ref="C34:D35"/>
    <mergeCell ref="C36:D37"/>
    <mergeCell ref="E36:E37"/>
    <mergeCell ref="C22:D23"/>
    <mergeCell ref="C24:D25"/>
    <mergeCell ref="C26:D27"/>
    <mergeCell ref="C28:D29"/>
    <mergeCell ref="E28:E29"/>
    <mergeCell ref="E26:E27"/>
    <mergeCell ref="E24:E25"/>
    <mergeCell ref="E22:E23"/>
    <mergeCell ref="C7:F8"/>
    <mergeCell ref="C14:F15"/>
    <mergeCell ref="D47:F48"/>
    <mergeCell ref="C40:F41"/>
    <mergeCell ref="A1:G1"/>
    <mergeCell ref="C3:F5"/>
    <mergeCell ref="D43:F43"/>
    <mergeCell ref="D45:F45"/>
    <mergeCell ref="C16:D17"/>
    <mergeCell ref="E16:E17"/>
    <mergeCell ref="F16:F17"/>
    <mergeCell ref="C18:D19"/>
    <mergeCell ref="C20:D21"/>
    <mergeCell ref="E20:E21"/>
    <mergeCell ref="E18:E19"/>
    <mergeCell ref="F18:F19"/>
  </mergeCells>
  <printOptions horizontalCentered="1"/>
  <pageMargins left="0.7" right="0.7" top="0.75" bottom="0.75" header="0.3" footer="0.3"/>
  <pageSetup scale="89" orientation="portrait" r:id="rId1"/>
  <headerFooter alignWithMargins="0">
    <oddFooter>&amp;L&amp;"-,Regular"&amp;11
Railroad Industry (CA07)&amp;C&amp;"-,Regular"&amp;11 7&amp;R&amp;"-,Regular"&amp;11
Revised 12/2023</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7BB3-F1F2-4F55-9919-88358998F37F}">
  <dimension ref="A1:K48"/>
  <sheetViews>
    <sheetView view="pageLayout" zoomScaleNormal="100" workbookViewId="0">
      <selection sqref="A1:I1"/>
    </sheetView>
  </sheetViews>
  <sheetFormatPr defaultColWidth="4.140625" defaultRowHeight="15" x14ac:dyDescent="0.25"/>
  <cols>
    <col min="1" max="1" width="2.7109375" style="145" customWidth="1"/>
    <col min="2" max="3" width="4.28515625" style="145" customWidth="1"/>
    <col min="4" max="4" width="23.5703125" style="145" customWidth="1"/>
    <col min="5" max="5" width="4.28515625" style="145" customWidth="1"/>
    <col min="6" max="6" width="28.140625" style="145" customWidth="1"/>
    <col min="7" max="7" width="4.28515625" style="145" customWidth="1"/>
    <col min="8" max="8" width="28" style="145" customWidth="1"/>
    <col min="9" max="9" width="2.7109375" style="145" customWidth="1"/>
    <col min="10" max="11" width="9.140625" style="4" customWidth="1"/>
    <col min="12" max="24" width="9.140625" style="1" customWidth="1"/>
    <col min="25" max="16384" width="4.140625" style="1"/>
  </cols>
  <sheetData>
    <row r="1" spans="1:9" s="144" customFormat="1" ht="28.7" customHeight="1" thickBot="1" x14ac:dyDescent="0.35">
      <c r="A1" s="766" t="s">
        <v>63</v>
      </c>
      <c r="B1" s="767"/>
      <c r="C1" s="767"/>
      <c r="D1" s="767"/>
      <c r="E1" s="767"/>
      <c r="F1" s="767"/>
      <c r="G1" s="767"/>
      <c r="H1" s="767"/>
      <c r="I1" s="768"/>
    </row>
    <row r="2" spans="1:9" s="144" customFormat="1" ht="12.95" customHeight="1" x14ac:dyDescent="0.3">
      <c r="A2" s="401"/>
      <c r="B2" s="402"/>
      <c r="C2" s="402"/>
      <c r="D2" s="402"/>
      <c r="E2" s="402"/>
      <c r="F2" s="402"/>
      <c r="G2" s="402"/>
      <c r="H2" s="402"/>
      <c r="I2" s="403"/>
    </row>
    <row r="3" spans="1:9" s="145" customFormat="1" ht="14.25" customHeight="1" x14ac:dyDescent="0.25">
      <c r="A3" s="404"/>
      <c r="B3" s="769" t="s">
        <v>521</v>
      </c>
      <c r="C3" s="769"/>
      <c r="D3" s="681"/>
      <c r="E3" s="681"/>
      <c r="F3" s="681"/>
      <c r="G3" s="681"/>
      <c r="H3" s="681"/>
      <c r="I3" s="406"/>
    </row>
    <row r="4" spans="1:9" s="145" customFormat="1" ht="12.75" customHeight="1" x14ac:dyDescent="0.25">
      <c r="A4" s="404"/>
      <c r="B4" s="405"/>
      <c r="C4" s="405"/>
      <c r="D4" s="405"/>
      <c r="E4" s="405"/>
      <c r="F4" s="405"/>
      <c r="G4" s="405"/>
      <c r="H4" s="405"/>
      <c r="I4" s="406"/>
    </row>
    <row r="5" spans="1:9" s="145" customFormat="1" ht="14.25" customHeight="1" x14ac:dyDescent="0.25">
      <c r="A5" s="404"/>
      <c r="B5" s="769" t="s">
        <v>3115</v>
      </c>
      <c r="C5" s="769"/>
      <c r="D5" s="681"/>
      <c r="E5" s="681"/>
      <c r="F5" s="681"/>
      <c r="G5" s="681"/>
      <c r="H5" s="681"/>
      <c r="I5" s="406"/>
    </row>
    <row r="6" spans="1:9" s="145" customFormat="1" ht="14.25" customHeight="1" x14ac:dyDescent="0.25">
      <c r="A6" s="404"/>
      <c r="B6" s="770">
        <f>'Cover Sheet'!B8</f>
        <v>2024</v>
      </c>
      <c r="C6" s="770"/>
      <c r="D6" s="771"/>
      <c r="E6" s="771"/>
      <c r="F6" s="771"/>
      <c r="G6" s="771"/>
      <c r="H6" s="771"/>
      <c r="I6" s="406"/>
    </row>
    <row r="7" spans="1:9" s="145" customFormat="1" ht="12.6" customHeight="1" x14ac:dyDescent="0.25">
      <c r="A7" s="404"/>
      <c r="B7" s="407"/>
      <c r="C7" s="407"/>
      <c r="D7" s="408"/>
      <c r="E7" s="408"/>
      <c r="F7" s="408"/>
      <c r="G7" s="408"/>
      <c r="H7" s="408"/>
      <c r="I7" s="406"/>
    </row>
    <row r="8" spans="1:9" s="145" customFormat="1" ht="14.25" customHeight="1" x14ac:dyDescent="0.25">
      <c r="A8" s="404"/>
      <c r="B8" s="765" t="s">
        <v>3119</v>
      </c>
      <c r="C8" s="765"/>
      <c r="D8" s="749"/>
      <c r="E8" s="749"/>
      <c r="F8" s="749"/>
      <c r="G8" s="749"/>
      <c r="H8" s="749"/>
      <c r="I8" s="406"/>
    </row>
    <row r="9" spans="1:9" s="145" customFormat="1" ht="14.25" customHeight="1" x14ac:dyDescent="0.25">
      <c r="A9" s="404"/>
      <c r="B9" s="748"/>
      <c r="C9" s="748"/>
      <c r="D9" s="748"/>
      <c r="E9" s="748"/>
      <c r="F9" s="748"/>
      <c r="G9" s="748"/>
      <c r="H9" s="748"/>
      <c r="I9" s="406"/>
    </row>
    <row r="10" spans="1:9" s="145" customFormat="1" ht="12.6" customHeight="1" x14ac:dyDescent="0.25">
      <c r="A10" s="404"/>
      <c r="B10" s="407"/>
      <c r="C10" s="407"/>
      <c r="D10" s="408"/>
      <c r="E10" s="408"/>
      <c r="F10" s="408"/>
      <c r="G10" s="408"/>
      <c r="H10" s="408"/>
      <c r="I10" s="406"/>
    </row>
    <row r="11" spans="1:9" s="145" customFormat="1" ht="14.25" customHeight="1" x14ac:dyDescent="0.25">
      <c r="A11" s="404"/>
      <c r="B11" s="765" t="s">
        <v>3120</v>
      </c>
      <c r="C11" s="765"/>
      <c r="D11" s="749"/>
      <c r="E11" s="749"/>
      <c r="F11" s="749"/>
      <c r="G11" s="749"/>
      <c r="H11" s="749"/>
      <c r="I11" s="406"/>
    </row>
    <row r="12" spans="1:9" s="145" customFormat="1" ht="12.6" customHeight="1" x14ac:dyDescent="0.25">
      <c r="A12" s="404"/>
      <c r="B12" s="409"/>
      <c r="C12" s="409"/>
      <c r="D12" s="243"/>
      <c r="E12" s="243"/>
      <c r="F12" s="243"/>
      <c r="G12" s="243"/>
      <c r="H12" s="243"/>
      <c r="I12" s="406"/>
    </row>
    <row r="13" spans="1:9" s="145" customFormat="1" ht="12.6" customHeight="1" x14ac:dyDescent="0.25">
      <c r="A13" s="404"/>
      <c r="B13" s="772" t="s">
        <v>3121</v>
      </c>
      <c r="C13" s="772"/>
      <c r="D13" s="772"/>
      <c r="E13" s="772"/>
      <c r="F13" s="772"/>
      <c r="G13" s="772"/>
      <c r="H13" s="772"/>
      <c r="I13" s="406"/>
    </row>
    <row r="14" spans="1:9" s="145" customFormat="1" ht="14.25" customHeight="1" x14ac:dyDescent="0.25">
      <c r="A14" s="404"/>
      <c r="B14" s="772"/>
      <c r="C14" s="772"/>
      <c r="D14" s="772"/>
      <c r="E14" s="772"/>
      <c r="F14" s="772"/>
      <c r="G14" s="772"/>
      <c r="H14" s="772"/>
      <c r="I14" s="406"/>
    </row>
    <row r="15" spans="1:9" s="145" customFormat="1" ht="5.25" customHeight="1" x14ac:dyDescent="0.25">
      <c r="A15" s="404"/>
      <c r="B15" s="410"/>
      <c r="C15" s="410"/>
      <c r="D15" s="769"/>
      <c r="E15" s="769"/>
      <c r="F15" s="769"/>
      <c r="G15" s="769"/>
      <c r="H15" s="769"/>
      <c r="I15" s="406"/>
    </row>
    <row r="16" spans="1:9" s="145" customFormat="1" ht="15" customHeight="1" x14ac:dyDescent="0.25">
      <c r="A16" s="404"/>
      <c r="B16" s="773" t="s">
        <v>43</v>
      </c>
      <c r="C16" s="773"/>
      <c r="D16" s="774"/>
      <c r="E16" s="411"/>
      <c r="F16" s="412"/>
      <c r="G16" s="412"/>
      <c r="H16" s="412"/>
      <c r="I16" s="406"/>
    </row>
    <row r="17" spans="1:9" s="145" customFormat="1" x14ac:dyDescent="0.25">
      <c r="A17" s="404"/>
      <c r="B17" s="775" t="s">
        <v>44</v>
      </c>
      <c r="C17" s="776"/>
      <c r="D17" s="777"/>
      <c r="E17" s="778" t="s">
        <v>45</v>
      </c>
      <c r="F17" s="779"/>
      <c r="G17" s="780" t="s">
        <v>46</v>
      </c>
      <c r="H17" s="779"/>
      <c r="I17" s="406"/>
    </row>
    <row r="18" spans="1:9" s="145" customFormat="1" ht="20.100000000000001" customHeight="1" x14ac:dyDescent="0.25">
      <c r="A18" s="404"/>
      <c r="B18" s="762"/>
      <c r="C18" s="763"/>
      <c r="D18" s="764"/>
      <c r="E18" s="760"/>
      <c r="F18" s="761"/>
      <c r="G18" s="760"/>
      <c r="H18" s="761"/>
      <c r="I18" s="406"/>
    </row>
    <row r="19" spans="1:9" s="145" customFormat="1" ht="20.100000000000001" customHeight="1" x14ac:dyDescent="0.25">
      <c r="A19" s="404"/>
      <c r="B19" s="762"/>
      <c r="C19" s="763"/>
      <c r="D19" s="764"/>
      <c r="E19" s="760"/>
      <c r="F19" s="761"/>
      <c r="G19" s="760"/>
      <c r="H19" s="761"/>
      <c r="I19" s="406"/>
    </row>
    <row r="20" spans="1:9" s="145" customFormat="1" ht="20.100000000000001" customHeight="1" x14ac:dyDescent="0.25">
      <c r="A20" s="404"/>
      <c r="B20" s="762"/>
      <c r="C20" s="763"/>
      <c r="D20" s="764"/>
      <c r="E20" s="760"/>
      <c r="F20" s="761"/>
      <c r="G20" s="760"/>
      <c r="H20" s="761"/>
      <c r="I20" s="406"/>
    </row>
    <row r="21" spans="1:9" s="145" customFormat="1" ht="20.100000000000001" customHeight="1" x14ac:dyDescent="0.25">
      <c r="A21" s="404"/>
      <c r="B21" s="762"/>
      <c r="C21" s="763"/>
      <c r="D21" s="764"/>
      <c r="E21" s="760"/>
      <c r="F21" s="761"/>
      <c r="G21" s="760"/>
      <c r="H21" s="761"/>
      <c r="I21" s="406"/>
    </row>
    <row r="22" spans="1:9" s="145" customFormat="1" ht="20.100000000000001" customHeight="1" x14ac:dyDescent="0.25">
      <c r="A22" s="404"/>
      <c r="B22" s="762"/>
      <c r="C22" s="763"/>
      <c r="D22" s="764"/>
      <c r="E22" s="760"/>
      <c r="F22" s="761"/>
      <c r="G22" s="760"/>
      <c r="H22" s="761"/>
      <c r="I22" s="406"/>
    </row>
    <row r="23" spans="1:9" s="145" customFormat="1" ht="20.100000000000001" customHeight="1" x14ac:dyDescent="0.25">
      <c r="A23" s="404"/>
      <c r="B23" s="762"/>
      <c r="C23" s="763"/>
      <c r="D23" s="764"/>
      <c r="E23" s="760"/>
      <c r="F23" s="761"/>
      <c r="G23" s="760"/>
      <c r="H23" s="761"/>
      <c r="I23" s="406"/>
    </row>
    <row r="24" spans="1:9" s="145" customFormat="1" ht="20.100000000000001" customHeight="1" x14ac:dyDescent="0.25">
      <c r="A24" s="404"/>
      <c r="B24" s="762"/>
      <c r="C24" s="763"/>
      <c r="D24" s="764"/>
      <c r="E24" s="760"/>
      <c r="F24" s="761"/>
      <c r="G24" s="760"/>
      <c r="H24" s="761"/>
      <c r="I24" s="406"/>
    </row>
    <row r="25" spans="1:9" s="145" customFormat="1" ht="20.100000000000001" customHeight="1" x14ac:dyDescent="0.25">
      <c r="A25" s="404"/>
      <c r="B25" s="762"/>
      <c r="C25" s="763"/>
      <c r="D25" s="764"/>
      <c r="E25" s="760"/>
      <c r="F25" s="761"/>
      <c r="G25" s="760"/>
      <c r="H25" s="761"/>
      <c r="I25" s="406"/>
    </row>
    <row r="26" spans="1:9" s="145" customFormat="1" ht="20.100000000000001" customHeight="1" x14ac:dyDescent="0.25">
      <c r="A26" s="404"/>
      <c r="B26" s="762"/>
      <c r="C26" s="763"/>
      <c r="D26" s="764"/>
      <c r="E26" s="760"/>
      <c r="F26" s="761"/>
      <c r="G26" s="760"/>
      <c r="H26" s="761"/>
      <c r="I26" s="406"/>
    </row>
    <row r="27" spans="1:9" s="145" customFormat="1" ht="20.100000000000001" customHeight="1" x14ac:dyDescent="0.25">
      <c r="A27" s="404"/>
      <c r="B27" s="762"/>
      <c r="C27" s="763"/>
      <c r="D27" s="764"/>
      <c r="E27" s="760"/>
      <c r="F27" s="761"/>
      <c r="G27" s="760"/>
      <c r="H27" s="761"/>
      <c r="I27" s="406"/>
    </row>
    <row r="28" spans="1:9" s="145" customFormat="1" ht="20.100000000000001" customHeight="1" x14ac:dyDescent="0.25">
      <c r="A28" s="404"/>
      <c r="B28" s="762"/>
      <c r="C28" s="763"/>
      <c r="D28" s="764"/>
      <c r="E28" s="760"/>
      <c r="F28" s="761"/>
      <c r="G28" s="760"/>
      <c r="H28" s="761"/>
      <c r="I28" s="406"/>
    </row>
    <row r="29" spans="1:9" s="145" customFormat="1" ht="20.100000000000001" customHeight="1" x14ac:dyDescent="0.25">
      <c r="A29" s="404"/>
      <c r="B29" s="762"/>
      <c r="C29" s="763"/>
      <c r="D29" s="764"/>
      <c r="E29" s="760"/>
      <c r="F29" s="761"/>
      <c r="G29" s="760"/>
      <c r="H29" s="761"/>
      <c r="I29" s="406"/>
    </row>
    <row r="30" spans="1:9" s="145" customFormat="1" ht="20.100000000000001" customHeight="1" x14ac:dyDescent="0.25">
      <c r="A30" s="404"/>
      <c r="B30" s="762"/>
      <c r="C30" s="763"/>
      <c r="D30" s="764"/>
      <c r="E30" s="760"/>
      <c r="F30" s="761"/>
      <c r="G30" s="760"/>
      <c r="H30" s="761"/>
      <c r="I30" s="406"/>
    </row>
    <row r="31" spans="1:9" s="145" customFormat="1" ht="20.100000000000001" customHeight="1" x14ac:dyDescent="0.25">
      <c r="A31" s="404"/>
      <c r="B31" s="410"/>
      <c r="C31" s="410"/>
      <c r="D31" s="413"/>
      <c r="E31" s="413"/>
      <c r="F31" s="413" t="s">
        <v>47</v>
      </c>
      <c r="G31" s="783">
        <f>SUM(G18:H30)</f>
        <v>0</v>
      </c>
      <c r="H31" s="784"/>
      <c r="I31" s="406"/>
    </row>
    <row r="32" spans="1:9" s="145" customFormat="1" ht="25.5" customHeight="1" x14ac:dyDescent="0.25">
      <c r="A32" s="404"/>
      <c r="B32" s="785" t="s">
        <v>64</v>
      </c>
      <c r="C32" s="786"/>
      <c r="D32" s="787">
        <f>'[1]Cover Sheet'!B8</f>
        <v>2022</v>
      </c>
      <c r="E32" s="787"/>
      <c r="F32" s="788"/>
      <c r="G32" s="788"/>
      <c r="H32" s="788"/>
      <c r="I32" s="406"/>
    </row>
    <row r="33" spans="1:9" s="145" customFormat="1" ht="16.5" customHeight="1" x14ac:dyDescent="0.25">
      <c r="A33" s="404"/>
      <c r="B33" s="218"/>
      <c r="C33" s="781" t="s">
        <v>70</v>
      </c>
      <c r="D33" s="782"/>
      <c r="E33" s="218"/>
      <c r="F33" s="414" t="s">
        <v>85</v>
      </c>
      <c r="G33" s="218"/>
      <c r="H33" s="414" t="s">
        <v>100</v>
      </c>
      <c r="I33" s="406"/>
    </row>
    <row r="34" spans="1:9" s="145" customFormat="1" ht="16.5" customHeight="1" x14ac:dyDescent="0.25">
      <c r="A34" s="404"/>
      <c r="B34" s="218"/>
      <c r="C34" s="781" t="s">
        <v>71</v>
      </c>
      <c r="D34" s="782"/>
      <c r="E34" s="218"/>
      <c r="F34" s="414" t="s">
        <v>86</v>
      </c>
      <c r="G34" s="218"/>
      <c r="H34" s="414" t="s">
        <v>101</v>
      </c>
      <c r="I34" s="406"/>
    </row>
    <row r="35" spans="1:9" s="145" customFormat="1" ht="16.5" customHeight="1" x14ac:dyDescent="0.25">
      <c r="A35" s="404"/>
      <c r="B35" s="218"/>
      <c r="C35" s="781" t="s">
        <v>72</v>
      </c>
      <c r="D35" s="782"/>
      <c r="E35" s="218"/>
      <c r="F35" s="414" t="s">
        <v>87</v>
      </c>
      <c r="G35" s="218"/>
      <c r="H35" s="414" t="s">
        <v>102</v>
      </c>
      <c r="I35" s="406"/>
    </row>
    <row r="36" spans="1:9" s="145" customFormat="1" ht="16.5" customHeight="1" x14ac:dyDescent="0.25">
      <c r="A36" s="404"/>
      <c r="B36" s="218"/>
      <c r="C36" s="781" t="s">
        <v>73</v>
      </c>
      <c r="D36" s="782"/>
      <c r="E36" s="218"/>
      <c r="F36" s="414" t="s">
        <v>88</v>
      </c>
      <c r="G36" s="218"/>
      <c r="H36" s="414" t="s">
        <v>103</v>
      </c>
      <c r="I36" s="406"/>
    </row>
    <row r="37" spans="1:9" s="145" customFormat="1" ht="16.5" customHeight="1" x14ac:dyDescent="0.25">
      <c r="A37" s="404"/>
      <c r="B37" s="218"/>
      <c r="C37" s="781" t="s">
        <v>74</v>
      </c>
      <c r="D37" s="782"/>
      <c r="E37" s="218"/>
      <c r="F37" s="414" t="s">
        <v>89</v>
      </c>
      <c r="G37" s="218"/>
      <c r="H37" s="414" t="s">
        <v>104</v>
      </c>
      <c r="I37" s="406"/>
    </row>
    <row r="38" spans="1:9" s="145" customFormat="1" ht="16.5" customHeight="1" x14ac:dyDescent="0.25">
      <c r="A38" s="404"/>
      <c r="B38" s="218"/>
      <c r="C38" s="781" t="s">
        <v>75</v>
      </c>
      <c r="D38" s="782"/>
      <c r="E38" s="218"/>
      <c r="F38" s="414" t="s">
        <v>90</v>
      </c>
      <c r="G38" s="218"/>
      <c r="H38" s="414" t="s">
        <v>105</v>
      </c>
      <c r="I38" s="406"/>
    </row>
    <row r="39" spans="1:9" s="145" customFormat="1" ht="16.5" customHeight="1" x14ac:dyDescent="0.25">
      <c r="A39" s="404"/>
      <c r="B39" s="218"/>
      <c r="C39" s="781" t="s">
        <v>76</v>
      </c>
      <c r="D39" s="782"/>
      <c r="E39" s="218"/>
      <c r="F39" s="414" t="s">
        <v>91</v>
      </c>
      <c r="G39" s="218"/>
      <c r="H39" s="414" t="s">
        <v>106</v>
      </c>
      <c r="I39" s="406"/>
    </row>
    <row r="40" spans="1:9" s="145" customFormat="1" ht="16.5" customHeight="1" x14ac:dyDescent="0.25">
      <c r="A40" s="404"/>
      <c r="B40" s="218"/>
      <c r="C40" s="781" t="s">
        <v>77</v>
      </c>
      <c r="D40" s="782"/>
      <c r="E40" s="218"/>
      <c r="F40" s="414" t="s">
        <v>92</v>
      </c>
      <c r="G40" s="218"/>
      <c r="H40" s="414" t="s">
        <v>107</v>
      </c>
      <c r="I40" s="406"/>
    </row>
    <row r="41" spans="1:9" s="145" customFormat="1" ht="16.5" customHeight="1" x14ac:dyDescent="0.25">
      <c r="A41" s="404"/>
      <c r="B41" s="218"/>
      <c r="C41" s="781" t="s">
        <v>78</v>
      </c>
      <c r="D41" s="782"/>
      <c r="E41" s="218"/>
      <c r="F41" s="414" t="s">
        <v>93</v>
      </c>
      <c r="G41" s="218"/>
      <c r="H41" s="414" t="s">
        <v>108</v>
      </c>
      <c r="I41" s="406"/>
    </row>
    <row r="42" spans="1:9" s="145" customFormat="1" ht="16.5" customHeight="1" x14ac:dyDescent="0.25">
      <c r="A42" s="404"/>
      <c r="B42" s="218"/>
      <c r="C42" s="781" t="s">
        <v>79</v>
      </c>
      <c r="D42" s="782"/>
      <c r="E42" s="218"/>
      <c r="F42" s="414" t="s">
        <v>94</v>
      </c>
      <c r="G42" s="218"/>
      <c r="H42" s="414" t="s">
        <v>109</v>
      </c>
      <c r="I42" s="406"/>
    </row>
    <row r="43" spans="1:9" s="145" customFormat="1" ht="16.5" customHeight="1" x14ac:dyDescent="0.25">
      <c r="A43" s="404"/>
      <c r="B43" s="218"/>
      <c r="C43" s="781" t="s">
        <v>80</v>
      </c>
      <c r="D43" s="782"/>
      <c r="E43" s="218"/>
      <c r="F43" s="414" t="s">
        <v>95</v>
      </c>
      <c r="G43" s="218"/>
      <c r="H43" s="414" t="s">
        <v>110</v>
      </c>
      <c r="I43" s="406"/>
    </row>
    <row r="44" spans="1:9" s="145" customFormat="1" ht="16.5" customHeight="1" x14ac:dyDescent="0.25">
      <c r="A44" s="404"/>
      <c r="B44" s="218"/>
      <c r="C44" s="781" t="s">
        <v>81</v>
      </c>
      <c r="D44" s="782"/>
      <c r="E44" s="218"/>
      <c r="F44" s="414" t="s">
        <v>96</v>
      </c>
      <c r="G44" s="218"/>
      <c r="H44" s="414" t="s">
        <v>111</v>
      </c>
      <c r="I44" s="406"/>
    </row>
    <row r="45" spans="1:9" s="145" customFormat="1" ht="16.5" customHeight="1" x14ac:dyDescent="0.25">
      <c r="A45" s="404"/>
      <c r="B45" s="218"/>
      <c r="C45" s="781" t="s">
        <v>82</v>
      </c>
      <c r="D45" s="782"/>
      <c r="E45" s="218"/>
      <c r="F45" s="414" t="s">
        <v>97</v>
      </c>
      <c r="G45" s="218"/>
      <c r="H45" s="414" t="s">
        <v>112</v>
      </c>
      <c r="I45" s="406"/>
    </row>
    <row r="46" spans="1:9" s="145" customFormat="1" ht="16.5" customHeight="1" x14ac:dyDescent="0.25">
      <c r="A46" s="404"/>
      <c r="B46" s="218"/>
      <c r="C46" s="781" t="s">
        <v>83</v>
      </c>
      <c r="D46" s="782"/>
      <c r="E46" s="218"/>
      <c r="F46" s="414" t="s">
        <v>98</v>
      </c>
      <c r="G46" s="218"/>
      <c r="H46" s="414" t="s">
        <v>113</v>
      </c>
      <c r="I46" s="406"/>
    </row>
    <row r="47" spans="1:9" s="145" customFormat="1" ht="16.149999999999999" customHeight="1" x14ac:dyDescent="0.25">
      <c r="A47" s="404"/>
      <c r="B47" s="218"/>
      <c r="C47" s="781" t="s">
        <v>84</v>
      </c>
      <c r="D47" s="782"/>
      <c r="E47" s="218"/>
      <c r="F47" s="414" t="s">
        <v>99</v>
      </c>
      <c r="G47" s="415">
        <f>COUNTA(B33:B47,E33:E47,G33:G46)</f>
        <v>0</v>
      </c>
      <c r="H47" s="416" t="s">
        <v>3122</v>
      </c>
      <c r="I47" s="406"/>
    </row>
    <row r="48" spans="1:9" ht="18" customHeight="1" thickBot="1" x14ac:dyDescent="0.3">
      <c r="A48" s="417"/>
      <c r="B48" s="418"/>
      <c r="C48" s="418"/>
      <c r="D48" s="418"/>
      <c r="E48" s="418"/>
      <c r="F48" s="418"/>
      <c r="G48" s="418"/>
      <c r="H48" s="418"/>
      <c r="I48" s="419"/>
    </row>
  </sheetData>
  <sheetProtection algorithmName="SHA-512" hashValue="EbnciFFKbL6vJljkJPYKBuVt6jlHdeJU0eru/BzrPuLtK0o5REOqGwWxB95Izs7pmSTZtmAp25C5KqnNOyCxAw==" saltValue="WrZKXfSHQEgaumK70po9zg==" spinCount="100000" sheet="1" objects="1" scenarios="1"/>
  <mergeCells count="69">
    <mergeCell ref="C45:D45"/>
    <mergeCell ref="C46:D46"/>
    <mergeCell ref="C47:D47"/>
    <mergeCell ref="C39:D39"/>
    <mergeCell ref="C40:D40"/>
    <mergeCell ref="C41:D41"/>
    <mergeCell ref="C42:D42"/>
    <mergeCell ref="C43:D43"/>
    <mergeCell ref="C44:D44"/>
    <mergeCell ref="C38:D38"/>
    <mergeCell ref="B30:D30"/>
    <mergeCell ref="E30:F30"/>
    <mergeCell ref="G30:H30"/>
    <mergeCell ref="G31:H31"/>
    <mergeCell ref="B32:C32"/>
    <mergeCell ref="D32:H32"/>
    <mergeCell ref="C33:D33"/>
    <mergeCell ref="C34:D34"/>
    <mergeCell ref="C35:D35"/>
    <mergeCell ref="C36:D36"/>
    <mergeCell ref="C37:D37"/>
    <mergeCell ref="B29:D29"/>
    <mergeCell ref="E29:F29"/>
    <mergeCell ref="G29:H29"/>
    <mergeCell ref="B27:D27"/>
    <mergeCell ref="E27:F27"/>
    <mergeCell ref="G27:H27"/>
    <mergeCell ref="B28:D28"/>
    <mergeCell ref="E28:F28"/>
    <mergeCell ref="G28:H28"/>
    <mergeCell ref="B25:D25"/>
    <mergeCell ref="E25:F25"/>
    <mergeCell ref="G25:H25"/>
    <mergeCell ref="B26:D26"/>
    <mergeCell ref="E26:F26"/>
    <mergeCell ref="G26:H26"/>
    <mergeCell ref="B22:D22"/>
    <mergeCell ref="E22:F22"/>
    <mergeCell ref="G22:H22"/>
    <mergeCell ref="B23:D23"/>
    <mergeCell ref="E23:F23"/>
    <mergeCell ref="G23:H23"/>
    <mergeCell ref="B20:D20"/>
    <mergeCell ref="E20:F20"/>
    <mergeCell ref="G20:H20"/>
    <mergeCell ref="B21:D21"/>
    <mergeCell ref="E21:F21"/>
    <mergeCell ref="G21:H21"/>
    <mergeCell ref="E18:F18"/>
    <mergeCell ref="G18:H18"/>
    <mergeCell ref="B19:D19"/>
    <mergeCell ref="E19:F19"/>
    <mergeCell ref="G19:H19"/>
    <mergeCell ref="G24:H24"/>
    <mergeCell ref="B24:D24"/>
    <mergeCell ref="E24:F24"/>
    <mergeCell ref="B11:H11"/>
    <mergeCell ref="A1:I1"/>
    <mergeCell ref="B3:H3"/>
    <mergeCell ref="B5:H5"/>
    <mergeCell ref="B6:H6"/>
    <mergeCell ref="B8:H9"/>
    <mergeCell ref="B13:H14"/>
    <mergeCell ref="D15:H15"/>
    <mergeCell ref="B16:D16"/>
    <mergeCell ref="B17:D17"/>
    <mergeCell ref="E17:F17"/>
    <mergeCell ref="G17:H17"/>
    <mergeCell ref="B18:D18"/>
  </mergeCells>
  <conditionalFormatting sqref="G47">
    <cfRule type="cellIs" dxfId="18" priority="2" operator="equal">
      <formula>0</formula>
    </cfRule>
  </conditionalFormatting>
  <conditionalFormatting sqref="G31:H31">
    <cfRule type="cellIs" dxfId="17" priority="1" operator="equal">
      <formula>0</formula>
    </cfRule>
  </conditionalFormatting>
  <hyperlinks>
    <hyperlink ref="A42" r:id="rId1" display="processing@tax.idaho.gov" xr:uid="{BBC6D7FD-797A-44B1-8C95-9770A479F3E4}"/>
    <hyperlink ref="A46" r:id="rId2" display="propertytax@tax.idaho.gov" xr:uid="{17C748C7-995C-47F4-982E-FFE052C47F03}"/>
  </hyperlinks>
  <printOptions horizontalCentered="1"/>
  <pageMargins left="0.7" right="0.7" top="0.75" bottom="0.75" header="0.3" footer="0.3"/>
  <pageSetup scale="89" orientation="portrait" r:id="rId3"/>
  <headerFooter alignWithMargins="0">
    <oddFooter>&amp;L&amp;"-,Regular"&amp;11
Railroad Industry (CA07)&amp;C&amp;"-,Regular"&amp;11 8&amp;R&amp;"-,Regular"&amp;11
Revised 12/2023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3968-9B8D-4BD4-9B46-6763BFF8A87F}">
  <dimension ref="A1:K51"/>
  <sheetViews>
    <sheetView view="pageLayout" zoomScaleNormal="100" workbookViewId="0">
      <selection sqref="A1:I1"/>
    </sheetView>
  </sheetViews>
  <sheetFormatPr defaultColWidth="5.5703125" defaultRowHeight="15" x14ac:dyDescent="0.25"/>
  <cols>
    <col min="1" max="1" width="27.140625" style="10" customWidth="1"/>
    <col min="2" max="2" width="8.85546875" style="10" customWidth="1"/>
    <col min="3" max="3" width="7.28515625" style="4" customWidth="1"/>
    <col min="4" max="4" width="8.85546875" style="4" customWidth="1"/>
    <col min="5" max="5" width="13.7109375" style="4" customWidth="1"/>
    <col min="6" max="7" width="10.28515625" style="1" customWidth="1"/>
    <col min="8" max="9" width="7.85546875" style="1" customWidth="1"/>
    <col min="10" max="10" width="43.85546875" style="4" customWidth="1"/>
    <col min="11" max="11" width="1.5703125" style="4" customWidth="1"/>
    <col min="12" max="12" width="11.42578125" style="1" customWidth="1"/>
    <col min="13" max="13" width="13.140625" style="1" customWidth="1"/>
    <col min="14" max="14" width="21.42578125" style="1" customWidth="1"/>
    <col min="15" max="16384" width="5.5703125" style="1"/>
  </cols>
  <sheetData>
    <row r="1" spans="1:9" s="24" customFormat="1" ht="28.7" customHeight="1" thickBot="1" x14ac:dyDescent="0.25">
      <c r="A1" s="609" t="s">
        <v>143</v>
      </c>
      <c r="B1" s="795"/>
      <c r="C1" s="795"/>
      <c r="D1" s="795"/>
      <c r="E1" s="795"/>
      <c r="F1" s="795"/>
      <c r="G1" s="796"/>
      <c r="H1" s="796"/>
      <c r="I1" s="797"/>
    </row>
    <row r="2" spans="1:9" s="17" customFormat="1" ht="12.95" customHeight="1" x14ac:dyDescent="0.3">
      <c r="A2" s="789" t="s">
        <v>144</v>
      </c>
      <c r="B2" s="790"/>
      <c r="C2" s="790"/>
      <c r="D2" s="790"/>
      <c r="E2" s="790"/>
      <c r="F2" s="790"/>
      <c r="G2" s="790"/>
      <c r="H2" s="790"/>
      <c r="I2" s="791"/>
    </row>
    <row r="3" spans="1:9" s="10" customFormat="1" ht="14.25" customHeight="1" x14ac:dyDescent="0.25">
      <c r="A3" s="388"/>
      <c r="B3" s="389"/>
      <c r="C3" s="390"/>
      <c r="D3" s="390"/>
      <c r="E3" s="390"/>
      <c r="F3" s="390"/>
      <c r="G3" s="390"/>
      <c r="H3" s="390"/>
      <c r="I3" s="391"/>
    </row>
    <row r="4" spans="1:9" s="10" customFormat="1" ht="12.75" customHeight="1" x14ac:dyDescent="0.25">
      <c r="A4" s="792" t="s">
        <v>145</v>
      </c>
      <c r="B4" s="793"/>
      <c r="C4" s="793"/>
      <c r="D4" s="793"/>
      <c r="E4" s="793"/>
      <c r="F4" s="793"/>
      <c r="G4" s="793"/>
      <c r="H4" s="793"/>
      <c r="I4" s="794"/>
    </row>
    <row r="5" spans="1:9" s="10" customFormat="1" ht="14.25" customHeight="1" x14ac:dyDescent="0.25">
      <c r="A5" s="792"/>
      <c r="B5" s="793"/>
      <c r="C5" s="793"/>
      <c r="D5" s="793"/>
      <c r="E5" s="793"/>
      <c r="F5" s="793"/>
      <c r="G5" s="793"/>
      <c r="H5" s="793"/>
      <c r="I5" s="794"/>
    </row>
    <row r="6" spans="1:9" s="10" customFormat="1" ht="14.25" customHeight="1" x14ac:dyDescent="0.25">
      <c r="A6" s="392"/>
      <c r="B6" s="393"/>
      <c r="C6" s="394"/>
      <c r="D6" s="394"/>
      <c r="E6" s="394"/>
      <c r="F6" s="394"/>
      <c r="G6" s="394"/>
      <c r="H6" s="394"/>
      <c r="I6" s="395"/>
    </row>
    <row r="7" spans="1:9" s="10" customFormat="1" ht="32.25" customHeight="1" x14ac:dyDescent="0.25">
      <c r="A7" s="396" t="s">
        <v>146</v>
      </c>
      <c r="B7" s="397" t="s">
        <v>147</v>
      </c>
      <c r="C7" s="398" t="s">
        <v>148</v>
      </c>
      <c r="D7" s="397" t="s">
        <v>149</v>
      </c>
      <c r="E7" s="397" t="s">
        <v>150</v>
      </c>
      <c r="F7" s="399" t="s">
        <v>151</v>
      </c>
      <c r="G7" s="399" t="s">
        <v>53</v>
      </c>
      <c r="H7" s="399" t="s">
        <v>152</v>
      </c>
      <c r="I7" s="400" t="s">
        <v>153</v>
      </c>
    </row>
    <row r="8" spans="1:9" s="10" customFormat="1" ht="16.149999999999999" customHeight="1" x14ac:dyDescent="0.25">
      <c r="A8" s="102"/>
      <c r="B8" s="103"/>
      <c r="C8" s="104"/>
      <c r="D8" s="103"/>
      <c r="E8" s="105"/>
      <c r="F8" s="183"/>
      <c r="G8" s="183"/>
      <c r="H8" s="106"/>
      <c r="I8" s="107"/>
    </row>
    <row r="9" spans="1:9" s="10" customFormat="1" ht="16.149999999999999" customHeight="1" x14ac:dyDescent="0.25">
      <c r="A9" s="73"/>
      <c r="B9" s="108"/>
      <c r="C9" s="77"/>
      <c r="D9" s="108"/>
      <c r="E9" s="74"/>
      <c r="F9" s="184"/>
      <c r="G9" s="184"/>
      <c r="H9" s="78"/>
      <c r="I9" s="79"/>
    </row>
    <row r="10" spans="1:9" s="10" customFormat="1" ht="16.149999999999999" customHeight="1" x14ac:dyDescent="0.25">
      <c r="A10" s="109"/>
      <c r="B10" s="110"/>
      <c r="C10" s="111"/>
      <c r="D10" s="110"/>
      <c r="E10" s="112"/>
      <c r="F10" s="185"/>
      <c r="G10" s="185"/>
      <c r="H10" s="113"/>
      <c r="I10" s="114"/>
    </row>
    <row r="11" spans="1:9" s="10" customFormat="1" ht="16.149999999999999" customHeight="1" x14ac:dyDescent="0.25">
      <c r="A11" s="73"/>
      <c r="B11" s="108"/>
      <c r="C11" s="77"/>
      <c r="D11" s="108"/>
      <c r="E11" s="74"/>
      <c r="F11" s="184"/>
      <c r="G11" s="184"/>
      <c r="H11" s="78"/>
      <c r="I11" s="79"/>
    </row>
    <row r="12" spans="1:9" s="10" customFormat="1" ht="16.149999999999999" customHeight="1" x14ac:dyDescent="0.25">
      <c r="A12" s="109"/>
      <c r="B12" s="110"/>
      <c r="C12" s="111"/>
      <c r="D12" s="110"/>
      <c r="E12" s="112"/>
      <c r="F12" s="185"/>
      <c r="G12" s="185"/>
      <c r="H12" s="113"/>
      <c r="I12" s="114"/>
    </row>
    <row r="13" spans="1:9" s="10" customFormat="1" ht="16.149999999999999" customHeight="1" x14ac:dyDescent="0.25">
      <c r="A13" s="73"/>
      <c r="B13" s="108"/>
      <c r="C13" s="77"/>
      <c r="D13" s="108"/>
      <c r="E13" s="74"/>
      <c r="F13" s="184"/>
      <c r="G13" s="184"/>
      <c r="H13" s="78"/>
      <c r="I13" s="79"/>
    </row>
    <row r="14" spans="1:9" s="10" customFormat="1" ht="16.149999999999999" customHeight="1" x14ac:dyDescent="0.25">
      <c r="A14" s="109"/>
      <c r="B14" s="110"/>
      <c r="C14" s="111"/>
      <c r="D14" s="110"/>
      <c r="E14" s="112"/>
      <c r="F14" s="185"/>
      <c r="G14" s="185"/>
      <c r="H14" s="113"/>
      <c r="I14" s="114"/>
    </row>
    <row r="15" spans="1:9" s="10" customFormat="1" ht="16.149999999999999" customHeight="1" x14ac:dyDescent="0.25">
      <c r="A15" s="73"/>
      <c r="B15" s="108"/>
      <c r="C15" s="77"/>
      <c r="D15" s="108"/>
      <c r="E15" s="74"/>
      <c r="F15" s="184"/>
      <c r="G15" s="184"/>
      <c r="H15" s="78"/>
      <c r="I15" s="79"/>
    </row>
    <row r="16" spans="1:9" s="10" customFormat="1" ht="16.149999999999999" customHeight="1" x14ac:dyDescent="0.25">
      <c r="A16" s="109"/>
      <c r="B16" s="110"/>
      <c r="C16" s="111"/>
      <c r="D16" s="110"/>
      <c r="E16" s="112"/>
      <c r="F16" s="185"/>
      <c r="G16" s="185"/>
      <c r="H16" s="113"/>
      <c r="I16" s="114"/>
    </row>
    <row r="17" spans="1:9" s="10" customFormat="1" ht="16.149999999999999" customHeight="1" x14ac:dyDescent="0.25">
      <c r="A17" s="73"/>
      <c r="B17" s="108"/>
      <c r="C17" s="77"/>
      <c r="D17" s="108"/>
      <c r="E17" s="74"/>
      <c r="F17" s="184"/>
      <c r="G17" s="184"/>
      <c r="H17" s="78"/>
      <c r="I17" s="79"/>
    </row>
    <row r="18" spans="1:9" s="10" customFormat="1" ht="16.149999999999999" customHeight="1" x14ac:dyDescent="0.25">
      <c r="A18" s="109"/>
      <c r="B18" s="110"/>
      <c r="C18" s="111"/>
      <c r="D18" s="110"/>
      <c r="E18" s="112"/>
      <c r="F18" s="185"/>
      <c r="G18" s="185"/>
      <c r="H18" s="113"/>
      <c r="I18" s="114"/>
    </row>
    <row r="19" spans="1:9" s="10" customFormat="1" ht="16.149999999999999" customHeight="1" x14ac:dyDescent="0.25">
      <c r="A19" s="73"/>
      <c r="B19" s="108"/>
      <c r="C19" s="77"/>
      <c r="D19" s="108"/>
      <c r="E19" s="74"/>
      <c r="F19" s="184"/>
      <c r="G19" s="184"/>
      <c r="H19" s="78"/>
      <c r="I19" s="79"/>
    </row>
    <row r="20" spans="1:9" s="10" customFormat="1" ht="16.149999999999999" customHeight="1" x14ac:dyDescent="0.25">
      <c r="A20" s="109"/>
      <c r="B20" s="110"/>
      <c r="C20" s="111"/>
      <c r="D20" s="110"/>
      <c r="E20" s="112"/>
      <c r="F20" s="185"/>
      <c r="G20" s="185"/>
      <c r="H20" s="113"/>
      <c r="I20" s="114"/>
    </row>
    <row r="21" spans="1:9" s="10" customFormat="1" ht="16.149999999999999" customHeight="1" x14ac:dyDescent="0.25">
      <c r="A21" s="73"/>
      <c r="B21" s="108"/>
      <c r="C21" s="77"/>
      <c r="D21" s="108"/>
      <c r="E21" s="74"/>
      <c r="F21" s="184"/>
      <c r="G21" s="184"/>
      <c r="H21" s="78"/>
      <c r="I21" s="79"/>
    </row>
    <row r="22" spans="1:9" s="10" customFormat="1" ht="16.149999999999999" customHeight="1" x14ac:dyDescent="0.25">
      <c r="A22" s="109"/>
      <c r="B22" s="110"/>
      <c r="C22" s="111"/>
      <c r="D22" s="110"/>
      <c r="E22" s="112"/>
      <c r="F22" s="185"/>
      <c r="G22" s="185"/>
      <c r="H22" s="113"/>
      <c r="I22" s="114"/>
    </row>
    <row r="23" spans="1:9" s="10" customFormat="1" ht="16.149999999999999" customHeight="1" x14ac:dyDescent="0.25">
      <c r="A23" s="73"/>
      <c r="B23" s="108"/>
      <c r="C23" s="77"/>
      <c r="D23" s="108"/>
      <c r="E23" s="74"/>
      <c r="F23" s="184"/>
      <c r="G23" s="184"/>
      <c r="H23" s="78"/>
      <c r="I23" s="79"/>
    </row>
    <row r="24" spans="1:9" s="10" customFormat="1" ht="16.149999999999999" customHeight="1" x14ac:dyDescent="0.25">
      <c r="A24" s="109"/>
      <c r="B24" s="110"/>
      <c r="C24" s="111"/>
      <c r="D24" s="110"/>
      <c r="E24" s="112"/>
      <c r="F24" s="185"/>
      <c r="G24" s="185"/>
      <c r="H24" s="113"/>
      <c r="I24" s="114"/>
    </row>
    <row r="25" spans="1:9" s="10" customFormat="1" ht="16.149999999999999" customHeight="1" x14ac:dyDescent="0.25">
      <c r="A25" s="73"/>
      <c r="B25" s="108"/>
      <c r="C25" s="77"/>
      <c r="D25" s="108"/>
      <c r="E25" s="74"/>
      <c r="F25" s="184"/>
      <c r="G25" s="184"/>
      <c r="H25" s="78"/>
      <c r="I25" s="79"/>
    </row>
    <row r="26" spans="1:9" s="10" customFormat="1" ht="16.149999999999999" customHeight="1" x14ac:dyDescent="0.25">
      <c r="A26" s="109"/>
      <c r="B26" s="110"/>
      <c r="C26" s="111"/>
      <c r="D26" s="110"/>
      <c r="E26" s="112"/>
      <c r="F26" s="185"/>
      <c r="G26" s="185"/>
      <c r="H26" s="113"/>
      <c r="I26" s="114"/>
    </row>
    <row r="27" spans="1:9" s="10" customFormat="1" ht="16.149999999999999" customHeight="1" x14ac:dyDescent="0.25">
      <c r="A27" s="73"/>
      <c r="B27" s="108"/>
      <c r="C27" s="77"/>
      <c r="D27" s="108"/>
      <c r="E27" s="74"/>
      <c r="F27" s="184"/>
      <c r="G27" s="184"/>
      <c r="H27" s="78"/>
      <c r="I27" s="79"/>
    </row>
    <row r="28" spans="1:9" s="10" customFormat="1" ht="16.149999999999999" customHeight="1" x14ac:dyDescent="0.25">
      <c r="A28" s="109"/>
      <c r="B28" s="110"/>
      <c r="C28" s="111"/>
      <c r="D28" s="110"/>
      <c r="E28" s="112"/>
      <c r="F28" s="185"/>
      <c r="G28" s="185"/>
      <c r="H28" s="113"/>
      <c r="I28" s="114"/>
    </row>
    <row r="29" spans="1:9" s="10" customFormat="1" ht="16.149999999999999" customHeight="1" x14ac:dyDescent="0.25">
      <c r="A29" s="73"/>
      <c r="B29" s="108"/>
      <c r="C29" s="77"/>
      <c r="D29" s="108"/>
      <c r="E29" s="74"/>
      <c r="F29" s="184"/>
      <c r="G29" s="184"/>
      <c r="H29" s="78"/>
      <c r="I29" s="79"/>
    </row>
    <row r="30" spans="1:9" s="10" customFormat="1" ht="16.149999999999999" customHeight="1" x14ac:dyDescent="0.25">
      <c r="A30" s="109"/>
      <c r="B30" s="110"/>
      <c r="C30" s="111"/>
      <c r="D30" s="110"/>
      <c r="E30" s="112"/>
      <c r="F30" s="185"/>
      <c r="G30" s="185"/>
      <c r="H30" s="113"/>
      <c r="I30" s="114"/>
    </row>
    <row r="31" spans="1:9" s="10" customFormat="1" ht="16.149999999999999" customHeight="1" x14ac:dyDescent="0.25">
      <c r="A31" s="73"/>
      <c r="B31" s="108"/>
      <c r="C31" s="77"/>
      <c r="D31" s="108"/>
      <c r="E31" s="74"/>
      <c r="F31" s="184"/>
      <c r="G31" s="184"/>
      <c r="H31" s="78"/>
      <c r="I31" s="79"/>
    </row>
    <row r="32" spans="1:9" s="10" customFormat="1" ht="16.149999999999999" customHeight="1" x14ac:dyDescent="0.25">
      <c r="A32" s="109"/>
      <c r="B32" s="110"/>
      <c r="C32" s="111"/>
      <c r="D32" s="110"/>
      <c r="E32" s="112"/>
      <c r="F32" s="185"/>
      <c r="G32" s="185"/>
      <c r="H32" s="113"/>
      <c r="I32" s="114"/>
    </row>
    <row r="33" spans="1:9" s="10" customFormat="1" ht="16.149999999999999" customHeight="1" x14ac:dyDescent="0.25">
      <c r="A33" s="73"/>
      <c r="B33" s="108"/>
      <c r="C33" s="77"/>
      <c r="D33" s="108"/>
      <c r="E33" s="74"/>
      <c r="F33" s="184"/>
      <c r="G33" s="184"/>
      <c r="H33" s="78"/>
      <c r="I33" s="79"/>
    </row>
    <row r="34" spans="1:9" s="10" customFormat="1" ht="16.149999999999999" customHeight="1" x14ac:dyDescent="0.25">
      <c r="A34" s="109"/>
      <c r="B34" s="110"/>
      <c r="C34" s="111"/>
      <c r="D34" s="110"/>
      <c r="E34" s="112"/>
      <c r="F34" s="185"/>
      <c r="G34" s="185"/>
      <c r="H34" s="113"/>
      <c r="I34" s="114"/>
    </row>
    <row r="35" spans="1:9" s="10" customFormat="1" ht="16.149999999999999" customHeight="1" x14ac:dyDescent="0.25">
      <c r="A35" s="73"/>
      <c r="B35" s="108"/>
      <c r="C35" s="77"/>
      <c r="D35" s="108"/>
      <c r="E35" s="74"/>
      <c r="F35" s="184"/>
      <c r="G35" s="184"/>
      <c r="H35" s="78"/>
      <c r="I35" s="79"/>
    </row>
    <row r="36" spans="1:9" s="10" customFormat="1" ht="16.149999999999999" customHeight="1" x14ac:dyDescent="0.25">
      <c r="A36" s="109"/>
      <c r="B36" s="110"/>
      <c r="C36" s="111"/>
      <c r="D36" s="110"/>
      <c r="E36" s="112"/>
      <c r="F36" s="185"/>
      <c r="G36" s="185"/>
      <c r="H36" s="113"/>
      <c r="I36" s="114"/>
    </row>
    <row r="37" spans="1:9" s="10" customFormat="1" ht="16.149999999999999" customHeight="1" x14ac:dyDescent="0.25">
      <c r="A37" s="73"/>
      <c r="B37" s="108"/>
      <c r="C37" s="77"/>
      <c r="D37" s="108"/>
      <c r="E37" s="74"/>
      <c r="F37" s="184"/>
      <c r="G37" s="184"/>
      <c r="H37" s="78"/>
      <c r="I37" s="79"/>
    </row>
    <row r="38" spans="1:9" s="10" customFormat="1" ht="16.149999999999999" customHeight="1" x14ac:dyDescent="0.25">
      <c r="A38" s="109"/>
      <c r="B38" s="110"/>
      <c r="C38" s="111"/>
      <c r="D38" s="110"/>
      <c r="E38" s="112"/>
      <c r="F38" s="185"/>
      <c r="G38" s="185"/>
      <c r="H38" s="113"/>
      <c r="I38" s="114"/>
    </row>
    <row r="39" spans="1:9" s="10" customFormat="1" ht="16.149999999999999" customHeight="1" x14ac:dyDescent="0.25">
      <c r="A39" s="73"/>
      <c r="B39" s="108"/>
      <c r="C39" s="77"/>
      <c r="D39" s="108"/>
      <c r="E39" s="74"/>
      <c r="F39" s="184"/>
      <c r="G39" s="184"/>
      <c r="H39" s="78"/>
      <c r="I39" s="79"/>
    </row>
    <row r="40" spans="1:9" s="10" customFormat="1" ht="16.149999999999999" customHeight="1" x14ac:dyDescent="0.25">
      <c r="A40" s="109"/>
      <c r="B40" s="110"/>
      <c r="C40" s="111"/>
      <c r="D40" s="110"/>
      <c r="E40" s="112"/>
      <c r="F40" s="185"/>
      <c r="G40" s="185"/>
      <c r="H40" s="113"/>
      <c r="I40" s="114"/>
    </row>
    <row r="41" spans="1:9" s="10" customFormat="1" ht="16.149999999999999" customHeight="1" x14ac:dyDescent="0.25">
      <c r="A41" s="73"/>
      <c r="B41" s="108"/>
      <c r="C41" s="77"/>
      <c r="D41" s="108"/>
      <c r="E41" s="74"/>
      <c r="F41" s="184"/>
      <c r="G41" s="184"/>
      <c r="H41" s="78"/>
      <c r="I41" s="79"/>
    </row>
    <row r="42" spans="1:9" s="10" customFormat="1" ht="16.149999999999999" customHeight="1" x14ac:dyDescent="0.25">
      <c r="A42" s="109"/>
      <c r="B42" s="110"/>
      <c r="C42" s="111"/>
      <c r="D42" s="110"/>
      <c r="E42" s="112"/>
      <c r="F42" s="185"/>
      <c r="G42" s="185"/>
      <c r="H42" s="113"/>
      <c r="I42" s="114"/>
    </row>
    <row r="43" spans="1:9" s="10" customFormat="1" ht="16.149999999999999" customHeight="1" x14ac:dyDescent="0.25">
      <c r="A43" s="73"/>
      <c r="B43" s="108"/>
      <c r="C43" s="77"/>
      <c r="D43" s="108"/>
      <c r="E43" s="74"/>
      <c r="F43" s="184"/>
      <c r="G43" s="184"/>
      <c r="H43" s="78"/>
      <c r="I43" s="79"/>
    </row>
    <row r="44" spans="1:9" s="10" customFormat="1" ht="16.149999999999999" customHeight="1" x14ac:dyDescent="0.25">
      <c r="A44" s="109"/>
      <c r="B44" s="110"/>
      <c r="C44" s="111"/>
      <c r="D44" s="110"/>
      <c r="E44" s="112"/>
      <c r="F44" s="185"/>
      <c r="G44" s="185"/>
      <c r="H44" s="113"/>
      <c r="I44" s="114"/>
    </row>
    <row r="45" spans="1:9" s="10" customFormat="1" ht="16.149999999999999" customHeight="1" x14ac:dyDescent="0.25">
      <c r="A45" s="73"/>
      <c r="B45" s="108"/>
      <c r="C45" s="77"/>
      <c r="D45" s="108"/>
      <c r="E45" s="74"/>
      <c r="F45" s="184"/>
      <c r="G45" s="184"/>
      <c r="H45" s="78"/>
      <c r="I45" s="79"/>
    </row>
    <row r="46" spans="1:9" s="10" customFormat="1" ht="16.149999999999999" customHeight="1" x14ac:dyDescent="0.25">
      <c r="A46" s="109"/>
      <c r="B46" s="110"/>
      <c r="C46" s="111"/>
      <c r="D46" s="110"/>
      <c r="E46" s="112"/>
      <c r="F46" s="185"/>
      <c r="G46" s="185"/>
      <c r="H46" s="113"/>
      <c r="I46" s="114"/>
    </row>
    <row r="47" spans="1:9" s="10" customFormat="1" ht="16.149999999999999" customHeight="1" x14ac:dyDescent="0.25">
      <c r="A47" s="73"/>
      <c r="B47" s="108"/>
      <c r="C47" s="77"/>
      <c r="D47" s="108"/>
      <c r="E47" s="74"/>
      <c r="F47" s="184"/>
      <c r="G47" s="184"/>
      <c r="H47" s="78"/>
      <c r="I47" s="79"/>
    </row>
    <row r="48" spans="1:9" s="10" customFormat="1" ht="16.149999999999999" customHeight="1" x14ac:dyDescent="0.25">
      <c r="A48" s="109"/>
      <c r="B48" s="110"/>
      <c r="C48" s="111"/>
      <c r="D48" s="110"/>
      <c r="E48" s="112"/>
      <c r="F48" s="185"/>
      <c r="G48" s="185"/>
      <c r="H48" s="113"/>
      <c r="I48" s="114"/>
    </row>
    <row r="49" spans="1:9" s="10" customFormat="1" ht="16.149999999999999" customHeight="1" thickBot="1" x14ac:dyDescent="0.3">
      <c r="A49" s="146"/>
      <c r="B49" s="147"/>
      <c r="C49" s="148"/>
      <c r="D49" s="147"/>
      <c r="E49" s="149"/>
      <c r="F49" s="186"/>
      <c r="G49" s="186"/>
      <c r="H49" s="150"/>
      <c r="I49" s="151"/>
    </row>
    <row r="50" spans="1:9" s="10" customFormat="1" ht="18" customHeight="1" x14ac:dyDescent="0.25">
      <c r="C50" s="4"/>
      <c r="D50" s="4"/>
      <c r="E50" s="4"/>
      <c r="F50" s="1"/>
      <c r="G50" s="1"/>
      <c r="H50" s="1"/>
      <c r="I50" s="1"/>
    </row>
    <row r="51" spans="1:9" s="10" customFormat="1" ht="16.5" customHeight="1" x14ac:dyDescent="0.25">
      <c r="C51" s="4"/>
      <c r="D51" s="4"/>
      <c r="E51" s="4"/>
      <c r="F51" s="1"/>
      <c r="G51" s="1"/>
      <c r="H51" s="1"/>
      <c r="I51" s="1"/>
    </row>
  </sheetData>
  <sheetProtection algorithmName="SHA-512" hashValue="4wjQJDdNvcyywOBoTZKWLIr0aY2KaLRzRCZwrmvwyUpU9Me6BW6qWQmDQHg+Ay5XJZKaT2pkYDp6eWzfbLot/g==" saltValue="vBNBlHRShQpGgv3rYMQvXA==" spinCount="100000" sheet="1" objects="1" scenarios="1"/>
  <mergeCells count="3">
    <mergeCell ref="A2:I2"/>
    <mergeCell ref="A4:I5"/>
    <mergeCell ref="A1:I1"/>
  </mergeCells>
  <conditionalFormatting sqref="G50">
    <cfRule type="cellIs" dxfId="16" priority="3" operator="equal">
      <formula>0</formula>
    </cfRule>
  </conditionalFormatting>
  <conditionalFormatting sqref="G28:H28">
    <cfRule type="cellIs" dxfId="15" priority="1"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9&amp;R&amp;"-,Regular"&amp;11
Revised 12/2023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48D1-BD17-4827-BFDD-89E54EADB0C7}">
  <dimension ref="A1:G49"/>
  <sheetViews>
    <sheetView view="pageLayout" zoomScaleNormal="100" workbookViewId="0">
      <selection sqref="A1:D1"/>
    </sheetView>
  </sheetViews>
  <sheetFormatPr defaultColWidth="3.7109375" defaultRowHeight="15" x14ac:dyDescent="0.25"/>
  <cols>
    <col min="1" max="1" width="48" style="10" customWidth="1"/>
    <col min="2" max="2" width="12.28515625" style="10" customWidth="1"/>
    <col min="3" max="3" width="21" style="10" customWidth="1"/>
    <col min="4" max="4" width="21" style="4" customWidth="1"/>
    <col min="5" max="5" width="11.42578125" style="1" customWidth="1"/>
    <col min="6" max="6" width="13.140625" style="1" customWidth="1"/>
    <col min="7" max="7" width="21.42578125" style="1" customWidth="1"/>
    <col min="8" max="16384" width="3.7109375" style="1"/>
  </cols>
  <sheetData>
    <row r="1" spans="1:7" s="24" customFormat="1" ht="28.7" customHeight="1" thickBot="1" x14ac:dyDescent="0.25">
      <c r="A1" s="609" t="s">
        <v>202</v>
      </c>
      <c r="B1" s="610"/>
      <c r="C1" s="610"/>
      <c r="D1" s="798"/>
    </row>
    <row r="2" spans="1:7" s="18" customFormat="1" ht="18.600000000000001" customHeight="1" x14ac:dyDescent="0.2">
      <c r="A2" s="811" t="s">
        <v>154</v>
      </c>
      <c r="B2" s="812"/>
      <c r="C2" s="813" t="s">
        <v>155</v>
      </c>
      <c r="D2" s="814"/>
    </row>
    <row r="3" spans="1:7" s="18" customFormat="1" ht="16.149999999999999" customHeight="1" x14ac:dyDescent="0.2">
      <c r="A3" s="815" t="s">
        <v>156</v>
      </c>
      <c r="B3" s="368" t="s">
        <v>157</v>
      </c>
      <c r="C3" s="287" t="s">
        <v>3147</v>
      </c>
      <c r="D3" s="332" t="s">
        <v>3147</v>
      </c>
    </row>
    <row r="4" spans="1:7" s="18" customFormat="1" ht="16.149999999999999" customHeight="1" thickBot="1" x14ac:dyDescent="0.25">
      <c r="A4" s="816"/>
      <c r="B4" s="368" t="s">
        <v>66</v>
      </c>
      <c r="C4" s="291">
        <f>'Cover Sheet'!B8-2</f>
        <v>2022</v>
      </c>
      <c r="D4" s="333">
        <f>'Cover Sheet'!B8-1</f>
        <v>2023</v>
      </c>
    </row>
    <row r="5" spans="1:7" s="18" customFormat="1" ht="16.149999999999999" customHeight="1" thickTop="1" thickBot="1" x14ac:dyDescent="0.25">
      <c r="A5" s="369" t="s">
        <v>158</v>
      </c>
      <c r="B5" s="802"/>
      <c r="C5" s="803"/>
      <c r="D5" s="804"/>
    </row>
    <row r="6" spans="1:7" s="18" customFormat="1" ht="16.149999999999999" customHeight="1" thickTop="1" x14ac:dyDescent="0.2">
      <c r="A6" s="304" t="s">
        <v>159</v>
      </c>
      <c r="B6" s="370">
        <v>701</v>
      </c>
      <c r="C6" s="154"/>
      <c r="D6" s="155"/>
    </row>
    <row r="7" spans="1:7" s="18" customFormat="1" ht="16.149999999999999" customHeight="1" x14ac:dyDescent="0.2">
      <c r="A7" s="306" t="s">
        <v>160</v>
      </c>
      <c r="B7" s="371">
        <v>702</v>
      </c>
      <c r="C7" s="82"/>
      <c r="D7" s="83"/>
    </row>
    <row r="8" spans="1:7" s="18" customFormat="1" ht="16.149999999999999" customHeight="1" thickBot="1" x14ac:dyDescent="0.25">
      <c r="A8" s="304" t="s">
        <v>161</v>
      </c>
      <c r="B8" s="370">
        <v>703</v>
      </c>
      <c r="C8" s="154"/>
      <c r="D8" s="155"/>
    </row>
    <row r="9" spans="1:7" s="18" customFormat="1" ht="16.149999999999999" customHeight="1" thickTop="1" thickBot="1" x14ac:dyDescent="0.25">
      <c r="A9" s="369" t="s">
        <v>162</v>
      </c>
      <c r="B9" s="802"/>
      <c r="C9" s="803"/>
      <c r="D9" s="804"/>
    </row>
    <row r="10" spans="1:7" s="18" customFormat="1" ht="16.149999999999999" customHeight="1" thickTop="1" x14ac:dyDescent="0.2">
      <c r="A10" s="304" t="s">
        <v>163</v>
      </c>
      <c r="B10" s="370">
        <v>704</v>
      </c>
      <c r="C10" s="154"/>
      <c r="D10" s="155"/>
    </row>
    <row r="11" spans="1:7" s="18" customFormat="1" ht="16.149999999999999" customHeight="1" x14ac:dyDescent="0.2">
      <c r="A11" s="306" t="s">
        <v>164</v>
      </c>
      <c r="B11" s="371">
        <v>705</v>
      </c>
      <c r="C11" s="82"/>
      <c r="D11" s="83"/>
    </row>
    <row r="12" spans="1:7" s="18" customFormat="1" ht="16.149999999999999" customHeight="1" x14ac:dyDescent="0.2">
      <c r="A12" s="304" t="s">
        <v>165</v>
      </c>
      <c r="B12" s="370">
        <v>706</v>
      </c>
      <c r="C12" s="154"/>
      <c r="D12" s="155"/>
      <c r="G12" s="80"/>
    </row>
    <row r="13" spans="1:7" s="18" customFormat="1" ht="16.149999999999999" customHeight="1" x14ac:dyDescent="0.2">
      <c r="A13" s="306" t="s">
        <v>166</v>
      </c>
      <c r="B13" s="371">
        <v>707</v>
      </c>
      <c r="C13" s="82"/>
      <c r="D13" s="83"/>
      <c r="G13" s="80"/>
    </row>
    <row r="14" spans="1:7" s="18" customFormat="1" ht="16.149999999999999" customHeight="1" x14ac:dyDescent="0.2">
      <c r="A14" s="304" t="s">
        <v>167</v>
      </c>
      <c r="B14" s="370" t="s">
        <v>192</v>
      </c>
      <c r="C14" s="154"/>
      <c r="D14" s="155"/>
      <c r="G14" s="80"/>
    </row>
    <row r="15" spans="1:7" s="18" customFormat="1" ht="16.149999999999999" customHeight="1" x14ac:dyDescent="0.2">
      <c r="A15" s="306" t="s">
        <v>168</v>
      </c>
      <c r="B15" s="371">
        <v>708.5</v>
      </c>
      <c r="C15" s="82"/>
      <c r="D15" s="83"/>
    </row>
    <row r="16" spans="1:7" s="18" customFormat="1" ht="16.149999999999999" customHeight="1" x14ac:dyDescent="0.2">
      <c r="A16" s="304" t="s">
        <v>169</v>
      </c>
      <c r="B16" s="370">
        <v>709.5</v>
      </c>
      <c r="C16" s="154"/>
      <c r="D16" s="155"/>
    </row>
    <row r="17" spans="1:4" s="18" customFormat="1" ht="27" customHeight="1" x14ac:dyDescent="0.2">
      <c r="A17" s="306" t="s">
        <v>3138</v>
      </c>
      <c r="B17" s="371" t="s">
        <v>193</v>
      </c>
      <c r="C17" s="82"/>
      <c r="D17" s="83"/>
    </row>
    <row r="18" spans="1:4" s="18" customFormat="1" ht="16.149999999999999" customHeight="1" x14ac:dyDescent="0.2">
      <c r="A18" s="304" t="s">
        <v>170</v>
      </c>
      <c r="B18" s="370">
        <v>712</v>
      </c>
      <c r="C18" s="215"/>
      <c r="D18" s="155"/>
    </row>
    <row r="19" spans="1:4" s="18" customFormat="1" ht="16.149999999999999" customHeight="1" x14ac:dyDescent="0.2">
      <c r="A19" s="306" t="s">
        <v>171</v>
      </c>
      <c r="B19" s="371">
        <v>713</v>
      </c>
      <c r="C19" s="82"/>
      <c r="D19" s="83"/>
    </row>
    <row r="20" spans="1:4" s="18" customFormat="1" ht="16.149999999999999" customHeight="1" thickBot="1" x14ac:dyDescent="0.25">
      <c r="A20" s="317" t="s">
        <v>172</v>
      </c>
      <c r="B20" s="260"/>
      <c r="C20" s="356" t="str">
        <f>IF(SUM(C6:C8,C10:C19)=0, "", SUM(C6:C8,C10:C19))</f>
        <v/>
      </c>
      <c r="D20" s="384" t="str">
        <f>IF(SUM(D6:D8,D10:D19)=0, "", SUM(D6:D8,D10:D19))</f>
        <v/>
      </c>
    </row>
    <row r="21" spans="1:4" s="18" customFormat="1" ht="16.149999999999999" customHeight="1" thickTop="1" thickBot="1" x14ac:dyDescent="0.25">
      <c r="A21" s="369" t="s">
        <v>173</v>
      </c>
      <c r="B21" s="802"/>
      <c r="C21" s="803"/>
      <c r="D21" s="804"/>
    </row>
    <row r="22" spans="1:4" s="18" customFormat="1" ht="16.149999999999999" customHeight="1" thickTop="1" x14ac:dyDescent="0.2">
      <c r="A22" s="304" t="s">
        <v>174</v>
      </c>
      <c r="B22" s="370" t="s">
        <v>194</v>
      </c>
      <c r="C22" s="154"/>
      <c r="D22" s="155"/>
    </row>
    <row r="23" spans="1:4" s="18" customFormat="1" ht="16.149999999999999" customHeight="1" x14ac:dyDescent="0.2">
      <c r="A23" s="306" t="s">
        <v>175</v>
      </c>
      <c r="B23" s="371" t="s">
        <v>195</v>
      </c>
      <c r="C23" s="82"/>
      <c r="D23" s="83"/>
    </row>
    <row r="24" spans="1:4" s="18" customFormat="1" ht="16.149999999999999" customHeight="1" x14ac:dyDescent="0.2">
      <c r="A24" s="304" t="s">
        <v>176</v>
      </c>
      <c r="B24" s="370" t="s">
        <v>196</v>
      </c>
      <c r="C24" s="154"/>
      <c r="D24" s="155"/>
    </row>
    <row r="25" spans="1:4" s="18" customFormat="1" ht="16.149999999999999" customHeight="1" x14ac:dyDescent="0.2">
      <c r="A25" s="306" t="s">
        <v>177</v>
      </c>
      <c r="B25" s="371">
        <v>724</v>
      </c>
      <c r="C25" s="82"/>
      <c r="D25" s="83"/>
    </row>
    <row r="26" spans="1:4" s="18" customFormat="1" ht="16.149999999999999" customHeight="1" x14ac:dyDescent="0.2">
      <c r="A26" s="304" t="s">
        <v>178</v>
      </c>
      <c r="B26" s="370"/>
      <c r="C26" s="154"/>
      <c r="D26" s="155"/>
    </row>
    <row r="27" spans="1:4" s="18" customFormat="1" ht="16.149999999999999" customHeight="1" x14ac:dyDescent="0.2">
      <c r="A27" s="306" t="s">
        <v>179</v>
      </c>
      <c r="B27" s="371" t="s">
        <v>197</v>
      </c>
      <c r="C27" s="82"/>
      <c r="D27" s="83"/>
    </row>
    <row r="28" spans="1:4" s="18" customFormat="1" ht="16.149999999999999" customHeight="1" x14ac:dyDescent="0.2">
      <c r="A28" s="304" t="s">
        <v>180</v>
      </c>
      <c r="B28" s="370" t="s">
        <v>198</v>
      </c>
      <c r="C28" s="154"/>
      <c r="D28" s="155"/>
    </row>
    <row r="29" spans="1:4" s="18" customFormat="1" ht="16.149999999999999" customHeight="1" x14ac:dyDescent="0.2">
      <c r="A29" s="306" t="s">
        <v>181</v>
      </c>
      <c r="B29" s="371" t="s">
        <v>199</v>
      </c>
      <c r="C29" s="82"/>
      <c r="D29" s="83"/>
    </row>
    <row r="30" spans="1:4" s="18" customFormat="1" ht="16.149999999999999" customHeight="1" x14ac:dyDescent="0.2">
      <c r="A30" s="304" t="s">
        <v>182</v>
      </c>
      <c r="B30" s="370">
        <v>743</v>
      </c>
      <c r="C30" s="154"/>
      <c r="D30" s="155"/>
    </row>
    <row r="31" spans="1:4" s="18" customFormat="1" ht="16.149999999999999" customHeight="1" x14ac:dyDescent="0.2">
      <c r="A31" s="306" t="s">
        <v>183</v>
      </c>
      <c r="B31" s="371">
        <v>744</v>
      </c>
      <c r="C31" s="82"/>
      <c r="D31" s="83"/>
    </row>
    <row r="32" spans="1:4" s="18" customFormat="1" ht="16.149999999999999" customHeight="1" thickBot="1" x14ac:dyDescent="0.25">
      <c r="A32" s="317" t="s">
        <v>184</v>
      </c>
      <c r="B32" s="260"/>
      <c r="C32" s="356" t="str">
        <f>IF(SUM(C22:C31)=0, "", SUM(C22:C31))</f>
        <v/>
      </c>
      <c r="D32" s="384" t="str">
        <f>IF(SUM(D22:D31)=0, "", SUM(D22:D31))</f>
        <v/>
      </c>
    </row>
    <row r="33" spans="1:6" s="18" customFormat="1" ht="16.149999999999999" customHeight="1" thickTop="1" thickBot="1" x14ac:dyDescent="0.25">
      <c r="A33" s="369" t="s">
        <v>185</v>
      </c>
      <c r="B33" s="802"/>
      <c r="C33" s="803"/>
      <c r="D33" s="804"/>
    </row>
    <row r="34" spans="1:6" s="18" customFormat="1" ht="16.149999999999999" customHeight="1" thickTop="1" x14ac:dyDescent="0.2">
      <c r="A34" s="304" t="s">
        <v>186</v>
      </c>
      <c r="B34" s="370" t="s">
        <v>200</v>
      </c>
      <c r="C34" s="154"/>
      <c r="D34" s="155"/>
    </row>
    <row r="35" spans="1:6" s="18" customFormat="1" ht="16.149999999999999" customHeight="1" x14ac:dyDescent="0.2">
      <c r="A35" s="306" t="s">
        <v>187</v>
      </c>
      <c r="B35" s="371" t="s">
        <v>200</v>
      </c>
      <c r="C35" s="82"/>
      <c r="D35" s="83"/>
    </row>
    <row r="36" spans="1:6" s="18" customFormat="1" ht="16.149999999999999" customHeight="1" x14ac:dyDescent="0.2">
      <c r="A36" s="304" t="s">
        <v>188</v>
      </c>
      <c r="B36" s="370" t="s">
        <v>200</v>
      </c>
      <c r="C36" s="154"/>
      <c r="D36" s="155"/>
    </row>
    <row r="37" spans="1:6" s="18" customFormat="1" ht="16.149999999999999" customHeight="1" x14ac:dyDescent="0.2">
      <c r="A37" s="306" t="s">
        <v>189</v>
      </c>
      <c r="B37" s="371" t="s">
        <v>201</v>
      </c>
      <c r="C37" s="82"/>
      <c r="D37" s="83"/>
    </row>
    <row r="38" spans="1:6" s="18" customFormat="1" ht="16.149999999999999" customHeight="1" x14ac:dyDescent="0.2">
      <c r="A38" s="317" t="s">
        <v>190</v>
      </c>
      <c r="B38" s="385"/>
      <c r="C38" s="344" t="str">
        <f>IF(SUM(C34:C37)=0, "", SUM(C34:C37))</f>
        <v/>
      </c>
      <c r="D38" s="316" t="str">
        <f>IF(SUM(D34:D37)=0, "", SUM(D34:D37))</f>
        <v/>
      </c>
    </row>
    <row r="39" spans="1:6" s="18" customFormat="1" ht="16.149999999999999" customHeight="1" thickBot="1" x14ac:dyDescent="0.25">
      <c r="A39" s="386" t="s">
        <v>191</v>
      </c>
      <c r="B39" s="387"/>
      <c r="C39" s="358" t="str">
        <f>IF(SUM(C20,C32,C38)=0, "", SUM(C20,C32,C38))</f>
        <v/>
      </c>
      <c r="D39" s="322" t="str">
        <f>IF(SUM(D20,D32,D38)=0, "", SUM(D20,D32,D38))</f>
        <v/>
      </c>
    </row>
    <row r="40" spans="1:6" ht="13.5" customHeight="1" thickTop="1" x14ac:dyDescent="0.2">
      <c r="A40" s="799" t="s">
        <v>3146</v>
      </c>
      <c r="B40" s="800"/>
      <c r="C40" s="800"/>
      <c r="D40" s="801"/>
      <c r="E40" s="152"/>
      <c r="F40" s="152"/>
    </row>
    <row r="41" spans="1:6" ht="16.149999999999999" customHeight="1" x14ac:dyDescent="0.2">
      <c r="A41" s="805"/>
      <c r="B41" s="806"/>
      <c r="C41" s="806"/>
      <c r="D41" s="807"/>
      <c r="E41" s="153"/>
      <c r="F41" s="153"/>
    </row>
    <row r="42" spans="1:6" ht="16.149999999999999" customHeight="1" x14ac:dyDescent="0.2">
      <c r="A42" s="805"/>
      <c r="B42" s="806"/>
      <c r="C42" s="806"/>
      <c r="D42" s="807"/>
      <c r="E42" s="153"/>
      <c r="F42" s="153"/>
    </row>
    <row r="43" spans="1:6" ht="16.149999999999999" customHeight="1" x14ac:dyDescent="0.2">
      <c r="A43" s="805"/>
      <c r="B43" s="806"/>
      <c r="C43" s="806"/>
      <c r="D43" s="807"/>
      <c r="E43" s="153"/>
      <c r="F43" s="153"/>
    </row>
    <row r="44" spans="1:6" ht="16.149999999999999" customHeight="1" x14ac:dyDescent="0.2">
      <c r="A44" s="805"/>
      <c r="B44" s="806"/>
      <c r="C44" s="806"/>
      <c r="D44" s="807"/>
      <c r="E44" s="153"/>
      <c r="F44" s="153"/>
    </row>
    <row r="45" spans="1:6" ht="16.149999999999999" customHeight="1" x14ac:dyDescent="0.2">
      <c r="A45" s="805"/>
      <c r="B45" s="806"/>
      <c r="C45" s="806"/>
      <c r="D45" s="807"/>
      <c r="E45" s="153"/>
      <c r="F45" s="153"/>
    </row>
    <row r="46" spans="1:6" ht="16.149999999999999" customHeight="1" x14ac:dyDescent="0.2">
      <c r="A46" s="805"/>
      <c r="B46" s="806"/>
      <c r="C46" s="806"/>
      <c r="D46" s="807"/>
      <c r="E46" s="153"/>
      <c r="F46" s="153"/>
    </row>
    <row r="47" spans="1:6" ht="16.149999999999999" customHeight="1" x14ac:dyDescent="0.2">
      <c r="A47" s="805"/>
      <c r="B47" s="806"/>
      <c r="C47" s="806"/>
      <c r="D47" s="807"/>
      <c r="E47" s="153"/>
      <c r="F47" s="153"/>
    </row>
    <row r="48" spans="1:6" ht="16.149999999999999" customHeight="1" x14ac:dyDescent="0.2">
      <c r="A48" s="805"/>
      <c r="B48" s="806"/>
      <c r="C48" s="806"/>
      <c r="D48" s="807"/>
      <c r="E48" s="153"/>
      <c r="F48" s="153"/>
    </row>
    <row r="49" spans="1:6" ht="16.149999999999999" customHeight="1" thickBot="1" x14ac:dyDescent="0.25">
      <c r="A49" s="808"/>
      <c r="B49" s="809"/>
      <c r="C49" s="809"/>
      <c r="D49" s="810"/>
      <c r="E49" s="153"/>
      <c r="F49" s="153"/>
    </row>
  </sheetData>
  <sheetProtection algorithmName="SHA-512" hashValue="zxCKO2dS9FwFrG0/wMA6vaXGBc1nvlHPiMH/Gh8PHNfUcq4O29zPnsl8O96bLVAeGh5l4ekT6iM6hG1WLJ5i9A==" saltValue="Ozu3CvYyIRSdI1FPY05y/Q==" spinCount="100000" sheet="1" objects="1" scenarios="1"/>
  <mergeCells count="10">
    <mergeCell ref="A1:D1"/>
    <mergeCell ref="A40:D40"/>
    <mergeCell ref="B5:D5"/>
    <mergeCell ref="A41:D49"/>
    <mergeCell ref="B21:D21"/>
    <mergeCell ref="B33:D33"/>
    <mergeCell ref="B9:D9"/>
    <mergeCell ref="A2:B2"/>
    <mergeCell ref="C2:D2"/>
    <mergeCell ref="A3:A4"/>
  </mergeCells>
  <printOptions horizontalCentered="1"/>
  <pageMargins left="0.7" right="0.7" top="0.75" bottom="0.75" header="0.3" footer="0.3"/>
  <pageSetup scale="89" orientation="portrait" r:id="rId1"/>
  <headerFooter alignWithMargins="0">
    <oddFooter>&amp;L&amp;"-,Regular"&amp;11Railroad Industry (CA07)&amp;C&amp;"-,Regular"&amp;11 10&amp;R&amp;"-,Regular"&amp;11
Revised 12/2023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7AB98-687B-4CAD-8909-509A1D2636B2}">
  <dimension ref="A1:G48"/>
  <sheetViews>
    <sheetView view="pageLayout" zoomScaleNormal="100" workbookViewId="0">
      <selection sqref="A1:D1"/>
    </sheetView>
  </sheetViews>
  <sheetFormatPr defaultColWidth="4.140625" defaultRowHeight="15" x14ac:dyDescent="0.25"/>
  <cols>
    <col min="1" max="1" width="48" style="10" customWidth="1"/>
    <col min="2" max="2" width="12.28515625" style="10" customWidth="1"/>
    <col min="3" max="3" width="21" style="10" customWidth="1"/>
    <col min="4" max="4" width="21" style="4" customWidth="1"/>
    <col min="5" max="5" width="11.42578125" style="1" customWidth="1"/>
    <col min="6" max="6" width="13.140625" style="1" customWidth="1"/>
    <col min="7" max="7" width="21.42578125" style="1" customWidth="1"/>
    <col min="8" max="16384" width="4.140625" style="1"/>
  </cols>
  <sheetData>
    <row r="1" spans="1:7" s="24" customFormat="1" ht="28.7" customHeight="1" thickBot="1" x14ac:dyDescent="0.25">
      <c r="A1" s="609" t="s">
        <v>203</v>
      </c>
      <c r="B1" s="610"/>
      <c r="C1" s="610"/>
      <c r="D1" s="798"/>
    </row>
    <row r="2" spans="1:7" s="18" customFormat="1" ht="18.600000000000001" customHeight="1" x14ac:dyDescent="0.2">
      <c r="A2" s="811" t="s">
        <v>154</v>
      </c>
      <c r="B2" s="812"/>
      <c r="C2" s="813" t="s">
        <v>155</v>
      </c>
      <c r="D2" s="814"/>
    </row>
    <row r="3" spans="1:7" s="18" customFormat="1" ht="16.149999999999999" customHeight="1" x14ac:dyDescent="0.2">
      <c r="A3" s="815" t="s">
        <v>156</v>
      </c>
      <c r="B3" s="368" t="s">
        <v>157</v>
      </c>
      <c r="C3" s="287" t="s">
        <v>3147</v>
      </c>
      <c r="D3" s="332" t="s">
        <v>3147</v>
      </c>
    </row>
    <row r="4" spans="1:7" s="18" customFormat="1" ht="16.149999999999999" customHeight="1" thickBot="1" x14ac:dyDescent="0.25">
      <c r="A4" s="816"/>
      <c r="B4" s="368" t="s">
        <v>66</v>
      </c>
      <c r="C4" s="291">
        <f>'Cover Sheet'!B8-2</f>
        <v>2022</v>
      </c>
      <c r="D4" s="333">
        <f>'Cover Sheet'!B8-1</f>
        <v>2023</v>
      </c>
    </row>
    <row r="5" spans="1:7" s="18" customFormat="1" ht="16.149999999999999" customHeight="1" thickTop="1" thickBot="1" x14ac:dyDescent="0.25">
      <c r="A5" s="369" t="s">
        <v>204</v>
      </c>
      <c r="B5" s="802"/>
      <c r="C5" s="803"/>
      <c r="D5" s="804"/>
    </row>
    <row r="6" spans="1:7" s="18" customFormat="1" ht="16.149999999999999" customHeight="1" thickTop="1" x14ac:dyDescent="0.2">
      <c r="A6" s="304" t="s">
        <v>205</v>
      </c>
      <c r="B6" s="370">
        <v>751</v>
      </c>
      <c r="C6" s="208"/>
      <c r="D6" s="209"/>
    </row>
    <row r="7" spans="1:7" s="18" customFormat="1" ht="16.149999999999999" customHeight="1" x14ac:dyDescent="0.2">
      <c r="A7" s="306" t="s">
        <v>206</v>
      </c>
      <c r="B7" s="371">
        <v>752</v>
      </c>
      <c r="C7" s="210"/>
      <c r="D7" s="211"/>
    </row>
    <row r="8" spans="1:7" s="18" customFormat="1" ht="16.149999999999999" customHeight="1" x14ac:dyDescent="0.2">
      <c r="A8" s="304" t="s">
        <v>207</v>
      </c>
      <c r="B8" s="370">
        <v>753</v>
      </c>
      <c r="C8" s="208"/>
      <c r="D8" s="209"/>
    </row>
    <row r="9" spans="1:7" s="18" customFormat="1" ht="16.149999999999999" customHeight="1" x14ac:dyDescent="0.2">
      <c r="A9" s="306" t="s">
        <v>208</v>
      </c>
      <c r="B9" s="371">
        <v>754</v>
      </c>
      <c r="C9" s="210"/>
      <c r="D9" s="211"/>
    </row>
    <row r="10" spans="1:7" s="18" customFormat="1" ht="16.149999999999999" customHeight="1" x14ac:dyDescent="0.2">
      <c r="A10" s="304" t="s">
        <v>209</v>
      </c>
      <c r="B10" s="370" t="s">
        <v>238</v>
      </c>
      <c r="C10" s="208"/>
      <c r="D10" s="209"/>
    </row>
    <row r="11" spans="1:7" s="18" customFormat="1" ht="16.149999999999999" customHeight="1" x14ac:dyDescent="0.2">
      <c r="A11" s="306" t="s">
        <v>210</v>
      </c>
      <c r="B11" s="371">
        <v>757</v>
      </c>
      <c r="C11" s="210"/>
      <c r="D11" s="211"/>
    </row>
    <row r="12" spans="1:7" s="18" customFormat="1" ht="16.149999999999999" customHeight="1" x14ac:dyDescent="0.2">
      <c r="A12" s="304" t="s">
        <v>211</v>
      </c>
      <c r="B12" s="370">
        <v>759</v>
      </c>
      <c r="C12" s="208"/>
      <c r="D12" s="209"/>
      <c r="G12" s="80"/>
    </row>
    <row r="13" spans="1:7" s="18" customFormat="1" ht="16.149999999999999" customHeight="1" x14ac:dyDescent="0.2">
      <c r="A13" s="306" t="s">
        <v>212</v>
      </c>
      <c r="B13" s="371" t="s">
        <v>239</v>
      </c>
      <c r="C13" s="210"/>
      <c r="D13" s="211"/>
      <c r="G13" s="80"/>
    </row>
    <row r="14" spans="1:7" s="18" customFormat="1" ht="16.149999999999999" customHeight="1" x14ac:dyDescent="0.2">
      <c r="A14" s="304" t="s">
        <v>213</v>
      </c>
      <c r="B14" s="370">
        <v>763</v>
      </c>
      <c r="C14" s="208"/>
      <c r="D14" s="209"/>
      <c r="G14" s="80"/>
    </row>
    <row r="15" spans="1:7" s="18" customFormat="1" ht="27" customHeight="1" x14ac:dyDescent="0.2">
      <c r="A15" s="306" t="s">
        <v>3139</v>
      </c>
      <c r="B15" s="371">
        <v>764</v>
      </c>
      <c r="C15" s="210"/>
      <c r="D15" s="211"/>
    </row>
    <row r="16" spans="1:7" s="18" customFormat="1" ht="16.149999999999999" customHeight="1" thickBot="1" x14ac:dyDescent="0.25">
      <c r="A16" s="317" t="s">
        <v>214</v>
      </c>
      <c r="B16" s="260"/>
      <c r="C16" s="372" t="str">
        <f>IF(SUM(C6:C15)=0, "", SUM(C6:C15))</f>
        <v/>
      </c>
      <c r="D16" s="373" t="str">
        <f>IF(SUM(D6:D15)=0, "", SUM(D6:D15))</f>
        <v/>
      </c>
    </row>
    <row r="17" spans="1:4" s="18" customFormat="1" ht="16.149999999999999" customHeight="1" thickTop="1" thickBot="1" x14ac:dyDescent="0.25">
      <c r="A17" s="374" t="s">
        <v>215</v>
      </c>
      <c r="B17" s="802"/>
      <c r="C17" s="803"/>
      <c r="D17" s="804"/>
    </row>
    <row r="18" spans="1:4" s="18" customFormat="1" ht="16.149999999999999" customHeight="1" thickTop="1" x14ac:dyDescent="0.2">
      <c r="A18" s="304" t="s">
        <v>216</v>
      </c>
      <c r="B18" s="370" t="s">
        <v>240</v>
      </c>
      <c r="C18" s="212"/>
      <c r="D18" s="209"/>
    </row>
    <row r="19" spans="1:4" s="18" customFormat="1" ht="16.149999999999999" customHeight="1" x14ac:dyDescent="0.2">
      <c r="A19" s="306" t="s">
        <v>217</v>
      </c>
      <c r="B19" s="371">
        <v>766</v>
      </c>
      <c r="C19" s="210"/>
      <c r="D19" s="211"/>
    </row>
    <row r="20" spans="1:4" s="18" customFormat="1" ht="16.149999999999999" customHeight="1" x14ac:dyDescent="0.2">
      <c r="A20" s="304" t="s">
        <v>218</v>
      </c>
      <c r="B20" s="370">
        <v>766.5</v>
      </c>
      <c r="C20" s="208"/>
      <c r="D20" s="209"/>
    </row>
    <row r="21" spans="1:4" s="18" customFormat="1" ht="16.149999999999999" customHeight="1" x14ac:dyDescent="0.2">
      <c r="A21" s="306" t="s">
        <v>219</v>
      </c>
      <c r="B21" s="371">
        <v>768</v>
      </c>
      <c r="C21" s="210"/>
      <c r="D21" s="211"/>
    </row>
    <row r="22" spans="1:4" s="18" customFormat="1" ht="16.149999999999999" customHeight="1" x14ac:dyDescent="0.2">
      <c r="A22" s="304" t="s">
        <v>220</v>
      </c>
      <c r="B22" s="370">
        <v>769</v>
      </c>
      <c r="C22" s="208"/>
      <c r="D22" s="209"/>
    </row>
    <row r="23" spans="1:4" s="18" customFormat="1" ht="16.149999999999999" customHeight="1" x14ac:dyDescent="0.2">
      <c r="A23" s="306" t="s">
        <v>221</v>
      </c>
      <c r="B23" s="371" t="s">
        <v>241</v>
      </c>
      <c r="C23" s="210"/>
      <c r="D23" s="211"/>
    </row>
    <row r="24" spans="1:4" s="18" customFormat="1" ht="16.149999999999999" customHeight="1" x14ac:dyDescent="0.2">
      <c r="A24" s="304" t="s">
        <v>222</v>
      </c>
      <c r="B24" s="370">
        <v>781</v>
      </c>
      <c r="C24" s="208"/>
      <c r="D24" s="209"/>
    </row>
    <row r="25" spans="1:4" s="18" customFormat="1" ht="16.149999999999999" customHeight="1" x14ac:dyDescent="0.2">
      <c r="A25" s="306" t="s">
        <v>223</v>
      </c>
      <c r="B25" s="371">
        <v>783</v>
      </c>
      <c r="C25" s="210"/>
      <c r="D25" s="211"/>
    </row>
    <row r="26" spans="1:4" s="18" customFormat="1" ht="16.149999999999999" customHeight="1" x14ac:dyDescent="0.2">
      <c r="A26" s="304" t="s">
        <v>224</v>
      </c>
      <c r="B26" s="370">
        <v>786</v>
      </c>
      <c r="C26" s="208"/>
      <c r="D26" s="209"/>
    </row>
    <row r="27" spans="1:4" s="18" customFormat="1" ht="16.149999999999999" customHeight="1" x14ac:dyDescent="0.2">
      <c r="A27" s="306" t="s">
        <v>225</v>
      </c>
      <c r="B27" s="371" t="s">
        <v>242</v>
      </c>
      <c r="C27" s="210"/>
      <c r="D27" s="211"/>
    </row>
    <row r="28" spans="1:4" s="18" customFormat="1" ht="16.149999999999999" customHeight="1" thickBot="1" x14ac:dyDescent="0.25">
      <c r="A28" s="317" t="s">
        <v>226</v>
      </c>
      <c r="B28" s="260"/>
      <c r="C28" s="372" t="str">
        <f>IF(SUM(C18:C27)=0, "", SUM(C18:C27))</f>
        <v/>
      </c>
      <c r="D28" s="373" t="str">
        <f>IF(SUM(D18:D27)=0, "", SUM(D18:D27))</f>
        <v/>
      </c>
    </row>
    <row r="29" spans="1:4" s="18" customFormat="1" ht="16.149999999999999" customHeight="1" thickTop="1" thickBot="1" x14ac:dyDescent="0.25">
      <c r="A29" s="374" t="s">
        <v>227</v>
      </c>
      <c r="B29" s="802"/>
      <c r="C29" s="803"/>
      <c r="D29" s="804"/>
    </row>
    <row r="30" spans="1:4" s="18" customFormat="1" ht="16.149999999999999" customHeight="1" thickTop="1" x14ac:dyDescent="0.2">
      <c r="A30" s="304" t="s">
        <v>228</v>
      </c>
      <c r="B30" s="370" t="s">
        <v>243</v>
      </c>
      <c r="C30" s="208"/>
      <c r="D30" s="209"/>
    </row>
    <row r="31" spans="1:4" s="18" customFormat="1" ht="16.149999999999999" customHeight="1" x14ac:dyDescent="0.2">
      <c r="A31" s="306" t="s">
        <v>229</v>
      </c>
      <c r="B31" s="371">
        <v>791</v>
      </c>
      <c r="C31" s="210"/>
      <c r="D31" s="211"/>
    </row>
    <row r="32" spans="1:4" s="18" customFormat="1" ht="16.149999999999999" customHeight="1" x14ac:dyDescent="0.2">
      <c r="A32" s="304" t="s">
        <v>230</v>
      </c>
      <c r="B32" s="370">
        <v>792</v>
      </c>
      <c r="C32" s="208"/>
      <c r="D32" s="209"/>
    </row>
    <row r="33" spans="1:6" s="18" customFormat="1" ht="16.149999999999999" customHeight="1" x14ac:dyDescent="0.2">
      <c r="A33" s="306" t="s">
        <v>231</v>
      </c>
      <c r="B33" s="371">
        <v>793</v>
      </c>
      <c r="C33" s="210"/>
      <c r="D33" s="211"/>
    </row>
    <row r="34" spans="1:6" s="18" customFormat="1" ht="16.149999999999999" customHeight="1" x14ac:dyDescent="0.2">
      <c r="A34" s="304" t="s">
        <v>232</v>
      </c>
      <c r="B34" s="370" t="s">
        <v>244</v>
      </c>
      <c r="C34" s="208"/>
      <c r="D34" s="209"/>
    </row>
    <row r="35" spans="1:6" s="18" customFormat="1" ht="16.149999999999999" customHeight="1" x14ac:dyDescent="0.2">
      <c r="A35" s="306" t="s">
        <v>233</v>
      </c>
      <c r="B35" s="371">
        <v>797</v>
      </c>
      <c r="C35" s="210"/>
      <c r="D35" s="211"/>
    </row>
    <row r="36" spans="1:6" s="18" customFormat="1" ht="16.149999999999999" customHeight="1" x14ac:dyDescent="0.2">
      <c r="A36" s="304" t="s">
        <v>234</v>
      </c>
      <c r="B36" s="370">
        <v>798</v>
      </c>
      <c r="C36" s="208"/>
      <c r="D36" s="209"/>
    </row>
    <row r="37" spans="1:6" s="18" customFormat="1" ht="27" customHeight="1" x14ac:dyDescent="0.2">
      <c r="A37" s="306" t="s">
        <v>3140</v>
      </c>
      <c r="B37" s="371">
        <v>798.1</v>
      </c>
      <c r="C37" s="210"/>
      <c r="D37" s="211"/>
    </row>
    <row r="38" spans="1:6" s="18" customFormat="1" ht="16.149999999999999" customHeight="1" x14ac:dyDescent="0.2">
      <c r="A38" s="304" t="s">
        <v>235</v>
      </c>
      <c r="B38" s="375">
        <v>798.5</v>
      </c>
      <c r="C38" s="213"/>
      <c r="D38" s="214"/>
    </row>
    <row r="39" spans="1:6" s="18" customFormat="1" ht="16.149999999999999" customHeight="1" x14ac:dyDescent="0.2">
      <c r="A39" s="376" t="s">
        <v>236</v>
      </c>
      <c r="B39" s="377"/>
      <c r="C39" s="378" t="str">
        <f>IF(SUM(C30:C38)=0, "", SUM(C30:C38))</f>
        <v/>
      </c>
      <c r="D39" s="379" t="str">
        <f>IF(SUM(D30:D38)=0, "", SUM(D30:D38))</f>
        <v/>
      </c>
    </row>
    <row r="40" spans="1:6" s="18" customFormat="1" ht="16.149999999999999" customHeight="1" thickBot="1" x14ac:dyDescent="0.25">
      <c r="A40" s="380" t="s">
        <v>237</v>
      </c>
      <c r="B40" s="381"/>
      <c r="C40" s="382" t="str">
        <f>IF(SUM(C16,C28,C39)=0, "", SUM(C16,C28,C39))</f>
        <v/>
      </c>
      <c r="D40" s="383" t="str">
        <f>IF(SUM(D16,D28,D39)=0, "", SUM(D16,D28,D39))</f>
        <v/>
      </c>
    </row>
    <row r="41" spans="1:6" ht="13.5" customHeight="1" thickTop="1" x14ac:dyDescent="0.2">
      <c r="A41" s="823" t="s">
        <v>3146</v>
      </c>
      <c r="B41" s="824"/>
      <c r="C41" s="824"/>
      <c r="D41" s="825"/>
      <c r="E41" s="152"/>
      <c r="F41" s="152"/>
    </row>
    <row r="42" spans="1:6" ht="16.149999999999999" customHeight="1" x14ac:dyDescent="0.2">
      <c r="A42" s="817"/>
      <c r="B42" s="818"/>
      <c r="C42" s="818"/>
      <c r="D42" s="819"/>
      <c r="E42" s="153"/>
      <c r="F42" s="153"/>
    </row>
    <row r="43" spans="1:6" ht="16.149999999999999" customHeight="1" x14ac:dyDescent="0.2">
      <c r="A43" s="817"/>
      <c r="B43" s="818"/>
      <c r="C43" s="818"/>
      <c r="D43" s="819"/>
      <c r="E43" s="153"/>
      <c r="F43" s="153"/>
    </row>
    <row r="44" spans="1:6" ht="16.149999999999999" customHeight="1" x14ac:dyDescent="0.2">
      <c r="A44" s="817"/>
      <c r="B44" s="818"/>
      <c r="C44" s="818"/>
      <c r="D44" s="819"/>
      <c r="E44" s="153"/>
      <c r="F44" s="153"/>
    </row>
    <row r="45" spans="1:6" ht="16.149999999999999" customHeight="1" x14ac:dyDescent="0.2">
      <c r="A45" s="817"/>
      <c r="B45" s="818"/>
      <c r="C45" s="818"/>
      <c r="D45" s="819"/>
      <c r="E45" s="153"/>
      <c r="F45" s="153"/>
    </row>
    <row r="46" spans="1:6" ht="16.149999999999999" customHeight="1" x14ac:dyDescent="0.2">
      <c r="A46" s="817"/>
      <c r="B46" s="818"/>
      <c r="C46" s="818"/>
      <c r="D46" s="819"/>
      <c r="E46" s="153"/>
      <c r="F46" s="153"/>
    </row>
    <row r="47" spans="1:6" ht="16.149999999999999" customHeight="1" x14ac:dyDescent="0.2">
      <c r="A47" s="817"/>
      <c r="B47" s="818"/>
      <c r="C47" s="818"/>
      <c r="D47" s="819"/>
      <c r="E47" s="153"/>
      <c r="F47" s="153"/>
    </row>
    <row r="48" spans="1:6" ht="16.149999999999999" customHeight="1" thickBot="1" x14ac:dyDescent="0.25">
      <c r="A48" s="820"/>
      <c r="B48" s="821"/>
      <c r="C48" s="821"/>
      <c r="D48" s="822"/>
      <c r="E48" s="153"/>
      <c r="F48" s="153"/>
    </row>
  </sheetData>
  <sheetProtection algorithmName="SHA-512" hashValue="xdW3xjuvRGKPNJERJpudOr0Tbyd5yFegDm5/iluwLIyio/toVLjG+t/F2SGj9QBv/0UM4+jGCVZEvLC91W+N3A==" saltValue="DxjXlM3phZ1rdGirw7mX4Q==" spinCount="100000" sheet="1" objects="1" scenarios="1"/>
  <mergeCells count="9">
    <mergeCell ref="A42:D48"/>
    <mergeCell ref="B29:D29"/>
    <mergeCell ref="B17:D17"/>
    <mergeCell ref="B5:D5"/>
    <mergeCell ref="A1:D1"/>
    <mergeCell ref="A2:B2"/>
    <mergeCell ref="C2:D2"/>
    <mergeCell ref="A3:A4"/>
    <mergeCell ref="A41:D41"/>
  </mergeCells>
  <printOptions horizontalCentered="1"/>
  <pageMargins left="0.7" right="0.7" top="0.75" bottom="0.75" header="0.3" footer="0.3"/>
  <pageSetup scale="89" orientation="portrait" r:id="rId1"/>
  <headerFooter alignWithMargins="0">
    <oddFooter>&amp;L&amp;"-,Regular"&amp;11Railroad Industry (CA07)&amp;C&amp;"-,Regular"&amp;11 11&amp;R&amp;"-,Regular"&amp;11
Revised 12/2023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B907-EF09-48A3-8787-8FB8BBF0F0E8}">
  <dimension ref="A1:F45"/>
  <sheetViews>
    <sheetView view="pageLayout" zoomScaleNormal="100" workbookViewId="0">
      <selection sqref="A1:F1"/>
    </sheetView>
  </sheetViews>
  <sheetFormatPr defaultColWidth="4.140625" defaultRowHeight="15" x14ac:dyDescent="0.25"/>
  <cols>
    <col min="1" max="1" width="33" style="81" customWidth="1"/>
    <col min="2" max="4" width="13.85546875" style="81" customWidth="1"/>
    <col min="5" max="6" width="13.85546875" style="4" customWidth="1"/>
    <col min="7" max="7" width="11.42578125" style="1" customWidth="1"/>
    <col min="8" max="8" width="13.140625" style="1" customWidth="1"/>
    <col min="9" max="9" width="21.42578125" style="1" customWidth="1"/>
    <col min="10" max="16384" width="4.140625" style="1"/>
  </cols>
  <sheetData>
    <row r="1" spans="1:6" s="24" customFormat="1" ht="28.7" customHeight="1" thickBot="1" x14ac:dyDescent="0.25">
      <c r="A1" s="609" t="s">
        <v>245</v>
      </c>
      <c r="B1" s="610"/>
      <c r="C1" s="610"/>
      <c r="D1" s="795"/>
      <c r="E1" s="795"/>
      <c r="F1" s="798"/>
    </row>
    <row r="2" spans="1:6" s="24" customFormat="1" ht="13.15" customHeight="1" x14ac:dyDescent="0.2">
      <c r="A2" s="826" t="s">
        <v>3141</v>
      </c>
      <c r="B2" s="827"/>
      <c r="C2" s="827"/>
      <c r="D2" s="827"/>
      <c r="E2" s="827"/>
      <c r="F2" s="828"/>
    </row>
    <row r="3" spans="1:6" s="18" customFormat="1" ht="18" customHeight="1" thickBot="1" x14ac:dyDescent="0.25">
      <c r="A3" s="359"/>
      <c r="B3" s="360">
        <f>'Cover Sheet'!B8</f>
        <v>2024</v>
      </c>
      <c r="C3" s="360">
        <f>B3+1</f>
        <v>2025</v>
      </c>
      <c r="D3" s="360">
        <f>C3+1</f>
        <v>2026</v>
      </c>
      <c r="E3" s="360">
        <f>D3+1</f>
        <v>2027</v>
      </c>
      <c r="F3" s="361">
        <f>E3+1</f>
        <v>2028</v>
      </c>
    </row>
    <row r="4" spans="1:6" s="18" customFormat="1" ht="18" customHeight="1" thickTop="1" x14ac:dyDescent="0.2">
      <c r="A4" s="362" t="s">
        <v>3142</v>
      </c>
      <c r="B4" s="179"/>
      <c r="C4" s="179"/>
      <c r="D4" s="179"/>
      <c r="E4" s="179"/>
      <c r="F4" s="180"/>
    </row>
    <row r="5" spans="1:6" s="18" customFormat="1" ht="18" customHeight="1" x14ac:dyDescent="0.2">
      <c r="A5" s="363" t="s">
        <v>3143</v>
      </c>
      <c r="B5" s="93"/>
      <c r="C5" s="90"/>
      <c r="D5" s="90"/>
      <c r="E5" s="90"/>
      <c r="F5" s="181"/>
    </row>
    <row r="6" spans="1:6" s="18" customFormat="1" ht="18" customHeight="1" x14ac:dyDescent="0.2">
      <c r="A6" s="364" t="s">
        <v>3144</v>
      </c>
      <c r="B6" s="313">
        <f>B4-B5</f>
        <v>0</v>
      </c>
      <c r="C6" s="365">
        <f t="shared" ref="C6:F6" si="0">C4-C5</f>
        <v>0</v>
      </c>
      <c r="D6" s="365">
        <f t="shared" si="0"/>
        <v>0</v>
      </c>
      <c r="E6" s="365">
        <f t="shared" si="0"/>
        <v>0</v>
      </c>
      <c r="F6" s="366">
        <f t="shared" si="0"/>
        <v>0</v>
      </c>
    </row>
    <row r="7" spans="1:6" s="18" customFormat="1" ht="18" customHeight="1" x14ac:dyDescent="0.2">
      <c r="A7" s="363" t="s">
        <v>247</v>
      </c>
      <c r="B7" s="93"/>
      <c r="C7" s="90"/>
      <c r="D7" s="90"/>
      <c r="E7" s="90"/>
      <c r="F7" s="181"/>
    </row>
    <row r="8" spans="1:6" s="18" customFormat="1" ht="18" customHeight="1" thickBot="1" x14ac:dyDescent="0.25">
      <c r="A8" s="367" t="s">
        <v>246</v>
      </c>
      <c r="B8" s="92"/>
      <c r="C8" s="84"/>
      <c r="D8" s="84"/>
      <c r="E8" s="84"/>
      <c r="F8" s="182"/>
    </row>
    <row r="9" spans="1:6" s="18" customFormat="1" ht="18" customHeight="1" thickTop="1" x14ac:dyDescent="0.2">
      <c r="A9" s="829" t="s">
        <v>3145</v>
      </c>
      <c r="B9" s="830"/>
      <c r="C9" s="830"/>
      <c r="D9" s="830"/>
      <c r="E9" s="830"/>
      <c r="F9" s="831"/>
    </row>
    <row r="10" spans="1:6" s="18" customFormat="1" ht="18" customHeight="1" x14ac:dyDescent="0.2">
      <c r="A10" s="805"/>
      <c r="B10" s="806"/>
      <c r="C10" s="806"/>
      <c r="D10" s="806"/>
      <c r="E10" s="806"/>
      <c r="F10" s="807"/>
    </row>
    <row r="11" spans="1:6" s="18" customFormat="1" ht="18" customHeight="1" x14ac:dyDescent="0.2">
      <c r="A11" s="805"/>
      <c r="B11" s="806"/>
      <c r="C11" s="806"/>
      <c r="D11" s="806"/>
      <c r="E11" s="806"/>
      <c r="F11" s="807"/>
    </row>
    <row r="12" spans="1:6" s="18" customFormat="1" ht="18" customHeight="1" x14ac:dyDescent="0.2">
      <c r="A12" s="805"/>
      <c r="B12" s="806"/>
      <c r="C12" s="806"/>
      <c r="D12" s="806"/>
      <c r="E12" s="806"/>
      <c r="F12" s="807"/>
    </row>
    <row r="13" spans="1:6" s="18" customFormat="1" ht="18" customHeight="1" x14ac:dyDescent="0.2">
      <c r="A13" s="805"/>
      <c r="B13" s="806"/>
      <c r="C13" s="806"/>
      <c r="D13" s="806"/>
      <c r="E13" s="806"/>
      <c r="F13" s="807"/>
    </row>
    <row r="14" spans="1:6" s="18" customFormat="1" ht="18" customHeight="1" x14ac:dyDescent="0.2">
      <c r="A14" s="805"/>
      <c r="B14" s="806"/>
      <c r="C14" s="806"/>
      <c r="D14" s="806"/>
      <c r="E14" s="806"/>
      <c r="F14" s="807"/>
    </row>
    <row r="15" spans="1:6" s="18" customFormat="1" ht="18" customHeight="1" x14ac:dyDescent="0.2">
      <c r="A15" s="805"/>
      <c r="B15" s="806"/>
      <c r="C15" s="806"/>
      <c r="D15" s="806"/>
      <c r="E15" s="806"/>
      <c r="F15" s="807"/>
    </row>
    <row r="16" spans="1:6" s="18" customFormat="1" ht="18" customHeight="1" x14ac:dyDescent="0.2">
      <c r="A16" s="805"/>
      <c r="B16" s="806"/>
      <c r="C16" s="806"/>
      <c r="D16" s="806"/>
      <c r="E16" s="806"/>
      <c r="F16" s="807"/>
    </row>
    <row r="17" spans="1:6" s="18" customFormat="1" ht="18" customHeight="1" x14ac:dyDescent="0.2">
      <c r="A17" s="805"/>
      <c r="B17" s="806"/>
      <c r="C17" s="806"/>
      <c r="D17" s="806"/>
      <c r="E17" s="806"/>
      <c r="F17" s="807"/>
    </row>
    <row r="18" spans="1:6" s="18" customFormat="1" ht="18" customHeight="1" x14ac:dyDescent="0.2">
      <c r="A18" s="805"/>
      <c r="B18" s="806"/>
      <c r="C18" s="806"/>
      <c r="D18" s="806"/>
      <c r="E18" s="806"/>
      <c r="F18" s="807"/>
    </row>
    <row r="19" spans="1:6" s="18" customFormat="1" ht="18" customHeight="1" x14ac:dyDescent="0.2">
      <c r="A19" s="805"/>
      <c r="B19" s="806"/>
      <c r="C19" s="806"/>
      <c r="D19" s="806"/>
      <c r="E19" s="806"/>
      <c r="F19" s="807"/>
    </row>
    <row r="20" spans="1:6" s="18" customFormat="1" ht="18" customHeight="1" x14ac:dyDescent="0.2">
      <c r="A20" s="805"/>
      <c r="B20" s="806"/>
      <c r="C20" s="806"/>
      <c r="D20" s="806"/>
      <c r="E20" s="806"/>
      <c r="F20" s="807"/>
    </row>
    <row r="21" spans="1:6" s="18" customFormat="1" ht="18" customHeight="1" x14ac:dyDescent="0.2">
      <c r="A21" s="805"/>
      <c r="B21" s="806"/>
      <c r="C21" s="806"/>
      <c r="D21" s="806"/>
      <c r="E21" s="806"/>
      <c r="F21" s="807"/>
    </row>
    <row r="22" spans="1:6" s="18" customFormat="1" ht="18" customHeight="1" x14ac:dyDescent="0.2">
      <c r="A22" s="805"/>
      <c r="B22" s="806"/>
      <c r="C22" s="806"/>
      <c r="D22" s="806"/>
      <c r="E22" s="806"/>
      <c r="F22" s="807"/>
    </row>
    <row r="23" spans="1:6" s="18" customFormat="1" ht="18" customHeight="1" x14ac:dyDescent="0.2">
      <c r="A23" s="805"/>
      <c r="B23" s="806"/>
      <c r="C23" s="806"/>
      <c r="D23" s="806"/>
      <c r="E23" s="806"/>
      <c r="F23" s="807"/>
    </row>
    <row r="24" spans="1:6" s="18" customFormat="1" ht="18" customHeight="1" x14ac:dyDescent="0.2">
      <c r="A24" s="805"/>
      <c r="B24" s="806"/>
      <c r="C24" s="806"/>
      <c r="D24" s="806"/>
      <c r="E24" s="806"/>
      <c r="F24" s="807"/>
    </row>
    <row r="25" spans="1:6" s="18" customFormat="1" ht="18" customHeight="1" x14ac:dyDescent="0.2">
      <c r="A25" s="805"/>
      <c r="B25" s="806"/>
      <c r="C25" s="806"/>
      <c r="D25" s="806"/>
      <c r="E25" s="806"/>
      <c r="F25" s="807"/>
    </row>
    <row r="26" spans="1:6" s="18" customFormat="1" ht="18" customHeight="1" x14ac:dyDescent="0.2">
      <c r="A26" s="805"/>
      <c r="B26" s="806"/>
      <c r="C26" s="806"/>
      <c r="D26" s="806"/>
      <c r="E26" s="806"/>
      <c r="F26" s="807"/>
    </row>
    <row r="27" spans="1:6" s="18" customFormat="1" ht="18" customHeight="1" x14ac:dyDescent="0.2">
      <c r="A27" s="805"/>
      <c r="B27" s="806"/>
      <c r="C27" s="806"/>
      <c r="D27" s="806"/>
      <c r="E27" s="806"/>
      <c r="F27" s="807"/>
    </row>
    <row r="28" spans="1:6" s="18" customFormat="1" ht="18" customHeight="1" x14ac:dyDescent="0.2">
      <c r="A28" s="805"/>
      <c r="B28" s="806"/>
      <c r="C28" s="806"/>
      <c r="D28" s="806"/>
      <c r="E28" s="806"/>
      <c r="F28" s="807"/>
    </row>
    <row r="29" spans="1:6" s="18" customFormat="1" ht="18" customHeight="1" x14ac:dyDescent="0.2">
      <c r="A29" s="805"/>
      <c r="B29" s="806"/>
      <c r="C29" s="806"/>
      <c r="D29" s="806"/>
      <c r="E29" s="806"/>
      <c r="F29" s="807"/>
    </row>
    <row r="30" spans="1:6" s="18" customFormat="1" ht="18" customHeight="1" x14ac:dyDescent="0.2">
      <c r="A30" s="805"/>
      <c r="B30" s="806"/>
      <c r="C30" s="806"/>
      <c r="D30" s="806"/>
      <c r="E30" s="806"/>
      <c r="F30" s="807"/>
    </row>
    <row r="31" spans="1:6" s="18" customFormat="1" ht="18" customHeight="1" x14ac:dyDescent="0.2">
      <c r="A31" s="805"/>
      <c r="B31" s="806"/>
      <c r="C31" s="806"/>
      <c r="D31" s="806"/>
      <c r="E31" s="806"/>
      <c r="F31" s="807"/>
    </row>
    <row r="32" spans="1:6" s="18" customFormat="1" ht="18" customHeight="1" x14ac:dyDescent="0.2">
      <c r="A32" s="805"/>
      <c r="B32" s="806"/>
      <c r="C32" s="806"/>
      <c r="D32" s="806"/>
      <c r="E32" s="806"/>
      <c r="F32" s="807"/>
    </row>
    <row r="33" spans="1:6" s="18" customFormat="1" ht="18" customHeight="1" x14ac:dyDescent="0.2">
      <c r="A33" s="805"/>
      <c r="B33" s="806"/>
      <c r="C33" s="806"/>
      <c r="D33" s="806"/>
      <c r="E33" s="806"/>
      <c r="F33" s="807"/>
    </row>
    <row r="34" spans="1:6" s="18" customFormat="1" ht="18" customHeight="1" x14ac:dyDescent="0.2">
      <c r="A34" s="805"/>
      <c r="B34" s="806"/>
      <c r="C34" s="806"/>
      <c r="D34" s="806"/>
      <c r="E34" s="806"/>
      <c r="F34" s="807"/>
    </row>
    <row r="35" spans="1:6" s="18" customFormat="1" ht="18" customHeight="1" x14ac:dyDescent="0.2">
      <c r="A35" s="805"/>
      <c r="B35" s="806"/>
      <c r="C35" s="806"/>
      <c r="D35" s="806"/>
      <c r="E35" s="806"/>
      <c r="F35" s="807"/>
    </row>
    <row r="36" spans="1:6" s="18" customFormat="1" ht="18" customHeight="1" x14ac:dyDescent="0.2">
      <c r="A36" s="805"/>
      <c r="B36" s="806"/>
      <c r="C36" s="806"/>
      <c r="D36" s="806"/>
      <c r="E36" s="806"/>
      <c r="F36" s="807"/>
    </row>
    <row r="37" spans="1:6" s="18" customFormat="1" ht="18" customHeight="1" x14ac:dyDescent="0.2">
      <c r="A37" s="805"/>
      <c r="B37" s="806"/>
      <c r="C37" s="806"/>
      <c r="D37" s="806"/>
      <c r="E37" s="806"/>
      <c r="F37" s="807"/>
    </row>
    <row r="38" spans="1:6" s="18" customFormat="1" ht="18" customHeight="1" x14ac:dyDescent="0.2">
      <c r="A38" s="805"/>
      <c r="B38" s="806"/>
      <c r="C38" s="806"/>
      <c r="D38" s="806"/>
      <c r="E38" s="806"/>
      <c r="F38" s="807"/>
    </row>
    <row r="39" spans="1:6" s="18" customFormat="1" ht="18" customHeight="1" x14ac:dyDescent="0.2">
      <c r="A39" s="805"/>
      <c r="B39" s="806"/>
      <c r="C39" s="806"/>
      <c r="D39" s="806"/>
      <c r="E39" s="806"/>
      <c r="F39" s="807"/>
    </row>
    <row r="40" spans="1:6" s="18" customFormat="1" ht="18" customHeight="1" x14ac:dyDescent="0.2">
      <c r="A40" s="805"/>
      <c r="B40" s="806"/>
      <c r="C40" s="806"/>
      <c r="D40" s="806"/>
      <c r="E40" s="806"/>
      <c r="F40" s="807"/>
    </row>
    <row r="41" spans="1:6" s="18" customFormat="1" ht="18" customHeight="1" x14ac:dyDescent="0.2">
      <c r="A41" s="805"/>
      <c r="B41" s="806"/>
      <c r="C41" s="806"/>
      <c r="D41" s="806"/>
      <c r="E41" s="806"/>
      <c r="F41" s="807"/>
    </row>
    <row r="42" spans="1:6" s="18" customFormat="1" ht="18" customHeight="1" x14ac:dyDescent="0.2">
      <c r="A42" s="805"/>
      <c r="B42" s="806"/>
      <c r="C42" s="806"/>
      <c r="D42" s="806"/>
      <c r="E42" s="806"/>
      <c r="F42" s="807"/>
    </row>
    <row r="43" spans="1:6" s="18" customFormat="1" ht="18" customHeight="1" x14ac:dyDescent="0.2">
      <c r="A43" s="805"/>
      <c r="B43" s="806"/>
      <c r="C43" s="806"/>
      <c r="D43" s="806"/>
      <c r="E43" s="806"/>
      <c r="F43" s="807"/>
    </row>
    <row r="44" spans="1:6" s="18" customFormat="1" ht="18" customHeight="1" x14ac:dyDescent="0.2">
      <c r="A44" s="805"/>
      <c r="B44" s="806"/>
      <c r="C44" s="806"/>
      <c r="D44" s="806"/>
      <c r="E44" s="806"/>
      <c r="F44" s="807"/>
    </row>
    <row r="45" spans="1:6" s="18" customFormat="1" ht="18" customHeight="1" thickBot="1" x14ac:dyDescent="0.25">
      <c r="A45" s="808"/>
      <c r="B45" s="809"/>
      <c r="C45" s="809"/>
      <c r="D45" s="809"/>
      <c r="E45" s="809"/>
      <c r="F45" s="810"/>
    </row>
  </sheetData>
  <sheetProtection algorithmName="SHA-512" hashValue="FdTyEJ98qVrHzBk3YAdmJ3BhZwm+bS4qTsQAnuZQpb4fhiuSq+B9joZLMEOQ/6SOZBdS6TLrj99TOMSDz9TjHw==" saltValue="wQhGv3qYdmC8bq89v7197A==" spinCount="100000" sheet="1" objects="1" scenarios="1"/>
  <mergeCells count="4">
    <mergeCell ref="A1:F1"/>
    <mergeCell ref="A2:F2"/>
    <mergeCell ref="A9:F9"/>
    <mergeCell ref="A10:F45"/>
  </mergeCells>
  <conditionalFormatting sqref="B6:F6">
    <cfRule type="cellIs" dxfId="14" priority="1"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12&amp;R&amp;"-,Regular"&amp;11
Revised 12/2023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89F-F3C9-4690-ABA1-98B41140C68E}">
  <dimension ref="A1:G48"/>
  <sheetViews>
    <sheetView view="pageLayout" zoomScaleNormal="100" workbookViewId="0">
      <selection sqref="A1:D1"/>
    </sheetView>
  </sheetViews>
  <sheetFormatPr defaultColWidth="4.140625" defaultRowHeight="15" x14ac:dyDescent="0.25"/>
  <cols>
    <col min="1" max="1" width="50.42578125" style="81" customWidth="1"/>
    <col min="2" max="2" width="8.42578125" style="81" customWidth="1"/>
    <col min="3" max="3" width="21.7109375" style="81" customWidth="1"/>
    <col min="4" max="4" width="21.7109375" style="4" customWidth="1"/>
    <col min="5" max="5" width="11.42578125" style="1" customWidth="1"/>
    <col min="6" max="6" width="13.140625" style="1" customWidth="1"/>
    <col min="7" max="7" width="21.42578125" style="1" customWidth="1"/>
    <col min="8" max="16384" width="4.140625" style="1"/>
  </cols>
  <sheetData>
    <row r="1" spans="1:4" s="24" customFormat="1" ht="28.7" customHeight="1" thickBot="1" x14ac:dyDescent="0.25">
      <c r="A1" s="609" t="s">
        <v>508</v>
      </c>
      <c r="B1" s="610"/>
      <c r="C1" s="610"/>
      <c r="D1" s="798"/>
    </row>
    <row r="2" spans="1:4" s="18" customFormat="1" ht="14.25" customHeight="1" x14ac:dyDescent="0.2">
      <c r="A2" s="811" t="s">
        <v>251</v>
      </c>
      <c r="B2" s="812"/>
      <c r="C2" s="813" t="s">
        <v>155</v>
      </c>
      <c r="D2" s="814"/>
    </row>
    <row r="3" spans="1:4" s="18" customFormat="1" ht="16.149999999999999" customHeight="1" x14ac:dyDescent="0.2">
      <c r="A3" s="286"/>
      <c r="B3" s="287" t="s">
        <v>157</v>
      </c>
      <c r="C3" s="287" t="s">
        <v>3147</v>
      </c>
      <c r="D3" s="332" t="s">
        <v>3147</v>
      </c>
    </row>
    <row r="4" spans="1:4" s="18" customFormat="1" ht="16.149999999999999" customHeight="1" thickBot="1" x14ac:dyDescent="0.25">
      <c r="A4" s="289" t="s">
        <v>252</v>
      </c>
      <c r="B4" s="290" t="s">
        <v>66</v>
      </c>
      <c r="C4" s="291">
        <f>'Cover Sheet'!B8-2</f>
        <v>2022</v>
      </c>
      <c r="D4" s="333">
        <f>'Cover Sheet'!B8-1</f>
        <v>2023</v>
      </c>
    </row>
    <row r="5" spans="1:4" s="18" customFormat="1" ht="16.149999999999999" customHeight="1" thickTop="1" thickBot="1" x14ac:dyDescent="0.25">
      <c r="A5" s="350" t="s">
        <v>268</v>
      </c>
      <c r="B5" s="802"/>
      <c r="C5" s="803"/>
      <c r="D5" s="804"/>
    </row>
    <row r="6" spans="1:4" s="18" customFormat="1" ht="16.149999999999999" customHeight="1" thickTop="1" x14ac:dyDescent="0.2">
      <c r="A6" s="304" t="s">
        <v>254</v>
      </c>
      <c r="B6" s="305">
        <v>101</v>
      </c>
      <c r="C6" s="154"/>
      <c r="D6" s="155"/>
    </row>
    <row r="7" spans="1:4" s="18" customFormat="1" ht="16.149999999999999" customHeight="1" x14ac:dyDescent="0.2">
      <c r="A7" s="293" t="s">
        <v>255</v>
      </c>
      <c r="B7" s="294">
        <v>102</v>
      </c>
      <c r="C7" s="323"/>
      <c r="D7" s="324"/>
    </row>
    <row r="8" spans="1:4" s="18" customFormat="1" ht="16.149999999999999" customHeight="1" x14ac:dyDescent="0.2">
      <c r="A8" s="295" t="s">
        <v>256</v>
      </c>
      <c r="B8" s="296">
        <v>103</v>
      </c>
      <c r="C8" s="90"/>
      <c r="D8" s="91"/>
    </row>
    <row r="9" spans="1:4" s="18" customFormat="1" ht="16.149999999999999" customHeight="1" x14ac:dyDescent="0.2">
      <c r="A9" s="297" t="s">
        <v>257</v>
      </c>
      <c r="B9" s="298">
        <v>140</v>
      </c>
      <c r="C9" s="86"/>
      <c r="D9" s="87"/>
    </row>
    <row r="10" spans="1:4" s="18" customFormat="1" ht="16.149999999999999" customHeight="1" x14ac:dyDescent="0.2">
      <c r="A10" s="295" t="s">
        <v>258</v>
      </c>
      <c r="B10" s="300">
        <v>105</v>
      </c>
      <c r="C10" s="88"/>
      <c r="D10" s="89"/>
    </row>
    <row r="11" spans="1:4" s="18" customFormat="1" ht="16.149999999999999" customHeight="1" x14ac:dyDescent="0.2">
      <c r="A11" s="293" t="s">
        <v>259</v>
      </c>
      <c r="B11" s="298">
        <v>106</v>
      </c>
      <c r="C11" s="86"/>
      <c r="D11" s="87"/>
    </row>
    <row r="12" spans="1:4" s="18" customFormat="1" ht="16.149999999999999" customHeight="1" x14ac:dyDescent="0.2">
      <c r="A12" s="295" t="s">
        <v>260</v>
      </c>
      <c r="B12" s="300">
        <v>110</v>
      </c>
      <c r="C12" s="88"/>
      <c r="D12" s="89"/>
    </row>
    <row r="13" spans="1:4" s="18" customFormat="1" ht="16.149999999999999" customHeight="1" x14ac:dyDescent="0.2">
      <c r="A13" s="293" t="s">
        <v>261</v>
      </c>
      <c r="B13" s="298">
        <v>121</v>
      </c>
      <c r="C13" s="86"/>
      <c r="D13" s="87"/>
    </row>
    <row r="14" spans="1:4" s="18" customFormat="1" ht="16.149999999999999" customHeight="1" x14ac:dyDescent="0.2">
      <c r="A14" s="295" t="s">
        <v>262</v>
      </c>
      <c r="B14" s="300">
        <v>122</v>
      </c>
      <c r="C14" s="88"/>
      <c r="D14" s="89"/>
    </row>
    <row r="15" spans="1:4" s="18" customFormat="1" ht="27" customHeight="1" x14ac:dyDescent="0.2">
      <c r="A15" s="293" t="s">
        <v>263</v>
      </c>
      <c r="B15" s="298">
        <v>501</v>
      </c>
      <c r="C15" s="86"/>
      <c r="D15" s="87"/>
    </row>
    <row r="16" spans="1:4" s="18" customFormat="1" ht="27" customHeight="1" x14ac:dyDescent="0.2">
      <c r="A16" s="295" t="s">
        <v>264</v>
      </c>
      <c r="B16" s="300">
        <v>502</v>
      </c>
      <c r="C16" s="88"/>
      <c r="D16" s="89"/>
    </row>
    <row r="17" spans="1:7" s="18" customFormat="1" ht="27" customHeight="1" x14ac:dyDescent="0.2">
      <c r="A17" s="293" t="s">
        <v>265</v>
      </c>
      <c r="B17" s="298">
        <v>503</v>
      </c>
      <c r="C17" s="86"/>
      <c r="D17" s="87"/>
    </row>
    <row r="18" spans="1:7" s="18" customFormat="1" ht="16.149999999999999" customHeight="1" x14ac:dyDescent="0.2">
      <c r="A18" s="295" t="s">
        <v>266</v>
      </c>
      <c r="B18" s="300"/>
      <c r="C18" s="88"/>
      <c r="D18" s="89"/>
    </row>
    <row r="19" spans="1:7" s="18" customFormat="1" ht="16.149999999999999" customHeight="1" x14ac:dyDescent="0.2">
      <c r="A19" s="293" t="s">
        <v>267</v>
      </c>
      <c r="B19" s="294">
        <v>531</v>
      </c>
      <c r="C19" s="84"/>
      <c r="D19" s="85"/>
    </row>
    <row r="20" spans="1:7" s="18" customFormat="1" ht="16.149999999999999" customHeight="1" thickBot="1" x14ac:dyDescent="0.25">
      <c r="A20" s="351" t="s">
        <v>253</v>
      </c>
      <c r="B20" s="352"/>
      <c r="C20" s="353" t="str">
        <f>IF(SUM(C6:C19)=0, "", SUM(C6:C19))</f>
        <v/>
      </c>
      <c r="D20" s="354" t="str">
        <f>IF(SUM(D6:D19)=0, "", SUM(D6:D19))</f>
        <v/>
      </c>
    </row>
    <row r="21" spans="1:7" s="18" customFormat="1" ht="16.149999999999999" customHeight="1" thickTop="1" thickBot="1" x14ac:dyDescent="0.25">
      <c r="A21" s="350" t="s">
        <v>269</v>
      </c>
      <c r="B21" s="802"/>
      <c r="C21" s="803"/>
      <c r="D21" s="804"/>
    </row>
    <row r="22" spans="1:7" s="18" customFormat="1" ht="16.149999999999999" customHeight="1" thickTop="1" x14ac:dyDescent="0.2">
      <c r="A22" s="304" t="s">
        <v>270</v>
      </c>
      <c r="B22" s="305">
        <v>506</v>
      </c>
      <c r="C22" s="154"/>
      <c r="D22" s="155"/>
      <c r="G22" s="80"/>
    </row>
    <row r="23" spans="1:7" s="18" customFormat="1" ht="16.149999999999999" customHeight="1" x14ac:dyDescent="0.2">
      <c r="A23" s="293" t="s">
        <v>271</v>
      </c>
      <c r="B23" s="294">
        <v>510</v>
      </c>
      <c r="C23" s="84"/>
      <c r="D23" s="85"/>
    </row>
    <row r="24" spans="1:7" s="18" customFormat="1" ht="16.149999999999999" customHeight="1" x14ac:dyDescent="0.2">
      <c r="A24" s="304" t="s">
        <v>272</v>
      </c>
      <c r="B24" s="305">
        <v>512</v>
      </c>
      <c r="C24" s="154"/>
      <c r="D24" s="155"/>
    </row>
    <row r="25" spans="1:7" s="18" customFormat="1" ht="16.149999999999999" customHeight="1" x14ac:dyDescent="0.2">
      <c r="A25" s="293" t="s">
        <v>273</v>
      </c>
      <c r="B25" s="294">
        <v>513</v>
      </c>
      <c r="C25" s="84"/>
      <c r="D25" s="85"/>
      <c r="E25" s="80"/>
    </row>
    <row r="26" spans="1:7" s="18" customFormat="1" ht="16.149999999999999" customHeight="1" x14ac:dyDescent="0.2">
      <c r="A26" s="304" t="s">
        <v>274</v>
      </c>
      <c r="B26" s="305">
        <v>514</v>
      </c>
      <c r="C26" s="154"/>
      <c r="D26" s="155"/>
    </row>
    <row r="27" spans="1:7" s="18" customFormat="1" ht="16.149999999999999" customHeight="1" x14ac:dyDescent="0.2">
      <c r="A27" s="293" t="s">
        <v>275</v>
      </c>
      <c r="B27" s="294">
        <v>516</v>
      </c>
      <c r="C27" s="84"/>
      <c r="D27" s="85"/>
    </row>
    <row r="28" spans="1:7" s="18" customFormat="1" ht="16.149999999999999" customHeight="1" x14ac:dyDescent="0.2">
      <c r="A28" s="304" t="s">
        <v>276</v>
      </c>
      <c r="B28" s="305">
        <v>517</v>
      </c>
      <c r="C28" s="154"/>
      <c r="D28" s="155"/>
    </row>
    <row r="29" spans="1:7" s="18" customFormat="1" ht="16.149999999999999" customHeight="1" x14ac:dyDescent="0.2">
      <c r="A29" s="293" t="s">
        <v>277</v>
      </c>
      <c r="B29" s="294">
        <v>518</v>
      </c>
      <c r="C29" s="84"/>
      <c r="D29" s="85"/>
    </row>
    <row r="30" spans="1:7" s="18" customFormat="1" ht="16.149999999999999" customHeight="1" x14ac:dyDescent="0.2">
      <c r="A30" s="304" t="s">
        <v>278</v>
      </c>
      <c r="B30" s="305">
        <v>519</v>
      </c>
      <c r="C30" s="154"/>
      <c r="D30" s="155"/>
    </row>
    <row r="31" spans="1:7" s="18" customFormat="1" ht="16.149999999999999" customHeight="1" x14ac:dyDescent="0.2">
      <c r="A31" s="293" t="s">
        <v>279</v>
      </c>
      <c r="B31" s="294"/>
      <c r="C31" s="84"/>
      <c r="D31" s="85"/>
    </row>
    <row r="32" spans="1:7" s="18" customFormat="1" ht="16.149999999999999" customHeight="1" x14ac:dyDescent="0.2">
      <c r="A32" s="304" t="s">
        <v>280</v>
      </c>
      <c r="B32" s="314"/>
      <c r="C32" s="154"/>
      <c r="D32" s="155"/>
    </row>
    <row r="33" spans="1:6" s="18" customFormat="1" ht="16.149999999999999" customHeight="1" x14ac:dyDescent="0.2">
      <c r="A33" s="293" t="s">
        <v>250</v>
      </c>
      <c r="B33" s="294"/>
      <c r="C33" s="84"/>
      <c r="D33" s="85"/>
    </row>
    <row r="34" spans="1:6" s="18" customFormat="1" ht="16.149999999999999" customHeight="1" thickBot="1" x14ac:dyDescent="0.25">
      <c r="A34" s="317" t="s">
        <v>281</v>
      </c>
      <c r="B34" s="355"/>
      <c r="C34" s="356" t="str">
        <f>IF(SUM(C22:C33)=0, "", SUM(C22:C33))</f>
        <v/>
      </c>
      <c r="D34" s="354" t="str">
        <f>IF(SUM(D22:D33)=0, "", SUM(D22:D33))</f>
        <v/>
      </c>
    </row>
    <row r="35" spans="1:6" s="18" customFormat="1" ht="16.149999999999999" customHeight="1" thickTop="1" thickBot="1" x14ac:dyDescent="0.25">
      <c r="A35" s="350" t="s">
        <v>282</v>
      </c>
      <c r="B35" s="802"/>
      <c r="C35" s="803"/>
      <c r="D35" s="804"/>
    </row>
    <row r="36" spans="1:6" s="18" customFormat="1" ht="16.149999999999999" customHeight="1" thickTop="1" x14ac:dyDescent="0.2">
      <c r="A36" s="304" t="s">
        <v>283</v>
      </c>
      <c r="B36" s="300">
        <v>534</v>
      </c>
      <c r="C36" s="349"/>
      <c r="D36" s="326"/>
    </row>
    <row r="37" spans="1:6" s="18" customFormat="1" ht="16.149999999999999" customHeight="1" x14ac:dyDescent="0.2">
      <c r="A37" s="293" t="s">
        <v>284</v>
      </c>
      <c r="B37" s="298">
        <v>544</v>
      </c>
      <c r="C37" s="348"/>
      <c r="D37" s="328"/>
    </row>
    <row r="38" spans="1:6" s="18" customFormat="1" ht="16.149999999999999" customHeight="1" x14ac:dyDescent="0.2">
      <c r="A38" s="304" t="s">
        <v>285</v>
      </c>
      <c r="B38" s="300">
        <v>545</v>
      </c>
      <c r="C38" s="349"/>
      <c r="D38" s="326"/>
    </row>
    <row r="39" spans="1:6" s="18" customFormat="1" ht="16.149999999999999" customHeight="1" x14ac:dyDescent="0.2">
      <c r="A39" s="293" t="s">
        <v>286</v>
      </c>
      <c r="B39" s="298">
        <v>549</v>
      </c>
      <c r="C39" s="348"/>
      <c r="D39" s="328"/>
    </row>
    <row r="40" spans="1:6" s="18" customFormat="1" ht="16.149999999999999" customHeight="1" x14ac:dyDescent="0.2">
      <c r="A40" s="304" t="s">
        <v>287</v>
      </c>
      <c r="B40" s="300">
        <v>550</v>
      </c>
      <c r="C40" s="349"/>
      <c r="D40" s="326"/>
    </row>
    <row r="41" spans="1:6" s="18" customFormat="1" ht="16.149999999999999" customHeight="1" x14ac:dyDescent="0.2">
      <c r="A41" s="293" t="s">
        <v>288</v>
      </c>
      <c r="B41" s="294">
        <v>551</v>
      </c>
      <c r="C41" s="84"/>
      <c r="D41" s="85"/>
    </row>
    <row r="42" spans="1:6" s="18" customFormat="1" ht="16.149999999999999" customHeight="1" x14ac:dyDescent="0.2">
      <c r="A42" s="304" t="s">
        <v>289</v>
      </c>
      <c r="B42" s="296">
        <v>553</v>
      </c>
      <c r="C42" s="339"/>
      <c r="D42" s="340"/>
    </row>
    <row r="43" spans="1:6" s="18" customFormat="1" ht="16.149999999999999" customHeight="1" thickBot="1" x14ac:dyDescent="0.25">
      <c r="A43" s="318" t="s">
        <v>290</v>
      </c>
      <c r="B43" s="357"/>
      <c r="C43" s="358" t="str">
        <f>IF(SUM(C36:C42)=0, "", SUM(C36:C42))</f>
        <v/>
      </c>
      <c r="D43" s="322" t="str">
        <f>IF(SUM(D36:D42)=0, "", SUM(D36:D42))</f>
        <v/>
      </c>
    </row>
    <row r="44" spans="1:6" ht="13.5" customHeight="1" thickTop="1" x14ac:dyDescent="0.2">
      <c r="A44" s="799" t="s">
        <v>3146</v>
      </c>
      <c r="B44" s="800"/>
      <c r="C44" s="800"/>
      <c r="D44" s="801"/>
      <c r="E44" s="152"/>
      <c r="F44" s="152"/>
    </row>
    <row r="45" spans="1:6" ht="16.149999999999999" customHeight="1" x14ac:dyDescent="0.2">
      <c r="A45" s="805"/>
      <c r="B45" s="806"/>
      <c r="C45" s="806"/>
      <c r="D45" s="807"/>
      <c r="E45" s="153"/>
      <c r="F45" s="153"/>
    </row>
    <row r="46" spans="1:6" ht="16.149999999999999" customHeight="1" x14ac:dyDescent="0.2">
      <c r="A46" s="805"/>
      <c r="B46" s="806"/>
      <c r="C46" s="806"/>
      <c r="D46" s="807"/>
      <c r="E46" s="153"/>
      <c r="F46" s="153"/>
    </row>
    <row r="47" spans="1:6" ht="16.149999999999999" customHeight="1" x14ac:dyDescent="0.2">
      <c r="A47" s="805"/>
      <c r="B47" s="806"/>
      <c r="C47" s="806"/>
      <c r="D47" s="807"/>
      <c r="E47" s="153"/>
      <c r="F47" s="153"/>
    </row>
    <row r="48" spans="1:6" ht="16.149999999999999" customHeight="1" thickBot="1" x14ac:dyDescent="0.25">
      <c r="A48" s="808"/>
      <c r="B48" s="809"/>
      <c r="C48" s="809"/>
      <c r="D48" s="810"/>
      <c r="E48" s="153"/>
      <c r="F48" s="153"/>
    </row>
  </sheetData>
  <sheetProtection algorithmName="SHA-512" hashValue="Jbi0zSEiiF/lsFKlaeGEN+tqLg9yGhUjPWnGEIDORPOebtyuWvpFNk6d2N6OWC+BKEAmVBwxrlnuz2ZobOBfPQ==" saltValue="Tj1UokjOWU2/5La2V7NDLg==" spinCount="100000" sheet="1" objects="1" scenarios="1"/>
  <mergeCells count="8">
    <mergeCell ref="A44:D44"/>
    <mergeCell ref="A45:D48"/>
    <mergeCell ref="A1:D1"/>
    <mergeCell ref="C2:D2"/>
    <mergeCell ref="B5:D5"/>
    <mergeCell ref="B21:D21"/>
    <mergeCell ref="B35:D35"/>
    <mergeCell ref="A2:B2"/>
  </mergeCells>
  <conditionalFormatting sqref="C9:D9 B36:B39">
    <cfRule type="cellIs" dxfId="13" priority="6" operator="equal">
      <formula>0</formula>
    </cfRule>
  </conditionalFormatting>
  <conditionalFormatting sqref="C20:D20 B40 C43:D43">
    <cfRule type="cellIs" dxfId="12" priority="7" operator="equal">
      <formula>0</formula>
    </cfRule>
  </conditionalFormatting>
  <conditionalFormatting sqref="D34">
    <cfRule type="cellIs" dxfId="11" priority="1"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13&amp;R&amp;"-,Regular"&amp;11
Revised 12/2023</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9B115-ADC2-4A7B-8332-84934BA7E5DE}">
  <dimension ref="A1:BMT50"/>
  <sheetViews>
    <sheetView view="pageLayout" zoomScaleNormal="100" workbookViewId="0">
      <selection sqref="A1:D1"/>
    </sheetView>
  </sheetViews>
  <sheetFormatPr defaultColWidth="4.140625" defaultRowHeight="15" x14ac:dyDescent="0.25"/>
  <cols>
    <col min="1" max="1" width="50.42578125" style="81" customWidth="1"/>
    <col min="2" max="2" width="8.28515625" style="81" customWidth="1"/>
    <col min="3" max="3" width="21.7109375" style="81" customWidth="1"/>
    <col min="4" max="4" width="21.85546875" style="4" customWidth="1"/>
    <col min="5" max="5" width="21.42578125" style="1" customWidth="1"/>
    <col min="6" max="16384" width="4.140625" style="1"/>
  </cols>
  <sheetData>
    <row r="1" spans="1:1710" s="24" customFormat="1" ht="28.7" customHeight="1" thickBot="1" x14ac:dyDescent="0.25">
      <c r="A1" s="609" t="s">
        <v>325</v>
      </c>
      <c r="B1" s="610"/>
      <c r="C1" s="610"/>
      <c r="D1" s="798"/>
    </row>
    <row r="2" spans="1:1710" s="18" customFormat="1" ht="14.25" customHeight="1" x14ac:dyDescent="0.2">
      <c r="A2" s="811" t="s">
        <v>251</v>
      </c>
      <c r="B2" s="812"/>
      <c r="C2" s="813" t="s">
        <v>155</v>
      </c>
      <c r="D2" s="814"/>
    </row>
    <row r="3" spans="1:1710" s="115" customFormat="1" ht="16.149999999999999" customHeight="1" x14ac:dyDescent="0.2">
      <c r="A3" s="286"/>
      <c r="B3" s="287" t="s">
        <v>157</v>
      </c>
      <c r="C3" s="287" t="s">
        <v>3147</v>
      </c>
      <c r="D3" s="332" t="s">
        <v>3147</v>
      </c>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c r="KV3" s="18"/>
      <c r="KW3" s="18"/>
      <c r="KX3" s="18"/>
      <c r="KY3" s="18"/>
      <c r="KZ3" s="18"/>
      <c r="LA3" s="18"/>
      <c r="LB3" s="18"/>
      <c r="LC3" s="18"/>
      <c r="LD3" s="18"/>
      <c r="LE3" s="18"/>
      <c r="LF3" s="18"/>
      <c r="LG3" s="18"/>
      <c r="LH3" s="18"/>
      <c r="LI3" s="18"/>
      <c r="LJ3" s="18"/>
      <c r="LK3" s="18"/>
      <c r="LL3" s="18"/>
      <c r="LM3" s="18"/>
      <c r="LN3" s="18"/>
      <c r="LO3" s="18"/>
      <c r="LP3" s="18"/>
      <c r="LQ3" s="18"/>
      <c r="LR3" s="18"/>
      <c r="LS3" s="18"/>
      <c r="LT3" s="18"/>
      <c r="LU3" s="18"/>
      <c r="LV3" s="18"/>
      <c r="LW3" s="18"/>
      <c r="LX3" s="18"/>
      <c r="LY3" s="18"/>
      <c r="LZ3" s="18"/>
      <c r="MA3" s="18"/>
      <c r="MB3" s="18"/>
      <c r="MC3" s="18"/>
      <c r="MD3" s="18"/>
      <c r="ME3" s="18"/>
      <c r="MF3" s="18"/>
      <c r="MG3" s="18"/>
      <c r="MH3" s="18"/>
      <c r="MI3" s="18"/>
      <c r="MJ3" s="18"/>
      <c r="MK3" s="18"/>
      <c r="ML3" s="18"/>
      <c r="MM3" s="18"/>
      <c r="MN3" s="18"/>
      <c r="MO3" s="18"/>
      <c r="MP3" s="18"/>
      <c r="MQ3" s="18"/>
      <c r="MR3" s="18"/>
      <c r="MS3" s="18"/>
      <c r="MT3" s="18"/>
      <c r="MU3" s="18"/>
      <c r="MV3" s="18"/>
      <c r="MW3" s="18"/>
      <c r="MX3" s="18"/>
      <c r="MY3" s="18"/>
      <c r="MZ3" s="18"/>
      <c r="NA3" s="18"/>
      <c r="NB3" s="18"/>
      <c r="NC3" s="18"/>
      <c r="ND3" s="18"/>
      <c r="NE3" s="18"/>
      <c r="NF3" s="18"/>
      <c r="NG3" s="18"/>
      <c r="NH3" s="18"/>
      <c r="NI3" s="18"/>
      <c r="NJ3" s="18"/>
      <c r="NK3" s="18"/>
      <c r="NL3" s="18"/>
      <c r="NM3" s="18"/>
      <c r="NN3" s="18"/>
      <c r="NO3" s="18"/>
      <c r="NP3" s="18"/>
      <c r="NQ3" s="18"/>
      <c r="NR3" s="18"/>
      <c r="NS3" s="18"/>
      <c r="NT3" s="18"/>
      <c r="NU3" s="18"/>
      <c r="NV3" s="18"/>
      <c r="NW3" s="18"/>
      <c r="NX3" s="18"/>
      <c r="NY3" s="18"/>
      <c r="NZ3" s="18"/>
      <c r="OA3" s="18"/>
      <c r="OB3" s="18"/>
      <c r="OC3" s="18"/>
      <c r="OD3" s="18"/>
      <c r="OE3" s="18"/>
      <c r="OF3" s="18"/>
      <c r="OG3" s="18"/>
      <c r="OH3" s="18"/>
      <c r="OI3" s="18"/>
      <c r="OJ3" s="18"/>
      <c r="OK3" s="18"/>
      <c r="OL3" s="18"/>
      <c r="OM3" s="18"/>
      <c r="ON3" s="18"/>
      <c r="OO3" s="18"/>
      <c r="OP3" s="18"/>
      <c r="OQ3" s="18"/>
      <c r="OR3" s="18"/>
      <c r="OS3" s="18"/>
      <c r="OT3" s="18"/>
      <c r="OU3" s="18"/>
      <c r="OV3" s="18"/>
      <c r="OW3" s="18"/>
      <c r="OX3" s="18"/>
      <c r="OY3" s="18"/>
      <c r="OZ3" s="18"/>
      <c r="PA3" s="18"/>
      <c r="PB3" s="18"/>
      <c r="PC3" s="18"/>
      <c r="PD3" s="18"/>
      <c r="PE3" s="18"/>
      <c r="PF3" s="18"/>
      <c r="PG3" s="18"/>
      <c r="PH3" s="18"/>
      <c r="PI3" s="18"/>
      <c r="PJ3" s="18"/>
      <c r="PK3" s="18"/>
      <c r="PL3" s="18"/>
      <c r="PM3" s="18"/>
      <c r="PN3" s="18"/>
      <c r="PO3" s="18"/>
      <c r="PP3" s="18"/>
      <c r="PQ3" s="18"/>
      <c r="PR3" s="18"/>
      <c r="PS3" s="18"/>
      <c r="PT3" s="18"/>
      <c r="PU3" s="18"/>
      <c r="PV3" s="18"/>
      <c r="PW3" s="18"/>
      <c r="PX3" s="18"/>
      <c r="PY3" s="18"/>
      <c r="PZ3" s="18"/>
      <c r="QA3" s="18"/>
      <c r="QB3" s="18"/>
      <c r="QC3" s="18"/>
      <c r="QD3" s="18"/>
      <c r="QE3" s="18"/>
      <c r="QF3" s="18"/>
      <c r="QG3" s="18"/>
      <c r="QH3" s="18"/>
      <c r="QI3" s="18"/>
      <c r="QJ3" s="18"/>
      <c r="QK3" s="18"/>
      <c r="QL3" s="18"/>
      <c r="QM3" s="18"/>
      <c r="QN3" s="18"/>
      <c r="QO3" s="18"/>
      <c r="QP3" s="18"/>
      <c r="QQ3" s="18"/>
      <c r="QR3" s="18"/>
      <c r="QS3" s="18"/>
      <c r="QT3" s="18"/>
      <c r="QU3" s="18"/>
      <c r="QV3" s="18"/>
      <c r="QW3" s="18"/>
      <c r="QX3" s="18"/>
      <c r="QY3" s="18"/>
      <c r="QZ3" s="18"/>
      <c r="RA3" s="18"/>
      <c r="RB3" s="18"/>
      <c r="RC3" s="18"/>
      <c r="RD3" s="18"/>
      <c r="RE3" s="18"/>
      <c r="RF3" s="18"/>
      <c r="RG3" s="18"/>
      <c r="RH3" s="18"/>
      <c r="RI3" s="18"/>
      <c r="RJ3" s="18"/>
      <c r="RK3" s="18"/>
      <c r="RL3" s="18"/>
      <c r="RM3" s="18"/>
      <c r="RN3" s="18"/>
      <c r="RO3" s="18"/>
      <c r="RP3" s="18"/>
      <c r="RQ3" s="18"/>
      <c r="RR3" s="18"/>
      <c r="RS3" s="18"/>
      <c r="RT3" s="18"/>
      <c r="RU3" s="18"/>
      <c r="RV3" s="18"/>
      <c r="RW3" s="18"/>
      <c r="RX3" s="18"/>
      <c r="RY3" s="18"/>
      <c r="RZ3" s="18"/>
      <c r="SA3" s="18"/>
      <c r="SB3" s="18"/>
      <c r="SC3" s="18"/>
      <c r="SD3" s="18"/>
      <c r="SE3" s="18"/>
      <c r="SF3" s="18"/>
      <c r="SG3" s="18"/>
      <c r="SH3" s="18"/>
      <c r="SI3" s="18"/>
      <c r="SJ3" s="18"/>
      <c r="SK3" s="18"/>
      <c r="SL3" s="18"/>
      <c r="SM3" s="18"/>
      <c r="SN3" s="18"/>
      <c r="SO3" s="18"/>
      <c r="SP3" s="18"/>
      <c r="SQ3" s="18"/>
      <c r="SR3" s="18"/>
      <c r="SS3" s="18"/>
      <c r="ST3" s="18"/>
      <c r="SU3" s="18"/>
      <c r="SV3" s="18"/>
      <c r="SW3" s="18"/>
      <c r="SX3" s="18"/>
      <c r="SY3" s="18"/>
      <c r="SZ3" s="18"/>
      <c r="TA3" s="18"/>
      <c r="TB3" s="18"/>
      <c r="TC3" s="18"/>
      <c r="TD3" s="18"/>
      <c r="TE3" s="18"/>
      <c r="TF3" s="18"/>
      <c r="TG3" s="18"/>
      <c r="TH3" s="18"/>
      <c r="TI3" s="18"/>
      <c r="TJ3" s="18"/>
      <c r="TK3" s="18"/>
      <c r="TL3" s="18"/>
      <c r="TM3" s="18"/>
      <c r="TN3" s="18"/>
      <c r="TO3" s="18"/>
      <c r="TP3" s="18"/>
      <c r="TQ3" s="18"/>
      <c r="TR3" s="18"/>
      <c r="TS3" s="18"/>
      <c r="TT3" s="18"/>
      <c r="TU3" s="18"/>
      <c r="TV3" s="18"/>
      <c r="TW3" s="18"/>
      <c r="TX3" s="18"/>
      <c r="TY3" s="18"/>
      <c r="TZ3" s="18"/>
      <c r="UA3" s="18"/>
      <c r="UB3" s="18"/>
      <c r="UC3" s="18"/>
      <c r="UD3" s="18"/>
      <c r="UE3" s="18"/>
      <c r="UF3" s="18"/>
      <c r="UG3" s="18"/>
      <c r="UH3" s="18"/>
      <c r="UI3" s="18"/>
      <c r="UJ3" s="18"/>
      <c r="UK3" s="18"/>
      <c r="UL3" s="18"/>
      <c r="UM3" s="18"/>
      <c r="UN3" s="18"/>
      <c r="UO3" s="18"/>
      <c r="UP3" s="18"/>
      <c r="UQ3" s="18"/>
      <c r="UR3" s="18"/>
      <c r="US3" s="18"/>
      <c r="UT3" s="18"/>
      <c r="UU3" s="18"/>
      <c r="UV3" s="18"/>
      <c r="UW3" s="18"/>
      <c r="UX3" s="18"/>
      <c r="UY3" s="18"/>
      <c r="UZ3" s="18"/>
      <c r="VA3" s="18"/>
      <c r="VB3" s="18"/>
      <c r="VC3" s="18"/>
      <c r="VD3" s="18"/>
      <c r="VE3" s="18"/>
      <c r="VF3" s="18"/>
      <c r="VG3" s="18"/>
      <c r="VH3" s="18"/>
      <c r="VI3" s="18"/>
      <c r="VJ3" s="18"/>
      <c r="VK3" s="18"/>
      <c r="VL3" s="18"/>
      <c r="VM3" s="18"/>
      <c r="VN3" s="18"/>
      <c r="VO3" s="18"/>
      <c r="VP3" s="18"/>
      <c r="VQ3" s="18"/>
      <c r="VR3" s="18"/>
      <c r="VS3" s="18"/>
      <c r="VT3" s="18"/>
      <c r="VU3" s="18"/>
      <c r="VV3" s="18"/>
      <c r="VW3" s="18"/>
      <c r="VX3" s="18"/>
      <c r="VY3" s="18"/>
      <c r="VZ3" s="18"/>
      <c r="WA3" s="18"/>
      <c r="WB3" s="18"/>
      <c r="WC3" s="18"/>
      <c r="WD3" s="18"/>
      <c r="WE3" s="18"/>
      <c r="WF3" s="18"/>
      <c r="WG3" s="18"/>
      <c r="WH3" s="18"/>
      <c r="WI3" s="18"/>
      <c r="WJ3" s="18"/>
      <c r="WK3" s="18"/>
      <c r="WL3" s="18"/>
      <c r="WM3" s="18"/>
      <c r="WN3" s="18"/>
      <c r="WO3" s="18"/>
      <c r="WP3" s="18"/>
      <c r="WQ3" s="18"/>
      <c r="WR3" s="18"/>
      <c r="WS3" s="18"/>
      <c r="WT3" s="18"/>
      <c r="WU3" s="18"/>
      <c r="WV3" s="18"/>
      <c r="WW3" s="18"/>
      <c r="WX3" s="18"/>
      <c r="WY3" s="18"/>
      <c r="WZ3" s="18"/>
      <c r="XA3" s="18"/>
      <c r="XB3" s="18"/>
      <c r="XC3" s="18"/>
      <c r="XD3" s="18"/>
      <c r="XE3" s="18"/>
      <c r="XF3" s="18"/>
      <c r="XG3" s="18"/>
      <c r="XH3" s="18"/>
      <c r="XI3" s="18"/>
      <c r="XJ3" s="18"/>
      <c r="XK3" s="18"/>
      <c r="XL3" s="18"/>
      <c r="XM3" s="18"/>
      <c r="XN3" s="18"/>
      <c r="XO3" s="18"/>
      <c r="XP3" s="18"/>
      <c r="XQ3" s="18"/>
      <c r="XR3" s="18"/>
      <c r="XS3" s="18"/>
      <c r="XT3" s="18"/>
      <c r="XU3" s="18"/>
      <c r="XV3" s="18"/>
      <c r="XW3" s="18"/>
      <c r="XX3" s="18"/>
      <c r="XY3" s="18"/>
      <c r="XZ3" s="18"/>
      <c r="YA3" s="18"/>
      <c r="YB3" s="18"/>
      <c r="YC3" s="18"/>
      <c r="YD3" s="18"/>
      <c r="YE3" s="18"/>
      <c r="YF3" s="18"/>
      <c r="YG3" s="18"/>
      <c r="YH3" s="18"/>
      <c r="YI3" s="18"/>
      <c r="YJ3" s="18"/>
      <c r="YK3" s="18"/>
      <c r="YL3" s="18"/>
      <c r="YM3" s="18"/>
      <c r="YN3" s="18"/>
      <c r="YO3" s="18"/>
      <c r="YP3" s="18"/>
      <c r="YQ3" s="18"/>
      <c r="YR3" s="18"/>
      <c r="YS3" s="18"/>
      <c r="YT3" s="18"/>
      <c r="YU3" s="18"/>
      <c r="YV3" s="18"/>
      <c r="YW3" s="18"/>
      <c r="YX3" s="18"/>
      <c r="YY3" s="18"/>
      <c r="YZ3" s="18"/>
      <c r="ZA3" s="18"/>
      <c r="ZB3" s="18"/>
      <c r="ZC3" s="18"/>
      <c r="ZD3" s="18"/>
      <c r="ZE3" s="18"/>
      <c r="ZF3" s="18"/>
      <c r="ZG3" s="18"/>
      <c r="ZH3" s="18"/>
      <c r="ZI3" s="18"/>
      <c r="ZJ3" s="18"/>
      <c r="ZK3" s="18"/>
      <c r="ZL3" s="18"/>
      <c r="ZM3" s="18"/>
      <c r="ZN3" s="18"/>
      <c r="ZO3" s="18"/>
      <c r="ZP3" s="18"/>
      <c r="ZQ3" s="18"/>
      <c r="ZR3" s="18"/>
      <c r="ZS3" s="18"/>
      <c r="ZT3" s="18"/>
      <c r="ZU3" s="18"/>
      <c r="ZV3" s="18"/>
      <c r="ZW3" s="18"/>
      <c r="ZX3" s="18"/>
      <c r="ZY3" s="18"/>
      <c r="ZZ3" s="18"/>
      <c r="AAA3" s="18"/>
      <c r="AAB3" s="18"/>
      <c r="AAC3" s="18"/>
      <c r="AAD3" s="18"/>
      <c r="AAE3" s="18"/>
      <c r="AAF3" s="18"/>
      <c r="AAG3" s="18"/>
      <c r="AAH3" s="18"/>
      <c r="AAI3" s="18"/>
      <c r="AAJ3" s="18"/>
      <c r="AAK3" s="18"/>
      <c r="AAL3" s="18"/>
      <c r="AAM3" s="18"/>
      <c r="AAN3" s="18"/>
      <c r="AAO3" s="18"/>
      <c r="AAP3" s="18"/>
      <c r="AAQ3" s="18"/>
      <c r="AAR3" s="18"/>
      <c r="AAS3" s="18"/>
      <c r="AAT3" s="18"/>
      <c r="AAU3" s="18"/>
      <c r="AAV3" s="18"/>
      <c r="AAW3" s="18"/>
      <c r="AAX3" s="18"/>
      <c r="AAY3" s="18"/>
      <c r="AAZ3" s="18"/>
      <c r="ABA3" s="18"/>
      <c r="ABB3" s="18"/>
      <c r="ABC3" s="18"/>
      <c r="ABD3" s="18"/>
      <c r="ABE3" s="18"/>
      <c r="ABF3" s="18"/>
      <c r="ABG3" s="18"/>
      <c r="ABH3" s="18"/>
      <c r="ABI3" s="18"/>
      <c r="ABJ3" s="18"/>
      <c r="ABK3" s="18"/>
      <c r="ABL3" s="18"/>
      <c r="ABM3" s="18"/>
      <c r="ABN3" s="18"/>
      <c r="ABO3" s="18"/>
      <c r="ABP3" s="18"/>
      <c r="ABQ3" s="18"/>
      <c r="ABR3" s="18"/>
      <c r="ABS3" s="18"/>
      <c r="ABT3" s="18"/>
      <c r="ABU3" s="18"/>
      <c r="ABV3" s="18"/>
      <c r="ABW3" s="18"/>
      <c r="ABX3" s="18"/>
      <c r="ABY3" s="18"/>
      <c r="ABZ3" s="18"/>
      <c r="ACA3" s="18"/>
      <c r="ACB3" s="18"/>
      <c r="ACC3" s="18"/>
      <c r="ACD3" s="18"/>
      <c r="ACE3" s="18"/>
      <c r="ACF3" s="18"/>
      <c r="ACG3" s="18"/>
      <c r="ACH3" s="18"/>
      <c r="ACI3" s="18"/>
      <c r="ACJ3" s="18"/>
      <c r="ACK3" s="18"/>
      <c r="ACL3" s="18"/>
      <c r="ACM3" s="18"/>
      <c r="ACN3" s="18"/>
      <c r="ACO3" s="18"/>
      <c r="ACP3" s="18"/>
      <c r="ACQ3" s="18"/>
      <c r="ACR3" s="18"/>
      <c r="ACS3" s="18"/>
      <c r="ACT3" s="18"/>
      <c r="ACU3" s="18"/>
      <c r="ACV3" s="18"/>
      <c r="ACW3" s="18"/>
      <c r="ACX3" s="18"/>
      <c r="ACY3" s="18"/>
      <c r="ACZ3" s="18"/>
      <c r="ADA3" s="18"/>
      <c r="ADB3" s="18"/>
      <c r="ADC3" s="18"/>
      <c r="ADD3" s="18"/>
      <c r="ADE3" s="18"/>
      <c r="ADF3" s="18"/>
      <c r="ADG3" s="18"/>
      <c r="ADH3" s="18"/>
      <c r="ADI3" s="18"/>
      <c r="ADJ3" s="18"/>
      <c r="ADK3" s="18"/>
      <c r="ADL3" s="18"/>
      <c r="ADM3" s="18"/>
      <c r="ADN3" s="18"/>
      <c r="ADO3" s="18"/>
      <c r="ADP3" s="18"/>
      <c r="ADQ3" s="18"/>
      <c r="ADR3" s="18"/>
      <c r="ADS3" s="18"/>
      <c r="ADT3" s="18"/>
      <c r="ADU3" s="18"/>
      <c r="ADV3" s="18"/>
      <c r="ADW3" s="18"/>
      <c r="ADX3" s="18"/>
      <c r="ADY3" s="18"/>
      <c r="ADZ3" s="18"/>
      <c r="AEA3" s="18"/>
      <c r="AEB3" s="18"/>
      <c r="AEC3" s="18"/>
      <c r="AED3" s="18"/>
      <c r="AEE3" s="18"/>
      <c r="AEF3" s="18"/>
      <c r="AEG3" s="18"/>
      <c r="AEH3" s="18"/>
      <c r="AEI3" s="18"/>
      <c r="AEJ3" s="18"/>
      <c r="AEK3" s="18"/>
      <c r="AEL3" s="18"/>
      <c r="AEM3" s="18"/>
      <c r="AEN3" s="18"/>
      <c r="AEO3" s="18"/>
      <c r="AEP3" s="18"/>
      <c r="AEQ3" s="18"/>
      <c r="AER3" s="18"/>
      <c r="AES3" s="18"/>
      <c r="AET3" s="18"/>
      <c r="AEU3" s="18"/>
      <c r="AEV3" s="18"/>
      <c r="AEW3" s="18"/>
      <c r="AEX3" s="18"/>
      <c r="AEY3" s="18"/>
      <c r="AEZ3" s="18"/>
      <c r="AFA3" s="18"/>
      <c r="AFB3" s="18"/>
      <c r="AFC3" s="18"/>
      <c r="AFD3" s="18"/>
      <c r="AFE3" s="18"/>
      <c r="AFF3" s="18"/>
      <c r="AFG3" s="18"/>
      <c r="AFH3" s="18"/>
      <c r="AFI3" s="18"/>
      <c r="AFJ3" s="18"/>
      <c r="AFK3" s="18"/>
      <c r="AFL3" s="18"/>
      <c r="AFM3" s="18"/>
      <c r="AFN3" s="18"/>
      <c r="AFO3" s="18"/>
      <c r="AFP3" s="18"/>
      <c r="AFQ3" s="18"/>
      <c r="AFR3" s="18"/>
      <c r="AFS3" s="18"/>
      <c r="AFT3" s="18"/>
      <c r="AFU3" s="18"/>
      <c r="AFV3" s="18"/>
      <c r="AFW3" s="18"/>
      <c r="AFX3" s="18"/>
      <c r="AFY3" s="18"/>
      <c r="AFZ3" s="18"/>
      <c r="AGA3" s="18"/>
      <c r="AGB3" s="18"/>
      <c r="AGC3" s="18"/>
      <c r="AGD3" s="18"/>
      <c r="AGE3" s="18"/>
      <c r="AGF3" s="18"/>
      <c r="AGG3" s="18"/>
      <c r="AGH3" s="18"/>
      <c r="AGI3" s="18"/>
      <c r="AGJ3" s="18"/>
      <c r="AGK3" s="18"/>
      <c r="AGL3" s="18"/>
      <c r="AGM3" s="18"/>
      <c r="AGN3" s="18"/>
      <c r="AGO3" s="18"/>
      <c r="AGP3" s="18"/>
      <c r="AGQ3" s="18"/>
      <c r="AGR3" s="18"/>
      <c r="AGS3" s="18"/>
      <c r="AGT3" s="18"/>
      <c r="AGU3" s="18"/>
      <c r="AGV3" s="18"/>
      <c r="AGW3" s="18"/>
      <c r="AGX3" s="18"/>
      <c r="AGY3" s="18"/>
      <c r="AGZ3" s="18"/>
      <c r="AHA3" s="18"/>
      <c r="AHB3" s="18"/>
      <c r="AHC3" s="18"/>
      <c r="AHD3" s="18"/>
      <c r="AHE3" s="18"/>
      <c r="AHF3" s="18"/>
      <c r="AHG3" s="18"/>
      <c r="AHH3" s="18"/>
      <c r="AHI3" s="18"/>
      <c r="AHJ3" s="18"/>
      <c r="AHK3" s="18"/>
      <c r="AHL3" s="18"/>
      <c r="AHM3" s="18"/>
      <c r="AHN3" s="18"/>
      <c r="AHO3" s="18"/>
      <c r="AHP3" s="18"/>
      <c r="AHQ3" s="18"/>
      <c r="AHR3" s="18"/>
      <c r="AHS3" s="18"/>
      <c r="AHT3" s="18"/>
      <c r="AHU3" s="18"/>
      <c r="AHV3" s="18"/>
      <c r="AHW3" s="18"/>
      <c r="AHX3" s="18"/>
      <c r="AHY3" s="18"/>
      <c r="AHZ3" s="18"/>
      <c r="AIA3" s="18"/>
      <c r="AIB3" s="18"/>
      <c r="AIC3" s="18"/>
      <c r="AID3" s="18"/>
      <c r="AIE3" s="18"/>
      <c r="AIF3" s="18"/>
      <c r="AIG3" s="18"/>
      <c r="AIH3" s="18"/>
      <c r="AII3" s="18"/>
      <c r="AIJ3" s="18"/>
      <c r="AIK3" s="18"/>
      <c r="AIL3" s="18"/>
      <c r="AIM3" s="18"/>
      <c r="AIN3" s="18"/>
      <c r="AIO3" s="18"/>
      <c r="AIP3" s="18"/>
      <c r="AIQ3" s="18"/>
      <c r="AIR3" s="18"/>
      <c r="AIS3" s="18"/>
      <c r="AIT3" s="18"/>
      <c r="AIU3" s="18"/>
      <c r="AIV3" s="18"/>
      <c r="AIW3" s="18"/>
      <c r="AIX3" s="18"/>
      <c r="AIY3" s="18"/>
      <c r="AIZ3" s="18"/>
      <c r="AJA3" s="18"/>
      <c r="AJB3" s="18"/>
      <c r="AJC3" s="18"/>
      <c r="AJD3" s="18"/>
      <c r="AJE3" s="18"/>
      <c r="AJF3" s="18"/>
      <c r="AJG3" s="18"/>
      <c r="AJH3" s="18"/>
      <c r="AJI3" s="18"/>
      <c r="AJJ3" s="18"/>
      <c r="AJK3" s="18"/>
      <c r="AJL3" s="18"/>
      <c r="AJM3" s="18"/>
      <c r="AJN3" s="18"/>
      <c r="AJO3" s="18"/>
      <c r="AJP3" s="18"/>
      <c r="AJQ3" s="18"/>
      <c r="AJR3" s="18"/>
      <c r="AJS3" s="18"/>
      <c r="AJT3" s="18"/>
      <c r="AJU3" s="18"/>
      <c r="AJV3" s="18"/>
      <c r="AJW3" s="18"/>
      <c r="AJX3" s="18"/>
      <c r="AJY3" s="18"/>
      <c r="AJZ3" s="18"/>
      <c r="AKA3" s="18"/>
      <c r="AKB3" s="18"/>
      <c r="AKC3" s="18"/>
      <c r="AKD3" s="18"/>
      <c r="AKE3" s="18"/>
      <c r="AKF3" s="18"/>
      <c r="AKG3" s="18"/>
      <c r="AKH3" s="18"/>
      <c r="AKI3" s="18"/>
      <c r="AKJ3" s="18"/>
      <c r="AKK3" s="18"/>
      <c r="AKL3" s="18"/>
      <c r="AKM3" s="18"/>
      <c r="AKN3" s="18"/>
      <c r="AKO3" s="18"/>
      <c r="AKP3" s="18"/>
      <c r="AKQ3" s="18"/>
      <c r="AKR3" s="18"/>
      <c r="AKS3" s="18"/>
      <c r="AKT3" s="18"/>
      <c r="AKU3" s="18"/>
      <c r="AKV3" s="18"/>
      <c r="AKW3" s="18"/>
      <c r="AKX3" s="18"/>
      <c r="AKY3" s="18"/>
      <c r="AKZ3" s="18"/>
      <c r="ALA3" s="18"/>
      <c r="ALB3" s="18"/>
      <c r="ALC3" s="18"/>
      <c r="ALD3" s="18"/>
      <c r="ALE3" s="18"/>
      <c r="ALF3" s="18"/>
      <c r="ALG3" s="18"/>
      <c r="ALH3" s="18"/>
      <c r="ALI3" s="18"/>
      <c r="ALJ3" s="18"/>
      <c r="ALK3" s="18"/>
      <c r="ALL3" s="18"/>
      <c r="ALM3" s="18"/>
      <c r="ALN3" s="18"/>
      <c r="ALO3" s="18"/>
      <c r="ALP3" s="18"/>
      <c r="ALQ3" s="18"/>
      <c r="ALR3" s="18"/>
      <c r="ALS3" s="18"/>
      <c r="ALT3" s="18"/>
      <c r="ALU3" s="18"/>
      <c r="ALV3" s="18"/>
      <c r="ALW3" s="18"/>
      <c r="ALX3" s="18"/>
      <c r="ALY3" s="18"/>
      <c r="ALZ3" s="18"/>
      <c r="AMA3" s="18"/>
      <c r="AMB3" s="18"/>
      <c r="AMC3" s="18"/>
      <c r="AMD3" s="18"/>
      <c r="AME3" s="18"/>
      <c r="AMF3" s="18"/>
      <c r="AMG3" s="18"/>
      <c r="AMH3" s="18"/>
      <c r="AMI3" s="18"/>
      <c r="AMJ3" s="18"/>
      <c r="AMK3" s="18"/>
      <c r="AML3" s="18"/>
      <c r="AMM3" s="18"/>
      <c r="AMN3" s="18"/>
      <c r="AMO3" s="18"/>
      <c r="AMP3" s="18"/>
      <c r="AMQ3" s="18"/>
      <c r="AMR3" s="18"/>
      <c r="AMS3" s="18"/>
      <c r="AMT3" s="18"/>
      <c r="AMU3" s="18"/>
      <c r="AMV3" s="18"/>
      <c r="AMW3" s="18"/>
      <c r="AMX3" s="18"/>
      <c r="AMY3" s="18"/>
      <c r="AMZ3" s="18"/>
      <c r="ANA3" s="18"/>
      <c r="ANB3" s="18"/>
      <c r="ANC3" s="18"/>
      <c r="AND3" s="18"/>
      <c r="ANE3" s="18"/>
      <c r="ANF3" s="18"/>
      <c r="ANG3" s="18"/>
      <c r="ANH3" s="18"/>
      <c r="ANI3" s="18"/>
      <c r="ANJ3" s="18"/>
      <c r="ANK3" s="18"/>
      <c r="ANL3" s="18"/>
      <c r="ANM3" s="18"/>
      <c r="ANN3" s="18"/>
      <c r="ANO3" s="18"/>
      <c r="ANP3" s="18"/>
      <c r="ANQ3" s="18"/>
      <c r="ANR3" s="18"/>
      <c r="ANS3" s="18"/>
      <c r="ANT3" s="18"/>
      <c r="ANU3" s="18"/>
      <c r="ANV3" s="18"/>
      <c r="ANW3" s="18"/>
      <c r="ANX3" s="18"/>
      <c r="ANY3" s="18"/>
      <c r="ANZ3" s="18"/>
      <c r="AOA3" s="18"/>
      <c r="AOB3" s="18"/>
      <c r="AOC3" s="18"/>
      <c r="AOD3" s="18"/>
      <c r="AOE3" s="18"/>
      <c r="AOF3" s="18"/>
      <c r="AOG3" s="18"/>
      <c r="AOH3" s="18"/>
      <c r="AOI3" s="18"/>
      <c r="AOJ3" s="18"/>
      <c r="AOK3" s="18"/>
      <c r="AOL3" s="18"/>
      <c r="AOM3" s="18"/>
      <c r="AON3" s="18"/>
      <c r="AOO3" s="18"/>
      <c r="AOP3" s="18"/>
      <c r="AOQ3" s="18"/>
      <c r="AOR3" s="18"/>
      <c r="AOS3" s="18"/>
      <c r="AOT3" s="18"/>
      <c r="AOU3" s="18"/>
      <c r="AOV3" s="18"/>
      <c r="AOW3" s="18"/>
      <c r="AOX3" s="18"/>
      <c r="AOY3" s="18"/>
      <c r="AOZ3" s="18"/>
      <c r="APA3" s="18"/>
      <c r="APB3" s="18"/>
      <c r="APC3" s="18"/>
      <c r="APD3" s="18"/>
      <c r="APE3" s="18"/>
      <c r="APF3" s="18"/>
      <c r="APG3" s="18"/>
      <c r="APH3" s="18"/>
      <c r="API3" s="18"/>
      <c r="APJ3" s="18"/>
      <c r="APK3" s="18"/>
      <c r="APL3" s="18"/>
      <c r="APM3" s="18"/>
      <c r="APN3" s="18"/>
      <c r="APO3" s="18"/>
      <c r="APP3" s="18"/>
      <c r="APQ3" s="18"/>
      <c r="APR3" s="18"/>
      <c r="APS3" s="18"/>
      <c r="APT3" s="18"/>
      <c r="APU3" s="18"/>
      <c r="APV3" s="18"/>
      <c r="APW3" s="18"/>
      <c r="APX3" s="18"/>
      <c r="APY3" s="18"/>
      <c r="APZ3" s="18"/>
      <c r="AQA3" s="18"/>
      <c r="AQB3" s="18"/>
      <c r="AQC3" s="18"/>
      <c r="AQD3" s="18"/>
      <c r="AQE3" s="18"/>
      <c r="AQF3" s="18"/>
      <c r="AQG3" s="18"/>
      <c r="AQH3" s="18"/>
      <c r="AQI3" s="18"/>
      <c r="AQJ3" s="18"/>
      <c r="AQK3" s="18"/>
      <c r="AQL3" s="18"/>
      <c r="AQM3" s="18"/>
      <c r="AQN3" s="18"/>
      <c r="AQO3" s="18"/>
      <c r="AQP3" s="18"/>
      <c r="AQQ3" s="18"/>
      <c r="AQR3" s="18"/>
      <c r="AQS3" s="18"/>
      <c r="AQT3" s="18"/>
      <c r="AQU3" s="18"/>
      <c r="AQV3" s="18"/>
      <c r="AQW3" s="18"/>
      <c r="AQX3" s="18"/>
      <c r="AQY3" s="18"/>
      <c r="AQZ3" s="18"/>
      <c r="ARA3" s="18"/>
      <c r="ARB3" s="18"/>
      <c r="ARC3" s="18"/>
      <c r="ARD3" s="18"/>
      <c r="ARE3" s="18"/>
      <c r="ARF3" s="18"/>
      <c r="ARG3" s="18"/>
      <c r="ARH3" s="18"/>
      <c r="ARI3" s="18"/>
      <c r="ARJ3" s="18"/>
      <c r="ARK3" s="18"/>
      <c r="ARL3" s="18"/>
      <c r="ARM3" s="18"/>
      <c r="ARN3" s="18"/>
      <c r="ARO3" s="18"/>
      <c r="ARP3" s="18"/>
      <c r="ARQ3" s="18"/>
      <c r="ARR3" s="18"/>
      <c r="ARS3" s="18"/>
      <c r="ART3" s="18"/>
      <c r="ARU3" s="18"/>
      <c r="ARV3" s="18"/>
      <c r="ARW3" s="18"/>
      <c r="ARX3" s="18"/>
      <c r="ARY3" s="18"/>
      <c r="ARZ3" s="18"/>
      <c r="ASA3" s="18"/>
      <c r="ASB3" s="18"/>
      <c r="ASC3" s="18"/>
      <c r="ASD3" s="18"/>
      <c r="ASE3" s="18"/>
      <c r="ASF3" s="18"/>
      <c r="ASG3" s="18"/>
      <c r="ASH3" s="18"/>
      <c r="ASI3" s="18"/>
      <c r="ASJ3" s="18"/>
      <c r="ASK3" s="18"/>
      <c r="ASL3" s="18"/>
      <c r="ASM3" s="18"/>
      <c r="ASN3" s="18"/>
      <c r="ASO3" s="18"/>
      <c r="ASP3" s="18"/>
      <c r="ASQ3" s="18"/>
      <c r="ASR3" s="18"/>
      <c r="ASS3" s="18"/>
      <c r="AST3" s="18"/>
      <c r="ASU3" s="18"/>
      <c r="ASV3" s="18"/>
      <c r="ASW3" s="18"/>
      <c r="ASX3" s="18"/>
      <c r="ASY3" s="18"/>
      <c r="ASZ3" s="18"/>
      <c r="ATA3" s="18"/>
      <c r="ATB3" s="18"/>
      <c r="ATC3" s="18"/>
      <c r="ATD3" s="18"/>
      <c r="ATE3" s="18"/>
      <c r="ATF3" s="18"/>
      <c r="ATG3" s="18"/>
      <c r="ATH3" s="18"/>
      <c r="ATI3" s="18"/>
      <c r="ATJ3" s="18"/>
      <c r="ATK3" s="18"/>
      <c r="ATL3" s="18"/>
      <c r="ATM3" s="18"/>
      <c r="ATN3" s="18"/>
      <c r="ATO3" s="18"/>
      <c r="ATP3" s="18"/>
      <c r="ATQ3" s="18"/>
      <c r="ATR3" s="18"/>
      <c r="ATS3" s="18"/>
      <c r="ATT3" s="18"/>
      <c r="ATU3" s="18"/>
      <c r="ATV3" s="18"/>
      <c r="ATW3" s="18"/>
      <c r="ATX3" s="18"/>
      <c r="ATY3" s="18"/>
      <c r="ATZ3" s="18"/>
      <c r="AUA3" s="18"/>
      <c r="AUB3" s="18"/>
      <c r="AUC3" s="18"/>
      <c r="AUD3" s="18"/>
      <c r="AUE3" s="18"/>
      <c r="AUF3" s="18"/>
      <c r="AUG3" s="18"/>
      <c r="AUH3" s="18"/>
      <c r="AUI3" s="18"/>
      <c r="AUJ3" s="18"/>
      <c r="AUK3" s="18"/>
      <c r="AUL3" s="18"/>
      <c r="AUM3" s="18"/>
      <c r="AUN3" s="18"/>
      <c r="AUO3" s="18"/>
      <c r="AUP3" s="18"/>
      <c r="AUQ3" s="18"/>
      <c r="AUR3" s="18"/>
      <c r="AUS3" s="18"/>
      <c r="AUT3" s="18"/>
      <c r="AUU3" s="18"/>
      <c r="AUV3" s="18"/>
      <c r="AUW3" s="18"/>
      <c r="AUX3" s="18"/>
      <c r="AUY3" s="18"/>
      <c r="AUZ3" s="18"/>
      <c r="AVA3" s="18"/>
      <c r="AVB3" s="18"/>
      <c r="AVC3" s="18"/>
      <c r="AVD3" s="18"/>
      <c r="AVE3" s="18"/>
      <c r="AVF3" s="18"/>
      <c r="AVG3" s="18"/>
      <c r="AVH3" s="18"/>
      <c r="AVI3" s="18"/>
      <c r="AVJ3" s="18"/>
      <c r="AVK3" s="18"/>
      <c r="AVL3" s="18"/>
      <c r="AVM3" s="18"/>
      <c r="AVN3" s="18"/>
      <c r="AVO3" s="18"/>
      <c r="AVP3" s="18"/>
      <c r="AVQ3" s="18"/>
      <c r="AVR3" s="18"/>
      <c r="AVS3" s="18"/>
      <c r="AVT3" s="18"/>
      <c r="AVU3" s="18"/>
      <c r="AVV3" s="18"/>
      <c r="AVW3" s="18"/>
      <c r="AVX3" s="18"/>
      <c r="AVY3" s="18"/>
      <c r="AVZ3" s="18"/>
      <c r="AWA3" s="18"/>
      <c r="AWB3" s="18"/>
      <c r="AWC3" s="18"/>
      <c r="AWD3" s="18"/>
      <c r="AWE3" s="18"/>
      <c r="AWF3" s="18"/>
      <c r="AWG3" s="18"/>
      <c r="AWH3" s="18"/>
      <c r="AWI3" s="18"/>
      <c r="AWJ3" s="18"/>
      <c r="AWK3" s="18"/>
      <c r="AWL3" s="18"/>
      <c r="AWM3" s="18"/>
      <c r="AWN3" s="18"/>
      <c r="AWO3" s="18"/>
      <c r="AWP3" s="18"/>
      <c r="AWQ3" s="18"/>
      <c r="AWR3" s="18"/>
      <c r="AWS3" s="18"/>
      <c r="AWT3" s="18"/>
      <c r="AWU3" s="18"/>
      <c r="AWV3" s="18"/>
      <c r="AWW3" s="18"/>
      <c r="AWX3" s="18"/>
      <c r="AWY3" s="18"/>
      <c r="AWZ3" s="18"/>
      <c r="AXA3" s="18"/>
      <c r="AXB3" s="18"/>
      <c r="AXC3" s="18"/>
      <c r="AXD3" s="18"/>
      <c r="AXE3" s="18"/>
      <c r="AXF3" s="18"/>
      <c r="AXG3" s="18"/>
      <c r="AXH3" s="18"/>
      <c r="AXI3" s="18"/>
      <c r="AXJ3" s="18"/>
      <c r="AXK3" s="18"/>
      <c r="AXL3" s="18"/>
      <c r="AXM3" s="18"/>
      <c r="AXN3" s="18"/>
      <c r="AXO3" s="18"/>
      <c r="AXP3" s="18"/>
      <c r="AXQ3" s="18"/>
      <c r="AXR3" s="18"/>
      <c r="AXS3" s="18"/>
      <c r="AXT3" s="18"/>
      <c r="AXU3" s="18"/>
      <c r="AXV3" s="18"/>
      <c r="AXW3" s="18"/>
      <c r="AXX3" s="18"/>
      <c r="AXY3" s="18"/>
      <c r="AXZ3" s="18"/>
      <c r="AYA3" s="18"/>
      <c r="AYB3" s="18"/>
      <c r="AYC3" s="18"/>
      <c r="AYD3" s="18"/>
      <c r="AYE3" s="18"/>
      <c r="AYF3" s="18"/>
      <c r="AYG3" s="18"/>
      <c r="AYH3" s="18"/>
      <c r="AYI3" s="18"/>
      <c r="AYJ3" s="18"/>
      <c r="AYK3" s="18"/>
      <c r="AYL3" s="18"/>
      <c r="AYM3" s="18"/>
      <c r="AYN3" s="18"/>
      <c r="AYO3" s="18"/>
      <c r="AYP3" s="18"/>
      <c r="AYQ3" s="18"/>
      <c r="AYR3" s="18"/>
      <c r="AYS3" s="18"/>
      <c r="AYT3" s="18"/>
      <c r="AYU3" s="18"/>
      <c r="AYV3" s="18"/>
      <c r="AYW3" s="18"/>
      <c r="AYX3" s="18"/>
      <c r="AYY3" s="18"/>
      <c r="AYZ3" s="18"/>
      <c r="AZA3" s="18"/>
      <c r="AZB3" s="18"/>
      <c r="AZC3" s="18"/>
      <c r="AZD3" s="18"/>
      <c r="AZE3" s="18"/>
      <c r="AZF3" s="18"/>
      <c r="AZG3" s="18"/>
      <c r="AZH3" s="18"/>
      <c r="AZI3" s="18"/>
      <c r="AZJ3" s="18"/>
      <c r="AZK3" s="18"/>
      <c r="AZL3" s="18"/>
      <c r="AZM3" s="18"/>
      <c r="AZN3" s="18"/>
      <c r="AZO3" s="18"/>
      <c r="AZP3" s="18"/>
      <c r="AZQ3" s="18"/>
      <c r="AZR3" s="18"/>
      <c r="AZS3" s="18"/>
      <c r="AZT3" s="18"/>
      <c r="AZU3" s="18"/>
      <c r="AZV3" s="18"/>
      <c r="AZW3" s="18"/>
      <c r="AZX3" s="18"/>
      <c r="AZY3" s="18"/>
      <c r="AZZ3" s="18"/>
      <c r="BAA3" s="18"/>
      <c r="BAB3" s="18"/>
      <c r="BAC3" s="18"/>
      <c r="BAD3" s="18"/>
      <c r="BAE3" s="18"/>
      <c r="BAF3" s="18"/>
      <c r="BAG3" s="18"/>
      <c r="BAH3" s="18"/>
      <c r="BAI3" s="18"/>
      <c r="BAJ3" s="18"/>
      <c r="BAK3" s="18"/>
      <c r="BAL3" s="18"/>
      <c r="BAM3" s="18"/>
      <c r="BAN3" s="18"/>
      <c r="BAO3" s="18"/>
      <c r="BAP3" s="18"/>
      <c r="BAQ3" s="18"/>
      <c r="BAR3" s="18"/>
      <c r="BAS3" s="18"/>
      <c r="BAT3" s="18"/>
      <c r="BAU3" s="18"/>
      <c r="BAV3" s="18"/>
      <c r="BAW3" s="18"/>
      <c r="BAX3" s="18"/>
      <c r="BAY3" s="18"/>
      <c r="BAZ3" s="18"/>
      <c r="BBA3" s="18"/>
      <c r="BBB3" s="18"/>
      <c r="BBC3" s="18"/>
      <c r="BBD3" s="18"/>
      <c r="BBE3" s="18"/>
      <c r="BBF3" s="18"/>
      <c r="BBG3" s="18"/>
      <c r="BBH3" s="18"/>
      <c r="BBI3" s="18"/>
      <c r="BBJ3" s="18"/>
      <c r="BBK3" s="18"/>
      <c r="BBL3" s="18"/>
      <c r="BBM3" s="18"/>
      <c r="BBN3" s="18"/>
      <c r="BBO3" s="18"/>
      <c r="BBP3" s="18"/>
      <c r="BBQ3" s="18"/>
      <c r="BBR3" s="18"/>
      <c r="BBS3" s="18"/>
      <c r="BBT3" s="18"/>
      <c r="BBU3" s="18"/>
      <c r="BBV3" s="18"/>
      <c r="BBW3" s="18"/>
      <c r="BBX3" s="18"/>
      <c r="BBY3" s="18"/>
      <c r="BBZ3" s="18"/>
      <c r="BCA3" s="18"/>
      <c r="BCB3" s="18"/>
      <c r="BCC3" s="18"/>
      <c r="BCD3" s="18"/>
      <c r="BCE3" s="18"/>
      <c r="BCF3" s="18"/>
      <c r="BCG3" s="18"/>
      <c r="BCH3" s="18"/>
      <c r="BCI3" s="18"/>
      <c r="BCJ3" s="18"/>
      <c r="BCK3" s="18"/>
      <c r="BCL3" s="18"/>
      <c r="BCM3" s="18"/>
      <c r="BCN3" s="18"/>
      <c r="BCO3" s="18"/>
      <c r="BCP3" s="18"/>
      <c r="BCQ3" s="18"/>
      <c r="BCR3" s="18"/>
      <c r="BCS3" s="18"/>
      <c r="BCT3" s="18"/>
      <c r="BCU3" s="18"/>
      <c r="BCV3" s="18"/>
      <c r="BCW3" s="18"/>
      <c r="BCX3" s="18"/>
      <c r="BCY3" s="18"/>
      <c r="BCZ3" s="18"/>
      <c r="BDA3" s="18"/>
      <c r="BDB3" s="18"/>
      <c r="BDC3" s="18"/>
      <c r="BDD3" s="18"/>
      <c r="BDE3" s="18"/>
      <c r="BDF3" s="18"/>
      <c r="BDG3" s="18"/>
      <c r="BDH3" s="18"/>
      <c r="BDI3" s="18"/>
      <c r="BDJ3" s="18"/>
      <c r="BDK3" s="18"/>
      <c r="BDL3" s="18"/>
      <c r="BDM3" s="18"/>
      <c r="BDN3" s="18"/>
      <c r="BDO3" s="18"/>
      <c r="BDP3" s="18"/>
      <c r="BDQ3" s="18"/>
      <c r="BDR3" s="18"/>
      <c r="BDS3" s="18"/>
      <c r="BDT3" s="18"/>
      <c r="BDU3" s="18"/>
      <c r="BDV3" s="18"/>
      <c r="BDW3" s="18"/>
      <c r="BDX3" s="18"/>
      <c r="BDY3" s="18"/>
      <c r="BDZ3" s="18"/>
      <c r="BEA3" s="18"/>
      <c r="BEB3" s="18"/>
      <c r="BEC3" s="18"/>
      <c r="BED3" s="18"/>
      <c r="BEE3" s="18"/>
      <c r="BEF3" s="18"/>
      <c r="BEG3" s="18"/>
      <c r="BEH3" s="18"/>
      <c r="BEI3" s="18"/>
      <c r="BEJ3" s="18"/>
      <c r="BEK3" s="18"/>
      <c r="BEL3" s="18"/>
      <c r="BEM3" s="18"/>
      <c r="BEN3" s="18"/>
      <c r="BEO3" s="18"/>
      <c r="BEP3" s="18"/>
      <c r="BEQ3" s="18"/>
      <c r="BER3" s="18"/>
      <c r="BES3" s="18"/>
      <c r="BET3" s="18"/>
      <c r="BEU3" s="18"/>
      <c r="BEV3" s="18"/>
      <c r="BEW3" s="18"/>
      <c r="BEX3" s="18"/>
      <c r="BEY3" s="18"/>
      <c r="BEZ3" s="18"/>
      <c r="BFA3" s="18"/>
      <c r="BFB3" s="18"/>
      <c r="BFC3" s="18"/>
      <c r="BFD3" s="18"/>
      <c r="BFE3" s="18"/>
      <c r="BFF3" s="18"/>
      <c r="BFG3" s="18"/>
      <c r="BFH3" s="18"/>
      <c r="BFI3" s="18"/>
      <c r="BFJ3" s="18"/>
      <c r="BFK3" s="18"/>
      <c r="BFL3" s="18"/>
      <c r="BFM3" s="18"/>
      <c r="BFN3" s="18"/>
      <c r="BFO3" s="18"/>
      <c r="BFP3" s="18"/>
      <c r="BFQ3" s="18"/>
      <c r="BFR3" s="18"/>
      <c r="BFS3" s="18"/>
      <c r="BFT3" s="18"/>
      <c r="BFU3" s="18"/>
      <c r="BFV3" s="18"/>
      <c r="BFW3" s="18"/>
      <c r="BFX3" s="18"/>
      <c r="BFY3" s="18"/>
      <c r="BFZ3" s="18"/>
      <c r="BGA3" s="18"/>
      <c r="BGB3" s="18"/>
      <c r="BGC3" s="18"/>
      <c r="BGD3" s="18"/>
      <c r="BGE3" s="18"/>
      <c r="BGF3" s="18"/>
      <c r="BGG3" s="18"/>
      <c r="BGH3" s="18"/>
      <c r="BGI3" s="18"/>
      <c r="BGJ3" s="18"/>
      <c r="BGK3" s="18"/>
      <c r="BGL3" s="18"/>
      <c r="BGM3" s="18"/>
      <c r="BGN3" s="18"/>
      <c r="BGO3" s="18"/>
      <c r="BGP3" s="18"/>
      <c r="BGQ3" s="18"/>
      <c r="BGR3" s="18"/>
      <c r="BGS3" s="18"/>
      <c r="BGT3" s="18"/>
      <c r="BGU3" s="18"/>
      <c r="BGV3" s="18"/>
      <c r="BGW3" s="18"/>
      <c r="BGX3" s="18"/>
      <c r="BGY3" s="18"/>
      <c r="BGZ3" s="18"/>
      <c r="BHA3" s="18"/>
      <c r="BHB3" s="18"/>
      <c r="BHC3" s="18"/>
      <c r="BHD3" s="18"/>
      <c r="BHE3" s="18"/>
      <c r="BHF3" s="18"/>
      <c r="BHG3" s="18"/>
      <c r="BHH3" s="18"/>
      <c r="BHI3" s="18"/>
      <c r="BHJ3" s="18"/>
      <c r="BHK3" s="18"/>
      <c r="BHL3" s="18"/>
      <c r="BHM3" s="18"/>
      <c r="BHN3" s="18"/>
      <c r="BHO3" s="18"/>
      <c r="BHP3" s="18"/>
      <c r="BHQ3" s="18"/>
      <c r="BHR3" s="18"/>
      <c r="BHS3" s="18"/>
      <c r="BHT3" s="18"/>
      <c r="BHU3" s="18"/>
      <c r="BHV3" s="18"/>
      <c r="BHW3" s="18"/>
      <c r="BHX3" s="18"/>
      <c r="BHY3" s="18"/>
      <c r="BHZ3" s="18"/>
      <c r="BIA3" s="18"/>
      <c r="BIB3" s="18"/>
      <c r="BIC3" s="18"/>
      <c r="BID3" s="18"/>
      <c r="BIE3" s="18"/>
      <c r="BIF3" s="18"/>
      <c r="BIG3" s="18"/>
      <c r="BIH3" s="18"/>
      <c r="BII3" s="18"/>
      <c r="BIJ3" s="18"/>
      <c r="BIK3" s="18"/>
      <c r="BIL3" s="18"/>
      <c r="BIM3" s="18"/>
      <c r="BIN3" s="18"/>
      <c r="BIO3" s="18"/>
      <c r="BIP3" s="18"/>
      <c r="BIQ3" s="18"/>
      <c r="BIR3" s="18"/>
      <c r="BIS3" s="18"/>
      <c r="BIT3" s="18"/>
      <c r="BIU3" s="18"/>
      <c r="BIV3" s="18"/>
      <c r="BIW3" s="18"/>
      <c r="BIX3" s="18"/>
      <c r="BIY3" s="18"/>
      <c r="BIZ3" s="18"/>
      <c r="BJA3" s="18"/>
      <c r="BJB3" s="18"/>
      <c r="BJC3" s="18"/>
      <c r="BJD3" s="18"/>
      <c r="BJE3" s="18"/>
      <c r="BJF3" s="18"/>
      <c r="BJG3" s="18"/>
      <c r="BJH3" s="18"/>
      <c r="BJI3" s="18"/>
      <c r="BJJ3" s="18"/>
      <c r="BJK3" s="18"/>
      <c r="BJL3" s="18"/>
      <c r="BJM3" s="18"/>
      <c r="BJN3" s="18"/>
      <c r="BJO3" s="18"/>
      <c r="BJP3" s="18"/>
      <c r="BJQ3" s="18"/>
      <c r="BJR3" s="18"/>
      <c r="BJS3" s="18"/>
      <c r="BJT3" s="18"/>
      <c r="BJU3" s="18"/>
      <c r="BJV3" s="18"/>
      <c r="BJW3" s="18"/>
      <c r="BJX3" s="18"/>
      <c r="BJY3" s="18"/>
      <c r="BJZ3" s="18"/>
      <c r="BKA3" s="18"/>
      <c r="BKB3" s="18"/>
      <c r="BKC3" s="18"/>
      <c r="BKD3" s="18"/>
      <c r="BKE3" s="18"/>
      <c r="BKF3" s="18"/>
      <c r="BKG3" s="18"/>
      <c r="BKH3" s="18"/>
      <c r="BKI3" s="18"/>
      <c r="BKJ3" s="18"/>
      <c r="BKK3" s="18"/>
      <c r="BKL3" s="18"/>
      <c r="BKM3" s="18"/>
      <c r="BKN3" s="18"/>
      <c r="BKO3" s="18"/>
      <c r="BKP3" s="18"/>
      <c r="BKQ3" s="18"/>
      <c r="BKR3" s="18"/>
      <c r="BKS3" s="18"/>
      <c r="BKT3" s="18"/>
      <c r="BKU3" s="18"/>
      <c r="BKV3" s="18"/>
      <c r="BKW3" s="18"/>
      <c r="BKX3" s="18"/>
      <c r="BKY3" s="18"/>
      <c r="BKZ3" s="18"/>
      <c r="BLA3" s="18"/>
      <c r="BLB3" s="18"/>
      <c r="BLC3" s="18"/>
      <c r="BLD3" s="18"/>
      <c r="BLE3" s="18"/>
      <c r="BLF3" s="18"/>
      <c r="BLG3" s="18"/>
      <c r="BLH3" s="18"/>
      <c r="BLI3" s="18"/>
      <c r="BLJ3" s="18"/>
      <c r="BLK3" s="18"/>
      <c r="BLL3" s="18"/>
      <c r="BLM3" s="18"/>
      <c r="BLN3" s="18"/>
      <c r="BLO3" s="18"/>
      <c r="BLP3" s="18"/>
      <c r="BLQ3" s="18"/>
      <c r="BLR3" s="18"/>
      <c r="BLS3" s="18"/>
      <c r="BLT3" s="18"/>
      <c r="BLU3" s="18"/>
      <c r="BLV3" s="18"/>
      <c r="BLW3" s="18"/>
      <c r="BLX3" s="18"/>
      <c r="BLY3" s="18"/>
      <c r="BLZ3" s="18"/>
      <c r="BMA3" s="18"/>
      <c r="BMB3" s="18"/>
      <c r="BMC3" s="18"/>
      <c r="BMD3" s="18"/>
      <c r="BME3" s="18"/>
      <c r="BMF3" s="18"/>
      <c r="BMG3" s="18"/>
      <c r="BMH3" s="18"/>
      <c r="BMI3" s="18"/>
      <c r="BMJ3" s="18"/>
      <c r="BMK3" s="18"/>
      <c r="BML3" s="18"/>
      <c r="BMM3" s="18"/>
      <c r="BMN3" s="18"/>
      <c r="BMO3" s="18"/>
      <c r="BMP3" s="18"/>
      <c r="BMQ3" s="18"/>
      <c r="BMR3" s="18"/>
      <c r="BMS3" s="18"/>
      <c r="BMT3" s="18"/>
    </row>
    <row r="4" spans="1:1710" s="115" customFormat="1" ht="16.149999999999999" customHeight="1" x14ac:dyDescent="0.2">
      <c r="A4" s="289" t="s">
        <v>252</v>
      </c>
      <c r="B4" s="290" t="s">
        <v>66</v>
      </c>
      <c r="C4" s="291">
        <f>'Cover Sheet'!B8-2</f>
        <v>2022</v>
      </c>
      <c r="D4" s="333">
        <f>'Cover Sheet'!B8-1</f>
        <v>2023</v>
      </c>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18"/>
      <c r="LP4" s="18"/>
      <c r="LQ4" s="18"/>
      <c r="LR4" s="18"/>
      <c r="LS4" s="18"/>
      <c r="LT4" s="18"/>
      <c r="LU4" s="18"/>
      <c r="LV4" s="18"/>
      <c r="LW4" s="18"/>
      <c r="LX4" s="18"/>
      <c r="LY4" s="18"/>
      <c r="LZ4" s="18"/>
      <c r="MA4" s="18"/>
      <c r="MB4" s="18"/>
      <c r="MC4" s="18"/>
      <c r="MD4" s="18"/>
      <c r="ME4" s="18"/>
      <c r="MF4" s="18"/>
      <c r="MG4" s="18"/>
      <c r="MH4" s="18"/>
      <c r="MI4" s="18"/>
      <c r="MJ4" s="18"/>
      <c r="MK4" s="18"/>
      <c r="ML4" s="18"/>
      <c r="MM4" s="18"/>
      <c r="MN4" s="18"/>
      <c r="MO4" s="18"/>
      <c r="MP4" s="18"/>
      <c r="MQ4" s="18"/>
      <c r="MR4" s="18"/>
      <c r="MS4" s="18"/>
      <c r="MT4" s="18"/>
      <c r="MU4" s="18"/>
      <c r="MV4" s="18"/>
      <c r="MW4" s="18"/>
      <c r="MX4" s="18"/>
      <c r="MY4" s="18"/>
      <c r="MZ4" s="18"/>
      <c r="NA4" s="18"/>
      <c r="NB4" s="18"/>
      <c r="NC4" s="18"/>
      <c r="ND4" s="18"/>
      <c r="NE4" s="18"/>
      <c r="NF4" s="18"/>
      <c r="NG4" s="18"/>
      <c r="NH4" s="18"/>
      <c r="NI4" s="18"/>
      <c r="NJ4" s="18"/>
      <c r="NK4" s="18"/>
      <c r="NL4" s="18"/>
      <c r="NM4" s="18"/>
      <c r="NN4" s="18"/>
      <c r="NO4" s="18"/>
      <c r="NP4" s="18"/>
      <c r="NQ4" s="18"/>
      <c r="NR4" s="18"/>
      <c r="NS4" s="18"/>
      <c r="NT4" s="18"/>
      <c r="NU4" s="18"/>
      <c r="NV4" s="18"/>
      <c r="NW4" s="18"/>
      <c r="NX4" s="18"/>
      <c r="NY4" s="18"/>
      <c r="NZ4" s="18"/>
      <c r="OA4" s="18"/>
      <c r="OB4" s="18"/>
      <c r="OC4" s="18"/>
      <c r="OD4" s="18"/>
      <c r="OE4" s="18"/>
      <c r="OF4" s="18"/>
      <c r="OG4" s="18"/>
      <c r="OH4" s="18"/>
      <c r="OI4" s="18"/>
      <c r="OJ4" s="18"/>
      <c r="OK4" s="18"/>
      <c r="OL4" s="18"/>
      <c r="OM4" s="18"/>
      <c r="ON4" s="18"/>
      <c r="OO4" s="18"/>
      <c r="OP4" s="18"/>
      <c r="OQ4" s="18"/>
      <c r="OR4" s="18"/>
      <c r="OS4" s="18"/>
      <c r="OT4" s="18"/>
      <c r="OU4" s="18"/>
      <c r="OV4" s="18"/>
      <c r="OW4" s="18"/>
      <c r="OX4" s="18"/>
      <c r="OY4" s="18"/>
      <c r="OZ4" s="18"/>
      <c r="PA4" s="18"/>
      <c r="PB4" s="18"/>
      <c r="PC4" s="18"/>
      <c r="PD4" s="18"/>
      <c r="PE4" s="18"/>
      <c r="PF4" s="18"/>
      <c r="PG4" s="18"/>
      <c r="PH4" s="18"/>
      <c r="PI4" s="18"/>
      <c r="PJ4" s="18"/>
      <c r="PK4" s="18"/>
      <c r="PL4" s="18"/>
      <c r="PM4" s="18"/>
      <c r="PN4" s="18"/>
      <c r="PO4" s="18"/>
      <c r="PP4" s="18"/>
      <c r="PQ4" s="18"/>
      <c r="PR4" s="18"/>
      <c r="PS4" s="18"/>
      <c r="PT4" s="18"/>
      <c r="PU4" s="18"/>
      <c r="PV4" s="18"/>
      <c r="PW4" s="18"/>
      <c r="PX4" s="18"/>
      <c r="PY4" s="18"/>
      <c r="PZ4" s="18"/>
      <c r="QA4" s="18"/>
      <c r="QB4" s="18"/>
      <c r="QC4" s="18"/>
      <c r="QD4" s="18"/>
      <c r="QE4" s="18"/>
      <c r="QF4" s="18"/>
      <c r="QG4" s="18"/>
      <c r="QH4" s="18"/>
      <c r="QI4" s="18"/>
      <c r="QJ4" s="18"/>
      <c r="QK4" s="18"/>
      <c r="QL4" s="18"/>
      <c r="QM4" s="18"/>
      <c r="QN4" s="18"/>
      <c r="QO4" s="18"/>
      <c r="QP4" s="18"/>
      <c r="QQ4" s="18"/>
      <c r="QR4" s="18"/>
      <c r="QS4" s="18"/>
      <c r="QT4" s="18"/>
      <c r="QU4" s="18"/>
      <c r="QV4" s="18"/>
      <c r="QW4" s="18"/>
      <c r="QX4" s="18"/>
      <c r="QY4" s="18"/>
      <c r="QZ4" s="18"/>
      <c r="RA4" s="18"/>
      <c r="RB4" s="18"/>
      <c r="RC4" s="18"/>
      <c r="RD4" s="18"/>
      <c r="RE4" s="18"/>
      <c r="RF4" s="18"/>
      <c r="RG4" s="18"/>
      <c r="RH4" s="18"/>
      <c r="RI4" s="18"/>
      <c r="RJ4" s="18"/>
      <c r="RK4" s="18"/>
      <c r="RL4" s="18"/>
      <c r="RM4" s="18"/>
      <c r="RN4" s="18"/>
      <c r="RO4" s="18"/>
      <c r="RP4" s="18"/>
      <c r="RQ4" s="18"/>
      <c r="RR4" s="18"/>
      <c r="RS4" s="18"/>
      <c r="RT4" s="18"/>
      <c r="RU4" s="18"/>
      <c r="RV4" s="18"/>
      <c r="RW4" s="18"/>
      <c r="RX4" s="18"/>
      <c r="RY4" s="18"/>
      <c r="RZ4" s="18"/>
      <c r="SA4" s="18"/>
      <c r="SB4" s="18"/>
      <c r="SC4" s="18"/>
      <c r="SD4" s="18"/>
      <c r="SE4" s="18"/>
      <c r="SF4" s="18"/>
      <c r="SG4" s="18"/>
      <c r="SH4" s="18"/>
      <c r="SI4" s="18"/>
      <c r="SJ4" s="18"/>
      <c r="SK4" s="18"/>
      <c r="SL4" s="18"/>
      <c r="SM4" s="18"/>
      <c r="SN4" s="18"/>
      <c r="SO4" s="18"/>
      <c r="SP4" s="18"/>
      <c r="SQ4" s="18"/>
      <c r="SR4" s="18"/>
      <c r="SS4" s="18"/>
      <c r="ST4" s="18"/>
      <c r="SU4" s="18"/>
      <c r="SV4" s="18"/>
      <c r="SW4" s="18"/>
      <c r="SX4" s="18"/>
      <c r="SY4" s="18"/>
      <c r="SZ4" s="18"/>
      <c r="TA4" s="18"/>
      <c r="TB4" s="18"/>
      <c r="TC4" s="18"/>
      <c r="TD4" s="18"/>
      <c r="TE4" s="18"/>
      <c r="TF4" s="18"/>
      <c r="TG4" s="18"/>
      <c r="TH4" s="18"/>
      <c r="TI4" s="18"/>
      <c r="TJ4" s="18"/>
      <c r="TK4" s="18"/>
      <c r="TL4" s="18"/>
      <c r="TM4" s="18"/>
      <c r="TN4" s="18"/>
      <c r="TO4" s="18"/>
      <c r="TP4" s="18"/>
      <c r="TQ4" s="18"/>
      <c r="TR4" s="18"/>
      <c r="TS4" s="18"/>
      <c r="TT4" s="18"/>
      <c r="TU4" s="18"/>
      <c r="TV4" s="18"/>
      <c r="TW4" s="18"/>
      <c r="TX4" s="18"/>
      <c r="TY4" s="18"/>
      <c r="TZ4" s="18"/>
      <c r="UA4" s="18"/>
      <c r="UB4" s="18"/>
      <c r="UC4" s="18"/>
      <c r="UD4" s="18"/>
      <c r="UE4" s="18"/>
      <c r="UF4" s="18"/>
      <c r="UG4" s="18"/>
      <c r="UH4" s="18"/>
      <c r="UI4" s="18"/>
      <c r="UJ4" s="18"/>
      <c r="UK4" s="18"/>
      <c r="UL4" s="18"/>
      <c r="UM4" s="18"/>
      <c r="UN4" s="18"/>
      <c r="UO4" s="18"/>
      <c r="UP4" s="18"/>
      <c r="UQ4" s="18"/>
      <c r="UR4" s="18"/>
      <c r="US4" s="18"/>
      <c r="UT4" s="18"/>
      <c r="UU4" s="18"/>
      <c r="UV4" s="18"/>
      <c r="UW4" s="18"/>
      <c r="UX4" s="18"/>
      <c r="UY4" s="18"/>
      <c r="UZ4" s="18"/>
      <c r="VA4" s="18"/>
      <c r="VB4" s="18"/>
      <c r="VC4" s="18"/>
      <c r="VD4" s="18"/>
      <c r="VE4" s="18"/>
      <c r="VF4" s="18"/>
      <c r="VG4" s="18"/>
      <c r="VH4" s="18"/>
      <c r="VI4" s="18"/>
      <c r="VJ4" s="18"/>
      <c r="VK4" s="18"/>
      <c r="VL4" s="18"/>
      <c r="VM4" s="18"/>
      <c r="VN4" s="18"/>
      <c r="VO4" s="18"/>
      <c r="VP4" s="18"/>
      <c r="VQ4" s="18"/>
      <c r="VR4" s="18"/>
      <c r="VS4" s="18"/>
      <c r="VT4" s="18"/>
      <c r="VU4" s="18"/>
      <c r="VV4" s="18"/>
      <c r="VW4" s="18"/>
      <c r="VX4" s="18"/>
      <c r="VY4" s="18"/>
      <c r="VZ4" s="18"/>
      <c r="WA4" s="18"/>
      <c r="WB4" s="18"/>
      <c r="WC4" s="18"/>
      <c r="WD4" s="18"/>
      <c r="WE4" s="18"/>
      <c r="WF4" s="18"/>
      <c r="WG4" s="18"/>
      <c r="WH4" s="18"/>
      <c r="WI4" s="18"/>
      <c r="WJ4" s="18"/>
      <c r="WK4" s="18"/>
      <c r="WL4" s="18"/>
      <c r="WM4" s="18"/>
      <c r="WN4" s="18"/>
      <c r="WO4" s="18"/>
      <c r="WP4" s="18"/>
      <c r="WQ4" s="18"/>
      <c r="WR4" s="18"/>
      <c r="WS4" s="18"/>
      <c r="WT4" s="18"/>
      <c r="WU4" s="18"/>
      <c r="WV4" s="18"/>
      <c r="WW4" s="18"/>
      <c r="WX4" s="18"/>
      <c r="WY4" s="18"/>
      <c r="WZ4" s="18"/>
      <c r="XA4" s="18"/>
      <c r="XB4" s="18"/>
      <c r="XC4" s="18"/>
      <c r="XD4" s="18"/>
      <c r="XE4" s="18"/>
      <c r="XF4" s="18"/>
      <c r="XG4" s="18"/>
      <c r="XH4" s="18"/>
      <c r="XI4" s="18"/>
      <c r="XJ4" s="18"/>
      <c r="XK4" s="18"/>
      <c r="XL4" s="18"/>
      <c r="XM4" s="18"/>
      <c r="XN4" s="18"/>
      <c r="XO4" s="18"/>
      <c r="XP4" s="18"/>
      <c r="XQ4" s="18"/>
      <c r="XR4" s="18"/>
      <c r="XS4" s="18"/>
      <c r="XT4" s="18"/>
      <c r="XU4" s="18"/>
      <c r="XV4" s="18"/>
      <c r="XW4" s="18"/>
      <c r="XX4" s="18"/>
      <c r="XY4" s="18"/>
      <c r="XZ4" s="18"/>
      <c r="YA4" s="18"/>
      <c r="YB4" s="18"/>
      <c r="YC4" s="18"/>
      <c r="YD4" s="18"/>
      <c r="YE4" s="18"/>
      <c r="YF4" s="18"/>
      <c r="YG4" s="18"/>
      <c r="YH4" s="18"/>
      <c r="YI4" s="18"/>
      <c r="YJ4" s="18"/>
      <c r="YK4" s="18"/>
      <c r="YL4" s="18"/>
      <c r="YM4" s="18"/>
      <c r="YN4" s="18"/>
      <c r="YO4" s="18"/>
      <c r="YP4" s="18"/>
      <c r="YQ4" s="18"/>
      <c r="YR4" s="18"/>
      <c r="YS4" s="18"/>
      <c r="YT4" s="18"/>
      <c r="YU4" s="18"/>
      <c r="YV4" s="18"/>
      <c r="YW4" s="18"/>
      <c r="YX4" s="18"/>
      <c r="YY4" s="18"/>
      <c r="YZ4" s="18"/>
      <c r="ZA4" s="18"/>
      <c r="ZB4" s="18"/>
      <c r="ZC4" s="18"/>
      <c r="ZD4" s="18"/>
      <c r="ZE4" s="18"/>
      <c r="ZF4" s="18"/>
      <c r="ZG4" s="18"/>
      <c r="ZH4" s="18"/>
      <c r="ZI4" s="18"/>
      <c r="ZJ4" s="18"/>
      <c r="ZK4" s="18"/>
      <c r="ZL4" s="18"/>
      <c r="ZM4" s="18"/>
      <c r="ZN4" s="18"/>
      <c r="ZO4" s="18"/>
      <c r="ZP4" s="18"/>
      <c r="ZQ4" s="18"/>
      <c r="ZR4" s="18"/>
      <c r="ZS4" s="18"/>
      <c r="ZT4" s="18"/>
      <c r="ZU4" s="18"/>
      <c r="ZV4" s="18"/>
      <c r="ZW4" s="18"/>
      <c r="ZX4" s="18"/>
      <c r="ZY4" s="18"/>
      <c r="ZZ4" s="18"/>
      <c r="AAA4" s="18"/>
      <c r="AAB4" s="18"/>
      <c r="AAC4" s="18"/>
      <c r="AAD4" s="18"/>
      <c r="AAE4" s="18"/>
      <c r="AAF4" s="18"/>
      <c r="AAG4" s="18"/>
      <c r="AAH4" s="18"/>
      <c r="AAI4" s="18"/>
      <c r="AAJ4" s="18"/>
      <c r="AAK4" s="18"/>
      <c r="AAL4" s="18"/>
      <c r="AAM4" s="18"/>
      <c r="AAN4" s="18"/>
      <c r="AAO4" s="18"/>
      <c r="AAP4" s="18"/>
      <c r="AAQ4" s="18"/>
      <c r="AAR4" s="18"/>
      <c r="AAS4" s="18"/>
      <c r="AAT4" s="18"/>
      <c r="AAU4" s="18"/>
      <c r="AAV4" s="18"/>
      <c r="AAW4" s="18"/>
      <c r="AAX4" s="18"/>
      <c r="AAY4" s="18"/>
      <c r="AAZ4" s="18"/>
      <c r="ABA4" s="18"/>
      <c r="ABB4" s="18"/>
      <c r="ABC4" s="18"/>
      <c r="ABD4" s="18"/>
      <c r="ABE4" s="18"/>
      <c r="ABF4" s="18"/>
      <c r="ABG4" s="18"/>
      <c r="ABH4" s="18"/>
      <c r="ABI4" s="18"/>
      <c r="ABJ4" s="18"/>
      <c r="ABK4" s="18"/>
      <c r="ABL4" s="18"/>
      <c r="ABM4" s="18"/>
      <c r="ABN4" s="18"/>
      <c r="ABO4" s="18"/>
      <c r="ABP4" s="18"/>
      <c r="ABQ4" s="18"/>
      <c r="ABR4" s="18"/>
      <c r="ABS4" s="18"/>
      <c r="ABT4" s="18"/>
      <c r="ABU4" s="18"/>
      <c r="ABV4" s="18"/>
      <c r="ABW4" s="18"/>
      <c r="ABX4" s="18"/>
      <c r="ABY4" s="18"/>
      <c r="ABZ4" s="18"/>
      <c r="ACA4" s="18"/>
      <c r="ACB4" s="18"/>
      <c r="ACC4" s="18"/>
      <c r="ACD4" s="18"/>
      <c r="ACE4" s="18"/>
      <c r="ACF4" s="18"/>
      <c r="ACG4" s="18"/>
      <c r="ACH4" s="18"/>
      <c r="ACI4" s="18"/>
      <c r="ACJ4" s="18"/>
      <c r="ACK4" s="18"/>
      <c r="ACL4" s="18"/>
      <c r="ACM4" s="18"/>
      <c r="ACN4" s="18"/>
      <c r="ACO4" s="18"/>
      <c r="ACP4" s="18"/>
      <c r="ACQ4" s="18"/>
      <c r="ACR4" s="18"/>
      <c r="ACS4" s="18"/>
      <c r="ACT4" s="18"/>
      <c r="ACU4" s="18"/>
      <c r="ACV4" s="18"/>
      <c r="ACW4" s="18"/>
      <c r="ACX4" s="18"/>
      <c r="ACY4" s="18"/>
      <c r="ACZ4" s="18"/>
      <c r="ADA4" s="18"/>
      <c r="ADB4" s="18"/>
      <c r="ADC4" s="18"/>
      <c r="ADD4" s="18"/>
      <c r="ADE4" s="18"/>
      <c r="ADF4" s="18"/>
      <c r="ADG4" s="18"/>
      <c r="ADH4" s="18"/>
      <c r="ADI4" s="18"/>
      <c r="ADJ4" s="18"/>
      <c r="ADK4" s="18"/>
      <c r="ADL4" s="18"/>
      <c r="ADM4" s="18"/>
      <c r="ADN4" s="18"/>
      <c r="ADO4" s="18"/>
      <c r="ADP4" s="18"/>
      <c r="ADQ4" s="18"/>
      <c r="ADR4" s="18"/>
      <c r="ADS4" s="18"/>
      <c r="ADT4" s="18"/>
      <c r="ADU4" s="18"/>
      <c r="ADV4" s="18"/>
      <c r="ADW4" s="18"/>
      <c r="ADX4" s="18"/>
      <c r="ADY4" s="18"/>
      <c r="ADZ4" s="18"/>
      <c r="AEA4" s="18"/>
      <c r="AEB4" s="18"/>
      <c r="AEC4" s="18"/>
      <c r="AED4" s="18"/>
      <c r="AEE4" s="18"/>
      <c r="AEF4" s="18"/>
      <c r="AEG4" s="18"/>
      <c r="AEH4" s="18"/>
      <c r="AEI4" s="18"/>
      <c r="AEJ4" s="18"/>
      <c r="AEK4" s="18"/>
      <c r="AEL4" s="18"/>
      <c r="AEM4" s="18"/>
      <c r="AEN4" s="18"/>
      <c r="AEO4" s="18"/>
      <c r="AEP4" s="18"/>
      <c r="AEQ4" s="18"/>
      <c r="AER4" s="18"/>
      <c r="AES4" s="18"/>
      <c r="AET4" s="18"/>
      <c r="AEU4" s="18"/>
      <c r="AEV4" s="18"/>
      <c r="AEW4" s="18"/>
      <c r="AEX4" s="18"/>
      <c r="AEY4" s="18"/>
      <c r="AEZ4" s="18"/>
      <c r="AFA4" s="18"/>
      <c r="AFB4" s="18"/>
      <c r="AFC4" s="18"/>
      <c r="AFD4" s="18"/>
      <c r="AFE4" s="18"/>
      <c r="AFF4" s="18"/>
      <c r="AFG4" s="18"/>
      <c r="AFH4" s="18"/>
      <c r="AFI4" s="18"/>
      <c r="AFJ4" s="18"/>
      <c r="AFK4" s="18"/>
      <c r="AFL4" s="18"/>
      <c r="AFM4" s="18"/>
      <c r="AFN4" s="18"/>
      <c r="AFO4" s="18"/>
      <c r="AFP4" s="18"/>
      <c r="AFQ4" s="18"/>
      <c r="AFR4" s="18"/>
      <c r="AFS4" s="18"/>
      <c r="AFT4" s="18"/>
      <c r="AFU4" s="18"/>
      <c r="AFV4" s="18"/>
      <c r="AFW4" s="18"/>
      <c r="AFX4" s="18"/>
      <c r="AFY4" s="18"/>
      <c r="AFZ4" s="18"/>
      <c r="AGA4" s="18"/>
      <c r="AGB4" s="18"/>
      <c r="AGC4" s="18"/>
      <c r="AGD4" s="18"/>
      <c r="AGE4" s="18"/>
      <c r="AGF4" s="18"/>
      <c r="AGG4" s="18"/>
      <c r="AGH4" s="18"/>
      <c r="AGI4" s="18"/>
      <c r="AGJ4" s="18"/>
      <c r="AGK4" s="18"/>
      <c r="AGL4" s="18"/>
      <c r="AGM4" s="18"/>
      <c r="AGN4" s="18"/>
      <c r="AGO4" s="18"/>
      <c r="AGP4" s="18"/>
      <c r="AGQ4" s="18"/>
      <c r="AGR4" s="18"/>
      <c r="AGS4" s="18"/>
      <c r="AGT4" s="18"/>
      <c r="AGU4" s="18"/>
      <c r="AGV4" s="18"/>
      <c r="AGW4" s="18"/>
      <c r="AGX4" s="18"/>
      <c r="AGY4" s="18"/>
      <c r="AGZ4" s="18"/>
      <c r="AHA4" s="18"/>
      <c r="AHB4" s="18"/>
      <c r="AHC4" s="18"/>
      <c r="AHD4" s="18"/>
      <c r="AHE4" s="18"/>
      <c r="AHF4" s="18"/>
      <c r="AHG4" s="18"/>
      <c r="AHH4" s="18"/>
      <c r="AHI4" s="18"/>
      <c r="AHJ4" s="18"/>
      <c r="AHK4" s="18"/>
      <c r="AHL4" s="18"/>
      <c r="AHM4" s="18"/>
      <c r="AHN4" s="18"/>
      <c r="AHO4" s="18"/>
      <c r="AHP4" s="18"/>
      <c r="AHQ4" s="18"/>
      <c r="AHR4" s="18"/>
      <c r="AHS4" s="18"/>
      <c r="AHT4" s="18"/>
      <c r="AHU4" s="18"/>
      <c r="AHV4" s="18"/>
      <c r="AHW4" s="18"/>
      <c r="AHX4" s="18"/>
      <c r="AHY4" s="18"/>
      <c r="AHZ4" s="18"/>
      <c r="AIA4" s="18"/>
      <c r="AIB4" s="18"/>
      <c r="AIC4" s="18"/>
      <c r="AID4" s="18"/>
      <c r="AIE4" s="18"/>
      <c r="AIF4" s="18"/>
      <c r="AIG4" s="18"/>
      <c r="AIH4" s="18"/>
      <c r="AII4" s="18"/>
      <c r="AIJ4" s="18"/>
      <c r="AIK4" s="18"/>
      <c r="AIL4" s="18"/>
      <c r="AIM4" s="18"/>
      <c r="AIN4" s="18"/>
      <c r="AIO4" s="18"/>
      <c r="AIP4" s="18"/>
      <c r="AIQ4" s="18"/>
      <c r="AIR4" s="18"/>
      <c r="AIS4" s="18"/>
      <c r="AIT4" s="18"/>
      <c r="AIU4" s="18"/>
      <c r="AIV4" s="18"/>
      <c r="AIW4" s="18"/>
      <c r="AIX4" s="18"/>
      <c r="AIY4" s="18"/>
      <c r="AIZ4" s="18"/>
      <c r="AJA4" s="18"/>
      <c r="AJB4" s="18"/>
      <c r="AJC4" s="18"/>
      <c r="AJD4" s="18"/>
      <c r="AJE4" s="18"/>
      <c r="AJF4" s="18"/>
      <c r="AJG4" s="18"/>
      <c r="AJH4" s="18"/>
      <c r="AJI4" s="18"/>
      <c r="AJJ4" s="18"/>
      <c r="AJK4" s="18"/>
      <c r="AJL4" s="18"/>
      <c r="AJM4" s="18"/>
      <c r="AJN4" s="18"/>
      <c r="AJO4" s="18"/>
      <c r="AJP4" s="18"/>
      <c r="AJQ4" s="18"/>
      <c r="AJR4" s="18"/>
      <c r="AJS4" s="18"/>
      <c r="AJT4" s="18"/>
      <c r="AJU4" s="18"/>
      <c r="AJV4" s="18"/>
      <c r="AJW4" s="18"/>
      <c r="AJX4" s="18"/>
      <c r="AJY4" s="18"/>
      <c r="AJZ4" s="18"/>
      <c r="AKA4" s="18"/>
      <c r="AKB4" s="18"/>
      <c r="AKC4" s="18"/>
      <c r="AKD4" s="18"/>
      <c r="AKE4" s="18"/>
      <c r="AKF4" s="18"/>
      <c r="AKG4" s="18"/>
      <c r="AKH4" s="18"/>
      <c r="AKI4" s="18"/>
      <c r="AKJ4" s="18"/>
      <c r="AKK4" s="18"/>
      <c r="AKL4" s="18"/>
      <c r="AKM4" s="18"/>
      <c r="AKN4" s="18"/>
      <c r="AKO4" s="18"/>
      <c r="AKP4" s="18"/>
      <c r="AKQ4" s="18"/>
      <c r="AKR4" s="18"/>
      <c r="AKS4" s="18"/>
      <c r="AKT4" s="18"/>
      <c r="AKU4" s="18"/>
      <c r="AKV4" s="18"/>
      <c r="AKW4" s="18"/>
      <c r="AKX4" s="18"/>
      <c r="AKY4" s="18"/>
      <c r="AKZ4" s="18"/>
      <c r="ALA4" s="18"/>
      <c r="ALB4" s="18"/>
      <c r="ALC4" s="18"/>
      <c r="ALD4" s="18"/>
      <c r="ALE4" s="18"/>
      <c r="ALF4" s="18"/>
      <c r="ALG4" s="18"/>
      <c r="ALH4" s="18"/>
      <c r="ALI4" s="18"/>
      <c r="ALJ4" s="18"/>
      <c r="ALK4" s="18"/>
      <c r="ALL4" s="18"/>
      <c r="ALM4" s="18"/>
      <c r="ALN4" s="18"/>
      <c r="ALO4" s="18"/>
      <c r="ALP4" s="18"/>
      <c r="ALQ4" s="18"/>
      <c r="ALR4" s="18"/>
      <c r="ALS4" s="18"/>
      <c r="ALT4" s="18"/>
      <c r="ALU4" s="18"/>
      <c r="ALV4" s="18"/>
      <c r="ALW4" s="18"/>
      <c r="ALX4" s="18"/>
      <c r="ALY4" s="18"/>
      <c r="ALZ4" s="18"/>
      <c r="AMA4" s="18"/>
      <c r="AMB4" s="18"/>
      <c r="AMC4" s="18"/>
      <c r="AMD4" s="18"/>
      <c r="AME4" s="18"/>
      <c r="AMF4" s="18"/>
      <c r="AMG4" s="18"/>
      <c r="AMH4" s="18"/>
      <c r="AMI4" s="18"/>
      <c r="AMJ4" s="18"/>
      <c r="AMK4" s="18"/>
      <c r="AML4" s="18"/>
      <c r="AMM4" s="18"/>
      <c r="AMN4" s="18"/>
      <c r="AMO4" s="18"/>
      <c r="AMP4" s="18"/>
      <c r="AMQ4" s="18"/>
      <c r="AMR4" s="18"/>
      <c r="AMS4" s="18"/>
      <c r="AMT4" s="18"/>
      <c r="AMU4" s="18"/>
      <c r="AMV4" s="18"/>
      <c r="AMW4" s="18"/>
      <c r="AMX4" s="18"/>
      <c r="AMY4" s="18"/>
      <c r="AMZ4" s="18"/>
      <c r="ANA4" s="18"/>
      <c r="ANB4" s="18"/>
      <c r="ANC4" s="18"/>
      <c r="AND4" s="18"/>
      <c r="ANE4" s="18"/>
      <c r="ANF4" s="18"/>
      <c r="ANG4" s="18"/>
      <c r="ANH4" s="18"/>
      <c r="ANI4" s="18"/>
      <c r="ANJ4" s="18"/>
      <c r="ANK4" s="18"/>
      <c r="ANL4" s="18"/>
      <c r="ANM4" s="18"/>
      <c r="ANN4" s="18"/>
      <c r="ANO4" s="18"/>
      <c r="ANP4" s="18"/>
      <c r="ANQ4" s="18"/>
      <c r="ANR4" s="18"/>
      <c r="ANS4" s="18"/>
      <c r="ANT4" s="18"/>
      <c r="ANU4" s="18"/>
      <c r="ANV4" s="18"/>
      <c r="ANW4" s="18"/>
      <c r="ANX4" s="18"/>
      <c r="ANY4" s="18"/>
      <c r="ANZ4" s="18"/>
      <c r="AOA4" s="18"/>
      <c r="AOB4" s="18"/>
      <c r="AOC4" s="18"/>
      <c r="AOD4" s="18"/>
      <c r="AOE4" s="18"/>
      <c r="AOF4" s="18"/>
      <c r="AOG4" s="18"/>
      <c r="AOH4" s="18"/>
      <c r="AOI4" s="18"/>
      <c r="AOJ4" s="18"/>
      <c r="AOK4" s="18"/>
      <c r="AOL4" s="18"/>
      <c r="AOM4" s="18"/>
      <c r="AON4" s="18"/>
      <c r="AOO4" s="18"/>
      <c r="AOP4" s="18"/>
      <c r="AOQ4" s="18"/>
      <c r="AOR4" s="18"/>
      <c r="AOS4" s="18"/>
      <c r="AOT4" s="18"/>
      <c r="AOU4" s="18"/>
      <c r="AOV4" s="18"/>
      <c r="AOW4" s="18"/>
      <c r="AOX4" s="18"/>
      <c r="AOY4" s="18"/>
      <c r="AOZ4" s="18"/>
      <c r="APA4" s="18"/>
      <c r="APB4" s="18"/>
      <c r="APC4" s="18"/>
      <c r="APD4" s="18"/>
      <c r="APE4" s="18"/>
      <c r="APF4" s="18"/>
      <c r="APG4" s="18"/>
      <c r="APH4" s="18"/>
      <c r="API4" s="18"/>
      <c r="APJ4" s="18"/>
      <c r="APK4" s="18"/>
      <c r="APL4" s="18"/>
      <c r="APM4" s="18"/>
      <c r="APN4" s="18"/>
      <c r="APO4" s="18"/>
      <c r="APP4" s="18"/>
      <c r="APQ4" s="18"/>
      <c r="APR4" s="18"/>
      <c r="APS4" s="18"/>
      <c r="APT4" s="18"/>
      <c r="APU4" s="18"/>
      <c r="APV4" s="18"/>
      <c r="APW4" s="18"/>
      <c r="APX4" s="18"/>
      <c r="APY4" s="18"/>
      <c r="APZ4" s="18"/>
      <c r="AQA4" s="18"/>
      <c r="AQB4" s="18"/>
      <c r="AQC4" s="18"/>
      <c r="AQD4" s="18"/>
      <c r="AQE4" s="18"/>
      <c r="AQF4" s="18"/>
      <c r="AQG4" s="18"/>
      <c r="AQH4" s="18"/>
      <c r="AQI4" s="18"/>
      <c r="AQJ4" s="18"/>
      <c r="AQK4" s="18"/>
      <c r="AQL4" s="18"/>
      <c r="AQM4" s="18"/>
      <c r="AQN4" s="18"/>
      <c r="AQO4" s="18"/>
      <c r="AQP4" s="18"/>
      <c r="AQQ4" s="18"/>
      <c r="AQR4" s="18"/>
      <c r="AQS4" s="18"/>
      <c r="AQT4" s="18"/>
      <c r="AQU4" s="18"/>
      <c r="AQV4" s="18"/>
      <c r="AQW4" s="18"/>
      <c r="AQX4" s="18"/>
      <c r="AQY4" s="18"/>
      <c r="AQZ4" s="18"/>
      <c r="ARA4" s="18"/>
      <c r="ARB4" s="18"/>
      <c r="ARC4" s="18"/>
      <c r="ARD4" s="18"/>
      <c r="ARE4" s="18"/>
      <c r="ARF4" s="18"/>
      <c r="ARG4" s="18"/>
      <c r="ARH4" s="18"/>
      <c r="ARI4" s="18"/>
      <c r="ARJ4" s="18"/>
      <c r="ARK4" s="18"/>
      <c r="ARL4" s="18"/>
      <c r="ARM4" s="18"/>
      <c r="ARN4" s="18"/>
      <c r="ARO4" s="18"/>
      <c r="ARP4" s="18"/>
      <c r="ARQ4" s="18"/>
      <c r="ARR4" s="18"/>
      <c r="ARS4" s="18"/>
      <c r="ART4" s="18"/>
      <c r="ARU4" s="18"/>
      <c r="ARV4" s="18"/>
      <c r="ARW4" s="18"/>
      <c r="ARX4" s="18"/>
      <c r="ARY4" s="18"/>
      <c r="ARZ4" s="18"/>
      <c r="ASA4" s="18"/>
      <c r="ASB4" s="18"/>
      <c r="ASC4" s="18"/>
      <c r="ASD4" s="18"/>
      <c r="ASE4" s="18"/>
      <c r="ASF4" s="18"/>
      <c r="ASG4" s="18"/>
      <c r="ASH4" s="18"/>
      <c r="ASI4" s="18"/>
      <c r="ASJ4" s="18"/>
      <c r="ASK4" s="18"/>
      <c r="ASL4" s="18"/>
      <c r="ASM4" s="18"/>
      <c r="ASN4" s="18"/>
      <c r="ASO4" s="18"/>
      <c r="ASP4" s="18"/>
      <c r="ASQ4" s="18"/>
      <c r="ASR4" s="18"/>
      <c r="ASS4" s="18"/>
      <c r="AST4" s="18"/>
      <c r="ASU4" s="18"/>
      <c r="ASV4" s="18"/>
      <c r="ASW4" s="18"/>
      <c r="ASX4" s="18"/>
      <c r="ASY4" s="18"/>
      <c r="ASZ4" s="18"/>
      <c r="ATA4" s="18"/>
      <c r="ATB4" s="18"/>
      <c r="ATC4" s="18"/>
      <c r="ATD4" s="18"/>
      <c r="ATE4" s="18"/>
      <c r="ATF4" s="18"/>
      <c r="ATG4" s="18"/>
      <c r="ATH4" s="18"/>
      <c r="ATI4" s="18"/>
      <c r="ATJ4" s="18"/>
      <c r="ATK4" s="18"/>
      <c r="ATL4" s="18"/>
      <c r="ATM4" s="18"/>
      <c r="ATN4" s="18"/>
      <c r="ATO4" s="18"/>
      <c r="ATP4" s="18"/>
      <c r="ATQ4" s="18"/>
      <c r="ATR4" s="18"/>
      <c r="ATS4" s="18"/>
      <c r="ATT4" s="18"/>
      <c r="ATU4" s="18"/>
      <c r="ATV4" s="18"/>
      <c r="ATW4" s="18"/>
      <c r="ATX4" s="18"/>
      <c r="ATY4" s="18"/>
      <c r="ATZ4" s="18"/>
      <c r="AUA4" s="18"/>
      <c r="AUB4" s="18"/>
      <c r="AUC4" s="18"/>
      <c r="AUD4" s="18"/>
      <c r="AUE4" s="18"/>
      <c r="AUF4" s="18"/>
      <c r="AUG4" s="18"/>
      <c r="AUH4" s="18"/>
      <c r="AUI4" s="18"/>
      <c r="AUJ4" s="18"/>
      <c r="AUK4" s="18"/>
      <c r="AUL4" s="18"/>
      <c r="AUM4" s="18"/>
      <c r="AUN4" s="18"/>
      <c r="AUO4" s="18"/>
      <c r="AUP4" s="18"/>
      <c r="AUQ4" s="18"/>
      <c r="AUR4" s="18"/>
      <c r="AUS4" s="18"/>
      <c r="AUT4" s="18"/>
      <c r="AUU4" s="18"/>
      <c r="AUV4" s="18"/>
      <c r="AUW4" s="18"/>
      <c r="AUX4" s="18"/>
      <c r="AUY4" s="18"/>
      <c r="AUZ4" s="18"/>
      <c r="AVA4" s="18"/>
      <c r="AVB4" s="18"/>
      <c r="AVC4" s="18"/>
      <c r="AVD4" s="18"/>
      <c r="AVE4" s="18"/>
      <c r="AVF4" s="18"/>
      <c r="AVG4" s="18"/>
      <c r="AVH4" s="18"/>
      <c r="AVI4" s="18"/>
      <c r="AVJ4" s="18"/>
      <c r="AVK4" s="18"/>
      <c r="AVL4" s="18"/>
      <c r="AVM4" s="18"/>
      <c r="AVN4" s="18"/>
      <c r="AVO4" s="18"/>
      <c r="AVP4" s="18"/>
      <c r="AVQ4" s="18"/>
      <c r="AVR4" s="18"/>
      <c r="AVS4" s="18"/>
      <c r="AVT4" s="18"/>
      <c r="AVU4" s="18"/>
      <c r="AVV4" s="18"/>
      <c r="AVW4" s="18"/>
      <c r="AVX4" s="18"/>
      <c r="AVY4" s="18"/>
      <c r="AVZ4" s="18"/>
      <c r="AWA4" s="18"/>
      <c r="AWB4" s="18"/>
      <c r="AWC4" s="18"/>
      <c r="AWD4" s="18"/>
      <c r="AWE4" s="18"/>
      <c r="AWF4" s="18"/>
      <c r="AWG4" s="18"/>
      <c r="AWH4" s="18"/>
      <c r="AWI4" s="18"/>
      <c r="AWJ4" s="18"/>
      <c r="AWK4" s="18"/>
      <c r="AWL4" s="18"/>
      <c r="AWM4" s="18"/>
      <c r="AWN4" s="18"/>
      <c r="AWO4" s="18"/>
      <c r="AWP4" s="18"/>
      <c r="AWQ4" s="18"/>
      <c r="AWR4" s="18"/>
      <c r="AWS4" s="18"/>
      <c r="AWT4" s="18"/>
      <c r="AWU4" s="18"/>
      <c r="AWV4" s="18"/>
      <c r="AWW4" s="18"/>
      <c r="AWX4" s="18"/>
      <c r="AWY4" s="18"/>
      <c r="AWZ4" s="18"/>
      <c r="AXA4" s="18"/>
      <c r="AXB4" s="18"/>
      <c r="AXC4" s="18"/>
      <c r="AXD4" s="18"/>
      <c r="AXE4" s="18"/>
      <c r="AXF4" s="18"/>
      <c r="AXG4" s="18"/>
      <c r="AXH4" s="18"/>
      <c r="AXI4" s="18"/>
      <c r="AXJ4" s="18"/>
      <c r="AXK4" s="18"/>
      <c r="AXL4" s="18"/>
      <c r="AXM4" s="18"/>
      <c r="AXN4" s="18"/>
      <c r="AXO4" s="18"/>
      <c r="AXP4" s="18"/>
      <c r="AXQ4" s="18"/>
      <c r="AXR4" s="18"/>
      <c r="AXS4" s="18"/>
      <c r="AXT4" s="18"/>
      <c r="AXU4" s="18"/>
      <c r="AXV4" s="18"/>
      <c r="AXW4" s="18"/>
      <c r="AXX4" s="18"/>
      <c r="AXY4" s="18"/>
      <c r="AXZ4" s="18"/>
      <c r="AYA4" s="18"/>
      <c r="AYB4" s="18"/>
      <c r="AYC4" s="18"/>
      <c r="AYD4" s="18"/>
      <c r="AYE4" s="18"/>
      <c r="AYF4" s="18"/>
      <c r="AYG4" s="18"/>
      <c r="AYH4" s="18"/>
      <c r="AYI4" s="18"/>
      <c r="AYJ4" s="18"/>
      <c r="AYK4" s="18"/>
      <c r="AYL4" s="18"/>
      <c r="AYM4" s="18"/>
      <c r="AYN4" s="18"/>
      <c r="AYO4" s="18"/>
      <c r="AYP4" s="18"/>
      <c r="AYQ4" s="18"/>
      <c r="AYR4" s="18"/>
      <c r="AYS4" s="18"/>
      <c r="AYT4" s="18"/>
      <c r="AYU4" s="18"/>
      <c r="AYV4" s="18"/>
      <c r="AYW4" s="18"/>
      <c r="AYX4" s="18"/>
      <c r="AYY4" s="18"/>
      <c r="AYZ4" s="18"/>
      <c r="AZA4" s="18"/>
      <c r="AZB4" s="18"/>
      <c r="AZC4" s="18"/>
      <c r="AZD4" s="18"/>
      <c r="AZE4" s="18"/>
      <c r="AZF4" s="18"/>
      <c r="AZG4" s="18"/>
      <c r="AZH4" s="18"/>
      <c r="AZI4" s="18"/>
      <c r="AZJ4" s="18"/>
      <c r="AZK4" s="18"/>
      <c r="AZL4" s="18"/>
      <c r="AZM4" s="18"/>
      <c r="AZN4" s="18"/>
      <c r="AZO4" s="18"/>
      <c r="AZP4" s="18"/>
      <c r="AZQ4" s="18"/>
      <c r="AZR4" s="18"/>
      <c r="AZS4" s="18"/>
      <c r="AZT4" s="18"/>
      <c r="AZU4" s="18"/>
      <c r="AZV4" s="18"/>
      <c r="AZW4" s="18"/>
      <c r="AZX4" s="18"/>
      <c r="AZY4" s="18"/>
      <c r="AZZ4" s="18"/>
      <c r="BAA4" s="18"/>
      <c r="BAB4" s="18"/>
      <c r="BAC4" s="18"/>
      <c r="BAD4" s="18"/>
      <c r="BAE4" s="18"/>
      <c r="BAF4" s="18"/>
      <c r="BAG4" s="18"/>
      <c r="BAH4" s="18"/>
      <c r="BAI4" s="18"/>
      <c r="BAJ4" s="18"/>
      <c r="BAK4" s="18"/>
      <c r="BAL4" s="18"/>
      <c r="BAM4" s="18"/>
      <c r="BAN4" s="18"/>
      <c r="BAO4" s="18"/>
      <c r="BAP4" s="18"/>
      <c r="BAQ4" s="18"/>
      <c r="BAR4" s="18"/>
      <c r="BAS4" s="18"/>
      <c r="BAT4" s="18"/>
      <c r="BAU4" s="18"/>
      <c r="BAV4" s="18"/>
      <c r="BAW4" s="18"/>
      <c r="BAX4" s="18"/>
      <c r="BAY4" s="18"/>
      <c r="BAZ4" s="18"/>
      <c r="BBA4" s="18"/>
      <c r="BBB4" s="18"/>
      <c r="BBC4" s="18"/>
      <c r="BBD4" s="18"/>
      <c r="BBE4" s="18"/>
      <c r="BBF4" s="18"/>
      <c r="BBG4" s="18"/>
      <c r="BBH4" s="18"/>
      <c r="BBI4" s="18"/>
      <c r="BBJ4" s="18"/>
      <c r="BBK4" s="18"/>
      <c r="BBL4" s="18"/>
      <c r="BBM4" s="18"/>
      <c r="BBN4" s="18"/>
      <c r="BBO4" s="18"/>
      <c r="BBP4" s="18"/>
      <c r="BBQ4" s="18"/>
      <c r="BBR4" s="18"/>
      <c r="BBS4" s="18"/>
      <c r="BBT4" s="18"/>
      <c r="BBU4" s="18"/>
      <c r="BBV4" s="18"/>
      <c r="BBW4" s="18"/>
      <c r="BBX4" s="18"/>
      <c r="BBY4" s="18"/>
      <c r="BBZ4" s="18"/>
      <c r="BCA4" s="18"/>
      <c r="BCB4" s="18"/>
      <c r="BCC4" s="18"/>
      <c r="BCD4" s="18"/>
      <c r="BCE4" s="18"/>
      <c r="BCF4" s="18"/>
      <c r="BCG4" s="18"/>
      <c r="BCH4" s="18"/>
      <c r="BCI4" s="18"/>
      <c r="BCJ4" s="18"/>
      <c r="BCK4" s="18"/>
      <c r="BCL4" s="18"/>
      <c r="BCM4" s="18"/>
      <c r="BCN4" s="18"/>
      <c r="BCO4" s="18"/>
      <c r="BCP4" s="18"/>
      <c r="BCQ4" s="18"/>
      <c r="BCR4" s="18"/>
      <c r="BCS4" s="18"/>
      <c r="BCT4" s="18"/>
      <c r="BCU4" s="18"/>
      <c r="BCV4" s="18"/>
      <c r="BCW4" s="18"/>
      <c r="BCX4" s="18"/>
      <c r="BCY4" s="18"/>
      <c r="BCZ4" s="18"/>
      <c r="BDA4" s="18"/>
      <c r="BDB4" s="18"/>
      <c r="BDC4" s="18"/>
      <c r="BDD4" s="18"/>
      <c r="BDE4" s="18"/>
      <c r="BDF4" s="18"/>
      <c r="BDG4" s="18"/>
      <c r="BDH4" s="18"/>
      <c r="BDI4" s="18"/>
      <c r="BDJ4" s="18"/>
      <c r="BDK4" s="18"/>
      <c r="BDL4" s="18"/>
      <c r="BDM4" s="18"/>
      <c r="BDN4" s="18"/>
      <c r="BDO4" s="18"/>
      <c r="BDP4" s="18"/>
      <c r="BDQ4" s="18"/>
      <c r="BDR4" s="18"/>
      <c r="BDS4" s="18"/>
      <c r="BDT4" s="18"/>
      <c r="BDU4" s="18"/>
      <c r="BDV4" s="18"/>
      <c r="BDW4" s="18"/>
      <c r="BDX4" s="18"/>
      <c r="BDY4" s="18"/>
      <c r="BDZ4" s="18"/>
      <c r="BEA4" s="18"/>
      <c r="BEB4" s="18"/>
      <c r="BEC4" s="18"/>
      <c r="BED4" s="18"/>
      <c r="BEE4" s="18"/>
      <c r="BEF4" s="18"/>
      <c r="BEG4" s="18"/>
      <c r="BEH4" s="18"/>
      <c r="BEI4" s="18"/>
      <c r="BEJ4" s="18"/>
      <c r="BEK4" s="18"/>
      <c r="BEL4" s="18"/>
      <c r="BEM4" s="18"/>
      <c r="BEN4" s="18"/>
      <c r="BEO4" s="18"/>
      <c r="BEP4" s="18"/>
      <c r="BEQ4" s="18"/>
      <c r="BER4" s="18"/>
      <c r="BES4" s="18"/>
      <c r="BET4" s="18"/>
      <c r="BEU4" s="18"/>
      <c r="BEV4" s="18"/>
      <c r="BEW4" s="18"/>
      <c r="BEX4" s="18"/>
      <c r="BEY4" s="18"/>
      <c r="BEZ4" s="18"/>
      <c r="BFA4" s="18"/>
      <c r="BFB4" s="18"/>
      <c r="BFC4" s="18"/>
      <c r="BFD4" s="18"/>
      <c r="BFE4" s="18"/>
      <c r="BFF4" s="18"/>
      <c r="BFG4" s="18"/>
      <c r="BFH4" s="18"/>
      <c r="BFI4" s="18"/>
      <c r="BFJ4" s="18"/>
      <c r="BFK4" s="18"/>
      <c r="BFL4" s="18"/>
      <c r="BFM4" s="18"/>
      <c r="BFN4" s="18"/>
      <c r="BFO4" s="18"/>
      <c r="BFP4" s="18"/>
      <c r="BFQ4" s="18"/>
      <c r="BFR4" s="18"/>
      <c r="BFS4" s="18"/>
      <c r="BFT4" s="18"/>
      <c r="BFU4" s="18"/>
      <c r="BFV4" s="18"/>
      <c r="BFW4" s="18"/>
      <c r="BFX4" s="18"/>
      <c r="BFY4" s="18"/>
      <c r="BFZ4" s="18"/>
      <c r="BGA4" s="18"/>
      <c r="BGB4" s="18"/>
      <c r="BGC4" s="18"/>
      <c r="BGD4" s="18"/>
      <c r="BGE4" s="18"/>
      <c r="BGF4" s="18"/>
      <c r="BGG4" s="18"/>
      <c r="BGH4" s="18"/>
      <c r="BGI4" s="18"/>
      <c r="BGJ4" s="18"/>
      <c r="BGK4" s="18"/>
      <c r="BGL4" s="18"/>
      <c r="BGM4" s="18"/>
      <c r="BGN4" s="18"/>
      <c r="BGO4" s="18"/>
      <c r="BGP4" s="18"/>
      <c r="BGQ4" s="18"/>
      <c r="BGR4" s="18"/>
      <c r="BGS4" s="18"/>
      <c r="BGT4" s="18"/>
      <c r="BGU4" s="18"/>
      <c r="BGV4" s="18"/>
      <c r="BGW4" s="18"/>
      <c r="BGX4" s="18"/>
      <c r="BGY4" s="18"/>
      <c r="BGZ4" s="18"/>
      <c r="BHA4" s="18"/>
      <c r="BHB4" s="18"/>
      <c r="BHC4" s="18"/>
      <c r="BHD4" s="18"/>
      <c r="BHE4" s="18"/>
      <c r="BHF4" s="18"/>
      <c r="BHG4" s="18"/>
      <c r="BHH4" s="18"/>
      <c r="BHI4" s="18"/>
      <c r="BHJ4" s="18"/>
      <c r="BHK4" s="18"/>
      <c r="BHL4" s="18"/>
      <c r="BHM4" s="18"/>
      <c r="BHN4" s="18"/>
      <c r="BHO4" s="18"/>
      <c r="BHP4" s="18"/>
      <c r="BHQ4" s="18"/>
      <c r="BHR4" s="18"/>
      <c r="BHS4" s="18"/>
      <c r="BHT4" s="18"/>
      <c r="BHU4" s="18"/>
      <c r="BHV4" s="18"/>
      <c r="BHW4" s="18"/>
      <c r="BHX4" s="18"/>
      <c r="BHY4" s="18"/>
      <c r="BHZ4" s="18"/>
      <c r="BIA4" s="18"/>
      <c r="BIB4" s="18"/>
      <c r="BIC4" s="18"/>
      <c r="BID4" s="18"/>
      <c r="BIE4" s="18"/>
      <c r="BIF4" s="18"/>
      <c r="BIG4" s="18"/>
      <c r="BIH4" s="18"/>
      <c r="BII4" s="18"/>
      <c r="BIJ4" s="18"/>
      <c r="BIK4" s="18"/>
      <c r="BIL4" s="18"/>
      <c r="BIM4" s="18"/>
      <c r="BIN4" s="18"/>
      <c r="BIO4" s="18"/>
      <c r="BIP4" s="18"/>
      <c r="BIQ4" s="18"/>
      <c r="BIR4" s="18"/>
      <c r="BIS4" s="18"/>
      <c r="BIT4" s="18"/>
      <c r="BIU4" s="18"/>
      <c r="BIV4" s="18"/>
      <c r="BIW4" s="18"/>
      <c r="BIX4" s="18"/>
      <c r="BIY4" s="18"/>
      <c r="BIZ4" s="18"/>
      <c r="BJA4" s="18"/>
      <c r="BJB4" s="18"/>
      <c r="BJC4" s="18"/>
      <c r="BJD4" s="18"/>
      <c r="BJE4" s="18"/>
      <c r="BJF4" s="18"/>
      <c r="BJG4" s="18"/>
      <c r="BJH4" s="18"/>
      <c r="BJI4" s="18"/>
      <c r="BJJ4" s="18"/>
      <c r="BJK4" s="18"/>
      <c r="BJL4" s="18"/>
      <c r="BJM4" s="18"/>
      <c r="BJN4" s="18"/>
      <c r="BJO4" s="18"/>
      <c r="BJP4" s="18"/>
      <c r="BJQ4" s="18"/>
      <c r="BJR4" s="18"/>
      <c r="BJS4" s="18"/>
      <c r="BJT4" s="18"/>
      <c r="BJU4" s="18"/>
      <c r="BJV4" s="18"/>
      <c r="BJW4" s="18"/>
      <c r="BJX4" s="18"/>
      <c r="BJY4" s="18"/>
      <c r="BJZ4" s="18"/>
      <c r="BKA4" s="18"/>
      <c r="BKB4" s="18"/>
      <c r="BKC4" s="18"/>
      <c r="BKD4" s="18"/>
      <c r="BKE4" s="18"/>
      <c r="BKF4" s="18"/>
      <c r="BKG4" s="18"/>
      <c r="BKH4" s="18"/>
      <c r="BKI4" s="18"/>
      <c r="BKJ4" s="18"/>
      <c r="BKK4" s="18"/>
      <c r="BKL4" s="18"/>
      <c r="BKM4" s="18"/>
      <c r="BKN4" s="18"/>
      <c r="BKO4" s="18"/>
      <c r="BKP4" s="18"/>
      <c r="BKQ4" s="18"/>
      <c r="BKR4" s="18"/>
      <c r="BKS4" s="18"/>
      <c r="BKT4" s="18"/>
      <c r="BKU4" s="18"/>
      <c r="BKV4" s="18"/>
      <c r="BKW4" s="18"/>
      <c r="BKX4" s="18"/>
      <c r="BKY4" s="18"/>
      <c r="BKZ4" s="18"/>
      <c r="BLA4" s="18"/>
      <c r="BLB4" s="18"/>
      <c r="BLC4" s="18"/>
      <c r="BLD4" s="18"/>
      <c r="BLE4" s="18"/>
      <c r="BLF4" s="18"/>
      <c r="BLG4" s="18"/>
      <c r="BLH4" s="18"/>
      <c r="BLI4" s="18"/>
      <c r="BLJ4" s="18"/>
      <c r="BLK4" s="18"/>
      <c r="BLL4" s="18"/>
      <c r="BLM4" s="18"/>
      <c r="BLN4" s="18"/>
      <c r="BLO4" s="18"/>
      <c r="BLP4" s="18"/>
      <c r="BLQ4" s="18"/>
      <c r="BLR4" s="18"/>
      <c r="BLS4" s="18"/>
      <c r="BLT4" s="18"/>
      <c r="BLU4" s="18"/>
      <c r="BLV4" s="18"/>
      <c r="BLW4" s="18"/>
      <c r="BLX4" s="18"/>
      <c r="BLY4" s="18"/>
      <c r="BLZ4" s="18"/>
      <c r="BMA4" s="18"/>
      <c r="BMB4" s="18"/>
      <c r="BMC4" s="18"/>
      <c r="BMD4" s="18"/>
      <c r="BME4" s="18"/>
      <c r="BMF4" s="18"/>
      <c r="BMG4" s="18"/>
      <c r="BMH4" s="18"/>
      <c r="BMI4" s="18"/>
      <c r="BMJ4" s="18"/>
      <c r="BMK4" s="18"/>
      <c r="BML4" s="18"/>
      <c r="BMM4" s="18"/>
      <c r="BMN4" s="18"/>
      <c r="BMO4" s="18"/>
      <c r="BMP4" s="18"/>
      <c r="BMQ4" s="18"/>
      <c r="BMR4" s="18"/>
      <c r="BMS4" s="18"/>
      <c r="BMT4" s="18"/>
    </row>
    <row r="5" spans="1:1710" s="115" customFormat="1" ht="16.149999999999999" customHeight="1" thickBot="1" x14ac:dyDescent="0.25">
      <c r="A5" s="293" t="s">
        <v>292</v>
      </c>
      <c r="B5" s="334"/>
      <c r="C5" s="337"/>
      <c r="D5" s="33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c r="AJQ5" s="18"/>
      <c r="AJR5" s="18"/>
      <c r="AJS5" s="18"/>
      <c r="AJT5" s="18"/>
      <c r="AJU5" s="18"/>
      <c r="AJV5" s="18"/>
      <c r="AJW5" s="18"/>
      <c r="AJX5" s="18"/>
      <c r="AJY5" s="18"/>
      <c r="AJZ5" s="18"/>
      <c r="AKA5" s="18"/>
      <c r="AKB5" s="18"/>
      <c r="AKC5" s="18"/>
      <c r="AKD5" s="18"/>
      <c r="AKE5" s="18"/>
      <c r="AKF5" s="18"/>
      <c r="AKG5" s="18"/>
      <c r="AKH5" s="18"/>
      <c r="AKI5" s="18"/>
      <c r="AKJ5" s="18"/>
      <c r="AKK5" s="18"/>
      <c r="AKL5" s="18"/>
      <c r="AKM5" s="18"/>
      <c r="AKN5" s="18"/>
      <c r="AKO5" s="18"/>
      <c r="AKP5" s="18"/>
      <c r="AKQ5" s="18"/>
      <c r="AKR5" s="18"/>
      <c r="AKS5" s="18"/>
      <c r="AKT5" s="18"/>
      <c r="AKU5" s="18"/>
      <c r="AKV5" s="18"/>
      <c r="AKW5" s="18"/>
      <c r="AKX5" s="18"/>
      <c r="AKY5" s="18"/>
      <c r="AKZ5" s="18"/>
      <c r="ALA5" s="18"/>
      <c r="ALB5" s="18"/>
      <c r="ALC5" s="18"/>
      <c r="ALD5" s="18"/>
      <c r="ALE5" s="18"/>
      <c r="ALF5" s="18"/>
      <c r="ALG5" s="18"/>
      <c r="ALH5" s="18"/>
      <c r="ALI5" s="18"/>
      <c r="ALJ5" s="18"/>
      <c r="ALK5" s="18"/>
      <c r="ALL5" s="18"/>
      <c r="ALM5" s="18"/>
      <c r="ALN5" s="18"/>
      <c r="ALO5" s="18"/>
      <c r="ALP5" s="18"/>
      <c r="ALQ5" s="18"/>
      <c r="ALR5" s="18"/>
      <c r="ALS5" s="18"/>
      <c r="ALT5" s="18"/>
      <c r="ALU5" s="18"/>
      <c r="ALV5" s="18"/>
      <c r="ALW5" s="18"/>
      <c r="ALX5" s="18"/>
      <c r="ALY5" s="18"/>
      <c r="ALZ5" s="18"/>
      <c r="AMA5" s="18"/>
      <c r="AMB5" s="18"/>
      <c r="AMC5" s="18"/>
      <c r="AMD5" s="18"/>
      <c r="AME5" s="18"/>
      <c r="AMF5" s="18"/>
      <c r="AMG5" s="18"/>
      <c r="AMH5" s="18"/>
      <c r="AMI5" s="18"/>
      <c r="AMJ5" s="18"/>
      <c r="AMK5" s="18"/>
      <c r="AML5" s="18"/>
      <c r="AMM5" s="18"/>
      <c r="AMN5" s="18"/>
      <c r="AMO5" s="18"/>
      <c r="AMP5" s="18"/>
      <c r="AMQ5" s="18"/>
      <c r="AMR5" s="18"/>
      <c r="AMS5" s="18"/>
      <c r="AMT5" s="18"/>
      <c r="AMU5" s="18"/>
      <c r="AMV5" s="18"/>
      <c r="AMW5" s="18"/>
      <c r="AMX5" s="18"/>
      <c r="AMY5" s="18"/>
      <c r="AMZ5" s="18"/>
      <c r="ANA5" s="18"/>
      <c r="ANB5" s="18"/>
      <c r="ANC5" s="18"/>
      <c r="AND5" s="18"/>
      <c r="ANE5" s="18"/>
      <c r="ANF5" s="18"/>
      <c r="ANG5" s="18"/>
      <c r="ANH5" s="18"/>
      <c r="ANI5" s="18"/>
      <c r="ANJ5" s="18"/>
      <c r="ANK5" s="18"/>
      <c r="ANL5" s="18"/>
      <c r="ANM5" s="18"/>
      <c r="ANN5" s="18"/>
      <c r="ANO5" s="18"/>
      <c r="ANP5" s="18"/>
      <c r="ANQ5" s="18"/>
      <c r="ANR5" s="18"/>
      <c r="ANS5" s="18"/>
      <c r="ANT5" s="18"/>
      <c r="ANU5" s="18"/>
      <c r="ANV5" s="18"/>
      <c r="ANW5" s="18"/>
      <c r="ANX5" s="18"/>
      <c r="ANY5" s="18"/>
      <c r="ANZ5" s="18"/>
      <c r="AOA5" s="18"/>
      <c r="AOB5" s="18"/>
      <c r="AOC5" s="18"/>
      <c r="AOD5" s="18"/>
      <c r="AOE5" s="18"/>
      <c r="AOF5" s="18"/>
      <c r="AOG5" s="18"/>
      <c r="AOH5" s="18"/>
      <c r="AOI5" s="18"/>
      <c r="AOJ5" s="18"/>
      <c r="AOK5" s="18"/>
      <c r="AOL5" s="18"/>
      <c r="AOM5" s="18"/>
      <c r="AON5" s="18"/>
      <c r="AOO5" s="18"/>
      <c r="AOP5" s="18"/>
      <c r="AOQ5" s="18"/>
      <c r="AOR5" s="18"/>
      <c r="AOS5" s="18"/>
      <c r="AOT5" s="18"/>
      <c r="AOU5" s="18"/>
      <c r="AOV5" s="18"/>
      <c r="AOW5" s="18"/>
      <c r="AOX5" s="18"/>
      <c r="AOY5" s="18"/>
      <c r="AOZ5" s="18"/>
      <c r="APA5" s="18"/>
      <c r="APB5" s="18"/>
      <c r="APC5" s="18"/>
      <c r="APD5" s="18"/>
      <c r="APE5" s="18"/>
      <c r="APF5" s="18"/>
      <c r="APG5" s="18"/>
      <c r="APH5" s="18"/>
      <c r="API5" s="18"/>
      <c r="APJ5" s="18"/>
      <c r="APK5" s="18"/>
      <c r="APL5" s="18"/>
      <c r="APM5" s="18"/>
      <c r="APN5" s="18"/>
      <c r="APO5" s="18"/>
      <c r="APP5" s="18"/>
      <c r="APQ5" s="18"/>
      <c r="APR5" s="18"/>
      <c r="APS5" s="18"/>
      <c r="APT5" s="18"/>
      <c r="APU5" s="18"/>
      <c r="APV5" s="18"/>
      <c r="APW5" s="18"/>
      <c r="APX5" s="18"/>
      <c r="APY5" s="18"/>
      <c r="APZ5" s="18"/>
      <c r="AQA5" s="18"/>
      <c r="AQB5" s="18"/>
      <c r="AQC5" s="18"/>
      <c r="AQD5" s="18"/>
      <c r="AQE5" s="18"/>
      <c r="AQF5" s="18"/>
      <c r="AQG5" s="18"/>
      <c r="AQH5" s="18"/>
      <c r="AQI5" s="18"/>
      <c r="AQJ5" s="18"/>
      <c r="AQK5" s="18"/>
      <c r="AQL5" s="18"/>
      <c r="AQM5" s="18"/>
      <c r="AQN5" s="18"/>
      <c r="AQO5" s="18"/>
      <c r="AQP5" s="18"/>
      <c r="AQQ5" s="18"/>
      <c r="AQR5" s="18"/>
      <c r="AQS5" s="18"/>
      <c r="AQT5" s="18"/>
      <c r="AQU5" s="18"/>
      <c r="AQV5" s="18"/>
      <c r="AQW5" s="18"/>
      <c r="AQX5" s="18"/>
      <c r="AQY5" s="18"/>
      <c r="AQZ5" s="18"/>
      <c r="ARA5" s="18"/>
      <c r="ARB5" s="18"/>
      <c r="ARC5" s="18"/>
      <c r="ARD5" s="18"/>
      <c r="ARE5" s="18"/>
      <c r="ARF5" s="18"/>
      <c r="ARG5" s="18"/>
      <c r="ARH5" s="18"/>
      <c r="ARI5" s="18"/>
      <c r="ARJ5" s="18"/>
      <c r="ARK5" s="18"/>
      <c r="ARL5" s="18"/>
      <c r="ARM5" s="18"/>
      <c r="ARN5" s="18"/>
      <c r="ARO5" s="18"/>
      <c r="ARP5" s="18"/>
      <c r="ARQ5" s="18"/>
      <c r="ARR5" s="18"/>
      <c r="ARS5" s="18"/>
      <c r="ART5" s="18"/>
      <c r="ARU5" s="18"/>
      <c r="ARV5" s="18"/>
      <c r="ARW5" s="18"/>
      <c r="ARX5" s="18"/>
      <c r="ARY5" s="18"/>
      <c r="ARZ5" s="18"/>
      <c r="ASA5" s="18"/>
      <c r="ASB5" s="18"/>
      <c r="ASC5" s="18"/>
      <c r="ASD5" s="18"/>
      <c r="ASE5" s="18"/>
      <c r="ASF5" s="18"/>
      <c r="ASG5" s="18"/>
      <c r="ASH5" s="18"/>
      <c r="ASI5" s="18"/>
      <c r="ASJ5" s="18"/>
      <c r="ASK5" s="18"/>
      <c r="ASL5" s="18"/>
      <c r="ASM5" s="18"/>
      <c r="ASN5" s="18"/>
      <c r="ASO5" s="18"/>
      <c r="ASP5" s="18"/>
      <c r="ASQ5" s="18"/>
      <c r="ASR5" s="18"/>
      <c r="ASS5" s="18"/>
      <c r="AST5" s="18"/>
      <c r="ASU5" s="18"/>
      <c r="ASV5" s="18"/>
      <c r="ASW5" s="18"/>
      <c r="ASX5" s="18"/>
      <c r="ASY5" s="18"/>
      <c r="ASZ5" s="18"/>
      <c r="ATA5" s="18"/>
      <c r="ATB5" s="18"/>
      <c r="ATC5" s="18"/>
      <c r="ATD5" s="18"/>
      <c r="ATE5" s="18"/>
      <c r="ATF5" s="18"/>
      <c r="ATG5" s="18"/>
      <c r="ATH5" s="18"/>
      <c r="ATI5" s="18"/>
      <c r="ATJ5" s="18"/>
      <c r="ATK5" s="18"/>
      <c r="ATL5" s="18"/>
      <c r="ATM5" s="18"/>
      <c r="ATN5" s="18"/>
      <c r="ATO5" s="18"/>
      <c r="ATP5" s="18"/>
      <c r="ATQ5" s="18"/>
      <c r="ATR5" s="18"/>
      <c r="ATS5" s="18"/>
      <c r="ATT5" s="18"/>
      <c r="ATU5" s="18"/>
      <c r="ATV5" s="18"/>
      <c r="ATW5" s="18"/>
      <c r="ATX5" s="18"/>
      <c r="ATY5" s="18"/>
      <c r="ATZ5" s="18"/>
      <c r="AUA5" s="18"/>
      <c r="AUB5" s="18"/>
      <c r="AUC5" s="18"/>
      <c r="AUD5" s="18"/>
      <c r="AUE5" s="18"/>
      <c r="AUF5" s="18"/>
      <c r="AUG5" s="18"/>
      <c r="AUH5" s="18"/>
      <c r="AUI5" s="18"/>
      <c r="AUJ5" s="18"/>
      <c r="AUK5" s="18"/>
      <c r="AUL5" s="18"/>
      <c r="AUM5" s="18"/>
      <c r="AUN5" s="18"/>
      <c r="AUO5" s="18"/>
      <c r="AUP5" s="18"/>
      <c r="AUQ5" s="18"/>
      <c r="AUR5" s="18"/>
      <c r="AUS5" s="18"/>
      <c r="AUT5" s="18"/>
      <c r="AUU5" s="18"/>
      <c r="AUV5" s="18"/>
      <c r="AUW5" s="18"/>
      <c r="AUX5" s="18"/>
      <c r="AUY5" s="18"/>
      <c r="AUZ5" s="18"/>
      <c r="AVA5" s="18"/>
      <c r="AVB5" s="18"/>
      <c r="AVC5" s="18"/>
      <c r="AVD5" s="18"/>
      <c r="AVE5" s="18"/>
      <c r="AVF5" s="18"/>
      <c r="AVG5" s="18"/>
      <c r="AVH5" s="18"/>
      <c r="AVI5" s="18"/>
      <c r="AVJ5" s="18"/>
      <c r="AVK5" s="18"/>
      <c r="AVL5" s="18"/>
      <c r="AVM5" s="18"/>
      <c r="AVN5" s="18"/>
      <c r="AVO5" s="18"/>
      <c r="AVP5" s="18"/>
      <c r="AVQ5" s="18"/>
      <c r="AVR5" s="18"/>
      <c r="AVS5" s="18"/>
      <c r="AVT5" s="18"/>
      <c r="AVU5" s="18"/>
      <c r="AVV5" s="18"/>
      <c r="AVW5" s="18"/>
      <c r="AVX5" s="18"/>
      <c r="AVY5" s="18"/>
      <c r="AVZ5" s="18"/>
      <c r="AWA5" s="18"/>
      <c r="AWB5" s="18"/>
      <c r="AWC5" s="18"/>
      <c r="AWD5" s="18"/>
      <c r="AWE5" s="18"/>
      <c r="AWF5" s="18"/>
      <c r="AWG5" s="18"/>
      <c r="AWH5" s="18"/>
      <c r="AWI5" s="18"/>
      <c r="AWJ5" s="18"/>
      <c r="AWK5" s="18"/>
      <c r="AWL5" s="18"/>
      <c r="AWM5" s="18"/>
      <c r="AWN5" s="18"/>
      <c r="AWO5" s="18"/>
      <c r="AWP5" s="18"/>
      <c r="AWQ5" s="18"/>
      <c r="AWR5" s="18"/>
      <c r="AWS5" s="18"/>
      <c r="AWT5" s="18"/>
      <c r="AWU5" s="18"/>
      <c r="AWV5" s="18"/>
      <c r="AWW5" s="18"/>
      <c r="AWX5" s="18"/>
      <c r="AWY5" s="18"/>
      <c r="AWZ5" s="18"/>
      <c r="AXA5" s="18"/>
      <c r="AXB5" s="18"/>
      <c r="AXC5" s="18"/>
      <c r="AXD5" s="18"/>
      <c r="AXE5" s="18"/>
      <c r="AXF5" s="18"/>
      <c r="AXG5" s="18"/>
      <c r="AXH5" s="18"/>
      <c r="AXI5" s="18"/>
      <c r="AXJ5" s="18"/>
      <c r="AXK5" s="18"/>
      <c r="AXL5" s="18"/>
      <c r="AXM5" s="18"/>
      <c r="AXN5" s="18"/>
      <c r="AXO5" s="18"/>
      <c r="AXP5" s="18"/>
      <c r="AXQ5" s="18"/>
      <c r="AXR5" s="18"/>
      <c r="AXS5" s="18"/>
      <c r="AXT5" s="18"/>
      <c r="AXU5" s="18"/>
      <c r="AXV5" s="18"/>
      <c r="AXW5" s="18"/>
      <c r="AXX5" s="18"/>
      <c r="AXY5" s="18"/>
      <c r="AXZ5" s="18"/>
      <c r="AYA5" s="18"/>
      <c r="AYB5" s="18"/>
      <c r="AYC5" s="18"/>
      <c r="AYD5" s="18"/>
      <c r="AYE5" s="18"/>
      <c r="AYF5" s="18"/>
      <c r="AYG5" s="18"/>
      <c r="AYH5" s="18"/>
      <c r="AYI5" s="18"/>
      <c r="AYJ5" s="18"/>
      <c r="AYK5" s="18"/>
      <c r="AYL5" s="18"/>
      <c r="AYM5" s="18"/>
      <c r="AYN5" s="18"/>
      <c r="AYO5" s="18"/>
      <c r="AYP5" s="18"/>
      <c r="AYQ5" s="18"/>
      <c r="AYR5" s="18"/>
      <c r="AYS5" s="18"/>
      <c r="AYT5" s="18"/>
      <c r="AYU5" s="18"/>
      <c r="AYV5" s="18"/>
      <c r="AYW5" s="18"/>
      <c r="AYX5" s="18"/>
      <c r="AYY5" s="18"/>
      <c r="AYZ5" s="18"/>
      <c r="AZA5" s="18"/>
      <c r="AZB5" s="18"/>
      <c r="AZC5" s="18"/>
      <c r="AZD5" s="18"/>
      <c r="AZE5" s="18"/>
      <c r="AZF5" s="18"/>
      <c r="AZG5" s="18"/>
      <c r="AZH5" s="18"/>
      <c r="AZI5" s="18"/>
      <c r="AZJ5" s="18"/>
      <c r="AZK5" s="18"/>
      <c r="AZL5" s="18"/>
      <c r="AZM5" s="18"/>
      <c r="AZN5" s="18"/>
      <c r="AZO5" s="18"/>
      <c r="AZP5" s="18"/>
      <c r="AZQ5" s="18"/>
      <c r="AZR5" s="18"/>
      <c r="AZS5" s="18"/>
      <c r="AZT5" s="18"/>
      <c r="AZU5" s="18"/>
      <c r="AZV5" s="18"/>
      <c r="AZW5" s="18"/>
      <c r="AZX5" s="18"/>
      <c r="AZY5" s="18"/>
      <c r="AZZ5" s="18"/>
      <c r="BAA5" s="18"/>
      <c r="BAB5" s="18"/>
      <c r="BAC5" s="18"/>
      <c r="BAD5" s="18"/>
      <c r="BAE5" s="18"/>
      <c r="BAF5" s="18"/>
      <c r="BAG5" s="18"/>
      <c r="BAH5" s="18"/>
      <c r="BAI5" s="18"/>
      <c r="BAJ5" s="18"/>
      <c r="BAK5" s="18"/>
      <c r="BAL5" s="18"/>
      <c r="BAM5" s="18"/>
      <c r="BAN5" s="18"/>
      <c r="BAO5" s="18"/>
      <c r="BAP5" s="18"/>
      <c r="BAQ5" s="18"/>
      <c r="BAR5" s="18"/>
      <c r="BAS5" s="18"/>
      <c r="BAT5" s="18"/>
      <c r="BAU5" s="18"/>
      <c r="BAV5" s="18"/>
      <c r="BAW5" s="18"/>
      <c r="BAX5" s="18"/>
      <c r="BAY5" s="18"/>
      <c r="BAZ5" s="18"/>
      <c r="BBA5" s="18"/>
      <c r="BBB5" s="18"/>
      <c r="BBC5" s="18"/>
      <c r="BBD5" s="18"/>
      <c r="BBE5" s="18"/>
      <c r="BBF5" s="18"/>
      <c r="BBG5" s="18"/>
      <c r="BBH5" s="18"/>
      <c r="BBI5" s="18"/>
      <c r="BBJ5" s="18"/>
      <c r="BBK5" s="18"/>
      <c r="BBL5" s="18"/>
      <c r="BBM5" s="18"/>
      <c r="BBN5" s="18"/>
      <c r="BBO5" s="18"/>
      <c r="BBP5" s="18"/>
      <c r="BBQ5" s="18"/>
      <c r="BBR5" s="18"/>
      <c r="BBS5" s="18"/>
      <c r="BBT5" s="18"/>
      <c r="BBU5" s="18"/>
      <c r="BBV5" s="18"/>
      <c r="BBW5" s="18"/>
      <c r="BBX5" s="18"/>
      <c r="BBY5" s="18"/>
      <c r="BBZ5" s="18"/>
      <c r="BCA5" s="18"/>
      <c r="BCB5" s="18"/>
      <c r="BCC5" s="18"/>
      <c r="BCD5" s="18"/>
      <c r="BCE5" s="18"/>
      <c r="BCF5" s="18"/>
      <c r="BCG5" s="18"/>
      <c r="BCH5" s="18"/>
      <c r="BCI5" s="18"/>
      <c r="BCJ5" s="18"/>
      <c r="BCK5" s="18"/>
      <c r="BCL5" s="18"/>
      <c r="BCM5" s="18"/>
      <c r="BCN5" s="18"/>
      <c r="BCO5" s="18"/>
      <c r="BCP5" s="18"/>
      <c r="BCQ5" s="18"/>
      <c r="BCR5" s="18"/>
      <c r="BCS5" s="18"/>
      <c r="BCT5" s="18"/>
      <c r="BCU5" s="18"/>
      <c r="BCV5" s="18"/>
      <c r="BCW5" s="18"/>
      <c r="BCX5" s="18"/>
      <c r="BCY5" s="18"/>
      <c r="BCZ5" s="18"/>
      <c r="BDA5" s="18"/>
      <c r="BDB5" s="18"/>
      <c r="BDC5" s="18"/>
      <c r="BDD5" s="18"/>
      <c r="BDE5" s="18"/>
      <c r="BDF5" s="18"/>
      <c r="BDG5" s="18"/>
      <c r="BDH5" s="18"/>
      <c r="BDI5" s="18"/>
      <c r="BDJ5" s="18"/>
      <c r="BDK5" s="18"/>
      <c r="BDL5" s="18"/>
      <c r="BDM5" s="18"/>
      <c r="BDN5" s="18"/>
      <c r="BDO5" s="18"/>
      <c r="BDP5" s="18"/>
      <c r="BDQ5" s="18"/>
      <c r="BDR5" s="18"/>
      <c r="BDS5" s="18"/>
      <c r="BDT5" s="18"/>
      <c r="BDU5" s="18"/>
      <c r="BDV5" s="18"/>
      <c r="BDW5" s="18"/>
      <c r="BDX5" s="18"/>
      <c r="BDY5" s="18"/>
      <c r="BDZ5" s="18"/>
      <c r="BEA5" s="18"/>
      <c r="BEB5" s="18"/>
      <c r="BEC5" s="18"/>
      <c r="BED5" s="18"/>
      <c r="BEE5" s="18"/>
      <c r="BEF5" s="18"/>
      <c r="BEG5" s="18"/>
      <c r="BEH5" s="18"/>
      <c r="BEI5" s="18"/>
      <c r="BEJ5" s="18"/>
      <c r="BEK5" s="18"/>
      <c r="BEL5" s="18"/>
      <c r="BEM5" s="18"/>
      <c r="BEN5" s="18"/>
      <c r="BEO5" s="18"/>
      <c r="BEP5" s="18"/>
      <c r="BEQ5" s="18"/>
      <c r="BER5" s="18"/>
      <c r="BES5" s="18"/>
      <c r="BET5" s="18"/>
      <c r="BEU5" s="18"/>
      <c r="BEV5" s="18"/>
      <c r="BEW5" s="18"/>
      <c r="BEX5" s="18"/>
      <c r="BEY5" s="18"/>
      <c r="BEZ5" s="18"/>
      <c r="BFA5" s="18"/>
      <c r="BFB5" s="18"/>
      <c r="BFC5" s="18"/>
      <c r="BFD5" s="18"/>
      <c r="BFE5" s="18"/>
      <c r="BFF5" s="18"/>
      <c r="BFG5" s="18"/>
      <c r="BFH5" s="18"/>
      <c r="BFI5" s="18"/>
      <c r="BFJ5" s="18"/>
      <c r="BFK5" s="18"/>
      <c r="BFL5" s="18"/>
      <c r="BFM5" s="18"/>
      <c r="BFN5" s="18"/>
      <c r="BFO5" s="18"/>
      <c r="BFP5" s="18"/>
      <c r="BFQ5" s="18"/>
      <c r="BFR5" s="18"/>
      <c r="BFS5" s="18"/>
      <c r="BFT5" s="18"/>
      <c r="BFU5" s="18"/>
      <c r="BFV5" s="18"/>
      <c r="BFW5" s="18"/>
      <c r="BFX5" s="18"/>
      <c r="BFY5" s="18"/>
      <c r="BFZ5" s="18"/>
      <c r="BGA5" s="18"/>
      <c r="BGB5" s="18"/>
      <c r="BGC5" s="18"/>
      <c r="BGD5" s="18"/>
      <c r="BGE5" s="18"/>
      <c r="BGF5" s="18"/>
      <c r="BGG5" s="18"/>
      <c r="BGH5" s="18"/>
      <c r="BGI5" s="18"/>
      <c r="BGJ5" s="18"/>
      <c r="BGK5" s="18"/>
      <c r="BGL5" s="18"/>
      <c r="BGM5" s="18"/>
      <c r="BGN5" s="18"/>
      <c r="BGO5" s="18"/>
      <c r="BGP5" s="18"/>
      <c r="BGQ5" s="18"/>
      <c r="BGR5" s="18"/>
      <c r="BGS5" s="18"/>
      <c r="BGT5" s="18"/>
      <c r="BGU5" s="18"/>
      <c r="BGV5" s="18"/>
      <c r="BGW5" s="18"/>
      <c r="BGX5" s="18"/>
      <c r="BGY5" s="18"/>
      <c r="BGZ5" s="18"/>
      <c r="BHA5" s="18"/>
      <c r="BHB5" s="18"/>
      <c r="BHC5" s="18"/>
      <c r="BHD5" s="18"/>
      <c r="BHE5" s="18"/>
      <c r="BHF5" s="18"/>
      <c r="BHG5" s="18"/>
      <c r="BHH5" s="18"/>
      <c r="BHI5" s="18"/>
      <c r="BHJ5" s="18"/>
      <c r="BHK5" s="18"/>
      <c r="BHL5" s="18"/>
      <c r="BHM5" s="18"/>
      <c r="BHN5" s="18"/>
      <c r="BHO5" s="18"/>
      <c r="BHP5" s="18"/>
      <c r="BHQ5" s="18"/>
      <c r="BHR5" s="18"/>
      <c r="BHS5" s="18"/>
      <c r="BHT5" s="18"/>
      <c r="BHU5" s="18"/>
      <c r="BHV5" s="18"/>
      <c r="BHW5" s="18"/>
      <c r="BHX5" s="18"/>
      <c r="BHY5" s="18"/>
      <c r="BHZ5" s="18"/>
      <c r="BIA5" s="18"/>
      <c r="BIB5" s="18"/>
      <c r="BIC5" s="18"/>
      <c r="BID5" s="18"/>
      <c r="BIE5" s="18"/>
      <c r="BIF5" s="18"/>
      <c r="BIG5" s="18"/>
      <c r="BIH5" s="18"/>
      <c r="BII5" s="18"/>
      <c r="BIJ5" s="18"/>
      <c r="BIK5" s="18"/>
      <c r="BIL5" s="18"/>
      <c r="BIM5" s="18"/>
      <c r="BIN5" s="18"/>
      <c r="BIO5" s="18"/>
      <c r="BIP5" s="18"/>
      <c r="BIQ5" s="18"/>
      <c r="BIR5" s="18"/>
      <c r="BIS5" s="18"/>
      <c r="BIT5" s="18"/>
      <c r="BIU5" s="18"/>
      <c r="BIV5" s="18"/>
      <c r="BIW5" s="18"/>
      <c r="BIX5" s="18"/>
      <c r="BIY5" s="18"/>
      <c r="BIZ5" s="18"/>
      <c r="BJA5" s="18"/>
      <c r="BJB5" s="18"/>
      <c r="BJC5" s="18"/>
      <c r="BJD5" s="18"/>
      <c r="BJE5" s="18"/>
      <c r="BJF5" s="18"/>
      <c r="BJG5" s="18"/>
      <c r="BJH5" s="18"/>
      <c r="BJI5" s="18"/>
      <c r="BJJ5" s="18"/>
      <c r="BJK5" s="18"/>
      <c r="BJL5" s="18"/>
      <c r="BJM5" s="18"/>
      <c r="BJN5" s="18"/>
      <c r="BJO5" s="18"/>
      <c r="BJP5" s="18"/>
      <c r="BJQ5" s="18"/>
      <c r="BJR5" s="18"/>
      <c r="BJS5" s="18"/>
      <c r="BJT5" s="18"/>
      <c r="BJU5" s="18"/>
      <c r="BJV5" s="18"/>
      <c r="BJW5" s="18"/>
      <c r="BJX5" s="18"/>
      <c r="BJY5" s="18"/>
      <c r="BJZ5" s="18"/>
      <c r="BKA5" s="18"/>
      <c r="BKB5" s="18"/>
      <c r="BKC5" s="18"/>
      <c r="BKD5" s="18"/>
      <c r="BKE5" s="18"/>
      <c r="BKF5" s="18"/>
      <c r="BKG5" s="18"/>
      <c r="BKH5" s="18"/>
      <c r="BKI5" s="18"/>
      <c r="BKJ5" s="18"/>
      <c r="BKK5" s="18"/>
      <c r="BKL5" s="18"/>
      <c r="BKM5" s="18"/>
      <c r="BKN5" s="18"/>
      <c r="BKO5" s="18"/>
      <c r="BKP5" s="18"/>
      <c r="BKQ5" s="18"/>
      <c r="BKR5" s="18"/>
      <c r="BKS5" s="18"/>
      <c r="BKT5" s="18"/>
      <c r="BKU5" s="18"/>
      <c r="BKV5" s="18"/>
      <c r="BKW5" s="18"/>
      <c r="BKX5" s="18"/>
      <c r="BKY5" s="18"/>
      <c r="BKZ5" s="18"/>
      <c r="BLA5" s="18"/>
      <c r="BLB5" s="18"/>
      <c r="BLC5" s="18"/>
      <c r="BLD5" s="18"/>
      <c r="BLE5" s="18"/>
      <c r="BLF5" s="18"/>
      <c r="BLG5" s="18"/>
      <c r="BLH5" s="18"/>
      <c r="BLI5" s="18"/>
      <c r="BLJ5" s="18"/>
      <c r="BLK5" s="18"/>
      <c r="BLL5" s="18"/>
      <c r="BLM5" s="18"/>
      <c r="BLN5" s="18"/>
      <c r="BLO5" s="18"/>
      <c r="BLP5" s="18"/>
      <c r="BLQ5" s="18"/>
      <c r="BLR5" s="18"/>
      <c r="BLS5" s="18"/>
      <c r="BLT5" s="18"/>
      <c r="BLU5" s="18"/>
      <c r="BLV5" s="18"/>
      <c r="BLW5" s="18"/>
      <c r="BLX5" s="18"/>
      <c r="BLY5" s="18"/>
      <c r="BLZ5" s="18"/>
      <c r="BMA5" s="18"/>
      <c r="BMB5" s="18"/>
      <c r="BMC5" s="18"/>
      <c r="BMD5" s="18"/>
      <c r="BME5" s="18"/>
      <c r="BMF5" s="18"/>
      <c r="BMG5" s="18"/>
      <c r="BMH5" s="18"/>
      <c r="BMI5" s="18"/>
      <c r="BMJ5" s="18"/>
      <c r="BMK5" s="18"/>
      <c r="BML5" s="18"/>
      <c r="BMM5" s="18"/>
      <c r="BMN5" s="18"/>
      <c r="BMO5" s="18"/>
      <c r="BMP5" s="18"/>
      <c r="BMQ5" s="18"/>
      <c r="BMR5" s="18"/>
      <c r="BMS5" s="18"/>
      <c r="BMT5" s="18"/>
    </row>
    <row r="6" spans="1:1710" s="115" customFormat="1" ht="16.149999999999999" customHeight="1" thickTop="1" thickBot="1" x14ac:dyDescent="0.25">
      <c r="A6" s="335" t="s">
        <v>291</v>
      </c>
      <c r="B6" s="802"/>
      <c r="C6" s="803"/>
      <c r="D6" s="804"/>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c r="KV6" s="18"/>
      <c r="KW6" s="18"/>
      <c r="KX6" s="18"/>
      <c r="KY6" s="18"/>
      <c r="KZ6" s="18"/>
      <c r="LA6" s="18"/>
      <c r="LB6" s="18"/>
      <c r="LC6" s="18"/>
      <c r="LD6" s="18"/>
      <c r="LE6" s="18"/>
      <c r="LF6" s="18"/>
      <c r="LG6" s="18"/>
      <c r="LH6" s="18"/>
      <c r="LI6" s="18"/>
      <c r="LJ6" s="18"/>
      <c r="LK6" s="18"/>
      <c r="LL6" s="18"/>
      <c r="LM6" s="18"/>
      <c r="LN6" s="18"/>
      <c r="LO6" s="18"/>
      <c r="LP6" s="18"/>
      <c r="LQ6" s="18"/>
      <c r="LR6" s="18"/>
      <c r="LS6" s="18"/>
      <c r="LT6" s="18"/>
      <c r="LU6" s="18"/>
      <c r="LV6" s="18"/>
      <c r="LW6" s="18"/>
      <c r="LX6" s="18"/>
      <c r="LY6" s="18"/>
      <c r="LZ6" s="18"/>
      <c r="MA6" s="18"/>
      <c r="MB6" s="18"/>
      <c r="MC6" s="18"/>
      <c r="MD6" s="18"/>
      <c r="ME6" s="18"/>
      <c r="MF6" s="18"/>
      <c r="MG6" s="18"/>
      <c r="MH6" s="18"/>
      <c r="MI6" s="18"/>
      <c r="MJ6" s="18"/>
      <c r="MK6" s="18"/>
      <c r="ML6" s="18"/>
      <c r="MM6" s="18"/>
      <c r="MN6" s="18"/>
      <c r="MO6" s="18"/>
      <c r="MP6" s="18"/>
      <c r="MQ6" s="18"/>
      <c r="MR6" s="18"/>
      <c r="MS6" s="18"/>
      <c r="MT6" s="18"/>
      <c r="MU6" s="18"/>
      <c r="MV6" s="18"/>
      <c r="MW6" s="18"/>
      <c r="MX6" s="18"/>
      <c r="MY6" s="18"/>
      <c r="MZ6" s="18"/>
      <c r="NA6" s="18"/>
      <c r="NB6" s="18"/>
      <c r="NC6" s="18"/>
      <c r="ND6" s="18"/>
      <c r="NE6" s="18"/>
      <c r="NF6" s="18"/>
      <c r="NG6" s="18"/>
      <c r="NH6" s="18"/>
      <c r="NI6" s="18"/>
      <c r="NJ6" s="18"/>
      <c r="NK6" s="18"/>
      <c r="NL6" s="18"/>
      <c r="NM6" s="18"/>
      <c r="NN6" s="18"/>
      <c r="NO6" s="18"/>
      <c r="NP6" s="18"/>
      <c r="NQ6" s="18"/>
      <c r="NR6" s="18"/>
      <c r="NS6" s="18"/>
      <c r="NT6" s="18"/>
      <c r="NU6" s="18"/>
      <c r="NV6" s="18"/>
      <c r="NW6" s="18"/>
      <c r="NX6" s="18"/>
      <c r="NY6" s="18"/>
      <c r="NZ6" s="18"/>
      <c r="OA6" s="18"/>
      <c r="OB6" s="18"/>
      <c r="OC6" s="18"/>
      <c r="OD6" s="18"/>
      <c r="OE6" s="18"/>
      <c r="OF6" s="18"/>
      <c r="OG6" s="18"/>
      <c r="OH6" s="18"/>
      <c r="OI6" s="18"/>
      <c r="OJ6" s="18"/>
      <c r="OK6" s="18"/>
      <c r="OL6" s="18"/>
      <c r="OM6" s="18"/>
      <c r="ON6" s="18"/>
      <c r="OO6" s="18"/>
      <c r="OP6" s="18"/>
      <c r="OQ6" s="18"/>
      <c r="OR6" s="18"/>
      <c r="OS6" s="18"/>
      <c r="OT6" s="18"/>
      <c r="OU6" s="18"/>
      <c r="OV6" s="18"/>
      <c r="OW6" s="18"/>
      <c r="OX6" s="18"/>
      <c r="OY6" s="18"/>
      <c r="OZ6" s="18"/>
      <c r="PA6" s="18"/>
      <c r="PB6" s="18"/>
      <c r="PC6" s="18"/>
      <c r="PD6" s="18"/>
      <c r="PE6" s="18"/>
      <c r="PF6" s="18"/>
      <c r="PG6" s="18"/>
      <c r="PH6" s="18"/>
      <c r="PI6" s="18"/>
      <c r="PJ6" s="18"/>
      <c r="PK6" s="18"/>
      <c r="PL6" s="18"/>
      <c r="PM6" s="18"/>
      <c r="PN6" s="18"/>
      <c r="PO6" s="18"/>
      <c r="PP6" s="18"/>
      <c r="PQ6" s="18"/>
      <c r="PR6" s="18"/>
      <c r="PS6" s="18"/>
      <c r="PT6" s="18"/>
      <c r="PU6" s="18"/>
      <c r="PV6" s="18"/>
      <c r="PW6" s="18"/>
      <c r="PX6" s="18"/>
      <c r="PY6" s="18"/>
      <c r="PZ6" s="18"/>
      <c r="QA6" s="18"/>
      <c r="QB6" s="18"/>
      <c r="QC6" s="18"/>
      <c r="QD6" s="18"/>
      <c r="QE6" s="18"/>
      <c r="QF6" s="18"/>
      <c r="QG6" s="18"/>
      <c r="QH6" s="18"/>
      <c r="QI6" s="18"/>
      <c r="QJ6" s="18"/>
      <c r="QK6" s="18"/>
      <c r="QL6" s="18"/>
      <c r="QM6" s="18"/>
      <c r="QN6" s="18"/>
      <c r="QO6" s="18"/>
      <c r="QP6" s="18"/>
      <c r="QQ6" s="18"/>
      <c r="QR6" s="18"/>
      <c r="QS6" s="18"/>
      <c r="QT6" s="18"/>
      <c r="QU6" s="18"/>
      <c r="QV6" s="18"/>
      <c r="QW6" s="18"/>
      <c r="QX6" s="18"/>
      <c r="QY6" s="18"/>
      <c r="QZ6" s="18"/>
      <c r="RA6" s="18"/>
      <c r="RB6" s="18"/>
      <c r="RC6" s="18"/>
      <c r="RD6" s="18"/>
      <c r="RE6" s="18"/>
      <c r="RF6" s="18"/>
      <c r="RG6" s="18"/>
      <c r="RH6" s="18"/>
      <c r="RI6" s="18"/>
      <c r="RJ6" s="18"/>
      <c r="RK6" s="18"/>
      <c r="RL6" s="18"/>
      <c r="RM6" s="18"/>
      <c r="RN6" s="18"/>
      <c r="RO6" s="18"/>
      <c r="RP6" s="18"/>
      <c r="RQ6" s="18"/>
      <c r="RR6" s="18"/>
      <c r="RS6" s="18"/>
      <c r="RT6" s="18"/>
      <c r="RU6" s="18"/>
      <c r="RV6" s="18"/>
      <c r="RW6" s="18"/>
      <c r="RX6" s="18"/>
      <c r="RY6" s="18"/>
      <c r="RZ6" s="18"/>
      <c r="SA6" s="18"/>
      <c r="SB6" s="18"/>
      <c r="SC6" s="18"/>
      <c r="SD6" s="18"/>
      <c r="SE6" s="18"/>
      <c r="SF6" s="18"/>
      <c r="SG6" s="18"/>
      <c r="SH6" s="18"/>
      <c r="SI6" s="18"/>
      <c r="SJ6" s="18"/>
      <c r="SK6" s="18"/>
      <c r="SL6" s="18"/>
      <c r="SM6" s="18"/>
      <c r="SN6" s="18"/>
      <c r="SO6" s="18"/>
      <c r="SP6" s="18"/>
      <c r="SQ6" s="18"/>
      <c r="SR6" s="18"/>
      <c r="SS6" s="18"/>
      <c r="ST6" s="18"/>
      <c r="SU6" s="18"/>
      <c r="SV6" s="18"/>
      <c r="SW6" s="18"/>
      <c r="SX6" s="18"/>
      <c r="SY6" s="18"/>
      <c r="SZ6" s="18"/>
      <c r="TA6" s="18"/>
      <c r="TB6" s="18"/>
      <c r="TC6" s="18"/>
      <c r="TD6" s="18"/>
      <c r="TE6" s="18"/>
      <c r="TF6" s="18"/>
      <c r="TG6" s="18"/>
      <c r="TH6" s="18"/>
      <c r="TI6" s="18"/>
      <c r="TJ6" s="18"/>
      <c r="TK6" s="18"/>
      <c r="TL6" s="18"/>
      <c r="TM6" s="18"/>
      <c r="TN6" s="18"/>
      <c r="TO6" s="18"/>
      <c r="TP6" s="18"/>
      <c r="TQ6" s="18"/>
      <c r="TR6" s="18"/>
      <c r="TS6" s="18"/>
      <c r="TT6" s="18"/>
      <c r="TU6" s="18"/>
      <c r="TV6" s="18"/>
      <c r="TW6" s="18"/>
      <c r="TX6" s="18"/>
      <c r="TY6" s="18"/>
      <c r="TZ6" s="18"/>
      <c r="UA6" s="18"/>
      <c r="UB6" s="18"/>
      <c r="UC6" s="18"/>
      <c r="UD6" s="18"/>
      <c r="UE6" s="18"/>
      <c r="UF6" s="18"/>
      <c r="UG6" s="18"/>
      <c r="UH6" s="18"/>
      <c r="UI6" s="18"/>
      <c r="UJ6" s="18"/>
      <c r="UK6" s="18"/>
      <c r="UL6" s="18"/>
      <c r="UM6" s="18"/>
      <c r="UN6" s="18"/>
      <c r="UO6" s="18"/>
      <c r="UP6" s="18"/>
      <c r="UQ6" s="18"/>
      <c r="UR6" s="18"/>
      <c r="US6" s="18"/>
      <c r="UT6" s="18"/>
      <c r="UU6" s="18"/>
      <c r="UV6" s="18"/>
      <c r="UW6" s="18"/>
      <c r="UX6" s="18"/>
      <c r="UY6" s="18"/>
      <c r="UZ6" s="18"/>
      <c r="VA6" s="18"/>
      <c r="VB6" s="18"/>
      <c r="VC6" s="18"/>
      <c r="VD6" s="18"/>
      <c r="VE6" s="18"/>
      <c r="VF6" s="18"/>
      <c r="VG6" s="18"/>
      <c r="VH6" s="18"/>
      <c r="VI6" s="18"/>
      <c r="VJ6" s="18"/>
      <c r="VK6" s="18"/>
      <c r="VL6" s="18"/>
      <c r="VM6" s="18"/>
      <c r="VN6" s="18"/>
      <c r="VO6" s="18"/>
      <c r="VP6" s="18"/>
      <c r="VQ6" s="18"/>
      <c r="VR6" s="18"/>
      <c r="VS6" s="18"/>
      <c r="VT6" s="18"/>
      <c r="VU6" s="18"/>
      <c r="VV6" s="18"/>
      <c r="VW6" s="18"/>
      <c r="VX6" s="18"/>
      <c r="VY6" s="18"/>
      <c r="VZ6" s="18"/>
      <c r="WA6" s="18"/>
      <c r="WB6" s="18"/>
      <c r="WC6" s="18"/>
      <c r="WD6" s="18"/>
      <c r="WE6" s="18"/>
      <c r="WF6" s="18"/>
      <c r="WG6" s="18"/>
      <c r="WH6" s="18"/>
      <c r="WI6" s="18"/>
      <c r="WJ6" s="18"/>
      <c r="WK6" s="18"/>
      <c r="WL6" s="18"/>
      <c r="WM6" s="18"/>
      <c r="WN6" s="18"/>
      <c r="WO6" s="18"/>
      <c r="WP6" s="18"/>
      <c r="WQ6" s="18"/>
      <c r="WR6" s="18"/>
      <c r="WS6" s="18"/>
      <c r="WT6" s="18"/>
      <c r="WU6" s="18"/>
      <c r="WV6" s="18"/>
      <c r="WW6" s="18"/>
      <c r="WX6" s="18"/>
      <c r="WY6" s="18"/>
      <c r="WZ6" s="18"/>
      <c r="XA6" s="18"/>
      <c r="XB6" s="18"/>
      <c r="XC6" s="18"/>
      <c r="XD6" s="18"/>
      <c r="XE6" s="18"/>
      <c r="XF6" s="18"/>
      <c r="XG6" s="18"/>
      <c r="XH6" s="18"/>
      <c r="XI6" s="18"/>
      <c r="XJ6" s="18"/>
      <c r="XK6" s="18"/>
      <c r="XL6" s="18"/>
      <c r="XM6" s="18"/>
      <c r="XN6" s="18"/>
      <c r="XO6" s="18"/>
      <c r="XP6" s="18"/>
      <c r="XQ6" s="18"/>
      <c r="XR6" s="18"/>
      <c r="XS6" s="18"/>
      <c r="XT6" s="18"/>
      <c r="XU6" s="18"/>
      <c r="XV6" s="18"/>
      <c r="XW6" s="18"/>
      <c r="XX6" s="18"/>
      <c r="XY6" s="18"/>
      <c r="XZ6" s="18"/>
      <c r="YA6" s="18"/>
      <c r="YB6" s="18"/>
      <c r="YC6" s="18"/>
      <c r="YD6" s="18"/>
      <c r="YE6" s="18"/>
      <c r="YF6" s="18"/>
      <c r="YG6" s="18"/>
      <c r="YH6" s="18"/>
      <c r="YI6" s="18"/>
      <c r="YJ6" s="18"/>
      <c r="YK6" s="18"/>
      <c r="YL6" s="18"/>
      <c r="YM6" s="18"/>
      <c r="YN6" s="18"/>
      <c r="YO6" s="18"/>
      <c r="YP6" s="18"/>
      <c r="YQ6" s="18"/>
      <c r="YR6" s="18"/>
      <c r="YS6" s="18"/>
      <c r="YT6" s="18"/>
      <c r="YU6" s="18"/>
      <c r="YV6" s="18"/>
      <c r="YW6" s="18"/>
      <c r="YX6" s="18"/>
      <c r="YY6" s="18"/>
      <c r="YZ6" s="18"/>
      <c r="ZA6" s="18"/>
      <c r="ZB6" s="18"/>
      <c r="ZC6" s="18"/>
      <c r="ZD6" s="18"/>
      <c r="ZE6" s="18"/>
      <c r="ZF6" s="18"/>
      <c r="ZG6" s="18"/>
      <c r="ZH6" s="18"/>
      <c r="ZI6" s="18"/>
      <c r="ZJ6" s="18"/>
      <c r="ZK6" s="18"/>
      <c r="ZL6" s="18"/>
      <c r="ZM6" s="18"/>
      <c r="ZN6" s="18"/>
      <c r="ZO6" s="18"/>
      <c r="ZP6" s="18"/>
      <c r="ZQ6" s="18"/>
      <c r="ZR6" s="18"/>
      <c r="ZS6" s="18"/>
      <c r="ZT6" s="18"/>
      <c r="ZU6" s="18"/>
      <c r="ZV6" s="18"/>
      <c r="ZW6" s="18"/>
      <c r="ZX6" s="18"/>
      <c r="ZY6" s="18"/>
      <c r="ZZ6" s="18"/>
      <c r="AAA6" s="18"/>
      <c r="AAB6" s="18"/>
      <c r="AAC6" s="18"/>
      <c r="AAD6" s="18"/>
      <c r="AAE6" s="18"/>
      <c r="AAF6" s="18"/>
      <c r="AAG6" s="18"/>
      <c r="AAH6" s="18"/>
      <c r="AAI6" s="18"/>
      <c r="AAJ6" s="18"/>
      <c r="AAK6" s="18"/>
      <c r="AAL6" s="18"/>
      <c r="AAM6" s="18"/>
      <c r="AAN6" s="18"/>
      <c r="AAO6" s="18"/>
      <c r="AAP6" s="18"/>
      <c r="AAQ6" s="18"/>
      <c r="AAR6" s="18"/>
      <c r="AAS6" s="18"/>
      <c r="AAT6" s="18"/>
      <c r="AAU6" s="18"/>
      <c r="AAV6" s="18"/>
      <c r="AAW6" s="18"/>
      <c r="AAX6" s="18"/>
      <c r="AAY6" s="18"/>
      <c r="AAZ6" s="18"/>
      <c r="ABA6" s="18"/>
      <c r="ABB6" s="18"/>
      <c r="ABC6" s="18"/>
      <c r="ABD6" s="18"/>
      <c r="ABE6" s="18"/>
      <c r="ABF6" s="18"/>
      <c r="ABG6" s="18"/>
      <c r="ABH6" s="18"/>
      <c r="ABI6" s="18"/>
      <c r="ABJ6" s="18"/>
      <c r="ABK6" s="18"/>
      <c r="ABL6" s="18"/>
      <c r="ABM6" s="18"/>
      <c r="ABN6" s="18"/>
      <c r="ABO6" s="18"/>
      <c r="ABP6" s="18"/>
      <c r="ABQ6" s="18"/>
      <c r="ABR6" s="18"/>
      <c r="ABS6" s="18"/>
      <c r="ABT6" s="18"/>
      <c r="ABU6" s="18"/>
      <c r="ABV6" s="18"/>
      <c r="ABW6" s="18"/>
      <c r="ABX6" s="18"/>
      <c r="ABY6" s="18"/>
      <c r="ABZ6" s="18"/>
      <c r="ACA6" s="18"/>
      <c r="ACB6" s="18"/>
      <c r="ACC6" s="18"/>
      <c r="ACD6" s="18"/>
      <c r="ACE6" s="18"/>
      <c r="ACF6" s="18"/>
      <c r="ACG6" s="18"/>
      <c r="ACH6" s="18"/>
      <c r="ACI6" s="18"/>
      <c r="ACJ6" s="18"/>
      <c r="ACK6" s="18"/>
      <c r="ACL6" s="18"/>
      <c r="ACM6" s="18"/>
      <c r="ACN6" s="18"/>
      <c r="ACO6" s="18"/>
      <c r="ACP6" s="18"/>
      <c r="ACQ6" s="18"/>
      <c r="ACR6" s="18"/>
      <c r="ACS6" s="18"/>
      <c r="ACT6" s="18"/>
      <c r="ACU6" s="18"/>
      <c r="ACV6" s="18"/>
      <c r="ACW6" s="18"/>
      <c r="ACX6" s="18"/>
      <c r="ACY6" s="18"/>
      <c r="ACZ6" s="18"/>
      <c r="ADA6" s="18"/>
      <c r="ADB6" s="18"/>
      <c r="ADC6" s="18"/>
      <c r="ADD6" s="18"/>
      <c r="ADE6" s="18"/>
      <c r="ADF6" s="18"/>
      <c r="ADG6" s="18"/>
      <c r="ADH6" s="18"/>
      <c r="ADI6" s="18"/>
      <c r="ADJ6" s="18"/>
      <c r="ADK6" s="18"/>
      <c r="ADL6" s="18"/>
      <c r="ADM6" s="18"/>
      <c r="ADN6" s="18"/>
      <c r="ADO6" s="18"/>
      <c r="ADP6" s="18"/>
      <c r="ADQ6" s="18"/>
      <c r="ADR6" s="18"/>
      <c r="ADS6" s="18"/>
      <c r="ADT6" s="18"/>
      <c r="ADU6" s="18"/>
      <c r="ADV6" s="18"/>
      <c r="ADW6" s="18"/>
      <c r="ADX6" s="18"/>
      <c r="ADY6" s="18"/>
      <c r="ADZ6" s="18"/>
      <c r="AEA6" s="18"/>
      <c r="AEB6" s="18"/>
      <c r="AEC6" s="18"/>
      <c r="AED6" s="18"/>
      <c r="AEE6" s="18"/>
      <c r="AEF6" s="18"/>
      <c r="AEG6" s="18"/>
      <c r="AEH6" s="18"/>
      <c r="AEI6" s="18"/>
      <c r="AEJ6" s="18"/>
      <c r="AEK6" s="18"/>
      <c r="AEL6" s="18"/>
      <c r="AEM6" s="18"/>
      <c r="AEN6" s="18"/>
      <c r="AEO6" s="18"/>
      <c r="AEP6" s="18"/>
      <c r="AEQ6" s="18"/>
      <c r="AER6" s="18"/>
      <c r="AES6" s="18"/>
      <c r="AET6" s="18"/>
      <c r="AEU6" s="18"/>
      <c r="AEV6" s="18"/>
      <c r="AEW6" s="18"/>
      <c r="AEX6" s="18"/>
      <c r="AEY6" s="18"/>
      <c r="AEZ6" s="18"/>
      <c r="AFA6" s="18"/>
      <c r="AFB6" s="18"/>
      <c r="AFC6" s="18"/>
      <c r="AFD6" s="18"/>
      <c r="AFE6" s="18"/>
      <c r="AFF6" s="18"/>
      <c r="AFG6" s="18"/>
      <c r="AFH6" s="18"/>
      <c r="AFI6" s="18"/>
      <c r="AFJ6" s="18"/>
      <c r="AFK6" s="18"/>
      <c r="AFL6" s="18"/>
      <c r="AFM6" s="18"/>
      <c r="AFN6" s="18"/>
      <c r="AFO6" s="18"/>
      <c r="AFP6" s="18"/>
      <c r="AFQ6" s="18"/>
      <c r="AFR6" s="18"/>
      <c r="AFS6" s="18"/>
      <c r="AFT6" s="18"/>
      <c r="AFU6" s="18"/>
      <c r="AFV6" s="18"/>
      <c r="AFW6" s="18"/>
      <c r="AFX6" s="18"/>
      <c r="AFY6" s="18"/>
      <c r="AFZ6" s="18"/>
      <c r="AGA6" s="18"/>
      <c r="AGB6" s="18"/>
      <c r="AGC6" s="18"/>
      <c r="AGD6" s="18"/>
      <c r="AGE6" s="18"/>
      <c r="AGF6" s="18"/>
      <c r="AGG6" s="18"/>
      <c r="AGH6" s="18"/>
      <c r="AGI6" s="18"/>
      <c r="AGJ6" s="18"/>
      <c r="AGK6" s="18"/>
      <c r="AGL6" s="18"/>
      <c r="AGM6" s="18"/>
      <c r="AGN6" s="18"/>
      <c r="AGO6" s="18"/>
      <c r="AGP6" s="18"/>
      <c r="AGQ6" s="18"/>
      <c r="AGR6" s="18"/>
      <c r="AGS6" s="18"/>
      <c r="AGT6" s="18"/>
      <c r="AGU6" s="18"/>
      <c r="AGV6" s="18"/>
      <c r="AGW6" s="18"/>
      <c r="AGX6" s="18"/>
      <c r="AGY6" s="18"/>
      <c r="AGZ6" s="18"/>
      <c r="AHA6" s="18"/>
      <c r="AHB6" s="18"/>
      <c r="AHC6" s="18"/>
      <c r="AHD6" s="18"/>
      <c r="AHE6" s="18"/>
      <c r="AHF6" s="18"/>
      <c r="AHG6" s="18"/>
      <c r="AHH6" s="18"/>
      <c r="AHI6" s="18"/>
      <c r="AHJ6" s="18"/>
      <c r="AHK6" s="18"/>
      <c r="AHL6" s="18"/>
      <c r="AHM6" s="18"/>
      <c r="AHN6" s="18"/>
      <c r="AHO6" s="18"/>
      <c r="AHP6" s="18"/>
      <c r="AHQ6" s="18"/>
      <c r="AHR6" s="18"/>
      <c r="AHS6" s="18"/>
      <c r="AHT6" s="18"/>
      <c r="AHU6" s="18"/>
      <c r="AHV6" s="18"/>
      <c r="AHW6" s="18"/>
      <c r="AHX6" s="18"/>
      <c r="AHY6" s="18"/>
      <c r="AHZ6" s="18"/>
      <c r="AIA6" s="18"/>
      <c r="AIB6" s="18"/>
      <c r="AIC6" s="18"/>
      <c r="AID6" s="18"/>
      <c r="AIE6" s="18"/>
      <c r="AIF6" s="18"/>
      <c r="AIG6" s="18"/>
      <c r="AIH6" s="18"/>
      <c r="AII6" s="18"/>
      <c r="AIJ6" s="18"/>
      <c r="AIK6" s="18"/>
      <c r="AIL6" s="18"/>
      <c r="AIM6" s="18"/>
      <c r="AIN6" s="18"/>
      <c r="AIO6" s="18"/>
      <c r="AIP6" s="18"/>
      <c r="AIQ6" s="18"/>
      <c r="AIR6" s="18"/>
      <c r="AIS6" s="18"/>
      <c r="AIT6" s="18"/>
      <c r="AIU6" s="18"/>
      <c r="AIV6" s="18"/>
      <c r="AIW6" s="18"/>
      <c r="AIX6" s="18"/>
      <c r="AIY6" s="18"/>
      <c r="AIZ6" s="18"/>
      <c r="AJA6" s="18"/>
      <c r="AJB6" s="18"/>
      <c r="AJC6" s="18"/>
      <c r="AJD6" s="18"/>
      <c r="AJE6" s="18"/>
      <c r="AJF6" s="18"/>
      <c r="AJG6" s="18"/>
      <c r="AJH6" s="18"/>
      <c r="AJI6" s="18"/>
      <c r="AJJ6" s="18"/>
      <c r="AJK6" s="18"/>
      <c r="AJL6" s="18"/>
      <c r="AJM6" s="18"/>
      <c r="AJN6" s="18"/>
      <c r="AJO6" s="18"/>
      <c r="AJP6" s="18"/>
      <c r="AJQ6" s="18"/>
      <c r="AJR6" s="18"/>
      <c r="AJS6" s="18"/>
      <c r="AJT6" s="18"/>
      <c r="AJU6" s="18"/>
      <c r="AJV6" s="18"/>
      <c r="AJW6" s="18"/>
      <c r="AJX6" s="18"/>
      <c r="AJY6" s="18"/>
      <c r="AJZ6" s="18"/>
      <c r="AKA6" s="18"/>
      <c r="AKB6" s="18"/>
      <c r="AKC6" s="18"/>
      <c r="AKD6" s="18"/>
      <c r="AKE6" s="18"/>
      <c r="AKF6" s="18"/>
      <c r="AKG6" s="18"/>
      <c r="AKH6" s="18"/>
      <c r="AKI6" s="18"/>
      <c r="AKJ6" s="18"/>
      <c r="AKK6" s="18"/>
      <c r="AKL6" s="18"/>
      <c r="AKM6" s="18"/>
      <c r="AKN6" s="18"/>
      <c r="AKO6" s="18"/>
      <c r="AKP6" s="18"/>
      <c r="AKQ6" s="18"/>
      <c r="AKR6" s="18"/>
      <c r="AKS6" s="18"/>
      <c r="AKT6" s="18"/>
      <c r="AKU6" s="18"/>
      <c r="AKV6" s="18"/>
      <c r="AKW6" s="18"/>
      <c r="AKX6" s="18"/>
      <c r="AKY6" s="18"/>
      <c r="AKZ6" s="18"/>
      <c r="ALA6" s="18"/>
      <c r="ALB6" s="18"/>
      <c r="ALC6" s="18"/>
      <c r="ALD6" s="18"/>
      <c r="ALE6" s="18"/>
      <c r="ALF6" s="18"/>
      <c r="ALG6" s="18"/>
      <c r="ALH6" s="18"/>
      <c r="ALI6" s="18"/>
      <c r="ALJ6" s="18"/>
      <c r="ALK6" s="18"/>
      <c r="ALL6" s="18"/>
      <c r="ALM6" s="18"/>
      <c r="ALN6" s="18"/>
      <c r="ALO6" s="18"/>
      <c r="ALP6" s="18"/>
      <c r="ALQ6" s="18"/>
      <c r="ALR6" s="18"/>
      <c r="ALS6" s="18"/>
      <c r="ALT6" s="18"/>
      <c r="ALU6" s="18"/>
      <c r="ALV6" s="18"/>
      <c r="ALW6" s="18"/>
      <c r="ALX6" s="18"/>
      <c r="ALY6" s="18"/>
      <c r="ALZ6" s="18"/>
      <c r="AMA6" s="18"/>
      <c r="AMB6" s="18"/>
      <c r="AMC6" s="18"/>
      <c r="AMD6" s="18"/>
      <c r="AME6" s="18"/>
      <c r="AMF6" s="18"/>
      <c r="AMG6" s="18"/>
      <c r="AMH6" s="18"/>
      <c r="AMI6" s="18"/>
      <c r="AMJ6" s="18"/>
      <c r="AMK6" s="18"/>
      <c r="AML6" s="18"/>
      <c r="AMM6" s="18"/>
      <c r="AMN6" s="18"/>
      <c r="AMO6" s="18"/>
      <c r="AMP6" s="18"/>
      <c r="AMQ6" s="18"/>
      <c r="AMR6" s="18"/>
      <c r="AMS6" s="18"/>
      <c r="AMT6" s="18"/>
      <c r="AMU6" s="18"/>
      <c r="AMV6" s="18"/>
      <c r="AMW6" s="18"/>
      <c r="AMX6" s="18"/>
      <c r="AMY6" s="18"/>
      <c r="AMZ6" s="18"/>
      <c r="ANA6" s="18"/>
      <c r="ANB6" s="18"/>
      <c r="ANC6" s="18"/>
      <c r="AND6" s="18"/>
      <c r="ANE6" s="18"/>
      <c r="ANF6" s="18"/>
      <c r="ANG6" s="18"/>
      <c r="ANH6" s="18"/>
      <c r="ANI6" s="18"/>
      <c r="ANJ6" s="18"/>
      <c r="ANK6" s="18"/>
      <c r="ANL6" s="18"/>
      <c r="ANM6" s="18"/>
      <c r="ANN6" s="18"/>
      <c r="ANO6" s="18"/>
      <c r="ANP6" s="18"/>
      <c r="ANQ6" s="18"/>
      <c r="ANR6" s="18"/>
      <c r="ANS6" s="18"/>
      <c r="ANT6" s="18"/>
      <c r="ANU6" s="18"/>
      <c r="ANV6" s="18"/>
      <c r="ANW6" s="18"/>
      <c r="ANX6" s="18"/>
      <c r="ANY6" s="18"/>
      <c r="ANZ6" s="18"/>
      <c r="AOA6" s="18"/>
      <c r="AOB6" s="18"/>
      <c r="AOC6" s="18"/>
      <c r="AOD6" s="18"/>
      <c r="AOE6" s="18"/>
      <c r="AOF6" s="18"/>
      <c r="AOG6" s="18"/>
      <c r="AOH6" s="18"/>
      <c r="AOI6" s="18"/>
      <c r="AOJ6" s="18"/>
      <c r="AOK6" s="18"/>
      <c r="AOL6" s="18"/>
      <c r="AOM6" s="18"/>
      <c r="AON6" s="18"/>
      <c r="AOO6" s="18"/>
      <c r="AOP6" s="18"/>
      <c r="AOQ6" s="18"/>
      <c r="AOR6" s="18"/>
      <c r="AOS6" s="18"/>
      <c r="AOT6" s="18"/>
      <c r="AOU6" s="18"/>
      <c r="AOV6" s="18"/>
      <c r="AOW6" s="18"/>
      <c r="AOX6" s="18"/>
      <c r="AOY6" s="18"/>
      <c r="AOZ6" s="18"/>
      <c r="APA6" s="18"/>
      <c r="APB6" s="18"/>
      <c r="APC6" s="18"/>
      <c r="APD6" s="18"/>
      <c r="APE6" s="18"/>
      <c r="APF6" s="18"/>
      <c r="APG6" s="18"/>
      <c r="APH6" s="18"/>
      <c r="API6" s="18"/>
      <c r="APJ6" s="18"/>
      <c r="APK6" s="18"/>
      <c r="APL6" s="18"/>
      <c r="APM6" s="18"/>
      <c r="APN6" s="18"/>
      <c r="APO6" s="18"/>
      <c r="APP6" s="18"/>
      <c r="APQ6" s="18"/>
      <c r="APR6" s="18"/>
      <c r="APS6" s="18"/>
      <c r="APT6" s="18"/>
      <c r="APU6" s="18"/>
      <c r="APV6" s="18"/>
      <c r="APW6" s="18"/>
      <c r="APX6" s="18"/>
      <c r="APY6" s="18"/>
      <c r="APZ6" s="18"/>
      <c r="AQA6" s="18"/>
      <c r="AQB6" s="18"/>
      <c r="AQC6" s="18"/>
      <c r="AQD6" s="18"/>
      <c r="AQE6" s="18"/>
      <c r="AQF6" s="18"/>
      <c r="AQG6" s="18"/>
      <c r="AQH6" s="18"/>
      <c r="AQI6" s="18"/>
      <c r="AQJ6" s="18"/>
      <c r="AQK6" s="18"/>
      <c r="AQL6" s="18"/>
      <c r="AQM6" s="18"/>
      <c r="AQN6" s="18"/>
      <c r="AQO6" s="18"/>
      <c r="AQP6" s="18"/>
      <c r="AQQ6" s="18"/>
      <c r="AQR6" s="18"/>
      <c r="AQS6" s="18"/>
      <c r="AQT6" s="18"/>
      <c r="AQU6" s="18"/>
      <c r="AQV6" s="18"/>
      <c r="AQW6" s="18"/>
      <c r="AQX6" s="18"/>
      <c r="AQY6" s="18"/>
      <c r="AQZ6" s="18"/>
      <c r="ARA6" s="18"/>
      <c r="ARB6" s="18"/>
      <c r="ARC6" s="18"/>
      <c r="ARD6" s="18"/>
      <c r="ARE6" s="18"/>
      <c r="ARF6" s="18"/>
      <c r="ARG6" s="18"/>
      <c r="ARH6" s="18"/>
      <c r="ARI6" s="18"/>
      <c r="ARJ6" s="18"/>
      <c r="ARK6" s="18"/>
      <c r="ARL6" s="18"/>
      <c r="ARM6" s="18"/>
      <c r="ARN6" s="18"/>
      <c r="ARO6" s="18"/>
      <c r="ARP6" s="18"/>
      <c r="ARQ6" s="18"/>
      <c r="ARR6" s="18"/>
      <c r="ARS6" s="18"/>
      <c r="ART6" s="18"/>
      <c r="ARU6" s="18"/>
      <c r="ARV6" s="18"/>
      <c r="ARW6" s="18"/>
      <c r="ARX6" s="18"/>
      <c r="ARY6" s="18"/>
      <c r="ARZ6" s="18"/>
      <c r="ASA6" s="18"/>
      <c r="ASB6" s="18"/>
      <c r="ASC6" s="18"/>
      <c r="ASD6" s="18"/>
      <c r="ASE6" s="18"/>
      <c r="ASF6" s="18"/>
      <c r="ASG6" s="18"/>
      <c r="ASH6" s="18"/>
      <c r="ASI6" s="18"/>
      <c r="ASJ6" s="18"/>
      <c r="ASK6" s="18"/>
      <c r="ASL6" s="18"/>
      <c r="ASM6" s="18"/>
      <c r="ASN6" s="18"/>
      <c r="ASO6" s="18"/>
      <c r="ASP6" s="18"/>
      <c r="ASQ6" s="18"/>
      <c r="ASR6" s="18"/>
      <c r="ASS6" s="18"/>
      <c r="AST6" s="18"/>
      <c r="ASU6" s="18"/>
      <c r="ASV6" s="18"/>
      <c r="ASW6" s="18"/>
      <c r="ASX6" s="18"/>
      <c r="ASY6" s="18"/>
      <c r="ASZ6" s="18"/>
      <c r="ATA6" s="18"/>
      <c r="ATB6" s="18"/>
      <c r="ATC6" s="18"/>
      <c r="ATD6" s="18"/>
      <c r="ATE6" s="18"/>
      <c r="ATF6" s="18"/>
      <c r="ATG6" s="18"/>
      <c r="ATH6" s="18"/>
      <c r="ATI6" s="18"/>
      <c r="ATJ6" s="18"/>
      <c r="ATK6" s="18"/>
      <c r="ATL6" s="18"/>
      <c r="ATM6" s="18"/>
      <c r="ATN6" s="18"/>
      <c r="ATO6" s="18"/>
      <c r="ATP6" s="18"/>
      <c r="ATQ6" s="18"/>
      <c r="ATR6" s="18"/>
      <c r="ATS6" s="18"/>
      <c r="ATT6" s="18"/>
      <c r="ATU6" s="18"/>
      <c r="ATV6" s="18"/>
      <c r="ATW6" s="18"/>
      <c r="ATX6" s="18"/>
      <c r="ATY6" s="18"/>
      <c r="ATZ6" s="18"/>
      <c r="AUA6" s="18"/>
      <c r="AUB6" s="18"/>
      <c r="AUC6" s="18"/>
      <c r="AUD6" s="18"/>
      <c r="AUE6" s="18"/>
      <c r="AUF6" s="18"/>
      <c r="AUG6" s="18"/>
      <c r="AUH6" s="18"/>
      <c r="AUI6" s="18"/>
      <c r="AUJ6" s="18"/>
      <c r="AUK6" s="18"/>
      <c r="AUL6" s="18"/>
      <c r="AUM6" s="18"/>
      <c r="AUN6" s="18"/>
      <c r="AUO6" s="18"/>
      <c r="AUP6" s="18"/>
      <c r="AUQ6" s="18"/>
      <c r="AUR6" s="18"/>
      <c r="AUS6" s="18"/>
      <c r="AUT6" s="18"/>
      <c r="AUU6" s="18"/>
      <c r="AUV6" s="18"/>
      <c r="AUW6" s="18"/>
      <c r="AUX6" s="18"/>
      <c r="AUY6" s="18"/>
      <c r="AUZ6" s="18"/>
      <c r="AVA6" s="18"/>
      <c r="AVB6" s="18"/>
      <c r="AVC6" s="18"/>
      <c r="AVD6" s="18"/>
      <c r="AVE6" s="18"/>
      <c r="AVF6" s="18"/>
      <c r="AVG6" s="18"/>
      <c r="AVH6" s="18"/>
      <c r="AVI6" s="18"/>
      <c r="AVJ6" s="18"/>
      <c r="AVK6" s="18"/>
      <c r="AVL6" s="18"/>
      <c r="AVM6" s="18"/>
      <c r="AVN6" s="18"/>
      <c r="AVO6" s="18"/>
      <c r="AVP6" s="18"/>
      <c r="AVQ6" s="18"/>
      <c r="AVR6" s="18"/>
      <c r="AVS6" s="18"/>
      <c r="AVT6" s="18"/>
      <c r="AVU6" s="18"/>
      <c r="AVV6" s="18"/>
      <c r="AVW6" s="18"/>
      <c r="AVX6" s="18"/>
      <c r="AVY6" s="18"/>
      <c r="AVZ6" s="18"/>
      <c r="AWA6" s="18"/>
      <c r="AWB6" s="18"/>
      <c r="AWC6" s="18"/>
      <c r="AWD6" s="18"/>
      <c r="AWE6" s="18"/>
      <c r="AWF6" s="18"/>
      <c r="AWG6" s="18"/>
      <c r="AWH6" s="18"/>
      <c r="AWI6" s="18"/>
      <c r="AWJ6" s="18"/>
      <c r="AWK6" s="18"/>
      <c r="AWL6" s="18"/>
      <c r="AWM6" s="18"/>
      <c r="AWN6" s="18"/>
      <c r="AWO6" s="18"/>
      <c r="AWP6" s="18"/>
      <c r="AWQ6" s="18"/>
      <c r="AWR6" s="18"/>
      <c r="AWS6" s="18"/>
      <c r="AWT6" s="18"/>
      <c r="AWU6" s="18"/>
      <c r="AWV6" s="18"/>
      <c r="AWW6" s="18"/>
      <c r="AWX6" s="18"/>
      <c r="AWY6" s="18"/>
      <c r="AWZ6" s="18"/>
      <c r="AXA6" s="18"/>
      <c r="AXB6" s="18"/>
      <c r="AXC6" s="18"/>
      <c r="AXD6" s="18"/>
      <c r="AXE6" s="18"/>
      <c r="AXF6" s="18"/>
      <c r="AXG6" s="18"/>
      <c r="AXH6" s="18"/>
      <c r="AXI6" s="18"/>
      <c r="AXJ6" s="18"/>
      <c r="AXK6" s="18"/>
      <c r="AXL6" s="18"/>
      <c r="AXM6" s="18"/>
      <c r="AXN6" s="18"/>
      <c r="AXO6" s="18"/>
      <c r="AXP6" s="18"/>
      <c r="AXQ6" s="18"/>
      <c r="AXR6" s="18"/>
      <c r="AXS6" s="18"/>
      <c r="AXT6" s="18"/>
      <c r="AXU6" s="18"/>
      <c r="AXV6" s="18"/>
      <c r="AXW6" s="18"/>
      <c r="AXX6" s="18"/>
      <c r="AXY6" s="18"/>
      <c r="AXZ6" s="18"/>
      <c r="AYA6" s="18"/>
      <c r="AYB6" s="18"/>
      <c r="AYC6" s="18"/>
      <c r="AYD6" s="18"/>
      <c r="AYE6" s="18"/>
      <c r="AYF6" s="18"/>
      <c r="AYG6" s="18"/>
      <c r="AYH6" s="18"/>
      <c r="AYI6" s="18"/>
      <c r="AYJ6" s="18"/>
      <c r="AYK6" s="18"/>
      <c r="AYL6" s="18"/>
      <c r="AYM6" s="18"/>
      <c r="AYN6" s="18"/>
      <c r="AYO6" s="18"/>
      <c r="AYP6" s="18"/>
      <c r="AYQ6" s="18"/>
      <c r="AYR6" s="18"/>
      <c r="AYS6" s="18"/>
      <c r="AYT6" s="18"/>
      <c r="AYU6" s="18"/>
      <c r="AYV6" s="18"/>
      <c r="AYW6" s="18"/>
      <c r="AYX6" s="18"/>
      <c r="AYY6" s="18"/>
      <c r="AYZ6" s="18"/>
      <c r="AZA6" s="18"/>
      <c r="AZB6" s="18"/>
      <c r="AZC6" s="18"/>
      <c r="AZD6" s="18"/>
      <c r="AZE6" s="18"/>
      <c r="AZF6" s="18"/>
      <c r="AZG6" s="18"/>
      <c r="AZH6" s="18"/>
      <c r="AZI6" s="18"/>
      <c r="AZJ6" s="18"/>
      <c r="AZK6" s="18"/>
      <c r="AZL6" s="18"/>
      <c r="AZM6" s="18"/>
      <c r="AZN6" s="18"/>
      <c r="AZO6" s="18"/>
      <c r="AZP6" s="18"/>
      <c r="AZQ6" s="18"/>
      <c r="AZR6" s="18"/>
      <c r="AZS6" s="18"/>
      <c r="AZT6" s="18"/>
      <c r="AZU6" s="18"/>
      <c r="AZV6" s="18"/>
      <c r="AZW6" s="18"/>
      <c r="AZX6" s="18"/>
      <c r="AZY6" s="18"/>
      <c r="AZZ6" s="18"/>
      <c r="BAA6" s="18"/>
      <c r="BAB6" s="18"/>
      <c r="BAC6" s="18"/>
      <c r="BAD6" s="18"/>
      <c r="BAE6" s="18"/>
      <c r="BAF6" s="18"/>
      <c r="BAG6" s="18"/>
      <c r="BAH6" s="18"/>
      <c r="BAI6" s="18"/>
      <c r="BAJ6" s="18"/>
      <c r="BAK6" s="18"/>
      <c r="BAL6" s="18"/>
      <c r="BAM6" s="18"/>
      <c r="BAN6" s="18"/>
      <c r="BAO6" s="18"/>
      <c r="BAP6" s="18"/>
      <c r="BAQ6" s="18"/>
      <c r="BAR6" s="18"/>
      <c r="BAS6" s="18"/>
      <c r="BAT6" s="18"/>
      <c r="BAU6" s="18"/>
      <c r="BAV6" s="18"/>
      <c r="BAW6" s="18"/>
      <c r="BAX6" s="18"/>
      <c r="BAY6" s="18"/>
      <c r="BAZ6" s="18"/>
      <c r="BBA6" s="18"/>
      <c r="BBB6" s="18"/>
      <c r="BBC6" s="18"/>
      <c r="BBD6" s="18"/>
      <c r="BBE6" s="18"/>
      <c r="BBF6" s="18"/>
      <c r="BBG6" s="18"/>
      <c r="BBH6" s="18"/>
      <c r="BBI6" s="18"/>
      <c r="BBJ6" s="18"/>
      <c r="BBK6" s="18"/>
      <c r="BBL6" s="18"/>
      <c r="BBM6" s="18"/>
      <c r="BBN6" s="18"/>
      <c r="BBO6" s="18"/>
      <c r="BBP6" s="18"/>
      <c r="BBQ6" s="18"/>
      <c r="BBR6" s="18"/>
      <c r="BBS6" s="18"/>
      <c r="BBT6" s="18"/>
      <c r="BBU6" s="18"/>
      <c r="BBV6" s="18"/>
      <c r="BBW6" s="18"/>
      <c r="BBX6" s="18"/>
      <c r="BBY6" s="18"/>
      <c r="BBZ6" s="18"/>
      <c r="BCA6" s="18"/>
      <c r="BCB6" s="18"/>
      <c r="BCC6" s="18"/>
      <c r="BCD6" s="18"/>
      <c r="BCE6" s="18"/>
      <c r="BCF6" s="18"/>
      <c r="BCG6" s="18"/>
      <c r="BCH6" s="18"/>
      <c r="BCI6" s="18"/>
      <c r="BCJ6" s="18"/>
      <c r="BCK6" s="18"/>
      <c r="BCL6" s="18"/>
      <c r="BCM6" s="18"/>
      <c r="BCN6" s="18"/>
      <c r="BCO6" s="18"/>
      <c r="BCP6" s="18"/>
      <c r="BCQ6" s="18"/>
      <c r="BCR6" s="18"/>
      <c r="BCS6" s="18"/>
      <c r="BCT6" s="18"/>
      <c r="BCU6" s="18"/>
      <c r="BCV6" s="18"/>
      <c r="BCW6" s="18"/>
      <c r="BCX6" s="18"/>
      <c r="BCY6" s="18"/>
      <c r="BCZ6" s="18"/>
      <c r="BDA6" s="18"/>
      <c r="BDB6" s="18"/>
      <c r="BDC6" s="18"/>
      <c r="BDD6" s="18"/>
      <c r="BDE6" s="18"/>
      <c r="BDF6" s="18"/>
      <c r="BDG6" s="18"/>
      <c r="BDH6" s="18"/>
      <c r="BDI6" s="18"/>
      <c r="BDJ6" s="18"/>
      <c r="BDK6" s="18"/>
      <c r="BDL6" s="18"/>
      <c r="BDM6" s="18"/>
      <c r="BDN6" s="18"/>
      <c r="BDO6" s="18"/>
      <c r="BDP6" s="18"/>
      <c r="BDQ6" s="18"/>
      <c r="BDR6" s="18"/>
      <c r="BDS6" s="18"/>
      <c r="BDT6" s="18"/>
      <c r="BDU6" s="18"/>
      <c r="BDV6" s="18"/>
      <c r="BDW6" s="18"/>
      <c r="BDX6" s="18"/>
      <c r="BDY6" s="18"/>
      <c r="BDZ6" s="18"/>
      <c r="BEA6" s="18"/>
      <c r="BEB6" s="18"/>
      <c r="BEC6" s="18"/>
      <c r="BED6" s="18"/>
      <c r="BEE6" s="18"/>
      <c r="BEF6" s="18"/>
      <c r="BEG6" s="18"/>
      <c r="BEH6" s="18"/>
      <c r="BEI6" s="18"/>
      <c r="BEJ6" s="18"/>
      <c r="BEK6" s="18"/>
      <c r="BEL6" s="18"/>
      <c r="BEM6" s="18"/>
      <c r="BEN6" s="18"/>
      <c r="BEO6" s="18"/>
      <c r="BEP6" s="18"/>
      <c r="BEQ6" s="18"/>
      <c r="BER6" s="18"/>
      <c r="BES6" s="18"/>
      <c r="BET6" s="18"/>
      <c r="BEU6" s="18"/>
      <c r="BEV6" s="18"/>
      <c r="BEW6" s="18"/>
      <c r="BEX6" s="18"/>
      <c r="BEY6" s="18"/>
      <c r="BEZ6" s="18"/>
      <c r="BFA6" s="18"/>
      <c r="BFB6" s="18"/>
      <c r="BFC6" s="18"/>
      <c r="BFD6" s="18"/>
      <c r="BFE6" s="18"/>
      <c r="BFF6" s="18"/>
      <c r="BFG6" s="18"/>
      <c r="BFH6" s="18"/>
      <c r="BFI6" s="18"/>
      <c r="BFJ6" s="18"/>
      <c r="BFK6" s="18"/>
      <c r="BFL6" s="18"/>
      <c r="BFM6" s="18"/>
      <c r="BFN6" s="18"/>
      <c r="BFO6" s="18"/>
      <c r="BFP6" s="18"/>
      <c r="BFQ6" s="18"/>
      <c r="BFR6" s="18"/>
      <c r="BFS6" s="18"/>
      <c r="BFT6" s="18"/>
      <c r="BFU6" s="18"/>
      <c r="BFV6" s="18"/>
      <c r="BFW6" s="18"/>
      <c r="BFX6" s="18"/>
      <c r="BFY6" s="18"/>
      <c r="BFZ6" s="18"/>
      <c r="BGA6" s="18"/>
      <c r="BGB6" s="18"/>
      <c r="BGC6" s="18"/>
      <c r="BGD6" s="18"/>
      <c r="BGE6" s="18"/>
      <c r="BGF6" s="18"/>
      <c r="BGG6" s="18"/>
      <c r="BGH6" s="18"/>
      <c r="BGI6" s="18"/>
      <c r="BGJ6" s="18"/>
      <c r="BGK6" s="18"/>
      <c r="BGL6" s="18"/>
      <c r="BGM6" s="18"/>
      <c r="BGN6" s="18"/>
      <c r="BGO6" s="18"/>
      <c r="BGP6" s="18"/>
      <c r="BGQ6" s="18"/>
      <c r="BGR6" s="18"/>
      <c r="BGS6" s="18"/>
      <c r="BGT6" s="18"/>
      <c r="BGU6" s="18"/>
      <c r="BGV6" s="18"/>
      <c r="BGW6" s="18"/>
      <c r="BGX6" s="18"/>
      <c r="BGY6" s="18"/>
      <c r="BGZ6" s="18"/>
      <c r="BHA6" s="18"/>
      <c r="BHB6" s="18"/>
      <c r="BHC6" s="18"/>
      <c r="BHD6" s="18"/>
      <c r="BHE6" s="18"/>
      <c r="BHF6" s="18"/>
      <c r="BHG6" s="18"/>
      <c r="BHH6" s="18"/>
      <c r="BHI6" s="18"/>
      <c r="BHJ6" s="18"/>
      <c r="BHK6" s="18"/>
      <c r="BHL6" s="18"/>
      <c r="BHM6" s="18"/>
      <c r="BHN6" s="18"/>
      <c r="BHO6" s="18"/>
      <c r="BHP6" s="18"/>
      <c r="BHQ6" s="18"/>
      <c r="BHR6" s="18"/>
      <c r="BHS6" s="18"/>
      <c r="BHT6" s="18"/>
      <c r="BHU6" s="18"/>
      <c r="BHV6" s="18"/>
      <c r="BHW6" s="18"/>
      <c r="BHX6" s="18"/>
      <c r="BHY6" s="18"/>
      <c r="BHZ6" s="18"/>
      <c r="BIA6" s="18"/>
      <c r="BIB6" s="18"/>
      <c r="BIC6" s="18"/>
      <c r="BID6" s="18"/>
      <c r="BIE6" s="18"/>
      <c r="BIF6" s="18"/>
      <c r="BIG6" s="18"/>
      <c r="BIH6" s="18"/>
      <c r="BII6" s="18"/>
      <c r="BIJ6" s="18"/>
      <c r="BIK6" s="18"/>
      <c r="BIL6" s="18"/>
      <c r="BIM6" s="18"/>
      <c r="BIN6" s="18"/>
      <c r="BIO6" s="18"/>
      <c r="BIP6" s="18"/>
      <c r="BIQ6" s="18"/>
      <c r="BIR6" s="18"/>
      <c r="BIS6" s="18"/>
      <c r="BIT6" s="18"/>
      <c r="BIU6" s="18"/>
      <c r="BIV6" s="18"/>
      <c r="BIW6" s="18"/>
      <c r="BIX6" s="18"/>
      <c r="BIY6" s="18"/>
      <c r="BIZ6" s="18"/>
      <c r="BJA6" s="18"/>
      <c r="BJB6" s="18"/>
      <c r="BJC6" s="18"/>
      <c r="BJD6" s="18"/>
      <c r="BJE6" s="18"/>
      <c r="BJF6" s="18"/>
      <c r="BJG6" s="18"/>
      <c r="BJH6" s="18"/>
      <c r="BJI6" s="18"/>
      <c r="BJJ6" s="18"/>
      <c r="BJK6" s="18"/>
      <c r="BJL6" s="18"/>
      <c r="BJM6" s="18"/>
      <c r="BJN6" s="18"/>
      <c r="BJO6" s="18"/>
      <c r="BJP6" s="18"/>
      <c r="BJQ6" s="18"/>
      <c r="BJR6" s="18"/>
      <c r="BJS6" s="18"/>
      <c r="BJT6" s="18"/>
      <c r="BJU6" s="18"/>
      <c r="BJV6" s="18"/>
      <c r="BJW6" s="18"/>
      <c r="BJX6" s="18"/>
      <c r="BJY6" s="18"/>
      <c r="BJZ6" s="18"/>
      <c r="BKA6" s="18"/>
      <c r="BKB6" s="18"/>
      <c r="BKC6" s="18"/>
      <c r="BKD6" s="18"/>
      <c r="BKE6" s="18"/>
      <c r="BKF6" s="18"/>
      <c r="BKG6" s="18"/>
      <c r="BKH6" s="18"/>
      <c r="BKI6" s="18"/>
      <c r="BKJ6" s="18"/>
      <c r="BKK6" s="18"/>
      <c r="BKL6" s="18"/>
      <c r="BKM6" s="18"/>
      <c r="BKN6" s="18"/>
      <c r="BKO6" s="18"/>
      <c r="BKP6" s="18"/>
      <c r="BKQ6" s="18"/>
      <c r="BKR6" s="18"/>
      <c r="BKS6" s="18"/>
      <c r="BKT6" s="18"/>
      <c r="BKU6" s="18"/>
      <c r="BKV6" s="18"/>
      <c r="BKW6" s="18"/>
      <c r="BKX6" s="18"/>
      <c r="BKY6" s="18"/>
      <c r="BKZ6" s="18"/>
      <c r="BLA6" s="18"/>
      <c r="BLB6" s="18"/>
      <c r="BLC6" s="18"/>
      <c r="BLD6" s="18"/>
      <c r="BLE6" s="18"/>
      <c r="BLF6" s="18"/>
      <c r="BLG6" s="18"/>
      <c r="BLH6" s="18"/>
      <c r="BLI6" s="18"/>
      <c r="BLJ6" s="18"/>
      <c r="BLK6" s="18"/>
      <c r="BLL6" s="18"/>
      <c r="BLM6" s="18"/>
      <c r="BLN6" s="18"/>
      <c r="BLO6" s="18"/>
      <c r="BLP6" s="18"/>
      <c r="BLQ6" s="18"/>
      <c r="BLR6" s="18"/>
      <c r="BLS6" s="18"/>
      <c r="BLT6" s="18"/>
      <c r="BLU6" s="18"/>
      <c r="BLV6" s="18"/>
      <c r="BLW6" s="18"/>
      <c r="BLX6" s="18"/>
      <c r="BLY6" s="18"/>
      <c r="BLZ6" s="18"/>
      <c r="BMA6" s="18"/>
      <c r="BMB6" s="18"/>
      <c r="BMC6" s="18"/>
      <c r="BMD6" s="18"/>
      <c r="BME6" s="18"/>
      <c r="BMF6" s="18"/>
      <c r="BMG6" s="18"/>
      <c r="BMH6" s="18"/>
      <c r="BMI6" s="18"/>
      <c r="BMJ6" s="18"/>
      <c r="BMK6" s="18"/>
      <c r="BML6" s="18"/>
      <c r="BMM6" s="18"/>
      <c r="BMN6" s="18"/>
      <c r="BMO6" s="18"/>
      <c r="BMP6" s="18"/>
      <c r="BMQ6" s="18"/>
      <c r="BMR6" s="18"/>
      <c r="BMS6" s="18"/>
      <c r="BMT6" s="18"/>
    </row>
    <row r="7" spans="1:1710" s="115" customFormat="1" ht="16.149999999999999" customHeight="1" thickTop="1" x14ac:dyDescent="0.2">
      <c r="A7" s="306" t="s">
        <v>293</v>
      </c>
      <c r="B7" s="307">
        <v>546</v>
      </c>
      <c r="C7" s="82"/>
      <c r="D7" s="83"/>
      <c r="E7" s="80"/>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c r="KV7" s="18"/>
      <c r="KW7" s="18"/>
      <c r="KX7" s="18"/>
      <c r="KY7" s="18"/>
      <c r="KZ7" s="18"/>
      <c r="LA7" s="18"/>
      <c r="LB7" s="18"/>
      <c r="LC7" s="18"/>
      <c r="LD7" s="18"/>
      <c r="LE7" s="18"/>
      <c r="LF7" s="18"/>
      <c r="LG7" s="18"/>
      <c r="LH7" s="18"/>
      <c r="LI7" s="18"/>
      <c r="LJ7" s="18"/>
      <c r="LK7" s="18"/>
      <c r="LL7" s="18"/>
      <c r="LM7" s="18"/>
      <c r="LN7" s="18"/>
      <c r="LO7" s="18"/>
      <c r="LP7" s="18"/>
      <c r="LQ7" s="18"/>
      <c r="LR7" s="18"/>
      <c r="LS7" s="18"/>
      <c r="LT7" s="18"/>
      <c r="LU7" s="18"/>
      <c r="LV7" s="18"/>
      <c r="LW7" s="18"/>
      <c r="LX7" s="18"/>
      <c r="LY7" s="18"/>
      <c r="LZ7" s="18"/>
      <c r="MA7" s="18"/>
      <c r="MB7" s="18"/>
      <c r="MC7" s="18"/>
      <c r="MD7" s="18"/>
      <c r="ME7" s="18"/>
      <c r="MF7" s="18"/>
      <c r="MG7" s="18"/>
      <c r="MH7" s="18"/>
      <c r="MI7" s="18"/>
      <c r="MJ7" s="18"/>
      <c r="MK7" s="18"/>
      <c r="ML7" s="18"/>
      <c r="MM7" s="18"/>
      <c r="MN7" s="18"/>
      <c r="MO7" s="18"/>
      <c r="MP7" s="18"/>
      <c r="MQ7" s="18"/>
      <c r="MR7" s="18"/>
      <c r="MS7" s="18"/>
      <c r="MT7" s="18"/>
      <c r="MU7" s="18"/>
      <c r="MV7" s="18"/>
      <c r="MW7" s="18"/>
      <c r="MX7" s="18"/>
      <c r="MY7" s="18"/>
      <c r="MZ7" s="18"/>
      <c r="NA7" s="18"/>
      <c r="NB7" s="18"/>
      <c r="NC7" s="18"/>
      <c r="ND7" s="18"/>
      <c r="NE7" s="18"/>
      <c r="NF7" s="18"/>
      <c r="NG7" s="18"/>
      <c r="NH7" s="18"/>
      <c r="NI7" s="18"/>
      <c r="NJ7" s="18"/>
      <c r="NK7" s="18"/>
      <c r="NL7" s="18"/>
      <c r="NM7" s="18"/>
      <c r="NN7" s="18"/>
      <c r="NO7" s="18"/>
      <c r="NP7" s="18"/>
      <c r="NQ7" s="18"/>
      <c r="NR7" s="18"/>
      <c r="NS7" s="18"/>
      <c r="NT7" s="18"/>
      <c r="NU7" s="18"/>
      <c r="NV7" s="18"/>
      <c r="NW7" s="18"/>
      <c r="NX7" s="18"/>
      <c r="NY7" s="18"/>
      <c r="NZ7" s="18"/>
      <c r="OA7" s="18"/>
      <c r="OB7" s="18"/>
      <c r="OC7" s="18"/>
      <c r="OD7" s="18"/>
      <c r="OE7" s="18"/>
      <c r="OF7" s="18"/>
      <c r="OG7" s="18"/>
      <c r="OH7" s="18"/>
      <c r="OI7" s="18"/>
      <c r="OJ7" s="18"/>
      <c r="OK7" s="18"/>
      <c r="OL7" s="18"/>
      <c r="OM7" s="18"/>
      <c r="ON7" s="18"/>
      <c r="OO7" s="18"/>
      <c r="OP7" s="18"/>
      <c r="OQ7" s="18"/>
      <c r="OR7" s="18"/>
      <c r="OS7" s="18"/>
      <c r="OT7" s="18"/>
      <c r="OU7" s="18"/>
      <c r="OV7" s="18"/>
      <c r="OW7" s="18"/>
      <c r="OX7" s="18"/>
      <c r="OY7" s="18"/>
      <c r="OZ7" s="18"/>
      <c r="PA7" s="18"/>
      <c r="PB7" s="18"/>
      <c r="PC7" s="18"/>
      <c r="PD7" s="18"/>
      <c r="PE7" s="18"/>
      <c r="PF7" s="18"/>
      <c r="PG7" s="18"/>
      <c r="PH7" s="18"/>
      <c r="PI7" s="18"/>
      <c r="PJ7" s="18"/>
      <c r="PK7" s="18"/>
      <c r="PL7" s="18"/>
      <c r="PM7" s="18"/>
      <c r="PN7" s="18"/>
      <c r="PO7" s="18"/>
      <c r="PP7" s="18"/>
      <c r="PQ7" s="18"/>
      <c r="PR7" s="18"/>
      <c r="PS7" s="18"/>
      <c r="PT7" s="18"/>
      <c r="PU7" s="18"/>
      <c r="PV7" s="18"/>
      <c r="PW7" s="18"/>
      <c r="PX7" s="18"/>
      <c r="PY7" s="18"/>
      <c r="PZ7" s="18"/>
      <c r="QA7" s="18"/>
      <c r="QB7" s="18"/>
      <c r="QC7" s="18"/>
      <c r="QD7" s="18"/>
      <c r="QE7" s="18"/>
      <c r="QF7" s="18"/>
      <c r="QG7" s="18"/>
      <c r="QH7" s="18"/>
      <c r="QI7" s="18"/>
      <c r="QJ7" s="18"/>
      <c r="QK7" s="18"/>
      <c r="QL7" s="18"/>
      <c r="QM7" s="18"/>
      <c r="QN7" s="18"/>
      <c r="QO7" s="18"/>
      <c r="QP7" s="18"/>
      <c r="QQ7" s="18"/>
      <c r="QR7" s="18"/>
      <c r="QS7" s="18"/>
      <c r="QT7" s="18"/>
      <c r="QU7" s="18"/>
      <c r="QV7" s="18"/>
      <c r="QW7" s="18"/>
      <c r="QX7" s="18"/>
      <c r="QY7" s="18"/>
      <c r="QZ7" s="18"/>
      <c r="RA7" s="18"/>
      <c r="RB7" s="18"/>
      <c r="RC7" s="18"/>
      <c r="RD7" s="18"/>
      <c r="RE7" s="18"/>
      <c r="RF7" s="18"/>
      <c r="RG7" s="18"/>
      <c r="RH7" s="18"/>
      <c r="RI7" s="18"/>
      <c r="RJ7" s="18"/>
      <c r="RK7" s="18"/>
      <c r="RL7" s="18"/>
      <c r="RM7" s="18"/>
      <c r="RN7" s="18"/>
      <c r="RO7" s="18"/>
      <c r="RP7" s="18"/>
      <c r="RQ7" s="18"/>
      <c r="RR7" s="18"/>
      <c r="RS7" s="18"/>
      <c r="RT7" s="18"/>
      <c r="RU7" s="18"/>
      <c r="RV7" s="18"/>
      <c r="RW7" s="18"/>
      <c r="RX7" s="18"/>
      <c r="RY7" s="18"/>
      <c r="RZ7" s="18"/>
      <c r="SA7" s="18"/>
      <c r="SB7" s="18"/>
      <c r="SC7" s="18"/>
      <c r="SD7" s="18"/>
      <c r="SE7" s="18"/>
      <c r="SF7" s="18"/>
      <c r="SG7" s="18"/>
      <c r="SH7" s="18"/>
      <c r="SI7" s="18"/>
      <c r="SJ7" s="18"/>
      <c r="SK7" s="18"/>
      <c r="SL7" s="18"/>
      <c r="SM7" s="18"/>
      <c r="SN7" s="18"/>
      <c r="SO7" s="18"/>
      <c r="SP7" s="18"/>
      <c r="SQ7" s="18"/>
      <c r="SR7" s="18"/>
      <c r="SS7" s="18"/>
      <c r="ST7" s="18"/>
      <c r="SU7" s="18"/>
      <c r="SV7" s="18"/>
      <c r="SW7" s="18"/>
      <c r="SX7" s="18"/>
      <c r="SY7" s="18"/>
      <c r="SZ7" s="18"/>
      <c r="TA7" s="18"/>
      <c r="TB7" s="18"/>
      <c r="TC7" s="18"/>
      <c r="TD7" s="18"/>
      <c r="TE7" s="18"/>
      <c r="TF7" s="18"/>
      <c r="TG7" s="18"/>
      <c r="TH7" s="18"/>
      <c r="TI7" s="18"/>
      <c r="TJ7" s="18"/>
      <c r="TK7" s="18"/>
      <c r="TL7" s="18"/>
      <c r="TM7" s="18"/>
      <c r="TN7" s="18"/>
      <c r="TO7" s="18"/>
      <c r="TP7" s="18"/>
      <c r="TQ7" s="18"/>
      <c r="TR7" s="18"/>
      <c r="TS7" s="18"/>
      <c r="TT7" s="18"/>
      <c r="TU7" s="18"/>
      <c r="TV7" s="18"/>
      <c r="TW7" s="18"/>
      <c r="TX7" s="18"/>
      <c r="TY7" s="18"/>
      <c r="TZ7" s="18"/>
      <c r="UA7" s="18"/>
      <c r="UB7" s="18"/>
      <c r="UC7" s="18"/>
      <c r="UD7" s="18"/>
      <c r="UE7" s="18"/>
      <c r="UF7" s="18"/>
      <c r="UG7" s="18"/>
      <c r="UH7" s="18"/>
      <c r="UI7" s="18"/>
      <c r="UJ7" s="18"/>
      <c r="UK7" s="18"/>
      <c r="UL7" s="18"/>
      <c r="UM7" s="18"/>
      <c r="UN7" s="18"/>
      <c r="UO7" s="18"/>
      <c r="UP7" s="18"/>
      <c r="UQ7" s="18"/>
      <c r="UR7" s="18"/>
      <c r="US7" s="18"/>
      <c r="UT7" s="18"/>
      <c r="UU7" s="18"/>
      <c r="UV7" s="18"/>
      <c r="UW7" s="18"/>
      <c r="UX7" s="18"/>
      <c r="UY7" s="18"/>
      <c r="UZ7" s="18"/>
      <c r="VA7" s="18"/>
      <c r="VB7" s="18"/>
      <c r="VC7" s="18"/>
      <c r="VD7" s="18"/>
      <c r="VE7" s="18"/>
      <c r="VF7" s="18"/>
      <c r="VG7" s="18"/>
      <c r="VH7" s="18"/>
      <c r="VI7" s="18"/>
      <c r="VJ7" s="18"/>
      <c r="VK7" s="18"/>
      <c r="VL7" s="18"/>
      <c r="VM7" s="18"/>
      <c r="VN7" s="18"/>
      <c r="VO7" s="18"/>
      <c r="VP7" s="18"/>
      <c r="VQ7" s="18"/>
      <c r="VR7" s="18"/>
      <c r="VS7" s="18"/>
      <c r="VT7" s="18"/>
      <c r="VU7" s="18"/>
      <c r="VV7" s="18"/>
      <c r="VW7" s="18"/>
      <c r="VX7" s="18"/>
      <c r="VY7" s="18"/>
      <c r="VZ7" s="18"/>
      <c r="WA7" s="18"/>
      <c r="WB7" s="18"/>
      <c r="WC7" s="18"/>
      <c r="WD7" s="18"/>
      <c r="WE7" s="18"/>
      <c r="WF7" s="18"/>
      <c r="WG7" s="18"/>
      <c r="WH7" s="18"/>
      <c r="WI7" s="18"/>
      <c r="WJ7" s="18"/>
      <c r="WK7" s="18"/>
      <c r="WL7" s="18"/>
      <c r="WM7" s="18"/>
      <c r="WN7" s="18"/>
      <c r="WO7" s="18"/>
      <c r="WP7" s="18"/>
      <c r="WQ7" s="18"/>
      <c r="WR7" s="18"/>
      <c r="WS7" s="18"/>
      <c r="WT7" s="18"/>
      <c r="WU7" s="18"/>
      <c r="WV7" s="18"/>
      <c r="WW7" s="18"/>
      <c r="WX7" s="18"/>
      <c r="WY7" s="18"/>
      <c r="WZ7" s="18"/>
      <c r="XA7" s="18"/>
      <c r="XB7" s="18"/>
      <c r="XC7" s="18"/>
      <c r="XD7" s="18"/>
      <c r="XE7" s="18"/>
      <c r="XF7" s="18"/>
      <c r="XG7" s="18"/>
      <c r="XH7" s="18"/>
      <c r="XI7" s="18"/>
      <c r="XJ7" s="18"/>
      <c r="XK7" s="18"/>
      <c r="XL7" s="18"/>
      <c r="XM7" s="18"/>
      <c r="XN7" s="18"/>
      <c r="XO7" s="18"/>
      <c r="XP7" s="18"/>
      <c r="XQ7" s="18"/>
      <c r="XR7" s="18"/>
      <c r="XS7" s="18"/>
      <c r="XT7" s="18"/>
      <c r="XU7" s="18"/>
      <c r="XV7" s="18"/>
      <c r="XW7" s="18"/>
      <c r="XX7" s="18"/>
      <c r="XY7" s="18"/>
      <c r="XZ7" s="18"/>
      <c r="YA7" s="18"/>
      <c r="YB7" s="18"/>
      <c r="YC7" s="18"/>
      <c r="YD7" s="18"/>
      <c r="YE7" s="18"/>
      <c r="YF7" s="18"/>
      <c r="YG7" s="18"/>
      <c r="YH7" s="18"/>
      <c r="YI7" s="18"/>
      <c r="YJ7" s="18"/>
      <c r="YK7" s="18"/>
      <c r="YL7" s="18"/>
      <c r="YM7" s="18"/>
      <c r="YN7" s="18"/>
      <c r="YO7" s="18"/>
      <c r="YP7" s="18"/>
      <c r="YQ7" s="18"/>
      <c r="YR7" s="18"/>
      <c r="YS7" s="18"/>
      <c r="YT7" s="18"/>
      <c r="YU7" s="18"/>
      <c r="YV7" s="18"/>
      <c r="YW7" s="18"/>
      <c r="YX7" s="18"/>
      <c r="YY7" s="18"/>
      <c r="YZ7" s="18"/>
      <c r="ZA7" s="18"/>
      <c r="ZB7" s="18"/>
      <c r="ZC7" s="18"/>
      <c r="ZD7" s="18"/>
      <c r="ZE7" s="18"/>
      <c r="ZF7" s="18"/>
      <c r="ZG7" s="18"/>
      <c r="ZH7" s="18"/>
      <c r="ZI7" s="18"/>
      <c r="ZJ7" s="18"/>
      <c r="ZK7" s="18"/>
      <c r="ZL7" s="18"/>
      <c r="ZM7" s="18"/>
      <c r="ZN7" s="18"/>
      <c r="ZO7" s="18"/>
      <c r="ZP7" s="18"/>
      <c r="ZQ7" s="18"/>
      <c r="ZR7" s="18"/>
      <c r="ZS7" s="18"/>
      <c r="ZT7" s="18"/>
      <c r="ZU7" s="18"/>
      <c r="ZV7" s="18"/>
      <c r="ZW7" s="18"/>
      <c r="ZX7" s="18"/>
      <c r="ZY7" s="18"/>
      <c r="ZZ7" s="18"/>
      <c r="AAA7" s="18"/>
      <c r="AAB7" s="18"/>
      <c r="AAC7" s="18"/>
      <c r="AAD7" s="18"/>
      <c r="AAE7" s="18"/>
      <c r="AAF7" s="18"/>
      <c r="AAG7" s="18"/>
      <c r="AAH7" s="18"/>
      <c r="AAI7" s="18"/>
      <c r="AAJ7" s="18"/>
      <c r="AAK7" s="18"/>
      <c r="AAL7" s="18"/>
      <c r="AAM7" s="18"/>
      <c r="AAN7" s="18"/>
      <c r="AAO7" s="18"/>
      <c r="AAP7" s="18"/>
      <c r="AAQ7" s="18"/>
      <c r="AAR7" s="18"/>
      <c r="AAS7" s="18"/>
      <c r="AAT7" s="18"/>
      <c r="AAU7" s="18"/>
      <c r="AAV7" s="18"/>
      <c r="AAW7" s="18"/>
      <c r="AAX7" s="18"/>
      <c r="AAY7" s="18"/>
      <c r="AAZ7" s="18"/>
      <c r="ABA7" s="18"/>
      <c r="ABB7" s="18"/>
      <c r="ABC7" s="18"/>
      <c r="ABD7" s="18"/>
      <c r="ABE7" s="18"/>
      <c r="ABF7" s="18"/>
      <c r="ABG7" s="18"/>
      <c r="ABH7" s="18"/>
      <c r="ABI7" s="18"/>
      <c r="ABJ7" s="18"/>
      <c r="ABK7" s="18"/>
      <c r="ABL7" s="18"/>
      <c r="ABM7" s="18"/>
      <c r="ABN7" s="18"/>
      <c r="ABO7" s="18"/>
      <c r="ABP7" s="18"/>
      <c r="ABQ7" s="18"/>
      <c r="ABR7" s="18"/>
      <c r="ABS7" s="18"/>
      <c r="ABT7" s="18"/>
      <c r="ABU7" s="18"/>
      <c r="ABV7" s="18"/>
      <c r="ABW7" s="18"/>
      <c r="ABX7" s="18"/>
      <c r="ABY7" s="18"/>
      <c r="ABZ7" s="18"/>
      <c r="ACA7" s="18"/>
      <c r="ACB7" s="18"/>
      <c r="ACC7" s="18"/>
      <c r="ACD7" s="18"/>
      <c r="ACE7" s="18"/>
      <c r="ACF7" s="18"/>
      <c r="ACG7" s="18"/>
      <c r="ACH7" s="18"/>
      <c r="ACI7" s="18"/>
      <c r="ACJ7" s="18"/>
      <c r="ACK7" s="18"/>
      <c r="ACL7" s="18"/>
      <c r="ACM7" s="18"/>
      <c r="ACN7" s="18"/>
      <c r="ACO7" s="18"/>
      <c r="ACP7" s="18"/>
      <c r="ACQ7" s="18"/>
      <c r="ACR7" s="18"/>
      <c r="ACS7" s="18"/>
      <c r="ACT7" s="18"/>
      <c r="ACU7" s="18"/>
      <c r="ACV7" s="18"/>
      <c r="ACW7" s="18"/>
      <c r="ACX7" s="18"/>
      <c r="ACY7" s="18"/>
      <c r="ACZ7" s="18"/>
      <c r="ADA7" s="18"/>
      <c r="ADB7" s="18"/>
      <c r="ADC7" s="18"/>
      <c r="ADD7" s="18"/>
      <c r="ADE7" s="18"/>
      <c r="ADF7" s="18"/>
      <c r="ADG7" s="18"/>
      <c r="ADH7" s="18"/>
      <c r="ADI7" s="18"/>
      <c r="ADJ7" s="18"/>
      <c r="ADK7" s="18"/>
      <c r="ADL7" s="18"/>
      <c r="ADM7" s="18"/>
      <c r="ADN7" s="18"/>
      <c r="ADO7" s="18"/>
      <c r="ADP7" s="18"/>
      <c r="ADQ7" s="18"/>
      <c r="ADR7" s="18"/>
      <c r="ADS7" s="18"/>
      <c r="ADT7" s="18"/>
      <c r="ADU7" s="18"/>
      <c r="ADV7" s="18"/>
      <c r="ADW7" s="18"/>
      <c r="ADX7" s="18"/>
      <c r="ADY7" s="18"/>
      <c r="ADZ7" s="18"/>
      <c r="AEA7" s="18"/>
      <c r="AEB7" s="18"/>
      <c r="AEC7" s="18"/>
      <c r="AED7" s="18"/>
      <c r="AEE7" s="18"/>
      <c r="AEF7" s="18"/>
      <c r="AEG7" s="18"/>
      <c r="AEH7" s="18"/>
      <c r="AEI7" s="18"/>
      <c r="AEJ7" s="18"/>
      <c r="AEK7" s="18"/>
      <c r="AEL7" s="18"/>
      <c r="AEM7" s="18"/>
      <c r="AEN7" s="18"/>
      <c r="AEO7" s="18"/>
      <c r="AEP7" s="18"/>
      <c r="AEQ7" s="18"/>
      <c r="AER7" s="18"/>
      <c r="AES7" s="18"/>
      <c r="AET7" s="18"/>
      <c r="AEU7" s="18"/>
      <c r="AEV7" s="18"/>
      <c r="AEW7" s="18"/>
      <c r="AEX7" s="18"/>
      <c r="AEY7" s="18"/>
      <c r="AEZ7" s="18"/>
      <c r="AFA7" s="18"/>
      <c r="AFB7" s="18"/>
      <c r="AFC7" s="18"/>
      <c r="AFD7" s="18"/>
      <c r="AFE7" s="18"/>
      <c r="AFF7" s="18"/>
      <c r="AFG7" s="18"/>
      <c r="AFH7" s="18"/>
      <c r="AFI7" s="18"/>
      <c r="AFJ7" s="18"/>
      <c r="AFK7" s="18"/>
      <c r="AFL7" s="18"/>
      <c r="AFM7" s="18"/>
      <c r="AFN7" s="18"/>
      <c r="AFO7" s="18"/>
      <c r="AFP7" s="18"/>
      <c r="AFQ7" s="18"/>
      <c r="AFR7" s="18"/>
      <c r="AFS7" s="18"/>
      <c r="AFT7" s="18"/>
      <c r="AFU7" s="18"/>
      <c r="AFV7" s="18"/>
      <c r="AFW7" s="18"/>
      <c r="AFX7" s="18"/>
      <c r="AFY7" s="18"/>
      <c r="AFZ7" s="18"/>
      <c r="AGA7" s="18"/>
      <c r="AGB7" s="18"/>
      <c r="AGC7" s="18"/>
      <c r="AGD7" s="18"/>
      <c r="AGE7" s="18"/>
      <c r="AGF7" s="18"/>
      <c r="AGG7" s="18"/>
      <c r="AGH7" s="18"/>
      <c r="AGI7" s="18"/>
      <c r="AGJ7" s="18"/>
      <c r="AGK7" s="18"/>
      <c r="AGL7" s="18"/>
      <c r="AGM7" s="18"/>
      <c r="AGN7" s="18"/>
      <c r="AGO7" s="18"/>
      <c r="AGP7" s="18"/>
      <c r="AGQ7" s="18"/>
      <c r="AGR7" s="18"/>
      <c r="AGS7" s="18"/>
      <c r="AGT7" s="18"/>
      <c r="AGU7" s="18"/>
      <c r="AGV7" s="18"/>
      <c r="AGW7" s="18"/>
      <c r="AGX7" s="18"/>
      <c r="AGY7" s="18"/>
      <c r="AGZ7" s="18"/>
      <c r="AHA7" s="18"/>
      <c r="AHB7" s="18"/>
      <c r="AHC7" s="18"/>
      <c r="AHD7" s="18"/>
      <c r="AHE7" s="18"/>
      <c r="AHF7" s="18"/>
      <c r="AHG7" s="18"/>
      <c r="AHH7" s="18"/>
      <c r="AHI7" s="18"/>
      <c r="AHJ7" s="18"/>
      <c r="AHK7" s="18"/>
      <c r="AHL7" s="18"/>
      <c r="AHM7" s="18"/>
      <c r="AHN7" s="18"/>
      <c r="AHO7" s="18"/>
      <c r="AHP7" s="18"/>
      <c r="AHQ7" s="18"/>
      <c r="AHR7" s="18"/>
      <c r="AHS7" s="18"/>
      <c r="AHT7" s="18"/>
      <c r="AHU7" s="18"/>
      <c r="AHV7" s="18"/>
      <c r="AHW7" s="18"/>
      <c r="AHX7" s="18"/>
      <c r="AHY7" s="18"/>
      <c r="AHZ7" s="18"/>
      <c r="AIA7" s="18"/>
      <c r="AIB7" s="18"/>
      <c r="AIC7" s="18"/>
      <c r="AID7" s="18"/>
      <c r="AIE7" s="18"/>
      <c r="AIF7" s="18"/>
      <c r="AIG7" s="18"/>
      <c r="AIH7" s="18"/>
      <c r="AII7" s="18"/>
      <c r="AIJ7" s="18"/>
      <c r="AIK7" s="18"/>
      <c r="AIL7" s="18"/>
      <c r="AIM7" s="18"/>
      <c r="AIN7" s="18"/>
      <c r="AIO7" s="18"/>
      <c r="AIP7" s="18"/>
      <c r="AIQ7" s="18"/>
      <c r="AIR7" s="18"/>
      <c r="AIS7" s="18"/>
      <c r="AIT7" s="18"/>
      <c r="AIU7" s="18"/>
      <c r="AIV7" s="18"/>
      <c r="AIW7" s="18"/>
      <c r="AIX7" s="18"/>
      <c r="AIY7" s="18"/>
      <c r="AIZ7" s="18"/>
      <c r="AJA7" s="18"/>
      <c r="AJB7" s="18"/>
      <c r="AJC7" s="18"/>
      <c r="AJD7" s="18"/>
      <c r="AJE7" s="18"/>
      <c r="AJF7" s="18"/>
      <c r="AJG7" s="18"/>
      <c r="AJH7" s="18"/>
      <c r="AJI7" s="18"/>
      <c r="AJJ7" s="18"/>
      <c r="AJK7" s="18"/>
      <c r="AJL7" s="18"/>
      <c r="AJM7" s="18"/>
      <c r="AJN7" s="18"/>
      <c r="AJO7" s="18"/>
      <c r="AJP7" s="18"/>
      <c r="AJQ7" s="18"/>
      <c r="AJR7" s="18"/>
      <c r="AJS7" s="18"/>
      <c r="AJT7" s="18"/>
      <c r="AJU7" s="18"/>
      <c r="AJV7" s="18"/>
      <c r="AJW7" s="18"/>
      <c r="AJX7" s="18"/>
      <c r="AJY7" s="18"/>
      <c r="AJZ7" s="18"/>
      <c r="AKA7" s="18"/>
      <c r="AKB7" s="18"/>
      <c r="AKC7" s="18"/>
      <c r="AKD7" s="18"/>
      <c r="AKE7" s="18"/>
      <c r="AKF7" s="18"/>
      <c r="AKG7" s="18"/>
      <c r="AKH7" s="18"/>
      <c r="AKI7" s="18"/>
      <c r="AKJ7" s="18"/>
      <c r="AKK7" s="18"/>
      <c r="AKL7" s="18"/>
      <c r="AKM7" s="18"/>
      <c r="AKN7" s="18"/>
      <c r="AKO7" s="18"/>
      <c r="AKP7" s="18"/>
      <c r="AKQ7" s="18"/>
      <c r="AKR7" s="18"/>
      <c r="AKS7" s="18"/>
      <c r="AKT7" s="18"/>
      <c r="AKU7" s="18"/>
      <c r="AKV7" s="18"/>
      <c r="AKW7" s="18"/>
      <c r="AKX7" s="18"/>
      <c r="AKY7" s="18"/>
      <c r="AKZ7" s="18"/>
      <c r="ALA7" s="18"/>
      <c r="ALB7" s="18"/>
      <c r="ALC7" s="18"/>
      <c r="ALD7" s="18"/>
      <c r="ALE7" s="18"/>
      <c r="ALF7" s="18"/>
      <c r="ALG7" s="18"/>
      <c r="ALH7" s="18"/>
      <c r="ALI7" s="18"/>
      <c r="ALJ7" s="18"/>
      <c r="ALK7" s="18"/>
      <c r="ALL7" s="18"/>
      <c r="ALM7" s="18"/>
      <c r="ALN7" s="18"/>
      <c r="ALO7" s="18"/>
      <c r="ALP7" s="18"/>
      <c r="ALQ7" s="18"/>
      <c r="ALR7" s="18"/>
      <c r="ALS7" s="18"/>
      <c r="ALT7" s="18"/>
      <c r="ALU7" s="18"/>
      <c r="ALV7" s="18"/>
      <c r="ALW7" s="18"/>
      <c r="ALX7" s="18"/>
      <c r="ALY7" s="18"/>
      <c r="ALZ7" s="18"/>
      <c r="AMA7" s="18"/>
      <c r="AMB7" s="18"/>
      <c r="AMC7" s="18"/>
      <c r="AMD7" s="18"/>
      <c r="AME7" s="18"/>
      <c r="AMF7" s="18"/>
      <c r="AMG7" s="18"/>
      <c r="AMH7" s="18"/>
      <c r="AMI7" s="18"/>
      <c r="AMJ7" s="18"/>
      <c r="AMK7" s="18"/>
      <c r="AML7" s="18"/>
      <c r="AMM7" s="18"/>
      <c r="AMN7" s="18"/>
      <c r="AMO7" s="18"/>
      <c r="AMP7" s="18"/>
      <c r="AMQ7" s="18"/>
      <c r="AMR7" s="18"/>
      <c r="AMS7" s="18"/>
      <c r="AMT7" s="18"/>
      <c r="AMU7" s="18"/>
      <c r="AMV7" s="18"/>
      <c r="AMW7" s="18"/>
      <c r="AMX7" s="18"/>
      <c r="AMY7" s="18"/>
      <c r="AMZ7" s="18"/>
      <c r="ANA7" s="18"/>
      <c r="ANB7" s="18"/>
      <c r="ANC7" s="18"/>
      <c r="AND7" s="18"/>
      <c r="ANE7" s="18"/>
      <c r="ANF7" s="18"/>
      <c r="ANG7" s="18"/>
      <c r="ANH7" s="18"/>
      <c r="ANI7" s="18"/>
      <c r="ANJ7" s="18"/>
      <c r="ANK7" s="18"/>
      <c r="ANL7" s="18"/>
      <c r="ANM7" s="18"/>
      <c r="ANN7" s="18"/>
      <c r="ANO7" s="18"/>
      <c r="ANP7" s="18"/>
      <c r="ANQ7" s="18"/>
      <c r="ANR7" s="18"/>
      <c r="ANS7" s="18"/>
      <c r="ANT7" s="18"/>
      <c r="ANU7" s="18"/>
      <c r="ANV7" s="18"/>
      <c r="ANW7" s="18"/>
      <c r="ANX7" s="18"/>
      <c r="ANY7" s="18"/>
      <c r="ANZ7" s="18"/>
      <c r="AOA7" s="18"/>
      <c r="AOB7" s="18"/>
      <c r="AOC7" s="18"/>
      <c r="AOD7" s="18"/>
      <c r="AOE7" s="18"/>
      <c r="AOF7" s="18"/>
      <c r="AOG7" s="18"/>
      <c r="AOH7" s="18"/>
      <c r="AOI7" s="18"/>
      <c r="AOJ7" s="18"/>
      <c r="AOK7" s="18"/>
      <c r="AOL7" s="18"/>
      <c r="AOM7" s="18"/>
      <c r="AON7" s="18"/>
      <c r="AOO7" s="18"/>
      <c r="AOP7" s="18"/>
      <c r="AOQ7" s="18"/>
      <c r="AOR7" s="18"/>
      <c r="AOS7" s="18"/>
      <c r="AOT7" s="18"/>
      <c r="AOU7" s="18"/>
      <c r="AOV7" s="18"/>
      <c r="AOW7" s="18"/>
      <c r="AOX7" s="18"/>
      <c r="AOY7" s="18"/>
      <c r="AOZ7" s="18"/>
      <c r="APA7" s="18"/>
      <c r="APB7" s="18"/>
      <c r="APC7" s="18"/>
      <c r="APD7" s="18"/>
      <c r="APE7" s="18"/>
      <c r="APF7" s="18"/>
      <c r="APG7" s="18"/>
      <c r="APH7" s="18"/>
      <c r="API7" s="18"/>
      <c r="APJ7" s="18"/>
      <c r="APK7" s="18"/>
      <c r="APL7" s="18"/>
      <c r="APM7" s="18"/>
      <c r="APN7" s="18"/>
      <c r="APO7" s="18"/>
      <c r="APP7" s="18"/>
      <c r="APQ7" s="18"/>
      <c r="APR7" s="18"/>
      <c r="APS7" s="18"/>
      <c r="APT7" s="18"/>
      <c r="APU7" s="18"/>
      <c r="APV7" s="18"/>
      <c r="APW7" s="18"/>
      <c r="APX7" s="18"/>
      <c r="APY7" s="18"/>
      <c r="APZ7" s="18"/>
      <c r="AQA7" s="18"/>
      <c r="AQB7" s="18"/>
      <c r="AQC7" s="18"/>
      <c r="AQD7" s="18"/>
      <c r="AQE7" s="18"/>
      <c r="AQF7" s="18"/>
      <c r="AQG7" s="18"/>
      <c r="AQH7" s="18"/>
      <c r="AQI7" s="18"/>
      <c r="AQJ7" s="18"/>
      <c r="AQK7" s="18"/>
      <c r="AQL7" s="18"/>
      <c r="AQM7" s="18"/>
      <c r="AQN7" s="18"/>
      <c r="AQO7" s="18"/>
      <c r="AQP7" s="18"/>
      <c r="AQQ7" s="18"/>
      <c r="AQR7" s="18"/>
      <c r="AQS7" s="18"/>
      <c r="AQT7" s="18"/>
      <c r="AQU7" s="18"/>
      <c r="AQV7" s="18"/>
      <c r="AQW7" s="18"/>
      <c r="AQX7" s="18"/>
      <c r="AQY7" s="18"/>
      <c r="AQZ7" s="18"/>
      <c r="ARA7" s="18"/>
      <c r="ARB7" s="18"/>
      <c r="ARC7" s="18"/>
      <c r="ARD7" s="18"/>
      <c r="ARE7" s="18"/>
      <c r="ARF7" s="18"/>
      <c r="ARG7" s="18"/>
      <c r="ARH7" s="18"/>
      <c r="ARI7" s="18"/>
      <c r="ARJ7" s="18"/>
      <c r="ARK7" s="18"/>
      <c r="ARL7" s="18"/>
      <c r="ARM7" s="18"/>
      <c r="ARN7" s="18"/>
      <c r="ARO7" s="18"/>
      <c r="ARP7" s="18"/>
      <c r="ARQ7" s="18"/>
      <c r="ARR7" s="18"/>
      <c r="ARS7" s="18"/>
      <c r="ART7" s="18"/>
      <c r="ARU7" s="18"/>
      <c r="ARV7" s="18"/>
      <c r="ARW7" s="18"/>
      <c r="ARX7" s="18"/>
      <c r="ARY7" s="18"/>
      <c r="ARZ7" s="18"/>
      <c r="ASA7" s="18"/>
      <c r="ASB7" s="18"/>
      <c r="ASC7" s="18"/>
      <c r="ASD7" s="18"/>
      <c r="ASE7" s="18"/>
      <c r="ASF7" s="18"/>
      <c r="ASG7" s="18"/>
      <c r="ASH7" s="18"/>
      <c r="ASI7" s="18"/>
      <c r="ASJ7" s="18"/>
      <c r="ASK7" s="18"/>
      <c r="ASL7" s="18"/>
      <c r="ASM7" s="18"/>
      <c r="ASN7" s="18"/>
      <c r="ASO7" s="18"/>
      <c r="ASP7" s="18"/>
      <c r="ASQ7" s="18"/>
      <c r="ASR7" s="18"/>
      <c r="ASS7" s="18"/>
      <c r="AST7" s="18"/>
      <c r="ASU7" s="18"/>
      <c r="ASV7" s="18"/>
      <c r="ASW7" s="18"/>
      <c r="ASX7" s="18"/>
      <c r="ASY7" s="18"/>
      <c r="ASZ7" s="18"/>
      <c r="ATA7" s="18"/>
      <c r="ATB7" s="18"/>
      <c r="ATC7" s="18"/>
      <c r="ATD7" s="18"/>
      <c r="ATE7" s="18"/>
      <c r="ATF7" s="18"/>
      <c r="ATG7" s="18"/>
      <c r="ATH7" s="18"/>
      <c r="ATI7" s="18"/>
      <c r="ATJ7" s="18"/>
      <c r="ATK7" s="18"/>
      <c r="ATL7" s="18"/>
      <c r="ATM7" s="18"/>
      <c r="ATN7" s="18"/>
      <c r="ATO7" s="18"/>
      <c r="ATP7" s="18"/>
      <c r="ATQ7" s="18"/>
      <c r="ATR7" s="18"/>
      <c r="ATS7" s="18"/>
      <c r="ATT7" s="18"/>
      <c r="ATU7" s="18"/>
      <c r="ATV7" s="18"/>
      <c r="ATW7" s="18"/>
      <c r="ATX7" s="18"/>
      <c r="ATY7" s="18"/>
      <c r="ATZ7" s="18"/>
      <c r="AUA7" s="18"/>
      <c r="AUB7" s="18"/>
      <c r="AUC7" s="18"/>
      <c r="AUD7" s="18"/>
      <c r="AUE7" s="18"/>
      <c r="AUF7" s="18"/>
      <c r="AUG7" s="18"/>
      <c r="AUH7" s="18"/>
      <c r="AUI7" s="18"/>
      <c r="AUJ7" s="18"/>
      <c r="AUK7" s="18"/>
      <c r="AUL7" s="18"/>
      <c r="AUM7" s="18"/>
      <c r="AUN7" s="18"/>
      <c r="AUO7" s="18"/>
      <c r="AUP7" s="18"/>
      <c r="AUQ7" s="18"/>
      <c r="AUR7" s="18"/>
      <c r="AUS7" s="18"/>
      <c r="AUT7" s="18"/>
      <c r="AUU7" s="18"/>
      <c r="AUV7" s="18"/>
      <c r="AUW7" s="18"/>
      <c r="AUX7" s="18"/>
      <c r="AUY7" s="18"/>
      <c r="AUZ7" s="18"/>
      <c r="AVA7" s="18"/>
      <c r="AVB7" s="18"/>
      <c r="AVC7" s="18"/>
      <c r="AVD7" s="18"/>
      <c r="AVE7" s="18"/>
      <c r="AVF7" s="18"/>
      <c r="AVG7" s="18"/>
      <c r="AVH7" s="18"/>
      <c r="AVI7" s="18"/>
      <c r="AVJ7" s="18"/>
      <c r="AVK7" s="18"/>
      <c r="AVL7" s="18"/>
      <c r="AVM7" s="18"/>
      <c r="AVN7" s="18"/>
      <c r="AVO7" s="18"/>
      <c r="AVP7" s="18"/>
      <c r="AVQ7" s="18"/>
      <c r="AVR7" s="18"/>
      <c r="AVS7" s="18"/>
      <c r="AVT7" s="18"/>
      <c r="AVU7" s="18"/>
      <c r="AVV7" s="18"/>
      <c r="AVW7" s="18"/>
      <c r="AVX7" s="18"/>
      <c r="AVY7" s="18"/>
      <c r="AVZ7" s="18"/>
      <c r="AWA7" s="18"/>
      <c r="AWB7" s="18"/>
      <c r="AWC7" s="18"/>
      <c r="AWD7" s="18"/>
      <c r="AWE7" s="18"/>
      <c r="AWF7" s="18"/>
      <c r="AWG7" s="18"/>
      <c r="AWH7" s="18"/>
      <c r="AWI7" s="18"/>
      <c r="AWJ7" s="18"/>
      <c r="AWK7" s="18"/>
      <c r="AWL7" s="18"/>
      <c r="AWM7" s="18"/>
      <c r="AWN7" s="18"/>
      <c r="AWO7" s="18"/>
      <c r="AWP7" s="18"/>
      <c r="AWQ7" s="18"/>
      <c r="AWR7" s="18"/>
      <c r="AWS7" s="18"/>
      <c r="AWT7" s="18"/>
      <c r="AWU7" s="18"/>
      <c r="AWV7" s="18"/>
      <c r="AWW7" s="18"/>
      <c r="AWX7" s="18"/>
      <c r="AWY7" s="18"/>
      <c r="AWZ7" s="18"/>
      <c r="AXA7" s="18"/>
      <c r="AXB7" s="18"/>
      <c r="AXC7" s="18"/>
      <c r="AXD7" s="18"/>
      <c r="AXE7" s="18"/>
      <c r="AXF7" s="18"/>
      <c r="AXG7" s="18"/>
      <c r="AXH7" s="18"/>
      <c r="AXI7" s="18"/>
      <c r="AXJ7" s="18"/>
      <c r="AXK7" s="18"/>
      <c r="AXL7" s="18"/>
      <c r="AXM7" s="18"/>
      <c r="AXN7" s="18"/>
      <c r="AXO7" s="18"/>
      <c r="AXP7" s="18"/>
      <c r="AXQ7" s="18"/>
      <c r="AXR7" s="18"/>
      <c r="AXS7" s="18"/>
      <c r="AXT7" s="18"/>
      <c r="AXU7" s="18"/>
      <c r="AXV7" s="18"/>
      <c r="AXW7" s="18"/>
      <c r="AXX7" s="18"/>
      <c r="AXY7" s="18"/>
      <c r="AXZ7" s="18"/>
      <c r="AYA7" s="18"/>
      <c r="AYB7" s="18"/>
      <c r="AYC7" s="18"/>
      <c r="AYD7" s="18"/>
      <c r="AYE7" s="18"/>
      <c r="AYF7" s="18"/>
      <c r="AYG7" s="18"/>
      <c r="AYH7" s="18"/>
      <c r="AYI7" s="18"/>
      <c r="AYJ7" s="18"/>
      <c r="AYK7" s="18"/>
      <c r="AYL7" s="18"/>
      <c r="AYM7" s="18"/>
      <c r="AYN7" s="18"/>
      <c r="AYO7" s="18"/>
      <c r="AYP7" s="18"/>
      <c r="AYQ7" s="18"/>
      <c r="AYR7" s="18"/>
      <c r="AYS7" s="18"/>
      <c r="AYT7" s="18"/>
      <c r="AYU7" s="18"/>
      <c r="AYV7" s="18"/>
      <c r="AYW7" s="18"/>
      <c r="AYX7" s="18"/>
      <c r="AYY7" s="18"/>
      <c r="AYZ7" s="18"/>
      <c r="AZA7" s="18"/>
      <c r="AZB7" s="18"/>
      <c r="AZC7" s="18"/>
      <c r="AZD7" s="18"/>
      <c r="AZE7" s="18"/>
      <c r="AZF7" s="18"/>
      <c r="AZG7" s="18"/>
      <c r="AZH7" s="18"/>
      <c r="AZI7" s="18"/>
      <c r="AZJ7" s="18"/>
      <c r="AZK7" s="18"/>
      <c r="AZL7" s="18"/>
      <c r="AZM7" s="18"/>
      <c r="AZN7" s="18"/>
      <c r="AZO7" s="18"/>
      <c r="AZP7" s="18"/>
      <c r="AZQ7" s="18"/>
      <c r="AZR7" s="18"/>
      <c r="AZS7" s="18"/>
      <c r="AZT7" s="18"/>
      <c r="AZU7" s="18"/>
      <c r="AZV7" s="18"/>
      <c r="AZW7" s="18"/>
      <c r="AZX7" s="18"/>
      <c r="AZY7" s="18"/>
      <c r="AZZ7" s="18"/>
      <c r="BAA7" s="18"/>
      <c r="BAB7" s="18"/>
      <c r="BAC7" s="18"/>
      <c r="BAD7" s="18"/>
      <c r="BAE7" s="18"/>
      <c r="BAF7" s="18"/>
      <c r="BAG7" s="18"/>
      <c r="BAH7" s="18"/>
      <c r="BAI7" s="18"/>
      <c r="BAJ7" s="18"/>
      <c r="BAK7" s="18"/>
      <c r="BAL7" s="18"/>
      <c r="BAM7" s="18"/>
      <c r="BAN7" s="18"/>
      <c r="BAO7" s="18"/>
      <c r="BAP7" s="18"/>
      <c r="BAQ7" s="18"/>
      <c r="BAR7" s="18"/>
      <c r="BAS7" s="18"/>
      <c r="BAT7" s="18"/>
      <c r="BAU7" s="18"/>
      <c r="BAV7" s="18"/>
      <c r="BAW7" s="18"/>
      <c r="BAX7" s="18"/>
      <c r="BAY7" s="18"/>
      <c r="BAZ7" s="18"/>
      <c r="BBA7" s="18"/>
      <c r="BBB7" s="18"/>
      <c r="BBC7" s="18"/>
      <c r="BBD7" s="18"/>
      <c r="BBE7" s="18"/>
      <c r="BBF7" s="18"/>
      <c r="BBG7" s="18"/>
      <c r="BBH7" s="18"/>
      <c r="BBI7" s="18"/>
      <c r="BBJ7" s="18"/>
      <c r="BBK7" s="18"/>
      <c r="BBL7" s="18"/>
      <c r="BBM7" s="18"/>
      <c r="BBN7" s="18"/>
      <c r="BBO7" s="18"/>
      <c r="BBP7" s="18"/>
      <c r="BBQ7" s="18"/>
      <c r="BBR7" s="18"/>
      <c r="BBS7" s="18"/>
      <c r="BBT7" s="18"/>
      <c r="BBU7" s="18"/>
      <c r="BBV7" s="18"/>
      <c r="BBW7" s="18"/>
      <c r="BBX7" s="18"/>
      <c r="BBY7" s="18"/>
      <c r="BBZ7" s="18"/>
      <c r="BCA7" s="18"/>
      <c r="BCB7" s="18"/>
      <c r="BCC7" s="18"/>
      <c r="BCD7" s="18"/>
      <c r="BCE7" s="18"/>
      <c r="BCF7" s="18"/>
      <c r="BCG7" s="18"/>
      <c r="BCH7" s="18"/>
      <c r="BCI7" s="18"/>
      <c r="BCJ7" s="18"/>
      <c r="BCK7" s="18"/>
      <c r="BCL7" s="18"/>
      <c r="BCM7" s="18"/>
      <c r="BCN7" s="18"/>
      <c r="BCO7" s="18"/>
      <c r="BCP7" s="18"/>
      <c r="BCQ7" s="18"/>
      <c r="BCR7" s="18"/>
      <c r="BCS7" s="18"/>
      <c r="BCT7" s="18"/>
      <c r="BCU7" s="18"/>
      <c r="BCV7" s="18"/>
      <c r="BCW7" s="18"/>
      <c r="BCX7" s="18"/>
      <c r="BCY7" s="18"/>
      <c r="BCZ7" s="18"/>
      <c r="BDA7" s="18"/>
      <c r="BDB7" s="18"/>
      <c r="BDC7" s="18"/>
      <c r="BDD7" s="18"/>
      <c r="BDE7" s="18"/>
      <c r="BDF7" s="18"/>
      <c r="BDG7" s="18"/>
      <c r="BDH7" s="18"/>
      <c r="BDI7" s="18"/>
      <c r="BDJ7" s="18"/>
      <c r="BDK7" s="18"/>
      <c r="BDL7" s="18"/>
      <c r="BDM7" s="18"/>
      <c r="BDN7" s="18"/>
      <c r="BDO7" s="18"/>
      <c r="BDP7" s="18"/>
      <c r="BDQ7" s="18"/>
      <c r="BDR7" s="18"/>
      <c r="BDS7" s="18"/>
      <c r="BDT7" s="18"/>
      <c r="BDU7" s="18"/>
      <c r="BDV7" s="18"/>
      <c r="BDW7" s="18"/>
      <c r="BDX7" s="18"/>
      <c r="BDY7" s="18"/>
      <c r="BDZ7" s="18"/>
      <c r="BEA7" s="18"/>
      <c r="BEB7" s="18"/>
      <c r="BEC7" s="18"/>
      <c r="BED7" s="18"/>
      <c r="BEE7" s="18"/>
      <c r="BEF7" s="18"/>
      <c r="BEG7" s="18"/>
      <c r="BEH7" s="18"/>
      <c r="BEI7" s="18"/>
      <c r="BEJ7" s="18"/>
      <c r="BEK7" s="18"/>
      <c r="BEL7" s="18"/>
      <c r="BEM7" s="18"/>
      <c r="BEN7" s="18"/>
      <c r="BEO7" s="18"/>
      <c r="BEP7" s="18"/>
      <c r="BEQ7" s="18"/>
      <c r="BER7" s="18"/>
      <c r="BES7" s="18"/>
      <c r="BET7" s="18"/>
      <c r="BEU7" s="18"/>
      <c r="BEV7" s="18"/>
      <c r="BEW7" s="18"/>
      <c r="BEX7" s="18"/>
      <c r="BEY7" s="18"/>
      <c r="BEZ7" s="18"/>
      <c r="BFA7" s="18"/>
      <c r="BFB7" s="18"/>
      <c r="BFC7" s="18"/>
      <c r="BFD7" s="18"/>
      <c r="BFE7" s="18"/>
      <c r="BFF7" s="18"/>
      <c r="BFG7" s="18"/>
      <c r="BFH7" s="18"/>
      <c r="BFI7" s="18"/>
      <c r="BFJ7" s="18"/>
      <c r="BFK7" s="18"/>
      <c r="BFL7" s="18"/>
      <c r="BFM7" s="18"/>
      <c r="BFN7" s="18"/>
      <c r="BFO7" s="18"/>
      <c r="BFP7" s="18"/>
      <c r="BFQ7" s="18"/>
      <c r="BFR7" s="18"/>
      <c r="BFS7" s="18"/>
      <c r="BFT7" s="18"/>
      <c r="BFU7" s="18"/>
      <c r="BFV7" s="18"/>
      <c r="BFW7" s="18"/>
      <c r="BFX7" s="18"/>
      <c r="BFY7" s="18"/>
      <c r="BFZ7" s="18"/>
      <c r="BGA7" s="18"/>
      <c r="BGB7" s="18"/>
      <c r="BGC7" s="18"/>
      <c r="BGD7" s="18"/>
      <c r="BGE7" s="18"/>
      <c r="BGF7" s="18"/>
      <c r="BGG7" s="18"/>
      <c r="BGH7" s="18"/>
      <c r="BGI7" s="18"/>
      <c r="BGJ7" s="18"/>
      <c r="BGK7" s="18"/>
      <c r="BGL7" s="18"/>
      <c r="BGM7" s="18"/>
      <c r="BGN7" s="18"/>
      <c r="BGO7" s="18"/>
      <c r="BGP7" s="18"/>
      <c r="BGQ7" s="18"/>
      <c r="BGR7" s="18"/>
      <c r="BGS7" s="18"/>
      <c r="BGT7" s="18"/>
      <c r="BGU7" s="18"/>
      <c r="BGV7" s="18"/>
      <c r="BGW7" s="18"/>
      <c r="BGX7" s="18"/>
      <c r="BGY7" s="18"/>
      <c r="BGZ7" s="18"/>
      <c r="BHA7" s="18"/>
      <c r="BHB7" s="18"/>
      <c r="BHC7" s="18"/>
      <c r="BHD7" s="18"/>
      <c r="BHE7" s="18"/>
      <c r="BHF7" s="18"/>
      <c r="BHG7" s="18"/>
      <c r="BHH7" s="18"/>
      <c r="BHI7" s="18"/>
      <c r="BHJ7" s="18"/>
      <c r="BHK7" s="18"/>
      <c r="BHL7" s="18"/>
      <c r="BHM7" s="18"/>
      <c r="BHN7" s="18"/>
      <c r="BHO7" s="18"/>
      <c r="BHP7" s="18"/>
      <c r="BHQ7" s="18"/>
      <c r="BHR7" s="18"/>
      <c r="BHS7" s="18"/>
      <c r="BHT7" s="18"/>
      <c r="BHU7" s="18"/>
      <c r="BHV7" s="18"/>
      <c r="BHW7" s="18"/>
      <c r="BHX7" s="18"/>
      <c r="BHY7" s="18"/>
      <c r="BHZ7" s="18"/>
      <c r="BIA7" s="18"/>
      <c r="BIB7" s="18"/>
      <c r="BIC7" s="18"/>
      <c r="BID7" s="18"/>
      <c r="BIE7" s="18"/>
      <c r="BIF7" s="18"/>
      <c r="BIG7" s="18"/>
      <c r="BIH7" s="18"/>
      <c r="BII7" s="18"/>
      <c r="BIJ7" s="18"/>
      <c r="BIK7" s="18"/>
      <c r="BIL7" s="18"/>
      <c r="BIM7" s="18"/>
      <c r="BIN7" s="18"/>
      <c r="BIO7" s="18"/>
      <c r="BIP7" s="18"/>
      <c r="BIQ7" s="18"/>
      <c r="BIR7" s="18"/>
      <c r="BIS7" s="18"/>
      <c r="BIT7" s="18"/>
      <c r="BIU7" s="18"/>
      <c r="BIV7" s="18"/>
      <c r="BIW7" s="18"/>
      <c r="BIX7" s="18"/>
      <c r="BIY7" s="18"/>
      <c r="BIZ7" s="18"/>
      <c r="BJA7" s="18"/>
      <c r="BJB7" s="18"/>
      <c r="BJC7" s="18"/>
      <c r="BJD7" s="18"/>
      <c r="BJE7" s="18"/>
      <c r="BJF7" s="18"/>
      <c r="BJG7" s="18"/>
      <c r="BJH7" s="18"/>
      <c r="BJI7" s="18"/>
      <c r="BJJ7" s="18"/>
      <c r="BJK7" s="18"/>
      <c r="BJL7" s="18"/>
      <c r="BJM7" s="18"/>
      <c r="BJN7" s="18"/>
      <c r="BJO7" s="18"/>
      <c r="BJP7" s="18"/>
      <c r="BJQ7" s="18"/>
      <c r="BJR7" s="18"/>
      <c r="BJS7" s="18"/>
      <c r="BJT7" s="18"/>
      <c r="BJU7" s="18"/>
      <c r="BJV7" s="18"/>
      <c r="BJW7" s="18"/>
      <c r="BJX7" s="18"/>
      <c r="BJY7" s="18"/>
      <c r="BJZ7" s="18"/>
      <c r="BKA7" s="18"/>
      <c r="BKB7" s="18"/>
      <c r="BKC7" s="18"/>
      <c r="BKD7" s="18"/>
      <c r="BKE7" s="18"/>
      <c r="BKF7" s="18"/>
      <c r="BKG7" s="18"/>
      <c r="BKH7" s="18"/>
      <c r="BKI7" s="18"/>
      <c r="BKJ7" s="18"/>
      <c r="BKK7" s="18"/>
      <c r="BKL7" s="18"/>
      <c r="BKM7" s="18"/>
      <c r="BKN7" s="18"/>
      <c r="BKO7" s="18"/>
      <c r="BKP7" s="18"/>
      <c r="BKQ7" s="18"/>
      <c r="BKR7" s="18"/>
      <c r="BKS7" s="18"/>
      <c r="BKT7" s="18"/>
      <c r="BKU7" s="18"/>
      <c r="BKV7" s="18"/>
      <c r="BKW7" s="18"/>
      <c r="BKX7" s="18"/>
      <c r="BKY7" s="18"/>
      <c r="BKZ7" s="18"/>
      <c r="BLA7" s="18"/>
      <c r="BLB7" s="18"/>
      <c r="BLC7" s="18"/>
      <c r="BLD7" s="18"/>
      <c r="BLE7" s="18"/>
      <c r="BLF7" s="18"/>
      <c r="BLG7" s="18"/>
      <c r="BLH7" s="18"/>
      <c r="BLI7" s="18"/>
      <c r="BLJ7" s="18"/>
      <c r="BLK7" s="18"/>
      <c r="BLL7" s="18"/>
      <c r="BLM7" s="18"/>
      <c r="BLN7" s="18"/>
      <c r="BLO7" s="18"/>
      <c r="BLP7" s="18"/>
      <c r="BLQ7" s="18"/>
      <c r="BLR7" s="18"/>
      <c r="BLS7" s="18"/>
      <c r="BLT7" s="18"/>
      <c r="BLU7" s="18"/>
      <c r="BLV7" s="18"/>
      <c r="BLW7" s="18"/>
      <c r="BLX7" s="18"/>
      <c r="BLY7" s="18"/>
      <c r="BLZ7" s="18"/>
      <c r="BMA7" s="18"/>
      <c r="BMB7" s="18"/>
      <c r="BMC7" s="18"/>
      <c r="BMD7" s="18"/>
      <c r="BME7" s="18"/>
      <c r="BMF7" s="18"/>
      <c r="BMG7" s="18"/>
      <c r="BMH7" s="18"/>
      <c r="BMI7" s="18"/>
      <c r="BMJ7" s="18"/>
      <c r="BMK7" s="18"/>
      <c r="BML7" s="18"/>
      <c r="BMM7" s="18"/>
      <c r="BMN7" s="18"/>
      <c r="BMO7" s="18"/>
      <c r="BMP7" s="18"/>
      <c r="BMQ7" s="18"/>
      <c r="BMR7" s="18"/>
      <c r="BMS7" s="18"/>
      <c r="BMT7" s="18"/>
    </row>
    <row r="8" spans="1:1710" s="115" customFormat="1" ht="16.149999999999999" customHeight="1" x14ac:dyDescent="0.2">
      <c r="A8" s="295" t="s">
        <v>222</v>
      </c>
      <c r="B8" s="296">
        <v>546</v>
      </c>
      <c r="C8" s="339"/>
      <c r="D8" s="340"/>
      <c r="E8" s="80"/>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c r="KV8" s="18"/>
      <c r="KW8" s="18"/>
      <c r="KX8" s="18"/>
      <c r="KY8" s="18"/>
      <c r="KZ8" s="18"/>
      <c r="LA8" s="18"/>
      <c r="LB8" s="18"/>
      <c r="LC8" s="18"/>
      <c r="LD8" s="18"/>
      <c r="LE8" s="18"/>
      <c r="LF8" s="18"/>
      <c r="LG8" s="18"/>
      <c r="LH8" s="18"/>
      <c r="LI8" s="18"/>
      <c r="LJ8" s="18"/>
      <c r="LK8" s="18"/>
      <c r="LL8" s="18"/>
      <c r="LM8" s="18"/>
      <c r="LN8" s="18"/>
      <c r="LO8" s="18"/>
      <c r="LP8" s="18"/>
      <c r="LQ8" s="18"/>
      <c r="LR8" s="18"/>
      <c r="LS8" s="18"/>
      <c r="LT8" s="18"/>
      <c r="LU8" s="18"/>
      <c r="LV8" s="18"/>
      <c r="LW8" s="18"/>
      <c r="LX8" s="18"/>
      <c r="LY8" s="18"/>
      <c r="LZ8" s="18"/>
      <c r="MA8" s="18"/>
      <c r="MB8" s="18"/>
      <c r="MC8" s="18"/>
      <c r="MD8" s="18"/>
      <c r="ME8" s="18"/>
      <c r="MF8" s="18"/>
      <c r="MG8" s="18"/>
      <c r="MH8" s="18"/>
      <c r="MI8" s="18"/>
      <c r="MJ8" s="18"/>
      <c r="MK8" s="18"/>
      <c r="ML8" s="18"/>
      <c r="MM8" s="18"/>
      <c r="MN8" s="18"/>
      <c r="MO8" s="18"/>
      <c r="MP8" s="18"/>
      <c r="MQ8" s="18"/>
      <c r="MR8" s="18"/>
      <c r="MS8" s="18"/>
      <c r="MT8" s="18"/>
      <c r="MU8" s="18"/>
      <c r="MV8" s="18"/>
      <c r="MW8" s="18"/>
      <c r="MX8" s="18"/>
      <c r="MY8" s="18"/>
      <c r="MZ8" s="18"/>
      <c r="NA8" s="18"/>
      <c r="NB8" s="18"/>
      <c r="NC8" s="18"/>
      <c r="ND8" s="18"/>
      <c r="NE8" s="18"/>
      <c r="NF8" s="18"/>
      <c r="NG8" s="18"/>
      <c r="NH8" s="18"/>
      <c r="NI8" s="18"/>
      <c r="NJ8" s="18"/>
      <c r="NK8" s="18"/>
      <c r="NL8" s="18"/>
      <c r="NM8" s="18"/>
      <c r="NN8" s="18"/>
      <c r="NO8" s="18"/>
      <c r="NP8" s="18"/>
      <c r="NQ8" s="18"/>
      <c r="NR8" s="18"/>
      <c r="NS8" s="18"/>
      <c r="NT8" s="18"/>
      <c r="NU8" s="18"/>
      <c r="NV8" s="18"/>
      <c r="NW8" s="18"/>
      <c r="NX8" s="18"/>
      <c r="NY8" s="18"/>
      <c r="NZ8" s="18"/>
      <c r="OA8" s="18"/>
      <c r="OB8" s="18"/>
      <c r="OC8" s="18"/>
      <c r="OD8" s="18"/>
      <c r="OE8" s="18"/>
      <c r="OF8" s="18"/>
      <c r="OG8" s="18"/>
      <c r="OH8" s="18"/>
      <c r="OI8" s="18"/>
      <c r="OJ8" s="18"/>
      <c r="OK8" s="18"/>
      <c r="OL8" s="18"/>
      <c r="OM8" s="18"/>
      <c r="ON8" s="18"/>
      <c r="OO8" s="18"/>
      <c r="OP8" s="18"/>
      <c r="OQ8" s="18"/>
      <c r="OR8" s="18"/>
      <c r="OS8" s="18"/>
      <c r="OT8" s="18"/>
      <c r="OU8" s="18"/>
      <c r="OV8" s="18"/>
      <c r="OW8" s="18"/>
      <c r="OX8" s="18"/>
      <c r="OY8" s="18"/>
      <c r="OZ8" s="18"/>
      <c r="PA8" s="18"/>
      <c r="PB8" s="18"/>
      <c r="PC8" s="18"/>
      <c r="PD8" s="18"/>
      <c r="PE8" s="18"/>
      <c r="PF8" s="18"/>
      <c r="PG8" s="18"/>
      <c r="PH8" s="18"/>
      <c r="PI8" s="18"/>
      <c r="PJ8" s="18"/>
      <c r="PK8" s="18"/>
      <c r="PL8" s="18"/>
      <c r="PM8" s="18"/>
      <c r="PN8" s="18"/>
      <c r="PO8" s="18"/>
      <c r="PP8" s="18"/>
      <c r="PQ8" s="18"/>
      <c r="PR8" s="18"/>
      <c r="PS8" s="18"/>
      <c r="PT8" s="18"/>
      <c r="PU8" s="18"/>
      <c r="PV8" s="18"/>
      <c r="PW8" s="18"/>
      <c r="PX8" s="18"/>
      <c r="PY8" s="18"/>
      <c r="PZ8" s="18"/>
      <c r="QA8" s="18"/>
      <c r="QB8" s="18"/>
      <c r="QC8" s="18"/>
      <c r="QD8" s="18"/>
      <c r="QE8" s="18"/>
      <c r="QF8" s="18"/>
      <c r="QG8" s="18"/>
      <c r="QH8" s="18"/>
      <c r="QI8" s="18"/>
      <c r="QJ8" s="18"/>
      <c r="QK8" s="18"/>
      <c r="QL8" s="18"/>
      <c r="QM8" s="18"/>
      <c r="QN8" s="18"/>
      <c r="QO8" s="18"/>
      <c r="QP8" s="18"/>
      <c r="QQ8" s="18"/>
      <c r="QR8" s="18"/>
      <c r="QS8" s="18"/>
      <c r="QT8" s="18"/>
      <c r="QU8" s="18"/>
      <c r="QV8" s="18"/>
      <c r="QW8" s="18"/>
      <c r="QX8" s="18"/>
      <c r="QY8" s="18"/>
      <c r="QZ8" s="18"/>
      <c r="RA8" s="18"/>
      <c r="RB8" s="18"/>
      <c r="RC8" s="18"/>
      <c r="RD8" s="18"/>
      <c r="RE8" s="18"/>
      <c r="RF8" s="18"/>
      <c r="RG8" s="18"/>
      <c r="RH8" s="18"/>
      <c r="RI8" s="18"/>
      <c r="RJ8" s="18"/>
      <c r="RK8" s="18"/>
      <c r="RL8" s="18"/>
      <c r="RM8" s="18"/>
      <c r="RN8" s="18"/>
      <c r="RO8" s="18"/>
      <c r="RP8" s="18"/>
      <c r="RQ8" s="18"/>
      <c r="RR8" s="18"/>
      <c r="RS8" s="18"/>
      <c r="RT8" s="18"/>
      <c r="RU8" s="18"/>
      <c r="RV8" s="18"/>
      <c r="RW8" s="18"/>
      <c r="RX8" s="18"/>
      <c r="RY8" s="18"/>
      <c r="RZ8" s="18"/>
      <c r="SA8" s="18"/>
      <c r="SB8" s="18"/>
      <c r="SC8" s="18"/>
      <c r="SD8" s="18"/>
      <c r="SE8" s="18"/>
      <c r="SF8" s="18"/>
      <c r="SG8" s="18"/>
      <c r="SH8" s="18"/>
      <c r="SI8" s="18"/>
      <c r="SJ8" s="18"/>
      <c r="SK8" s="18"/>
      <c r="SL8" s="18"/>
      <c r="SM8" s="18"/>
      <c r="SN8" s="18"/>
      <c r="SO8" s="18"/>
      <c r="SP8" s="18"/>
      <c r="SQ8" s="18"/>
      <c r="SR8" s="18"/>
      <c r="SS8" s="18"/>
      <c r="ST8" s="18"/>
      <c r="SU8" s="18"/>
      <c r="SV8" s="18"/>
      <c r="SW8" s="18"/>
      <c r="SX8" s="18"/>
      <c r="SY8" s="18"/>
      <c r="SZ8" s="18"/>
      <c r="TA8" s="18"/>
      <c r="TB8" s="18"/>
      <c r="TC8" s="18"/>
      <c r="TD8" s="18"/>
      <c r="TE8" s="18"/>
      <c r="TF8" s="18"/>
      <c r="TG8" s="18"/>
      <c r="TH8" s="18"/>
      <c r="TI8" s="18"/>
      <c r="TJ8" s="18"/>
      <c r="TK8" s="18"/>
      <c r="TL8" s="18"/>
      <c r="TM8" s="18"/>
      <c r="TN8" s="18"/>
      <c r="TO8" s="18"/>
      <c r="TP8" s="18"/>
      <c r="TQ8" s="18"/>
      <c r="TR8" s="18"/>
      <c r="TS8" s="18"/>
      <c r="TT8" s="18"/>
      <c r="TU8" s="18"/>
      <c r="TV8" s="18"/>
      <c r="TW8" s="18"/>
      <c r="TX8" s="18"/>
      <c r="TY8" s="18"/>
      <c r="TZ8" s="18"/>
      <c r="UA8" s="18"/>
      <c r="UB8" s="18"/>
      <c r="UC8" s="18"/>
      <c r="UD8" s="18"/>
      <c r="UE8" s="18"/>
      <c r="UF8" s="18"/>
      <c r="UG8" s="18"/>
      <c r="UH8" s="18"/>
      <c r="UI8" s="18"/>
      <c r="UJ8" s="18"/>
      <c r="UK8" s="18"/>
      <c r="UL8" s="18"/>
      <c r="UM8" s="18"/>
      <c r="UN8" s="18"/>
      <c r="UO8" s="18"/>
      <c r="UP8" s="18"/>
      <c r="UQ8" s="18"/>
      <c r="UR8" s="18"/>
      <c r="US8" s="18"/>
      <c r="UT8" s="18"/>
      <c r="UU8" s="18"/>
      <c r="UV8" s="18"/>
      <c r="UW8" s="18"/>
      <c r="UX8" s="18"/>
      <c r="UY8" s="18"/>
      <c r="UZ8" s="18"/>
      <c r="VA8" s="18"/>
      <c r="VB8" s="18"/>
      <c r="VC8" s="18"/>
      <c r="VD8" s="18"/>
      <c r="VE8" s="18"/>
      <c r="VF8" s="18"/>
      <c r="VG8" s="18"/>
      <c r="VH8" s="18"/>
      <c r="VI8" s="18"/>
      <c r="VJ8" s="18"/>
      <c r="VK8" s="18"/>
      <c r="VL8" s="18"/>
      <c r="VM8" s="18"/>
      <c r="VN8" s="18"/>
      <c r="VO8" s="18"/>
      <c r="VP8" s="18"/>
      <c r="VQ8" s="18"/>
      <c r="VR8" s="18"/>
      <c r="VS8" s="18"/>
      <c r="VT8" s="18"/>
      <c r="VU8" s="18"/>
      <c r="VV8" s="18"/>
      <c r="VW8" s="18"/>
      <c r="VX8" s="18"/>
      <c r="VY8" s="18"/>
      <c r="VZ8" s="18"/>
      <c r="WA8" s="18"/>
      <c r="WB8" s="18"/>
      <c r="WC8" s="18"/>
      <c r="WD8" s="18"/>
      <c r="WE8" s="18"/>
      <c r="WF8" s="18"/>
      <c r="WG8" s="18"/>
      <c r="WH8" s="18"/>
      <c r="WI8" s="18"/>
      <c r="WJ8" s="18"/>
      <c r="WK8" s="18"/>
      <c r="WL8" s="18"/>
      <c r="WM8" s="18"/>
      <c r="WN8" s="18"/>
      <c r="WO8" s="18"/>
      <c r="WP8" s="18"/>
      <c r="WQ8" s="18"/>
      <c r="WR8" s="18"/>
      <c r="WS8" s="18"/>
      <c r="WT8" s="18"/>
      <c r="WU8" s="18"/>
      <c r="WV8" s="18"/>
      <c r="WW8" s="18"/>
      <c r="WX8" s="18"/>
      <c r="WY8" s="18"/>
      <c r="WZ8" s="18"/>
      <c r="XA8" s="18"/>
      <c r="XB8" s="18"/>
      <c r="XC8" s="18"/>
      <c r="XD8" s="18"/>
      <c r="XE8" s="18"/>
      <c r="XF8" s="18"/>
      <c r="XG8" s="18"/>
      <c r="XH8" s="18"/>
      <c r="XI8" s="18"/>
      <c r="XJ8" s="18"/>
      <c r="XK8" s="18"/>
      <c r="XL8" s="18"/>
      <c r="XM8" s="18"/>
      <c r="XN8" s="18"/>
      <c r="XO8" s="18"/>
      <c r="XP8" s="18"/>
      <c r="XQ8" s="18"/>
      <c r="XR8" s="18"/>
      <c r="XS8" s="18"/>
      <c r="XT8" s="18"/>
      <c r="XU8" s="18"/>
      <c r="XV8" s="18"/>
      <c r="XW8" s="18"/>
      <c r="XX8" s="18"/>
      <c r="XY8" s="18"/>
      <c r="XZ8" s="18"/>
      <c r="YA8" s="18"/>
      <c r="YB8" s="18"/>
      <c r="YC8" s="18"/>
      <c r="YD8" s="18"/>
      <c r="YE8" s="18"/>
      <c r="YF8" s="18"/>
      <c r="YG8" s="18"/>
      <c r="YH8" s="18"/>
      <c r="YI8" s="18"/>
      <c r="YJ8" s="18"/>
      <c r="YK8" s="18"/>
      <c r="YL8" s="18"/>
      <c r="YM8" s="18"/>
      <c r="YN8" s="18"/>
      <c r="YO8" s="18"/>
      <c r="YP8" s="18"/>
      <c r="YQ8" s="18"/>
      <c r="YR8" s="18"/>
      <c r="YS8" s="18"/>
      <c r="YT8" s="18"/>
      <c r="YU8" s="18"/>
      <c r="YV8" s="18"/>
      <c r="YW8" s="18"/>
      <c r="YX8" s="18"/>
      <c r="YY8" s="18"/>
      <c r="YZ8" s="18"/>
      <c r="ZA8" s="18"/>
      <c r="ZB8" s="18"/>
      <c r="ZC8" s="18"/>
      <c r="ZD8" s="18"/>
      <c r="ZE8" s="18"/>
      <c r="ZF8" s="18"/>
      <c r="ZG8" s="18"/>
      <c r="ZH8" s="18"/>
      <c r="ZI8" s="18"/>
      <c r="ZJ8" s="18"/>
      <c r="ZK8" s="18"/>
      <c r="ZL8" s="18"/>
      <c r="ZM8" s="18"/>
      <c r="ZN8" s="18"/>
      <c r="ZO8" s="18"/>
      <c r="ZP8" s="18"/>
      <c r="ZQ8" s="18"/>
      <c r="ZR8" s="18"/>
      <c r="ZS8" s="18"/>
      <c r="ZT8" s="18"/>
      <c r="ZU8" s="18"/>
      <c r="ZV8" s="18"/>
      <c r="ZW8" s="18"/>
      <c r="ZX8" s="18"/>
      <c r="ZY8" s="18"/>
      <c r="ZZ8" s="18"/>
      <c r="AAA8" s="18"/>
      <c r="AAB8" s="18"/>
      <c r="AAC8" s="18"/>
      <c r="AAD8" s="18"/>
      <c r="AAE8" s="18"/>
      <c r="AAF8" s="18"/>
      <c r="AAG8" s="18"/>
      <c r="AAH8" s="18"/>
      <c r="AAI8" s="18"/>
      <c r="AAJ8" s="18"/>
      <c r="AAK8" s="18"/>
      <c r="AAL8" s="18"/>
      <c r="AAM8" s="18"/>
      <c r="AAN8" s="18"/>
      <c r="AAO8" s="18"/>
      <c r="AAP8" s="18"/>
      <c r="AAQ8" s="18"/>
      <c r="AAR8" s="18"/>
      <c r="AAS8" s="18"/>
      <c r="AAT8" s="18"/>
      <c r="AAU8" s="18"/>
      <c r="AAV8" s="18"/>
      <c r="AAW8" s="18"/>
      <c r="AAX8" s="18"/>
      <c r="AAY8" s="18"/>
      <c r="AAZ8" s="18"/>
      <c r="ABA8" s="18"/>
      <c r="ABB8" s="18"/>
      <c r="ABC8" s="18"/>
      <c r="ABD8" s="18"/>
      <c r="ABE8" s="18"/>
      <c r="ABF8" s="18"/>
      <c r="ABG8" s="18"/>
      <c r="ABH8" s="18"/>
      <c r="ABI8" s="18"/>
      <c r="ABJ8" s="18"/>
      <c r="ABK8" s="18"/>
      <c r="ABL8" s="18"/>
      <c r="ABM8" s="18"/>
      <c r="ABN8" s="18"/>
      <c r="ABO8" s="18"/>
      <c r="ABP8" s="18"/>
      <c r="ABQ8" s="18"/>
      <c r="ABR8" s="18"/>
      <c r="ABS8" s="18"/>
      <c r="ABT8" s="18"/>
      <c r="ABU8" s="18"/>
      <c r="ABV8" s="18"/>
      <c r="ABW8" s="18"/>
      <c r="ABX8" s="18"/>
      <c r="ABY8" s="18"/>
      <c r="ABZ8" s="18"/>
      <c r="ACA8" s="18"/>
      <c r="ACB8" s="18"/>
      <c r="ACC8" s="18"/>
      <c r="ACD8" s="18"/>
      <c r="ACE8" s="18"/>
      <c r="ACF8" s="18"/>
      <c r="ACG8" s="18"/>
      <c r="ACH8" s="18"/>
      <c r="ACI8" s="18"/>
      <c r="ACJ8" s="18"/>
      <c r="ACK8" s="18"/>
      <c r="ACL8" s="18"/>
      <c r="ACM8" s="18"/>
      <c r="ACN8" s="18"/>
      <c r="ACO8" s="18"/>
      <c r="ACP8" s="18"/>
      <c r="ACQ8" s="18"/>
      <c r="ACR8" s="18"/>
      <c r="ACS8" s="18"/>
      <c r="ACT8" s="18"/>
      <c r="ACU8" s="18"/>
      <c r="ACV8" s="18"/>
      <c r="ACW8" s="18"/>
      <c r="ACX8" s="18"/>
      <c r="ACY8" s="18"/>
      <c r="ACZ8" s="18"/>
      <c r="ADA8" s="18"/>
      <c r="ADB8" s="18"/>
      <c r="ADC8" s="18"/>
      <c r="ADD8" s="18"/>
      <c r="ADE8" s="18"/>
      <c r="ADF8" s="18"/>
      <c r="ADG8" s="18"/>
      <c r="ADH8" s="18"/>
      <c r="ADI8" s="18"/>
      <c r="ADJ8" s="18"/>
      <c r="ADK8" s="18"/>
      <c r="ADL8" s="18"/>
      <c r="ADM8" s="18"/>
      <c r="ADN8" s="18"/>
      <c r="ADO8" s="18"/>
      <c r="ADP8" s="18"/>
      <c r="ADQ8" s="18"/>
      <c r="ADR8" s="18"/>
      <c r="ADS8" s="18"/>
      <c r="ADT8" s="18"/>
      <c r="ADU8" s="18"/>
      <c r="ADV8" s="18"/>
      <c r="ADW8" s="18"/>
      <c r="ADX8" s="18"/>
      <c r="ADY8" s="18"/>
      <c r="ADZ8" s="18"/>
      <c r="AEA8" s="18"/>
      <c r="AEB8" s="18"/>
      <c r="AEC8" s="18"/>
      <c r="AED8" s="18"/>
      <c r="AEE8" s="18"/>
      <c r="AEF8" s="18"/>
      <c r="AEG8" s="18"/>
      <c r="AEH8" s="18"/>
      <c r="AEI8" s="18"/>
      <c r="AEJ8" s="18"/>
      <c r="AEK8" s="18"/>
      <c r="AEL8" s="18"/>
      <c r="AEM8" s="18"/>
      <c r="AEN8" s="18"/>
      <c r="AEO8" s="18"/>
      <c r="AEP8" s="18"/>
      <c r="AEQ8" s="18"/>
      <c r="AER8" s="18"/>
      <c r="AES8" s="18"/>
      <c r="AET8" s="18"/>
      <c r="AEU8" s="18"/>
      <c r="AEV8" s="18"/>
      <c r="AEW8" s="18"/>
      <c r="AEX8" s="18"/>
      <c r="AEY8" s="18"/>
      <c r="AEZ8" s="18"/>
      <c r="AFA8" s="18"/>
      <c r="AFB8" s="18"/>
      <c r="AFC8" s="18"/>
      <c r="AFD8" s="18"/>
      <c r="AFE8" s="18"/>
      <c r="AFF8" s="18"/>
      <c r="AFG8" s="18"/>
      <c r="AFH8" s="18"/>
      <c r="AFI8" s="18"/>
      <c r="AFJ8" s="18"/>
      <c r="AFK8" s="18"/>
      <c r="AFL8" s="18"/>
      <c r="AFM8" s="18"/>
      <c r="AFN8" s="18"/>
      <c r="AFO8" s="18"/>
      <c r="AFP8" s="18"/>
      <c r="AFQ8" s="18"/>
      <c r="AFR8" s="18"/>
      <c r="AFS8" s="18"/>
      <c r="AFT8" s="18"/>
      <c r="AFU8" s="18"/>
      <c r="AFV8" s="18"/>
      <c r="AFW8" s="18"/>
      <c r="AFX8" s="18"/>
      <c r="AFY8" s="18"/>
      <c r="AFZ8" s="18"/>
      <c r="AGA8" s="18"/>
      <c r="AGB8" s="18"/>
      <c r="AGC8" s="18"/>
      <c r="AGD8" s="18"/>
      <c r="AGE8" s="18"/>
      <c r="AGF8" s="18"/>
      <c r="AGG8" s="18"/>
      <c r="AGH8" s="18"/>
      <c r="AGI8" s="18"/>
      <c r="AGJ8" s="18"/>
      <c r="AGK8" s="18"/>
      <c r="AGL8" s="18"/>
      <c r="AGM8" s="18"/>
      <c r="AGN8" s="18"/>
      <c r="AGO8" s="18"/>
      <c r="AGP8" s="18"/>
      <c r="AGQ8" s="18"/>
      <c r="AGR8" s="18"/>
      <c r="AGS8" s="18"/>
      <c r="AGT8" s="18"/>
      <c r="AGU8" s="18"/>
      <c r="AGV8" s="18"/>
      <c r="AGW8" s="18"/>
      <c r="AGX8" s="18"/>
      <c r="AGY8" s="18"/>
      <c r="AGZ8" s="18"/>
      <c r="AHA8" s="18"/>
      <c r="AHB8" s="18"/>
      <c r="AHC8" s="18"/>
      <c r="AHD8" s="18"/>
      <c r="AHE8" s="18"/>
      <c r="AHF8" s="18"/>
      <c r="AHG8" s="18"/>
      <c r="AHH8" s="18"/>
      <c r="AHI8" s="18"/>
      <c r="AHJ8" s="18"/>
      <c r="AHK8" s="18"/>
      <c r="AHL8" s="18"/>
      <c r="AHM8" s="18"/>
      <c r="AHN8" s="18"/>
      <c r="AHO8" s="18"/>
      <c r="AHP8" s="18"/>
      <c r="AHQ8" s="18"/>
      <c r="AHR8" s="18"/>
      <c r="AHS8" s="18"/>
      <c r="AHT8" s="18"/>
      <c r="AHU8" s="18"/>
      <c r="AHV8" s="18"/>
      <c r="AHW8" s="18"/>
      <c r="AHX8" s="18"/>
      <c r="AHY8" s="18"/>
      <c r="AHZ8" s="18"/>
      <c r="AIA8" s="18"/>
      <c r="AIB8" s="18"/>
      <c r="AIC8" s="18"/>
      <c r="AID8" s="18"/>
      <c r="AIE8" s="18"/>
      <c r="AIF8" s="18"/>
      <c r="AIG8" s="18"/>
      <c r="AIH8" s="18"/>
      <c r="AII8" s="18"/>
      <c r="AIJ8" s="18"/>
      <c r="AIK8" s="18"/>
      <c r="AIL8" s="18"/>
      <c r="AIM8" s="18"/>
      <c r="AIN8" s="18"/>
      <c r="AIO8" s="18"/>
      <c r="AIP8" s="18"/>
      <c r="AIQ8" s="18"/>
      <c r="AIR8" s="18"/>
      <c r="AIS8" s="18"/>
      <c r="AIT8" s="18"/>
      <c r="AIU8" s="18"/>
      <c r="AIV8" s="18"/>
      <c r="AIW8" s="18"/>
      <c r="AIX8" s="18"/>
      <c r="AIY8" s="18"/>
      <c r="AIZ8" s="18"/>
      <c r="AJA8" s="18"/>
      <c r="AJB8" s="18"/>
      <c r="AJC8" s="18"/>
      <c r="AJD8" s="18"/>
      <c r="AJE8" s="18"/>
      <c r="AJF8" s="18"/>
      <c r="AJG8" s="18"/>
      <c r="AJH8" s="18"/>
      <c r="AJI8" s="18"/>
      <c r="AJJ8" s="18"/>
      <c r="AJK8" s="18"/>
      <c r="AJL8" s="18"/>
      <c r="AJM8" s="18"/>
      <c r="AJN8" s="18"/>
      <c r="AJO8" s="18"/>
      <c r="AJP8" s="18"/>
      <c r="AJQ8" s="18"/>
      <c r="AJR8" s="18"/>
      <c r="AJS8" s="18"/>
      <c r="AJT8" s="18"/>
      <c r="AJU8" s="18"/>
      <c r="AJV8" s="18"/>
      <c r="AJW8" s="18"/>
      <c r="AJX8" s="18"/>
      <c r="AJY8" s="18"/>
      <c r="AJZ8" s="18"/>
      <c r="AKA8" s="18"/>
      <c r="AKB8" s="18"/>
      <c r="AKC8" s="18"/>
      <c r="AKD8" s="18"/>
      <c r="AKE8" s="18"/>
      <c r="AKF8" s="18"/>
      <c r="AKG8" s="18"/>
      <c r="AKH8" s="18"/>
      <c r="AKI8" s="18"/>
      <c r="AKJ8" s="18"/>
      <c r="AKK8" s="18"/>
      <c r="AKL8" s="18"/>
      <c r="AKM8" s="18"/>
      <c r="AKN8" s="18"/>
      <c r="AKO8" s="18"/>
      <c r="AKP8" s="18"/>
      <c r="AKQ8" s="18"/>
      <c r="AKR8" s="18"/>
      <c r="AKS8" s="18"/>
      <c r="AKT8" s="18"/>
      <c r="AKU8" s="18"/>
      <c r="AKV8" s="18"/>
      <c r="AKW8" s="18"/>
      <c r="AKX8" s="18"/>
      <c r="AKY8" s="18"/>
      <c r="AKZ8" s="18"/>
      <c r="ALA8" s="18"/>
      <c r="ALB8" s="18"/>
      <c r="ALC8" s="18"/>
      <c r="ALD8" s="18"/>
      <c r="ALE8" s="18"/>
      <c r="ALF8" s="18"/>
      <c r="ALG8" s="18"/>
      <c r="ALH8" s="18"/>
      <c r="ALI8" s="18"/>
      <c r="ALJ8" s="18"/>
      <c r="ALK8" s="18"/>
      <c r="ALL8" s="18"/>
      <c r="ALM8" s="18"/>
      <c r="ALN8" s="18"/>
      <c r="ALO8" s="18"/>
      <c r="ALP8" s="18"/>
      <c r="ALQ8" s="18"/>
      <c r="ALR8" s="18"/>
      <c r="ALS8" s="18"/>
      <c r="ALT8" s="18"/>
      <c r="ALU8" s="18"/>
      <c r="ALV8" s="18"/>
      <c r="ALW8" s="18"/>
      <c r="ALX8" s="18"/>
      <c r="ALY8" s="18"/>
      <c r="ALZ8" s="18"/>
      <c r="AMA8" s="18"/>
      <c r="AMB8" s="18"/>
      <c r="AMC8" s="18"/>
      <c r="AMD8" s="18"/>
      <c r="AME8" s="18"/>
      <c r="AMF8" s="18"/>
      <c r="AMG8" s="18"/>
      <c r="AMH8" s="18"/>
      <c r="AMI8" s="18"/>
      <c r="AMJ8" s="18"/>
      <c r="AMK8" s="18"/>
      <c r="AML8" s="18"/>
      <c r="AMM8" s="18"/>
      <c r="AMN8" s="18"/>
      <c r="AMO8" s="18"/>
      <c r="AMP8" s="18"/>
      <c r="AMQ8" s="18"/>
      <c r="AMR8" s="18"/>
      <c r="AMS8" s="18"/>
      <c r="AMT8" s="18"/>
      <c r="AMU8" s="18"/>
      <c r="AMV8" s="18"/>
      <c r="AMW8" s="18"/>
      <c r="AMX8" s="18"/>
      <c r="AMY8" s="18"/>
      <c r="AMZ8" s="18"/>
      <c r="ANA8" s="18"/>
      <c r="ANB8" s="18"/>
      <c r="ANC8" s="18"/>
      <c r="AND8" s="18"/>
      <c r="ANE8" s="18"/>
      <c r="ANF8" s="18"/>
      <c r="ANG8" s="18"/>
      <c r="ANH8" s="18"/>
      <c r="ANI8" s="18"/>
      <c r="ANJ8" s="18"/>
      <c r="ANK8" s="18"/>
      <c r="ANL8" s="18"/>
      <c r="ANM8" s="18"/>
      <c r="ANN8" s="18"/>
      <c r="ANO8" s="18"/>
      <c r="ANP8" s="18"/>
      <c r="ANQ8" s="18"/>
      <c r="ANR8" s="18"/>
      <c r="ANS8" s="18"/>
      <c r="ANT8" s="18"/>
      <c r="ANU8" s="18"/>
      <c r="ANV8" s="18"/>
      <c r="ANW8" s="18"/>
      <c r="ANX8" s="18"/>
      <c r="ANY8" s="18"/>
      <c r="ANZ8" s="18"/>
      <c r="AOA8" s="18"/>
      <c r="AOB8" s="18"/>
      <c r="AOC8" s="18"/>
      <c r="AOD8" s="18"/>
      <c r="AOE8" s="18"/>
      <c r="AOF8" s="18"/>
      <c r="AOG8" s="18"/>
      <c r="AOH8" s="18"/>
      <c r="AOI8" s="18"/>
      <c r="AOJ8" s="18"/>
      <c r="AOK8" s="18"/>
      <c r="AOL8" s="18"/>
      <c r="AOM8" s="18"/>
      <c r="AON8" s="18"/>
      <c r="AOO8" s="18"/>
      <c r="AOP8" s="18"/>
      <c r="AOQ8" s="18"/>
      <c r="AOR8" s="18"/>
      <c r="AOS8" s="18"/>
      <c r="AOT8" s="18"/>
      <c r="AOU8" s="18"/>
      <c r="AOV8" s="18"/>
      <c r="AOW8" s="18"/>
      <c r="AOX8" s="18"/>
      <c r="AOY8" s="18"/>
      <c r="AOZ8" s="18"/>
      <c r="APA8" s="18"/>
      <c r="APB8" s="18"/>
      <c r="APC8" s="18"/>
      <c r="APD8" s="18"/>
      <c r="APE8" s="18"/>
      <c r="APF8" s="18"/>
      <c r="APG8" s="18"/>
      <c r="APH8" s="18"/>
      <c r="API8" s="18"/>
      <c r="APJ8" s="18"/>
      <c r="APK8" s="18"/>
      <c r="APL8" s="18"/>
      <c r="APM8" s="18"/>
      <c r="APN8" s="18"/>
      <c r="APO8" s="18"/>
      <c r="APP8" s="18"/>
      <c r="APQ8" s="18"/>
      <c r="APR8" s="18"/>
      <c r="APS8" s="18"/>
      <c r="APT8" s="18"/>
      <c r="APU8" s="18"/>
      <c r="APV8" s="18"/>
      <c r="APW8" s="18"/>
      <c r="APX8" s="18"/>
      <c r="APY8" s="18"/>
      <c r="APZ8" s="18"/>
      <c r="AQA8" s="18"/>
      <c r="AQB8" s="18"/>
      <c r="AQC8" s="18"/>
      <c r="AQD8" s="18"/>
      <c r="AQE8" s="18"/>
      <c r="AQF8" s="18"/>
      <c r="AQG8" s="18"/>
      <c r="AQH8" s="18"/>
      <c r="AQI8" s="18"/>
      <c r="AQJ8" s="18"/>
      <c r="AQK8" s="18"/>
      <c r="AQL8" s="18"/>
      <c r="AQM8" s="18"/>
      <c r="AQN8" s="18"/>
      <c r="AQO8" s="18"/>
      <c r="AQP8" s="18"/>
      <c r="AQQ8" s="18"/>
      <c r="AQR8" s="18"/>
      <c r="AQS8" s="18"/>
      <c r="AQT8" s="18"/>
      <c r="AQU8" s="18"/>
      <c r="AQV8" s="18"/>
      <c r="AQW8" s="18"/>
      <c r="AQX8" s="18"/>
      <c r="AQY8" s="18"/>
      <c r="AQZ8" s="18"/>
      <c r="ARA8" s="18"/>
      <c r="ARB8" s="18"/>
      <c r="ARC8" s="18"/>
      <c r="ARD8" s="18"/>
      <c r="ARE8" s="18"/>
      <c r="ARF8" s="18"/>
      <c r="ARG8" s="18"/>
      <c r="ARH8" s="18"/>
      <c r="ARI8" s="18"/>
      <c r="ARJ8" s="18"/>
      <c r="ARK8" s="18"/>
      <c r="ARL8" s="18"/>
      <c r="ARM8" s="18"/>
      <c r="ARN8" s="18"/>
      <c r="ARO8" s="18"/>
      <c r="ARP8" s="18"/>
      <c r="ARQ8" s="18"/>
      <c r="ARR8" s="18"/>
      <c r="ARS8" s="18"/>
      <c r="ART8" s="18"/>
      <c r="ARU8" s="18"/>
      <c r="ARV8" s="18"/>
      <c r="ARW8" s="18"/>
      <c r="ARX8" s="18"/>
      <c r="ARY8" s="18"/>
      <c r="ARZ8" s="18"/>
      <c r="ASA8" s="18"/>
      <c r="ASB8" s="18"/>
      <c r="ASC8" s="18"/>
      <c r="ASD8" s="18"/>
      <c r="ASE8" s="18"/>
      <c r="ASF8" s="18"/>
      <c r="ASG8" s="18"/>
      <c r="ASH8" s="18"/>
      <c r="ASI8" s="18"/>
      <c r="ASJ8" s="18"/>
      <c r="ASK8" s="18"/>
      <c r="ASL8" s="18"/>
      <c r="ASM8" s="18"/>
      <c r="ASN8" s="18"/>
      <c r="ASO8" s="18"/>
      <c r="ASP8" s="18"/>
      <c r="ASQ8" s="18"/>
      <c r="ASR8" s="18"/>
      <c r="ASS8" s="18"/>
      <c r="AST8" s="18"/>
      <c r="ASU8" s="18"/>
      <c r="ASV8" s="18"/>
      <c r="ASW8" s="18"/>
      <c r="ASX8" s="18"/>
      <c r="ASY8" s="18"/>
      <c r="ASZ8" s="18"/>
      <c r="ATA8" s="18"/>
      <c r="ATB8" s="18"/>
      <c r="ATC8" s="18"/>
      <c r="ATD8" s="18"/>
      <c r="ATE8" s="18"/>
      <c r="ATF8" s="18"/>
      <c r="ATG8" s="18"/>
      <c r="ATH8" s="18"/>
      <c r="ATI8" s="18"/>
      <c r="ATJ8" s="18"/>
      <c r="ATK8" s="18"/>
      <c r="ATL8" s="18"/>
      <c r="ATM8" s="18"/>
      <c r="ATN8" s="18"/>
      <c r="ATO8" s="18"/>
      <c r="ATP8" s="18"/>
      <c r="ATQ8" s="18"/>
      <c r="ATR8" s="18"/>
      <c r="ATS8" s="18"/>
      <c r="ATT8" s="18"/>
      <c r="ATU8" s="18"/>
      <c r="ATV8" s="18"/>
      <c r="ATW8" s="18"/>
      <c r="ATX8" s="18"/>
      <c r="ATY8" s="18"/>
      <c r="ATZ8" s="18"/>
      <c r="AUA8" s="18"/>
      <c r="AUB8" s="18"/>
      <c r="AUC8" s="18"/>
      <c r="AUD8" s="18"/>
      <c r="AUE8" s="18"/>
      <c r="AUF8" s="18"/>
      <c r="AUG8" s="18"/>
      <c r="AUH8" s="18"/>
      <c r="AUI8" s="18"/>
      <c r="AUJ8" s="18"/>
      <c r="AUK8" s="18"/>
      <c r="AUL8" s="18"/>
      <c r="AUM8" s="18"/>
      <c r="AUN8" s="18"/>
      <c r="AUO8" s="18"/>
      <c r="AUP8" s="18"/>
      <c r="AUQ8" s="18"/>
      <c r="AUR8" s="18"/>
      <c r="AUS8" s="18"/>
      <c r="AUT8" s="18"/>
      <c r="AUU8" s="18"/>
      <c r="AUV8" s="18"/>
      <c r="AUW8" s="18"/>
      <c r="AUX8" s="18"/>
      <c r="AUY8" s="18"/>
      <c r="AUZ8" s="18"/>
      <c r="AVA8" s="18"/>
      <c r="AVB8" s="18"/>
      <c r="AVC8" s="18"/>
      <c r="AVD8" s="18"/>
      <c r="AVE8" s="18"/>
      <c r="AVF8" s="18"/>
      <c r="AVG8" s="18"/>
      <c r="AVH8" s="18"/>
      <c r="AVI8" s="18"/>
      <c r="AVJ8" s="18"/>
      <c r="AVK8" s="18"/>
      <c r="AVL8" s="18"/>
      <c r="AVM8" s="18"/>
      <c r="AVN8" s="18"/>
      <c r="AVO8" s="18"/>
      <c r="AVP8" s="18"/>
      <c r="AVQ8" s="18"/>
      <c r="AVR8" s="18"/>
      <c r="AVS8" s="18"/>
      <c r="AVT8" s="18"/>
      <c r="AVU8" s="18"/>
      <c r="AVV8" s="18"/>
      <c r="AVW8" s="18"/>
      <c r="AVX8" s="18"/>
      <c r="AVY8" s="18"/>
      <c r="AVZ8" s="18"/>
      <c r="AWA8" s="18"/>
      <c r="AWB8" s="18"/>
      <c r="AWC8" s="18"/>
      <c r="AWD8" s="18"/>
      <c r="AWE8" s="18"/>
      <c r="AWF8" s="18"/>
      <c r="AWG8" s="18"/>
      <c r="AWH8" s="18"/>
      <c r="AWI8" s="18"/>
      <c r="AWJ8" s="18"/>
      <c r="AWK8" s="18"/>
      <c r="AWL8" s="18"/>
      <c r="AWM8" s="18"/>
      <c r="AWN8" s="18"/>
      <c r="AWO8" s="18"/>
      <c r="AWP8" s="18"/>
      <c r="AWQ8" s="18"/>
      <c r="AWR8" s="18"/>
      <c r="AWS8" s="18"/>
      <c r="AWT8" s="18"/>
      <c r="AWU8" s="18"/>
      <c r="AWV8" s="18"/>
      <c r="AWW8" s="18"/>
      <c r="AWX8" s="18"/>
      <c r="AWY8" s="18"/>
      <c r="AWZ8" s="18"/>
      <c r="AXA8" s="18"/>
      <c r="AXB8" s="18"/>
      <c r="AXC8" s="18"/>
      <c r="AXD8" s="18"/>
      <c r="AXE8" s="18"/>
      <c r="AXF8" s="18"/>
      <c r="AXG8" s="18"/>
      <c r="AXH8" s="18"/>
      <c r="AXI8" s="18"/>
      <c r="AXJ8" s="18"/>
      <c r="AXK8" s="18"/>
      <c r="AXL8" s="18"/>
      <c r="AXM8" s="18"/>
      <c r="AXN8" s="18"/>
      <c r="AXO8" s="18"/>
      <c r="AXP8" s="18"/>
      <c r="AXQ8" s="18"/>
      <c r="AXR8" s="18"/>
      <c r="AXS8" s="18"/>
      <c r="AXT8" s="18"/>
      <c r="AXU8" s="18"/>
      <c r="AXV8" s="18"/>
      <c r="AXW8" s="18"/>
      <c r="AXX8" s="18"/>
      <c r="AXY8" s="18"/>
      <c r="AXZ8" s="18"/>
      <c r="AYA8" s="18"/>
      <c r="AYB8" s="18"/>
      <c r="AYC8" s="18"/>
      <c r="AYD8" s="18"/>
      <c r="AYE8" s="18"/>
      <c r="AYF8" s="18"/>
      <c r="AYG8" s="18"/>
      <c r="AYH8" s="18"/>
      <c r="AYI8" s="18"/>
      <c r="AYJ8" s="18"/>
      <c r="AYK8" s="18"/>
      <c r="AYL8" s="18"/>
      <c r="AYM8" s="18"/>
      <c r="AYN8" s="18"/>
      <c r="AYO8" s="18"/>
      <c r="AYP8" s="18"/>
      <c r="AYQ8" s="18"/>
      <c r="AYR8" s="18"/>
      <c r="AYS8" s="18"/>
      <c r="AYT8" s="18"/>
      <c r="AYU8" s="18"/>
      <c r="AYV8" s="18"/>
      <c r="AYW8" s="18"/>
      <c r="AYX8" s="18"/>
      <c r="AYY8" s="18"/>
      <c r="AYZ8" s="18"/>
      <c r="AZA8" s="18"/>
      <c r="AZB8" s="18"/>
      <c r="AZC8" s="18"/>
      <c r="AZD8" s="18"/>
      <c r="AZE8" s="18"/>
      <c r="AZF8" s="18"/>
      <c r="AZG8" s="18"/>
      <c r="AZH8" s="18"/>
      <c r="AZI8" s="18"/>
      <c r="AZJ8" s="18"/>
      <c r="AZK8" s="18"/>
      <c r="AZL8" s="18"/>
      <c r="AZM8" s="18"/>
      <c r="AZN8" s="18"/>
      <c r="AZO8" s="18"/>
      <c r="AZP8" s="18"/>
      <c r="AZQ8" s="18"/>
      <c r="AZR8" s="18"/>
      <c r="AZS8" s="18"/>
      <c r="AZT8" s="18"/>
      <c r="AZU8" s="18"/>
      <c r="AZV8" s="18"/>
      <c r="AZW8" s="18"/>
      <c r="AZX8" s="18"/>
      <c r="AZY8" s="18"/>
      <c r="AZZ8" s="18"/>
      <c r="BAA8" s="18"/>
      <c r="BAB8" s="18"/>
      <c r="BAC8" s="18"/>
      <c r="BAD8" s="18"/>
      <c r="BAE8" s="18"/>
      <c r="BAF8" s="18"/>
      <c r="BAG8" s="18"/>
      <c r="BAH8" s="18"/>
      <c r="BAI8" s="18"/>
      <c r="BAJ8" s="18"/>
      <c r="BAK8" s="18"/>
      <c r="BAL8" s="18"/>
      <c r="BAM8" s="18"/>
      <c r="BAN8" s="18"/>
      <c r="BAO8" s="18"/>
      <c r="BAP8" s="18"/>
      <c r="BAQ8" s="18"/>
      <c r="BAR8" s="18"/>
      <c r="BAS8" s="18"/>
      <c r="BAT8" s="18"/>
      <c r="BAU8" s="18"/>
      <c r="BAV8" s="18"/>
      <c r="BAW8" s="18"/>
      <c r="BAX8" s="18"/>
      <c r="BAY8" s="18"/>
      <c r="BAZ8" s="18"/>
      <c r="BBA8" s="18"/>
      <c r="BBB8" s="18"/>
      <c r="BBC8" s="18"/>
      <c r="BBD8" s="18"/>
      <c r="BBE8" s="18"/>
      <c r="BBF8" s="18"/>
      <c r="BBG8" s="18"/>
      <c r="BBH8" s="18"/>
      <c r="BBI8" s="18"/>
      <c r="BBJ8" s="18"/>
      <c r="BBK8" s="18"/>
      <c r="BBL8" s="18"/>
      <c r="BBM8" s="18"/>
      <c r="BBN8" s="18"/>
      <c r="BBO8" s="18"/>
      <c r="BBP8" s="18"/>
      <c r="BBQ8" s="18"/>
      <c r="BBR8" s="18"/>
      <c r="BBS8" s="18"/>
      <c r="BBT8" s="18"/>
      <c r="BBU8" s="18"/>
      <c r="BBV8" s="18"/>
      <c r="BBW8" s="18"/>
      <c r="BBX8" s="18"/>
      <c r="BBY8" s="18"/>
      <c r="BBZ8" s="18"/>
      <c r="BCA8" s="18"/>
      <c r="BCB8" s="18"/>
      <c r="BCC8" s="18"/>
      <c r="BCD8" s="18"/>
      <c r="BCE8" s="18"/>
      <c r="BCF8" s="18"/>
      <c r="BCG8" s="18"/>
      <c r="BCH8" s="18"/>
      <c r="BCI8" s="18"/>
      <c r="BCJ8" s="18"/>
      <c r="BCK8" s="18"/>
      <c r="BCL8" s="18"/>
      <c r="BCM8" s="18"/>
      <c r="BCN8" s="18"/>
      <c r="BCO8" s="18"/>
      <c r="BCP8" s="18"/>
      <c r="BCQ8" s="18"/>
      <c r="BCR8" s="18"/>
      <c r="BCS8" s="18"/>
      <c r="BCT8" s="18"/>
      <c r="BCU8" s="18"/>
      <c r="BCV8" s="18"/>
      <c r="BCW8" s="18"/>
      <c r="BCX8" s="18"/>
      <c r="BCY8" s="18"/>
      <c r="BCZ8" s="18"/>
      <c r="BDA8" s="18"/>
      <c r="BDB8" s="18"/>
      <c r="BDC8" s="18"/>
      <c r="BDD8" s="18"/>
      <c r="BDE8" s="18"/>
      <c r="BDF8" s="18"/>
      <c r="BDG8" s="18"/>
      <c r="BDH8" s="18"/>
      <c r="BDI8" s="18"/>
      <c r="BDJ8" s="18"/>
      <c r="BDK8" s="18"/>
      <c r="BDL8" s="18"/>
      <c r="BDM8" s="18"/>
      <c r="BDN8" s="18"/>
      <c r="BDO8" s="18"/>
      <c r="BDP8" s="18"/>
      <c r="BDQ8" s="18"/>
      <c r="BDR8" s="18"/>
      <c r="BDS8" s="18"/>
      <c r="BDT8" s="18"/>
      <c r="BDU8" s="18"/>
      <c r="BDV8" s="18"/>
      <c r="BDW8" s="18"/>
      <c r="BDX8" s="18"/>
      <c r="BDY8" s="18"/>
      <c r="BDZ8" s="18"/>
      <c r="BEA8" s="18"/>
      <c r="BEB8" s="18"/>
      <c r="BEC8" s="18"/>
      <c r="BED8" s="18"/>
      <c r="BEE8" s="18"/>
      <c r="BEF8" s="18"/>
      <c r="BEG8" s="18"/>
      <c r="BEH8" s="18"/>
      <c r="BEI8" s="18"/>
      <c r="BEJ8" s="18"/>
      <c r="BEK8" s="18"/>
      <c r="BEL8" s="18"/>
      <c r="BEM8" s="18"/>
      <c r="BEN8" s="18"/>
      <c r="BEO8" s="18"/>
      <c r="BEP8" s="18"/>
      <c r="BEQ8" s="18"/>
      <c r="BER8" s="18"/>
      <c r="BES8" s="18"/>
      <c r="BET8" s="18"/>
      <c r="BEU8" s="18"/>
      <c r="BEV8" s="18"/>
      <c r="BEW8" s="18"/>
      <c r="BEX8" s="18"/>
      <c r="BEY8" s="18"/>
      <c r="BEZ8" s="18"/>
      <c r="BFA8" s="18"/>
      <c r="BFB8" s="18"/>
      <c r="BFC8" s="18"/>
      <c r="BFD8" s="18"/>
      <c r="BFE8" s="18"/>
      <c r="BFF8" s="18"/>
      <c r="BFG8" s="18"/>
      <c r="BFH8" s="18"/>
      <c r="BFI8" s="18"/>
      <c r="BFJ8" s="18"/>
      <c r="BFK8" s="18"/>
      <c r="BFL8" s="18"/>
      <c r="BFM8" s="18"/>
      <c r="BFN8" s="18"/>
      <c r="BFO8" s="18"/>
      <c r="BFP8" s="18"/>
      <c r="BFQ8" s="18"/>
      <c r="BFR8" s="18"/>
      <c r="BFS8" s="18"/>
      <c r="BFT8" s="18"/>
      <c r="BFU8" s="18"/>
      <c r="BFV8" s="18"/>
      <c r="BFW8" s="18"/>
      <c r="BFX8" s="18"/>
      <c r="BFY8" s="18"/>
      <c r="BFZ8" s="18"/>
      <c r="BGA8" s="18"/>
      <c r="BGB8" s="18"/>
      <c r="BGC8" s="18"/>
      <c r="BGD8" s="18"/>
      <c r="BGE8" s="18"/>
      <c r="BGF8" s="18"/>
      <c r="BGG8" s="18"/>
      <c r="BGH8" s="18"/>
      <c r="BGI8" s="18"/>
      <c r="BGJ8" s="18"/>
      <c r="BGK8" s="18"/>
      <c r="BGL8" s="18"/>
      <c r="BGM8" s="18"/>
      <c r="BGN8" s="18"/>
      <c r="BGO8" s="18"/>
      <c r="BGP8" s="18"/>
      <c r="BGQ8" s="18"/>
      <c r="BGR8" s="18"/>
      <c r="BGS8" s="18"/>
      <c r="BGT8" s="18"/>
      <c r="BGU8" s="18"/>
      <c r="BGV8" s="18"/>
      <c r="BGW8" s="18"/>
      <c r="BGX8" s="18"/>
      <c r="BGY8" s="18"/>
      <c r="BGZ8" s="18"/>
      <c r="BHA8" s="18"/>
      <c r="BHB8" s="18"/>
      <c r="BHC8" s="18"/>
      <c r="BHD8" s="18"/>
      <c r="BHE8" s="18"/>
      <c r="BHF8" s="18"/>
      <c r="BHG8" s="18"/>
      <c r="BHH8" s="18"/>
      <c r="BHI8" s="18"/>
      <c r="BHJ8" s="18"/>
      <c r="BHK8" s="18"/>
      <c r="BHL8" s="18"/>
      <c r="BHM8" s="18"/>
      <c r="BHN8" s="18"/>
      <c r="BHO8" s="18"/>
      <c r="BHP8" s="18"/>
      <c r="BHQ8" s="18"/>
      <c r="BHR8" s="18"/>
      <c r="BHS8" s="18"/>
      <c r="BHT8" s="18"/>
      <c r="BHU8" s="18"/>
      <c r="BHV8" s="18"/>
      <c r="BHW8" s="18"/>
      <c r="BHX8" s="18"/>
      <c r="BHY8" s="18"/>
      <c r="BHZ8" s="18"/>
      <c r="BIA8" s="18"/>
      <c r="BIB8" s="18"/>
      <c r="BIC8" s="18"/>
      <c r="BID8" s="18"/>
      <c r="BIE8" s="18"/>
      <c r="BIF8" s="18"/>
      <c r="BIG8" s="18"/>
      <c r="BIH8" s="18"/>
      <c r="BII8" s="18"/>
      <c r="BIJ8" s="18"/>
      <c r="BIK8" s="18"/>
      <c r="BIL8" s="18"/>
      <c r="BIM8" s="18"/>
      <c r="BIN8" s="18"/>
      <c r="BIO8" s="18"/>
      <c r="BIP8" s="18"/>
      <c r="BIQ8" s="18"/>
      <c r="BIR8" s="18"/>
      <c r="BIS8" s="18"/>
      <c r="BIT8" s="18"/>
      <c r="BIU8" s="18"/>
      <c r="BIV8" s="18"/>
      <c r="BIW8" s="18"/>
      <c r="BIX8" s="18"/>
      <c r="BIY8" s="18"/>
      <c r="BIZ8" s="18"/>
      <c r="BJA8" s="18"/>
      <c r="BJB8" s="18"/>
      <c r="BJC8" s="18"/>
      <c r="BJD8" s="18"/>
      <c r="BJE8" s="18"/>
      <c r="BJF8" s="18"/>
      <c r="BJG8" s="18"/>
      <c r="BJH8" s="18"/>
      <c r="BJI8" s="18"/>
      <c r="BJJ8" s="18"/>
      <c r="BJK8" s="18"/>
      <c r="BJL8" s="18"/>
      <c r="BJM8" s="18"/>
      <c r="BJN8" s="18"/>
      <c r="BJO8" s="18"/>
      <c r="BJP8" s="18"/>
      <c r="BJQ8" s="18"/>
      <c r="BJR8" s="18"/>
      <c r="BJS8" s="18"/>
      <c r="BJT8" s="18"/>
      <c r="BJU8" s="18"/>
      <c r="BJV8" s="18"/>
      <c r="BJW8" s="18"/>
      <c r="BJX8" s="18"/>
      <c r="BJY8" s="18"/>
      <c r="BJZ8" s="18"/>
      <c r="BKA8" s="18"/>
      <c r="BKB8" s="18"/>
      <c r="BKC8" s="18"/>
      <c r="BKD8" s="18"/>
      <c r="BKE8" s="18"/>
      <c r="BKF8" s="18"/>
      <c r="BKG8" s="18"/>
      <c r="BKH8" s="18"/>
      <c r="BKI8" s="18"/>
      <c r="BKJ8" s="18"/>
      <c r="BKK8" s="18"/>
      <c r="BKL8" s="18"/>
      <c r="BKM8" s="18"/>
      <c r="BKN8" s="18"/>
      <c r="BKO8" s="18"/>
      <c r="BKP8" s="18"/>
      <c r="BKQ8" s="18"/>
      <c r="BKR8" s="18"/>
      <c r="BKS8" s="18"/>
      <c r="BKT8" s="18"/>
      <c r="BKU8" s="18"/>
      <c r="BKV8" s="18"/>
      <c r="BKW8" s="18"/>
      <c r="BKX8" s="18"/>
      <c r="BKY8" s="18"/>
      <c r="BKZ8" s="18"/>
      <c r="BLA8" s="18"/>
      <c r="BLB8" s="18"/>
      <c r="BLC8" s="18"/>
      <c r="BLD8" s="18"/>
      <c r="BLE8" s="18"/>
      <c r="BLF8" s="18"/>
      <c r="BLG8" s="18"/>
      <c r="BLH8" s="18"/>
      <c r="BLI8" s="18"/>
      <c r="BLJ8" s="18"/>
      <c r="BLK8" s="18"/>
      <c r="BLL8" s="18"/>
      <c r="BLM8" s="18"/>
      <c r="BLN8" s="18"/>
      <c r="BLO8" s="18"/>
      <c r="BLP8" s="18"/>
      <c r="BLQ8" s="18"/>
      <c r="BLR8" s="18"/>
      <c r="BLS8" s="18"/>
      <c r="BLT8" s="18"/>
      <c r="BLU8" s="18"/>
      <c r="BLV8" s="18"/>
      <c r="BLW8" s="18"/>
      <c r="BLX8" s="18"/>
      <c r="BLY8" s="18"/>
      <c r="BLZ8" s="18"/>
      <c r="BMA8" s="18"/>
      <c r="BMB8" s="18"/>
      <c r="BMC8" s="18"/>
      <c r="BMD8" s="18"/>
      <c r="BME8" s="18"/>
      <c r="BMF8" s="18"/>
      <c r="BMG8" s="18"/>
      <c r="BMH8" s="18"/>
      <c r="BMI8" s="18"/>
      <c r="BMJ8" s="18"/>
      <c r="BMK8" s="18"/>
      <c r="BML8" s="18"/>
      <c r="BMM8" s="18"/>
      <c r="BMN8" s="18"/>
      <c r="BMO8" s="18"/>
      <c r="BMP8" s="18"/>
      <c r="BMQ8" s="18"/>
      <c r="BMR8" s="18"/>
      <c r="BMS8" s="18"/>
      <c r="BMT8" s="18"/>
    </row>
    <row r="9" spans="1:1710" s="115" customFormat="1" ht="16.149999999999999" customHeight="1" x14ac:dyDescent="0.2">
      <c r="A9" s="293" t="s">
        <v>294</v>
      </c>
      <c r="B9" s="294">
        <v>547</v>
      </c>
      <c r="C9" s="84"/>
      <c r="D9" s="85"/>
      <c r="E9" s="80"/>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c r="KV9" s="18"/>
      <c r="KW9" s="18"/>
      <c r="KX9" s="18"/>
      <c r="KY9" s="18"/>
      <c r="KZ9" s="18"/>
      <c r="LA9" s="18"/>
      <c r="LB9" s="18"/>
      <c r="LC9" s="18"/>
      <c r="LD9" s="18"/>
      <c r="LE9" s="18"/>
      <c r="LF9" s="18"/>
      <c r="LG9" s="18"/>
      <c r="LH9" s="18"/>
      <c r="LI9" s="18"/>
      <c r="LJ9" s="18"/>
      <c r="LK9" s="18"/>
      <c r="LL9" s="18"/>
      <c r="LM9" s="18"/>
      <c r="LN9" s="18"/>
      <c r="LO9" s="18"/>
      <c r="LP9" s="18"/>
      <c r="LQ9" s="18"/>
      <c r="LR9" s="18"/>
      <c r="LS9" s="18"/>
      <c r="LT9" s="18"/>
      <c r="LU9" s="18"/>
      <c r="LV9" s="18"/>
      <c r="LW9" s="18"/>
      <c r="LX9" s="18"/>
      <c r="LY9" s="18"/>
      <c r="LZ9" s="18"/>
      <c r="MA9" s="18"/>
      <c r="MB9" s="18"/>
      <c r="MC9" s="18"/>
      <c r="MD9" s="18"/>
      <c r="ME9" s="18"/>
      <c r="MF9" s="18"/>
      <c r="MG9" s="18"/>
      <c r="MH9" s="18"/>
      <c r="MI9" s="18"/>
      <c r="MJ9" s="18"/>
      <c r="MK9" s="18"/>
      <c r="ML9" s="18"/>
      <c r="MM9" s="18"/>
      <c r="MN9" s="18"/>
      <c r="MO9" s="18"/>
      <c r="MP9" s="18"/>
      <c r="MQ9" s="18"/>
      <c r="MR9" s="18"/>
      <c r="MS9" s="18"/>
      <c r="MT9" s="18"/>
      <c r="MU9" s="18"/>
      <c r="MV9" s="18"/>
      <c r="MW9" s="18"/>
      <c r="MX9" s="18"/>
      <c r="MY9" s="18"/>
      <c r="MZ9" s="18"/>
      <c r="NA9" s="18"/>
      <c r="NB9" s="18"/>
      <c r="NC9" s="18"/>
      <c r="ND9" s="18"/>
      <c r="NE9" s="18"/>
      <c r="NF9" s="18"/>
      <c r="NG9" s="18"/>
      <c r="NH9" s="18"/>
      <c r="NI9" s="18"/>
      <c r="NJ9" s="18"/>
      <c r="NK9" s="18"/>
      <c r="NL9" s="18"/>
      <c r="NM9" s="18"/>
      <c r="NN9" s="18"/>
      <c r="NO9" s="18"/>
      <c r="NP9" s="18"/>
      <c r="NQ9" s="18"/>
      <c r="NR9" s="18"/>
      <c r="NS9" s="18"/>
      <c r="NT9" s="18"/>
      <c r="NU9" s="18"/>
      <c r="NV9" s="18"/>
      <c r="NW9" s="18"/>
      <c r="NX9" s="18"/>
      <c r="NY9" s="18"/>
      <c r="NZ9" s="18"/>
      <c r="OA9" s="18"/>
      <c r="OB9" s="18"/>
      <c r="OC9" s="18"/>
      <c r="OD9" s="18"/>
      <c r="OE9" s="18"/>
      <c r="OF9" s="18"/>
      <c r="OG9" s="18"/>
      <c r="OH9" s="18"/>
      <c r="OI9" s="18"/>
      <c r="OJ9" s="18"/>
      <c r="OK9" s="18"/>
      <c r="OL9" s="18"/>
      <c r="OM9" s="18"/>
      <c r="ON9" s="18"/>
      <c r="OO9" s="18"/>
      <c r="OP9" s="18"/>
      <c r="OQ9" s="18"/>
      <c r="OR9" s="18"/>
      <c r="OS9" s="18"/>
      <c r="OT9" s="18"/>
      <c r="OU9" s="18"/>
      <c r="OV9" s="18"/>
      <c r="OW9" s="18"/>
      <c r="OX9" s="18"/>
      <c r="OY9" s="18"/>
      <c r="OZ9" s="18"/>
      <c r="PA9" s="18"/>
      <c r="PB9" s="18"/>
      <c r="PC9" s="18"/>
      <c r="PD9" s="18"/>
      <c r="PE9" s="18"/>
      <c r="PF9" s="18"/>
      <c r="PG9" s="18"/>
      <c r="PH9" s="18"/>
      <c r="PI9" s="18"/>
      <c r="PJ9" s="18"/>
      <c r="PK9" s="18"/>
      <c r="PL9" s="18"/>
      <c r="PM9" s="18"/>
      <c r="PN9" s="18"/>
      <c r="PO9" s="18"/>
      <c r="PP9" s="18"/>
      <c r="PQ9" s="18"/>
      <c r="PR9" s="18"/>
      <c r="PS9" s="18"/>
      <c r="PT9" s="18"/>
      <c r="PU9" s="18"/>
      <c r="PV9" s="18"/>
      <c r="PW9" s="18"/>
      <c r="PX9" s="18"/>
      <c r="PY9" s="18"/>
      <c r="PZ9" s="18"/>
      <c r="QA9" s="18"/>
      <c r="QB9" s="18"/>
      <c r="QC9" s="18"/>
      <c r="QD9" s="18"/>
      <c r="QE9" s="18"/>
      <c r="QF9" s="18"/>
      <c r="QG9" s="18"/>
      <c r="QH9" s="18"/>
      <c r="QI9" s="18"/>
      <c r="QJ9" s="18"/>
      <c r="QK9" s="18"/>
      <c r="QL9" s="18"/>
      <c r="QM9" s="18"/>
      <c r="QN9" s="18"/>
      <c r="QO9" s="18"/>
      <c r="QP9" s="18"/>
      <c r="QQ9" s="18"/>
      <c r="QR9" s="18"/>
      <c r="QS9" s="18"/>
      <c r="QT9" s="18"/>
      <c r="QU9" s="18"/>
      <c r="QV9" s="18"/>
      <c r="QW9" s="18"/>
      <c r="QX9" s="18"/>
      <c r="QY9" s="18"/>
      <c r="QZ9" s="18"/>
      <c r="RA9" s="18"/>
      <c r="RB9" s="18"/>
      <c r="RC9" s="18"/>
      <c r="RD9" s="18"/>
      <c r="RE9" s="18"/>
      <c r="RF9" s="18"/>
      <c r="RG9" s="18"/>
      <c r="RH9" s="18"/>
      <c r="RI9" s="18"/>
      <c r="RJ9" s="18"/>
      <c r="RK9" s="18"/>
      <c r="RL9" s="18"/>
      <c r="RM9" s="18"/>
      <c r="RN9" s="18"/>
      <c r="RO9" s="18"/>
      <c r="RP9" s="18"/>
      <c r="RQ9" s="18"/>
      <c r="RR9" s="18"/>
      <c r="RS9" s="18"/>
      <c r="RT9" s="18"/>
      <c r="RU9" s="18"/>
      <c r="RV9" s="18"/>
      <c r="RW9" s="18"/>
      <c r="RX9" s="18"/>
      <c r="RY9" s="18"/>
      <c r="RZ9" s="18"/>
      <c r="SA9" s="18"/>
      <c r="SB9" s="18"/>
      <c r="SC9" s="18"/>
      <c r="SD9" s="18"/>
      <c r="SE9" s="18"/>
      <c r="SF9" s="18"/>
      <c r="SG9" s="18"/>
      <c r="SH9" s="18"/>
      <c r="SI9" s="18"/>
      <c r="SJ9" s="18"/>
      <c r="SK9" s="18"/>
      <c r="SL9" s="18"/>
      <c r="SM9" s="18"/>
      <c r="SN9" s="18"/>
      <c r="SO9" s="18"/>
      <c r="SP9" s="18"/>
      <c r="SQ9" s="18"/>
      <c r="SR9" s="18"/>
      <c r="SS9" s="18"/>
      <c r="ST9" s="18"/>
      <c r="SU9" s="18"/>
      <c r="SV9" s="18"/>
      <c r="SW9" s="18"/>
      <c r="SX9" s="18"/>
      <c r="SY9" s="18"/>
      <c r="SZ9" s="18"/>
      <c r="TA9" s="18"/>
      <c r="TB9" s="18"/>
      <c r="TC9" s="18"/>
      <c r="TD9" s="18"/>
      <c r="TE9" s="18"/>
      <c r="TF9" s="18"/>
      <c r="TG9" s="18"/>
      <c r="TH9" s="18"/>
      <c r="TI9" s="18"/>
      <c r="TJ9" s="18"/>
      <c r="TK9" s="18"/>
      <c r="TL9" s="18"/>
      <c r="TM9" s="18"/>
      <c r="TN9" s="18"/>
      <c r="TO9" s="18"/>
      <c r="TP9" s="18"/>
      <c r="TQ9" s="18"/>
      <c r="TR9" s="18"/>
      <c r="TS9" s="18"/>
      <c r="TT9" s="18"/>
      <c r="TU9" s="18"/>
      <c r="TV9" s="18"/>
      <c r="TW9" s="18"/>
      <c r="TX9" s="18"/>
      <c r="TY9" s="18"/>
      <c r="TZ9" s="18"/>
      <c r="UA9" s="18"/>
      <c r="UB9" s="18"/>
      <c r="UC9" s="18"/>
      <c r="UD9" s="18"/>
      <c r="UE9" s="18"/>
      <c r="UF9" s="18"/>
      <c r="UG9" s="18"/>
      <c r="UH9" s="18"/>
      <c r="UI9" s="18"/>
      <c r="UJ9" s="18"/>
      <c r="UK9" s="18"/>
      <c r="UL9" s="18"/>
      <c r="UM9" s="18"/>
      <c r="UN9" s="18"/>
      <c r="UO9" s="18"/>
      <c r="UP9" s="18"/>
      <c r="UQ9" s="18"/>
      <c r="UR9" s="18"/>
      <c r="US9" s="18"/>
      <c r="UT9" s="18"/>
      <c r="UU9" s="18"/>
      <c r="UV9" s="18"/>
      <c r="UW9" s="18"/>
      <c r="UX9" s="18"/>
      <c r="UY9" s="18"/>
      <c r="UZ9" s="18"/>
      <c r="VA9" s="18"/>
      <c r="VB9" s="18"/>
      <c r="VC9" s="18"/>
      <c r="VD9" s="18"/>
      <c r="VE9" s="18"/>
      <c r="VF9" s="18"/>
      <c r="VG9" s="18"/>
      <c r="VH9" s="18"/>
      <c r="VI9" s="18"/>
      <c r="VJ9" s="18"/>
      <c r="VK9" s="18"/>
      <c r="VL9" s="18"/>
      <c r="VM9" s="18"/>
      <c r="VN9" s="18"/>
      <c r="VO9" s="18"/>
      <c r="VP9" s="18"/>
      <c r="VQ9" s="18"/>
      <c r="VR9" s="18"/>
      <c r="VS9" s="18"/>
      <c r="VT9" s="18"/>
      <c r="VU9" s="18"/>
      <c r="VV9" s="18"/>
      <c r="VW9" s="18"/>
      <c r="VX9" s="18"/>
      <c r="VY9" s="18"/>
      <c r="VZ9" s="18"/>
      <c r="WA9" s="18"/>
      <c r="WB9" s="18"/>
      <c r="WC9" s="18"/>
      <c r="WD9" s="18"/>
      <c r="WE9" s="18"/>
      <c r="WF9" s="18"/>
      <c r="WG9" s="18"/>
      <c r="WH9" s="18"/>
      <c r="WI9" s="18"/>
      <c r="WJ9" s="18"/>
      <c r="WK9" s="18"/>
      <c r="WL9" s="18"/>
      <c r="WM9" s="18"/>
      <c r="WN9" s="18"/>
      <c r="WO9" s="18"/>
      <c r="WP9" s="18"/>
      <c r="WQ9" s="18"/>
      <c r="WR9" s="18"/>
      <c r="WS9" s="18"/>
      <c r="WT9" s="18"/>
      <c r="WU9" s="18"/>
      <c r="WV9" s="18"/>
      <c r="WW9" s="18"/>
      <c r="WX9" s="18"/>
      <c r="WY9" s="18"/>
      <c r="WZ9" s="18"/>
      <c r="XA9" s="18"/>
      <c r="XB9" s="18"/>
      <c r="XC9" s="18"/>
      <c r="XD9" s="18"/>
      <c r="XE9" s="18"/>
      <c r="XF9" s="18"/>
      <c r="XG9" s="18"/>
      <c r="XH9" s="18"/>
      <c r="XI9" s="18"/>
      <c r="XJ9" s="18"/>
      <c r="XK9" s="18"/>
      <c r="XL9" s="18"/>
      <c r="XM9" s="18"/>
      <c r="XN9" s="18"/>
      <c r="XO9" s="18"/>
      <c r="XP9" s="18"/>
      <c r="XQ9" s="18"/>
      <c r="XR9" s="18"/>
      <c r="XS9" s="18"/>
      <c r="XT9" s="18"/>
      <c r="XU9" s="18"/>
      <c r="XV9" s="18"/>
      <c r="XW9" s="18"/>
      <c r="XX9" s="18"/>
      <c r="XY9" s="18"/>
      <c r="XZ9" s="18"/>
      <c r="YA9" s="18"/>
      <c r="YB9" s="18"/>
      <c r="YC9" s="18"/>
      <c r="YD9" s="18"/>
      <c r="YE9" s="18"/>
      <c r="YF9" s="18"/>
      <c r="YG9" s="18"/>
      <c r="YH9" s="18"/>
      <c r="YI9" s="18"/>
      <c r="YJ9" s="18"/>
      <c r="YK9" s="18"/>
      <c r="YL9" s="18"/>
      <c r="YM9" s="18"/>
      <c r="YN9" s="18"/>
      <c r="YO9" s="18"/>
      <c r="YP9" s="18"/>
      <c r="YQ9" s="18"/>
      <c r="YR9" s="18"/>
      <c r="YS9" s="18"/>
      <c r="YT9" s="18"/>
      <c r="YU9" s="18"/>
      <c r="YV9" s="18"/>
      <c r="YW9" s="18"/>
      <c r="YX9" s="18"/>
      <c r="YY9" s="18"/>
      <c r="YZ9" s="18"/>
      <c r="ZA9" s="18"/>
      <c r="ZB9" s="18"/>
      <c r="ZC9" s="18"/>
      <c r="ZD9" s="18"/>
      <c r="ZE9" s="18"/>
      <c r="ZF9" s="18"/>
      <c r="ZG9" s="18"/>
      <c r="ZH9" s="18"/>
      <c r="ZI9" s="18"/>
      <c r="ZJ9" s="18"/>
      <c r="ZK9" s="18"/>
      <c r="ZL9" s="18"/>
      <c r="ZM9" s="18"/>
      <c r="ZN9" s="18"/>
      <c r="ZO9" s="18"/>
      <c r="ZP9" s="18"/>
      <c r="ZQ9" s="18"/>
      <c r="ZR9" s="18"/>
      <c r="ZS9" s="18"/>
      <c r="ZT9" s="18"/>
      <c r="ZU9" s="18"/>
      <c r="ZV9" s="18"/>
      <c r="ZW9" s="18"/>
      <c r="ZX9" s="18"/>
      <c r="ZY9" s="18"/>
      <c r="ZZ9" s="18"/>
      <c r="AAA9" s="18"/>
      <c r="AAB9" s="18"/>
      <c r="AAC9" s="18"/>
      <c r="AAD9" s="18"/>
      <c r="AAE9" s="18"/>
      <c r="AAF9" s="18"/>
      <c r="AAG9" s="18"/>
      <c r="AAH9" s="18"/>
      <c r="AAI9" s="18"/>
      <c r="AAJ9" s="18"/>
      <c r="AAK9" s="18"/>
      <c r="AAL9" s="18"/>
      <c r="AAM9" s="18"/>
      <c r="AAN9" s="18"/>
      <c r="AAO9" s="18"/>
      <c r="AAP9" s="18"/>
      <c r="AAQ9" s="18"/>
      <c r="AAR9" s="18"/>
      <c r="AAS9" s="18"/>
      <c r="AAT9" s="18"/>
      <c r="AAU9" s="18"/>
      <c r="AAV9" s="18"/>
      <c r="AAW9" s="18"/>
      <c r="AAX9" s="18"/>
      <c r="AAY9" s="18"/>
      <c r="AAZ9" s="18"/>
      <c r="ABA9" s="18"/>
      <c r="ABB9" s="18"/>
      <c r="ABC9" s="18"/>
      <c r="ABD9" s="18"/>
      <c r="ABE9" s="18"/>
      <c r="ABF9" s="18"/>
      <c r="ABG9" s="18"/>
      <c r="ABH9" s="18"/>
      <c r="ABI9" s="18"/>
      <c r="ABJ9" s="18"/>
      <c r="ABK9" s="18"/>
      <c r="ABL9" s="18"/>
      <c r="ABM9" s="18"/>
      <c r="ABN9" s="18"/>
      <c r="ABO9" s="18"/>
      <c r="ABP9" s="18"/>
      <c r="ABQ9" s="18"/>
      <c r="ABR9" s="18"/>
      <c r="ABS9" s="18"/>
      <c r="ABT9" s="18"/>
      <c r="ABU9" s="18"/>
      <c r="ABV9" s="18"/>
      <c r="ABW9" s="18"/>
      <c r="ABX9" s="18"/>
      <c r="ABY9" s="18"/>
      <c r="ABZ9" s="18"/>
      <c r="ACA9" s="18"/>
      <c r="ACB9" s="18"/>
      <c r="ACC9" s="18"/>
      <c r="ACD9" s="18"/>
      <c r="ACE9" s="18"/>
      <c r="ACF9" s="18"/>
      <c r="ACG9" s="18"/>
      <c r="ACH9" s="18"/>
      <c r="ACI9" s="18"/>
      <c r="ACJ9" s="18"/>
      <c r="ACK9" s="18"/>
      <c r="ACL9" s="18"/>
      <c r="ACM9" s="18"/>
      <c r="ACN9" s="18"/>
      <c r="ACO9" s="18"/>
      <c r="ACP9" s="18"/>
      <c r="ACQ9" s="18"/>
      <c r="ACR9" s="18"/>
      <c r="ACS9" s="18"/>
      <c r="ACT9" s="18"/>
      <c r="ACU9" s="18"/>
      <c r="ACV9" s="18"/>
      <c r="ACW9" s="18"/>
      <c r="ACX9" s="18"/>
      <c r="ACY9" s="18"/>
      <c r="ACZ9" s="18"/>
      <c r="ADA9" s="18"/>
      <c r="ADB9" s="18"/>
      <c r="ADC9" s="18"/>
      <c r="ADD9" s="18"/>
      <c r="ADE9" s="18"/>
      <c r="ADF9" s="18"/>
      <c r="ADG9" s="18"/>
      <c r="ADH9" s="18"/>
      <c r="ADI9" s="18"/>
      <c r="ADJ9" s="18"/>
      <c r="ADK9" s="18"/>
      <c r="ADL9" s="18"/>
      <c r="ADM9" s="18"/>
      <c r="ADN9" s="18"/>
      <c r="ADO9" s="18"/>
      <c r="ADP9" s="18"/>
      <c r="ADQ9" s="18"/>
      <c r="ADR9" s="18"/>
      <c r="ADS9" s="18"/>
      <c r="ADT9" s="18"/>
      <c r="ADU9" s="18"/>
      <c r="ADV9" s="18"/>
      <c r="ADW9" s="18"/>
      <c r="ADX9" s="18"/>
      <c r="ADY9" s="18"/>
      <c r="ADZ9" s="18"/>
      <c r="AEA9" s="18"/>
      <c r="AEB9" s="18"/>
      <c r="AEC9" s="18"/>
      <c r="AED9" s="18"/>
      <c r="AEE9" s="18"/>
      <c r="AEF9" s="18"/>
      <c r="AEG9" s="18"/>
      <c r="AEH9" s="18"/>
      <c r="AEI9" s="18"/>
      <c r="AEJ9" s="18"/>
      <c r="AEK9" s="18"/>
      <c r="AEL9" s="18"/>
      <c r="AEM9" s="18"/>
      <c r="AEN9" s="18"/>
      <c r="AEO9" s="18"/>
      <c r="AEP9" s="18"/>
      <c r="AEQ9" s="18"/>
      <c r="AER9" s="18"/>
      <c r="AES9" s="18"/>
      <c r="AET9" s="18"/>
      <c r="AEU9" s="18"/>
      <c r="AEV9" s="18"/>
      <c r="AEW9" s="18"/>
      <c r="AEX9" s="18"/>
      <c r="AEY9" s="18"/>
      <c r="AEZ9" s="18"/>
      <c r="AFA9" s="18"/>
      <c r="AFB9" s="18"/>
      <c r="AFC9" s="18"/>
      <c r="AFD9" s="18"/>
      <c r="AFE9" s="18"/>
      <c r="AFF9" s="18"/>
      <c r="AFG9" s="18"/>
      <c r="AFH9" s="18"/>
      <c r="AFI9" s="18"/>
      <c r="AFJ9" s="18"/>
      <c r="AFK9" s="18"/>
      <c r="AFL9" s="18"/>
      <c r="AFM9" s="18"/>
      <c r="AFN9" s="18"/>
      <c r="AFO9" s="18"/>
      <c r="AFP9" s="18"/>
      <c r="AFQ9" s="18"/>
      <c r="AFR9" s="18"/>
      <c r="AFS9" s="18"/>
      <c r="AFT9" s="18"/>
      <c r="AFU9" s="18"/>
      <c r="AFV9" s="18"/>
      <c r="AFW9" s="18"/>
      <c r="AFX9" s="18"/>
      <c r="AFY9" s="18"/>
      <c r="AFZ9" s="18"/>
      <c r="AGA9" s="18"/>
      <c r="AGB9" s="18"/>
      <c r="AGC9" s="18"/>
      <c r="AGD9" s="18"/>
      <c r="AGE9" s="18"/>
      <c r="AGF9" s="18"/>
      <c r="AGG9" s="18"/>
      <c r="AGH9" s="18"/>
      <c r="AGI9" s="18"/>
      <c r="AGJ9" s="18"/>
      <c r="AGK9" s="18"/>
      <c r="AGL9" s="18"/>
      <c r="AGM9" s="18"/>
      <c r="AGN9" s="18"/>
      <c r="AGO9" s="18"/>
      <c r="AGP9" s="18"/>
      <c r="AGQ9" s="18"/>
      <c r="AGR9" s="18"/>
      <c r="AGS9" s="18"/>
      <c r="AGT9" s="18"/>
      <c r="AGU9" s="18"/>
      <c r="AGV9" s="18"/>
      <c r="AGW9" s="18"/>
      <c r="AGX9" s="18"/>
      <c r="AGY9" s="18"/>
      <c r="AGZ9" s="18"/>
      <c r="AHA9" s="18"/>
      <c r="AHB9" s="18"/>
      <c r="AHC9" s="18"/>
      <c r="AHD9" s="18"/>
      <c r="AHE9" s="18"/>
      <c r="AHF9" s="18"/>
      <c r="AHG9" s="18"/>
      <c r="AHH9" s="18"/>
      <c r="AHI9" s="18"/>
      <c r="AHJ9" s="18"/>
      <c r="AHK9" s="18"/>
      <c r="AHL9" s="18"/>
      <c r="AHM9" s="18"/>
      <c r="AHN9" s="18"/>
      <c r="AHO9" s="18"/>
      <c r="AHP9" s="18"/>
      <c r="AHQ9" s="18"/>
      <c r="AHR9" s="18"/>
      <c r="AHS9" s="18"/>
      <c r="AHT9" s="18"/>
      <c r="AHU9" s="18"/>
      <c r="AHV9" s="18"/>
      <c r="AHW9" s="18"/>
      <c r="AHX9" s="18"/>
      <c r="AHY9" s="18"/>
      <c r="AHZ9" s="18"/>
      <c r="AIA9" s="18"/>
      <c r="AIB9" s="18"/>
      <c r="AIC9" s="18"/>
      <c r="AID9" s="18"/>
      <c r="AIE9" s="18"/>
      <c r="AIF9" s="18"/>
      <c r="AIG9" s="18"/>
      <c r="AIH9" s="18"/>
      <c r="AII9" s="18"/>
      <c r="AIJ9" s="18"/>
      <c r="AIK9" s="18"/>
      <c r="AIL9" s="18"/>
      <c r="AIM9" s="18"/>
      <c r="AIN9" s="18"/>
      <c r="AIO9" s="18"/>
      <c r="AIP9" s="18"/>
      <c r="AIQ9" s="18"/>
      <c r="AIR9" s="18"/>
      <c r="AIS9" s="18"/>
      <c r="AIT9" s="18"/>
      <c r="AIU9" s="18"/>
      <c r="AIV9" s="18"/>
      <c r="AIW9" s="18"/>
      <c r="AIX9" s="18"/>
      <c r="AIY9" s="18"/>
      <c r="AIZ9" s="18"/>
      <c r="AJA9" s="18"/>
      <c r="AJB9" s="18"/>
      <c r="AJC9" s="18"/>
      <c r="AJD9" s="18"/>
      <c r="AJE9" s="18"/>
      <c r="AJF9" s="18"/>
      <c r="AJG9" s="18"/>
      <c r="AJH9" s="18"/>
      <c r="AJI9" s="18"/>
      <c r="AJJ9" s="18"/>
      <c r="AJK9" s="18"/>
      <c r="AJL9" s="18"/>
      <c r="AJM9" s="18"/>
      <c r="AJN9" s="18"/>
      <c r="AJO9" s="18"/>
      <c r="AJP9" s="18"/>
      <c r="AJQ9" s="18"/>
      <c r="AJR9" s="18"/>
      <c r="AJS9" s="18"/>
      <c r="AJT9" s="18"/>
      <c r="AJU9" s="18"/>
      <c r="AJV9" s="18"/>
      <c r="AJW9" s="18"/>
      <c r="AJX9" s="18"/>
      <c r="AJY9" s="18"/>
      <c r="AJZ9" s="18"/>
      <c r="AKA9" s="18"/>
      <c r="AKB9" s="18"/>
      <c r="AKC9" s="18"/>
      <c r="AKD9" s="18"/>
      <c r="AKE9" s="18"/>
      <c r="AKF9" s="18"/>
      <c r="AKG9" s="18"/>
      <c r="AKH9" s="18"/>
      <c r="AKI9" s="18"/>
      <c r="AKJ9" s="18"/>
      <c r="AKK9" s="18"/>
      <c r="AKL9" s="18"/>
      <c r="AKM9" s="18"/>
      <c r="AKN9" s="18"/>
      <c r="AKO9" s="18"/>
      <c r="AKP9" s="18"/>
      <c r="AKQ9" s="18"/>
      <c r="AKR9" s="18"/>
      <c r="AKS9" s="18"/>
      <c r="AKT9" s="18"/>
      <c r="AKU9" s="18"/>
      <c r="AKV9" s="18"/>
      <c r="AKW9" s="18"/>
      <c r="AKX9" s="18"/>
      <c r="AKY9" s="18"/>
      <c r="AKZ9" s="18"/>
      <c r="ALA9" s="18"/>
      <c r="ALB9" s="18"/>
      <c r="ALC9" s="18"/>
      <c r="ALD9" s="18"/>
      <c r="ALE9" s="18"/>
      <c r="ALF9" s="18"/>
      <c r="ALG9" s="18"/>
      <c r="ALH9" s="18"/>
      <c r="ALI9" s="18"/>
      <c r="ALJ9" s="18"/>
      <c r="ALK9" s="18"/>
      <c r="ALL9" s="18"/>
      <c r="ALM9" s="18"/>
      <c r="ALN9" s="18"/>
      <c r="ALO9" s="18"/>
      <c r="ALP9" s="18"/>
      <c r="ALQ9" s="18"/>
      <c r="ALR9" s="18"/>
      <c r="ALS9" s="18"/>
      <c r="ALT9" s="18"/>
      <c r="ALU9" s="18"/>
      <c r="ALV9" s="18"/>
      <c r="ALW9" s="18"/>
      <c r="ALX9" s="18"/>
      <c r="ALY9" s="18"/>
      <c r="ALZ9" s="18"/>
      <c r="AMA9" s="18"/>
      <c r="AMB9" s="18"/>
      <c r="AMC9" s="18"/>
      <c r="AMD9" s="18"/>
      <c r="AME9" s="18"/>
      <c r="AMF9" s="18"/>
      <c r="AMG9" s="18"/>
      <c r="AMH9" s="18"/>
      <c r="AMI9" s="18"/>
      <c r="AMJ9" s="18"/>
      <c r="AMK9" s="18"/>
      <c r="AML9" s="18"/>
      <c r="AMM9" s="18"/>
      <c r="AMN9" s="18"/>
      <c r="AMO9" s="18"/>
      <c r="AMP9" s="18"/>
      <c r="AMQ9" s="18"/>
      <c r="AMR9" s="18"/>
      <c r="AMS9" s="18"/>
      <c r="AMT9" s="18"/>
      <c r="AMU9" s="18"/>
      <c r="AMV9" s="18"/>
      <c r="AMW9" s="18"/>
      <c r="AMX9" s="18"/>
      <c r="AMY9" s="18"/>
      <c r="AMZ9" s="18"/>
      <c r="ANA9" s="18"/>
      <c r="ANB9" s="18"/>
      <c r="ANC9" s="18"/>
      <c r="AND9" s="18"/>
      <c r="ANE9" s="18"/>
      <c r="ANF9" s="18"/>
      <c r="ANG9" s="18"/>
      <c r="ANH9" s="18"/>
      <c r="ANI9" s="18"/>
      <c r="ANJ9" s="18"/>
      <c r="ANK9" s="18"/>
      <c r="ANL9" s="18"/>
      <c r="ANM9" s="18"/>
      <c r="ANN9" s="18"/>
      <c r="ANO9" s="18"/>
      <c r="ANP9" s="18"/>
      <c r="ANQ9" s="18"/>
      <c r="ANR9" s="18"/>
      <c r="ANS9" s="18"/>
      <c r="ANT9" s="18"/>
      <c r="ANU9" s="18"/>
      <c r="ANV9" s="18"/>
      <c r="ANW9" s="18"/>
      <c r="ANX9" s="18"/>
      <c r="ANY9" s="18"/>
      <c r="ANZ9" s="18"/>
      <c r="AOA9" s="18"/>
      <c r="AOB9" s="18"/>
      <c r="AOC9" s="18"/>
      <c r="AOD9" s="18"/>
      <c r="AOE9" s="18"/>
      <c r="AOF9" s="18"/>
      <c r="AOG9" s="18"/>
      <c r="AOH9" s="18"/>
      <c r="AOI9" s="18"/>
      <c r="AOJ9" s="18"/>
      <c r="AOK9" s="18"/>
      <c r="AOL9" s="18"/>
      <c r="AOM9" s="18"/>
      <c r="AON9" s="18"/>
      <c r="AOO9" s="18"/>
      <c r="AOP9" s="18"/>
      <c r="AOQ9" s="18"/>
      <c r="AOR9" s="18"/>
      <c r="AOS9" s="18"/>
      <c r="AOT9" s="18"/>
      <c r="AOU9" s="18"/>
      <c r="AOV9" s="18"/>
      <c r="AOW9" s="18"/>
      <c r="AOX9" s="18"/>
      <c r="AOY9" s="18"/>
      <c r="AOZ9" s="18"/>
      <c r="APA9" s="18"/>
      <c r="APB9" s="18"/>
      <c r="APC9" s="18"/>
      <c r="APD9" s="18"/>
      <c r="APE9" s="18"/>
      <c r="APF9" s="18"/>
      <c r="APG9" s="18"/>
      <c r="APH9" s="18"/>
      <c r="API9" s="18"/>
      <c r="APJ9" s="18"/>
      <c r="APK9" s="18"/>
      <c r="APL9" s="18"/>
      <c r="APM9" s="18"/>
      <c r="APN9" s="18"/>
      <c r="APO9" s="18"/>
      <c r="APP9" s="18"/>
      <c r="APQ9" s="18"/>
      <c r="APR9" s="18"/>
      <c r="APS9" s="18"/>
      <c r="APT9" s="18"/>
      <c r="APU9" s="18"/>
      <c r="APV9" s="18"/>
      <c r="APW9" s="18"/>
      <c r="APX9" s="18"/>
      <c r="APY9" s="18"/>
      <c r="APZ9" s="18"/>
      <c r="AQA9" s="18"/>
      <c r="AQB9" s="18"/>
      <c r="AQC9" s="18"/>
      <c r="AQD9" s="18"/>
      <c r="AQE9" s="18"/>
      <c r="AQF9" s="18"/>
      <c r="AQG9" s="18"/>
      <c r="AQH9" s="18"/>
      <c r="AQI9" s="18"/>
      <c r="AQJ9" s="18"/>
      <c r="AQK9" s="18"/>
      <c r="AQL9" s="18"/>
      <c r="AQM9" s="18"/>
      <c r="AQN9" s="18"/>
      <c r="AQO9" s="18"/>
      <c r="AQP9" s="18"/>
      <c r="AQQ9" s="18"/>
      <c r="AQR9" s="18"/>
      <c r="AQS9" s="18"/>
      <c r="AQT9" s="18"/>
      <c r="AQU9" s="18"/>
      <c r="AQV9" s="18"/>
      <c r="AQW9" s="18"/>
      <c r="AQX9" s="18"/>
      <c r="AQY9" s="18"/>
      <c r="AQZ9" s="18"/>
      <c r="ARA9" s="18"/>
      <c r="ARB9" s="18"/>
      <c r="ARC9" s="18"/>
      <c r="ARD9" s="18"/>
      <c r="ARE9" s="18"/>
      <c r="ARF9" s="18"/>
      <c r="ARG9" s="18"/>
      <c r="ARH9" s="18"/>
      <c r="ARI9" s="18"/>
      <c r="ARJ9" s="18"/>
      <c r="ARK9" s="18"/>
      <c r="ARL9" s="18"/>
      <c r="ARM9" s="18"/>
      <c r="ARN9" s="18"/>
      <c r="ARO9" s="18"/>
      <c r="ARP9" s="18"/>
      <c r="ARQ9" s="18"/>
      <c r="ARR9" s="18"/>
      <c r="ARS9" s="18"/>
      <c r="ART9" s="18"/>
      <c r="ARU9" s="18"/>
      <c r="ARV9" s="18"/>
      <c r="ARW9" s="18"/>
      <c r="ARX9" s="18"/>
      <c r="ARY9" s="18"/>
      <c r="ARZ9" s="18"/>
      <c r="ASA9" s="18"/>
      <c r="ASB9" s="18"/>
      <c r="ASC9" s="18"/>
      <c r="ASD9" s="18"/>
      <c r="ASE9" s="18"/>
      <c r="ASF9" s="18"/>
      <c r="ASG9" s="18"/>
      <c r="ASH9" s="18"/>
      <c r="ASI9" s="18"/>
      <c r="ASJ9" s="18"/>
      <c r="ASK9" s="18"/>
      <c r="ASL9" s="18"/>
      <c r="ASM9" s="18"/>
      <c r="ASN9" s="18"/>
      <c r="ASO9" s="18"/>
      <c r="ASP9" s="18"/>
      <c r="ASQ9" s="18"/>
      <c r="ASR9" s="18"/>
      <c r="ASS9" s="18"/>
      <c r="AST9" s="18"/>
      <c r="ASU9" s="18"/>
      <c r="ASV9" s="18"/>
      <c r="ASW9" s="18"/>
      <c r="ASX9" s="18"/>
      <c r="ASY9" s="18"/>
      <c r="ASZ9" s="18"/>
      <c r="ATA9" s="18"/>
      <c r="ATB9" s="18"/>
      <c r="ATC9" s="18"/>
      <c r="ATD9" s="18"/>
      <c r="ATE9" s="18"/>
      <c r="ATF9" s="18"/>
      <c r="ATG9" s="18"/>
      <c r="ATH9" s="18"/>
      <c r="ATI9" s="18"/>
      <c r="ATJ9" s="18"/>
      <c r="ATK9" s="18"/>
      <c r="ATL9" s="18"/>
      <c r="ATM9" s="18"/>
      <c r="ATN9" s="18"/>
      <c r="ATO9" s="18"/>
      <c r="ATP9" s="18"/>
      <c r="ATQ9" s="18"/>
      <c r="ATR9" s="18"/>
      <c r="ATS9" s="18"/>
      <c r="ATT9" s="18"/>
      <c r="ATU9" s="18"/>
      <c r="ATV9" s="18"/>
      <c r="ATW9" s="18"/>
      <c r="ATX9" s="18"/>
      <c r="ATY9" s="18"/>
      <c r="ATZ9" s="18"/>
      <c r="AUA9" s="18"/>
      <c r="AUB9" s="18"/>
      <c r="AUC9" s="18"/>
      <c r="AUD9" s="18"/>
      <c r="AUE9" s="18"/>
      <c r="AUF9" s="18"/>
      <c r="AUG9" s="18"/>
      <c r="AUH9" s="18"/>
      <c r="AUI9" s="18"/>
      <c r="AUJ9" s="18"/>
      <c r="AUK9" s="18"/>
      <c r="AUL9" s="18"/>
      <c r="AUM9" s="18"/>
      <c r="AUN9" s="18"/>
      <c r="AUO9" s="18"/>
      <c r="AUP9" s="18"/>
      <c r="AUQ9" s="18"/>
      <c r="AUR9" s="18"/>
      <c r="AUS9" s="18"/>
      <c r="AUT9" s="18"/>
      <c r="AUU9" s="18"/>
      <c r="AUV9" s="18"/>
      <c r="AUW9" s="18"/>
      <c r="AUX9" s="18"/>
      <c r="AUY9" s="18"/>
      <c r="AUZ9" s="18"/>
      <c r="AVA9" s="18"/>
      <c r="AVB9" s="18"/>
      <c r="AVC9" s="18"/>
      <c r="AVD9" s="18"/>
      <c r="AVE9" s="18"/>
      <c r="AVF9" s="18"/>
      <c r="AVG9" s="18"/>
      <c r="AVH9" s="18"/>
      <c r="AVI9" s="18"/>
      <c r="AVJ9" s="18"/>
      <c r="AVK9" s="18"/>
      <c r="AVL9" s="18"/>
      <c r="AVM9" s="18"/>
      <c r="AVN9" s="18"/>
      <c r="AVO9" s="18"/>
      <c r="AVP9" s="18"/>
      <c r="AVQ9" s="18"/>
      <c r="AVR9" s="18"/>
      <c r="AVS9" s="18"/>
      <c r="AVT9" s="18"/>
      <c r="AVU9" s="18"/>
      <c r="AVV9" s="18"/>
      <c r="AVW9" s="18"/>
      <c r="AVX9" s="18"/>
      <c r="AVY9" s="18"/>
      <c r="AVZ9" s="18"/>
      <c r="AWA9" s="18"/>
      <c r="AWB9" s="18"/>
      <c r="AWC9" s="18"/>
      <c r="AWD9" s="18"/>
      <c r="AWE9" s="18"/>
      <c r="AWF9" s="18"/>
      <c r="AWG9" s="18"/>
      <c r="AWH9" s="18"/>
      <c r="AWI9" s="18"/>
      <c r="AWJ9" s="18"/>
      <c r="AWK9" s="18"/>
      <c r="AWL9" s="18"/>
      <c r="AWM9" s="18"/>
      <c r="AWN9" s="18"/>
      <c r="AWO9" s="18"/>
      <c r="AWP9" s="18"/>
      <c r="AWQ9" s="18"/>
      <c r="AWR9" s="18"/>
      <c r="AWS9" s="18"/>
      <c r="AWT9" s="18"/>
      <c r="AWU9" s="18"/>
      <c r="AWV9" s="18"/>
      <c r="AWW9" s="18"/>
      <c r="AWX9" s="18"/>
      <c r="AWY9" s="18"/>
      <c r="AWZ9" s="18"/>
      <c r="AXA9" s="18"/>
      <c r="AXB9" s="18"/>
      <c r="AXC9" s="18"/>
      <c r="AXD9" s="18"/>
      <c r="AXE9" s="18"/>
      <c r="AXF9" s="18"/>
      <c r="AXG9" s="18"/>
      <c r="AXH9" s="18"/>
      <c r="AXI9" s="18"/>
      <c r="AXJ9" s="18"/>
      <c r="AXK9" s="18"/>
      <c r="AXL9" s="18"/>
      <c r="AXM9" s="18"/>
      <c r="AXN9" s="18"/>
      <c r="AXO9" s="18"/>
      <c r="AXP9" s="18"/>
      <c r="AXQ9" s="18"/>
      <c r="AXR9" s="18"/>
      <c r="AXS9" s="18"/>
      <c r="AXT9" s="18"/>
      <c r="AXU9" s="18"/>
      <c r="AXV9" s="18"/>
      <c r="AXW9" s="18"/>
      <c r="AXX9" s="18"/>
      <c r="AXY9" s="18"/>
      <c r="AXZ9" s="18"/>
      <c r="AYA9" s="18"/>
      <c r="AYB9" s="18"/>
      <c r="AYC9" s="18"/>
      <c r="AYD9" s="18"/>
      <c r="AYE9" s="18"/>
      <c r="AYF9" s="18"/>
      <c r="AYG9" s="18"/>
      <c r="AYH9" s="18"/>
      <c r="AYI9" s="18"/>
      <c r="AYJ9" s="18"/>
      <c r="AYK9" s="18"/>
      <c r="AYL9" s="18"/>
      <c r="AYM9" s="18"/>
      <c r="AYN9" s="18"/>
      <c r="AYO9" s="18"/>
      <c r="AYP9" s="18"/>
      <c r="AYQ9" s="18"/>
      <c r="AYR9" s="18"/>
      <c r="AYS9" s="18"/>
      <c r="AYT9" s="18"/>
      <c r="AYU9" s="18"/>
      <c r="AYV9" s="18"/>
      <c r="AYW9" s="18"/>
      <c r="AYX9" s="18"/>
      <c r="AYY9" s="18"/>
      <c r="AYZ9" s="18"/>
      <c r="AZA9" s="18"/>
      <c r="AZB9" s="18"/>
      <c r="AZC9" s="18"/>
      <c r="AZD9" s="18"/>
      <c r="AZE9" s="18"/>
      <c r="AZF9" s="18"/>
      <c r="AZG9" s="18"/>
      <c r="AZH9" s="18"/>
      <c r="AZI9" s="18"/>
      <c r="AZJ9" s="18"/>
      <c r="AZK9" s="18"/>
      <c r="AZL9" s="18"/>
      <c r="AZM9" s="18"/>
      <c r="AZN9" s="18"/>
      <c r="AZO9" s="18"/>
      <c r="AZP9" s="18"/>
      <c r="AZQ9" s="18"/>
      <c r="AZR9" s="18"/>
      <c r="AZS9" s="18"/>
      <c r="AZT9" s="18"/>
      <c r="AZU9" s="18"/>
      <c r="AZV9" s="18"/>
      <c r="AZW9" s="18"/>
      <c r="AZX9" s="18"/>
      <c r="AZY9" s="18"/>
      <c r="AZZ9" s="18"/>
      <c r="BAA9" s="18"/>
      <c r="BAB9" s="18"/>
      <c r="BAC9" s="18"/>
      <c r="BAD9" s="18"/>
      <c r="BAE9" s="18"/>
      <c r="BAF9" s="18"/>
      <c r="BAG9" s="18"/>
      <c r="BAH9" s="18"/>
      <c r="BAI9" s="18"/>
      <c r="BAJ9" s="18"/>
      <c r="BAK9" s="18"/>
      <c r="BAL9" s="18"/>
      <c r="BAM9" s="18"/>
      <c r="BAN9" s="18"/>
      <c r="BAO9" s="18"/>
      <c r="BAP9" s="18"/>
      <c r="BAQ9" s="18"/>
      <c r="BAR9" s="18"/>
      <c r="BAS9" s="18"/>
      <c r="BAT9" s="18"/>
      <c r="BAU9" s="18"/>
      <c r="BAV9" s="18"/>
      <c r="BAW9" s="18"/>
      <c r="BAX9" s="18"/>
      <c r="BAY9" s="18"/>
      <c r="BAZ9" s="18"/>
      <c r="BBA9" s="18"/>
      <c r="BBB9" s="18"/>
      <c r="BBC9" s="18"/>
      <c r="BBD9" s="18"/>
      <c r="BBE9" s="18"/>
      <c r="BBF9" s="18"/>
      <c r="BBG9" s="18"/>
      <c r="BBH9" s="18"/>
      <c r="BBI9" s="18"/>
      <c r="BBJ9" s="18"/>
      <c r="BBK9" s="18"/>
      <c r="BBL9" s="18"/>
      <c r="BBM9" s="18"/>
      <c r="BBN9" s="18"/>
      <c r="BBO9" s="18"/>
      <c r="BBP9" s="18"/>
      <c r="BBQ9" s="18"/>
      <c r="BBR9" s="18"/>
      <c r="BBS9" s="18"/>
      <c r="BBT9" s="18"/>
      <c r="BBU9" s="18"/>
      <c r="BBV9" s="18"/>
      <c r="BBW9" s="18"/>
      <c r="BBX9" s="18"/>
      <c r="BBY9" s="18"/>
      <c r="BBZ9" s="18"/>
      <c r="BCA9" s="18"/>
      <c r="BCB9" s="18"/>
      <c r="BCC9" s="18"/>
      <c r="BCD9" s="18"/>
      <c r="BCE9" s="18"/>
      <c r="BCF9" s="18"/>
      <c r="BCG9" s="18"/>
      <c r="BCH9" s="18"/>
      <c r="BCI9" s="18"/>
      <c r="BCJ9" s="18"/>
      <c r="BCK9" s="18"/>
      <c r="BCL9" s="18"/>
      <c r="BCM9" s="18"/>
      <c r="BCN9" s="18"/>
      <c r="BCO9" s="18"/>
      <c r="BCP9" s="18"/>
      <c r="BCQ9" s="18"/>
      <c r="BCR9" s="18"/>
      <c r="BCS9" s="18"/>
      <c r="BCT9" s="18"/>
      <c r="BCU9" s="18"/>
      <c r="BCV9" s="18"/>
      <c r="BCW9" s="18"/>
      <c r="BCX9" s="18"/>
      <c r="BCY9" s="18"/>
      <c r="BCZ9" s="18"/>
      <c r="BDA9" s="18"/>
      <c r="BDB9" s="18"/>
      <c r="BDC9" s="18"/>
      <c r="BDD9" s="18"/>
      <c r="BDE9" s="18"/>
      <c r="BDF9" s="18"/>
      <c r="BDG9" s="18"/>
      <c r="BDH9" s="18"/>
      <c r="BDI9" s="18"/>
      <c r="BDJ9" s="18"/>
      <c r="BDK9" s="18"/>
      <c r="BDL9" s="18"/>
      <c r="BDM9" s="18"/>
      <c r="BDN9" s="18"/>
      <c r="BDO9" s="18"/>
      <c r="BDP9" s="18"/>
      <c r="BDQ9" s="18"/>
      <c r="BDR9" s="18"/>
      <c r="BDS9" s="18"/>
      <c r="BDT9" s="18"/>
      <c r="BDU9" s="18"/>
      <c r="BDV9" s="18"/>
      <c r="BDW9" s="18"/>
      <c r="BDX9" s="18"/>
      <c r="BDY9" s="18"/>
      <c r="BDZ9" s="18"/>
      <c r="BEA9" s="18"/>
      <c r="BEB9" s="18"/>
      <c r="BEC9" s="18"/>
      <c r="BED9" s="18"/>
      <c r="BEE9" s="18"/>
      <c r="BEF9" s="18"/>
      <c r="BEG9" s="18"/>
      <c r="BEH9" s="18"/>
      <c r="BEI9" s="18"/>
      <c r="BEJ9" s="18"/>
      <c r="BEK9" s="18"/>
      <c r="BEL9" s="18"/>
      <c r="BEM9" s="18"/>
      <c r="BEN9" s="18"/>
      <c r="BEO9" s="18"/>
      <c r="BEP9" s="18"/>
      <c r="BEQ9" s="18"/>
      <c r="BER9" s="18"/>
      <c r="BES9" s="18"/>
      <c r="BET9" s="18"/>
      <c r="BEU9" s="18"/>
      <c r="BEV9" s="18"/>
      <c r="BEW9" s="18"/>
      <c r="BEX9" s="18"/>
      <c r="BEY9" s="18"/>
      <c r="BEZ9" s="18"/>
      <c r="BFA9" s="18"/>
      <c r="BFB9" s="18"/>
      <c r="BFC9" s="18"/>
      <c r="BFD9" s="18"/>
      <c r="BFE9" s="18"/>
      <c r="BFF9" s="18"/>
      <c r="BFG9" s="18"/>
      <c r="BFH9" s="18"/>
      <c r="BFI9" s="18"/>
      <c r="BFJ9" s="18"/>
      <c r="BFK9" s="18"/>
      <c r="BFL9" s="18"/>
      <c r="BFM9" s="18"/>
      <c r="BFN9" s="18"/>
      <c r="BFO9" s="18"/>
      <c r="BFP9" s="18"/>
      <c r="BFQ9" s="18"/>
      <c r="BFR9" s="18"/>
      <c r="BFS9" s="18"/>
      <c r="BFT9" s="18"/>
      <c r="BFU9" s="18"/>
      <c r="BFV9" s="18"/>
      <c r="BFW9" s="18"/>
      <c r="BFX9" s="18"/>
      <c r="BFY9" s="18"/>
      <c r="BFZ9" s="18"/>
      <c r="BGA9" s="18"/>
      <c r="BGB9" s="18"/>
      <c r="BGC9" s="18"/>
      <c r="BGD9" s="18"/>
      <c r="BGE9" s="18"/>
      <c r="BGF9" s="18"/>
      <c r="BGG9" s="18"/>
      <c r="BGH9" s="18"/>
      <c r="BGI9" s="18"/>
      <c r="BGJ9" s="18"/>
      <c r="BGK9" s="18"/>
      <c r="BGL9" s="18"/>
      <c r="BGM9" s="18"/>
      <c r="BGN9" s="18"/>
      <c r="BGO9" s="18"/>
      <c r="BGP9" s="18"/>
      <c r="BGQ9" s="18"/>
      <c r="BGR9" s="18"/>
      <c r="BGS9" s="18"/>
      <c r="BGT9" s="18"/>
      <c r="BGU9" s="18"/>
      <c r="BGV9" s="18"/>
      <c r="BGW9" s="18"/>
      <c r="BGX9" s="18"/>
      <c r="BGY9" s="18"/>
      <c r="BGZ9" s="18"/>
      <c r="BHA9" s="18"/>
      <c r="BHB9" s="18"/>
      <c r="BHC9" s="18"/>
      <c r="BHD9" s="18"/>
      <c r="BHE9" s="18"/>
      <c r="BHF9" s="18"/>
      <c r="BHG9" s="18"/>
      <c r="BHH9" s="18"/>
      <c r="BHI9" s="18"/>
      <c r="BHJ9" s="18"/>
      <c r="BHK9" s="18"/>
      <c r="BHL9" s="18"/>
      <c r="BHM9" s="18"/>
      <c r="BHN9" s="18"/>
      <c r="BHO9" s="18"/>
      <c r="BHP9" s="18"/>
      <c r="BHQ9" s="18"/>
      <c r="BHR9" s="18"/>
      <c r="BHS9" s="18"/>
      <c r="BHT9" s="18"/>
      <c r="BHU9" s="18"/>
      <c r="BHV9" s="18"/>
      <c r="BHW9" s="18"/>
      <c r="BHX9" s="18"/>
      <c r="BHY9" s="18"/>
      <c r="BHZ9" s="18"/>
      <c r="BIA9" s="18"/>
      <c r="BIB9" s="18"/>
      <c r="BIC9" s="18"/>
      <c r="BID9" s="18"/>
      <c r="BIE9" s="18"/>
      <c r="BIF9" s="18"/>
      <c r="BIG9" s="18"/>
      <c r="BIH9" s="18"/>
      <c r="BII9" s="18"/>
      <c r="BIJ9" s="18"/>
      <c r="BIK9" s="18"/>
      <c r="BIL9" s="18"/>
      <c r="BIM9" s="18"/>
      <c r="BIN9" s="18"/>
      <c r="BIO9" s="18"/>
      <c r="BIP9" s="18"/>
      <c r="BIQ9" s="18"/>
      <c r="BIR9" s="18"/>
      <c r="BIS9" s="18"/>
      <c r="BIT9" s="18"/>
      <c r="BIU9" s="18"/>
      <c r="BIV9" s="18"/>
      <c r="BIW9" s="18"/>
      <c r="BIX9" s="18"/>
      <c r="BIY9" s="18"/>
      <c r="BIZ9" s="18"/>
      <c r="BJA9" s="18"/>
      <c r="BJB9" s="18"/>
      <c r="BJC9" s="18"/>
      <c r="BJD9" s="18"/>
      <c r="BJE9" s="18"/>
      <c r="BJF9" s="18"/>
      <c r="BJG9" s="18"/>
      <c r="BJH9" s="18"/>
      <c r="BJI9" s="18"/>
      <c r="BJJ9" s="18"/>
      <c r="BJK9" s="18"/>
      <c r="BJL9" s="18"/>
      <c r="BJM9" s="18"/>
      <c r="BJN9" s="18"/>
      <c r="BJO9" s="18"/>
      <c r="BJP9" s="18"/>
      <c r="BJQ9" s="18"/>
      <c r="BJR9" s="18"/>
      <c r="BJS9" s="18"/>
      <c r="BJT9" s="18"/>
      <c r="BJU9" s="18"/>
      <c r="BJV9" s="18"/>
      <c r="BJW9" s="18"/>
      <c r="BJX9" s="18"/>
      <c r="BJY9" s="18"/>
      <c r="BJZ9" s="18"/>
      <c r="BKA9" s="18"/>
      <c r="BKB9" s="18"/>
      <c r="BKC9" s="18"/>
      <c r="BKD9" s="18"/>
      <c r="BKE9" s="18"/>
      <c r="BKF9" s="18"/>
      <c r="BKG9" s="18"/>
      <c r="BKH9" s="18"/>
      <c r="BKI9" s="18"/>
      <c r="BKJ9" s="18"/>
      <c r="BKK9" s="18"/>
      <c r="BKL9" s="18"/>
      <c r="BKM9" s="18"/>
      <c r="BKN9" s="18"/>
      <c r="BKO9" s="18"/>
      <c r="BKP9" s="18"/>
      <c r="BKQ9" s="18"/>
      <c r="BKR9" s="18"/>
      <c r="BKS9" s="18"/>
      <c r="BKT9" s="18"/>
      <c r="BKU9" s="18"/>
      <c r="BKV9" s="18"/>
      <c r="BKW9" s="18"/>
      <c r="BKX9" s="18"/>
      <c r="BKY9" s="18"/>
      <c r="BKZ9" s="18"/>
      <c r="BLA9" s="18"/>
      <c r="BLB9" s="18"/>
      <c r="BLC9" s="18"/>
      <c r="BLD9" s="18"/>
      <c r="BLE9" s="18"/>
      <c r="BLF9" s="18"/>
      <c r="BLG9" s="18"/>
      <c r="BLH9" s="18"/>
      <c r="BLI9" s="18"/>
      <c r="BLJ9" s="18"/>
      <c r="BLK9" s="18"/>
      <c r="BLL9" s="18"/>
      <c r="BLM9" s="18"/>
      <c r="BLN9" s="18"/>
      <c r="BLO9" s="18"/>
      <c r="BLP9" s="18"/>
      <c r="BLQ9" s="18"/>
      <c r="BLR9" s="18"/>
      <c r="BLS9" s="18"/>
      <c r="BLT9" s="18"/>
      <c r="BLU9" s="18"/>
      <c r="BLV9" s="18"/>
      <c r="BLW9" s="18"/>
      <c r="BLX9" s="18"/>
      <c r="BLY9" s="18"/>
      <c r="BLZ9" s="18"/>
      <c r="BMA9" s="18"/>
      <c r="BMB9" s="18"/>
      <c r="BMC9" s="18"/>
      <c r="BMD9" s="18"/>
      <c r="BME9" s="18"/>
      <c r="BMF9" s="18"/>
      <c r="BMG9" s="18"/>
      <c r="BMH9" s="18"/>
      <c r="BMI9" s="18"/>
      <c r="BMJ9" s="18"/>
      <c r="BMK9" s="18"/>
      <c r="BML9" s="18"/>
      <c r="BMM9" s="18"/>
      <c r="BMN9" s="18"/>
      <c r="BMO9" s="18"/>
      <c r="BMP9" s="18"/>
      <c r="BMQ9" s="18"/>
      <c r="BMR9" s="18"/>
      <c r="BMS9" s="18"/>
      <c r="BMT9" s="18"/>
    </row>
    <row r="10" spans="1:1710" s="115" customFormat="1" ht="16.149999999999999" customHeight="1" x14ac:dyDescent="0.2">
      <c r="A10" s="341" t="s">
        <v>295</v>
      </c>
      <c r="B10" s="300">
        <v>548</v>
      </c>
      <c r="C10" s="88"/>
      <c r="D10" s="89"/>
      <c r="E10" s="80"/>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c r="KV10" s="18"/>
      <c r="KW10" s="18"/>
      <c r="KX10" s="18"/>
      <c r="KY10" s="18"/>
      <c r="KZ10" s="18"/>
      <c r="LA10" s="18"/>
      <c r="LB10" s="18"/>
      <c r="LC10" s="18"/>
      <c r="LD10" s="18"/>
      <c r="LE10" s="18"/>
      <c r="LF10" s="18"/>
      <c r="LG10" s="18"/>
      <c r="LH10" s="18"/>
      <c r="LI10" s="18"/>
      <c r="LJ10" s="18"/>
      <c r="LK10" s="18"/>
      <c r="LL10" s="18"/>
      <c r="LM10" s="18"/>
      <c r="LN10" s="18"/>
      <c r="LO10" s="18"/>
      <c r="LP10" s="18"/>
      <c r="LQ10" s="18"/>
      <c r="LR10" s="18"/>
      <c r="LS10" s="18"/>
      <c r="LT10" s="18"/>
      <c r="LU10" s="18"/>
      <c r="LV10" s="18"/>
      <c r="LW10" s="18"/>
      <c r="LX10" s="18"/>
      <c r="LY10" s="18"/>
      <c r="LZ10" s="18"/>
      <c r="MA10" s="18"/>
      <c r="MB10" s="18"/>
      <c r="MC10" s="18"/>
      <c r="MD10" s="18"/>
      <c r="ME10" s="18"/>
      <c r="MF10" s="18"/>
      <c r="MG10" s="18"/>
      <c r="MH10" s="18"/>
      <c r="MI10" s="18"/>
      <c r="MJ10" s="18"/>
      <c r="MK10" s="18"/>
      <c r="ML10" s="18"/>
      <c r="MM10" s="18"/>
      <c r="MN10" s="18"/>
      <c r="MO10" s="18"/>
      <c r="MP10" s="18"/>
      <c r="MQ10" s="18"/>
      <c r="MR10" s="18"/>
      <c r="MS10" s="18"/>
      <c r="MT10" s="18"/>
      <c r="MU10" s="18"/>
      <c r="MV10" s="18"/>
      <c r="MW10" s="18"/>
      <c r="MX10" s="18"/>
      <c r="MY10" s="18"/>
      <c r="MZ10" s="18"/>
      <c r="NA10" s="18"/>
      <c r="NB10" s="18"/>
      <c r="NC10" s="18"/>
      <c r="ND10" s="18"/>
      <c r="NE10" s="18"/>
      <c r="NF10" s="18"/>
      <c r="NG10" s="18"/>
      <c r="NH10" s="18"/>
      <c r="NI10" s="18"/>
      <c r="NJ10" s="18"/>
      <c r="NK10" s="18"/>
      <c r="NL10" s="18"/>
      <c r="NM10" s="18"/>
      <c r="NN10" s="18"/>
      <c r="NO10" s="18"/>
      <c r="NP10" s="18"/>
      <c r="NQ10" s="18"/>
      <c r="NR10" s="18"/>
      <c r="NS10" s="18"/>
      <c r="NT10" s="18"/>
      <c r="NU10" s="18"/>
      <c r="NV10" s="18"/>
      <c r="NW10" s="18"/>
      <c r="NX10" s="18"/>
      <c r="NY10" s="18"/>
      <c r="NZ10" s="18"/>
      <c r="OA10" s="18"/>
      <c r="OB10" s="18"/>
      <c r="OC10" s="18"/>
      <c r="OD10" s="18"/>
      <c r="OE10" s="18"/>
      <c r="OF10" s="18"/>
      <c r="OG10" s="18"/>
      <c r="OH10" s="18"/>
      <c r="OI10" s="18"/>
      <c r="OJ10" s="18"/>
      <c r="OK10" s="18"/>
      <c r="OL10" s="18"/>
      <c r="OM10" s="18"/>
      <c r="ON10" s="18"/>
      <c r="OO10" s="18"/>
      <c r="OP10" s="18"/>
      <c r="OQ10" s="18"/>
      <c r="OR10" s="18"/>
      <c r="OS10" s="18"/>
      <c r="OT10" s="18"/>
      <c r="OU10" s="18"/>
      <c r="OV10" s="18"/>
      <c r="OW10" s="18"/>
      <c r="OX10" s="18"/>
      <c r="OY10" s="18"/>
      <c r="OZ10" s="18"/>
      <c r="PA10" s="18"/>
      <c r="PB10" s="18"/>
      <c r="PC10" s="18"/>
      <c r="PD10" s="18"/>
      <c r="PE10" s="18"/>
      <c r="PF10" s="18"/>
      <c r="PG10" s="18"/>
      <c r="PH10" s="18"/>
      <c r="PI10" s="18"/>
      <c r="PJ10" s="18"/>
      <c r="PK10" s="18"/>
      <c r="PL10" s="18"/>
      <c r="PM10" s="18"/>
      <c r="PN10" s="18"/>
      <c r="PO10" s="18"/>
      <c r="PP10" s="18"/>
      <c r="PQ10" s="18"/>
      <c r="PR10" s="18"/>
      <c r="PS10" s="18"/>
      <c r="PT10" s="18"/>
      <c r="PU10" s="18"/>
      <c r="PV10" s="18"/>
      <c r="PW10" s="18"/>
      <c r="PX10" s="18"/>
      <c r="PY10" s="18"/>
      <c r="PZ10" s="18"/>
      <c r="QA10" s="18"/>
      <c r="QB10" s="18"/>
      <c r="QC10" s="18"/>
      <c r="QD10" s="18"/>
      <c r="QE10" s="18"/>
      <c r="QF10" s="18"/>
      <c r="QG10" s="18"/>
      <c r="QH10" s="18"/>
      <c r="QI10" s="18"/>
      <c r="QJ10" s="18"/>
      <c r="QK10" s="18"/>
      <c r="QL10" s="18"/>
      <c r="QM10" s="18"/>
      <c r="QN10" s="18"/>
      <c r="QO10" s="18"/>
      <c r="QP10" s="18"/>
      <c r="QQ10" s="18"/>
      <c r="QR10" s="18"/>
      <c r="QS10" s="18"/>
      <c r="QT10" s="18"/>
      <c r="QU10" s="18"/>
      <c r="QV10" s="18"/>
      <c r="QW10" s="18"/>
      <c r="QX10" s="18"/>
      <c r="QY10" s="18"/>
      <c r="QZ10" s="18"/>
      <c r="RA10" s="18"/>
      <c r="RB10" s="18"/>
      <c r="RC10" s="18"/>
      <c r="RD10" s="18"/>
      <c r="RE10" s="18"/>
      <c r="RF10" s="18"/>
      <c r="RG10" s="18"/>
      <c r="RH10" s="18"/>
      <c r="RI10" s="18"/>
      <c r="RJ10" s="18"/>
      <c r="RK10" s="18"/>
      <c r="RL10" s="18"/>
      <c r="RM10" s="18"/>
      <c r="RN10" s="18"/>
      <c r="RO10" s="18"/>
      <c r="RP10" s="18"/>
      <c r="RQ10" s="18"/>
      <c r="RR10" s="18"/>
      <c r="RS10" s="18"/>
      <c r="RT10" s="18"/>
      <c r="RU10" s="18"/>
      <c r="RV10" s="18"/>
      <c r="RW10" s="18"/>
      <c r="RX10" s="18"/>
      <c r="RY10" s="18"/>
      <c r="RZ10" s="18"/>
      <c r="SA10" s="18"/>
      <c r="SB10" s="18"/>
      <c r="SC10" s="18"/>
      <c r="SD10" s="18"/>
      <c r="SE10" s="18"/>
      <c r="SF10" s="18"/>
      <c r="SG10" s="18"/>
      <c r="SH10" s="18"/>
      <c r="SI10" s="18"/>
      <c r="SJ10" s="18"/>
      <c r="SK10" s="18"/>
      <c r="SL10" s="18"/>
      <c r="SM10" s="18"/>
      <c r="SN10" s="18"/>
      <c r="SO10" s="18"/>
      <c r="SP10" s="18"/>
      <c r="SQ10" s="18"/>
      <c r="SR10" s="18"/>
      <c r="SS10" s="18"/>
      <c r="ST10" s="18"/>
      <c r="SU10" s="18"/>
      <c r="SV10" s="18"/>
      <c r="SW10" s="18"/>
      <c r="SX10" s="18"/>
      <c r="SY10" s="18"/>
      <c r="SZ10" s="18"/>
      <c r="TA10" s="18"/>
      <c r="TB10" s="18"/>
      <c r="TC10" s="18"/>
      <c r="TD10" s="18"/>
      <c r="TE10" s="18"/>
      <c r="TF10" s="18"/>
      <c r="TG10" s="18"/>
      <c r="TH10" s="18"/>
      <c r="TI10" s="18"/>
      <c r="TJ10" s="18"/>
      <c r="TK10" s="18"/>
      <c r="TL10" s="18"/>
      <c r="TM10" s="18"/>
      <c r="TN10" s="18"/>
      <c r="TO10" s="18"/>
      <c r="TP10" s="18"/>
      <c r="TQ10" s="18"/>
      <c r="TR10" s="18"/>
      <c r="TS10" s="18"/>
      <c r="TT10" s="18"/>
      <c r="TU10" s="18"/>
      <c r="TV10" s="18"/>
      <c r="TW10" s="18"/>
      <c r="TX10" s="18"/>
      <c r="TY10" s="18"/>
      <c r="TZ10" s="18"/>
      <c r="UA10" s="18"/>
      <c r="UB10" s="18"/>
      <c r="UC10" s="18"/>
      <c r="UD10" s="18"/>
      <c r="UE10" s="18"/>
      <c r="UF10" s="18"/>
      <c r="UG10" s="18"/>
      <c r="UH10" s="18"/>
      <c r="UI10" s="18"/>
      <c r="UJ10" s="18"/>
      <c r="UK10" s="18"/>
      <c r="UL10" s="18"/>
      <c r="UM10" s="18"/>
      <c r="UN10" s="18"/>
      <c r="UO10" s="18"/>
      <c r="UP10" s="18"/>
      <c r="UQ10" s="18"/>
      <c r="UR10" s="18"/>
      <c r="US10" s="18"/>
      <c r="UT10" s="18"/>
      <c r="UU10" s="18"/>
      <c r="UV10" s="18"/>
      <c r="UW10" s="18"/>
      <c r="UX10" s="18"/>
      <c r="UY10" s="18"/>
      <c r="UZ10" s="18"/>
      <c r="VA10" s="18"/>
      <c r="VB10" s="18"/>
      <c r="VC10" s="18"/>
      <c r="VD10" s="18"/>
      <c r="VE10" s="18"/>
      <c r="VF10" s="18"/>
      <c r="VG10" s="18"/>
      <c r="VH10" s="18"/>
      <c r="VI10" s="18"/>
      <c r="VJ10" s="18"/>
      <c r="VK10" s="18"/>
      <c r="VL10" s="18"/>
      <c r="VM10" s="18"/>
      <c r="VN10" s="18"/>
      <c r="VO10" s="18"/>
      <c r="VP10" s="18"/>
      <c r="VQ10" s="18"/>
      <c r="VR10" s="18"/>
      <c r="VS10" s="18"/>
      <c r="VT10" s="18"/>
      <c r="VU10" s="18"/>
      <c r="VV10" s="18"/>
      <c r="VW10" s="18"/>
      <c r="VX10" s="18"/>
      <c r="VY10" s="18"/>
      <c r="VZ10" s="18"/>
      <c r="WA10" s="18"/>
      <c r="WB10" s="18"/>
      <c r="WC10" s="18"/>
      <c r="WD10" s="18"/>
      <c r="WE10" s="18"/>
      <c r="WF10" s="18"/>
      <c r="WG10" s="18"/>
      <c r="WH10" s="18"/>
      <c r="WI10" s="18"/>
      <c r="WJ10" s="18"/>
      <c r="WK10" s="18"/>
      <c r="WL10" s="18"/>
      <c r="WM10" s="18"/>
      <c r="WN10" s="18"/>
      <c r="WO10" s="18"/>
      <c r="WP10" s="18"/>
      <c r="WQ10" s="18"/>
      <c r="WR10" s="18"/>
      <c r="WS10" s="18"/>
      <c r="WT10" s="18"/>
      <c r="WU10" s="18"/>
      <c r="WV10" s="18"/>
      <c r="WW10" s="18"/>
      <c r="WX10" s="18"/>
      <c r="WY10" s="18"/>
      <c r="WZ10" s="18"/>
      <c r="XA10" s="18"/>
      <c r="XB10" s="18"/>
      <c r="XC10" s="18"/>
      <c r="XD10" s="18"/>
      <c r="XE10" s="18"/>
      <c r="XF10" s="18"/>
      <c r="XG10" s="18"/>
      <c r="XH10" s="18"/>
      <c r="XI10" s="18"/>
      <c r="XJ10" s="18"/>
      <c r="XK10" s="18"/>
      <c r="XL10" s="18"/>
      <c r="XM10" s="18"/>
      <c r="XN10" s="18"/>
      <c r="XO10" s="18"/>
      <c r="XP10" s="18"/>
      <c r="XQ10" s="18"/>
      <c r="XR10" s="18"/>
      <c r="XS10" s="18"/>
      <c r="XT10" s="18"/>
      <c r="XU10" s="18"/>
      <c r="XV10" s="18"/>
      <c r="XW10" s="18"/>
      <c r="XX10" s="18"/>
      <c r="XY10" s="18"/>
      <c r="XZ10" s="18"/>
      <c r="YA10" s="18"/>
      <c r="YB10" s="18"/>
      <c r="YC10" s="18"/>
      <c r="YD10" s="18"/>
      <c r="YE10" s="18"/>
      <c r="YF10" s="18"/>
      <c r="YG10" s="18"/>
      <c r="YH10" s="18"/>
      <c r="YI10" s="18"/>
      <c r="YJ10" s="18"/>
      <c r="YK10" s="18"/>
      <c r="YL10" s="18"/>
      <c r="YM10" s="18"/>
      <c r="YN10" s="18"/>
      <c r="YO10" s="18"/>
      <c r="YP10" s="18"/>
      <c r="YQ10" s="18"/>
      <c r="YR10" s="18"/>
      <c r="YS10" s="18"/>
      <c r="YT10" s="18"/>
      <c r="YU10" s="18"/>
      <c r="YV10" s="18"/>
      <c r="YW10" s="18"/>
      <c r="YX10" s="18"/>
      <c r="YY10" s="18"/>
      <c r="YZ10" s="18"/>
      <c r="ZA10" s="18"/>
      <c r="ZB10" s="18"/>
      <c r="ZC10" s="18"/>
      <c r="ZD10" s="18"/>
      <c r="ZE10" s="18"/>
      <c r="ZF10" s="18"/>
      <c r="ZG10" s="18"/>
      <c r="ZH10" s="18"/>
      <c r="ZI10" s="18"/>
      <c r="ZJ10" s="18"/>
      <c r="ZK10" s="18"/>
      <c r="ZL10" s="18"/>
      <c r="ZM10" s="18"/>
      <c r="ZN10" s="18"/>
      <c r="ZO10" s="18"/>
      <c r="ZP10" s="18"/>
      <c r="ZQ10" s="18"/>
      <c r="ZR10" s="18"/>
      <c r="ZS10" s="18"/>
      <c r="ZT10" s="18"/>
      <c r="ZU10" s="18"/>
      <c r="ZV10" s="18"/>
      <c r="ZW10" s="18"/>
      <c r="ZX10" s="18"/>
      <c r="ZY10" s="18"/>
      <c r="ZZ10" s="18"/>
      <c r="AAA10" s="18"/>
      <c r="AAB10" s="18"/>
      <c r="AAC10" s="18"/>
      <c r="AAD10" s="18"/>
      <c r="AAE10" s="18"/>
      <c r="AAF10" s="18"/>
      <c r="AAG10" s="18"/>
      <c r="AAH10" s="18"/>
      <c r="AAI10" s="18"/>
      <c r="AAJ10" s="18"/>
      <c r="AAK10" s="18"/>
      <c r="AAL10" s="18"/>
      <c r="AAM10" s="18"/>
      <c r="AAN10" s="18"/>
      <c r="AAO10" s="18"/>
      <c r="AAP10" s="18"/>
      <c r="AAQ10" s="18"/>
      <c r="AAR10" s="18"/>
      <c r="AAS10" s="18"/>
      <c r="AAT10" s="18"/>
      <c r="AAU10" s="18"/>
      <c r="AAV10" s="18"/>
      <c r="AAW10" s="18"/>
      <c r="AAX10" s="18"/>
      <c r="AAY10" s="18"/>
      <c r="AAZ10" s="18"/>
      <c r="ABA10" s="18"/>
      <c r="ABB10" s="18"/>
      <c r="ABC10" s="18"/>
      <c r="ABD10" s="18"/>
      <c r="ABE10" s="18"/>
      <c r="ABF10" s="18"/>
      <c r="ABG10" s="18"/>
      <c r="ABH10" s="18"/>
      <c r="ABI10" s="18"/>
      <c r="ABJ10" s="18"/>
      <c r="ABK10" s="18"/>
      <c r="ABL10" s="18"/>
      <c r="ABM10" s="18"/>
      <c r="ABN10" s="18"/>
      <c r="ABO10" s="18"/>
      <c r="ABP10" s="18"/>
      <c r="ABQ10" s="18"/>
      <c r="ABR10" s="18"/>
      <c r="ABS10" s="18"/>
      <c r="ABT10" s="18"/>
      <c r="ABU10" s="18"/>
      <c r="ABV10" s="18"/>
      <c r="ABW10" s="18"/>
      <c r="ABX10" s="18"/>
      <c r="ABY10" s="18"/>
      <c r="ABZ10" s="18"/>
      <c r="ACA10" s="18"/>
      <c r="ACB10" s="18"/>
      <c r="ACC10" s="18"/>
      <c r="ACD10" s="18"/>
      <c r="ACE10" s="18"/>
      <c r="ACF10" s="18"/>
      <c r="ACG10" s="18"/>
      <c r="ACH10" s="18"/>
      <c r="ACI10" s="18"/>
      <c r="ACJ10" s="18"/>
      <c r="ACK10" s="18"/>
      <c r="ACL10" s="18"/>
      <c r="ACM10" s="18"/>
      <c r="ACN10" s="18"/>
      <c r="ACO10" s="18"/>
      <c r="ACP10" s="18"/>
      <c r="ACQ10" s="18"/>
      <c r="ACR10" s="18"/>
      <c r="ACS10" s="18"/>
      <c r="ACT10" s="18"/>
      <c r="ACU10" s="18"/>
      <c r="ACV10" s="18"/>
      <c r="ACW10" s="18"/>
      <c r="ACX10" s="18"/>
      <c r="ACY10" s="18"/>
      <c r="ACZ10" s="18"/>
      <c r="ADA10" s="18"/>
      <c r="ADB10" s="18"/>
      <c r="ADC10" s="18"/>
      <c r="ADD10" s="18"/>
      <c r="ADE10" s="18"/>
      <c r="ADF10" s="18"/>
      <c r="ADG10" s="18"/>
      <c r="ADH10" s="18"/>
      <c r="ADI10" s="18"/>
      <c r="ADJ10" s="18"/>
      <c r="ADK10" s="18"/>
      <c r="ADL10" s="18"/>
      <c r="ADM10" s="18"/>
      <c r="ADN10" s="18"/>
      <c r="ADO10" s="18"/>
      <c r="ADP10" s="18"/>
      <c r="ADQ10" s="18"/>
      <c r="ADR10" s="18"/>
      <c r="ADS10" s="18"/>
      <c r="ADT10" s="18"/>
      <c r="ADU10" s="18"/>
      <c r="ADV10" s="18"/>
      <c r="ADW10" s="18"/>
      <c r="ADX10" s="18"/>
      <c r="ADY10" s="18"/>
      <c r="ADZ10" s="18"/>
      <c r="AEA10" s="18"/>
      <c r="AEB10" s="18"/>
      <c r="AEC10" s="18"/>
      <c r="AED10" s="18"/>
      <c r="AEE10" s="18"/>
      <c r="AEF10" s="18"/>
      <c r="AEG10" s="18"/>
      <c r="AEH10" s="18"/>
      <c r="AEI10" s="18"/>
      <c r="AEJ10" s="18"/>
      <c r="AEK10" s="18"/>
      <c r="AEL10" s="18"/>
      <c r="AEM10" s="18"/>
      <c r="AEN10" s="18"/>
      <c r="AEO10" s="18"/>
      <c r="AEP10" s="18"/>
      <c r="AEQ10" s="18"/>
      <c r="AER10" s="18"/>
      <c r="AES10" s="18"/>
      <c r="AET10" s="18"/>
      <c r="AEU10" s="18"/>
      <c r="AEV10" s="18"/>
      <c r="AEW10" s="18"/>
      <c r="AEX10" s="18"/>
      <c r="AEY10" s="18"/>
      <c r="AEZ10" s="18"/>
      <c r="AFA10" s="18"/>
      <c r="AFB10" s="18"/>
      <c r="AFC10" s="18"/>
      <c r="AFD10" s="18"/>
      <c r="AFE10" s="18"/>
      <c r="AFF10" s="18"/>
      <c r="AFG10" s="18"/>
      <c r="AFH10" s="18"/>
      <c r="AFI10" s="18"/>
      <c r="AFJ10" s="18"/>
      <c r="AFK10" s="18"/>
      <c r="AFL10" s="18"/>
      <c r="AFM10" s="18"/>
      <c r="AFN10" s="18"/>
      <c r="AFO10" s="18"/>
      <c r="AFP10" s="18"/>
      <c r="AFQ10" s="18"/>
      <c r="AFR10" s="18"/>
      <c r="AFS10" s="18"/>
      <c r="AFT10" s="18"/>
      <c r="AFU10" s="18"/>
      <c r="AFV10" s="18"/>
      <c r="AFW10" s="18"/>
      <c r="AFX10" s="18"/>
      <c r="AFY10" s="18"/>
      <c r="AFZ10" s="18"/>
      <c r="AGA10" s="18"/>
      <c r="AGB10" s="18"/>
      <c r="AGC10" s="18"/>
      <c r="AGD10" s="18"/>
      <c r="AGE10" s="18"/>
      <c r="AGF10" s="18"/>
      <c r="AGG10" s="18"/>
      <c r="AGH10" s="18"/>
      <c r="AGI10" s="18"/>
      <c r="AGJ10" s="18"/>
      <c r="AGK10" s="18"/>
      <c r="AGL10" s="18"/>
      <c r="AGM10" s="18"/>
      <c r="AGN10" s="18"/>
      <c r="AGO10" s="18"/>
      <c r="AGP10" s="18"/>
      <c r="AGQ10" s="18"/>
      <c r="AGR10" s="18"/>
      <c r="AGS10" s="18"/>
      <c r="AGT10" s="18"/>
      <c r="AGU10" s="18"/>
      <c r="AGV10" s="18"/>
      <c r="AGW10" s="18"/>
      <c r="AGX10" s="18"/>
      <c r="AGY10" s="18"/>
      <c r="AGZ10" s="18"/>
      <c r="AHA10" s="18"/>
      <c r="AHB10" s="18"/>
      <c r="AHC10" s="18"/>
      <c r="AHD10" s="18"/>
      <c r="AHE10" s="18"/>
      <c r="AHF10" s="18"/>
      <c r="AHG10" s="18"/>
      <c r="AHH10" s="18"/>
      <c r="AHI10" s="18"/>
      <c r="AHJ10" s="18"/>
      <c r="AHK10" s="18"/>
      <c r="AHL10" s="18"/>
      <c r="AHM10" s="18"/>
      <c r="AHN10" s="18"/>
      <c r="AHO10" s="18"/>
      <c r="AHP10" s="18"/>
      <c r="AHQ10" s="18"/>
      <c r="AHR10" s="18"/>
      <c r="AHS10" s="18"/>
      <c r="AHT10" s="18"/>
      <c r="AHU10" s="18"/>
      <c r="AHV10" s="18"/>
      <c r="AHW10" s="18"/>
      <c r="AHX10" s="18"/>
      <c r="AHY10" s="18"/>
      <c r="AHZ10" s="18"/>
      <c r="AIA10" s="18"/>
      <c r="AIB10" s="18"/>
      <c r="AIC10" s="18"/>
      <c r="AID10" s="18"/>
      <c r="AIE10" s="18"/>
      <c r="AIF10" s="18"/>
      <c r="AIG10" s="18"/>
      <c r="AIH10" s="18"/>
      <c r="AII10" s="18"/>
      <c r="AIJ10" s="18"/>
      <c r="AIK10" s="18"/>
      <c r="AIL10" s="18"/>
      <c r="AIM10" s="18"/>
      <c r="AIN10" s="18"/>
      <c r="AIO10" s="18"/>
      <c r="AIP10" s="18"/>
      <c r="AIQ10" s="18"/>
      <c r="AIR10" s="18"/>
      <c r="AIS10" s="18"/>
      <c r="AIT10" s="18"/>
      <c r="AIU10" s="18"/>
      <c r="AIV10" s="18"/>
      <c r="AIW10" s="18"/>
      <c r="AIX10" s="18"/>
      <c r="AIY10" s="18"/>
      <c r="AIZ10" s="18"/>
      <c r="AJA10" s="18"/>
      <c r="AJB10" s="18"/>
      <c r="AJC10" s="18"/>
      <c r="AJD10" s="18"/>
      <c r="AJE10" s="18"/>
      <c r="AJF10" s="18"/>
      <c r="AJG10" s="18"/>
      <c r="AJH10" s="18"/>
      <c r="AJI10" s="18"/>
      <c r="AJJ10" s="18"/>
      <c r="AJK10" s="18"/>
      <c r="AJL10" s="18"/>
      <c r="AJM10" s="18"/>
      <c r="AJN10" s="18"/>
      <c r="AJO10" s="18"/>
      <c r="AJP10" s="18"/>
      <c r="AJQ10" s="18"/>
      <c r="AJR10" s="18"/>
      <c r="AJS10" s="18"/>
      <c r="AJT10" s="18"/>
      <c r="AJU10" s="18"/>
      <c r="AJV10" s="18"/>
      <c r="AJW10" s="18"/>
      <c r="AJX10" s="18"/>
      <c r="AJY10" s="18"/>
      <c r="AJZ10" s="18"/>
      <c r="AKA10" s="18"/>
      <c r="AKB10" s="18"/>
      <c r="AKC10" s="18"/>
      <c r="AKD10" s="18"/>
      <c r="AKE10" s="18"/>
      <c r="AKF10" s="18"/>
      <c r="AKG10" s="18"/>
      <c r="AKH10" s="18"/>
      <c r="AKI10" s="18"/>
      <c r="AKJ10" s="18"/>
      <c r="AKK10" s="18"/>
      <c r="AKL10" s="18"/>
      <c r="AKM10" s="18"/>
      <c r="AKN10" s="18"/>
      <c r="AKO10" s="18"/>
      <c r="AKP10" s="18"/>
      <c r="AKQ10" s="18"/>
      <c r="AKR10" s="18"/>
      <c r="AKS10" s="18"/>
      <c r="AKT10" s="18"/>
      <c r="AKU10" s="18"/>
      <c r="AKV10" s="18"/>
      <c r="AKW10" s="18"/>
      <c r="AKX10" s="18"/>
      <c r="AKY10" s="18"/>
      <c r="AKZ10" s="18"/>
      <c r="ALA10" s="18"/>
      <c r="ALB10" s="18"/>
      <c r="ALC10" s="18"/>
      <c r="ALD10" s="18"/>
      <c r="ALE10" s="18"/>
      <c r="ALF10" s="18"/>
      <c r="ALG10" s="18"/>
      <c r="ALH10" s="18"/>
      <c r="ALI10" s="18"/>
      <c r="ALJ10" s="18"/>
      <c r="ALK10" s="18"/>
      <c r="ALL10" s="18"/>
      <c r="ALM10" s="18"/>
      <c r="ALN10" s="18"/>
      <c r="ALO10" s="18"/>
      <c r="ALP10" s="18"/>
      <c r="ALQ10" s="18"/>
      <c r="ALR10" s="18"/>
      <c r="ALS10" s="18"/>
      <c r="ALT10" s="18"/>
      <c r="ALU10" s="18"/>
      <c r="ALV10" s="18"/>
      <c r="ALW10" s="18"/>
      <c r="ALX10" s="18"/>
      <c r="ALY10" s="18"/>
      <c r="ALZ10" s="18"/>
      <c r="AMA10" s="18"/>
      <c r="AMB10" s="18"/>
      <c r="AMC10" s="18"/>
      <c r="AMD10" s="18"/>
      <c r="AME10" s="18"/>
      <c r="AMF10" s="18"/>
      <c r="AMG10" s="18"/>
      <c r="AMH10" s="18"/>
      <c r="AMI10" s="18"/>
      <c r="AMJ10" s="18"/>
      <c r="AMK10" s="18"/>
      <c r="AML10" s="18"/>
      <c r="AMM10" s="18"/>
      <c r="AMN10" s="18"/>
      <c r="AMO10" s="18"/>
      <c r="AMP10" s="18"/>
      <c r="AMQ10" s="18"/>
      <c r="AMR10" s="18"/>
      <c r="AMS10" s="18"/>
      <c r="AMT10" s="18"/>
      <c r="AMU10" s="18"/>
      <c r="AMV10" s="18"/>
      <c r="AMW10" s="18"/>
      <c r="AMX10" s="18"/>
      <c r="AMY10" s="18"/>
      <c r="AMZ10" s="18"/>
      <c r="ANA10" s="18"/>
      <c r="ANB10" s="18"/>
      <c r="ANC10" s="18"/>
      <c r="AND10" s="18"/>
      <c r="ANE10" s="18"/>
      <c r="ANF10" s="18"/>
      <c r="ANG10" s="18"/>
      <c r="ANH10" s="18"/>
      <c r="ANI10" s="18"/>
      <c r="ANJ10" s="18"/>
      <c r="ANK10" s="18"/>
      <c r="ANL10" s="18"/>
      <c r="ANM10" s="18"/>
      <c r="ANN10" s="18"/>
      <c r="ANO10" s="18"/>
      <c r="ANP10" s="18"/>
      <c r="ANQ10" s="18"/>
      <c r="ANR10" s="18"/>
      <c r="ANS10" s="18"/>
      <c r="ANT10" s="18"/>
      <c r="ANU10" s="18"/>
      <c r="ANV10" s="18"/>
      <c r="ANW10" s="18"/>
      <c r="ANX10" s="18"/>
      <c r="ANY10" s="18"/>
      <c r="ANZ10" s="18"/>
      <c r="AOA10" s="18"/>
      <c r="AOB10" s="18"/>
      <c r="AOC10" s="18"/>
      <c r="AOD10" s="18"/>
      <c r="AOE10" s="18"/>
      <c r="AOF10" s="18"/>
      <c r="AOG10" s="18"/>
      <c r="AOH10" s="18"/>
      <c r="AOI10" s="18"/>
      <c r="AOJ10" s="18"/>
      <c r="AOK10" s="18"/>
      <c r="AOL10" s="18"/>
      <c r="AOM10" s="18"/>
      <c r="AON10" s="18"/>
      <c r="AOO10" s="18"/>
      <c r="AOP10" s="18"/>
      <c r="AOQ10" s="18"/>
      <c r="AOR10" s="18"/>
      <c r="AOS10" s="18"/>
      <c r="AOT10" s="18"/>
      <c r="AOU10" s="18"/>
      <c r="AOV10" s="18"/>
      <c r="AOW10" s="18"/>
      <c r="AOX10" s="18"/>
      <c r="AOY10" s="18"/>
      <c r="AOZ10" s="18"/>
      <c r="APA10" s="18"/>
      <c r="APB10" s="18"/>
      <c r="APC10" s="18"/>
      <c r="APD10" s="18"/>
      <c r="APE10" s="18"/>
      <c r="APF10" s="18"/>
      <c r="APG10" s="18"/>
      <c r="APH10" s="18"/>
      <c r="API10" s="18"/>
      <c r="APJ10" s="18"/>
      <c r="APK10" s="18"/>
      <c r="APL10" s="18"/>
      <c r="APM10" s="18"/>
      <c r="APN10" s="18"/>
      <c r="APO10" s="18"/>
      <c r="APP10" s="18"/>
      <c r="APQ10" s="18"/>
      <c r="APR10" s="18"/>
      <c r="APS10" s="18"/>
      <c r="APT10" s="18"/>
      <c r="APU10" s="18"/>
      <c r="APV10" s="18"/>
      <c r="APW10" s="18"/>
      <c r="APX10" s="18"/>
      <c r="APY10" s="18"/>
      <c r="APZ10" s="18"/>
      <c r="AQA10" s="18"/>
      <c r="AQB10" s="18"/>
      <c r="AQC10" s="18"/>
      <c r="AQD10" s="18"/>
      <c r="AQE10" s="18"/>
      <c r="AQF10" s="18"/>
      <c r="AQG10" s="18"/>
      <c r="AQH10" s="18"/>
      <c r="AQI10" s="18"/>
      <c r="AQJ10" s="18"/>
      <c r="AQK10" s="18"/>
      <c r="AQL10" s="18"/>
      <c r="AQM10" s="18"/>
      <c r="AQN10" s="18"/>
      <c r="AQO10" s="18"/>
      <c r="AQP10" s="18"/>
      <c r="AQQ10" s="18"/>
      <c r="AQR10" s="18"/>
      <c r="AQS10" s="18"/>
      <c r="AQT10" s="18"/>
      <c r="AQU10" s="18"/>
      <c r="AQV10" s="18"/>
      <c r="AQW10" s="18"/>
      <c r="AQX10" s="18"/>
      <c r="AQY10" s="18"/>
      <c r="AQZ10" s="18"/>
      <c r="ARA10" s="18"/>
      <c r="ARB10" s="18"/>
      <c r="ARC10" s="18"/>
      <c r="ARD10" s="18"/>
      <c r="ARE10" s="18"/>
      <c r="ARF10" s="18"/>
      <c r="ARG10" s="18"/>
      <c r="ARH10" s="18"/>
      <c r="ARI10" s="18"/>
      <c r="ARJ10" s="18"/>
      <c r="ARK10" s="18"/>
      <c r="ARL10" s="18"/>
      <c r="ARM10" s="18"/>
      <c r="ARN10" s="18"/>
      <c r="ARO10" s="18"/>
      <c r="ARP10" s="18"/>
      <c r="ARQ10" s="18"/>
      <c r="ARR10" s="18"/>
      <c r="ARS10" s="18"/>
      <c r="ART10" s="18"/>
      <c r="ARU10" s="18"/>
      <c r="ARV10" s="18"/>
      <c r="ARW10" s="18"/>
      <c r="ARX10" s="18"/>
      <c r="ARY10" s="18"/>
      <c r="ARZ10" s="18"/>
      <c r="ASA10" s="18"/>
      <c r="ASB10" s="18"/>
      <c r="ASC10" s="18"/>
      <c r="ASD10" s="18"/>
      <c r="ASE10" s="18"/>
      <c r="ASF10" s="18"/>
      <c r="ASG10" s="18"/>
      <c r="ASH10" s="18"/>
      <c r="ASI10" s="18"/>
      <c r="ASJ10" s="18"/>
      <c r="ASK10" s="18"/>
      <c r="ASL10" s="18"/>
      <c r="ASM10" s="18"/>
      <c r="ASN10" s="18"/>
      <c r="ASO10" s="18"/>
      <c r="ASP10" s="18"/>
      <c r="ASQ10" s="18"/>
      <c r="ASR10" s="18"/>
      <c r="ASS10" s="18"/>
      <c r="AST10" s="18"/>
      <c r="ASU10" s="18"/>
      <c r="ASV10" s="18"/>
      <c r="ASW10" s="18"/>
      <c r="ASX10" s="18"/>
      <c r="ASY10" s="18"/>
      <c r="ASZ10" s="18"/>
      <c r="ATA10" s="18"/>
      <c r="ATB10" s="18"/>
      <c r="ATC10" s="18"/>
      <c r="ATD10" s="18"/>
      <c r="ATE10" s="18"/>
      <c r="ATF10" s="18"/>
      <c r="ATG10" s="18"/>
      <c r="ATH10" s="18"/>
      <c r="ATI10" s="18"/>
      <c r="ATJ10" s="18"/>
      <c r="ATK10" s="18"/>
      <c r="ATL10" s="18"/>
      <c r="ATM10" s="18"/>
      <c r="ATN10" s="18"/>
      <c r="ATO10" s="18"/>
      <c r="ATP10" s="18"/>
      <c r="ATQ10" s="18"/>
      <c r="ATR10" s="18"/>
      <c r="ATS10" s="18"/>
      <c r="ATT10" s="18"/>
      <c r="ATU10" s="18"/>
      <c r="ATV10" s="18"/>
      <c r="ATW10" s="18"/>
      <c r="ATX10" s="18"/>
      <c r="ATY10" s="18"/>
      <c r="ATZ10" s="18"/>
      <c r="AUA10" s="18"/>
      <c r="AUB10" s="18"/>
      <c r="AUC10" s="18"/>
      <c r="AUD10" s="18"/>
      <c r="AUE10" s="18"/>
      <c r="AUF10" s="18"/>
      <c r="AUG10" s="18"/>
      <c r="AUH10" s="18"/>
      <c r="AUI10" s="18"/>
      <c r="AUJ10" s="18"/>
      <c r="AUK10" s="18"/>
      <c r="AUL10" s="18"/>
      <c r="AUM10" s="18"/>
      <c r="AUN10" s="18"/>
      <c r="AUO10" s="18"/>
      <c r="AUP10" s="18"/>
      <c r="AUQ10" s="18"/>
      <c r="AUR10" s="18"/>
      <c r="AUS10" s="18"/>
      <c r="AUT10" s="18"/>
      <c r="AUU10" s="18"/>
      <c r="AUV10" s="18"/>
      <c r="AUW10" s="18"/>
      <c r="AUX10" s="18"/>
      <c r="AUY10" s="18"/>
      <c r="AUZ10" s="18"/>
      <c r="AVA10" s="18"/>
      <c r="AVB10" s="18"/>
      <c r="AVC10" s="18"/>
      <c r="AVD10" s="18"/>
      <c r="AVE10" s="18"/>
      <c r="AVF10" s="18"/>
      <c r="AVG10" s="18"/>
      <c r="AVH10" s="18"/>
      <c r="AVI10" s="18"/>
      <c r="AVJ10" s="18"/>
      <c r="AVK10" s="18"/>
      <c r="AVL10" s="18"/>
      <c r="AVM10" s="18"/>
      <c r="AVN10" s="18"/>
      <c r="AVO10" s="18"/>
      <c r="AVP10" s="18"/>
      <c r="AVQ10" s="18"/>
      <c r="AVR10" s="18"/>
      <c r="AVS10" s="18"/>
      <c r="AVT10" s="18"/>
      <c r="AVU10" s="18"/>
      <c r="AVV10" s="18"/>
      <c r="AVW10" s="18"/>
      <c r="AVX10" s="18"/>
      <c r="AVY10" s="18"/>
      <c r="AVZ10" s="18"/>
      <c r="AWA10" s="18"/>
      <c r="AWB10" s="18"/>
      <c r="AWC10" s="18"/>
      <c r="AWD10" s="18"/>
      <c r="AWE10" s="18"/>
      <c r="AWF10" s="18"/>
      <c r="AWG10" s="18"/>
      <c r="AWH10" s="18"/>
      <c r="AWI10" s="18"/>
      <c r="AWJ10" s="18"/>
      <c r="AWK10" s="18"/>
      <c r="AWL10" s="18"/>
      <c r="AWM10" s="18"/>
      <c r="AWN10" s="18"/>
      <c r="AWO10" s="18"/>
      <c r="AWP10" s="18"/>
      <c r="AWQ10" s="18"/>
      <c r="AWR10" s="18"/>
      <c r="AWS10" s="18"/>
      <c r="AWT10" s="18"/>
      <c r="AWU10" s="18"/>
      <c r="AWV10" s="18"/>
      <c r="AWW10" s="18"/>
      <c r="AWX10" s="18"/>
      <c r="AWY10" s="18"/>
      <c r="AWZ10" s="18"/>
      <c r="AXA10" s="18"/>
      <c r="AXB10" s="18"/>
      <c r="AXC10" s="18"/>
      <c r="AXD10" s="18"/>
      <c r="AXE10" s="18"/>
      <c r="AXF10" s="18"/>
      <c r="AXG10" s="18"/>
      <c r="AXH10" s="18"/>
      <c r="AXI10" s="18"/>
      <c r="AXJ10" s="18"/>
      <c r="AXK10" s="18"/>
      <c r="AXL10" s="18"/>
      <c r="AXM10" s="18"/>
      <c r="AXN10" s="18"/>
      <c r="AXO10" s="18"/>
      <c r="AXP10" s="18"/>
      <c r="AXQ10" s="18"/>
      <c r="AXR10" s="18"/>
      <c r="AXS10" s="18"/>
      <c r="AXT10" s="18"/>
      <c r="AXU10" s="18"/>
      <c r="AXV10" s="18"/>
      <c r="AXW10" s="18"/>
      <c r="AXX10" s="18"/>
      <c r="AXY10" s="18"/>
      <c r="AXZ10" s="18"/>
      <c r="AYA10" s="18"/>
      <c r="AYB10" s="18"/>
      <c r="AYC10" s="18"/>
      <c r="AYD10" s="18"/>
      <c r="AYE10" s="18"/>
      <c r="AYF10" s="18"/>
      <c r="AYG10" s="18"/>
      <c r="AYH10" s="18"/>
      <c r="AYI10" s="18"/>
      <c r="AYJ10" s="18"/>
      <c r="AYK10" s="18"/>
      <c r="AYL10" s="18"/>
      <c r="AYM10" s="18"/>
      <c r="AYN10" s="18"/>
      <c r="AYO10" s="18"/>
      <c r="AYP10" s="18"/>
      <c r="AYQ10" s="18"/>
      <c r="AYR10" s="18"/>
      <c r="AYS10" s="18"/>
      <c r="AYT10" s="18"/>
      <c r="AYU10" s="18"/>
      <c r="AYV10" s="18"/>
      <c r="AYW10" s="18"/>
      <c r="AYX10" s="18"/>
      <c r="AYY10" s="18"/>
      <c r="AYZ10" s="18"/>
      <c r="AZA10" s="18"/>
      <c r="AZB10" s="18"/>
      <c r="AZC10" s="18"/>
      <c r="AZD10" s="18"/>
      <c r="AZE10" s="18"/>
      <c r="AZF10" s="18"/>
      <c r="AZG10" s="18"/>
      <c r="AZH10" s="18"/>
      <c r="AZI10" s="18"/>
      <c r="AZJ10" s="18"/>
      <c r="AZK10" s="18"/>
      <c r="AZL10" s="18"/>
      <c r="AZM10" s="18"/>
      <c r="AZN10" s="18"/>
      <c r="AZO10" s="18"/>
      <c r="AZP10" s="18"/>
      <c r="AZQ10" s="18"/>
      <c r="AZR10" s="18"/>
      <c r="AZS10" s="18"/>
      <c r="AZT10" s="18"/>
      <c r="AZU10" s="18"/>
      <c r="AZV10" s="18"/>
      <c r="AZW10" s="18"/>
      <c r="AZX10" s="18"/>
      <c r="AZY10" s="18"/>
      <c r="AZZ10" s="18"/>
      <c r="BAA10" s="18"/>
      <c r="BAB10" s="18"/>
      <c r="BAC10" s="18"/>
      <c r="BAD10" s="18"/>
      <c r="BAE10" s="18"/>
      <c r="BAF10" s="18"/>
      <c r="BAG10" s="18"/>
      <c r="BAH10" s="18"/>
      <c r="BAI10" s="18"/>
      <c r="BAJ10" s="18"/>
      <c r="BAK10" s="18"/>
      <c r="BAL10" s="18"/>
      <c r="BAM10" s="18"/>
      <c r="BAN10" s="18"/>
      <c r="BAO10" s="18"/>
      <c r="BAP10" s="18"/>
      <c r="BAQ10" s="18"/>
      <c r="BAR10" s="18"/>
      <c r="BAS10" s="18"/>
      <c r="BAT10" s="18"/>
      <c r="BAU10" s="18"/>
      <c r="BAV10" s="18"/>
      <c r="BAW10" s="18"/>
      <c r="BAX10" s="18"/>
      <c r="BAY10" s="18"/>
      <c r="BAZ10" s="18"/>
      <c r="BBA10" s="18"/>
      <c r="BBB10" s="18"/>
      <c r="BBC10" s="18"/>
      <c r="BBD10" s="18"/>
      <c r="BBE10" s="18"/>
      <c r="BBF10" s="18"/>
      <c r="BBG10" s="18"/>
      <c r="BBH10" s="18"/>
      <c r="BBI10" s="18"/>
      <c r="BBJ10" s="18"/>
      <c r="BBK10" s="18"/>
      <c r="BBL10" s="18"/>
      <c r="BBM10" s="18"/>
      <c r="BBN10" s="18"/>
      <c r="BBO10" s="18"/>
      <c r="BBP10" s="18"/>
      <c r="BBQ10" s="18"/>
      <c r="BBR10" s="18"/>
      <c r="BBS10" s="18"/>
      <c r="BBT10" s="18"/>
      <c r="BBU10" s="18"/>
      <c r="BBV10" s="18"/>
      <c r="BBW10" s="18"/>
      <c r="BBX10" s="18"/>
      <c r="BBY10" s="18"/>
      <c r="BBZ10" s="18"/>
      <c r="BCA10" s="18"/>
      <c r="BCB10" s="18"/>
      <c r="BCC10" s="18"/>
      <c r="BCD10" s="18"/>
      <c r="BCE10" s="18"/>
      <c r="BCF10" s="18"/>
      <c r="BCG10" s="18"/>
      <c r="BCH10" s="18"/>
      <c r="BCI10" s="18"/>
      <c r="BCJ10" s="18"/>
      <c r="BCK10" s="18"/>
      <c r="BCL10" s="18"/>
      <c r="BCM10" s="18"/>
      <c r="BCN10" s="18"/>
      <c r="BCO10" s="18"/>
      <c r="BCP10" s="18"/>
      <c r="BCQ10" s="18"/>
      <c r="BCR10" s="18"/>
      <c r="BCS10" s="18"/>
      <c r="BCT10" s="18"/>
      <c r="BCU10" s="18"/>
      <c r="BCV10" s="18"/>
      <c r="BCW10" s="18"/>
      <c r="BCX10" s="18"/>
      <c r="BCY10" s="18"/>
      <c r="BCZ10" s="18"/>
      <c r="BDA10" s="18"/>
      <c r="BDB10" s="18"/>
      <c r="BDC10" s="18"/>
      <c r="BDD10" s="18"/>
      <c r="BDE10" s="18"/>
      <c r="BDF10" s="18"/>
      <c r="BDG10" s="18"/>
      <c r="BDH10" s="18"/>
      <c r="BDI10" s="18"/>
      <c r="BDJ10" s="18"/>
      <c r="BDK10" s="18"/>
      <c r="BDL10" s="18"/>
      <c r="BDM10" s="18"/>
      <c r="BDN10" s="18"/>
      <c r="BDO10" s="18"/>
      <c r="BDP10" s="18"/>
      <c r="BDQ10" s="18"/>
      <c r="BDR10" s="18"/>
      <c r="BDS10" s="18"/>
      <c r="BDT10" s="18"/>
      <c r="BDU10" s="18"/>
      <c r="BDV10" s="18"/>
      <c r="BDW10" s="18"/>
      <c r="BDX10" s="18"/>
      <c r="BDY10" s="18"/>
      <c r="BDZ10" s="18"/>
      <c r="BEA10" s="18"/>
      <c r="BEB10" s="18"/>
      <c r="BEC10" s="18"/>
      <c r="BED10" s="18"/>
      <c r="BEE10" s="18"/>
      <c r="BEF10" s="18"/>
      <c r="BEG10" s="18"/>
      <c r="BEH10" s="18"/>
      <c r="BEI10" s="18"/>
      <c r="BEJ10" s="18"/>
      <c r="BEK10" s="18"/>
      <c r="BEL10" s="18"/>
      <c r="BEM10" s="18"/>
      <c r="BEN10" s="18"/>
      <c r="BEO10" s="18"/>
      <c r="BEP10" s="18"/>
      <c r="BEQ10" s="18"/>
      <c r="BER10" s="18"/>
      <c r="BES10" s="18"/>
      <c r="BET10" s="18"/>
      <c r="BEU10" s="18"/>
      <c r="BEV10" s="18"/>
      <c r="BEW10" s="18"/>
      <c r="BEX10" s="18"/>
      <c r="BEY10" s="18"/>
      <c r="BEZ10" s="18"/>
      <c r="BFA10" s="18"/>
      <c r="BFB10" s="18"/>
      <c r="BFC10" s="18"/>
      <c r="BFD10" s="18"/>
      <c r="BFE10" s="18"/>
      <c r="BFF10" s="18"/>
      <c r="BFG10" s="18"/>
      <c r="BFH10" s="18"/>
      <c r="BFI10" s="18"/>
      <c r="BFJ10" s="18"/>
      <c r="BFK10" s="18"/>
      <c r="BFL10" s="18"/>
      <c r="BFM10" s="18"/>
      <c r="BFN10" s="18"/>
      <c r="BFO10" s="18"/>
      <c r="BFP10" s="18"/>
      <c r="BFQ10" s="18"/>
      <c r="BFR10" s="18"/>
      <c r="BFS10" s="18"/>
      <c r="BFT10" s="18"/>
      <c r="BFU10" s="18"/>
      <c r="BFV10" s="18"/>
      <c r="BFW10" s="18"/>
      <c r="BFX10" s="18"/>
      <c r="BFY10" s="18"/>
      <c r="BFZ10" s="18"/>
      <c r="BGA10" s="18"/>
      <c r="BGB10" s="18"/>
      <c r="BGC10" s="18"/>
      <c r="BGD10" s="18"/>
      <c r="BGE10" s="18"/>
      <c r="BGF10" s="18"/>
      <c r="BGG10" s="18"/>
      <c r="BGH10" s="18"/>
      <c r="BGI10" s="18"/>
      <c r="BGJ10" s="18"/>
      <c r="BGK10" s="18"/>
      <c r="BGL10" s="18"/>
      <c r="BGM10" s="18"/>
      <c r="BGN10" s="18"/>
      <c r="BGO10" s="18"/>
      <c r="BGP10" s="18"/>
      <c r="BGQ10" s="18"/>
      <c r="BGR10" s="18"/>
      <c r="BGS10" s="18"/>
      <c r="BGT10" s="18"/>
      <c r="BGU10" s="18"/>
      <c r="BGV10" s="18"/>
      <c r="BGW10" s="18"/>
      <c r="BGX10" s="18"/>
      <c r="BGY10" s="18"/>
      <c r="BGZ10" s="18"/>
      <c r="BHA10" s="18"/>
      <c r="BHB10" s="18"/>
      <c r="BHC10" s="18"/>
      <c r="BHD10" s="18"/>
      <c r="BHE10" s="18"/>
      <c r="BHF10" s="18"/>
      <c r="BHG10" s="18"/>
      <c r="BHH10" s="18"/>
      <c r="BHI10" s="18"/>
      <c r="BHJ10" s="18"/>
      <c r="BHK10" s="18"/>
      <c r="BHL10" s="18"/>
      <c r="BHM10" s="18"/>
      <c r="BHN10" s="18"/>
      <c r="BHO10" s="18"/>
      <c r="BHP10" s="18"/>
      <c r="BHQ10" s="18"/>
      <c r="BHR10" s="18"/>
      <c r="BHS10" s="18"/>
      <c r="BHT10" s="18"/>
      <c r="BHU10" s="18"/>
      <c r="BHV10" s="18"/>
      <c r="BHW10" s="18"/>
      <c r="BHX10" s="18"/>
      <c r="BHY10" s="18"/>
      <c r="BHZ10" s="18"/>
      <c r="BIA10" s="18"/>
      <c r="BIB10" s="18"/>
      <c r="BIC10" s="18"/>
      <c r="BID10" s="18"/>
      <c r="BIE10" s="18"/>
      <c r="BIF10" s="18"/>
      <c r="BIG10" s="18"/>
      <c r="BIH10" s="18"/>
      <c r="BII10" s="18"/>
      <c r="BIJ10" s="18"/>
      <c r="BIK10" s="18"/>
      <c r="BIL10" s="18"/>
      <c r="BIM10" s="18"/>
      <c r="BIN10" s="18"/>
      <c r="BIO10" s="18"/>
      <c r="BIP10" s="18"/>
      <c r="BIQ10" s="18"/>
      <c r="BIR10" s="18"/>
      <c r="BIS10" s="18"/>
      <c r="BIT10" s="18"/>
      <c r="BIU10" s="18"/>
      <c r="BIV10" s="18"/>
      <c r="BIW10" s="18"/>
      <c r="BIX10" s="18"/>
      <c r="BIY10" s="18"/>
      <c r="BIZ10" s="18"/>
      <c r="BJA10" s="18"/>
      <c r="BJB10" s="18"/>
      <c r="BJC10" s="18"/>
      <c r="BJD10" s="18"/>
      <c r="BJE10" s="18"/>
      <c r="BJF10" s="18"/>
      <c r="BJG10" s="18"/>
      <c r="BJH10" s="18"/>
      <c r="BJI10" s="18"/>
      <c r="BJJ10" s="18"/>
      <c r="BJK10" s="18"/>
      <c r="BJL10" s="18"/>
      <c r="BJM10" s="18"/>
      <c r="BJN10" s="18"/>
      <c r="BJO10" s="18"/>
      <c r="BJP10" s="18"/>
      <c r="BJQ10" s="18"/>
      <c r="BJR10" s="18"/>
      <c r="BJS10" s="18"/>
      <c r="BJT10" s="18"/>
      <c r="BJU10" s="18"/>
      <c r="BJV10" s="18"/>
      <c r="BJW10" s="18"/>
      <c r="BJX10" s="18"/>
      <c r="BJY10" s="18"/>
      <c r="BJZ10" s="18"/>
      <c r="BKA10" s="18"/>
      <c r="BKB10" s="18"/>
      <c r="BKC10" s="18"/>
      <c r="BKD10" s="18"/>
      <c r="BKE10" s="18"/>
      <c r="BKF10" s="18"/>
      <c r="BKG10" s="18"/>
      <c r="BKH10" s="18"/>
      <c r="BKI10" s="18"/>
      <c r="BKJ10" s="18"/>
      <c r="BKK10" s="18"/>
      <c r="BKL10" s="18"/>
      <c r="BKM10" s="18"/>
      <c r="BKN10" s="18"/>
      <c r="BKO10" s="18"/>
      <c r="BKP10" s="18"/>
      <c r="BKQ10" s="18"/>
      <c r="BKR10" s="18"/>
      <c r="BKS10" s="18"/>
      <c r="BKT10" s="18"/>
      <c r="BKU10" s="18"/>
      <c r="BKV10" s="18"/>
      <c r="BKW10" s="18"/>
      <c r="BKX10" s="18"/>
      <c r="BKY10" s="18"/>
      <c r="BKZ10" s="18"/>
      <c r="BLA10" s="18"/>
      <c r="BLB10" s="18"/>
      <c r="BLC10" s="18"/>
      <c r="BLD10" s="18"/>
      <c r="BLE10" s="18"/>
      <c r="BLF10" s="18"/>
      <c r="BLG10" s="18"/>
      <c r="BLH10" s="18"/>
      <c r="BLI10" s="18"/>
      <c r="BLJ10" s="18"/>
      <c r="BLK10" s="18"/>
      <c r="BLL10" s="18"/>
      <c r="BLM10" s="18"/>
      <c r="BLN10" s="18"/>
      <c r="BLO10" s="18"/>
      <c r="BLP10" s="18"/>
      <c r="BLQ10" s="18"/>
      <c r="BLR10" s="18"/>
      <c r="BLS10" s="18"/>
      <c r="BLT10" s="18"/>
      <c r="BLU10" s="18"/>
      <c r="BLV10" s="18"/>
      <c r="BLW10" s="18"/>
      <c r="BLX10" s="18"/>
      <c r="BLY10" s="18"/>
      <c r="BLZ10" s="18"/>
      <c r="BMA10" s="18"/>
      <c r="BMB10" s="18"/>
      <c r="BMC10" s="18"/>
      <c r="BMD10" s="18"/>
      <c r="BME10" s="18"/>
      <c r="BMF10" s="18"/>
      <c r="BMG10" s="18"/>
      <c r="BMH10" s="18"/>
      <c r="BMI10" s="18"/>
      <c r="BMJ10" s="18"/>
      <c r="BMK10" s="18"/>
      <c r="BML10" s="18"/>
      <c r="BMM10" s="18"/>
      <c r="BMN10" s="18"/>
      <c r="BMO10" s="18"/>
      <c r="BMP10" s="18"/>
      <c r="BMQ10" s="18"/>
      <c r="BMR10" s="18"/>
      <c r="BMS10" s="18"/>
      <c r="BMT10" s="18"/>
    </row>
    <row r="11" spans="1:1710" s="115" customFormat="1" ht="16.149999999999999" customHeight="1" x14ac:dyDescent="0.2">
      <c r="A11" s="336" t="s">
        <v>296</v>
      </c>
      <c r="B11" s="298"/>
      <c r="C11" s="86"/>
      <c r="D11" s="87"/>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c r="SV11" s="18"/>
      <c r="SW11" s="18"/>
      <c r="SX11" s="18"/>
      <c r="SY11" s="18"/>
      <c r="SZ11" s="18"/>
      <c r="TA11" s="18"/>
      <c r="TB11" s="18"/>
      <c r="TC11" s="18"/>
      <c r="TD11" s="18"/>
      <c r="TE11" s="18"/>
      <c r="TF11" s="18"/>
      <c r="TG11" s="18"/>
      <c r="TH11" s="18"/>
      <c r="TI11" s="18"/>
      <c r="TJ11" s="18"/>
      <c r="TK11" s="18"/>
      <c r="TL11" s="18"/>
      <c r="TM11" s="18"/>
      <c r="TN11" s="18"/>
      <c r="TO11" s="18"/>
      <c r="TP11" s="18"/>
      <c r="TQ11" s="18"/>
      <c r="TR11" s="18"/>
      <c r="TS11" s="18"/>
      <c r="TT11" s="18"/>
      <c r="TU11" s="18"/>
      <c r="TV11" s="18"/>
      <c r="TW11" s="18"/>
      <c r="TX11" s="18"/>
      <c r="TY11" s="18"/>
      <c r="TZ11" s="18"/>
      <c r="UA11" s="18"/>
      <c r="UB11" s="18"/>
      <c r="UC11" s="18"/>
      <c r="UD11" s="18"/>
      <c r="UE11" s="18"/>
      <c r="UF11" s="18"/>
      <c r="UG11" s="18"/>
      <c r="UH11" s="18"/>
      <c r="UI11" s="18"/>
      <c r="UJ11" s="18"/>
      <c r="UK11" s="18"/>
      <c r="UL11" s="18"/>
      <c r="UM11" s="18"/>
      <c r="UN11" s="18"/>
      <c r="UO11" s="18"/>
      <c r="UP11" s="18"/>
      <c r="UQ11" s="18"/>
      <c r="UR11" s="18"/>
      <c r="US11" s="18"/>
      <c r="UT11" s="18"/>
      <c r="UU11" s="18"/>
      <c r="UV11" s="18"/>
      <c r="UW11" s="18"/>
      <c r="UX11" s="18"/>
      <c r="UY11" s="18"/>
      <c r="UZ11" s="18"/>
      <c r="VA11" s="18"/>
      <c r="VB11" s="18"/>
      <c r="VC11" s="18"/>
      <c r="VD11" s="18"/>
      <c r="VE11" s="18"/>
      <c r="VF11" s="18"/>
      <c r="VG11" s="18"/>
      <c r="VH11" s="18"/>
      <c r="VI11" s="18"/>
      <c r="VJ11" s="18"/>
      <c r="VK11" s="18"/>
      <c r="VL11" s="18"/>
      <c r="VM11" s="18"/>
      <c r="VN11" s="18"/>
      <c r="VO11" s="18"/>
      <c r="VP11" s="18"/>
      <c r="VQ11" s="18"/>
      <c r="VR11" s="18"/>
      <c r="VS11" s="18"/>
      <c r="VT11" s="18"/>
      <c r="VU11" s="18"/>
      <c r="VV11" s="18"/>
      <c r="VW11" s="18"/>
      <c r="VX11" s="18"/>
      <c r="VY11" s="18"/>
      <c r="VZ11" s="18"/>
      <c r="WA11" s="18"/>
      <c r="WB11" s="18"/>
      <c r="WC11" s="18"/>
      <c r="WD11" s="18"/>
      <c r="WE11" s="18"/>
      <c r="WF11" s="18"/>
      <c r="WG11" s="18"/>
      <c r="WH11" s="18"/>
      <c r="WI11" s="18"/>
      <c r="WJ11" s="18"/>
      <c r="WK11" s="18"/>
      <c r="WL11" s="18"/>
      <c r="WM11" s="18"/>
      <c r="WN11" s="18"/>
      <c r="WO11" s="18"/>
      <c r="WP11" s="18"/>
      <c r="WQ11" s="18"/>
      <c r="WR11" s="18"/>
      <c r="WS11" s="18"/>
      <c r="WT11" s="18"/>
      <c r="WU11" s="18"/>
      <c r="WV11" s="18"/>
      <c r="WW11" s="18"/>
      <c r="WX11" s="18"/>
      <c r="WY11" s="18"/>
      <c r="WZ11" s="18"/>
      <c r="XA11" s="18"/>
      <c r="XB11" s="18"/>
      <c r="XC11" s="18"/>
      <c r="XD11" s="18"/>
      <c r="XE11" s="18"/>
      <c r="XF11" s="18"/>
      <c r="XG11" s="18"/>
      <c r="XH11" s="18"/>
      <c r="XI11" s="18"/>
      <c r="XJ11" s="18"/>
      <c r="XK11" s="18"/>
      <c r="XL11" s="18"/>
      <c r="XM11" s="18"/>
      <c r="XN11" s="18"/>
      <c r="XO11" s="18"/>
      <c r="XP11" s="18"/>
      <c r="XQ11" s="18"/>
      <c r="XR11" s="18"/>
      <c r="XS11" s="18"/>
      <c r="XT11" s="18"/>
      <c r="XU11" s="18"/>
      <c r="XV11" s="18"/>
      <c r="XW11" s="18"/>
      <c r="XX11" s="18"/>
      <c r="XY11" s="18"/>
      <c r="XZ11" s="18"/>
      <c r="YA11" s="18"/>
      <c r="YB11" s="18"/>
      <c r="YC11" s="18"/>
      <c r="YD11" s="18"/>
      <c r="YE11" s="18"/>
      <c r="YF11" s="18"/>
      <c r="YG11" s="18"/>
      <c r="YH11" s="18"/>
      <c r="YI11" s="18"/>
      <c r="YJ11" s="18"/>
      <c r="YK11" s="18"/>
      <c r="YL11" s="18"/>
      <c r="YM11" s="18"/>
      <c r="YN11" s="18"/>
      <c r="YO11" s="18"/>
      <c r="YP11" s="18"/>
      <c r="YQ11" s="18"/>
      <c r="YR11" s="18"/>
      <c r="YS11" s="18"/>
      <c r="YT11" s="18"/>
      <c r="YU11" s="18"/>
      <c r="YV11" s="18"/>
      <c r="YW11" s="18"/>
      <c r="YX11" s="18"/>
      <c r="YY11" s="18"/>
      <c r="YZ11" s="18"/>
      <c r="ZA11" s="18"/>
      <c r="ZB11" s="18"/>
      <c r="ZC11" s="18"/>
      <c r="ZD11" s="18"/>
      <c r="ZE11" s="18"/>
      <c r="ZF11" s="18"/>
      <c r="ZG11" s="18"/>
      <c r="ZH11" s="18"/>
      <c r="ZI11" s="18"/>
      <c r="ZJ11" s="18"/>
      <c r="ZK11" s="18"/>
      <c r="ZL11" s="18"/>
      <c r="ZM11" s="18"/>
      <c r="ZN11" s="18"/>
      <c r="ZO11" s="18"/>
      <c r="ZP11" s="18"/>
      <c r="ZQ11" s="18"/>
      <c r="ZR11" s="18"/>
      <c r="ZS11" s="18"/>
      <c r="ZT11" s="18"/>
      <c r="ZU11" s="18"/>
      <c r="ZV11" s="18"/>
      <c r="ZW11" s="18"/>
      <c r="ZX11" s="18"/>
      <c r="ZY11" s="18"/>
      <c r="ZZ11" s="18"/>
      <c r="AAA11" s="18"/>
      <c r="AAB11" s="18"/>
      <c r="AAC11" s="18"/>
      <c r="AAD11" s="18"/>
      <c r="AAE11" s="18"/>
      <c r="AAF11" s="18"/>
      <c r="AAG11" s="18"/>
      <c r="AAH11" s="18"/>
      <c r="AAI11" s="18"/>
      <c r="AAJ11" s="18"/>
      <c r="AAK11" s="18"/>
      <c r="AAL11" s="18"/>
      <c r="AAM11" s="18"/>
      <c r="AAN11" s="18"/>
      <c r="AAO11" s="18"/>
      <c r="AAP11" s="18"/>
      <c r="AAQ11" s="18"/>
      <c r="AAR11" s="18"/>
      <c r="AAS11" s="18"/>
      <c r="AAT11" s="18"/>
      <c r="AAU11" s="18"/>
      <c r="AAV11" s="18"/>
      <c r="AAW11" s="18"/>
      <c r="AAX11" s="18"/>
      <c r="AAY11" s="18"/>
      <c r="AAZ11" s="18"/>
      <c r="ABA11" s="18"/>
      <c r="ABB11" s="18"/>
      <c r="ABC11" s="18"/>
      <c r="ABD11" s="18"/>
      <c r="ABE11" s="18"/>
      <c r="ABF11" s="18"/>
      <c r="ABG11" s="18"/>
      <c r="ABH11" s="18"/>
      <c r="ABI11" s="18"/>
      <c r="ABJ11" s="18"/>
      <c r="ABK11" s="18"/>
      <c r="ABL11" s="18"/>
      <c r="ABM11" s="18"/>
      <c r="ABN11" s="18"/>
      <c r="ABO11" s="18"/>
      <c r="ABP11" s="18"/>
      <c r="ABQ11" s="18"/>
      <c r="ABR11" s="18"/>
      <c r="ABS11" s="18"/>
      <c r="ABT11" s="18"/>
      <c r="ABU11" s="18"/>
      <c r="ABV11" s="18"/>
      <c r="ABW11" s="18"/>
      <c r="ABX11" s="18"/>
      <c r="ABY11" s="18"/>
      <c r="ABZ11" s="18"/>
      <c r="ACA11" s="18"/>
      <c r="ACB11" s="18"/>
      <c r="ACC11" s="18"/>
      <c r="ACD11" s="18"/>
      <c r="ACE11" s="18"/>
      <c r="ACF11" s="18"/>
      <c r="ACG11" s="18"/>
      <c r="ACH11" s="18"/>
      <c r="ACI11" s="18"/>
      <c r="ACJ11" s="18"/>
      <c r="ACK11" s="18"/>
      <c r="ACL11" s="18"/>
      <c r="ACM11" s="18"/>
      <c r="ACN11" s="18"/>
      <c r="ACO11" s="18"/>
      <c r="ACP11" s="18"/>
      <c r="ACQ11" s="18"/>
      <c r="ACR11" s="18"/>
      <c r="ACS11" s="18"/>
      <c r="ACT11" s="18"/>
      <c r="ACU11" s="18"/>
      <c r="ACV11" s="18"/>
      <c r="ACW11" s="18"/>
      <c r="ACX11" s="18"/>
      <c r="ACY11" s="18"/>
      <c r="ACZ11" s="18"/>
      <c r="ADA11" s="18"/>
      <c r="ADB11" s="18"/>
      <c r="ADC11" s="18"/>
      <c r="ADD11" s="18"/>
      <c r="ADE11" s="18"/>
      <c r="ADF11" s="18"/>
      <c r="ADG11" s="18"/>
      <c r="ADH11" s="18"/>
      <c r="ADI11" s="18"/>
      <c r="ADJ11" s="18"/>
      <c r="ADK11" s="18"/>
      <c r="ADL11" s="18"/>
      <c r="ADM11" s="18"/>
      <c r="ADN11" s="18"/>
      <c r="ADO11" s="18"/>
      <c r="ADP11" s="18"/>
      <c r="ADQ11" s="18"/>
      <c r="ADR11" s="18"/>
      <c r="ADS11" s="18"/>
      <c r="ADT11" s="18"/>
      <c r="ADU11" s="18"/>
      <c r="ADV11" s="18"/>
      <c r="ADW11" s="18"/>
      <c r="ADX11" s="18"/>
      <c r="ADY11" s="18"/>
      <c r="ADZ11" s="18"/>
      <c r="AEA11" s="18"/>
      <c r="AEB11" s="18"/>
      <c r="AEC11" s="18"/>
      <c r="AED11" s="18"/>
      <c r="AEE11" s="18"/>
      <c r="AEF11" s="18"/>
      <c r="AEG11" s="18"/>
      <c r="AEH11" s="18"/>
      <c r="AEI11" s="18"/>
      <c r="AEJ11" s="18"/>
      <c r="AEK11" s="18"/>
      <c r="AEL11" s="18"/>
      <c r="AEM11" s="18"/>
      <c r="AEN11" s="18"/>
      <c r="AEO11" s="18"/>
      <c r="AEP11" s="18"/>
      <c r="AEQ11" s="18"/>
      <c r="AER11" s="18"/>
      <c r="AES11" s="18"/>
      <c r="AET11" s="18"/>
      <c r="AEU11" s="18"/>
      <c r="AEV11" s="18"/>
      <c r="AEW11" s="18"/>
      <c r="AEX11" s="18"/>
      <c r="AEY11" s="18"/>
      <c r="AEZ11" s="18"/>
      <c r="AFA11" s="18"/>
      <c r="AFB11" s="18"/>
      <c r="AFC11" s="18"/>
      <c r="AFD11" s="18"/>
      <c r="AFE11" s="18"/>
      <c r="AFF11" s="18"/>
      <c r="AFG11" s="18"/>
      <c r="AFH11" s="18"/>
      <c r="AFI11" s="18"/>
      <c r="AFJ11" s="18"/>
      <c r="AFK11" s="18"/>
      <c r="AFL11" s="18"/>
      <c r="AFM11" s="18"/>
      <c r="AFN11" s="18"/>
      <c r="AFO11" s="18"/>
      <c r="AFP11" s="18"/>
      <c r="AFQ11" s="18"/>
      <c r="AFR11" s="18"/>
      <c r="AFS11" s="18"/>
      <c r="AFT11" s="18"/>
      <c r="AFU11" s="18"/>
      <c r="AFV11" s="18"/>
      <c r="AFW11" s="18"/>
      <c r="AFX11" s="18"/>
      <c r="AFY11" s="18"/>
      <c r="AFZ11" s="18"/>
      <c r="AGA11" s="18"/>
      <c r="AGB11" s="18"/>
      <c r="AGC11" s="18"/>
      <c r="AGD11" s="18"/>
      <c r="AGE11" s="18"/>
      <c r="AGF11" s="18"/>
      <c r="AGG11" s="18"/>
      <c r="AGH11" s="18"/>
      <c r="AGI11" s="18"/>
      <c r="AGJ11" s="18"/>
      <c r="AGK11" s="18"/>
      <c r="AGL11" s="18"/>
      <c r="AGM11" s="18"/>
      <c r="AGN11" s="18"/>
      <c r="AGO11" s="18"/>
      <c r="AGP11" s="18"/>
      <c r="AGQ11" s="18"/>
      <c r="AGR11" s="18"/>
      <c r="AGS11" s="18"/>
      <c r="AGT11" s="18"/>
      <c r="AGU11" s="18"/>
      <c r="AGV11" s="18"/>
      <c r="AGW11" s="18"/>
      <c r="AGX11" s="18"/>
      <c r="AGY11" s="18"/>
      <c r="AGZ11" s="18"/>
      <c r="AHA11" s="18"/>
      <c r="AHB11" s="18"/>
      <c r="AHC11" s="18"/>
      <c r="AHD11" s="18"/>
      <c r="AHE11" s="18"/>
      <c r="AHF11" s="18"/>
      <c r="AHG11" s="18"/>
      <c r="AHH11" s="18"/>
      <c r="AHI11" s="18"/>
      <c r="AHJ11" s="18"/>
      <c r="AHK11" s="18"/>
      <c r="AHL11" s="18"/>
      <c r="AHM11" s="18"/>
      <c r="AHN11" s="18"/>
      <c r="AHO11" s="18"/>
      <c r="AHP11" s="18"/>
      <c r="AHQ11" s="18"/>
      <c r="AHR11" s="18"/>
      <c r="AHS11" s="18"/>
      <c r="AHT11" s="18"/>
      <c r="AHU11" s="18"/>
      <c r="AHV11" s="18"/>
      <c r="AHW11" s="18"/>
      <c r="AHX11" s="18"/>
      <c r="AHY11" s="18"/>
      <c r="AHZ11" s="18"/>
      <c r="AIA11" s="18"/>
      <c r="AIB11" s="18"/>
      <c r="AIC11" s="18"/>
      <c r="AID11" s="18"/>
      <c r="AIE11" s="18"/>
      <c r="AIF11" s="18"/>
      <c r="AIG11" s="18"/>
      <c r="AIH11" s="18"/>
      <c r="AII11" s="18"/>
      <c r="AIJ11" s="18"/>
      <c r="AIK11" s="18"/>
      <c r="AIL11" s="18"/>
      <c r="AIM11" s="18"/>
      <c r="AIN11" s="18"/>
      <c r="AIO11" s="18"/>
      <c r="AIP11" s="18"/>
      <c r="AIQ11" s="18"/>
      <c r="AIR11" s="18"/>
      <c r="AIS11" s="18"/>
      <c r="AIT11" s="18"/>
      <c r="AIU11" s="18"/>
      <c r="AIV11" s="18"/>
      <c r="AIW11" s="18"/>
      <c r="AIX11" s="18"/>
      <c r="AIY11" s="18"/>
      <c r="AIZ11" s="18"/>
      <c r="AJA11" s="18"/>
      <c r="AJB11" s="18"/>
      <c r="AJC11" s="18"/>
      <c r="AJD11" s="18"/>
      <c r="AJE11" s="18"/>
      <c r="AJF11" s="18"/>
      <c r="AJG11" s="18"/>
      <c r="AJH11" s="18"/>
      <c r="AJI11" s="18"/>
      <c r="AJJ11" s="18"/>
      <c r="AJK11" s="18"/>
      <c r="AJL11" s="18"/>
      <c r="AJM11" s="18"/>
      <c r="AJN11" s="18"/>
      <c r="AJO11" s="18"/>
      <c r="AJP11" s="18"/>
      <c r="AJQ11" s="18"/>
      <c r="AJR11" s="18"/>
      <c r="AJS11" s="18"/>
      <c r="AJT11" s="18"/>
      <c r="AJU11" s="18"/>
      <c r="AJV11" s="18"/>
      <c r="AJW11" s="18"/>
      <c r="AJX11" s="18"/>
      <c r="AJY11" s="18"/>
      <c r="AJZ11" s="18"/>
      <c r="AKA11" s="18"/>
      <c r="AKB11" s="18"/>
      <c r="AKC11" s="18"/>
      <c r="AKD11" s="18"/>
      <c r="AKE11" s="18"/>
      <c r="AKF11" s="18"/>
      <c r="AKG11" s="18"/>
      <c r="AKH11" s="18"/>
      <c r="AKI11" s="18"/>
      <c r="AKJ11" s="18"/>
      <c r="AKK11" s="18"/>
      <c r="AKL11" s="18"/>
      <c r="AKM11" s="18"/>
      <c r="AKN11" s="18"/>
      <c r="AKO11" s="18"/>
      <c r="AKP11" s="18"/>
      <c r="AKQ11" s="18"/>
      <c r="AKR11" s="18"/>
      <c r="AKS11" s="18"/>
      <c r="AKT11" s="18"/>
      <c r="AKU11" s="18"/>
      <c r="AKV11" s="18"/>
      <c r="AKW11" s="18"/>
      <c r="AKX11" s="18"/>
      <c r="AKY11" s="18"/>
      <c r="AKZ11" s="18"/>
      <c r="ALA11" s="18"/>
      <c r="ALB11" s="18"/>
      <c r="ALC11" s="18"/>
      <c r="ALD11" s="18"/>
      <c r="ALE11" s="18"/>
      <c r="ALF11" s="18"/>
      <c r="ALG11" s="18"/>
      <c r="ALH11" s="18"/>
      <c r="ALI11" s="18"/>
      <c r="ALJ11" s="18"/>
      <c r="ALK11" s="18"/>
      <c r="ALL11" s="18"/>
      <c r="ALM11" s="18"/>
      <c r="ALN11" s="18"/>
      <c r="ALO11" s="18"/>
      <c r="ALP11" s="18"/>
      <c r="ALQ11" s="18"/>
      <c r="ALR11" s="18"/>
      <c r="ALS11" s="18"/>
      <c r="ALT11" s="18"/>
      <c r="ALU11" s="18"/>
      <c r="ALV11" s="18"/>
      <c r="ALW11" s="18"/>
      <c r="ALX11" s="18"/>
      <c r="ALY11" s="18"/>
      <c r="ALZ11" s="18"/>
      <c r="AMA11" s="18"/>
      <c r="AMB11" s="18"/>
      <c r="AMC11" s="18"/>
      <c r="AMD11" s="18"/>
      <c r="AME11" s="18"/>
      <c r="AMF11" s="18"/>
      <c r="AMG11" s="18"/>
      <c r="AMH11" s="18"/>
      <c r="AMI11" s="18"/>
      <c r="AMJ11" s="18"/>
      <c r="AMK11" s="18"/>
      <c r="AML11" s="18"/>
      <c r="AMM11" s="18"/>
      <c r="AMN11" s="18"/>
      <c r="AMO11" s="18"/>
      <c r="AMP11" s="18"/>
      <c r="AMQ11" s="18"/>
      <c r="AMR11" s="18"/>
      <c r="AMS11" s="18"/>
      <c r="AMT11" s="18"/>
      <c r="AMU11" s="18"/>
      <c r="AMV11" s="18"/>
      <c r="AMW11" s="18"/>
      <c r="AMX11" s="18"/>
      <c r="AMY11" s="18"/>
      <c r="AMZ11" s="18"/>
      <c r="ANA11" s="18"/>
      <c r="ANB11" s="18"/>
      <c r="ANC11" s="18"/>
      <c r="AND11" s="18"/>
      <c r="ANE11" s="18"/>
      <c r="ANF11" s="18"/>
      <c r="ANG11" s="18"/>
      <c r="ANH11" s="18"/>
      <c r="ANI11" s="18"/>
      <c r="ANJ11" s="18"/>
      <c r="ANK11" s="18"/>
      <c r="ANL11" s="18"/>
      <c r="ANM11" s="18"/>
      <c r="ANN11" s="18"/>
      <c r="ANO11" s="18"/>
      <c r="ANP11" s="18"/>
      <c r="ANQ11" s="18"/>
      <c r="ANR11" s="18"/>
      <c r="ANS11" s="18"/>
      <c r="ANT11" s="18"/>
      <c r="ANU11" s="18"/>
      <c r="ANV11" s="18"/>
      <c r="ANW11" s="18"/>
      <c r="ANX11" s="18"/>
      <c r="ANY11" s="18"/>
      <c r="ANZ11" s="18"/>
      <c r="AOA11" s="18"/>
      <c r="AOB11" s="18"/>
      <c r="AOC11" s="18"/>
      <c r="AOD11" s="18"/>
      <c r="AOE11" s="18"/>
      <c r="AOF11" s="18"/>
      <c r="AOG11" s="18"/>
      <c r="AOH11" s="18"/>
      <c r="AOI11" s="18"/>
      <c r="AOJ11" s="18"/>
      <c r="AOK11" s="18"/>
      <c r="AOL11" s="18"/>
      <c r="AOM11" s="18"/>
      <c r="AON11" s="18"/>
      <c r="AOO11" s="18"/>
      <c r="AOP11" s="18"/>
      <c r="AOQ11" s="18"/>
      <c r="AOR11" s="18"/>
      <c r="AOS11" s="18"/>
      <c r="AOT11" s="18"/>
      <c r="AOU11" s="18"/>
      <c r="AOV11" s="18"/>
      <c r="AOW11" s="18"/>
      <c r="AOX11" s="18"/>
      <c r="AOY11" s="18"/>
      <c r="AOZ11" s="18"/>
      <c r="APA11" s="18"/>
      <c r="APB11" s="18"/>
      <c r="APC11" s="18"/>
      <c r="APD11" s="18"/>
      <c r="APE11" s="18"/>
      <c r="APF11" s="18"/>
      <c r="APG11" s="18"/>
      <c r="APH11" s="18"/>
      <c r="API11" s="18"/>
      <c r="APJ11" s="18"/>
      <c r="APK11" s="18"/>
      <c r="APL11" s="18"/>
      <c r="APM11" s="18"/>
      <c r="APN11" s="18"/>
      <c r="APO11" s="18"/>
      <c r="APP11" s="18"/>
      <c r="APQ11" s="18"/>
      <c r="APR11" s="18"/>
      <c r="APS11" s="18"/>
      <c r="APT11" s="18"/>
      <c r="APU11" s="18"/>
      <c r="APV11" s="18"/>
      <c r="APW11" s="18"/>
      <c r="APX11" s="18"/>
      <c r="APY11" s="18"/>
      <c r="APZ11" s="18"/>
      <c r="AQA11" s="18"/>
      <c r="AQB11" s="18"/>
      <c r="AQC11" s="18"/>
      <c r="AQD11" s="18"/>
      <c r="AQE11" s="18"/>
      <c r="AQF11" s="18"/>
      <c r="AQG11" s="18"/>
      <c r="AQH11" s="18"/>
      <c r="AQI11" s="18"/>
      <c r="AQJ11" s="18"/>
      <c r="AQK11" s="18"/>
      <c r="AQL11" s="18"/>
      <c r="AQM11" s="18"/>
      <c r="AQN11" s="18"/>
      <c r="AQO11" s="18"/>
      <c r="AQP11" s="18"/>
      <c r="AQQ11" s="18"/>
      <c r="AQR11" s="18"/>
      <c r="AQS11" s="18"/>
      <c r="AQT11" s="18"/>
      <c r="AQU11" s="18"/>
      <c r="AQV11" s="18"/>
      <c r="AQW11" s="18"/>
      <c r="AQX11" s="18"/>
      <c r="AQY11" s="18"/>
      <c r="AQZ11" s="18"/>
      <c r="ARA11" s="18"/>
      <c r="ARB11" s="18"/>
      <c r="ARC11" s="18"/>
      <c r="ARD11" s="18"/>
      <c r="ARE11" s="18"/>
      <c r="ARF11" s="18"/>
      <c r="ARG11" s="18"/>
      <c r="ARH11" s="18"/>
      <c r="ARI11" s="18"/>
      <c r="ARJ11" s="18"/>
      <c r="ARK11" s="18"/>
      <c r="ARL11" s="18"/>
      <c r="ARM11" s="18"/>
      <c r="ARN11" s="18"/>
      <c r="ARO11" s="18"/>
      <c r="ARP11" s="18"/>
      <c r="ARQ11" s="18"/>
      <c r="ARR11" s="18"/>
      <c r="ARS11" s="18"/>
      <c r="ART11" s="18"/>
      <c r="ARU11" s="18"/>
      <c r="ARV11" s="18"/>
      <c r="ARW11" s="18"/>
      <c r="ARX11" s="18"/>
      <c r="ARY11" s="18"/>
      <c r="ARZ11" s="18"/>
      <c r="ASA11" s="18"/>
      <c r="ASB11" s="18"/>
      <c r="ASC11" s="18"/>
      <c r="ASD11" s="18"/>
      <c r="ASE11" s="18"/>
      <c r="ASF11" s="18"/>
      <c r="ASG11" s="18"/>
      <c r="ASH11" s="18"/>
      <c r="ASI11" s="18"/>
      <c r="ASJ11" s="18"/>
      <c r="ASK11" s="18"/>
      <c r="ASL11" s="18"/>
      <c r="ASM11" s="18"/>
      <c r="ASN11" s="18"/>
      <c r="ASO11" s="18"/>
      <c r="ASP11" s="18"/>
      <c r="ASQ11" s="18"/>
      <c r="ASR11" s="18"/>
      <c r="ASS11" s="18"/>
      <c r="AST11" s="18"/>
      <c r="ASU11" s="18"/>
      <c r="ASV11" s="18"/>
      <c r="ASW11" s="18"/>
      <c r="ASX11" s="18"/>
      <c r="ASY11" s="18"/>
      <c r="ASZ11" s="18"/>
      <c r="ATA11" s="18"/>
      <c r="ATB11" s="18"/>
      <c r="ATC11" s="18"/>
      <c r="ATD11" s="18"/>
      <c r="ATE11" s="18"/>
      <c r="ATF11" s="18"/>
      <c r="ATG11" s="18"/>
      <c r="ATH11" s="18"/>
      <c r="ATI11" s="18"/>
      <c r="ATJ11" s="18"/>
      <c r="ATK11" s="18"/>
      <c r="ATL11" s="18"/>
      <c r="ATM11" s="18"/>
      <c r="ATN11" s="18"/>
      <c r="ATO11" s="18"/>
      <c r="ATP11" s="18"/>
      <c r="ATQ11" s="18"/>
      <c r="ATR11" s="18"/>
      <c r="ATS11" s="18"/>
      <c r="ATT11" s="18"/>
      <c r="ATU11" s="18"/>
      <c r="ATV11" s="18"/>
      <c r="ATW11" s="18"/>
      <c r="ATX11" s="18"/>
      <c r="ATY11" s="18"/>
      <c r="ATZ11" s="18"/>
      <c r="AUA11" s="18"/>
      <c r="AUB11" s="18"/>
      <c r="AUC11" s="18"/>
      <c r="AUD11" s="18"/>
      <c r="AUE11" s="18"/>
      <c r="AUF11" s="18"/>
      <c r="AUG11" s="18"/>
      <c r="AUH11" s="18"/>
      <c r="AUI11" s="18"/>
      <c r="AUJ11" s="18"/>
      <c r="AUK11" s="18"/>
      <c r="AUL11" s="18"/>
      <c r="AUM11" s="18"/>
      <c r="AUN11" s="18"/>
      <c r="AUO11" s="18"/>
      <c r="AUP11" s="18"/>
      <c r="AUQ11" s="18"/>
      <c r="AUR11" s="18"/>
      <c r="AUS11" s="18"/>
      <c r="AUT11" s="18"/>
      <c r="AUU11" s="18"/>
      <c r="AUV11" s="18"/>
      <c r="AUW11" s="18"/>
      <c r="AUX11" s="18"/>
      <c r="AUY11" s="18"/>
      <c r="AUZ11" s="18"/>
      <c r="AVA11" s="18"/>
      <c r="AVB11" s="18"/>
      <c r="AVC11" s="18"/>
      <c r="AVD11" s="18"/>
      <c r="AVE11" s="18"/>
      <c r="AVF11" s="18"/>
      <c r="AVG11" s="18"/>
      <c r="AVH11" s="18"/>
      <c r="AVI11" s="18"/>
      <c r="AVJ11" s="18"/>
      <c r="AVK11" s="18"/>
      <c r="AVL11" s="18"/>
      <c r="AVM11" s="18"/>
      <c r="AVN11" s="18"/>
      <c r="AVO11" s="18"/>
      <c r="AVP11" s="18"/>
      <c r="AVQ11" s="18"/>
      <c r="AVR11" s="18"/>
      <c r="AVS11" s="18"/>
      <c r="AVT11" s="18"/>
      <c r="AVU11" s="18"/>
      <c r="AVV11" s="18"/>
      <c r="AVW11" s="18"/>
      <c r="AVX11" s="18"/>
      <c r="AVY11" s="18"/>
      <c r="AVZ11" s="18"/>
      <c r="AWA11" s="18"/>
      <c r="AWB11" s="18"/>
      <c r="AWC11" s="18"/>
      <c r="AWD11" s="18"/>
      <c r="AWE11" s="18"/>
      <c r="AWF11" s="18"/>
      <c r="AWG11" s="18"/>
      <c r="AWH11" s="18"/>
      <c r="AWI11" s="18"/>
      <c r="AWJ11" s="18"/>
      <c r="AWK11" s="18"/>
      <c r="AWL11" s="18"/>
      <c r="AWM11" s="18"/>
      <c r="AWN11" s="18"/>
      <c r="AWO11" s="18"/>
      <c r="AWP11" s="18"/>
      <c r="AWQ11" s="18"/>
      <c r="AWR11" s="18"/>
      <c r="AWS11" s="18"/>
      <c r="AWT11" s="18"/>
      <c r="AWU11" s="18"/>
      <c r="AWV11" s="18"/>
      <c r="AWW11" s="18"/>
      <c r="AWX11" s="18"/>
      <c r="AWY11" s="18"/>
      <c r="AWZ11" s="18"/>
      <c r="AXA11" s="18"/>
      <c r="AXB11" s="18"/>
      <c r="AXC11" s="18"/>
      <c r="AXD11" s="18"/>
      <c r="AXE11" s="18"/>
      <c r="AXF11" s="18"/>
      <c r="AXG11" s="18"/>
      <c r="AXH11" s="18"/>
      <c r="AXI11" s="18"/>
      <c r="AXJ11" s="18"/>
      <c r="AXK11" s="18"/>
      <c r="AXL11" s="18"/>
      <c r="AXM11" s="18"/>
      <c r="AXN11" s="18"/>
      <c r="AXO11" s="18"/>
      <c r="AXP11" s="18"/>
      <c r="AXQ11" s="18"/>
      <c r="AXR11" s="18"/>
      <c r="AXS11" s="18"/>
      <c r="AXT11" s="18"/>
      <c r="AXU11" s="18"/>
      <c r="AXV11" s="18"/>
      <c r="AXW11" s="18"/>
      <c r="AXX11" s="18"/>
      <c r="AXY11" s="18"/>
      <c r="AXZ11" s="18"/>
      <c r="AYA11" s="18"/>
      <c r="AYB11" s="18"/>
      <c r="AYC11" s="18"/>
      <c r="AYD11" s="18"/>
      <c r="AYE11" s="18"/>
      <c r="AYF11" s="18"/>
      <c r="AYG11" s="18"/>
      <c r="AYH11" s="18"/>
      <c r="AYI11" s="18"/>
      <c r="AYJ11" s="18"/>
      <c r="AYK11" s="18"/>
      <c r="AYL11" s="18"/>
      <c r="AYM11" s="18"/>
      <c r="AYN11" s="18"/>
      <c r="AYO11" s="18"/>
      <c r="AYP11" s="18"/>
      <c r="AYQ11" s="18"/>
      <c r="AYR11" s="18"/>
      <c r="AYS11" s="18"/>
      <c r="AYT11" s="18"/>
      <c r="AYU11" s="18"/>
      <c r="AYV11" s="18"/>
      <c r="AYW11" s="18"/>
      <c r="AYX11" s="18"/>
      <c r="AYY11" s="18"/>
      <c r="AYZ11" s="18"/>
      <c r="AZA11" s="18"/>
      <c r="AZB11" s="18"/>
      <c r="AZC11" s="18"/>
      <c r="AZD11" s="18"/>
      <c r="AZE11" s="18"/>
      <c r="AZF11" s="18"/>
      <c r="AZG11" s="18"/>
      <c r="AZH11" s="18"/>
      <c r="AZI11" s="18"/>
      <c r="AZJ11" s="18"/>
      <c r="AZK11" s="18"/>
      <c r="AZL11" s="18"/>
      <c r="AZM11" s="18"/>
      <c r="AZN11" s="18"/>
      <c r="AZO11" s="18"/>
      <c r="AZP11" s="18"/>
      <c r="AZQ11" s="18"/>
      <c r="AZR11" s="18"/>
      <c r="AZS11" s="18"/>
      <c r="AZT11" s="18"/>
      <c r="AZU11" s="18"/>
      <c r="AZV11" s="18"/>
      <c r="AZW11" s="18"/>
      <c r="AZX11" s="18"/>
      <c r="AZY11" s="18"/>
      <c r="AZZ11" s="18"/>
      <c r="BAA11" s="18"/>
      <c r="BAB11" s="18"/>
      <c r="BAC11" s="18"/>
      <c r="BAD11" s="18"/>
      <c r="BAE11" s="18"/>
      <c r="BAF11" s="18"/>
      <c r="BAG11" s="18"/>
      <c r="BAH11" s="18"/>
      <c r="BAI11" s="18"/>
      <c r="BAJ11" s="18"/>
      <c r="BAK11" s="18"/>
      <c r="BAL11" s="18"/>
      <c r="BAM11" s="18"/>
      <c r="BAN11" s="18"/>
      <c r="BAO11" s="18"/>
      <c r="BAP11" s="18"/>
      <c r="BAQ11" s="18"/>
      <c r="BAR11" s="18"/>
      <c r="BAS11" s="18"/>
      <c r="BAT11" s="18"/>
      <c r="BAU11" s="18"/>
      <c r="BAV11" s="18"/>
      <c r="BAW11" s="18"/>
      <c r="BAX11" s="18"/>
      <c r="BAY11" s="18"/>
      <c r="BAZ11" s="18"/>
      <c r="BBA11" s="18"/>
      <c r="BBB11" s="18"/>
      <c r="BBC11" s="18"/>
      <c r="BBD11" s="18"/>
      <c r="BBE11" s="18"/>
      <c r="BBF11" s="18"/>
      <c r="BBG11" s="18"/>
      <c r="BBH11" s="18"/>
      <c r="BBI11" s="18"/>
      <c r="BBJ11" s="18"/>
      <c r="BBK11" s="18"/>
      <c r="BBL11" s="18"/>
      <c r="BBM11" s="18"/>
      <c r="BBN11" s="18"/>
      <c r="BBO11" s="18"/>
      <c r="BBP11" s="18"/>
      <c r="BBQ11" s="18"/>
      <c r="BBR11" s="18"/>
      <c r="BBS11" s="18"/>
      <c r="BBT11" s="18"/>
      <c r="BBU11" s="18"/>
      <c r="BBV11" s="18"/>
      <c r="BBW11" s="18"/>
      <c r="BBX11" s="18"/>
      <c r="BBY11" s="18"/>
      <c r="BBZ11" s="18"/>
      <c r="BCA11" s="18"/>
      <c r="BCB11" s="18"/>
      <c r="BCC11" s="18"/>
      <c r="BCD11" s="18"/>
      <c r="BCE11" s="18"/>
      <c r="BCF11" s="18"/>
      <c r="BCG11" s="18"/>
      <c r="BCH11" s="18"/>
      <c r="BCI11" s="18"/>
      <c r="BCJ11" s="18"/>
      <c r="BCK11" s="18"/>
      <c r="BCL11" s="18"/>
      <c r="BCM11" s="18"/>
      <c r="BCN11" s="18"/>
      <c r="BCO11" s="18"/>
      <c r="BCP11" s="18"/>
      <c r="BCQ11" s="18"/>
      <c r="BCR11" s="18"/>
      <c r="BCS11" s="18"/>
      <c r="BCT11" s="18"/>
      <c r="BCU11" s="18"/>
      <c r="BCV11" s="18"/>
      <c r="BCW11" s="18"/>
      <c r="BCX11" s="18"/>
      <c r="BCY11" s="18"/>
      <c r="BCZ11" s="18"/>
      <c r="BDA11" s="18"/>
      <c r="BDB11" s="18"/>
      <c r="BDC11" s="18"/>
      <c r="BDD11" s="18"/>
      <c r="BDE11" s="18"/>
      <c r="BDF11" s="18"/>
      <c r="BDG11" s="18"/>
      <c r="BDH11" s="18"/>
      <c r="BDI11" s="18"/>
      <c r="BDJ11" s="18"/>
      <c r="BDK11" s="18"/>
      <c r="BDL11" s="18"/>
      <c r="BDM11" s="18"/>
      <c r="BDN11" s="18"/>
      <c r="BDO11" s="18"/>
      <c r="BDP11" s="18"/>
      <c r="BDQ11" s="18"/>
      <c r="BDR11" s="18"/>
      <c r="BDS11" s="18"/>
      <c r="BDT11" s="18"/>
      <c r="BDU11" s="18"/>
      <c r="BDV11" s="18"/>
      <c r="BDW11" s="18"/>
      <c r="BDX11" s="18"/>
      <c r="BDY11" s="18"/>
      <c r="BDZ11" s="18"/>
      <c r="BEA11" s="18"/>
      <c r="BEB11" s="18"/>
      <c r="BEC11" s="18"/>
      <c r="BED11" s="18"/>
      <c r="BEE11" s="18"/>
      <c r="BEF11" s="18"/>
      <c r="BEG11" s="18"/>
      <c r="BEH11" s="18"/>
      <c r="BEI11" s="18"/>
      <c r="BEJ11" s="18"/>
      <c r="BEK11" s="18"/>
      <c r="BEL11" s="18"/>
      <c r="BEM11" s="18"/>
      <c r="BEN11" s="18"/>
      <c r="BEO11" s="18"/>
      <c r="BEP11" s="18"/>
      <c r="BEQ11" s="18"/>
      <c r="BER11" s="18"/>
      <c r="BES11" s="18"/>
      <c r="BET11" s="18"/>
      <c r="BEU11" s="18"/>
      <c r="BEV11" s="18"/>
      <c r="BEW11" s="18"/>
      <c r="BEX11" s="18"/>
      <c r="BEY11" s="18"/>
      <c r="BEZ11" s="18"/>
      <c r="BFA11" s="18"/>
      <c r="BFB11" s="18"/>
      <c r="BFC11" s="18"/>
      <c r="BFD11" s="18"/>
      <c r="BFE11" s="18"/>
      <c r="BFF11" s="18"/>
      <c r="BFG11" s="18"/>
      <c r="BFH11" s="18"/>
      <c r="BFI11" s="18"/>
      <c r="BFJ11" s="18"/>
      <c r="BFK11" s="18"/>
      <c r="BFL11" s="18"/>
      <c r="BFM11" s="18"/>
      <c r="BFN11" s="18"/>
      <c r="BFO11" s="18"/>
      <c r="BFP11" s="18"/>
      <c r="BFQ11" s="18"/>
      <c r="BFR11" s="18"/>
      <c r="BFS11" s="18"/>
      <c r="BFT11" s="18"/>
      <c r="BFU11" s="18"/>
      <c r="BFV11" s="18"/>
      <c r="BFW11" s="18"/>
      <c r="BFX11" s="18"/>
      <c r="BFY11" s="18"/>
      <c r="BFZ11" s="18"/>
      <c r="BGA11" s="18"/>
      <c r="BGB11" s="18"/>
      <c r="BGC11" s="18"/>
      <c r="BGD11" s="18"/>
      <c r="BGE11" s="18"/>
      <c r="BGF11" s="18"/>
      <c r="BGG11" s="18"/>
      <c r="BGH11" s="18"/>
      <c r="BGI11" s="18"/>
      <c r="BGJ11" s="18"/>
      <c r="BGK11" s="18"/>
      <c r="BGL11" s="18"/>
      <c r="BGM11" s="18"/>
      <c r="BGN11" s="18"/>
      <c r="BGO11" s="18"/>
      <c r="BGP11" s="18"/>
      <c r="BGQ11" s="18"/>
      <c r="BGR11" s="18"/>
      <c r="BGS11" s="18"/>
      <c r="BGT11" s="18"/>
      <c r="BGU11" s="18"/>
      <c r="BGV11" s="18"/>
      <c r="BGW11" s="18"/>
      <c r="BGX11" s="18"/>
      <c r="BGY11" s="18"/>
      <c r="BGZ11" s="18"/>
      <c r="BHA11" s="18"/>
      <c r="BHB11" s="18"/>
      <c r="BHC11" s="18"/>
      <c r="BHD11" s="18"/>
      <c r="BHE11" s="18"/>
      <c r="BHF11" s="18"/>
      <c r="BHG11" s="18"/>
      <c r="BHH11" s="18"/>
      <c r="BHI11" s="18"/>
      <c r="BHJ11" s="18"/>
      <c r="BHK11" s="18"/>
      <c r="BHL11" s="18"/>
      <c r="BHM11" s="18"/>
      <c r="BHN11" s="18"/>
      <c r="BHO11" s="18"/>
      <c r="BHP11" s="18"/>
      <c r="BHQ11" s="18"/>
      <c r="BHR11" s="18"/>
      <c r="BHS11" s="18"/>
      <c r="BHT11" s="18"/>
      <c r="BHU11" s="18"/>
      <c r="BHV11" s="18"/>
      <c r="BHW11" s="18"/>
      <c r="BHX11" s="18"/>
      <c r="BHY11" s="18"/>
      <c r="BHZ11" s="18"/>
      <c r="BIA11" s="18"/>
      <c r="BIB11" s="18"/>
      <c r="BIC11" s="18"/>
      <c r="BID11" s="18"/>
      <c r="BIE11" s="18"/>
      <c r="BIF11" s="18"/>
      <c r="BIG11" s="18"/>
      <c r="BIH11" s="18"/>
      <c r="BII11" s="18"/>
      <c r="BIJ11" s="18"/>
      <c r="BIK11" s="18"/>
      <c r="BIL11" s="18"/>
      <c r="BIM11" s="18"/>
      <c r="BIN11" s="18"/>
      <c r="BIO11" s="18"/>
      <c r="BIP11" s="18"/>
      <c r="BIQ11" s="18"/>
      <c r="BIR11" s="18"/>
      <c r="BIS11" s="18"/>
      <c r="BIT11" s="18"/>
      <c r="BIU11" s="18"/>
      <c r="BIV11" s="18"/>
      <c r="BIW11" s="18"/>
      <c r="BIX11" s="18"/>
      <c r="BIY11" s="18"/>
      <c r="BIZ11" s="18"/>
      <c r="BJA11" s="18"/>
      <c r="BJB11" s="18"/>
      <c r="BJC11" s="18"/>
      <c r="BJD11" s="18"/>
      <c r="BJE11" s="18"/>
      <c r="BJF11" s="18"/>
      <c r="BJG11" s="18"/>
      <c r="BJH11" s="18"/>
      <c r="BJI11" s="18"/>
      <c r="BJJ11" s="18"/>
      <c r="BJK11" s="18"/>
      <c r="BJL11" s="18"/>
      <c r="BJM11" s="18"/>
      <c r="BJN11" s="18"/>
      <c r="BJO11" s="18"/>
      <c r="BJP11" s="18"/>
      <c r="BJQ11" s="18"/>
      <c r="BJR11" s="18"/>
      <c r="BJS11" s="18"/>
      <c r="BJT11" s="18"/>
      <c r="BJU11" s="18"/>
      <c r="BJV11" s="18"/>
      <c r="BJW11" s="18"/>
      <c r="BJX11" s="18"/>
      <c r="BJY11" s="18"/>
      <c r="BJZ11" s="18"/>
      <c r="BKA11" s="18"/>
      <c r="BKB11" s="18"/>
      <c r="BKC11" s="18"/>
      <c r="BKD11" s="18"/>
      <c r="BKE11" s="18"/>
      <c r="BKF11" s="18"/>
      <c r="BKG11" s="18"/>
      <c r="BKH11" s="18"/>
      <c r="BKI11" s="18"/>
      <c r="BKJ11" s="18"/>
      <c r="BKK11" s="18"/>
      <c r="BKL11" s="18"/>
      <c r="BKM11" s="18"/>
      <c r="BKN11" s="18"/>
      <c r="BKO11" s="18"/>
      <c r="BKP11" s="18"/>
      <c r="BKQ11" s="18"/>
      <c r="BKR11" s="18"/>
      <c r="BKS11" s="18"/>
      <c r="BKT11" s="18"/>
      <c r="BKU11" s="18"/>
      <c r="BKV11" s="18"/>
      <c r="BKW11" s="18"/>
      <c r="BKX11" s="18"/>
      <c r="BKY11" s="18"/>
      <c r="BKZ11" s="18"/>
      <c r="BLA11" s="18"/>
      <c r="BLB11" s="18"/>
      <c r="BLC11" s="18"/>
      <c r="BLD11" s="18"/>
      <c r="BLE11" s="18"/>
      <c r="BLF11" s="18"/>
      <c r="BLG11" s="18"/>
      <c r="BLH11" s="18"/>
      <c r="BLI11" s="18"/>
      <c r="BLJ11" s="18"/>
      <c r="BLK11" s="18"/>
      <c r="BLL11" s="18"/>
      <c r="BLM11" s="18"/>
      <c r="BLN11" s="18"/>
      <c r="BLO11" s="18"/>
      <c r="BLP11" s="18"/>
      <c r="BLQ11" s="18"/>
      <c r="BLR11" s="18"/>
      <c r="BLS11" s="18"/>
      <c r="BLT11" s="18"/>
      <c r="BLU11" s="18"/>
      <c r="BLV11" s="18"/>
      <c r="BLW11" s="18"/>
      <c r="BLX11" s="18"/>
      <c r="BLY11" s="18"/>
      <c r="BLZ11" s="18"/>
      <c r="BMA11" s="18"/>
      <c r="BMB11" s="18"/>
      <c r="BMC11" s="18"/>
      <c r="BMD11" s="18"/>
      <c r="BME11" s="18"/>
      <c r="BMF11" s="18"/>
      <c r="BMG11" s="18"/>
      <c r="BMH11" s="18"/>
      <c r="BMI11" s="18"/>
      <c r="BMJ11" s="18"/>
      <c r="BMK11" s="18"/>
      <c r="BML11" s="18"/>
      <c r="BMM11" s="18"/>
      <c r="BMN11" s="18"/>
      <c r="BMO11" s="18"/>
      <c r="BMP11" s="18"/>
      <c r="BMQ11" s="18"/>
      <c r="BMR11" s="18"/>
      <c r="BMS11" s="18"/>
      <c r="BMT11" s="18"/>
    </row>
    <row r="12" spans="1:1710" s="115" customFormat="1" ht="16.149999999999999" customHeight="1" x14ac:dyDescent="0.2">
      <c r="A12" s="342" t="s">
        <v>297</v>
      </c>
      <c r="B12" s="300"/>
      <c r="C12" s="88"/>
      <c r="D12" s="89"/>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8"/>
      <c r="LC12" s="18"/>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8"/>
      <c r="MG12" s="18"/>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18"/>
      <c r="NK12" s="18"/>
      <c r="NL12" s="18"/>
      <c r="NM12" s="18"/>
      <c r="NN12" s="18"/>
      <c r="NO12" s="18"/>
      <c r="NP12" s="18"/>
      <c r="NQ12" s="18"/>
      <c r="NR12" s="18"/>
      <c r="NS12" s="18"/>
      <c r="NT12" s="18"/>
      <c r="NU12" s="18"/>
      <c r="NV12" s="18"/>
      <c r="NW12" s="18"/>
      <c r="NX12" s="18"/>
      <c r="NY12" s="18"/>
      <c r="NZ12" s="18"/>
      <c r="OA12" s="18"/>
      <c r="OB12" s="18"/>
      <c r="OC12" s="18"/>
      <c r="OD12" s="18"/>
      <c r="OE12" s="18"/>
      <c r="OF12" s="18"/>
      <c r="OG12" s="18"/>
      <c r="OH12" s="18"/>
      <c r="OI12" s="18"/>
      <c r="OJ12" s="18"/>
      <c r="OK12" s="18"/>
      <c r="OL12" s="18"/>
      <c r="OM12" s="18"/>
      <c r="ON12" s="18"/>
      <c r="OO12" s="18"/>
      <c r="OP12" s="18"/>
      <c r="OQ12" s="18"/>
      <c r="OR12" s="18"/>
      <c r="OS12" s="18"/>
      <c r="OT12" s="18"/>
      <c r="OU12" s="18"/>
      <c r="OV12" s="18"/>
      <c r="OW12" s="18"/>
      <c r="OX12" s="18"/>
      <c r="OY12" s="18"/>
      <c r="OZ12" s="18"/>
      <c r="PA12" s="18"/>
      <c r="PB12" s="18"/>
      <c r="PC12" s="18"/>
      <c r="PD12" s="18"/>
      <c r="PE12" s="18"/>
      <c r="PF12" s="18"/>
      <c r="PG12" s="18"/>
      <c r="PH12" s="18"/>
      <c r="PI12" s="18"/>
      <c r="PJ12" s="18"/>
      <c r="PK12" s="18"/>
      <c r="PL12" s="18"/>
      <c r="PM12" s="18"/>
      <c r="PN12" s="18"/>
      <c r="PO12" s="18"/>
      <c r="PP12" s="18"/>
      <c r="PQ12" s="18"/>
      <c r="PR12" s="18"/>
      <c r="PS12" s="18"/>
      <c r="PT12" s="18"/>
      <c r="PU12" s="18"/>
      <c r="PV12" s="18"/>
      <c r="PW12" s="18"/>
      <c r="PX12" s="18"/>
      <c r="PY12" s="18"/>
      <c r="PZ12" s="18"/>
      <c r="QA12" s="18"/>
      <c r="QB12" s="18"/>
      <c r="QC12" s="18"/>
      <c r="QD12" s="18"/>
      <c r="QE12" s="18"/>
      <c r="QF12" s="18"/>
      <c r="QG12" s="18"/>
      <c r="QH12" s="18"/>
      <c r="QI12" s="18"/>
      <c r="QJ12" s="18"/>
      <c r="QK12" s="18"/>
      <c r="QL12" s="18"/>
      <c r="QM12" s="18"/>
      <c r="QN12" s="18"/>
      <c r="QO12" s="18"/>
      <c r="QP12" s="18"/>
      <c r="QQ12" s="18"/>
      <c r="QR12" s="18"/>
      <c r="QS12" s="18"/>
      <c r="QT12" s="18"/>
      <c r="QU12" s="18"/>
      <c r="QV12" s="18"/>
      <c r="QW12" s="18"/>
      <c r="QX12" s="18"/>
      <c r="QY12" s="18"/>
      <c r="QZ12" s="18"/>
      <c r="RA12" s="18"/>
      <c r="RB12" s="18"/>
      <c r="RC12" s="18"/>
      <c r="RD12" s="18"/>
      <c r="RE12" s="18"/>
      <c r="RF12" s="18"/>
      <c r="RG12" s="18"/>
      <c r="RH12" s="18"/>
      <c r="RI12" s="18"/>
      <c r="RJ12" s="18"/>
      <c r="RK12" s="18"/>
      <c r="RL12" s="18"/>
      <c r="RM12" s="18"/>
      <c r="RN12" s="18"/>
      <c r="RO12" s="18"/>
      <c r="RP12" s="18"/>
      <c r="RQ12" s="18"/>
      <c r="RR12" s="18"/>
      <c r="RS12" s="18"/>
      <c r="RT12" s="18"/>
      <c r="RU12" s="18"/>
      <c r="RV12" s="18"/>
      <c r="RW12" s="18"/>
      <c r="RX12" s="18"/>
      <c r="RY12" s="18"/>
      <c r="RZ12" s="18"/>
      <c r="SA12" s="18"/>
      <c r="SB12" s="18"/>
      <c r="SC12" s="18"/>
      <c r="SD12" s="18"/>
      <c r="SE12" s="18"/>
      <c r="SF12" s="18"/>
      <c r="SG12" s="18"/>
      <c r="SH12" s="18"/>
      <c r="SI12" s="18"/>
      <c r="SJ12" s="18"/>
      <c r="SK12" s="18"/>
      <c r="SL12" s="18"/>
      <c r="SM12" s="18"/>
      <c r="SN12" s="18"/>
      <c r="SO12" s="18"/>
      <c r="SP12" s="18"/>
      <c r="SQ12" s="18"/>
      <c r="SR12" s="18"/>
      <c r="SS12" s="18"/>
      <c r="ST12" s="18"/>
      <c r="SU12" s="18"/>
      <c r="SV12" s="18"/>
      <c r="SW12" s="18"/>
      <c r="SX12" s="18"/>
      <c r="SY12" s="18"/>
      <c r="SZ12" s="18"/>
      <c r="TA12" s="18"/>
      <c r="TB12" s="18"/>
      <c r="TC12" s="18"/>
      <c r="TD12" s="18"/>
      <c r="TE12" s="18"/>
      <c r="TF12" s="18"/>
      <c r="TG12" s="18"/>
      <c r="TH12" s="18"/>
      <c r="TI12" s="18"/>
      <c r="TJ12" s="18"/>
      <c r="TK12" s="18"/>
      <c r="TL12" s="18"/>
      <c r="TM12" s="18"/>
      <c r="TN12" s="18"/>
      <c r="TO12" s="18"/>
      <c r="TP12" s="18"/>
      <c r="TQ12" s="18"/>
      <c r="TR12" s="18"/>
      <c r="TS12" s="18"/>
      <c r="TT12" s="18"/>
      <c r="TU12" s="18"/>
      <c r="TV12" s="18"/>
      <c r="TW12" s="18"/>
      <c r="TX12" s="18"/>
      <c r="TY12" s="18"/>
      <c r="TZ12" s="18"/>
      <c r="UA12" s="18"/>
      <c r="UB12" s="18"/>
      <c r="UC12" s="18"/>
      <c r="UD12" s="18"/>
      <c r="UE12" s="18"/>
      <c r="UF12" s="18"/>
      <c r="UG12" s="18"/>
      <c r="UH12" s="18"/>
      <c r="UI12" s="18"/>
      <c r="UJ12" s="18"/>
      <c r="UK12" s="18"/>
      <c r="UL12" s="18"/>
      <c r="UM12" s="18"/>
      <c r="UN12" s="18"/>
      <c r="UO12" s="18"/>
      <c r="UP12" s="18"/>
      <c r="UQ12" s="18"/>
      <c r="UR12" s="18"/>
      <c r="US12" s="18"/>
      <c r="UT12" s="18"/>
      <c r="UU12" s="18"/>
      <c r="UV12" s="18"/>
      <c r="UW12" s="18"/>
      <c r="UX12" s="18"/>
      <c r="UY12" s="18"/>
      <c r="UZ12" s="18"/>
      <c r="VA12" s="18"/>
      <c r="VB12" s="18"/>
      <c r="VC12" s="18"/>
      <c r="VD12" s="18"/>
      <c r="VE12" s="18"/>
      <c r="VF12" s="18"/>
      <c r="VG12" s="18"/>
      <c r="VH12" s="18"/>
      <c r="VI12" s="18"/>
      <c r="VJ12" s="18"/>
      <c r="VK12" s="18"/>
      <c r="VL12" s="18"/>
      <c r="VM12" s="18"/>
      <c r="VN12" s="18"/>
      <c r="VO12" s="18"/>
      <c r="VP12" s="18"/>
      <c r="VQ12" s="18"/>
      <c r="VR12" s="18"/>
      <c r="VS12" s="18"/>
      <c r="VT12" s="18"/>
      <c r="VU12" s="18"/>
      <c r="VV12" s="18"/>
      <c r="VW12" s="18"/>
      <c r="VX12" s="18"/>
      <c r="VY12" s="18"/>
      <c r="VZ12" s="18"/>
      <c r="WA12" s="18"/>
      <c r="WB12" s="18"/>
      <c r="WC12" s="18"/>
      <c r="WD12" s="18"/>
      <c r="WE12" s="18"/>
      <c r="WF12" s="18"/>
      <c r="WG12" s="18"/>
      <c r="WH12" s="18"/>
      <c r="WI12" s="18"/>
      <c r="WJ12" s="18"/>
      <c r="WK12" s="18"/>
      <c r="WL12" s="18"/>
      <c r="WM12" s="18"/>
      <c r="WN12" s="18"/>
      <c r="WO12" s="18"/>
      <c r="WP12" s="18"/>
      <c r="WQ12" s="18"/>
      <c r="WR12" s="18"/>
      <c r="WS12" s="18"/>
      <c r="WT12" s="18"/>
      <c r="WU12" s="18"/>
      <c r="WV12" s="18"/>
      <c r="WW12" s="18"/>
      <c r="WX12" s="18"/>
      <c r="WY12" s="18"/>
      <c r="WZ12" s="18"/>
      <c r="XA12" s="18"/>
      <c r="XB12" s="18"/>
      <c r="XC12" s="18"/>
      <c r="XD12" s="18"/>
      <c r="XE12" s="18"/>
      <c r="XF12" s="18"/>
      <c r="XG12" s="18"/>
      <c r="XH12" s="18"/>
      <c r="XI12" s="18"/>
      <c r="XJ12" s="18"/>
      <c r="XK12" s="18"/>
      <c r="XL12" s="18"/>
      <c r="XM12" s="18"/>
      <c r="XN12" s="18"/>
      <c r="XO12" s="18"/>
      <c r="XP12" s="18"/>
      <c r="XQ12" s="18"/>
      <c r="XR12" s="18"/>
      <c r="XS12" s="18"/>
      <c r="XT12" s="18"/>
      <c r="XU12" s="18"/>
      <c r="XV12" s="18"/>
      <c r="XW12" s="18"/>
      <c r="XX12" s="18"/>
      <c r="XY12" s="18"/>
      <c r="XZ12" s="18"/>
      <c r="YA12" s="18"/>
      <c r="YB12" s="18"/>
      <c r="YC12" s="18"/>
      <c r="YD12" s="18"/>
      <c r="YE12" s="18"/>
      <c r="YF12" s="18"/>
      <c r="YG12" s="18"/>
      <c r="YH12" s="18"/>
      <c r="YI12" s="18"/>
      <c r="YJ12" s="18"/>
      <c r="YK12" s="18"/>
      <c r="YL12" s="18"/>
      <c r="YM12" s="18"/>
      <c r="YN12" s="18"/>
      <c r="YO12" s="18"/>
      <c r="YP12" s="18"/>
      <c r="YQ12" s="18"/>
      <c r="YR12" s="18"/>
      <c r="YS12" s="18"/>
      <c r="YT12" s="18"/>
      <c r="YU12" s="18"/>
      <c r="YV12" s="18"/>
      <c r="YW12" s="18"/>
      <c r="YX12" s="18"/>
      <c r="YY12" s="18"/>
      <c r="YZ12" s="18"/>
      <c r="ZA12" s="18"/>
      <c r="ZB12" s="18"/>
      <c r="ZC12" s="18"/>
      <c r="ZD12" s="18"/>
      <c r="ZE12" s="18"/>
      <c r="ZF12" s="18"/>
      <c r="ZG12" s="18"/>
      <c r="ZH12" s="18"/>
      <c r="ZI12" s="18"/>
      <c r="ZJ12" s="18"/>
      <c r="ZK12" s="18"/>
      <c r="ZL12" s="18"/>
      <c r="ZM12" s="18"/>
      <c r="ZN12" s="18"/>
      <c r="ZO12" s="18"/>
      <c r="ZP12" s="18"/>
      <c r="ZQ12" s="18"/>
      <c r="ZR12" s="18"/>
      <c r="ZS12" s="18"/>
      <c r="ZT12" s="18"/>
      <c r="ZU12" s="18"/>
      <c r="ZV12" s="18"/>
      <c r="ZW12" s="18"/>
      <c r="ZX12" s="18"/>
      <c r="ZY12" s="18"/>
      <c r="ZZ12" s="18"/>
      <c r="AAA12" s="18"/>
      <c r="AAB12" s="18"/>
      <c r="AAC12" s="18"/>
      <c r="AAD12" s="18"/>
      <c r="AAE12" s="18"/>
      <c r="AAF12" s="18"/>
      <c r="AAG12" s="18"/>
      <c r="AAH12" s="18"/>
      <c r="AAI12" s="18"/>
      <c r="AAJ12" s="18"/>
      <c r="AAK12" s="18"/>
      <c r="AAL12" s="18"/>
      <c r="AAM12" s="18"/>
      <c r="AAN12" s="18"/>
      <c r="AAO12" s="18"/>
      <c r="AAP12" s="18"/>
      <c r="AAQ12" s="18"/>
      <c r="AAR12" s="18"/>
      <c r="AAS12" s="18"/>
      <c r="AAT12" s="18"/>
      <c r="AAU12" s="18"/>
      <c r="AAV12" s="18"/>
      <c r="AAW12" s="18"/>
      <c r="AAX12" s="18"/>
      <c r="AAY12" s="18"/>
      <c r="AAZ12" s="18"/>
      <c r="ABA12" s="18"/>
      <c r="ABB12" s="18"/>
      <c r="ABC12" s="18"/>
      <c r="ABD12" s="18"/>
      <c r="ABE12" s="18"/>
      <c r="ABF12" s="18"/>
      <c r="ABG12" s="18"/>
      <c r="ABH12" s="18"/>
      <c r="ABI12" s="18"/>
      <c r="ABJ12" s="18"/>
      <c r="ABK12" s="18"/>
      <c r="ABL12" s="18"/>
      <c r="ABM12" s="18"/>
      <c r="ABN12" s="18"/>
      <c r="ABO12" s="18"/>
      <c r="ABP12" s="18"/>
      <c r="ABQ12" s="18"/>
      <c r="ABR12" s="18"/>
      <c r="ABS12" s="18"/>
      <c r="ABT12" s="18"/>
      <c r="ABU12" s="18"/>
      <c r="ABV12" s="18"/>
      <c r="ABW12" s="18"/>
      <c r="ABX12" s="18"/>
      <c r="ABY12" s="18"/>
      <c r="ABZ12" s="18"/>
      <c r="ACA12" s="18"/>
      <c r="ACB12" s="18"/>
      <c r="ACC12" s="18"/>
      <c r="ACD12" s="18"/>
      <c r="ACE12" s="18"/>
      <c r="ACF12" s="18"/>
      <c r="ACG12" s="18"/>
      <c r="ACH12" s="18"/>
      <c r="ACI12" s="18"/>
      <c r="ACJ12" s="18"/>
      <c r="ACK12" s="18"/>
      <c r="ACL12" s="18"/>
      <c r="ACM12" s="18"/>
      <c r="ACN12" s="18"/>
      <c r="ACO12" s="18"/>
      <c r="ACP12" s="18"/>
      <c r="ACQ12" s="18"/>
      <c r="ACR12" s="18"/>
      <c r="ACS12" s="18"/>
      <c r="ACT12" s="18"/>
      <c r="ACU12" s="18"/>
      <c r="ACV12" s="18"/>
      <c r="ACW12" s="18"/>
      <c r="ACX12" s="18"/>
      <c r="ACY12" s="18"/>
      <c r="ACZ12" s="18"/>
      <c r="ADA12" s="18"/>
      <c r="ADB12" s="18"/>
      <c r="ADC12" s="18"/>
      <c r="ADD12" s="18"/>
      <c r="ADE12" s="18"/>
      <c r="ADF12" s="18"/>
      <c r="ADG12" s="18"/>
      <c r="ADH12" s="18"/>
      <c r="ADI12" s="18"/>
      <c r="ADJ12" s="18"/>
      <c r="ADK12" s="18"/>
      <c r="ADL12" s="18"/>
      <c r="ADM12" s="18"/>
      <c r="ADN12" s="18"/>
      <c r="ADO12" s="18"/>
      <c r="ADP12" s="18"/>
      <c r="ADQ12" s="18"/>
      <c r="ADR12" s="18"/>
      <c r="ADS12" s="18"/>
      <c r="ADT12" s="18"/>
      <c r="ADU12" s="18"/>
      <c r="ADV12" s="18"/>
      <c r="ADW12" s="18"/>
      <c r="ADX12" s="18"/>
      <c r="ADY12" s="18"/>
      <c r="ADZ12" s="18"/>
      <c r="AEA12" s="18"/>
      <c r="AEB12" s="18"/>
      <c r="AEC12" s="18"/>
      <c r="AED12" s="18"/>
      <c r="AEE12" s="18"/>
      <c r="AEF12" s="18"/>
      <c r="AEG12" s="18"/>
      <c r="AEH12" s="18"/>
      <c r="AEI12" s="18"/>
      <c r="AEJ12" s="18"/>
      <c r="AEK12" s="18"/>
      <c r="AEL12" s="18"/>
      <c r="AEM12" s="18"/>
      <c r="AEN12" s="18"/>
      <c r="AEO12" s="18"/>
      <c r="AEP12" s="18"/>
      <c r="AEQ12" s="18"/>
      <c r="AER12" s="18"/>
      <c r="AES12" s="18"/>
      <c r="AET12" s="18"/>
      <c r="AEU12" s="18"/>
      <c r="AEV12" s="18"/>
      <c r="AEW12" s="18"/>
      <c r="AEX12" s="18"/>
      <c r="AEY12" s="18"/>
      <c r="AEZ12" s="18"/>
      <c r="AFA12" s="18"/>
      <c r="AFB12" s="18"/>
      <c r="AFC12" s="18"/>
      <c r="AFD12" s="18"/>
      <c r="AFE12" s="18"/>
      <c r="AFF12" s="18"/>
      <c r="AFG12" s="18"/>
      <c r="AFH12" s="18"/>
      <c r="AFI12" s="18"/>
      <c r="AFJ12" s="18"/>
      <c r="AFK12" s="18"/>
      <c r="AFL12" s="18"/>
      <c r="AFM12" s="18"/>
      <c r="AFN12" s="18"/>
      <c r="AFO12" s="18"/>
      <c r="AFP12" s="18"/>
      <c r="AFQ12" s="18"/>
      <c r="AFR12" s="18"/>
      <c r="AFS12" s="18"/>
      <c r="AFT12" s="18"/>
      <c r="AFU12" s="18"/>
      <c r="AFV12" s="18"/>
      <c r="AFW12" s="18"/>
      <c r="AFX12" s="18"/>
      <c r="AFY12" s="18"/>
      <c r="AFZ12" s="18"/>
      <c r="AGA12" s="18"/>
      <c r="AGB12" s="18"/>
      <c r="AGC12" s="18"/>
      <c r="AGD12" s="18"/>
      <c r="AGE12" s="18"/>
      <c r="AGF12" s="18"/>
      <c r="AGG12" s="18"/>
      <c r="AGH12" s="18"/>
      <c r="AGI12" s="18"/>
      <c r="AGJ12" s="18"/>
      <c r="AGK12" s="18"/>
      <c r="AGL12" s="18"/>
      <c r="AGM12" s="18"/>
      <c r="AGN12" s="18"/>
      <c r="AGO12" s="18"/>
      <c r="AGP12" s="18"/>
      <c r="AGQ12" s="18"/>
      <c r="AGR12" s="18"/>
      <c r="AGS12" s="18"/>
      <c r="AGT12" s="18"/>
      <c r="AGU12" s="18"/>
      <c r="AGV12" s="18"/>
      <c r="AGW12" s="18"/>
      <c r="AGX12" s="18"/>
      <c r="AGY12" s="18"/>
      <c r="AGZ12" s="18"/>
      <c r="AHA12" s="18"/>
      <c r="AHB12" s="18"/>
      <c r="AHC12" s="18"/>
      <c r="AHD12" s="18"/>
      <c r="AHE12" s="18"/>
      <c r="AHF12" s="18"/>
      <c r="AHG12" s="18"/>
      <c r="AHH12" s="18"/>
      <c r="AHI12" s="18"/>
      <c r="AHJ12" s="18"/>
      <c r="AHK12" s="18"/>
      <c r="AHL12" s="18"/>
      <c r="AHM12" s="18"/>
      <c r="AHN12" s="18"/>
      <c r="AHO12" s="18"/>
      <c r="AHP12" s="18"/>
      <c r="AHQ12" s="18"/>
      <c r="AHR12" s="18"/>
      <c r="AHS12" s="18"/>
      <c r="AHT12" s="18"/>
      <c r="AHU12" s="18"/>
      <c r="AHV12" s="18"/>
      <c r="AHW12" s="18"/>
      <c r="AHX12" s="18"/>
      <c r="AHY12" s="18"/>
      <c r="AHZ12" s="18"/>
      <c r="AIA12" s="18"/>
      <c r="AIB12" s="18"/>
      <c r="AIC12" s="18"/>
      <c r="AID12" s="18"/>
      <c r="AIE12" s="18"/>
      <c r="AIF12" s="18"/>
      <c r="AIG12" s="18"/>
      <c r="AIH12" s="18"/>
      <c r="AII12" s="18"/>
      <c r="AIJ12" s="18"/>
      <c r="AIK12" s="18"/>
      <c r="AIL12" s="18"/>
      <c r="AIM12" s="18"/>
      <c r="AIN12" s="18"/>
      <c r="AIO12" s="18"/>
      <c r="AIP12" s="18"/>
      <c r="AIQ12" s="18"/>
      <c r="AIR12" s="18"/>
      <c r="AIS12" s="18"/>
      <c r="AIT12" s="18"/>
      <c r="AIU12" s="18"/>
      <c r="AIV12" s="18"/>
      <c r="AIW12" s="18"/>
      <c r="AIX12" s="18"/>
      <c r="AIY12" s="18"/>
      <c r="AIZ12" s="18"/>
      <c r="AJA12" s="18"/>
      <c r="AJB12" s="18"/>
      <c r="AJC12" s="18"/>
      <c r="AJD12" s="18"/>
      <c r="AJE12" s="18"/>
      <c r="AJF12" s="18"/>
      <c r="AJG12" s="18"/>
      <c r="AJH12" s="18"/>
      <c r="AJI12" s="18"/>
      <c r="AJJ12" s="18"/>
      <c r="AJK12" s="18"/>
      <c r="AJL12" s="18"/>
      <c r="AJM12" s="18"/>
      <c r="AJN12" s="18"/>
      <c r="AJO12" s="18"/>
      <c r="AJP12" s="18"/>
      <c r="AJQ12" s="18"/>
      <c r="AJR12" s="18"/>
      <c r="AJS12" s="18"/>
      <c r="AJT12" s="18"/>
      <c r="AJU12" s="18"/>
      <c r="AJV12" s="18"/>
      <c r="AJW12" s="18"/>
      <c r="AJX12" s="18"/>
      <c r="AJY12" s="18"/>
      <c r="AJZ12" s="18"/>
      <c r="AKA12" s="18"/>
      <c r="AKB12" s="18"/>
      <c r="AKC12" s="18"/>
      <c r="AKD12" s="18"/>
      <c r="AKE12" s="18"/>
      <c r="AKF12" s="18"/>
      <c r="AKG12" s="18"/>
      <c r="AKH12" s="18"/>
      <c r="AKI12" s="18"/>
      <c r="AKJ12" s="18"/>
      <c r="AKK12" s="18"/>
      <c r="AKL12" s="18"/>
      <c r="AKM12" s="18"/>
      <c r="AKN12" s="18"/>
      <c r="AKO12" s="18"/>
      <c r="AKP12" s="18"/>
      <c r="AKQ12" s="18"/>
      <c r="AKR12" s="18"/>
      <c r="AKS12" s="18"/>
      <c r="AKT12" s="18"/>
      <c r="AKU12" s="18"/>
      <c r="AKV12" s="18"/>
      <c r="AKW12" s="18"/>
      <c r="AKX12" s="18"/>
      <c r="AKY12" s="18"/>
      <c r="AKZ12" s="18"/>
      <c r="ALA12" s="18"/>
      <c r="ALB12" s="18"/>
      <c r="ALC12" s="18"/>
      <c r="ALD12" s="18"/>
      <c r="ALE12" s="18"/>
      <c r="ALF12" s="18"/>
      <c r="ALG12" s="18"/>
      <c r="ALH12" s="18"/>
      <c r="ALI12" s="18"/>
      <c r="ALJ12" s="18"/>
      <c r="ALK12" s="18"/>
      <c r="ALL12" s="18"/>
      <c r="ALM12" s="18"/>
      <c r="ALN12" s="18"/>
      <c r="ALO12" s="18"/>
      <c r="ALP12" s="18"/>
      <c r="ALQ12" s="18"/>
      <c r="ALR12" s="18"/>
      <c r="ALS12" s="18"/>
      <c r="ALT12" s="18"/>
      <c r="ALU12" s="18"/>
      <c r="ALV12" s="18"/>
      <c r="ALW12" s="18"/>
      <c r="ALX12" s="18"/>
      <c r="ALY12" s="18"/>
      <c r="ALZ12" s="18"/>
      <c r="AMA12" s="18"/>
      <c r="AMB12" s="18"/>
      <c r="AMC12" s="18"/>
      <c r="AMD12" s="18"/>
      <c r="AME12" s="18"/>
      <c r="AMF12" s="18"/>
      <c r="AMG12" s="18"/>
      <c r="AMH12" s="18"/>
      <c r="AMI12" s="18"/>
      <c r="AMJ12" s="18"/>
      <c r="AMK12" s="18"/>
      <c r="AML12" s="18"/>
      <c r="AMM12" s="18"/>
      <c r="AMN12" s="18"/>
      <c r="AMO12" s="18"/>
      <c r="AMP12" s="18"/>
      <c r="AMQ12" s="18"/>
      <c r="AMR12" s="18"/>
      <c r="AMS12" s="18"/>
      <c r="AMT12" s="18"/>
      <c r="AMU12" s="18"/>
      <c r="AMV12" s="18"/>
      <c r="AMW12" s="18"/>
      <c r="AMX12" s="18"/>
      <c r="AMY12" s="18"/>
      <c r="AMZ12" s="18"/>
      <c r="ANA12" s="18"/>
      <c r="ANB12" s="18"/>
      <c r="ANC12" s="18"/>
      <c r="AND12" s="18"/>
      <c r="ANE12" s="18"/>
      <c r="ANF12" s="18"/>
      <c r="ANG12" s="18"/>
      <c r="ANH12" s="18"/>
      <c r="ANI12" s="18"/>
      <c r="ANJ12" s="18"/>
      <c r="ANK12" s="18"/>
      <c r="ANL12" s="18"/>
      <c r="ANM12" s="18"/>
      <c r="ANN12" s="18"/>
      <c r="ANO12" s="18"/>
      <c r="ANP12" s="18"/>
      <c r="ANQ12" s="18"/>
      <c r="ANR12" s="18"/>
      <c r="ANS12" s="18"/>
      <c r="ANT12" s="18"/>
      <c r="ANU12" s="18"/>
      <c r="ANV12" s="18"/>
      <c r="ANW12" s="18"/>
      <c r="ANX12" s="18"/>
      <c r="ANY12" s="18"/>
      <c r="ANZ12" s="18"/>
      <c r="AOA12" s="18"/>
      <c r="AOB12" s="18"/>
      <c r="AOC12" s="18"/>
      <c r="AOD12" s="18"/>
      <c r="AOE12" s="18"/>
      <c r="AOF12" s="18"/>
      <c r="AOG12" s="18"/>
      <c r="AOH12" s="18"/>
      <c r="AOI12" s="18"/>
      <c r="AOJ12" s="18"/>
      <c r="AOK12" s="18"/>
      <c r="AOL12" s="18"/>
      <c r="AOM12" s="18"/>
      <c r="AON12" s="18"/>
      <c r="AOO12" s="18"/>
      <c r="AOP12" s="18"/>
      <c r="AOQ12" s="18"/>
      <c r="AOR12" s="18"/>
      <c r="AOS12" s="18"/>
      <c r="AOT12" s="18"/>
      <c r="AOU12" s="18"/>
      <c r="AOV12" s="18"/>
      <c r="AOW12" s="18"/>
      <c r="AOX12" s="18"/>
      <c r="AOY12" s="18"/>
      <c r="AOZ12" s="18"/>
      <c r="APA12" s="18"/>
      <c r="APB12" s="18"/>
      <c r="APC12" s="18"/>
      <c r="APD12" s="18"/>
      <c r="APE12" s="18"/>
      <c r="APF12" s="18"/>
      <c r="APG12" s="18"/>
      <c r="APH12" s="18"/>
      <c r="API12" s="18"/>
      <c r="APJ12" s="18"/>
      <c r="APK12" s="18"/>
      <c r="APL12" s="18"/>
      <c r="APM12" s="18"/>
      <c r="APN12" s="18"/>
      <c r="APO12" s="18"/>
      <c r="APP12" s="18"/>
      <c r="APQ12" s="18"/>
      <c r="APR12" s="18"/>
      <c r="APS12" s="18"/>
      <c r="APT12" s="18"/>
      <c r="APU12" s="18"/>
      <c r="APV12" s="18"/>
      <c r="APW12" s="18"/>
      <c r="APX12" s="18"/>
      <c r="APY12" s="18"/>
      <c r="APZ12" s="18"/>
      <c r="AQA12" s="18"/>
      <c r="AQB12" s="18"/>
      <c r="AQC12" s="18"/>
      <c r="AQD12" s="18"/>
      <c r="AQE12" s="18"/>
      <c r="AQF12" s="18"/>
      <c r="AQG12" s="18"/>
      <c r="AQH12" s="18"/>
      <c r="AQI12" s="18"/>
      <c r="AQJ12" s="18"/>
      <c r="AQK12" s="18"/>
      <c r="AQL12" s="18"/>
      <c r="AQM12" s="18"/>
      <c r="AQN12" s="18"/>
      <c r="AQO12" s="18"/>
      <c r="AQP12" s="18"/>
      <c r="AQQ12" s="18"/>
      <c r="AQR12" s="18"/>
      <c r="AQS12" s="18"/>
      <c r="AQT12" s="18"/>
      <c r="AQU12" s="18"/>
      <c r="AQV12" s="18"/>
      <c r="AQW12" s="18"/>
      <c r="AQX12" s="18"/>
      <c r="AQY12" s="18"/>
      <c r="AQZ12" s="18"/>
      <c r="ARA12" s="18"/>
      <c r="ARB12" s="18"/>
      <c r="ARC12" s="18"/>
      <c r="ARD12" s="18"/>
      <c r="ARE12" s="18"/>
      <c r="ARF12" s="18"/>
      <c r="ARG12" s="18"/>
      <c r="ARH12" s="18"/>
      <c r="ARI12" s="18"/>
      <c r="ARJ12" s="18"/>
      <c r="ARK12" s="18"/>
      <c r="ARL12" s="18"/>
      <c r="ARM12" s="18"/>
      <c r="ARN12" s="18"/>
      <c r="ARO12" s="18"/>
      <c r="ARP12" s="18"/>
      <c r="ARQ12" s="18"/>
      <c r="ARR12" s="18"/>
      <c r="ARS12" s="18"/>
      <c r="ART12" s="18"/>
      <c r="ARU12" s="18"/>
      <c r="ARV12" s="18"/>
      <c r="ARW12" s="18"/>
      <c r="ARX12" s="18"/>
      <c r="ARY12" s="18"/>
      <c r="ARZ12" s="18"/>
      <c r="ASA12" s="18"/>
      <c r="ASB12" s="18"/>
      <c r="ASC12" s="18"/>
      <c r="ASD12" s="18"/>
      <c r="ASE12" s="18"/>
      <c r="ASF12" s="18"/>
      <c r="ASG12" s="18"/>
      <c r="ASH12" s="18"/>
      <c r="ASI12" s="18"/>
      <c r="ASJ12" s="18"/>
      <c r="ASK12" s="18"/>
      <c r="ASL12" s="18"/>
      <c r="ASM12" s="18"/>
      <c r="ASN12" s="18"/>
      <c r="ASO12" s="18"/>
      <c r="ASP12" s="18"/>
      <c r="ASQ12" s="18"/>
      <c r="ASR12" s="18"/>
      <c r="ASS12" s="18"/>
      <c r="AST12" s="18"/>
      <c r="ASU12" s="18"/>
      <c r="ASV12" s="18"/>
      <c r="ASW12" s="18"/>
      <c r="ASX12" s="18"/>
      <c r="ASY12" s="18"/>
      <c r="ASZ12" s="18"/>
      <c r="ATA12" s="18"/>
      <c r="ATB12" s="18"/>
      <c r="ATC12" s="18"/>
      <c r="ATD12" s="18"/>
      <c r="ATE12" s="18"/>
      <c r="ATF12" s="18"/>
      <c r="ATG12" s="18"/>
      <c r="ATH12" s="18"/>
      <c r="ATI12" s="18"/>
      <c r="ATJ12" s="18"/>
      <c r="ATK12" s="18"/>
      <c r="ATL12" s="18"/>
      <c r="ATM12" s="18"/>
      <c r="ATN12" s="18"/>
      <c r="ATO12" s="18"/>
      <c r="ATP12" s="18"/>
      <c r="ATQ12" s="18"/>
      <c r="ATR12" s="18"/>
      <c r="ATS12" s="18"/>
      <c r="ATT12" s="18"/>
      <c r="ATU12" s="18"/>
      <c r="ATV12" s="18"/>
      <c r="ATW12" s="18"/>
      <c r="ATX12" s="18"/>
      <c r="ATY12" s="18"/>
      <c r="ATZ12" s="18"/>
      <c r="AUA12" s="18"/>
      <c r="AUB12" s="18"/>
      <c r="AUC12" s="18"/>
      <c r="AUD12" s="18"/>
      <c r="AUE12" s="18"/>
      <c r="AUF12" s="18"/>
      <c r="AUG12" s="18"/>
      <c r="AUH12" s="18"/>
      <c r="AUI12" s="18"/>
      <c r="AUJ12" s="18"/>
      <c r="AUK12" s="18"/>
      <c r="AUL12" s="18"/>
      <c r="AUM12" s="18"/>
      <c r="AUN12" s="18"/>
      <c r="AUO12" s="18"/>
      <c r="AUP12" s="18"/>
      <c r="AUQ12" s="18"/>
      <c r="AUR12" s="18"/>
      <c r="AUS12" s="18"/>
      <c r="AUT12" s="18"/>
      <c r="AUU12" s="18"/>
      <c r="AUV12" s="18"/>
      <c r="AUW12" s="18"/>
      <c r="AUX12" s="18"/>
      <c r="AUY12" s="18"/>
      <c r="AUZ12" s="18"/>
      <c r="AVA12" s="18"/>
      <c r="AVB12" s="18"/>
      <c r="AVC12" s="18"/>
      <c r="AVD12" s="18"/>
      <c r="AVE12" s="18"/>
      <c r="AVF12" s="18"/>
      <c r="AVG12" s="18"/>
      <c r="AVH12" s="18"/>
      <c r="AVI12" s="18"/>
      <c r="AVJ12" s="18"/>
      <c r="AVK12" s="18"/>
      <c r="AVL12" s="18"/>
      <c r="AVM12" s="18"/>
      <c r="AVN12" s="18"/>
      <c r="AVO12" s="18"/>
      <c r="AVP12" s="18"/>
      <c r="AVQ12" s="18"/>
      <c r="AVR12" s="18"/>
      <c r="AVS12" s="18"/>
      <c r="AVT12" s="18"/>
      <c r="AVU12" s="18"/>
      <c r="AVV12" s="18"/>
      <c r="AVW12" s="18"/>
      <c r="AVX12" s="18"/>
      <c r="AVY12" s="18"/>
      <c r="AVZ12" s="18"/>
      <c r="AWA12" s="18"/>
      <c r="AWB12" s="18"/>
      <c r="AWC12" s="18"/>
      <c r="AWD12" s="18"/>
      <c r="AWE12" s="18"/>
      <c r="AWF12" s="18"/>
      <c r="AWG12" s="18"/>
      <c r="AWH12" s="18"/>
      <c r="AWI12" s="18"/>
      <c r="AWJ12" s="18"/>
      <c r="AWK12" s="18"/>
      <c r="AWL12" s="18"/>
      <c r="AWM12" s="18"/>
      <c r="AWN12" s="18"/>
      <c r="AWO12" s="18"/>
      <c r="AWP12" s="18"/>
      <c r="AWQ12" s="18"/>
      <c r="AWR12" s="18"/>
      <c r="AWS12" s="18"/>
      <c r="AWT12" s="18"/>
      <c r="AWU12" s="18"/>
      <c r="AWV12" s="18"/>
      <c r="AWW12" s="18"/>
      <c r="AWX12" s="18"/>
      <c r="AWY12" s="18"/>
      <c r="AWZ12" s="18"/>
      <c r="AXA12" s="18"/>
      <c r="AXB12" s="18"/>
      <c r="AXC12" s="18"/>
      <c r="AXD12" s="18"/>
      <c r="AXE12" s="18"/>
      <c r="AXF12" s="18"/>
      <c r="AXG12" s="18"/>
      <c r="AXH12" s="18"/>
      <c r="AXI12" s="18"/>
      <c r="AXJ12" s="18"/>
      <c r="AXK12" s="18"/>
      <c r="AXL12" s="18"/>
      <c r="AXM12" s="18"/>
      <c r="AXN12" s="18"/>
      <c r="AXO12" s="18"/>
      <c r="AXP12" s="18"/>
      <c r="AXQ12" s="18"/>
      <c r="AXR12" s="18"/>
      <c r="AXS12" s="18"/>
      <c r="AXT12" s="18"/>
      <c r="AXU12" s="18"/>
      <c r="AXV12" s="18"/>
      <c r="AXW12" s="18"/>
      <c r="AXX12" s="18"/>
      <c r="AXY12" s="18"/>
      <c r="AXZ12" s="18"/>
      <c r="AYA12" s="18"/>
      <c r="AYB12" s="18"/>
      <c r="AYC12" s="18"/>
      <c r="AYD12" s="18"/>
      <c r="AYE12" s="18"/>
      <c r="AYF12" s="18"/>
      <c r="AYG12" s="18"/>
      <c r="AYH12" s="18"/>
      <c r="AYI12" s="18"/>
      <c r="AYJ12" s="18"/>
      <c r="AYK12" s="18"/>
      <c r="AYL12" s="18"/>
      <c r="AYM12" s="18"/>
      <c r="AYN12" s="18"/>
      <c r="AYO12" s="18"/>
      <c r="AYP12" s="18"/>
      <c r="AYQ12" s="18"/>
      <c r="AYR12" s="18"/>
      <c r="AYS12" s="18"/>
      <c r="AYT12" s="18"/>
      <c r="AYU12" s="18"/>
      <c r="AYV12" s="18"/>
      <c r="AYW12" s="18"/>
      <c r="AYX12" s="18"/>
      <c r="AYY12" s="18"/>
      <c r="AYZ12" s="18"/>
      <c r="AZA12" s="18"/>
      <c r="AZB12" s="18"/>
      <c r="AZC12" s="18"/>
      <c r="AZD12" s="18"/>
      <c r="AZE12" s="18"/>
      <c r="AZF12" s="18"/>
      <c r="AZG12" s="18"/>
      <c r="AZH12" s="18"/>
      <c r="AZI12" s="18"/>
      <c r="AZJ12" s="18"/>
      <c r="AZK12" s="18"/>
      <c r="AZL12" s="18"/>
      <c r="AZM12" s="18"/>
      <c r="AZN12" s="18"/>
      <c r="AZO12" s="18"/>
      <c r="AZP12" s="18"/>
      <c r="AZQ12" s="18"/>
      <c r="AZR12" s="18"/>
      <c r="AZS12" s="18"/>
      <c r="AZT12" s="18"/>
      <c r="AZU12" s="18"/>
      <c r="AZV12" s="18"/>
      <c r="AZW12" s="18"/>
      <c r="AZX12" s="18"/>
      <c r="AZY12" s="18"/>
      <c r="AZZ12" s="18"/>
      <c r="BAA12" s="18"/>
      <c r="BAB12" s="18"/>
      <c r="BAC12" s="18"/>
      <c r="BAD12" s="18"/>
      <c r="BAE12" s="18"/>
      <c r="BAF12" s="18"/>
      <c r="BAG12" s="18"/>
      <c r="BAH12" s="18"/>
      <c r="BAI12" s="18"/>
      <c r="BAJ12" s="18"/>
      <c r="BAK12" s="18"/>
      <c r="BAL12" s="18"/>
      <c r="BAM12" s="18"/>
      <c r="BAN12" s="18"/>
      <c r="BAO12" s="18"/>
      <c r="BAP12" s="18"/>
      <c r="BAQ12" s="18"/>
      <c r="BAR12" s="18"/>
      <c r="BAS12" s="18"/>
      <c r="BAT12" s="18"/>
      <c r="BAU12" s="18"/>
      <c r="BAV12" s="18"/>
      <c r="BAW12" s="18"/>
      <c r="BAX12" s="18"/>
      <c r="BAY12" s="18"/>
      <c r="BAZ12" s="18"/>
      <c r="BBA12" s="18"/>
      <c r="BBB12" s="18"/>
      <c r="BBC12" s="18"/>
      <c r="BBD12" s="18"/>
      <c r="BBE12" s="18"/>
      <c r="BBF12" s="18"/>
      <c r="BBG12" s="18"/>
      <c r="BBH12" s="18"/>
      <c r="BBI12" s="18"/>
      <c r="BBJ12" s="18"/>
      <c r="BBK12" s="18"/>
      <c r="BBL12" s="18"/>
      <c r="BBM12" s="18"/>
      <c r="BBN12" s="18"/>
      <c r="BBO12" s="18"/>
      <c r="BBP12" s="18"/>
      <c r="BBQ12" s="18"/>
      <c r="BBR12" s="18"/>
      <c r="BBS12" s="18"/>
      <c r="BBT12" s="18"/>
      <c r="BBU12" s="18"/>
      <c r="BBV12" s="18"/>
      <c r="BBW12" s="18"/>
      <c r="BBX12" s="18"/>
      <c r="BBY12" s="18"/>
      <c r="BBZ12" s="18"/>
      <c r="BCA12" s="18"/>
      <c r="BCB12" s="18"/>
      <c r="BCC12" s="18"/>
      <c r="BCD12" s="18"/>
      <c r="BCE12" s="18"/>
      <c r="BCF12" s="18"/>
      <c r="BCG12" s="18"/>
      <c r="BCH12" s="18"/>
      <c r="BCI12" s="18"/>
      <c r="BCJ12" s="18"/>
      <c r="BCK12" s="18"/>
      <c r="BCL12" s="18"/>
      <c r="BCM12" s="18"/>
      <c r="BCN12" s="18"/>
      <c r="BCO12" s="18"/>
      <c r="BCP12" s="18"/>
      <c r="BCQ12" s="18"/>
      <c r="BCR12" s="18"/>
      <c r="BCS12" s="18"/>
      <c r="BCT12" s="18"/>
      <c r="BCU12" s="18"/>
      <c r="BCV12" s="18"/>
      <c r="BCW12" s="18"/>
      <c r="BCX12" s="18"/>
      <c r="BCY12" s="18"/>
      <c r="BCZ12" s="18"/>
      <c r="BDA12" s="18"/>
      <c r="BDB12" s="18"/>
      <c r="BDC12" s="18"/>
      <c r="BDD12" s="18"/>
      <c r="BDE12" s="18"/>
      <c r="BDF12" s="18"/>
      <c r="BDG12" s="18"/>
      <c r="BDH12" s="18"/>
      <c r="BDI12" s="18"/>
      <c r="BDJ12" s="18"/>
      <c r="BDK12" s="18"/>
      <c r="BDL12" s="18"/>
      <c r="BDM12" s="18"/>
      <c r="BDN12" s="18"/>
      <c r="BDO12" s="18"/>
      <c r="BDP12" s="18"/>
      <c r="BDQ12" s="18"/>
      <c r="BDR12" s="18"/>
      <c r="BDS12" s="18"/>
      <c r="BDT12" s="18"/>
      <c r="BDU12" s="18"/>
      <c r="BDV12" s="18"/>
      <c r="BDW12" s="18"/>
      <c r="BDX12" s="18"/>
      <c r="BDY12" s="18"/>
      <c r="BDZ12" s="18"/>
      <c r="BEA12" s="18"/>
      <c r="BEB12" s="18"/>
      <c r="BEC12" s="18"/>
      <c r="BED12" s="18"/>
      <c r="BEE12" s="18"/>
      <c r="BEF12" s="18"/>
      <c r="BEG12" s="18"/>
      <c r="BEH12" s="18"/>
      <c r="BEI12" s="18"/>
      <c r="BEJ12" s="18"/>
      <c r="BEK12" s="18"/>
      <c r="BEL12" s="18"/>
      <c r="BEM12" s="18"/>
      <c r="BEN12" s="18"/>
      <c r="BEO12" s="18"/>
      <c r="BEP12" s="18"/>
      <c r="BEQ12" s="18"/>
      <c r="BER12" s="18"/>
      <c r="BES12" s="18"/>
      <c r="BET12" s="18"/>
      <c r="BEU12" s="18"/>
      <c r="BEV12" s="18"/>
      <c r="BEW12" s="18"/>
      <c r="BEX12" s="18"/>
      <c r="BEY12" s="18"/>
      <c r="BEZ12" s="18"/>
      <c r="BFA12" s="18"/>
      <c r="BFB12" s="18"/>
      <c r="BFC12" s="18"/>
      <c r="BFD12" s="18"/>
      <c r="BFE12" s="18"/>
      <c r="BFF12" s="18"/>
      <c r="BFG12" s="18"/>
      <c r="BFH12" s="18"/>
      <c r="BFI12" s="18"/>
      <c r="BFJ12" s="18"/>
      <c r="BFK12" s="18"/>
      <c r="BFL12" s="18"/>
      <c r="BFM12" s="18"/>
      <c r="BFN12" s="18"/>
      <c r="BFO12" s="18"/>
      <c r="BFP12" s="18"/>
      <c r="BFQ12" s="18"/>
      <c r="BFR12" s="18"/>
      <c r="BFS12" s="18"/>
      <c r="BFT12" s="18"/>
      <c r="BFU12" s="18"/>
      <c r="BFV12" s="18"/>
      <c r="BFW12" s="18"/>
      <c r="BFX12" s="18"/>
      <c r="BFY12" s="18"/>
      <c r="BFZ12" s="18"/>
      <c r="BGA12" s="18"/>
      <c r="BGB12" s="18"/>
      <c r="BGC12" s="18"/>
      <c r="BGD12" s="18"/>
      <c r="BGE12" s="18"/>
      <c r="BGF12" s="18"/>
      <c r="BGG12" s="18"/>
      <c r="BGH12" s="18"/>
      <c r="BGI12" s="18"/>
      <c r="BGJ12" s="18"/>
      <c r="BGK12" s="18"/>
      <c r="BGL12" s="18"/>
      <c r="BGM12" s="18"/>
      <c r="BGN12" s="18"/>
      <c r="BGO12" s="18"/>
      <c r="BGP12" s="18"/>
      <c r="BGQ12" s="18"/>
      <c r="BGR12" s="18"/>
      <c r="BGS12" s="18"/>
      <c r="BGT12" s="18"/>
      <c r="BGU12" s="18"/>
      <c r="BGV12" s="18"/>
      <c r="BGW12" s="18"/>
      <c r="BGX12" s="18"/>
      <c r="BGY12" s="18"/>
      <c r="BGZ12" s="18"/>
      <c r="BHA12" s="18"/>
      <c r="BHB12" s="18"/>
      <c r="BHC12" s="18"/>
      <c r="BHD12" s="18"/>
      <c r="BHE12" s="18"/>
      <c r="BHF12" s="18"/>
      <c r="BHG12" s="18"/>
      <c r="BHH12" s="18"/>
      <c r="BHI12" s="18"/>
      <c r="BHJ12" s="18"/>
      <c r="BHK12" s="18"/>
      <c r="BHL12" s="18"/>
      <c r="BHM12" s="18"/>
      <c r="BHN12" s="18"/>
      <c r="BHO12" s="18"/>
      <c r="BHP12" s="18"/>
      <c r="BHQ12" s="18"/>
      <c r="BHR12" s="18"/>
      <c r="BHS12" s="18"/>
      <c r="BHT12" s="18"/>
      <c r="BHU12" s="18"/>
      <c r="BHV12" s="18"/>
      <c r="BHW12" s="18"/>
      <c r="BHX12" s="18"/>
      <c r="BHY12" s="18"/>
      <c r="BHZ12" s="18"/>
      <c r="BIA12" s="18"/>
      <c r="BIB12" s="18"/>
      <c r="BIC12" s="18"/>
      <c r="BID12" s="18"/>
      <c r="BIE12" s="18"/>
      <c r="BIF12" s="18"/>
      <c r="BIG12" s="18"/>
      <c r="BIH12" s="18"/>
      <c r="BII12" s="18"/>
      <c r="BIJ12" s="18"/>
      <c r="BIK12" s="18"/>
      <c r="BIL12" s="18"/>
      <c r="BIM12" s="18"/>
      <c r="BIN12" s="18"/>
      <c r="BIO12" s="18"/>
      <c r="BIP12" s="18"/>
      <c r="BIQ12" s="18"/>
      <c r="BIR12" s="18"/>
      <c r="BIS12" s="18"/>
      <c r="BIT12" s="18"/>
      <c r="BIU12" s="18"/>
      <c r="BIV12" s="18"/>
      <c r="BIW12" s="18"/>
      <c r="BIX12" s="18"/>
      <c r="BIY12" s="18"/>
      <c r="BIZ12" s="18"/>
      <c r="BJA12" s="18"/>
      <c r="BJB12" s="18"/>
      <c r="BJC12" s="18"/>
      <c r="BJD12" s="18"/>
      <c r="BJE12" s="18"/>
      <c r="BJF12" s="18"/>
      <c r="BJG12" s="18"/>
      <c r="BJH12" s="18"/>
      <c r="BJI12" s="18"/>
      <c r="BJJ12" s="18"/>
      <c r="BJK12" s="18"/>
      <c r="BJL12" s="18"/>
      <c r="BJM12" s="18"/>
      <c r="BJN12" s="18"/>
      <c r="BJO12" s="18"/>
      <c r="BJP12" s="18"/>
      <c r="BJQ12" s="18"/>
      <c r="BJR12" s="18"/>
      <c r="BJS12" s="18"/>
      <c r="BJT12" s="18"/>
      <c r="BJU12" s="18"/>
      <c r="BJV12" s="18"/>
      <c r="BJW12" s="18"/>
      <c r="BJX12" s="18"/>
      <c r="BJY12" s="18"/>
      <c r="BJZ12" s="18"/>
      <c r="BKA12" s="18"/>
      <c r="BKB12" s="18"/>
      <c r="BKC12" s="18"/>
      <c r="BKD12" s="18"/>
      <c r="BKE12" s="18"/>
      <c r="BKF12" s="18"/>
      <c r="BKG12" s="18"/>
      <c r="BKH12" s="18"/>
      <c r="BKI12" s="18"/>
      <c r="BKJ12" s="18"/>
      <c r="BKK12" s="18"/>
      <c r="BKL12" s="18"/>
      <c r="BKM12" s="18"/>
      <c r="BKN12" s="18"/>
      <c r="BKO12" s="18"/>
      <c r="BKP12" s="18"/>
      <c r="BKQ12" s="18"/>
      <c r="BKR12" s="18"/>
      <c r="BKS12" s="18"/>
      <c r="BKT12" s="18"/>
      <c r="BKU12" s="18"/>
      <c r="BKV12" s="18"/>
      <c r="BKW12" s="18"/>
      <c r="BKX12" s="18"/>
      <c r="BKY12" s="18"/>
      <c r="BKZ12" s="18"/>
      <c r="BLA12" s="18"/>
      <c r="BLB12" s="18"/>
      <c r="BLC12" s="18"/>
      <c r="BLD12" s="18"/>
      <c r="BLE12" s="18"/>
      <c r="BLF12" s="18"/>
      <c r="BLG12" s="18"/>
      <c r="BLH12" s="18"/>
      <c r="BLI12" s="18"/>
      <c r="BLJ12" s="18"/>
      <c r="BLK12" s="18"/>
      <c r="BLL12" s="18"/>
      <c r="BLM12" s="18"/>
      <c r="BLN12" s="18"/>
      <c r="BLO12" s="18"/>
      <c r="BLP12" s="18"/>
      <c r="BLQ12" s="18"/>
      <c r="BLR12" s="18"/>
      <c r="BLS12" s="18"/>
      <c r="BLT12" s="18"/>
      <c r="BLU12" s="18"/>
      <c r="BLV12" s="18"/>
      <c r="BLW12" s="18"/>
      <c r="BLX12" s="18"/>
      <c r="BLY12" s="18"/>
      <c r="BLZ12" s="18"/>
      <c r="BMA12" s="18"/>
      <c r="BMB12" s="18"/>
      <c r="BMC12" s="18"/>
      <c r="BMD12" s="18"/>
      <c r="BME12" s="18"/>
      <c r="BMF12" s="18"/>
      <c r="BMG12" s="18"/>
      <c r="BMH12" s="18"/>
      <c r="BMI12" s="18"/>
      <c r="BMJ12" s="18"/>
      <c r="BMK12" s="18"/>
      <c r="BML12" s="18"/>
      <c r="BMM12" s="18"/>
      <c r="BMN12" s="18"/>
      <c r="BMO12" s="18"/>
      <c r="BMP12" s="18"/>
      <c r="BMQ12" s="18"/>
      <c r="BMR12" s="18"/>
      <c r="BMS12" s="18"/>
      <c r="BMT12" s="18"/>
    </row>
    <row r="13" spans="1:1710" s="115" customFormat="1" ht="16.149999999999999" customHeight="1" thickBot="1" x14ac:dyDescent="0.25">
      <c r="A13" s="293" t="s">
        <v>298</v>
      </c>
      <c r="B13" s="298"/>
      <c r="C13" s="86"/>
      <c r="D13" s="87"/>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c r="KZ13" s="18"/>
      <c r="LA13" s="18"/>
      <c r="LB13" s="18"/>
      <c r="LC13" s="18"/>
      <c r="LD13" s="18"/>
      <c r="LE13" s="18"/>
      <c r="LF13" s="18"/>
      <c r="LG13" s="18"/>
      <c r="LH13" s="18"/>
      <c r="LI13" s="18"/>
      <c r="LJ13" s="18"/>
      <c r="LK13" s="18"/>
      <c r="LL13" s="18"/>
      <c r="LM13" s="18"/>
      <c r="LN13" s="18"/>
      <c r="LO13" s="18"/>
      <c r="LP13" s="18"/>
      <c r="LQ13" s="18"/>
      <c r="LR13" s="18"/>
      <c r="LS13" s="18"/>
      <c r="LT13" s="18"/>
      <c r="LU13" s="18"/>
      <c r="LV13" s="18"/>
      <c r="LW13" s="18"/>
      <c r="LX13" s="18"/>
      <c r="LY13" s="18"/>
      <c r="LZ13" s="18"/>
      <c r="MA13" s="18"/>
      <c r="MB13" s="18"/>
      <c r="MC13" s="18"/>
      <c r="MD13" s="18"/>
      <c r="ME13" s="18"/>
      <c r="MF13" s="18"/>
      <c r="MG13" s="18"/>
      <c r="MH13" s="18"/>
      <c r="MI13" s="18"/>
      <c r="MJ13" s="18"/>
      <c r="MK13" s="18"/>
      <c r="ML13" s="18"/>
      <c r="MM13" s="18"/>
      <c r="MN13" s="18"/>
      <c r="MO13" s="18"/>
      <c r="MP13" s="18"/>
      <c r="MQ13" s="18"/>
      <c r="MR13" s="18"/>
      <c r="MS13" s="18"/>
      <c r="MT13" s="18"/>
      <c r="MU13" s="18"/>
      <c r="MV13" s="18"/>
      <c r="MW13" s="18"/>
      <c r="MX13" s="18"/>
      <c r="MY13" s="18"/>
      <c r="MZ13" s="18"/>
      <c r="NA13" s="18"/>
      <c r="NB13" s="18"/>
      <c r="NC13" s="18"/>
      <c r="ND13" s="18"/>
      <c r="NE13" s="18"/>
      <c r="NF13" s="18"/>
      <c r="NG13" s="18"/>
      <c r="NH13" s="18"/>
      <c r="NI13" s="18"/>
      <c r="NJ13" s="18"/>
      <c r="NK13" s="18"/>
      <c r="NL13" s="18"/>
      <c r="NM13" s="18"/>
      <c r="NN13" s="18"/>
      <c r="NO13" s="18"/>
      <c r="NP13" s="18"/>
      <c r="NQ13" s="18"/>
      <c r="NR13" s="18"/>
      <c r="NS13" s="18"/>
      <c r="NT13" s="18"/>
      <c r="NU13" s="18"/>
      <c r="NV13" s="18"/>
      <c r="NW13" s="18"/>
      <c r="NX13" s="18"/>
      <c r="NY13" s="18"/>
      <c r="NZ13" s="18"/>
      <c r="OA13" s="18"/>
      <c r="OB13" s="18"/>
      <c r="OC13" s="18"/>
      <c r="OD13" s="18"/>
      <c r="OE13" s="18"/>
      <c r="OF13" s="18"/>
      <c r="OG13" s="18"/>
      <c r="OH13" s="18"/>
      <c r="OI13" s="18"/>
      <c r="OJ13" s="18"/>
      <c r="OK13" s="18"/>
      <c r="OL13" s="18"/>
      <c r="OM13" s="18"/>
      <c r="ON13" s="18"/>
      <c r="OO13" s="18"/>
      <c r="OP13" s="18"/>
      <c r="OQ13" s="18"/>
      <c r="OR13" s="18"/>
      <c r="OS13" s="18"/>
      <c r="OT13" s="18"/>
      <c r="OU13" s="18"/>
      <c r="OV13" s="18"/>
      <c r="OW13" s="18"/>
      <c r="OX13" s="18"/>
      <c r="OY13" s="18"/>
      <c r="OZ13" s="18"/>
      <c r="PA13" s="18"/>
      <c r="PB13" s="18"/>
      <c r="PC13" s="18"/>
      <c r="PD13" s="18"/>
      <c r="PE13" s="18"/>
      <c r="PF13" s="18"/>
      <c r="PG13" s="18"/>
      <c r="PH13" s="18"/>
      <c r="PI13" s="18"/>
      <c r="PJ13" s="18"/>
      <c r="PK13" s="18"/>
      <c r="PL13" s="18"/>
      <c r="PM13" s="18"/>
      <c r="PN13" s="18"/>
      <c r="PO13" s="18"/>
      <c r="PP13" s="18"/>
      <c r="PQ13" s="18"/>
      <c r="PR13" s="18"/>
      <c r="PS13" s="18"/>
      <c r="PT13" s="18"/>
      <c r="PU13" s="18"/>
      <c r="PV13" s="18"/>
      <c r="PW13" s="18"/>
      <c r="PX13" s="18"/>
      <c r="PY13" s="18"/>
      <c r="PZ13" s="18"/>
      <c r="QA13" s="18"/>
      <c r="QB13" s="18"/>
      <c r="QC13" s="18"/>
      <c r="QD13" s="18"/>
      <c r="QE13" s="18"/>
      <c r="QF13" s="18"/>
      <c r="QG13" s="18"/>
      <c r="QH13" s="18"/>
      <c r="QI13" s="18"/>
      <c r="QJ13" s="18"/>
      <c r="QK13" s="18"/>
      <c r="QL13" s="18"/>
      <c r="QM13" s="18"/>
      <c r="QN13" s="18"/>
      <c r="QO13" s="18"/>
      <c r="QP13" s="18"/>
      <c r="QQ13" s="18"/>
      <c r="QR13" s="18"/>
      <c r="QS13" s="18"/>
      <c r="QT13" s="18"/>
      <c r="QU13" s="18"/>
      <c r="QV13" s="18"/>
      <c r="QW13" s="18"/>
      <c r="QX13" s="18"/>
      <c r="QY13" s="18"/>
      <c r="QZ13" s="18"/>
      <c r="RA13" s="18"/>
      <c r="RB13" s="18"/>
      <c r="RC13" s="18"/>
      <c r="RD13" s="18"/>
      <c r="RE13" s="18"/>
      <c r="RF13" s="18"/>
      <c r="RG13" s="18"/>
      <c r="RH13" s="18"/>
      <c r="RI13" s="18"/>
      <c r="RJ13" s="18"/>
      <c r="RK13" s="18"/>
      <c r="RL13" s="18"/>
      <c r="RM13" s="18"/>
      <c r="RN13" s="18"/>
      <c r="RO13" s="18"/>
      <c r="RP13" s="18"/>
      <c r="RQ13" s="18"/>
      <c r="RR13" s="18"/>
      <c r="RS13" s="18"/>
      <c r="RT13" s="18"/>
      <c r="RU13" s="18"/>
      <c r="RV13" s="18"/>
      <c r="RW13" s="18"/>
      <c r="RX13" s="18"/>
      <c r="RY13" s="18"/>
      <c r="RZ13" s="18"/>
      <c r="SA13" s="18"/>
      <c r="SB13" s="18"/>
      <c r="SC13" s="18"/>
      <c r="SD13" s="18"/>
      <c r="SE13" s="18"/>
      <c r="SF13" s="18"/>
      <c r="SG13" s="18"/>
      <c r="SH13" s="18"/>
      <c r="SI13" s="18"/>
      <c r="SJ13" s="18"/>
      <c r="SK13" s="18"/>
      <c r="SL13" s="18"/>
      <c r="SM13" s="18"/>
      <c r="SN13" s="18"/>
      <c r="SO13" s="18"/>
      <c r="SP13" s="18"/>
      <c r="SQ13" s="18"/>
      <c r="SR13" s="18"/>
      <c r="SS13" s="18"/>
      <c r="ST13" s="18"/>
      <c r="SU13" s="18"/>
      <c r="SV13" s="18"/>
      <c r="SW13" s="18"/>
      <c r="SX13" s="18"/>
      <c r="SY13" s="18"/>
      <c r="SZ13" s="18"/>
      <c r="TA13" s="18"/>
      <c r="TB13" s="18"/>
      <c r="TC13" s="18"/>
      <c r="TD13" s="18"/>
      <c r="TE13" s="18"/>
      <c r="TF13" s="18"/>
      <c r="TG13" s="18"/>
      <c r="TH13" s="18"/>
      <c r="TI13" s="18"/>
      <c r="TJ13" s="18"/>
      <c r="TK13" s="18"/>
      <c r="TL13" s="18"/>
      <c r="TM13" s="18"/>
      <c r="TN13" s="18"/>
      <c r="TO13" s="18"/>
      <c r="TP13" s="18"/>
      <c r="TQ13" s="18"/>
      <c r="TR13" s="18"/>
      <c r="TS13" s="18"/>
      <c r="TT13" s="18"/>
      <c r="TU13" s="18"/>
      <c r="TV13" s="18"/>
      <c r="TW13" s="18"/>
      <c r="TX13" s="18"/>
      <c r="TY13" s="18"/>
      <c r="TZ13" s="18"/>
      <c r="UA13" s="18"/>
      <c r="UB13" s="18"/>
      <c r="UC13" s="18"/>
      <c r="UD13" s="18"/>
      <c r="UE13" s="18"/>
      <c r="UF13" s="18"/>
      <c r="UG13" s="18"/>
      <c r="UH13" s="18"/>
      <c r="UI13" s="18"/>
      <c r="UJ13" s="18"/>
      <c r="UK13" s="18"/>
      <c r="UL13" s="18"/>
      <c r="UM13" s="18"/>
      <c r="UN13" s="18"/>
      <c r="UO13" s="18"/>
      <c r="UP13" s="18"/>
      <c r="UQ13" s="18"/>
      <c r="UR13" s="18"/>
      <c r="US13" s="18"/>
      <c r="UT13" s="18"/>
      <c r="UU13" s="18"/>
      <c r="UV13" s="18"/>
      <c r="UW13" s="18"/>
      <c r="UX13" s="18"/>
      <c r="UY13" s="18"/>
      <c r="UZ13" s="18"/>
      <c r="VA13" s="18"/>
      <c r="VB13" s="18"/>
      <c r="VC13" s="18"/>
      <c r="VD13" s="18"/>
      <c r="VE13" s="18"/>
      <c r="VF13" s="18"/>
      <c r="VG13" s="18"/>
      <c r="VH13" s="18"/>
      <c r="VI13" s="18"/>
      <c r="VJ13" s="18"/>
      <c r="VK13" s="18"/>
      <c r="VL13" s="18"/>
      <c r="VM13" s="18"/>
      <c r="VN13" s="18"/>
      <c r="VO13" s="18"/>
      <c r="VP13" s="18"/>
      <c r="VQ13" s="18"/>
      <c r="VR13" s="18"/>
      <c r="VS13" s="18"/>
      <c r="VT13" s="18"/>
      <c r="VU13" s="18"/>
      <c r="VV13" s="18"/>
      <c r="VW13" s="18"/>
      <c r="VX13" s="18"/>
      <c r="VY13" s="18"/>
      <c r="VZ13" s="18"/>
      <c r="WA13" s="18"/>
      <c r="WB13" s="18"/>
      <c r="WC13" s="18"/>
      <c r="WD13" s="18"/>
      <c r="WE13" s="18"/>
      <c r="WF13" s="18"/>
      <c r="WG13" s="18"/>
      <c r="WH13" s="18"/>
      <c r="WI13" s="18"/>
      <c r="WJ13" s="18"/>
      <c r="WK13" s="18"/>
      <c r="WL13" s="18"/>
      <c r="WM13" s="18"/>
      <c r="WN13" s="18"/>
      <c r="WO13" s="18"/>
      <c r="WP13" s="18"/>
      <c r="WQ13" s="18"/>
      <c r="WR13" s="18"/>
      <c r="WS13" s="18"/>
      <c r="WT13" s="18"/>
      <c r="WU13" s="18"/>
      <c r="WV13" s="18"/>
      <c r="WW13" s="18"/>
      <c r="WX13" s="18"/>
      <c r="WY13" s="18"/>
      <c r="WZ13" s="18"/>
      <c r="XA13" s="18"/>
      <c r="XB13" s="18"/>
      <c r="XC13" s="18"/>
      <c r="XD13" s="18"/>
      <c r="XE13" s="18"/>
      <c r="XF13" s="18"/>
      <c r="XG13" s="18"/>
      <c r="XH13" s="18"/>
      <c r="XI13" s="18"/>
      <c r="XJ13" s="18"/>
      <c r="XK13" s="18"/>
      <c r="XL13" s="18"/>
      <c r="XM13" s="18"/>
      <c r="XN13" s="18"/>
      <c r="XO13" s="18"/>
      <c r="XP13" s="18"/>
      <c r="XQ13" s="18"/>
      <c r="XR13" s="18"/>
      <c r="XS13" s="18"/>
      <c r="XT13" s="18"/>
      <c r="XU13" s="18"/>
      <c r="XV13" s="18"/>
      <c r="XW13" s="18"/>
      <c r="XX13" s="18"/>
      <c r="XY13" s="18"/>
      <c r="XZ13" s="18"/>
      <c r="YA13" s="18"/>
      <c r="YB13" s="18"/>
      <c r="YC13" s="18"/>
      <c r="YD13" s="18"/>
      <c r="YE13" s="18"/>
      <c r="YF13" s="18"/>
      <c r="YG13" s="18"/>
      <c r="YH13" s="18"/>
      <c r="YI13" s="18"/>
      <c r="YJ13" s="18"/>
      <c r="YK13" s="18"/>
      <c r="YL13" s="18"/>
      <c r="YM13" s="18"/>
      <c r="YN13" s="18"/>
      <c r="YO13" s="18"/>
      <c r="YP13" s="18"/>
      <c r="YQ13" s="18"/>
      <c r="YR13" s="18"/>
      <c r="YS13" s="18"/>
      <c r="YT13" s="18"/>
      <c r="YU13" s="18"/>
      <c r="YV13" s="18"/>
      <c r="YW13" s="18"/>
      <c r="YX13" s="18"/>
      <c r="YY13" s="18"/>
      <c r="YZ13" s="18"/>
      <c r="ZA13" s="18"/>
      <c r="ZB13" s="18"/>
      <c r="ZC13" s="18"/>
      <c r="ZD13" s="18"/>
      <c r="ZE13" s="18"/>
      <c r="ZF13" s="18"/>
      <c r="ZG13" s="18"/>
      <c r="ZH13" s="18"/>
      <c r="ZI13" s="18"/>
      <c r="ZJ13" s="18"/>
      <c r="ZK13" s="18"/>
      <c r="ZL13" s="18"/>
      <c r="ZM13" s="18"/>
      <c r="ZN13" s="18"/>
      <c r="ZO13" s="18"/>
      <c r="ZP13" s="18"/>
      <c r="ZQ13" s="18"/>
      <c r="ZR13" s="18"/>
      <c r="ZS13" s="18"/>
      <c r="ZT13" s="18"/>
      <c r="ZU13" s="18"/>
      <c r="ZV13" s="18"/>
      <c r="ZW13" s="18"/>
      <c r="ZX13" s="18"/>
      <c r="ZY13" s="18"/>
      <c r="ZZ13" s="18"/>
      <c r="AAA13" s="18"/>
      <c r="AAB13" s="18"/>
      <c r="AAC13" s="18"/>
      <c r="AAD13" s="18"/>
      <c r="AAE13" s="18"/>
      <c r="AAF13" s="18"/>
      <c r="AAG13" s="18"/>
      <c r="AAH13" s="18"/>
      <c r="AAI13" s="18"/>
      <c r="AAJ13" s="18"/>
      <c r="AAK13" s="18"/>
      <c r="AAL13" s="18"/>
      <c r="AAM13" s="18"/>
      <c r="AAN13" s="18"/>
      <c r="AAO13" s="18"/>
      <c r="AAP13" s="18"/>
      <c r="AAQ13" s="18"/>
      <c r="AAR13" s="18"/>
      <c r="AAS13" s="18"/>
      <c r="AAT13" s="18"/>
      <c r="AAU13" s="18"/>
      <c r="AAV13" s="18"/>
      <c r="AAW13" s="18"/>
      <c r="AAX13" s="18"/>
      <c r="AAY13" s="18"/>
      <c r="AAZ13" s="18"/>
      <c r="ABA13" s="18"/>
      <c r="ABB13" s="18"/>
      <c r="ABC13" s="18"/>
      <c r="ABD13" s="18"/>
      <c r="ABE13" s="18"/>
      <c r="ABF13" s="18"/>
      <c r="ABG13" s="18"/>
      <c r="ABH13" s="18"/>
      <c r="ABI13" s="18"/>
      <c r="ABJ13" s="18"/>
      <c r="ABK13" s="18"/>
      <c r="ABL13" s="18"/>
      <c r="ABM13" s="18"/>
      <c r="ABN13" s="18"/>
      <c r="ABO13" s="18"/>
      <c r="ABP13" s="18"/>
      <c r="ABQ13" s="18"/>
      <c r="ABR13" s="18"/>
      <c r="ABS13" s="18"/>
      <c r="ABT13" s="18"/>
      <c r="ABU13" s="18"/>
      <c r="ABV13" s="18"/>
      <c r="ABW13" s="18"/>
      <c r="ABX13" s="18"/>
      <c r="ABY13" s="18"/>
      <c r="ABZ13" s="18"/>
      <c r="ACA13" s="18"/>
      <c r="ACB13" s="18"/>
      <c r="ACC13" s="18"/>
      <c r="ACD13" s="18"/>
      <c r="ACE13" s="18"/>
      <c r="ACF13" s="18"/>
      <c r="ACG13" s="18"/>
      <c r="ACH13" s="18"/>
      <c r="ACI13" s="18"/>
      <c r="ACJ13" s="18"/>
      <c r="ACK13" s="18"/>
      <c r="ACL13" s="18"/>
      <c r="ACM13" s="18"/>
      <c r="ACN13" s="18"/>
      <c r="ACO13" s="18"/>
      <c r="ACP13" s="18"/>
      <c r="ACQ13" s="18"/>
      <c r="ACR13" s="18"/>
      <c r="ACS13" s="18"/>
      <c r="ACT13" s="18"/>
      <c r="ACU13" s="18"/>
      <c r="ACV13" s="18"/>
      <c r="ACW13" s="18"/>
      <c r="ACX13" s="18"/>
      <c r="ACY13" s="18"/>
      <c r="ACZ13" s="18"/>
      <c r="ADA13" s="18"/>
      <c r="ADB13" s="18"/>
      <c r="ADC13" s="18"/>
      <c r="ADD13" s="18"/>
      <c r="ADE13" s="18"/>
      <c r="ADF13" s="18"/>
      <c r="ADG13" s="18"/>
      <c r="ADH13" s="18"/>
      <c r="ADI13" s="18"/>
      <c r="ADJ13" s="18"/>
      <c r="ADK13" s="18"/>
      <c r="ADL13" s="18"/>
      <c r="ADM13" s="18"/>
      <c r="ADN13" s="18"/>
      <c r="ADO13" s="18"/>
      <c r="ADP13" s="18"/>
      <c r="ADQ13" s="18"/>
      <c r="ADR13" s="18"/>
      <c r="ADS13" s="18"/>
      <c r="ADT13" s="18"/>
      <c r="ADU13" s="18"/>
      <c r="ADV13" s="18"/>
      <c r="ADW13" s="18"/>
      <c r="ADX13" s="18"/>
      <c r="ADY13" s="18"/>
      <c r="ADZ13" s="18"/>
      <c r="AEA13" s="18"/>
      <c r="AEB13" s="18"/>
      <c r="AEC13" s="18"/>
      <c r="AED13" s="18"/>
      <c r="AEE13" s="18"/>
      <c r="AEF13" s="18"/>
      <c r="AEG13" s="18"/>
      <c r="AEH13" s="18"/>
      <c r="AEI13" s="18"/>
      <c r="AEJ13" s="18"/>
      <c r="AEK13" s="18"/>
      <c r="AEL13" s="18"/>
      <c r="AEM13" s="18"/>
      <c r="AEN13" s="18"/>
      <c r="AEO13" s="18"/>
      <c r="AEP13" s="18"/>
      <c r="AEQ13" s="18"/>
      <c r="AER13" s="18"/>
      <c r="AES13" s="18"/>
      <c r="AET13" s="18"/>
      <c r="AEU13" s="18"/>
      <c r="AEV13" s="18"/>
      <c r="AEW13" s="18"/>
      <c r="AEX13" s="18"/>
      <c r="AEY13" s="18"/>
      <c r="AEZ13" s="18"/>
      <c r="AFA13" s="18"/>
      <c r="AFB13" s="18"/>
      <c r="AFC13" s="18"/>
      <c r="AFD13" s="18"/>
      <c r="AFE13" s="18"/>
      <c r="AFF13" s="18"/>
      <c r="AFG13" s="18"/>
      <c r="AFH13" s="18"/>
      <c r="AFI13" s="18"/>
      <c r="AFJ13" s="18"/>
      <c r="AFK13" s="18"/>
      <c r="AFL13" s="18"/>
      <c r="AFM13" s="18"/>
      <c r="AFN13" s="18"/>
      <c r="AFO13" s="18"/>
      <c r="AFP13" s="18"/>
      <c r="AFQ13" s="18"/>
      <c r="AFR13" s="18"/>
      <c r="AFS13" s="18"/>
      <c r="AFT13" s="18"/>
      <c r="AFU13" s="18"/>
      <c r="AFV13" s="18"/>
      <c r="AFW13" s="18"/>
      <c r="AFX13" s="18"/>
      <c r="AFY13" s="18"/>
      <c r="AFZ13" s="18"/>
      <c r="AGA13" s="18"/>
      <c r="AGB13" s="18"/>
      <c r="AGC13" s="18"/>
      <c r="AGD13" s="18"/>
      <c r="AGE13" s="18"/>
      <c r="AGF13" s="18"/>
      <c r="AGG13" s="18"/>
      <c r="AGH13" s="18"/>
      <c r="AGI13" s="18"/>
      <c r="AGJ13" s="18"/>
      <c r="AGK13" s="18"/>
      <c r="AGL13" s="18"/>
      <c r="AGM13" s="18"/>
      <c r="AGN13" s="18"/>
      <c r="AGO13" s="18"/>
      <c r="AGP13" s="18"/>
      <c r="AGQ13" s="18"/>
      <c r="AGR13" s="18"/>
      <c r="AGS13" s="18"/>
      <c r="AGT13" s="18"/>
      <c r="AGU13" s="18"/>
      <c r="AGV13" s="18"/>
      <c r="AGW13" s="18"/>
      <c r="AGX13" s="18"/>
      <c r="AGY13" s="18"/>
      <c r="AGZ13" s="18"/>
      <c r="AHA13" s="18"/>
      <c r="AHB13" s="18"/>
      <c r="AHC13" s="18"/>
      <c r="AHD13" s="18"/>
      <c r="AHE13" s="18"/>
      <c r="AHF13" s="18"/>
      <c r="AHG13" s="18"/>
      <c r="AHH13" s="18"/>
      <c r="AHI13" s="18"/>
      <c r="AHJ13" s="18"/>
      <c r="AHK13" s="18"/>
      <c r="AHL13" s="18"/>
      <c r="AHM13" s="18"/>
      <c r="AHN13" s="18"/>
      <c r="AHO13" s="18"/>
      <c r="AHP13" s="18"/>
      <c r="AHQ13" s="18"/>
      <c r="AHR13" s="18"/>
      <c r="AHS13" s="18"/>
      <c r="AHT13" s="18"/>
      <c r="AHU13" s="18"/>
      <c r="AHV13" s="18"/>
      <c r="AHW13" s="18"/>
      <c r="AHX13" s="18"/>
      <c r="AHY13" s="18"/>
      <c r="AHZ13" s="18"/>
      <c r="AIA13" s="18"/>
      <c r="AIB13" s="18"/>
      <c r="AIC13" s="18"/>
      <c r="AID13" s="18"/>
      <c r="AIE13" s="18"/>
      <c r="AIF13" s="18"/>
      <c r="AIG13" s="18"/>
      <c r="AIH13" s="18"/>
      <c r="AII13" s="18"/>
      <c r="AIJ13" s="18"/>
      <c r="AIK13" s="18"/>
      <c r="AIL13" s="18"/>
      <c r="AIM13" s="18"/>
      <c r="AIN13" s="18"/>
      <c r="AIO13" s="18"/>
      <c r="AIP13" s="18"/>
      <c r="AIQ13" s="18"/>
      <c r="AIR13" s="18"/>
      <c r="AIS13" s="18"/>
      <c r="AIT13" s="18"/>
      <c r="AIU13" s="18"/>
      <c r="AIV13" s="18"/>
      <c r="AIW13" s="18"/>
      <c r="AIX13" s="18"/>
      <c r="AIY13" s="18"/>
      <c r="AIZ13" s="18"/>
      <c r="AJA13" s="18"/>
      <c r="AJB13" s="18"/>
      <c r="AJC13" s="18"/>
      <c r="AJD13" s="18"/>
      <c r="AJE13" s="18"/>
      <c r="AJF13" s="18"/>
      <c r="AJG13" s="18"/>
      <c r="AJH13" s="18"/>
      <c r="AJI13" s="18"/>
      <c r="AJJ13" s="18"/>
      <c r="AJK13" s="18"/>
      <c r="AJL13" s="18"/>
      <c r="AJM13" s="18"/>
      <c r="AJN13" s="18"/>
      <c r="AJO13" s="18"/>
      <c r="AJP13" s="18"/>
      <c r="AJQ13" s="18"/>
      <c r="AJR13" s="18"/>
      <c r="AJS13" s="18"/>
      <c r="AJT13" s="18"/>
      <c r="AJU13" s="18"/>
      <c r="AJV13" s="18"/>
      <c r="AJW13" s="18"/>
      <c r="AJX13" s="18"/>
      <c r="AJY13" s="18"/>
      <c r="AJZ13" s="18"/>
      <c r="AKA13" s="18"/>
      <c r="AKB13" s="18"/>
      <c r="AKC13" s="18"/>
      <c r="AKD13" s="18"/>
      <c r="AKE13" s="18"/>
      <c r="AKF13" s="18"/>
      <c r="AKG13" s="18"/>
      <c r="AKH13" s="18"/>
      <c r="AKI13" s="18"/>
      <c r="AKJ13" s="18"/>
      <c r="AKK13" s="18"/>
      <c r="AKL13" s="18"/>
      <c r="AKM13" s="18"/>
      <c r="AKN13" s="18"/>
      <c r="AKO13" s="18"/>
      <c r="AKP13" s="18"/>
      <c r="AKQ13" s="18"/>
      <c r="AKR13" s="18"/>
      <c r="AKS13" s="18"/>
      <c r="AKT13" s="18"/>
      <c r="AKU13" s="18"/>
      <c r="AKV13" s="18"/>
      <c r="AKW13" s="18"/>
      <c r="AKX13" s="18"/>
      <c r="AKY13" s="18"/>
      <c r="AKZ13" s="18"/>
      <c r="ALA13" s="18"/>
      <c r="ALB13" s="18"/>
      <c r="ALC13" s="18"/>
      <c r="ALD13" s="18"/>
      <c r="ALE13" s="18"/>
      <c r="ALF13" s="18"/>
      <c r="ALG13" s="18"/>
      <c r="ALH13" s="18"/>
      <c r="ALI13" s="18"/>
      <c r="ALJ13" s="18"/>
      <c r="ALK13" s="18"/>
      <c r="ALL13" s="18"/>
      <c r="ALM13" s="18"/>
      <c r="ALN13" s="18"/>
      <c r="ALO13" s="18"/>
      <c r="ALP13" s="18"/>
      <c r="ALQ13" s="18"/>
      <c r="ALR13" s="18"/>
      <c r="ALS13" s="18"/>
      <c r="ALT13" s="18"/>
      <c r="ALU13" s="18"/>
      <c r="ALV13" s="18"/>
      <c r="ALW13" s="18"/>
      <c r="ALX13" s="18"/>
      <c r="ALY13" s="18"/>
      <c r="ALZ13" s="18"/>
      <c r="AMA13" s="18"/>
      <c r="AMB13" s="18"/>
      <c r="AMC13" s="18"/>
      <c r="AMD13" s="18"/>
      <c r="AME13" s="18"/>
      <c r="AMF13" s="18"/>
      <c r="AMG13" s="18"/>
      <c r="AMH13" s="18"/>
      <c r="AMI13" s="18"/>
      <c r="AMJ13" s="18"/>
      <c r="AMK13" s="18"/>
      <c r="AML13" s="18"/>
      <c r="AMM13" s="18"/>
      <c r="AMN13" s="18"/>
      <c r="AMO13" s="18"/>
      <c r="AMP13" s="18"/>
      <c r="AMQ13" s="18"/>
      <c r="AMR13" s="18"/>
      <c r="AMS13" s="18"/>
      <c r="AMT13" s="18"/>
      <c r="AMU13" s="18"/>
      <c r="AMV13" s="18"/>
      <c r="AMW13" s="18"/>
      <c r="AMX13" s="18"/>
      <c r="AMY13" s="18"/>
      <c r="AMZ13" s="18"/>
      <c r="ANA13" s="18"/>
      <c r="ANB13" s="18"/>
      <c r="ANC13" s="18"/>
      <c r="AND13" s="18"/>
      <c r="ANE13" s="18"/>
      <c r="ANF13" s="18"/>
      <c r="ANG13" s="18"/>
      <c r="ANH13" s="18"/>
      <c r="ANI13" s="18"/>
      <c r="ANJ13" s="18"/>
      <c r="ANK13" s="18"/>
      <c r="ANL13" s="18"/>
      <c r="ANM13" s="18"/>
      <c r="ANN13" s="18"/>
      <c r="ANO13" s="18"/>
      <c r="ANP13" s="18"/>
      <c r="ANQ13" s="18"/>
      <c r="ANR13" s="18"/>
      <c r="ANS13" s="18"/>
      <c r="ANT13" s="18"/>
      <c r="ANU13" s="18"/>
      <c r="ANV13" s="18"/>
      <c r="ANW13" s="18"/>
      <c r="ANX13" s="18"/>
      <c r="ANY13" s="18"/>
      <c r="ANZ13" s="18"/>
      <c r="AOA13" s="18"/>
      <c r="AOB13" s="18"/>
      <c r="AOC13" s="18"/>
      <c r="AOD13" s="18"/>
      <c r="AOE13" s="18"/>
      <c r="AOF13" s="18"/>
      <c r="AOG13" s="18"/>
      <c r="AOH13" s="18"/>
      <c r="AOI13" s="18"/>
      <c r="AOJ13" s="18"/>
      <c r="AOK13" s="18"/>
      <c r="AOL13" s="18"/>
      <c r="AOM13" s="18"/>
      <c r="AON13" s="18"/>
      <c r="AOO13" s="18"/>
      <c r="AOP13" s="18"/>
      <c r="AOQ13" s="18"/>
      <c r="AOR13" s="18"/>
      <c r="AOS13" s="18"/>
      <c r="AOT13" s="18"/>
      <c r="AOU13" s="18"/>
      <c r="AOV13" s="18"/>
      <c r="AOW13" s="18"/>
      <c r="AOX13" s="18"/>
      <c r="AOY13" s="18"/>
      <c r="AOZ13" s="18"/>
      <c r="APA13" s="18"/>
      <c r="APB13" s="18"/>
      <c r="APC13" s="18"/>
      <c r="APD13" s="18"/>
      <c r="APE13" s="18"/>
      <c r="APF13" s="18"/>
      <c r="APG13" s="18"/>
      <c r="APH13" s="18"/>
      <c r="API13" s="18"/>
      <c r="APJ13" s="18"/>
      <c r="APK13" s="18"/>
      <c r="APL13" s="18"/>
      <c r="APM13" s="18"/>
      <c r="APN13" s="18"/>
      <c r="APO13" s="18"/>
      <c r="APP13" s="18"/>
      <c r="APQ13" s="18"/>
      <c r="APR13" s="18"/>
      <c r="APS13" s="18"/>
      <c r="APT13" s="18"/>
      <c r="APU13" s="18"/>
      <c r="APV13" s="18"/>
      <c r="APW13" s="18"/>
      <c r="APX13" s="18"/>
      <c r="APY13" s="18"/>
      <c r="APZ13" s="18"/>
      <c r="AQA13" s="18"/>
      <c r="AQB13" s="18"/>
      <c r="AQC13" s="18"/>
      <c r="AQD13" s="18"/>
      <c r="AQE13" s="18"/>
      <c r="AQF13" s="18"/>
      <c r="AQG13" s="18"/>
      <c r="AQH13" s="18"/>
      <c r="AQI13" s="18"/>
      <c r="AQJ13" s="18"/>
      <c r="AQK13" s="18"/>
      <c r="AQL13" s="18"/>
      <c r="AQM13" s="18"/>
      <c r="AQN13" s="18"/>
      <c r="AQO13" s="18"/>
      <c r="AQP13" s="18"/>
      <c r="AQQ13" s="18"/>
      <c r="AQR13" s="18"/>
      <c r="AQS13" s="18"/>
      <c r="AQT13" s="18"/>
      <c r="AQU13" s="18"/>
      <c r="AQV13" s="18"/>
      <c r="AQW13" s="18"/>
      <c r="AQX13" s="18"/>
      <c r="AQY13" s="18"/>
      <c r="AQZ13" s="18"/>
      <c r="ARA13" s="18"/>
      <c r="ARB13" s="18"/>
      <c r="ARC13" s="18"/>
      <c r="ARD13" s="18"/>
      <c r="ARE13" s="18"/>
      <c r="ARF13" s="18"/>
      <c r="ARG13" s="18"/>
      <c r="ARH13" s="18"/>
      <c r="ARI13" s="18"/>
      <c r="ARJ13" s="18"/>
      <c r="ARK13" s="18"/>
      <c r="ARL13" s="18"/>
      <c r="ARM13" s="18"/>
      <c r="ARN13" s="18"/>
      <c r="ARO13" s="18"/>
      <c r="ARP13" s="18"/>
      <c r="ARQ13" s="18"/>
      <c r="ARR13" s="18"/>
      <c r="ARS13" s="18"/>
      <c r="ART13" s="18"/>
      <c r="ARU13" s="18"/>
      <c r="ARV13" s="18"/>
      <c r="ARW13" s="18"/>
      <c r="ARX13" s="18"/>
      <c r="ARY13" s="18"/>
      <c r="ARZ13" s="18"/>
      <c r="ASA13" s="18"/>
      <c r="ASB13" s="18"/>
      <c r="ASC13" s="18"/>
      <c r="ASD13" s="18"/>
      <c r="ASE13" s="18"/>
      <c r="ASF13" s="18"/>
      <c r="ASG13" s="18"/>
      <c r="ASH13" s="18"/>
      <c r="ASI13" s="18"/>
      <c r="ASJ13" s="18"/>
      <c r="ASK13" s="18"/>
      <c r="ASL13" s="18"/>
      <c r="ASM13" s="18"/>
      <c r="ASN13" s="18"/>
      <c r="ASO13" s="18"/>
      <c r="ASP13" s="18"/>
      <c r="ASQ13" s="18"/>
      <c r="ASR13" s="18"/>
      <c r="ASS13" s="18"/>
      <c r="AST13" s="18"/>
      <c r="ASU13" s="18"/>
      <c r="ASV13" s="18"/>
      <c r="ASW13" s="18"/>
      <c r="ASX13" s="18"/>
      <c r="ASY13" s="18"/>
      <c r="ASZ13" s="18"/>
      <c r="ATA13" s="18"/>
      <c r="ATB13" s="18"/>
      <c r="ATC13" s="18"/>
      <c r="ATD13" s="18"/>
      <c r="ATE13" s="18"/>
      <c r="ATF13" s="18"/>
      <c r="ATG13" s="18"/>
      <c r="ATH13" s="18"/>
      <c r="ATI13" s="18"/>
      <c r="ATJ13" s="18"/>
      <c r="ATK13" s="18"/>
      <c r="ATL13" s="18"/>
      <c r="ATM13" s="18"/>
      <c r="ATN13" s="18"/>
      <c r="ATO13" s="18"/>
      <c r="ATP13" s="18"/>
      <c r="ATQ13" s="18"/>
      <c r="ATR13" s="18"/>
      <c r="ATS13" s="18"/>
      <c r="ATT13" s="18"/>
      <c r="ATU13" s="18"/>
      <c r="ATV13" s="18"/>
      <c r="ATW13" s="18"/>
      <c r="ATX13" s="18"/>
      <c r="ATY13" s="18"/>
      <c r="ATZ13" s="18"/>
      <c r="AUA13" s="18"/>
      <c r="AUB13" s="18"/>
      <c r="AUC13" s="18"/>
      <c r="AUD13" s="18"/>
      <c r="AUE13" s="18"/>
      <c r="AUF13" s="18"/>
      <c r="AUG13" s="18"/>
      <c r="AUH13" s="18"/>
      <c r="AUI13" s="18"/>
      <c r="AUJ13" s="18"/>
      <c r="AUK13" s="18"/>
      <c r="AUL13" s="18"/>
      <c r="AUM13" s="18"/>
      <c r="AUN13" s="18"/>
      <c r="AUO13" s="18"/>
      <c r="AUP13" s="18"/>
      <c r="AUQ13" s="18"/>
      <c r="AUR13" s="18"/>
      <c r="AUS13" s="18"/>
      <c r="AUT13" s="18"/>
      <c r="AUU13" s="18"/>
      <c r="AUV13" s="18"/>
      <c r="AUW13" s="18"/>
      <c r="AUX13" s="18"/>
      <c r="AUY13" s="18"/>
      <c r="AUZ13" s="18"/>
      <c r="AVA13" s="18"/>
      <c r="AVB13" s="18"/>
      <c r="AVC13" s="18"/>
      <c r="AVD13" s="18"/>
      <c r="AVE13" s="18"/>
      <c r="AVF13" s="18"/>
      <c r="AVG13" s="18"/>
      <c r="AVH13" s="18"/>
      <c r="AVI13" s="18"/>
      <c r="AVJ13" s="18"/>
      <c r="AVK13" s="18"/>
      <c r="AVL13" s="18"/>
      <c r="AVM13" s="18"/>
      <c r="AVN13" s="18"/>
      <c r="AVO13" s="18"/>
      <c r="AVP13" s="18"/>
      <c r="AVQ13" s="18"/>
      <c r="AVR13" s="18"/>
      <c r="AVS13" s="18"/>
      <c r="AVT13" s="18"/>
      <c r="AVU13" s="18"/>
      <c r="AVV13" s="18"/>
      <c r="AVW13" s="18"/>
      <c r="AVX13" s="18"/>
      <c r="AVY13" s="18"/>
      <c r="AVZ13" s="18"/>
      <c r="AWA13" s="18"/>
      <c r="AWB13" s="18"/>
      <c r="AWC13" s="18"/>
      <c r="AWD13" s="18"/>
      <c r="AWE13" s="18"/>
      <c r="AWF13" s="18"/>
      <c r="AWG13" s="18"/>
      <c r="AWH13" s="18"/>
      <c r="AWI13" s="18"/>
      <c r="AWJ13" s="18"/>
      <c r="AWK13" s="18"/>
      <c r="AWL13" s="18"/>
      <c r="AWM13" s="18"/>
      <c r="AWN13" s="18"/>
      <c r="AWO13" s="18"/>
      <c r="AWP13" s="18"/>
      <c r="AWQ13" s="18"/>
      <c r="AWR13" s="18"/>
      <c r="AWS13" s="18"/>
      <c r="AWT13" s="18"/>
      <c r="AWU13" s="18"/>
      <c r="AWV13" s="18"/>
      <c r="AWW13" s="18"/>
      <c r="AWX13" s="18"/>
      <c r="AWY13" s="18"/>
      <c r="AWZ13" s="18"/>
      <c r="AXA13" s="18"/>
      <c r="AXB13" s="18"/>
      <c r="AXC13" s="18"/>
      <c r="AXD13" s="18"/>
      <c r="AXE13" s="18"/>
      <c r="AXF13" s="18"/>
      <c r="AXG13" s="18"/>
      <c r="AXH13" s="18"/>
      <c r="AXI13" s="18"/>
      <c r="AXJ13" s="18"/>
      <c r="AXK13" s="18"/>
      <c r="AXL13" s="18"/>
      <c r="AXM13" s="18"/>
      <c r="AXN13" s="18"/>
      <c r="AXO13" s="18"/>
      <c r="AXP13" s="18"/>
      <c r="AXQ13" s="18"/>
      <c r="AXR13" s="18"/>
      <c r="AXS13" s="18"/>
      <c r="AXT13" s="18"/>
      <c r="AXU13" s="18"/>
      <c r="AXV13" s="18"/>
      <c r="AXW13" s="18"/>
      <c r="AXX13" s="18"/>
      <c r="AXY13" s="18"/>
      <c r="AXZ13" s="18"/>
      <c r="AYA13" s="18"/>
      <c r="AYB13" s="18"/>
      <c r="AYC13" s="18"/>
      <c r="AYD13" s="18"/>
      <c r="AYE13" s="18"/>
      <c r="AYF13" s="18"/>
      <c r="AYG13" s="18"/>
      <c r="AYH13" s="18"/>
      <c r="AYI13" s="18"/>
      <c r="AYJ13" s="18"/>
      <c r="AYK13" s="18"/>
      <c r="AYL13" s="18"/>
      <c r="AYM13" s="18"/>
      <c r="AYN13" s="18"/>
      <c r="AYO13" s="18"/>
      <c r="AYP13" s="18"/>
      <c r="AYQ13" s="18"/>
      <c r="AYR13" s="18"/>
      <c r="AYS13" s="18"/>
      <c r="AYT13" s="18"/>
      <c r="AYU13" s="18"/>
      <c r="AYV13" s="18"/>
      <c r="AYW13" s="18"/>
      <c r="AYX13" s="18"/>
      <c r="AYY13" s="18"/>
      <c r="AYZ13" s="18"/>
      <c r="AZA13" s="18"/>
      <c r="AZB13" s="18"/>
      <c r="AZC13" s="18"/>
      <c r="AZD13" s="18"/>
      <c r="AZE13" s="18"/>
      <c r="AZF13" s="18"/>
      <c r="AZG13" s="18"/>
      <c r="AZH13" s="18"/>
      <c r="AZI13" s="18"/>
      <c r="AZJ13" s="18"/>
      <c r="AZK13" s="18"/>
      <c r="AZL13" s="18"/>
      <c r="AZM13" s="18"/>
      <c r="AZN13" s="18"/>
      <c r="AZO13" s="18"/>
      <c r="AZP13" s="18"/>
      <c r="AZQ13" s="18"/>
      <c r="AZR13" s="18"/>
      <c r="AZS13" s="18"/>
      <c r="AZT13" s="18"/>
      <c r="AZU13" s="18"/>
      <c r="AZV13" s="18"/>
      <c r="AZW13" s="18"/>
      <c r="AZX13" s="18"/>
      <c r="AZY13" s="18"/>
      <c r="AZZ13" s="18"/>
      <c r="BAA13" s="18"/>
      <c r="BAB13" s="18"/>
      <c r="BAC13" s="18"/>
      <c r="BAD13" s="18"/>
      <c r="BAE13" s="18"/>
      <c r="BAF13" s="18"/>
      <c r="BAG13" s="18"/>
      <c r="BAH13" s="18"/>
      <c r="BAI13" s="18"/>
      <c r="BAJ13" s="18"/>
      <c r="BAK13" s="18"/>
      <c r="BAL13" s="18"/>
      <c r="BAM13" s="18"/>
      <c r="BAN13" s="18"/>
      <c r="BAO13" s="18"/>
      <c r="BAP13" s="18"/>
      <c r="BAQ13" s="18"/>
      <c r="BAR13" s="18"/>
      <c r="BAS13" s="18"/>
      <c r="BAT13" s="18"/>
      <c r="BAU13" s="18"/>
      <c r="BAV13" s="18"/>
      <c r="BAW13" s="18"/>
      <c r="BAX13" s="18"/>
      <c r="BAY13" s="18"/>
      <c r="BAZ13" s="18"/>
      <c r="BBA13" s="18"/>
      <c r="BBB13" s="18"/>
      <c r="BBC13" s="18"/>
      <c r="BBD13" s="18"/>
      <c r="BBE13" s="18"/>
      <c r="BBF13" s="18"/>
      <c r="BBG13" s="18"/>
      <c r="BBH13" s="18"/>
      <c r="BBI13" s="18"/>
      <c r="BBJ13" s="18"/>
      <c r="BBK13" s="18"/>
      <c r="BBL13" s="18"/>
      <c r="BBM13" s="18"/>
      <c r="BBN13" s="18"/>
      <c r="BBO13" s="18"/>
      <c r="BBP13" s="18"/>
      <c r="BBQ13" s="18"/>
      <c r="BBR13" s="18"/>
      <c r="BBS13" s="18"/>
      <c r="BBT13" s="18"/>
      <c r="BBU13" s="18"/>
      <c r="BBV13" s="18"/>
      <c r="BBW13" s="18"/>
      <c r="BBX13" s="18"/>
      <c r="BBY13" s="18"/>
      <c r="BBZ13" s="18"/>
      <c r="BCA13" s="18"/>
      <c r="BCB13" s="18"/>
      <c r="BCC13" s="18"/>
      <c r="BCD13" s="18"/>
      <c r="BCE13" s="18"/>
      <c r="BCF13" s="18"/>
      <c r="BCG13" s="18"/>
      <c r="BCH13" s="18"/>
      <c r="BCI13" s="18"/>
      <c r="BCJ13" s="18"/>
      <c r="BCK13" s="18"/>
      <c r="BCL13" s="18"/>
      <c r="BCM13" s="18"/>
      <c r="BCN13" s="18"/>
      <c r="BCO13" s="18"/>
      <c r="BCP13" s="18"/>
      <c r="BCQ13" s="18"/>
      <c r="BCR13" s="18"/>
      <c r="BCS13" s="18"/>
      <c r="BCT13" s="18"/>
      <c r="BCU13" s="18"/>
      <c r="BCV13" s="18"/>
      <c r="BCW13" s="18"/>
      <c r="BCX13" s="18"/>
      <c r="BCY13" s="18"/>
      <c r="BCZ13" s="18"/>
      <c r="BDA13" s="18"/>
      <c r="BDB13" s="18"/>
      <c r="BDC13" s="18"/>
      <c r="BDD13" s="18"/>
      <c r="BDE13" s="18"/>
      <c r="BDF13" s="18"/>
      <c r="BDG13" s="18"/>
      <c r="BDH13" s="18"/>
      <c r="BDI13" s="18"/>
      <c r="BDJ13" s="18"/>
      <c r="BDK13" s="18"/>
      <c r="BDL13" s="18"/>
      <c r="BDM13" s="18"/>
      <c r="BDN13" s="18"/>
      <c r="BDO13" s="18"/>
      <c r="BDP13" s="18"/>
      <c r="BDQ13" s="18"/>
      <c r="BDR13" s="18"/>
      <c r="BDS13" s="18"/>
      <c r="BDT13" s="18"/>
      <c r="BDU13" s="18"/>
      <c r="BDV13" s="18"/>
      <c r="BDW13" s="18"/>
      <c r="BDX13" s="18"/>
      <c r="BDY13" s="18"/>
      <c r="BDZ13" s="18"/>
      <c r="BEA13" s="18"/>
      <c r="BEB13" s="18"/>
      <c r="BEC13" s="18"/>
      <c r="BED13" s="18"/>
      <c r="BEE13" s="18"/>
      <c r="BEF13" s="18"/>
      <c r="BEG13" s="18"/>
      <c r="BEH13" s="18"/>
      <c r="BEI13" s="18"/>
      <c r="BEJ13" s="18"/>
      <c r="BEK13" s="18"/>
      <c r="BEL13" s="18"/>
      <c r="BEM13" s="18"/>
      <c r="BEN13" s="18"/>
      <c r="BEO13" s="18"/>
      <c r="BEP13" s="18"/>
      <c r="BEQ13" s="18"/>
      <c r="BER13" s="18"/>
      <c r="BES13" s="18"/>
      <c r="BET13" s="18"/>
      <c r="BEU13" s="18"/>
      <c r="BEV13" s="18"/>
      <c r="BEW13" s="18"/>
      <c r="BEX13" s="18"/>
      <c r="BEY13" s="18"/>
      <c r="BEZ13" s="18"/>
      <c r="BFA13" s="18"/>
      <c r="BFB13" s="18"/>
      <c r="BFC13" s="18"/>
      <c r="BFD13" s="18"/>
      <c r="BFE13" s="18"/>
      <c r="BFF13" s="18"/>
      <c r="BFG13" s="18"/>
      <c r="BFH13" s="18"/>
      <c r="BFI13" s="18"/>
      <c r="BFJ13" s="18"/>
      <c r="BFK13" s="18"/>
      <c r="BFL13" s="18"/>
      <c r="BFM13" s="18"/>
      <c r="BFN13" s="18"/>
      <c r="BFO13" s="18"/>
      <c r="BFP13" s="18"/>
      <c r="BFQ13" s="18"/>
      <c r="BFR13" s="18"/>
      <c r="BFS13" s="18"/>
      <c r="BFT13" s="18"/>
      <c r="BFU13" s="18"/>
      <c r="BFV13" s="18"/>
      <c r="BFW13" s="18"/>
      <c r="BFX13" s="18"/>
      <c r="BFY13" s="18"/>
      <c r="BFZ13" s="18"/>
      <c r="BGA13" s="18"/>
      <c r="BGB13" s="18"/>
      <c r="BGC13" s="18"/>
      <c r="BGD13" s="18"/>
      <c r="BGE13" s="18"/>
      <c r="BGF13" s="18"/>
      <c r="BGG13" s="18"/>
      <c r="BGH13" s="18"/>
      <c r="BGI13" s="18"/>
      <c r="BGJ13" s="18"/>
      <c r="BGK13" s="18"/>
      <c r="BGL13" s="18"/>
      <c r="BGM13" s="18"/>
      <c r="BGN13" s="18"/>
      <c r="BGO13" s="18"/>
      <c r="BGP13" s="18"/>
      <c r="BGQ13" s="18"/>
      <c r="BGR13" s="18"/>
      <c r="BGS13" s="18"/>
      <c r="BGT13" s="18"/>
      <c r="BGU13" s="18"/>
      <c r="BGV13" s="18"/>
      <c r="BGW13" s="18"/>
      <c r="BGX13" s="18"/>
      <c r="BGY13" s="18"/>
      <c r="BGZ13" s="18"/>
      <c r="BHA13" s="18"/>
      <c r="BHB13" s="18"/>
      <c r="BHC13" s="18"/>
      <c r="BHD13" s="18"/>
      <c r="BHE13" s="18"/>
      <c r="BHF13" s="18"/>
      <c r="BHG13" s="18"/>
      <c r="BHH13" s="18"/>
      <c r="BHI13" s="18"/>
      <c r="BHJ13" s="18"/>
      <c r="BHK13" s="18"/>
      <c r="BHL13" s="18"/>
      <c r="BHM13" s="18"/>
      <c r="BHN13" s="18"/>
      <c r="BHO13" s="18"/>
      <c r="BHP13" s="18"/>
      <c r="BHQ13" s="18"/>
      <c r="BHR13" s="18"/>
      <c r="BHS13" s="18"/>
      <c r="BHT13" s="18"/>
      <c r="BHU13" s="18"/>
      <c r="BHV13" s="18"/>
      <c r="BHW13" s="18"/>
      <c r="BHX13" s="18"/>
      <c r="BHY13" s="18"/>
      <c r="BHZ13" s="18"/>
      <c r="BIA13" s="18"/>
      <c r="BIB13" s="18"/>
      <c r="BIC13" s="18"/>
      <c r="BID13" s="18"/>
      <c r="BIE13" s="18"/>
      <c r="BIF13" s="18"/>
      <c r="BIG13" s="18"/>
      <c r="BIH13" s="18"/>
      <c r="BII13" s="18"/>
      <c r="BIJ13" s="18"/>
      <c r="BIK13" s="18"/>
      <c r="BIL13" s="18"/>
      <c r="BIM13" s="18"/>
      <c r="BIN13" s="18"/>
      <c r="BIO13" s="18"/>
      <c r="BIP13" s="18"/>
      <c r="BIQ13" s="18"/>
      <c r="BIR13" s="18"/>
      <c r="BIS13" s="18"/>
      <c r="BIT13" s="18"/>
      <c r="BIU13" s="18"/>
      <c r="BIV13" s="18"/>
      <c r="BIW13" s="18"/>
      <c r="BIX13" s="18"/>
      <c r="BIY13" s="18"/>
      <c r="BIZ13" s="18"/>
      <c r="BJA13" s="18"/>
      <c r="BJB13" s="18"/>
      <c r="BJC13" s="18"/>
      <c r="BJD13" s="18"/>
      <c r="BJE13" s="18"/>
      <c r="BJF13" s="18"/>
      <c r="BJG13" s="18"/>
      <c r="BJH13" s="18"/>
      <c r="BJI13" s="18"/>
      <c r="BJJ13" s="18"/>
      <c r="BJK13" s="18"/>
      <c r="BJL13" s="18"/>
      <c r="BJM13" s="18"/>
      <c r="BJN13" s="18"/>
      <c r="BJO13" s="18"/>
      <c r="BJP13" s="18"/>
      <c r="BJQ13" s="18"/>
      <c r="BJR13" s="18"/>
      <c r="BJS13" s="18"/>
      <c r="BJT13" s="18"/>
      <c r="BJU13" s="18"/>
      <c r="BJV13" s="18"/>
      <c r="BJW13" s="18"/>
      <c r="BJX13" s="18"/>
      <c r="BJY13" s="18"/>
      <c r="BJZ13" s="18"/>
      <c r="BKA13" s="18"/>
      <c r="BKB13" s="18"/>
      <c r="BKC13" s="18"/>
      <c r="BKD13" s="18"/>
      <c r="BKE13" s="18"/>
      <c r="BKF13" s="18"/>
      <c r="BKG13" s="18"/>
      <c r="BKH13" s="18"/>
      <c r="BKI13" s="18"/>
      <c r="BKJ13" s="18"/>
      <c r="BKK13" s="18"/>
      <c r="BKL13" s="18"/>
      <c r="BKM13" s="18"/>
      <c r="BKN13" s="18"/>
      <c r="BKO13" s="18"/>
      <c r="BKP13" s="18"/>
      <c r="BKQ13" s="18"/>
      <c r="BKR13" s="18"/>
      <c r="BKS13" s="18"/>
      <c r="BKT13" s="18"/>
      <c r="BKU13" s="18"/>
      <c r="BKV13" s="18"/>
      <c r="BKW13" s="18"/>
      <c r="BKX13" s="18"/>
      <c r="BKY13" s="18"/>
      <c r="BKZ13" s="18"/>
      <c r="BLA13" s="18"/>
      <c r="BLB13" s="18"/>
      <c r="BLC13" s="18"/>
      <c r="BLD13" s="18"/>
      <c r="BLE13" s="18"/>
      <c r="BLF13" s="18"/>
      <c r="BLG13" s="18"/>
      <c r="BLH13" s="18"/>
      <c r="BLI13" s="18"/>
      <c r="BLJ13" s="18"/>
      <c r="BLK13" s="18"/>
      <c r="BLL13" s="18"/>
      <c r="BLM13" s="18"/>
      <c r="BLN13" s="18"/>
      <c r="BLO13" s="18"/>
      <c r="BLP13" s="18"/>
      <c r="BLQ13" s="18"/>
      <c r="BLR13" s="18"/>
      <c r="BLS13" s="18"/>
      <c r="BLT13" s="18"/>
      <c r="BLU13" s="18"/>
      <c r="BLV13" s="18"/>
      <c r="BLW13" s="18"/>
      <c r="BLX13" s="18"/>
      <c r="BLY13" s="18"/>
      <c r="BLZ13" s="18"/>
      <c r="BMA13" s="18"/>
      <c r="BMB13" s="18"/>
      <c r="BMC13" s="18"/>
      <c r="BMD13" s="18"/>
      <c r="BME13" s="18"/>
      <c r="BMF13" s="18"/>
      <c r="BMG13" s="18"/>
      <c r="BMH13" s="18"/>
      <c r="BMI13" s="18"/>
      <c r="BMJ13" s="18"/>
      <c r="BMK13" s="18"/>
      <c r="BML13" s="18"/>
      <c r="BMM13" s="18"/>
      <c r="BMN13" s="18"/>
      <c r="BMO13" s="18"/>
      <c r="BMP13" s="18"/>
      <c r="BMQ13" s="18"/>
      <c r="BMR13" s="18"/>
      <c r="BMS13" s="18"/>
      <c r="BMT13" s="18"/>
    </row>
    <row r="14" spans="1:1710" s="115" customFormat="1" ht="16.149999999999999" customHeight="1" thickTop="1" thickBot="1" x14ac:dyDescent="0.25">
      <c r="A14" s="343" t="s">
        <v>291</v>
      </c>
      <c r="B14" s="802"/>
      <c r="C14" s="803"/>
      <c r="D14" s="804"/>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c r="IW14" s="18"/>
      <c r="IX14" s="18"/>
      <c r="IY14" s="18"/>
      <c r="IZ14" s="18"/>
      <c r="JA14" s="18"/>
      <c r="JB14" s="18"/>
      <c r="JC14" s="18"/>
      <c r="JD14" s="18"/>
      <c r="JE14" s="18"/>
      <c r="JF14" s="18"/>
      <c r="JG14" s="18"/>
      <c r="JH14" s="18"/>
      <c r="JI14" s="18"/>
      <c r="JJ14" s="18"/>
      <c r="JK14" s="18"/>
      <c r="JL14" s="18"/>
      <c r="JM14" s="18"/>
      <c r="JN14" s="18"/>
      <c r="JO14" s="18"/>
      <c r="JP14" s="18"/>
      <c r="JQ14" s="18"/>
      <c r="JR14" s="18"/>
      <c r="JS14" s="18"/>
      <c r="JT14" s="18"/>
      <c r="JU14" s="18"/>
      <c r="JV14" s="18"/>
      <c r="JW14" s="18"/>
      <c r="JX14" s="18"/>
      <c r="JY14" s="18"/>
      <c r="JZ14" s="18"/>
      <c r="KA14" s="18"/>
      <c r="KB14" s="18"/>
      <c r="KC14" s="18"/>
      <c r="KD14" s="18"/>
      <c r="KE14" s="18"/>
      <c r="KF14" s="18"/>
      <c r="KG14" s="18"/>
      <c r="KH14" s="18"/>
      <c r="KI14" s="18"/>
      <c r="KJ14" s="18"/>
      <c r="KK14" s="18"/>
      <c r="KL14" s="18"/>
      <c r="KM14" s="18"/>
      <c r="KN14" s="18"/>
      <c r="KO14" s="18"/>
      <c r="KP14" s="18"/>
      <c r="KQ14" s="18"/>
      <c r="KR14" s="18"/>
      <c r="KS14" s="18"/>
      <c r="KT14" s="18"/>
      <c r="KU14" s="18"/>
      <c r="KV14" s="18"/>
      <c r="KW14" s="18"/>
      <c r="KX14" s="18"/>
      <c r="KY14" s="18"/>
      <c r="KZ14" s="18"/>
      <c r="LA14" s="18"/>
      <c r="LB14" s="18"/>
      <c r="LC14" s="18"/>
      <c r="LD14" s="18"/>
      <c r="LE14" s="18"/>
      <c r="LF14" s="18"/>
      <c r="LG14" s="18"/>
      <c r="LH14" s="18"/>
      <c r="LI14" s="18"/>
      <c r="LJ14" s="18"/>
      <c r="LK14" s="18"/>
      <c r="LL14" s="18"/>
      <c r="LM14" s="18"/>
      <c r="LN14" s="18"/>
      <c r="LO14" s="18"/>
      <c r="LP14" s="18"/>
      <c r="LQ14" s="18"/>
      <c r="LR14" s="18"/>
      <c r="LS14" s="18"/>
      <c r="LT14" s="18"/>
      <c r="LU14" s="18"/>
      <c r="LV14" s="18"/>
      <c r="LW14" s="18"/>
      <c r="LX14" s="18"/>
      <c r="LY14" s="18"/>
      <c r="LZ14" s="18"/>
      <c r="MA14" s="18"/>
      <c r="MB14" s="18"/>
      <c r="MC14" s="18"/>
      <c r="MD14" s="18"/>
      <c r="ME14" s="18"/>
      <c r="MF14" s="18"/>
      <c r="MG14" s="18"/>
      <c r="MH14" s="18"/>
      <c r="MI14" s="18"/>
      <c r="MJ14" s="18"/>
      <c r="MK14" s="18"/>
      <c r="ML14" s="18"/>
      <c r="MM14" s="18"/>
      <c r="MN14" s="18"/>
      <c r="MO14" s="18"/>
      <c r="MP14" s="18"/>
      <c r="MQ14" s="18"/>
      <c r="MR14" s="18"/>
      <c r="MS14" s="18"/>
      <c r="MT14" s="18"/>
      <c r="MU14" s="18"/>
      <c r="MV14" s="18"/>
      <c r="MW14" s="18"/>
      <c r="MX14" s="18"/>
      <c r="MY14" s="18"/>
      <c r="MZ14" s="18"/>
      <c r="NA14" s="18"/>
      <c r="NB14" s="18"/>
      <c r="NC14" s="18"/>
      <c r="ND14" s="18"/>
      <c r="NE14" s="18"/>
      <c r="NF14" s="18"/>
      <c r="NG14" s="18"/>
      <c r="NH14" s="18"/>
      <c r="NI14" s="18"/>
      <c r="NJ14" s="18"/>
      <c r="NK14" s="18"/>
      <c r="NL14" s="18"/>
      <c r="NM14" s="18"/>
      <c r="NN14" s="18"/>
      <c r="NO14" s="18"/>
      <c r="NP14" s="18"/>
      <c r="NQ14" s="18"/>
      <c r="NR14" s="18"/>
      <c r="NS14" s="18"/>
      <c r="NT14" s="18"/>
      <c r="NU14" s="18"/>
      <c r="NV14" s="18"/>
      <c r="NW14" s="18"/>
      <c r="NX14" s="18"/>
      <c r="NY14" s="18"/>
      <c r="NZ14" s="18"/>
      <c r="OA14" s="18"/>
      <c r="OB14" s="18"/>
      <c r="OC14" s="18"/>
      <c r="OD14" s="18"/>
      <c r="OE14" s="18"/>
      <c r="OF14" s="18"/>
      <c r="OG14" s="18"/>
      <c r="OH14" s="18"/>
      <c r="OI14" s="18"/>
      <c r="OJ14" s="18"/>
      <c r="OK14" s="18"/>
      <c r="OL14" s="18"/>
      <c r="OM14" s="18"/>
      <c r="ON14" s="18"/>
      <c r="OO14" s="18"/>
      <c r="OP14" s="18"/>
      <c r="OQ14" s="18"/>
      <c r="OR14" s="18"/>
      <c r="OS14" s="18"/>
      <c r="OT14" s="18"/>
      <c r="OU14" s="18"/>
      <c r="OV14" s="18"/>
      <c r="OW14" s="18"/>
      <c r="OX14" s="18"/>
      <c r="OY14" s="18"/>
      <c r="OZ14" s="18"/>
      <c r="PA14" s="18"/>
      <c r="PB14" s="18"/>
      <c r="PC14" s="18"/>
      <c r="PD14" s="18"/>
      <c r="PE14" s="18"/>
      <c r="PF14" s="18"/>
      <c r="PG14" s="18"/>
      <c r="PH14" s="18"/>
      <c r="PI14" s="18"/>
      <c r="PJ14" s="18"/>
      <c r="PK14" s="18"/>
      <c r="PL14" s="18"/>
      <c r="PM14" s="18"/>
      <c r="PN14" s="18"/>
      <c r="PO14" s="18"/>
      <c r="PP14" s="18"/>
      <c r="PQ14" s="18"/>
      <c r="PR14" s="18"/>
      <c r="PS14" s="18"/>
      <c r="PT14" s="18"/>
      <c r="PU14" s="18"/>
      <c r="PV14" s="18"/>
      <c r="PW14" s="18"/>
      <c r="PX14" s="18"/>
      <c r="PY14" s="18"/>
      <c r="PZ14" s="18"/>
      <c r="QA14" s="18"/>
      <c r="QB14" s="18"/>
      <c r="QC14" s="18"/>
      <c r="QD14" s="18"/>
      <c r="QE14" s="18"/>
      <c r="QF14" s="18"/>
      <c r="QG14" s="18"/>
      <c r="QH14" s="18"/>
      <c r="QI14" s="18"/>
      <c r="QJ14" s="18"/>
      <c r="QK14" s="18"/>
      <c r="QL14" s="18"/>
      <c r="QM14" s="18"/>
      <c r="QN14" s="18"/>
      <c r="QO14" s="18"/>
      <c r="QP14" s="18"/>
      <c r="QQ14" s="18"/>
      <c r="QR14" s="18"/>
      <c r="QS14" s="18"/>
      <c r="QT14" s="18"/>
      <c r="QU14" s="18"/>
      <c r="QV14" s="18"/>
      <c r="QW14" s="18"/>
      <c r="QX14" s="18"/>
      <c r="QY14" s="18"/>
      <c r="QZ14" s="18"/>
      <c r="RA14" s="18"/>
      <c r="RB14" s="18"/>
      <c r="RC14" s="18"/>
      <c r="RD14" s="18"/>
      <c r="RE14" s="18"/>
      <c r="RF14" s="18"/>
      <c r="RG14" s="18"/>
      <c r="RH14" s="18"/>
      <c r="RI14" s="18"/>
      <c r="RJ14" s="18"/>
      <c r="RK14" s="18"/>
      <c r="RL14" s="18"/>
      <c r="RM14" s="18"/>
      <c r="RN14" s="18"/>
      <c r="RO14" s="18"/>
      <c r="RP14" s="18"/>
      <c r="RQ14" s="18"/>
      <c r="RR14" s="18"/>
      <c r="RS14" s="18"/>
      <c r="RT14" s="18"/>
      <c r="RU14" s="18"/>
      <c r="RV14" s="18"/>
      <c r="RW14" s="18"/>
      <c r="RX14" s="18"/>
      <c r="RY14" s="18"/>
      <c r="RZ14" s="18"/>
      <c r="SA14" s="18"/>
      <c r="SB14" s="18"/>
      <c r="SC14" s="18"/>
      <c r="SD14" s="18"/>
      <c r="SE14" s="18"/>
      <c r="SF14" s="18"/>
      <c r="SG14" s="18"/>
      <c r="SH14" s="18"/>
      <c r="SI14" s="18"/>
      <c r="SJ14" s="18"/>
      <c r="SK14" s="18"/>
      <c r="SL14" s="18"/>
      <c r="SM14" s="18"/>
      <c r="SN14" s="18"/>
      <c r="SO14" s="18"/>
      <c r="SP14" s="18"/>
      <c r="SQ14" s="18"/>
      <c r="SR14" s="18"/>
      <c r="SS14" s="18"/>
      <c r="ST14" s="18"/>
      <c r="SU14" s="18"/>
      <c r="SV14" s="18"/>
      <c r="SW14" s="18"/>
      <c r="SX14" s="18"/>
      <c r="SY14" s="18"/>
      <c r="SZ14" s="18"/>
      <c r="TA14" s="18"/>
      <c r="TB14" s="18"/>
      <c r="TC14" s="18"/>
      <c r="TD14" s="18"/>
      <c r="TE14" s="18"/>
      <c r="TF14" s="18"/>
      <c r="TG14" s="18"/>
      <c r="TH14" s="18"/>
      <c r="TI14" s="18"/>
      <c r="TJ14" s="18"/>
      <c r="TK14" s="18"/>
      <c r="TL14" s="18"/>
      <c r="TM14" s="18"/>
      <c r="TN14" s="18"/>
      <c r="TO14" s="18"/>
      <c r="TP14" s="18"/>
      <c r="TQ14" s="18"/>
      <c r="TR14" s="18"/>
      <c r="TS14" s="18"/>
      <c r="TT14" s="18"/>
      <c r="TU14" s="18"/>
      <c r="TV14" s="18"/>
      <c r="TW14" s="18"/>
      <c r="TX14" s="18"/>
      <c r="TY14" s="18"/>
      <c r="TZ14" s="18"/>
      <c r="UA14" s="18"/>
      <c r="UB14" s="18"/>
      <c r="UC14" s="18"/>
      <c r="UD14" s="18"/>
      <c r="UE14" s="18"/>
      <c r="UF14" s="18"/>
      <c r="UG14" s="18"/>
      <c r="UH14" s="18"/>
      <c r="UI14" s="18"/>
      <c r="UJ14" s="18"/>
      <c r="UK14" s="18"/>
      <c r="UL14" s="18"/>
      <c r="UM14" s="18"/>
      <c r="UN14" s="18"/>
      <c r="UO14" s="18"/>
      <c r="UP14" s="18"/>
      <c r="UQ14" s="18"/>
      <c r="UR14" s="18"/>
      <c r="US14" s="18"/>
      <c r="UT14" s="18"/>
      <c r="UU14" s="18"/>
      <c r="UV14" s="18"/>
      <c r="UW14" s="18"/>
      <c r="UX14" s="18"/>
      <c r="UY14" s="18"/>
      <c r="UZ14" s="18"/>
      <c r="VA14" s="18"/>
      <c r="VB14" s="18"/>
      <c r="VC14" s="18"/>
      <c r="VD14" s="18"/>
      <c r="VE14" s="18"/>
      <c r="VF14" s="18"/>
      <c r="VG14" s="18"/>
      <c r="VH14" s="18"/>
      <c r="VI14" s="18"/>
      <c r="VJ14" s="18"/>
      <c r="VK14" s="18"/>
      <c r="VL14" s="18"/>
      <c r="VM14" s="18"/>
      <c r="VN14" s="18"/>
      <c r="VO14" s="18"/>
      <c r="VP14" s="18"/>
      <c r="VQ14" s="18"/>
      <c r="VR14" s="18"/>
      <c r="VS14" s="18"/>
      <c r="VT14" s="18"/>
      <c r="VU14" s="18"/>
      <c r="VV14" s="18"/>
      <c r="VW14" s="18"/>
      <c r="VX14" s="18"/>
      <c r="VY14" s="18"/>
      <c r="VZ14" s="18"/>
      <c r="WA14" s="18"/>
      <c r="WB14" s="18"/>
      <c r="WC14" s="18"/>
      <c r="WD14" s="18"/>
      <c r="WE14" s="18"/>
      <c r="WF14" s="18"/>
      <c r="WG14" s="18"/>
      <c r="WH14" s="18"/>
      <c r="WI14" s="18"/>
      <c r="WJ14" s="18"/>
      <c r="WK14" s="18"/>
      <c r="WL14" s="18"/>
      <c r="WM14" s="18"/>
      <c r="WN14" s="18"/>
      <c r="WO14" s="18"/>
      <c r="WP14" s="18"/>
      <c r="WQ14" s="18"/>
      <c r="WR14" s="18"/>
      <c r="WS14" s="18"/>
      <c r="WT14" s="18"/>
      <c r="WU14" s="18"/>
      <c r="WV14" s="18"/>
      <c r="WW14" s="18"/>
      <c r="WX14" s="18"/>
      <c r="WY14" s="18"/>
      <c r="WZ14" s="18"/>
      <c r="XA14" s="18"/>
      <c r="XB14" s="18"/>
      <c r="XC14" s="18"/>
      <c r="XD14" s="18"/>
      <c r="XE14" s="18"/>
      <c r="XF14" s="18"/>
      <c r="XG14" s="18"/>
      <c r="XH14" s="18"/>
      <c r="XI14" s="18"/>
      <c r="XJ14" s="18"/>
      <c r="XK14" s="18"/>
      <c r="XL14" s="18"/>
      <c r="XM14" s="18"/>
      <c r="XN14" s="18"/>
      <c r="XO14" s="18"/>
      <c r="XP14" s="18"/>
      <c r="XQ14" s="18"/>
      <c r="XR14" s="18"/>
      <c r="XS14" s="18"/>
      <c r="XT14" s="18"/>
      <c r="XU14" s="18"/>
      <c r="XV14" s="18"/>
      <c r="XW14" s="18"/>
      <c r="XX14" s="18"/>
      <c r="XY14" s="18"/>
      <c r="XZ14" s="18"/>
      <c r="YA14" s="18"/>
      <c r="YB14" s="18"/>
      <c r="YC14" s="18"/>
      <c r="YD14" s="18"/>
      <c r="YE14" s="18"/>
      <c r="YF14" s="18"/>
      <c r="YG14" s="18"/>
      <c r="YH14" s="18"/>
      <c r="YI14" s="18"/>
      <c r="YJ14" s="18"/>
      <c r="YK14" s="18"/>
      <c r="YL14" s="18"/>
      <c r="YM14" s="18"/>
      <c r="YN14" s="18"/>
      <c r="YO14" s="18"/>
      <c r="YP14" s="18"/>
      <c r="YQ14" s="18"/>
      <c r="YR14" s="18"/>
      <c r="YS14" s="18"/>
      <c r="YT14" s="18"/>
      <c r="YU14" s="18"/>
      <c r="YV14" s="18"/>
      <c r="YW14" s="18"/>
      <c r="YX14" s="18"/>
      <c r="YY14" s="18"/>
      <c r="YZ14" s="18"/>
      <c r="ZA14" s="18"/>
      <c r="ZB14" s="18"/>
      <c r="ZC14" s="18"/>
      <c r="ZD14" s="18"/>
      <c r="ZE14" s="18"/>
      <c r="ZF14" s="18"/>
      <c r="ZG14" s="18"/>
      <c r="ZH14" s="18"/>
      <c r="ZI14" s="18"/>
      <c r="ZJ14" s="18"/>
      <c r="ZK14" s="18"/>
      <c r="ZL14" s="18"/>
      <c r="ZM14" s="18"/>
      <c r="ZN14" s="18"/>
      <c r="ZO14" s="18"/>
      <c r="ZP14" s="18"/>
      <c r="ZQ14" s="18"/>
      <c r="ZR14" s="18"/>
      <c r="ZS14" s="18"/>
      <c r="ZT14" s="18"/>
      <c r="ZU14" s="18"/>
      <c r="ZV14" s="18"/>
      <c r="ZW14" s="18"/>
      <c r="ZX14" s="18"/>
      <c r="ZY14" s="18"/>
      <c r="ZZ14" s="18"/>
      <c r="AAA14" s="18"/>
      <c r="AAB14" s="18"/>
      <c r="AAC14" s="18"/>
      <c r="AAD14" s="18"/>
      <c r="AAE14" s="18"/>
      <c r="AAF14" s="18"/>
      <c r="AAG14" s="18"/>
      <c r="AAH14" s="18"/>
      <c r="AAI14" s="18"/>
      <c r="AAJ14" s="18"/>
      <c r="AAK14" s="18"/>
      <c r="AAL14" s="18"/>
      <c r="AAM14" s="18"/>
      <c r="AAN14" s="18"/>
      <c r="AAO14" s="18"/>
      <c r="AAP14" s="18"/>
      <c r="AAQ14" s="18"/>
      <c r="AAR14" s="18"/>
      <c r="AAS14" s="18"/>
      <c r="AAT14" s="18"/>
      <c r="AAU14" s="18"/>
      <c r="AAV14" s="18"/>
      <c r="AAW14" s="18"/>
      <c r="AAX14" s="18"/>
      <c r="AAY14" s="18"/>
      <c r="AAZ14" s="18"/>
      <c r="ABA14" s="18"/>
      <c r="ABB14" s="18"/>
      <c r="ABC14" s="18"/>
      <c r="ABD14" s="18"/>
      <c r="ABE14" s="18"/>
      <c r="ABF14" s="18"/>
      <c r="ABG14" s="18"/>
      <c r="ABH14" s="18"/>
      <c r="ABI14" s="18"/>
      <c r="ABJ14" s="18"/>
      <c r="ABK14" s="18"/>
      <c r="ABL14" s="18"/>
      <c r="ABM14" s="18"/>
      <c r="ABN14" s="18"/>
      <c r="ABO14" s="18"/>
      <c r="ABP14" s="18"/>
      <c r="ABQ14" s="18"/>
      <c r="ABR14" s="18"/>
      <c r="ABS14" s="18"/>
      <c r="ABT14" s="18"/>
      <c r="ABU14" s="18"/>
      <c r="ABV14" s="18"/>
      <c r="ABW14" s="18"/>
      <c r="ABX14" s="18"/>
      <c r="ABY14" s="18"/>
      <c r="ABZ14" s="18"/>
      <c r="ACA14" s="18"/>
      <c r="ACB14" s="18"/>
      <c r="ACC14" s="18"/>
      <c r="ACD14" s="18"/>
      <c r="ACE14" s="18"/>
      <c r="ACF14" s="18"/>
      <c r="ACG14" s="18"/>
      <c r="ACH14" s="18"/>
      <c r="ACI14" s="18"/>
      <c r="ACJ14" s="18"/>
      <c r="ACK14" s="18"/>
      <c r="ACL14" s="18"/>
      <c r="ACM14" s="18"/>
      <c r="ACN14" s="18"/>
      <c r="ACO14" s="18"/>
      <c r="ACP14" s="18"/>
      <c r="ACQ14" s="18"/>
      <c r="ACR14" s="18"/>
      <c r="ACS14" s="18"/>
      <c r="ACT14" s="18"/>
      <c r="ACU14" s="18"/>
      <c r="ACV14" s="18"/>
      <c r="ACW14" s="18"/>
      <c r="ACX14" s="18"/>
      <c r="ACY14" s="18"/>
      <c r="ACZ14" s="18"/>
      <c r="ADA14" s="18"/>
      <c r="ADB14" s="18"/>
      <c r="ADC14" s="18"/>
      <c r="ADD14" s="18"/>
      <c r="ADE14" s="18"/>
      <c r="ADF14" s="18"/>
      <c r="ADG14" s="18"/>
      <c r="ADH14" s="18"/>
      <c r="ADI14" s="18"/>
      <c r="ADJ14" s="18"/>
      <c r="ADK14" s="18"/>
      <c r="ADL14" s="18"/>
      <c r="ADM14" s="18"/>
      <c r="ADN14" s="18"/>
      <c r="ADO14" s="18"/>
      <c r="ADP14" s="18"/>
      <c r="ADQ14" s="18"/>
      <c r="ADR14" s="18"/>
      <c r="ADS14" s="18"/>
      <c r="ADT14" s="18"/>
      <c r="ADU14" s="18"/>
      <c r="ADV14" s="18"/>
      <c r="ADW14" s="18"/>
      <c r="ADX14" s="18"/>
      <c r="ADY14" s="18"/>
      <c r="ADZ14" s="18"/>
      <c r="AEA14" s="18"/>
      <c r="AEB14" s="18"/>
      <c r="AEC14" s="18"/>
      <c r="AED14" s="18"/>
      <c r="AEE14" s="18"/>
      <c r="AEF14" s="18"/>
      <c r="AEG14" s="18"/>
      <c r="AEH14" s="18"/>
      <c r="AEI14" s="18"/>
      <c r="AEJ14" s="18"/>
      <c r="AEK14" s="18"/>
      <c r="AEL14" s="18"/>
      <c r="AEM14" s="18"/>
      <c r="AEN14" s="18"/>
      <c r="AEO14" s="18"/>
      <c r="AEP14" s="18"/>
      <c r="AEQ14" s="18"/>
      <c r="AER14" s="18"/>
      <c r="AES14" s="18"/>
      <c r="AET14" s="18"/>
      <c r="AEU14" s="18"/>
      <c r="AEV14" s="18"/>
      <c r="AEW14" s="18"/>
      <c r="AEX14" s="18"/>
      <c r="AEY14" s="18"/>
      <c r="AEZ14" s="18"/>
      <c r="AFA14" s="18"/>
      <c r="AFB14" s="18"/>
      <c r="AFC14" s="18"/>
      <c r="AFD14" s="18"/>
      <c r="AFE14" s="18"/>
      <c r="AFF14" s="18"/>
      <c r="AFG14" s="18"/>
      <c r="AFH14" s="18"/>
      <c r="AFI14" s="18"/>
      <c r="AFJ14" s="18"/>
      <c r="AFK14" s="18"/>
      <c r="AFL14" s="18"/>
      <c r="AFM14" s="18"/>
      <c r="AFN14" s="18"/>
      <c r="AFO14" s="18"/>
      <c r="AFP14" s="18"/>
      <c r="AFQ14" s="18"/>
      <c r="AFR14" s="18"/>
      <c r="AFS14" s="18"/>
      <c r="AFT14" s="18"/>
      <c r="AFU14" s="18"/>
      <c r="AFV14" s="18"/>
      <c r="AFW14" s="18"/>
      <c r="AFX14" s="18"/>
      <c r="AFY14" s="18"/>
      <c r="AFZ14" s="18"/>
      <c r="AGA14" s="18"/>
      <c r="AGB14" s="18"/>
      <c r="AGC14" s="18"/>
      <c r="AGD14" s="18"/>
      <c r="AGE14" s="18"/>
      <c r="AGF14" s="18"/>
      <c r="AGG14" s="18"/>
      <c r="AGH14" s="18"/>
      <c r="AGI14" s="18"/>
      <c r="AGJ14" s="18"/>
      <c r="AGK14" s="18"/>
      <c r="AGL14" s="18"/>
      <c r="AGM14" s="18"/>
      <c r="AGN14" s="18"/>
      <c r="AGO14" s="18"/>
      <c r="AGP14" s="18"/>
      <c r="AGQ14" s="18"/>
      <c r="AGR14" s="18"/>
      <c r="AGS14" s="18"/>
      <c r="AGT14" s="18"/>
      <c r="AGU14" s="18"/>
      <c r="AGV14" s="18"/>
      <c r="AGW14" s="18"/>
      <c r="AGX14" s="18"/>
      <c r="AGY14" s="18"/>
      <c r="AGZ14" s="18"/>
      <c r="AHA14" s="18"/>
      <c r="AHB14" s="18"/>
      <c r="AHC14" s="18"/>
      <c r="AHD14" s="18"/>
      <c r="AHE14" s="18"/>
      <c r="AHF14" s="18"/>
      <c r="AHG14" s="18"/>
      <c r="AHH14" s="18"/>
      <c r="AHI14" s="18"/>
      <c r="AHJ14" s="18"/>
      <c r="AHK14" s="18"/>
      <c r="AHL14" s="18"/>
      <c r="AHM14" s="18"/>
      <c r="AHN14" s="18"/>
      <c r="AHO14" s="18"/>
      <c r="AHP14" s="18"/>
      <c r="AHQ14" s="18"/>
      <c r="AHR14" s="18"/>
      <c r="AHS14" s="18"/>
      <c r="AHT14" s="18"/>
      <c r="AHU14" s="18"/>
      <c r="AHV14" s="18"/>
      <c r="AHW14" s="18"/>
      <c r="AHX14" s="18"/>
      <c r="AHY14" s="18"/>
      <c r="AHZ14" s="18"/>
      <c r="AIA14" s="18"/>
      <c r="AIB14" s="18"/>
      <c r="AIC14" s="18"/>
      <c r="AID14" s="18"/>
      <c r="AIE14" s="18"/>
      <c r="AIF14" s="18"/>
      <c r="AIG14" s="18"/>
      <c r="AIH14" s="18"/>
      <c r="AII14" s="18"/>
      <c r="AIJ14" s="18"/>
      <c r="AIK14" s="18"/>
      <c r="AIL14" s="18"/>
      <c r="AIM14" s="18"/>
      <c r="AIN14" s="18"/>
      <c r="AIO14" s="18"/>
      <c r="AIP14" s="18"/>
      <c r="AIQ14" s="18"/>
      <c r="AIR14" s="18"/>
      <c r="AIS14" s="18"/>
      <c r="AIT14" s="18"/>
      <c r="AIU14" s="18"/>
      <c r="AIV14" s="18"/>
      <c r="AIW14" s="18"/>
      <c r="AIX14" s="18"/>
      <c r="AIY14" s="18"/>
      <c r="AIZ14" s="18"/>
      <c r="AJA14" s="18"/>
      <c r="AJB14" s="18"/>
      <c r="AJC14" s="18"/>
      <c r="AJD14" s="18"/>
      <c r="AJE14" s="18"/>
      <c r="AJF14" s="18"/>
      <c r="AJG14" s="18"/>
      <c r="AJH14" s="18"/>
      <c r="AJI14" s="18"/>
      <c r="AJJ14" s="18"/>
      <c r="AJK14" s="18"/>
      <c r="AJL14" s="18"/>
      <c r="AJM14" s="18"/>
      <c r="AJN14" s="18"/>
      <c r="AJO14" s="18"/>
      <c r="AJP14" s="18"/>
      <c r="AJQ14" s="18"/>
      <c r="AJR14" s="18"/>
      <c r="AJS14" s="18"/>
      <c r="AJT14" s="18"/>
      <c r="AJU14" s="18"/>
      <c r="AJV14" s="18"/>
      <c r="AJW14" s="18"/>
      <c r="AJX14" s="18"/>
      <c r="AJY14" s="18"/>
      <c r="AJZ14" s="18"/>
      <c r="AKA14" s="18"/>
      <c r="AKB14" s="18"/>
      <c r="AKC14" s="18"/>
      <c r="AKD14" s="18"/>
      <c r="AKE14" s="18"/>
      <c r="AKF14" s="18"/>
      <c r="AKG14" s="18"/>
      <c r="AKH14" s="18"/>
      <c r="AKI14" s="18"/>
      <c r="AKJ14" s="18"/>
      <c r="AKK14" s="18"/>
      <c r="AKL14" s="18"/>
      <c r="AKM14" s="18"/>
      <c r="AKN14" s="18"/>
      <c r="AKO14" s="18"/>
      <c r="AKP14" s="18"/>
      <c r="AKQ14" s="18"/>
      <c r="AKR14" s="18"/>
      <c r="AKS14" s="18"/>
      <c r="AKT14" s="18"/>
      <c r="AKU14" s="18"/>
      <c r="AKV14" s="18"/>
      <c r="AKW14" s="18"/>
      <c r="AKX14" s="18"/>
      <c r="AKY14" s="18"/>
      <c r="AKZ14" s="18"/>
      <c r="ALA14" s="18"/>
      <c r="ALB14" s="18"/>
      <c r="ALC14" s="18"/>
      <c r="ALD14" s="18"/>
      <c r="ALE14" s="18"/>
      <c r="ALF14" s="18"/>
      <c r="ALG14" s="18"/>
      <c r="ALH14" s="18"/>
      <c r="ALI14" s="18"/>
      <c r="ALJ14" s="18"/>
      <c r="ALK14" s="18"/>
      <c r="ALL14" s="18"/>
      <c r="ALM14" s="18"/>
      <c r="ALN14" s="18"/>
      <c r="ALO14" s="18"/>
      <c r="ALP14" s="18"/>
      <c r="ALQ14" s="18"/>
      <c r="ALR14" s="18"/>
      <c r="ALS14" s="18"/>
      <c r="ALT14" s="18"/>
      <c r="ALU14" s="18"/>
      <c r="ALV14" s="18"/>
      <c r="ALW14" s="18"/>
      <c r="ALX14" s="18"/>
      <c r="ALY14" s="18"/>
      <c r="ALZ14" s="18"/>
      <c r="AMA14" s="18"/>
      <c r="AMB14" s="18"/>
      <c r="AMC14" s="18"/>
      <c r="AMD14" s="18"/>
      <c r="AME14" s="18"/>
      <c r="AMF14" s="18"/>
      <c r="AMG14" s="18"/>
      <c r="AMH14" s="18"/>
      <c r="AMI14" s="18"/>
      <c r="AMJ14" s="18"/>
      <c r="AMK14" s="18"/>
      <c r="AML14" s="18"/>
      <c r="AMM14" s="18"/>
      <c r="AMN14" s="18"/>
      <c r="AMO14" s="18"/>
      <c r="AMP14" s="18"/>
      <c r="AMQ14" s="18"/>
      <c r="AMR14" s="18"/>
      <c r="AMS14" s="18"/>
      <c r="AMT14" s="18"/>
      <c r="AMU14" s="18"/>
      <c r="AMV14" s="18"/>
      <c r="AMW14" s="18"/>
      <c r="AMX14" s="18"/>
      <c r="AMY14" s="18"/>
      <c r="AMZ14" s="18"/>
      <c r="ANA14" s="18"/>
      <c r="ANB14" s="18"/>
      <c r="ANC14" s="18"/>
      <c r="AND14" s="18"/>
      <c r="ANE14" s="18"/>
      <c r="ANF14" s="18"/>
      <c r="ANG14" s="18"/>
      <c r="ANH14" s="18"/>
      <c r="ANI14" s="18"/>
      <c r="ANJ14" s="18"/>
      <c r="ANK14" s="18"/>
      <c r="ANL14" s="18"/>
      <c r="ANM14" s="18"/>
      <c r="ANN14" s="18"/>
      <c r="ANO14" s="18"/>
      <c r="ANP14" s="18"/>
      <c r="ANQ14" s="18"/>
      <c r="ANR14" s="18"/>
      <c r="ANS14" s="18"/>
      <c r="ANT14" s="18"/>
      <c r="ANU14" s="18"/>
      <c r="ANV14" s="18"/>
      <c r="ANW14" s="18"/>
      <c r="ANX14" s="18"/>
      <c r="ANY14" s="18"/>
      <c r="ANZ14" s="18"/>
      <c r="AOA14" s="18"/>
      <c r="AOB14" s="18"/>
      <c r="AOC14" s="18"/>
      <c r="AOD14" s="18"/>
      <c r="AOE14" s="18"/>
      <c r="AOF14" s="18"/>
      <c r="AOG14" s="18"/>
      <c r="AOH14" s="18"/>
      <c r="AOI14" s="18"/>
      <c r="AOJ14" s="18"/>
      <c r="AOK14" s="18"/>
      <c r="AOL14" s="18"/>
      <c r="AOM14" s="18"/>
      <c r="AON14" s="18"/>
      <c r="AOO14" s="18"/>
      <c r="AOP14" s="18"/>
      <c r="AOQ14" s="18"/>
      <c r="AOR14" s="18"/>
      <c r="AOS14" s="18"/>
      <c r="AOT14" s="18"/>
      <c r="AOU14" s="18"/>
      <c r="AOV14" s="18"/>
      <c r="AOW14" s="18"/>
      <c r="AOX14" s="18"/>
      <c r="AOY14" s="18"/>
      <c r="AOZ14" s="18"/>
      <c r="APA14" s="18"/>
      <c r="APB14" s="18"/>
      <c r="APC14" s="18"/>
      <c r="APD14" s="18"/>
      <c r="APE14" s="18"/>
      <c r="APF14" s="18"/>
      <c r="APG14" s="18"/>
      <c r="APH14" s="18"/>
      <c r="API14" s="18"/>
      <c r="APJ14" s="18"/>
      <c r="APK14" s="18"/>
      <c r="APL14" s="18"/>
      <c r="APM14" s="18"/>
      <c r="APN14" s="18"/>
      <c r="APO14" s="18"/>
      <c r="APP14" s="18"/>
      <c r="APQ14" s="18"/>
      <c r="APR14" s="18"/>
      <c r="APS14" s="18"/>
      <c r="APT14" s="18"/>
      <c r="APU14" s="18"/>
      <c r="APV14" s="18"/>
      <c r="APW14" s="18"/>
      <c r="APX14" s="18"/>
      <c r="APY14" s="18"/>
      <c r="APZ14" s="18"/>
      <c r="AQA14" s="18"/>
      <c r="AQB14" s="18"/>
      <c r="AQC14" s="18"/>
      <c r="AQD14" s="18"/>
      <c r="AQE14" s="18"/>
      <c r="AQF14" s="18"/>
      <c r="AQG14" s="18"/>
      <c r="AQH14" s="18"/>
      <c r="AQI14" s="18"/>
      <c r="AQJ14" s="18"/>
      <c r="AQK14" s="18"/>
      <c r="AQL14" s="18"/>
      <c r="AQM14" s="18"/>
      <c r="AQN14" s="18"/>
      <c r="AQO14" s="18"/>
      <c r="AQP14" s="18"/>
      <c r="AQQ14" s="18"/>
      <c r="AQR14" s="18"/>
      <c r="AQS14" s="18"/>
      <c r="AQT14" s="18"/>
      <c r="AQU14" s="18"/>
      <c r="AQV14" s="18"/>
      <c r="AQW14" s="18"/>
      <c r="AQX14" s="18"/>
      <c r="AQY14" s="18"/>
      <c r="AQZ14" s="18"/>
      <c r="ARA14" s="18"/>
      <c r="ARB14" s="18"/>
      <c r="ARC14" s="18"/>
      <c r="ARD14" s="18"/>
      <c r="ARE14" s="18"/>
      <c r="ARF14" s="18"/>
      <c r="ARG14" s="18"/>
      <c r="ARH14" s="18"/>
      <c r="ARI14" s="18"/>
      <c r="ARJ14" s="18"/>
      <c r="ARK14" s="18"/>
      <c r="ARL14" s="18"/>
      <c r="ARM14" s="18"/>
      <c r="ARN14" s="18"/>
      <c r="ARO14" s="18"/>
      <c r="ARP14" s="18"/>
      <c r="ARQ14" s="18"/>
      <c r="ARR14" s="18"/>
      <c r="ARS14" s="18"/>
      <c r="ART14" s="18"/>
      <c r="ARU14" s="18"/>
      <c r="ARV14" s="18"/>
      <c r="ARW14" s="18"/>
      <c r="ARX14" s="18"/>
      <c r="ARY14" s="18"/>
      <c r="ARZ14" s="18"/>
      <c r="ASA14" s="18"/>
      <c r="ASB14" s="18"/>
      <c r="ASC14" s="18"/>
      <c r="ASD14" s="18"/>
      <c r="ASE14" s="18"/>
      <c r="ASF14" s="18"/>
      <c r="ASG14" s="18"/>
      <c r="ASH14" s="18"/>
      <c r="ASI14" s="18"/>
      <c r="ASJ14" s="18"/>
      <c r="ASK14" s="18"/>
      <c r="ASL14" s="18"/>
      <c r="ASM14" s="18"/>
      <c r="ASN14" s="18"/>
      <c r="ASO14" s="18"/>
      <c r="ASP14" s="18"/>
      <c r="ASQ14" s="18"/>
      <c r="ASR14" s="18"/>
      <c r="ASS14" s="18"/>
      <c r="AST14" s="18"/>
      <c r="ASU14" s="18"/>
      <c r="ASV14" s="18"/>
      <c r="ASW14" s="18"/>
      <c r="ASX14" s="18"/>
      <c r="ASY14" s="18"/>
      <c r="ASZ14" s="18"/>
      <c r="ATA14" s="18"/>
      <c r="ATB14" s="18"/>
      <c r="ATC14" s="18"/>
      <c r="ATD14" s="18"/>
      <c r="ATE14" s="18"/>
      <c r="ATF14" s="18"/>
      <c r="ATG14" s="18"/>
      <c r="ATH14" s="18"/>
      <c r="ATI14" s="18"/>
      <c r="ATJ14" s="18"/>
      <c r="ATK14" s="18"/>
      <c r="ATL14" s="18"/>
      <c r="ATM14" s="18"/>
      <c r="ATN14" s="18"/>
      <c r="ATO14" s="18"/>
      <c r="ATP14" s="18"/>
      <c r="ATQ14" s="18"/>
      <c r="ATR14" s="18"/>
      <c r="ATS14" s="18"/>
      <c r="ATT14" s="18"/>
      <c r="ATU14" s="18"/>
      <c r="ATV14" s="18"/>
      <c r="ATW14" s="18"/>
      <c r="ATX14" s="18"/>
      <c r="ATY14" s="18"/>
      <c r="ATZ14" s="18"/>
      <c r="AUA14" s="18"/>
      <c r="AUB14" s="18"/>
      <c r="AUC14" s="18"/>
      <c r="AUD14" s="18"/>
      <c r="AUE14" s="18"/>
      <c r="AUF14" s="18"/>
      <c r="AUG14" s="18"/>
      <c r="AUH14" s="18"/>
      <c r="AUI14" s="18"/>
      <c r="AUJ14" s="18"/>
      <c r="AUK14" s="18"/>
      <c r="AUL14" s="18"/>
      <c r="AUM14" s="18"/>
      <c r="AUN14" s="18"/>
      <c r="AUO14" s="18"/>
      <c r="AUP14" s="18"/>
      <c r="AUQ14" s="18"/>
      <c r="AUR14" s="18"/>
      <c r="AUS14" s="18"/>
      <c r="AUT14" s="18"/>
      <c r="AUU14" s="18"/>
      <c r="AUV14" s="18"/>
      <c r="AUW14" s="18"/>
      <c r="AUX14" s="18"/>
      <c r="AUY14" s="18"/>
      <c r="AUZ14" s="18"/>
      <c r="AVA14" s="18"/>
      <c r="AVB14" s="18"/>
      <c r="AVC14" s="18"/>
      <c r="AVD14" s="18"/>
      <c r="AVE14" s="18"/>
      <c r="AVF14" s="18"/>
      <c r="AVG14" s="18"/>
      <c r="AVH14" s="18"/>
      <c r="AVI14" s="18"/>
      <c r="AVJ14" s="18"/>
      <c r="AVK14" s="18"/>
      <c r="AVL14" s="18"/>
      <c r="AVM14" s="18"/>
      <c r="AVN14" s="18"/>
      <c r="AVO14" s="18"/>
      <c r="AVP14" s="18"/>
      <c r="AVQ14" s="18"/>
      <c r="AVR14" s="18"/>
      <c r="AVS14" s="18"/>
      <c r="AVT14" s="18"/>
      <c r="AVU14" s="18"/>
      <c r="AVV14" s="18"/>
      <c r="AVW14" s="18"/>
      <c r="AVX14" s="18"/>
      <c r="AVY14" s="18"/>
      <c r="AVZ14" s="18"/>
      <c r="AWA14" s="18"/>
      <c r="AWB14" s="18"/>
      <c r="AWC14" s="18"/>
      <c r="AWD14" s="18"/>
      <c r="AWE14" s="18"/>
      <c r="AWF14" s="18"/>
      <c r="AWG14" s="18"/>
      <c r="AWH14" s="18"/>
      <c r="AWI14" s="18"/>
      <c r="AWJ14" s="18"/>
      <c r="AWK14" s="18"/>
      <c r="AWL14" s="18"/>
      <c r="AWM14" s="18"/>
      <c r="AWN14" s="18"/>
      <c r="AWO14" s="18"/>
      <c r="AWP14" s="18"/>
      <c r="AWQ14" s="18"/>
      <c r="AWR14" s="18"/>
      <c r="AWS14" s="18"/>
      <c r="AWT14" s="18"/>
      <c r="AWU14" s="18"/>
      <c r="AWV14" s="18"/>
      <c r="AWW14" s="18"/>
      <c r="AWX14" s="18"/>
      <c r="AWY14" s="18"/>
      <c r="AWZ14" s="18"/>
      <c r="AXA14" s="18"/>
      <c r="AXB14" s="18"/>
      <c r="AXC14" s="18"/>
      <c r="AXD14" s="18"/>
      <c r="AXE14" s="18"/>
      <c r="AXF14" s="18"/>
      <c r="AXG14" s="18"/>
      <c r="AXH14" s="18"/>
      <c r="AXI14" s="18"/>
      <c r="AXJ14" s="18"/>
      <c r="AXK14" s="18"/>
      <c r="AXL14" s="18"/>
      <c r="AXM14" s="18"/>
      <c r="AXN14" s="18"/>
      <c r="AXO14" s="18"/>
      <c r="AXP14" s="18"/>
      <c r="AXQ14" s="18"/>
      <c r="AXR14" s="18"/>
      <c r="AXS14" s="18"/>
      <c r="AXT14" s="18"/>
      <c r="AXU14" s="18"/>
      <c r="AXV14" s="18"/>
      <c r="AXW14" s="18"/>
      <c r="AXX14" s="18"/>
      <c r="AXY14" s="18"/>
      <c r="AXZ14" s="18"/>
      <c r="AYA14" s="18"/>
      <c r="AYB14" s="18"/>
      <c r="AYC14" s="18"/>
      <c r="AYD14" s="18"/>
      <c r="AYE14" s="18"/>
      <c r="AYF14" s="18"/>
      <c r="AYG14" s="18"/>
      <c r="AYH14" s="18"/>
      <c r="AYI14" s="18"/>
      <c r="AYJ14" s="18"/>
      <c r="AYK14" s="18"/>
      <c r="AYL14" s="18"/>
      <c r="AYM14" s="18"/>
      <c r="AYN14" s="18"/>
      <c r="AYO14" s="18"/>
      <c r="AYP14" s="18"/>
      <c r="AYQ14" s="18"/>
      <c r="AYR14" s="18"/>
      <c r="AYS14" s="18"/>
      <c r="AYT14" s="18"/>
      <c r="AYU14" s="18"/>
      <c r="AYV14" s="18"/>
      <c r="AYW14" s="18"/>
      <c r="AYX14" s="18"/>
      <c r="AYY14" s="18"/>
      <c r="AYZ14" s="18"/>
      <c r="AZA14" s="18"/>
      <c r="AZB14" s="18"/>
      <c r="AZC14" s="18"/>
      <c r="AZD14" s="18"/>
      <c r="AZE14" s="18"/>
      <c r="AZF14" s="18"/>
      <c r="AZG14" s="18"/>
      <c r="AZH14" s="18"/>
      <c r="AZI14" s="18"/>
      <c r="AZJ14" s="18"/>
      <c r="AZK14" s="18"/>
      <c r="AZL14" s="18"/>
      <c r="AZM14" s="18"/>
      <c r="AZN14" s="18"/>
      <c r="AZO14" s="18"/>
      <c r="AZP14" s="18"/>
      <c r="AZQ14" s="18"/>
      <c r="AZR14" s="18"/>
      <c r="AZS14" s="18"/>
      <c r="AZT14" s="18"/>
      <c r="AZU14" s="18"/>
      <c r="AZV14" s="18"/>
      <c r="AZW14" s="18"/>
      <c r="AZX14" s="18"/>
      <c r="AZY14" s="18"/>
      <c r="AZZ14" s="18"/>
      <c r="BAA14" s="18"/>
      <c r="BAB14" s="18"/>
      <c r="BAC14" s="18"/>
      <c r="BAD14" s="18"/>
      <c r="BAE14" s="18"/>
      <c r="BAF14" s="18"/>
      <c r="BAG14" s="18"/>
      <c r="BAH14" s="18"/>
      <c r="BAI14" s="18"/>
      <c r="BAJ14" s="18"/>
      <c r="BAK14" s="18"/>
      <c r="BAL14" s="18"/>
      <c r="BAM14" s="18"/>
      <c r="BAN14" s="18"/>
      <c r="BAO14" s="18"/>
      <c r="BAP14" s="18"/>
      <c r="BAQ14" s="18"/>
      <c r="BAR14" s="18"/>
      <c r="BAS14" s="18"/>
      <c r="BAT14" s="18"/>
      <c r="BAU14" s="18"/>
      <c r="BAV14" s="18"/>
      <c r="BAW14" s="18"/>
      <c r="BAX14" s="18"/>
      <c r="BAY14" s="18"/>
      <c r="BAZ14" s="18"/>
      <c r="BBA14" s="18"/>
      <c r="BBB14" s="18"/>
      <c r="BBC14" s="18"/>
      <c r="BBD14" s="18"/>
      <c r="BBE14" s="18"/>
      <c r="BBF14" s="18"/>
      <c r="BBG14" s="18"/>
      <c r="BBH14" s="18"/>
      <c r="BBI14" s="18"/>
      <c r="BBJ14" s="18"/>
      <c r="BBK14" s="18"/>
      <c r="BBL14" s="18"/>
      <c r="BBM14" s="18"/>
      <c r="BBN14" s="18"/>
      <c r="BBO14" s="18"/>
      <c r="BBP14" s="18"/>
      <c r="BBQ14" s="18"/>
      <c r="BBR14" s="18"/>
      <c r="BBS14" s="18"/>
      <c r="BBT14" s="18"/>
      <c r="BBU14" s="18"/>
      <c r="BBV14" s="18"/>
      <c r="BBW14" s="18"/>
      <c r="BBX14" s="18"/>
      <c r="BBY14" s="18"/>
      <c r="BBZ14" s="18"/>
      <c r="BCA14" s="18"/>
      <c r="BCB14" s="18"/>
      <c r="BCC14" s="18"/>
      <c r="BCD14" s="18"/>
      <c r="BCE14" s="18"/>
      <c r="BCF14" s="18"/>
      <c r="BCG14" s="18"/>
      <c r="BCH14" s="18"/>
      <c r="BCI14" s="18"/>
      <c r="BCJ14" s="18"/>
      <c r="BCK14" s="18"/>
      <c r="BCL14" s="18"/>
      <c r="BCM14" s="18"/>
      <c r="BCN14" s="18"/>
      <c r="BCO14" s="18"/>
      <c r="BCP14" s="18"/>
      <c r="BCQ14" s="18"/>
      <c r="BCR14" s="18"/>
      <c r="BCS14" s="18"/>
      <c r="BCT14" s="18"/>
      <c r="BCU14" s="18"/>
      <c r="BCV14" s="18"/>
      <c r="BCW14" s="18"/>
      <c r="BCX14" s="18"/>
      <c r="BCY14" s="18"/>
      <c r="BCZ14" s="18"/>
      <c r="BDA14" s="18"/>
      <c r="BDB14" s="18"/>
      <c r="BDC14" s="18"/>
      <c r="BDD14" s="18"/>
      <c r="BDE14" s="18"/>
      <c r="BDF14" s="18"/>
      <c r="BDG14" s="18"/>
      <c r="BDH14" s="18"/>
      <c r="BDI14" s="18"/>
      <c r="BDJ14" s="18"/>
      <c r="BDK14" s="18"/>
      <c r="BDL14" s="18"/>
      <c r="BDM14" s="18"/>
      <c r="BDN14" s="18"/>
      <c r="BDO14" s="18"/>
      <c r="BDP14" s="18"/>
      <c r="BDQ14" s="18"/>
      <c r="BDR14" s="18"/>
      <c r="BDS14" s="18"/>
      <c r="BDT14" s="18"/>
      <c r="BDU14" s="18"/>
      <c r="BDV14" s="18"/>
      <c r="BDW14" s="18"/>
      <c r="BDX14" s="18"/>
      <c r="BDY14" s="18"/>
      <c r="BDZ14" s="18"/>
      <c r="BEA14" s="18"/>
      <c r="BEB14" s="18"/>
      <c r="BEC14" s="18"/>
      <c r="BED14" s="18"/>
      <c r="BEE14" s="18"/>
      <c r="BEF14" s="18"/>
      <c r="BEG14" s="18"/>
      <c r="BEH14" s="18"/>
      <c r="BEI14" s="18"/>
      <c r="BEJ14" s="18"/>
      <c r="BEK14" s="18"/>
      <c r="BEL14" s="18"/>
      <c r="BEM14" s="18"/>
      <c r="BEN14" s="18"/>
      <c r="BEO14" s="18"/>
      <c r="BEP14" s="18"/>
      <c r="BEQ14" s="18"/>
      <c r="BER14" s="18"/>
      <c r="BES14" s="18"/>
      <c r="BET14" s="18"/>
      <c r="BEU14" s="18"/>
      <c r="BEV14" s="18"/>
      <c r="BEW14" s="18"/>
      <c r="BEX14" s="18"/>
      <c r="BEY14" s="18"/>
      <c r="BEZ14" s="18"/>
      <c r="BFA14" s="18"/>
      <c r="BFB14" s="18"/>
      <c r="BFC14" s="18"/>
      <c r="BFD14" s="18"/>
      <c r="BFE14" s="18"/>
      <c r="BFF14" s="18"/>
      <c r="BFG14" s="18"/>
      <c r="BFH14" s="18"/>
      <c r="BFI14" s="18"/>
      <c r="BFJ14" s="18"/>
      <c r="BFK14" s="18"/>
      <c r="BFL14" s="18"/>
      <c r="BFM14" s="18"/>
      <c r="BFN14" s="18"/>
      <c r="BFO14" s="18"/>
      <c r="BFP14" s="18"/>
      <c r="BFQ14" s="18"/>
      <c r="BFR14" s="18"/>
      <c r="BFS14" s="18"/>
      <c r="BFT14" s="18"/>
      <c r="BFU14" s="18"/>
      <c r="BFV14" s="18"/>
      <c r="BFW14" s="18"/>
      <c r="BFX14" s="18"/>
      <c r="BFY14" s="18"/>
      <c r="BFZ14" s="18"/>
      <c r="BGA14" s="18"/>
      <c r="BGB14" s="18"/>
      <c r="BGC14" s="18"/>
      <c r="BGD14" s="18"/>
      <c r="BGE14" s="18"/>
      <c r="BGF14" s="18"/>
      <c r="BGG14" s="18"/>
      <c r="BGH14" s="18"/>
      <c r="BGI14" s="18"/>
      <c r="BGJ14" s="18"/>
      <c r="BGK14" s="18"/>
      <c r="BGL14" s="18"/>
      <c r="BGM14" s="18"/>
      <c r="BGN14" s="18"/>
      <c r="BGO14" s="18"/>
      <c r="BGP14" s="18"/>
      <c r="BGQ14" s="18"/>
      <c r="BGR14" s="18"/>
      <c r="BGS14" s="18"/>
      <c r="BGT14" s="18"/>
      <c r="BGU14" s="18"/>
      <c r="BGV14" s="18"/>
      <c r="BGW14" s="18"/>
      <c r="BGX14" s="18"/>
      <c r="BGY14" s="18"/>
      <c r="BGZ14" s="18"/>
      <c r="BHA14" s="18"/>
      <c r="BHB14" s="18"/>
      <c r="BHC14" s="18"/>
      <c r="BHD14" s="18"/>
      <c r="BHE14" s="18"/>
      <c r="BHF14" s="18"/>
      <c r="BHG14" s="18"/>
      <c r="BHH14" s="18"/>
      <c r="BHI14" s="18"/>
      <c r="BHJ14" s="18"/>
      <c r="BHK14" s="18"/>
      <c r="BHL14" s="18"/>
      <c r="BHM14" s="18"/>
      <c r="BHN14" s="18"/>
      <c r="BHO14" s="18"/>
      <c r="BHP14" s="18"/>
      <c r="BHQ14" s="18"/>
      <c r="BHR14" s="18"/>
      <c r="BHS14" s="18"/>
      <c r="BHT14" s="18"/>
      <c r="BHU14" s="18"/>
      <c r="BHV14" s="18"/>
      <c r="BHW14" s="18"/>
      <c r="BHX14" s="18"/>
      <c r="BHY14" s="18"/>
      <c r="BHZ14" s="18"/>
      <c r="BIA14" s="18"/>
      <c r="BIB14" s="18"/>
      <c r="BIC14" s="18"/>
      <c r="BID14" s="18"/>
      <c r="BIE14" s="18"/>
      <c r="BIF14" s="18"/>
      <c r="BIG14" s="18"/>
      <c r="BIH14" s="18"/>
      <c r="BII14" s="18"/>
      <c r="BIJ14" s="18"/>
      <c r="BIK14" s="18"/>
      <c r="BIL14" s="18"/>
      <c r="BIM14" s="18"/>
      <c r="BIN14" s="18"/>
      <c r="BIO14" s="18"/>
      <c r="BIP14" s="18"/>
      <c r="BIQ14" s="18"/>
      <c r="BIR14" s="18"/>
      <c r="BIS14" s="18"/>
      <c r="BIT14" s="18"/>
      <c r="BIU14" s="18"/>
      <c r="BIV14" s="18"/>
      <c r="BIW14" s="18"/>
      <c r="BIX14" s="18"/>
      <c r="BIY14" s="18"/>
      <c r="BIZ14" s="18"/>
      <c r="BJA14" s="18"/>
      <c r="BJB14" s="18"/>
      <c r="BJC14" s="18"/>
      <c r="BJD14" s="18"/>
      <c r="BJE14" s="18"/>
      <c r="BJF14" s="18"/>
      <c r="BJG14" s="18"/>
      <c r="BJH14" s="18"/>
      <c r="BJI14" s="18"/>
      <c r="BJJ14" s="18"/>
      <c r="BJK14" s="18"/>
      <c r="BJL14" s="18"/>
      <c r="BJM14" s="18"/>
      <c r="BJN14" s="18"/>
      <c r="BJO14" s="18"/>
      <c r="BJP14" s="18"/>
      <c r="BJQ14" s="18"/>
      <c r="BJR14" s="18"/>
      <c r="BJS14" s="18"/>
      <c r="BJT14" s="18"/>
      <c r="BJU14" s="18"/>
      <c r="BJV14" s="18"/>
      <c r="BJW14" s="18"/>
      <c r="BJX14" s="18"/>
      <c r="BJY14" s="18"/>
      <c r="BJZ14" s="18"/>
      <c r="BKA14" s="18"/>
      <c r="BKB14" s="18"/>
      <c r="BKC14" s="18"/>
      <c r="BKD14" s="18"/>
      <c r="BKE14" s="18"/>
      <c r="BKF14" s="18"/>
      <c r="BKG14" s="18"/>
      <c r="BKH14" s="18"/>
      <c r="BKI14" s="18"/>
      <c r="BKJ14" s="18"/>
      <c r="BKK14" s="18"/>
      <c r="BKL14" s="18"/>
      <c r="BKM14" s="18"/>
      <c r="BKN14" s="18"/>
      <c r="BKO14" s="18"/>
      <c r="BKP14" s="18"/>
      <c r="BKQ14" s="18"/>
      <c r="BKR14" s="18"/>
      <c r="BKS14" s="18"/>
      <c r="BKT14" s="18"/>
      <c r="BKU14" s="18"/>
      <c r="BKV14" s="18"/>
      <c r="BKW14" s="18"/>
      <c r="BKX14" s="18"/>
      <c r="BKY14" s="18"/>
      <c r="BKZ14" s="18"/>
      <c r="BLA14" s="18"/>
      <c r="BLB14" s="18"/>
      <c r="BLC14" s="18"/>
      <c r="BLD14" s="18"/>
      <c r="BLE14" s="18"/>
      <c r="BLF14" s="18"/>
      <c r="BLG14" s="18"/>
      <c r="BLH14" s="18"/>
      <c r="BLI14" s="18"/>
      <c r="BLJ14" s="18"/>
      <c r="BLK14" s="18"/>
      <c r="BLL14" s="18"/>
      <c r="BLM14" s="18"/>
      <c r="BLN14" s="18"/>
      <c r="BLO14" s="18"/>
      <c r="BLP14" s="18"/>
      <c r="BLQ14" s="18"/>
      <c r="BLR14" s="18"/>
      <c r="BLS14" s="18"/>
      <c r="BLT14" s="18"/>
      <c r="BLU14" s="18"/>
      <c r="BLV14" s="18"/>
      <c r="BLW14" s="18"/>
      <c r="BLX14" s="18"/>
      <c r="BLY14" s="18"/>
      <c r="BLZ14" s="18"/>
      <c r="BMA14" s="18"/>
      <c r="BMB14" s="18"/>
      <c r="BMC14" s="18"/>
      <c r="BMD14" s="18"/>
      <c r="BME14" s="18"/>
      <c r="BMF14" s="18"/>
      <c r="BMG14" s="18"/>
      <c r="BMH14" s="18"/>
      <c r="BMI14" s="18"/>
      <c r="BMJ14" s="18"/>
      <c r="BMK14" s="18"/>
      <c r="BML14" s="18"/>
      <c r="BMM14" s="18"/>
      <c r="BMN14" s="18"/>
      <c r="BMO14" s="18"/>
      <c r="BMP14" s="18"/>
      <c r="BMQ14" s="18"/>
      <c r="BMR14" s="18"/>
      <c r="BMS14" s="18"/>
      <c r="BMT14" s="18"/>
    </row>
    <row r="15" spans="1:1710" s="115" customFormat="1" ht="16.149999999999999" customHeight="1" thickTop="1" x14ac:dyDescent="0.2">
      <c r="A15" s="306" t="s">
        <v>299</v>
      </c>
      <c r="B15" s="307">
        <v>546</v>
      </c>
      <c r="C15" s="82"/>
      <c r="D15" s="83"/>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c r="PF15" s="18"/>
      <c r="PG15" s="18"/>
      <c r="PH15" s="18"/>
      <c r="PI15" s="18"/>
      <c r="PJ15" s="18"/>
      <c r="PK15" s="18"/>
      <c r="PL15" s="18"/>
      <c r="PM15" s="18"/>
      <c r="PN15" s="18"/>
      <c r="PO15" s="18"/>
      <c r="PP15" s="18"/>
      <c r="PQ15" s="18"/>
      <c r="PR15" s="18"/>
      <c r="PS15" s="18"/>
      <c r="PT15" s="18"/>
      <c r="PU15" s="18"/>
      <c r="PV15" s="18"/>
      <c r="PW15" s="18"/>
      <c r="PX15" s="18"/>
      <c r="PY15" s="18"/>
      <c r="PZ15" s="18"/>
      <c r="QA15" s="18"/>
      <c r="QB15" s="18"/>
      <c r="QC15" s="18"/>
      <c r="QD15" s="18"/>
      <c r="QE15" s="18"/>
      <c r="QF15" s="18"/>
      <c r="QG15" s="18"/>
      <c r="QH15" s="18"/>
      <c r="QI15" s="18"/>
      <c r="QJ15" s="18"/>
      <c r="QK15" s="18"/>
      <c r="QL15" s="18"/>
      <c r="QM15" s="18"/>
      <c r="QN15" s="18"/>
      <c r="QO15" s="18"/>
      <c r="QP15" s="18"/>
      <c r="QQ15" s="18"/>
      <c r="QR15" s="18"/>
      <c r="QS15" s="18"/>
      <c r="QT15" s="18"/>
      <c r="QU15" s="18"/>
      <c r="QV15" s="18"/>
      <c r="QW15" s="18"/>
      <c r="QX15" s="18"/>
      <c r="QY15" s="18"/>
      <c r="QZ15" s="18"/>
      <c r="RA15" s="18"/>
      <c r="RB15" s="18"/>
      <c r="RC15" s="18"/>
      <c r="RD15" s="18"/>
      <c r="RE15" s="18"/>
      <c r="RF15" s="18"/>
      <c r="RG15" s="18"/>
      <c r="RH15" s="18"/>
      <c r="RI15" s="18"/>
      <c r="RJ15" s="18"/>
      <c r="RK15" s="18"/>
      <c r="RL15" s="18"/>
      <c r="RM15" s="18"/>
      <c r="RN15" s="18"/>
      <c r="RO15" s="18"/>
      <c r="RP15" s="18"/>
      <c r="RQ15" s="18"/>
      <c r="RR15" s="18"/>
      <c r="RS15" s="18"/>
      <c r="RT15" s="18"/>
      <c r="RU15" s="18"/>
      <c r="RV15" s="18"/>
      <c r="RW15" s="18"/>
      <c r="RX15" s="18"/>
      <c r="RY15" s="18"/>
      <c r="RZ15" s="18"/>
      <c r="SA15" s="18"/>
      <c r="SB15" s="18"/>
      <c r="SC15" s="18"/>
      <c r="SD15" s="18"/>
      <c r="SE15" s="18"/>
      <c r="SF15" s="18"/>
      <c r="SG15" s="18"/>
      <c r="SH15" s="18"/>
      <c r="SI15" s="18"/>
      <c r="SJ15" s="18"/>
      <c r="SK15" s="18"/>
      <c r="SL15" s="18"/>
      <c r="SM15" s="18"/>
      <c r="SN15" s="18"/>
      <c r="SO15" s="18"/>
      <c r="SP15" s="18"/>
      <c r="SQ15" s="18"/>
      <c r="SR15" s="18"/>
      <c r="SS15" s="18"/>
      <c r="ST15" s="18"/>
      <c r="SU15" s="18"/>
      <c r="SV15" s="18"/>
      <c r="SW15" s="18"/>
      <c r="SX15" s="18"/>
      <c r="SY15" s="18"/>
      <c r="SZ15" s="18"/>
      <c r="TA15" s="18"/>
      <c r="TB15" s="18"/>
      <c r="TC15" s="18"/>
      <c r="TD15" s="18"/>
      <c r="TE15" s="18"/>
      <c r="TF15" s="18"/>
      <c r="TG15" s="18"/>
      <c r="TH15" s="18"/>
      <c r="TI15" s="18"/>
      <c r="TJ15" s="18"/>
      <c r="TK15" s="18"/>
      <c r="TL15" s="18"/>
      <c r="TM15" s="18"/>
      <c r="TN15" s="18"/>
      <c r="TO15" s="18"/>
      <c r="TP15" s="18"/>
      <c r="TQ15" s="18"/>
      <c r="TR15" s="18"/>
      <c r="TS15" s="18"/>
      <c r="TT15" s="18"/>
      <c r="TU15" s="18"/>
      <c r="TV15" s="18"/>
      <c r="TW15" s="18"/>
      <c r="TX15" s="18"/>
      <c r="TY15" s="18"/>
      <c r="TZ15" s="18"/>
      <c r="UA15" s="18"/>
      <c r="UB15" s="18"/>
      <c r="UC15" s="18"/>
      <c r="UD15" s="18"/>
      <c r="UE15" s="18"/>
      <c r="UF15" s="18"/>
      <c r="UG15" s="18"/>
      <c r="UH15" s="18"/>
      <c r="UI15" s="18"/>
      <c r="UJ15" s="18"/>
      <c r="UK15" s="18"/>
      <c r="UL15" s="18"/>
      <c r="UM15" s="18"/>
      <c r="UN15" s="18"/>
      <c r="UO15" s="18"/>
      <c r="UP15" s="18"/>
      <c r="UQ15" s="18"/>
      <c r="UR15" s="18"/>
      <c r="US15" s="18"/>
      <c r="UT15" s="18"/>
      <c r="UU15" s="18"/>
      <c r="UV15" s="18"/>
      <c r="UW15" s="18"/>
      <c r="UX15" s="18"/>
      <c r="UY15" s="18"/>
      <c r="UZ15" s="18"/>
      <c r="VA15" s="18"/>
      <c r="VB15" s="18"/>
      <c r="VC15" s="18"/>
      <c r="VD15" s="18"/>
      <c r="VE15" s="18"/>
      <c r="VF15" s="18"/>
      <c r="VG15" s="18"/>
      <c r="VH15" s="18"/>
      <c r="VI15" s="18"/>
      <c r="VJ15" s="18"/>
      <c r="VK15" s="18"/>
      <c r="VL15" s="18"/>
      <c r="VM15" s="18"/>
      <c r="VN15" s="18"/>
      <c r="VO15" s="18"/>
      <c r="VP15" s="18"/>
      <c r="VQ15" s="18"/>
      <c r="VR15" s="18"/>
      <c r="VS15" s="18"/>
      <c r="VT15" s="18"/>
      <c r="VU15" s="18"/>
      <c r="VV15" s="18"/>
      <c r="VW15" s="18"/>
      <c r="VX15" s="18"/>
      <c r="VY15" s="18"/>
      <c r="VZ15" s="18"/>
      <c r="WA15" s="18"/>
      <c r="WB15" s="18"/>
      <c r="WC15" s="18"/>
      <c r="WD15" s="18"/>
      <c r="WE15" s="18"/>
      <c r="WF15" s="18"/>
      <c r="WG15" s="18"/>
      <c r="WH15" s="18"/>
      <c r="WI15" s="18"/>
      <c r="WJ15" s="18"/>
      <c r="WK15" s="18"/>
      <c r="WL15" s="18"/>
      <c r="WM15" s="18"/>
      <c r="WN15" s="18"/>
      <c r="WO15" s="18"/>
      <c r="WP15" s="18"/>
      <c r="WQ15" s="18"/>
      <c r="WR15" s="18"/>
      <c r="WS15" s="18"/>
      <c r="WT15" s="18"/>
      <c r="WU15" s="18"/>
      <c r="WV15" s="18"/>
      <c r="WW15" s="18"/>
      <c r="WX15" s="18"/>
      <c r="WY15" s="18"/>
      <c r="WZ15" s="18"/>
      <c r="XA15" s="18"/>
      <c r="XB15" s="18"/>
      <c r="XC15" s="18"/>
      <c r="XD15" s="18"/>
      <c r="XE15" s="18"/>
      <c r="XF15" s="18"/>
      <c r="XG15" s="18"/>
      <c r="XH15" s="18"/>
      <c r="XI15" s="18"/>
      <c r="XJ15" s="18"/>
      <c r="XK15" s="18"/>
      <c r="XL15" s="18"/>
      <c r="XM15" s="18"/>
      <c r="XN15" s="18"/>
      <c r="XO15" s="18"/>
      <c r="XP15" s="18"/>
      <c r="XQ15" s="18"/>
      <c r="XR15" s="18"/>
      <c r="XS15" s="18"/>
      <c r="XT15" s="18"/>
      <c r="XU15" s="18"/>
      <c r="XV15" s="18"/>
      <c r="XW15" s="18"/>
      <c r="XX15" s="18"/>
      <c r="XY15" s="18"/>
      <c r="XZ15" s="18"/>
      <c r="YA15" s="18"/>
      <c r="YB15" s="18"/>
      <c r="YC15" s="18"/>
      <c r="YD15" s="18"/>
      <c r="YE15" s="18"/>
      <c r="YF15" s="18"/>
      <c r="YG15" s="18"/>
      <c r="YH15" s="18"/>
      <c r="YI15" s="18"/>
      <c r="YJ15" s="18"/>
      <c r="YK15" s="18"/>
      <c r="YL15" s="18"/>
      <c r="YM15" s="18"/>
      <c r="YN15" s="18"/>
      <c r="YO15" s="18"/>
      <c r="YP15" s="18"/>
      <c r="YQ15" s="18"/>
      <c r="YR15" s="18"/>
      <c r="YS15" s="18"/>
      <c r="YT15" s="18"/>
      <c r="YU15" s="18"/>
      <c r="YV15" s="18"/>
      <c r="YW15" s="18"/>
      <c r="YX15" s="18"/>
      <c r="YY15" s="18"/>
      <c r="YZ15" s="18"/>
      <c r="ZA15" s="18"/>
      <c r="ZB15" s="18"/>
      <c r="ZC15" s="18"/>
      <c r="ZD15" s="18"/>
      <c r="ZE15" s="18"/>
      <c r="ZF15" s="18"/>
      <c r="ZG15" s="18"/>
      <c r="ZH15" s="18"/>
      <c r="ZI15" s="18"/>
      <c r="ZJ15" s="18"/>
      <c r="ZK15" s="18"/>
      <c r="ZL15" s="18"/>
      <c r="ZM15" s="18"/>
      <c r="ZN15" s="18"/>
      <c r="ZO15" s="18"/>
      <c r="ZP15" s="18"/>
      <c r="ZQ15" s="18"/>
      <c r="ZR15" s="18"/>
      <c r="ZS15" s="18"/>
      <c r="ZT15" s="18"/>
      <c r="ZU15" s="18"/>
      <c r="ZV15" s="18"/>
      <c r="ZW15" s="18"/>
      <c r="ZX15" s="18"/>
      <c r="ZY15" s="18"/>
      <c r="ZZ15" s="18"/>
      <c r="AAA15" s="18"/>
      <c r="AAB15" s="18"/>
      <c r="AAC15" s="18"/>
      <c r="AAD15" s="18"/>
      <c r="AAE15" s="18"/>
      <c r="AAF15" s="18"/>
      <c r="AAG15" s="18"/>
      <c r="AAH15" s="18"/>
      <c r="AAI15" s="18"/>
      <c r="AAJ15" s="18"/>
      <c r="AAK15" s="18"/>
      <c r="AAL15" s="18"/>
      <c r="AAM15" s="18"/>
      <c r="AAN15" s="18"/>
      <c r="AAO15" s="18"/>
      <c r="AAP15" s="18"/>
      <c r="AAQ15" s="18"/>
      <c r="AAR15" s="18"/>
      <c r="AAS15" s="18"/>
      <c r="AAT15" s="18"/>
      <c r="AAU15" s="18"/>
      <c r="AAV15" s="18"/>
      <c r="AAW15" s="18"/>
      <c r="AAX15" s="18"/>
      <c r="AAY15" s="18"/>
      <c r="AAZ15" s="18"/>
      <c r="ABA15" s="18"/>
      <c r="ABB15" s="18"/>
      <c r="ABC15" s="18"/>
      <c r="ABD15" s="18"/>
      <c r="ABE15" s="18"/>
      <c r="ABF15" s="18"/>
      <c r="ABG15" s="18"/>
      <c r="ABH15" s="18"/>
      <c r="ABI15" s="18"/>
      <c r="ABJ15" s="18"/>
      <c r="ABK15" s="18"/>
      <c r="ABL15" s="18"/>
      <c r="ABM15" s="18"/>
      <c r="ABN15" s="18"/>
      <c r="ABO15" s="18"/>
      <c r="ABP15" s="18"/>
      <c r="ABQ15" s="18"/>
      <c r="ABR15" s="18"/>
      <c r="ABS15" s="18"/>
      <c r="ABT15" s="18"/>
      <c r="ABU15" s="18"/>
      <c r="ABV15" s="18"/>
      <c r="ABW15" s="18"/>
      <c r="ABX15" s="18"/>
      <c r="ABY15" s="18"/>
      <c r="ABZ15" s="18"/>
      <c r="ACA15" s="18"/>
      <c r="ACB15" s="18"/>
      <c r="ACC15" s="18"/>
      <c r="ACD15" s="18"/>
      <c r="ACE15" s="18"/>
      <c r="ACF15" s="18"/>
      <c r="ACG15" s="18"/>
      <c r="ACH15" s="18"/>
      <c r="ACI15" s="18"/>
      <c r="ACJ15" s="18"/>
      <c r="ACK15" s="18"/>
      <c r="ACL15" s="18"/>
      <c r="ACM15" s="18"/>
      <c r="ACN15" s="18"/>
      <c r="ACO15" s="18"/>
      <c r="ACP15" s="18"/>
      <c r="ACQ15" s="18"/>
      <c r="ACR15" s="18"/>
      <c r="ACS15" s="18"/>
      <c r="ACT15" s="18"/>
      <c r="ACU15" s="18"/>
      <c r="ACV15" s="18"/>
      <c r="ACW15" s="18"/>
      <c r="ACX15" s="18"/>
      <c r="ACY15" s="18"/>
      <c r="ACZ15" s="18"/>
      <c r="ADA15" s="18"/>
      <c r="ADB15" s="18"/>
      <c r="ADC15" s="18"/>
      <c r="ADD15" s="18"/>
      <c r="ADE15" s="18"/>
      <c r="ADF15" s="18"/>
      <c r="ADG15" s="18"/>
      <c r="ADH15" s="18"/>
      <c r="ADI15" s="18"/>
      <c r="ADJ15" s="18"/>
      <c r="ADK15" s="18"/>
      <c r="ADL15" s="18"/>
      <c r="ADM15" s="18"/>
      <c r="ADN15" s="18"/>
      <c r="ADO15" s="18"/>
      <c r="ADP15" s="18"/>
      <c r="ADQ15" s="18"/>
      <c r="ADR15" s="18"/>
      <c r="ADS15" s="18"/>
      <c r="ADT15" s="18"/>
      <c r="ADU15" s="18"/>
      <c r="ADV15" s="18"/>
      <c r="ADW15" s="18"/>
      <c r="ADX15" s="18"/>
      <c r="ADY15" s="18"/>
      <c r="ADZ15" s="18"/>
      <c r="AEA15" s="18"/>
      <c r="AEB15" s="18"/>
      <c r="AEC15" s="18"/>
      <c r="AED15" s="18"/>
      <c r="AEE15" s="18"/>
      <c r="AEF15" s="18"/>
      <c r="AEG15" s="18"/>
      <c r="AEH15" s="18"/>
      <c r="AEI15" s="18"/>
      <c r="AEJ15" s="18"/>
      <c r="AEK15" s="18"/>
      <c r="AEL15" s="18"/>
      <c r="AEM15" s="18"/>
      <c r="AEN15" s="18"/>
      <c r="AEO15" s="18"/>
      <c r="AEP15" s="18"/>
      <c r="AEQ15" s="18"/>
      <c r="AER15" s="18"/>
      <c r="AES15" s="18"/>
      <c r="AET15" s="18"/>
      <c r="AEU15" s="18"/>
      <c r="AEV15" s="18"/>
      <c r="AEW15" s="18"/>
      <c r="AEX15" s="18"/>
      <c r="AEY15" s="18"/>
      <c r="AEZ15" s="18"/>
      <c r="AFA15" s="18"/>
      <c r="AFB15" s="18"/>
      <c r="AFC15" s="18"/>
      <c r="AFD15" s="18"/>
      <c r="AFE15" s="18"/>
      <c r="AFF15" s="18"/>
      <c r="AFG15" s="18"/>
      <c r="AFH15" s="18"/>
      <c r="AFI15" s="18"/>
      <c r="AFJ15" s="18"/>
      <c r="AFK15" s="18"/>
      <c r="AFL15" s="18"/>
      <c r="AFM15" s="18"/>
      <c r="AFN15" s="18"/>
      <c r="AFO15" s="18"/>
      <c r="AFP15" s="18"/>
      <c r="AFQ15" s="18"/>
      <c r="AFR15" s="18"/>
      <c r="AFS15" s="18"/>
      <c r="AFT15" s="18"/>
      <c r="AFU15" s="18"/>
      <c r="AFV15" s="18"/>
      <c r="AFW15" s="18"/>
      <c r="AFX15" s="18"/>
      <c r="AFY15" s="18"/>
      <c r="AFZ15" s="18"/>
      <c r="AGA15" s="18"/>
      <c r="AGB15" s="18"/>
      <c r="AGC15" s="18"/>
      <c r="AGD15" s="18"/>
      <c r="AGE15" s="18"/>
      <c r="AGF15" s="18"/>
      <c r="AGG15" s="18"/>
      <c r="AGH15" s="18"/>
      <c r="AGI15" s="18"/>
      <c r="AGJ15" s="18"/>
      <c r="AGK15" s="18"/>
      <c r="AGL15" s="18"/>
      <c r="AGM15" s="18"/>
      <c r="AGN15" s="18"/>
      <c r="AGO15" s="18"/>
      <c r="AGP15" s="18"/>
      <c r="AGQ15" s="18"/>
      <c r="AGR15" s="18"/>
      <c r="AGS15" s="18"/>
      <c r="AGT15" s="18"/>
      <c r="AGU15" s="18"/>
      <c r="AGV15" s="18"/>
      <c r="AGW15" s="18"/>
      <c r="AGX15" s="18"/>
      <c r="AGY15" s="18"/>
      <c r="AGZ15" s="18"/>
      <c r="AHA15" s="18"/>
      <c r="AHB15" s="18"/>
      <c r="AHC15" s="18"/>
      <c r="AHD15" s="18"/>
      <c r="AHE15" s="18"/>
      <c r="AHF15" s="18"/>
      <c r="AHG15" s="18"/>
      <c r="AHH15" s="18"/>
      <c r="AHI15" s="18"/>
      <c r="AHJ15" s="18"/>
      <c r="AHK15" s="18"/>
      <c r="AHL15" s="18"/>
      <c r="AHM15" s="18"/>
      <c r="AHN15" s="18"/>
      <c r="AHO15" s="18"/>
      <c r="AHP15" s="18"/>
      <c r="AHQ15" s="18"/>
      <c r="AHR15" s="18"/>
      <c r="AHS15" s="18"/>
      <c r="AHT15" s="18"/>
      <c r="AHU15" s="18"/>
      <c r="AHV15" s="18"/>
      <c r="AHW15" s="18"/>
      <c r="AHX15" s="18"/>
      <c r="AHY15" s="18"/>
      <c r="AHZ15" s="18"/>
      <c r="AIA15" s="18"/>
      <c r="AIB15" s="18"/>
      <c r="AIC15" s="18"/>
      <c r="AID15" s="18"/>
      <c r="AIE15" s="18"/>
      <c r="AIF15" s="18"/>
      <c r="AIG15" s="18"/>
      <c r="AIH15" s="18"/>
      <c r="AII15" s="18"/>
      <c r="AIJ15" s="18"/>
      <c r="AIK15" s="18"/>
      <c r="AIL15" s="18"/>
      <c r="AIM15" s="18"/>
      <c r="AIN15" s="18"/>
      <c r="AIO15" s="18"/>
      <c r="AIP15" s="18"/>
      <c r="AIQ15" s="18"/>
      <c r="AIR15" s="18"/>
      <c r="AIS15" s="18"/>
      <c r="AIT15" s="18"/>
      <c r="AIU15" s="18"/>
      <c r="AIV15" s="18"/>
      <c r="AIW15" s="18"/>
      <c r="AIX15" s="18"/>
      <c r="AIY15" s="18"/>
      <c r="AIZ15" s="18"/>
      <c r="AJA15" s="18"/>
      <c r="AJB15" s="18"/>
      <c r="AJC15" s="18"/>
      <c r="AJD15" s="18"/>
      <c r="AJE15" s="18"/>
      <c r="AJF15" s="18"/>
      <c r="AJG15" s="18"/>
      <c r="AJH15" s="18"/>
      <c r="AJI15" s="18"/>
      <c r="AJJ15" s="18"/>
      <c r="AJK15" s="18"/>
      <c r="AJL15" s="18"/>
      <c r="AJM15" s="18"/>
      <c r="AJN15" s="18"/>
      <c r="AJO15" s="18"/>
      <c r="AJP15" s="18"/>
      <c r="AJQ15" s="18"/>
      <c r="AJR15" s="18"/>
      <c r="AJS15" s="18"/>
      <c r="AJT15" s="18"/>
      <c r="AJU15" s="18"/>
      <c r="AJV15" s="18"/>
      <c r="AJW15" s="18"/>
      <c r="AJX15" s="18"/>
      <c r="AJY15" s="18"/>
      <c r="AJZ15" s="18"/>
      <c r="AKA15" s="18"/>
      <c r="AKB15" s="18"/>
      <c r="AKC15" s="18"/>
      <c r="AKD15" s="18"/>
      <c r="AKE15" s="18"/>
      <c r="AKF15" s="18"/>
      <c r="AKG15" s="18"/>
      <c r="AKH15" s="18"/>
      <c r="AKI15" s="18"/>
      <c r="AKJ15" s="18"/>
      <c r="AKK15" s="18"/>
      <c r="AKL15" s="18"/>
      <c r="AKM15" s="18"/>
      <c r="AKN15" s="18"/>
      <c r="AKO15" s="18"/>
      <c r="AKP15" s="18"/>
      <c r="AKQ15" s="18"/>
      <c r="AKR15" s="18"/>
      <c r="AKS15" s="18"/>
      <c r="AKT15" s="18"/>
      <c r="AKU15" s="18"/>
      <c r="AKV15" s="18"/>
      <c r="AKW15" s="18"/>
      <c r="AKX15" s="18"/>
      <c r="AKY15" s="18"/>
      <c r="AKZ15" s="18"/>
      <c r="ALA15" s="18"/>
      <c r="ALB15" s="18"/>
      <c r="ALC15" s="18"/>
      <c r="ALD15" s="18"/>
      <c r="ALE15" s="18"/>
      <c r="ALF15" s="18"/>
      <c r="ALG15" s="18"/>
      <c r="ALH15" s="18"/>
      <c r="ALI15" s="18"/>
      <c r="ALJ15" s="18"/>
      <c r="ALK15" s="18"/>
      <c r="ALL15" s="18"/>
      <c r="ALM15" s="18"/>
      <c r="ALN15" s="18"/>
      <c r="ALO15" s="18"/>
      <c r="ALP15" s="18"/>
      <c r="ALQ15" s="18"/>
      <c r="ALR15" s="18"/>
      <c r="ALS15" s="18"/>
      <c r="ALT15" s="18"/>
      <c r="ALU15" s="18"/>
      <c r="ALV15" s="18"/>
      <c r="ALW15" s="18"/>
      <c r="ALX15" s="18"/>
      <c r="ALY15" s="18"/>
      <c r="ALZ15" s="18"/>
      <c r="AMA15" s="18"/>
      <c r="AMB15" s="18"/>
      <c r="AMC15" s="18"/>
      <c r="AMD15" s="18"/>
      <c r="AME15" s="18"/>
      <c r="AMF15" s="18"/>
      <c r="AMG15" s="18"/>
      <c r="AMH15" s="18"/>
      <c r="AMI15" s="18"/>
      <c r="AMJ15" s="18"/>
      <c r="AMK15" s="18"/>
      <c r="AML15" s="18"/>
      <c r="AMM15" s="18"/>
      <c r="AMN15" s="18"/>
      <c r="AMO15" s="18"/>
      <c r="AMP15" s="18"/>
      <c r="AMQ15" s="18"/>
      <c r="AMR15" s="18"/>
      <c r="AMS15" s="18"/>
      <c r="AMT15" s="18"/>
      <c r="AMU15" s="18"/>
      <c r="AMV15" s="18"/>
      <c r="AMW15" s="18"/>
      <c r="AMX15" s="18"/>
      <c r="AMY15" s="18"/>
      <c r="AMZ15" s="18"/>
      <c r="ANA15" s="18"/>
      <c r="ANB15" s="18"/>
      <c r="ANC15" s="18"/>
      <c r="AND15" s="18"/>
      <c r="ANE15" s="18"/>
      <c r="ANF15" s="18"/>
      <c r="ANG15" s="18"/>
      <c r="ANH15" s="18"/>
      <c r="ANI15" s="18"/>
      <c r="ANJ15" s="18"/>
      <c r="ANK15" s="18"/>
      <c r="ANL15" s="18"/>
      <c r="ANM15" s="18"/>
      <c r="ANN15" s="18"/>
      <c r="ANO15" s="18"/>
      <c r="ANP15" s="18"/>
      <c r="ANQ15" s="18"/>
      <c r="ANR15" s="18"/>
      <c r="ANS15" s="18"/>
      <c r="ANT15" s="18"/>
      <c r="ANU15" s="18"/>
      <c r="ANV15" s="18"/>
      <c r="ANW15" s="18"/>
      <c r="ANX15" s="18"/>
      <c r="ANY15" s="18"/>
      <c r="ANZ15" s="18"/>
      <c r="AOA15" s="18"/>
      <c r="AOB15" s="18"/>
      <c r="AOC15" s="18"/>
      <c r="AOD15" s="18"/>
      <c r="AOE15" s="18"/>
      <c r="AOF15" s="18"/>
      <c r="AOG15" s="18"/>
      <c r="AOH15" s="18"/>
      <c r="AOI15" s="18"/>
      <c r="AOJ15" s="18"/>
      <c r="AOK15" s="18"/>
      <c r="AOL15" s="18"/>
      <c r="AOM15" s="18"/>
      <c r="AON15" s="18"/>
      <c r="AOO15" s="18"/>
      <c r="AOP15" s="18"/>
      <c r="AOQ15" s="18"/>
      <c r="AOR15" s="18"/>
      <c r="AOS15" s="18"/>
      <c r="AOT15" s="18"/>
      <c r="AOU15" s="18"/>
      <c r="AOV15" s="18"/>
      <c r="AOW15" s="18"/>
      <c r="AOX15" s="18"/>
      <c r="AOY15" s="18"/>
      <c r="AOZ15" s="18"/>
      <c r="APA15" s="18"/>
      <c r="APB15" s="18"/>
      <c r="APC15" s="18"/>
      <c r="APD15" s="18"/>
      <c r="APE15" s="18"/>
      <c r="APF15" s="18"/>
      <c r="APG15" s="18"/>
      <c r="APH15" s="18"/>
      <c r="API15" s="18"/>
      <c r="APJ15" s="18"/>
      <c r="APK15" s="18"/>
      <c r="APL15" s="18"/>
      <c r="APM15" s="18"/>
      <c r="APN15" s="18"/>
      <c r="APO15" s="18"/>
      <c r="APP15" s="18"/>
      <c r="APQ15" s="18"/>
      <c r="APR15" s="18"/>
      <c r="APS15" s="18"/>
      <c r="APT15" s="18"/>
      <c r="APU15" s="18"/>
      <c r="APV15" s="18"/>
      <c r="APW15" s="18"/>
      <c r="APX15" s="18"/>
      <c r="APY15" s="18"/>
      <c r="APZ15" s="18"/>
      <c r="AQA15" s="18"/>
      <c r="AQB15" s="18"/>
      <c r="AQC15" s="18"/>
      <c r="AQD15" s="18"/>
      <c r="AQE15" s="18"/>
      <c r="AQF15" s="18"/>
      <c r="AQG15" s="18"/>
      <c r="AQH15" s="18"/>
      <c r="AQI15" s="18"/>
      <c r="AQJ15" s="18"/>
      <c r="AQK15" s="18"/>
      <c r="AQL15" s="18"/>
      <c r="AQM15" s="18"/>
      <c r="AQN15" s="18"/>
      <c r="AQO15" s="18"/>
      <c r="AQP15" s="18"/>
      <c r="AQQ15" s="18"/>
      <c r="AQR15" s="18"/>
      <c r="AQS15" s="18"/>
      <c r="AQT15" s="18"/>
      <c r="AQU15" s="18"/>
      <c r="AQV15" s="18"/>
      <c r="AQW15" s="18"/>
      <c r="AQX15" s="18"/>
      <c r="AQY15" s="18"/>
      <c r="AQZ15" s="18"/>
      <c r="ARA15" s="18"/>
      <c r="ARB15" s="18"/>
      <c r="ARC15" s="18"/>
      <c r="ARD15" s="18"/>
      <c r="ARE15" s="18"/>
      <c r="ARF15" s="18"/>
      <c r="ARG15" s="18"/>
      <c r="ARH15" s="18"/>
      <c r="ARI15" s="18"/>
      <c r="ARJ15" s="18"/>
      <c r="ARK15" s="18"/>
      <c r="ARL15" s="18"/>
      <c r="ARM15" s="18"/>
      <c r="ARN15" s="18"/>
      <c r="ARO15" s="18"/>
      <c r="ARP15" s="18"/>
      <c r="ARQ15" s="18"/>
      <c r="ARR15" s="18"/>
      <c r="ARS15" s="18"/>
      <c r="ART15" s="18"/>
      <c r="ARU15" s="18"/>
      <c r="ARV15" s="18"/>
      <c r="ARW15" s="18"/>
      <c r="ARX15" s="18"/>
      <c r="ARY15" s="18"/>
      <c r="ARZ15" s="18"/>
      <c r="ASA15" s="18"/>
      <c r="ASB15" s="18"/>
      <c r="ASC15" s="18"/>
      <c r="ASD15" s="18"/>
      <c r="ASE15" s="18"/>
      <c r="ASF15" s="18"/>
      <c r="ASG15" s="18"/>
      <c r="ASH15" s="18"/>
      <c r="ASI15" s="18"/>
      <c r="ASJ15" s="18"/>
      <c r="ASK15" s="18"/>
      <c r="ASL15" s="18"/>
      <c r="ASM15" s="18"/>
      <c r="ASN15" s="18"/>
      <c r="ASO15" s="18"/>
      <c r="ASP15" s="18"/>
      <c r="ASQ15" s="18"/>
      <c r="ASR15" s="18"/>
      <c r="ASS15" s="18"/>
      <c r="AST15" s="18"/>
      <c r="ASU15" s="18"/>
      <c r="ASV15" s="18"/>
      <c r="ASW15" s="18"/>
      <c r="ASX15" s="18"/>
      <c r="ASY15" s="18"/>
      <c r="ASZ15" s="18"/>
      <c r="ATA15" s="18"/>
      <c r="ATB15" s="18"/>
      <c r="ATC15" s="18"/>
      <c r="ATD15" s="18"/>
      <c r="ATE15" s="18"/>
      <c r="ATF15" s="18"/>
      <c r="ATG15" s="18"/>
      <c r="ATH15" s="18"/>
      <c r="ATI15" s="18"/>
      <c r="ATJ15" s="18"/>
      <c r="ATK15" s="18"/>
      <c r="ATL15" s="18"/>
      <c r="ATM15" s="18"/>
      <c r="ATN15" s="18"/>
      <c r="ATO15" s="18"/>
      <c r="ATP15" s="18"/>
      <c r="ATQ15" s="18"/>
      <c r="ATR15" s="18"/>
      <c r="ATS15" s="18"/>
      <c r="ATT15" s="18"/>
      <c r="ATU15" s="18"/>
      <c r="ATV15" s="18"/>
      <c r="ATW15" s="18"/>
      <c r="ATX15" s="18"/>
      <c r="ATY15" s="18"/>
      <c r="ATZ15" s="18"/>
      <c r="AUA15" s="18"/>
      <c r="AUB15" s="18"/>
      <c r="AUC15" s="18"/>
      <c r="AUD15" s="18"/>
      <c r="AUE15" s="18"/>
      <c r="AUF15" s="18"/>
      <c r="AUG15" s="18"/>
      <c r="AUH15" s="18"/>
      <c r="AUI15" s="18"/>
      <c r="AUJ15" s="18"/>
      <c r="AUK15" s="18"/>
      <c r="AUL15" s="18"/>
      <c r="AUM15" s="18"/>
      <c r="AUN15" s="18"/>
      <c r="AUO15" s="18"/>
      <c r="AUP15" s="18"/>
      <c r="AUQ15" s="18"/>
      <c r="AUR15" s="18"/>
      <c r="AUS15" s="18"/>
      <c r="AUT15" s="18"/>
      <c r="AUU15" s="18"/>
      <c r="AUV15" s="18"/>
      <c r="AUW15" s="18"/>
      <c r="AUX15" s="18"/>
      <c r="AUY15" s="18"/>
      <c r="AUZ15" s="18"/>
      <c r="AVA15" s="18"/>
      <c r="AVB15" s="18"/>
      <c r="AVC15" s="18"/>
      <c r="AVD15" s="18"/>
      <c r="AVE15" s="18"/>
      <c r="AVF15" s="18"/>
      <c r="AVG15" s="18"/>
      <c r="AVH15" s="18"/>
      <c r="AVI15" s="18"/>
      <c r="AVJ15" s="18"/>
      <c r="AVK15" s="18"/>
      <c r="AVL15" s="18"/>
      <c r="AVM15" s="18"/>
      <c r="AVN15" s="18"/>
      <c r="AVO15" s="18"/>
      <c r="AVP15" s="18"/>
      <c r="AVQ15" s="18"/>
      <c r="AVR15" s="18"/>
      <c r="AVS15" s="18"/>
      <c r="AVT15" s="18"/>
      <c r="AVU15" s="18"/>
      <c r="AVV15" s="18"/>
      <c r="AVW15" s="18"/>
      <c r="AVX15" s="18"/>
      <c r="AVY15" s="18"/>
      <c r="AVZ15" s="18"/>
      <c r="AWA15" s="18"/>
      <c r="AWB15" s="18"/>
      <c r="AWC15" s="18"/>
      <c r="AWD15" s="18"/>
      <c r="AWE15" s="18"/>
      <c r="AWF15" s="18"/>
      <c r="AWG15" s="18"/>
      <c r="AWH15" s="18"/>
      <c r="AWI15" s="18"/>
      <c r="AWJ15" s="18"/>
      <c r="AWK15" s="18"/>
      <c r="AWL15" s="18"/>
      <c r="AWM15" s="18"/>
      <c r="AWN15" s="18"/>
      <c r="AWO15" s="18"/>
      <c r="AWP15" s="18"/>
      <c r="AWQ15" s="18"/>
      <c r="AWR15" s="18"/>
      <c r="AWS15" s="18"/>
      <c r="AWT15" s="18"/>
      <c r="AWU15" s="18"/>
      <c r="AWV15" s="18"/>
      <c r="AWW15" s="18"/>
      <c r="AWX15" s="18"/>
      <c r="AWY15" s="18"/>
      <c r="AWZ15" s="18"/>
      <c r="AXA15" s="18"/>
      <c r="AXB15" s="18"/>
      <c r="AXC15" s="18"/>
      <c r="AXD15" s="18"/>
      <c r="AXE15" s="18"/>
      <c r="AXF15" s="18"/>
      <c r="AXG15" s="18"/>
      <c r="AXH15" s="18"/>
      <c r="AXI15" s="18"/>
      <c r="AXJ15" s="18"/>
      <c r="AXK15" s="18"/>
      <c r="AXL15" s="18"/>
      <c r="AXM15" s="18"/>
      <c r="AXN15" s="18"/>
      <c r="AXO15" s="18"/>
      <c r="AXP15" s="18"/>
      <c r="AXQ15" s="18"/>
      <c r="AXR15" s="18"/>
      <c r="AXS15" s="18"/>
      <c r="AXT15" s="18"/>
      <c r="AXU15" s="18"/>
      <c r="AXV15" s="18"/>
      <c r="AXW15" s="18"/>
      <c r="AXX15" s="18"/>
      <c r="AXY15" s="18"/>
      <c r="AXZ15" s="18"/>
      <c r="AYA15" s="18"/>
      <c r="AYB15" s="18"/>
      <c r="AYC15" s="18"/>
      <c r="AYD15" s="18"/>
      <c r="AYE15" s="18"/>
      <c r="AYF15" s="18"/>
      <c r="AYG15" s="18"/>
      <c r="AYH15" s="18"/>
      <c r="AYI15" s="18"/>
      <c r="AYJ15" s="18"/>
      <c r="AYK15" s="18"/>
      <c r="AYL15" s="18"/>
      <c r="AYM15" s="18"/>
      <c r="AYN15" s="18"/>
      <c r="AYO15" s="18"/>
      <c r="AYP15" s="18"/>
      <c r="AYQ15" s="18"/>
      <c r="AYR15" s="18"/>
      <c r="AYS15" s="18"/>
      <c r="AYT15" s="18"/>
      <c r="AYU15" s="18"/>
      <c r="AYV15" s="18"/>
      <c r="AYW15" s="18"/>
      <c r="AYX15" s="18"/>
      <c r="AYY15" s="18"/>
      <c r="AYZ15" s="18"/>
      <c r="AZA15" s="18"/>
      <c r="AZB15" s="18"/>
      <c r="AZC15" s="18"/>
      <c r="AZD15" s="18"/>
      <c r="AZE15" s="18"/>
      <c r="AZF15" s="18"/>
      <c r="AZG15" s="18"/>
      <c r="AZH15" s="18"/>
      <c r="AZI15" s="18"/>
      <c r="AZJ15" s="18"/>
      <c r="AZK15" s="18"/>
      <c r="AZL15" s="18"/>
      <c r="AZM15" s="18"/>
      <c r="AZN15" s="18"/>
      <c r="AZO15" s="18"/>
      <c r="AZP15" s="18"/>
      <c r="AZQ15" s="18"/>
      <c r="AZR15" s="18"/>
      <c r="AZS15" s="18"/>
      <c r="AZT15" s="18"/>
      <c r="AZU15" s="18"/>
      <c r="AZV15" s="18"/>
      <c r="AZW15" s="18"/>
      <c r="AZX15" s="18"/>
      <c r="AZY15" s="18"/>
      <c r="AZZ15" s="18"/>
      <c r="BAA15" s="18"/>
      <c r="BAB15" s="18"/>
      <c r="BAC15" s="18"/>
      <c r="BAD15" s="18"/>
      <c r="BAE15" s="18"/>
      <c r="BAF15" s="18"/>
      <c r="BAG15" s="18"/>
      <c r="BAH15" s="18"/>
      <c r="BAI15" s="18"/>
      <c r="BAJ15" s="18"/>
      <c r="BAK15" s="18"/>
      <c r="BAL15" s="18"/>
      <c r="BAM15" s="18"/>
      <c r="BAN15" s="18"/>
      <c r="BAO15" s="18"/>
      <c r="BAP15" s="18"/>
      <c r="BAQ15" s="18"/>
      <c r="BAR15" s="18"/>
      <c r="BAS15" s="18"/>
      <c r="BAT15" s="18"/>
      <c r="BAU15" s="18"/>
      <c r="BAV15" s="18"/>
      <c r="BAW15" s="18"/>
      <c r="BAX15" s="18"/>
      <c r="BAY15" s="18"/>
      <c r="BAZ15" s="18"/>
      <c r="BBA15" s="18"/>
      <c r="BBB15" s="18"/>
      <c r="BBC15" s="18"/>
      <c r="BBD15" s="18"/>
      <c r="BBE15" s="18"/>
      <c r="BBF15" s="18"/>
      <c r="BBG15" s="18"/>
      <c r="BBH15" s="18"/>
      <c r="BBI15" s="18"/>
      <c r="BBJ15" s="18"/>
      <c r="BBK15" s="18"/>
      <c r="BBL15" s="18"/>
      <c r="BBM15" s="18"/>
      <c r="BBN15" s="18"/>
      <c r="BBO15" s="18"/>
      <c r="BBP15" s="18"/>
      <c r="BBQ15" s="18"/>
      <c r="BBR15" s="18"/>
      <c r="BBS15" s="18"/>
      <c r="BBT15" s="18"/>
      <c r="BBU15" s="18"/>
      <c r="BBV15" s="18"/>
      <c r="BBW15" s="18"/>
      <c r="BBX15" s="18"/>
      <c r="BBY15" s="18"/>
      <c r="BBZ15" s="18"/>
      <c r="BCA15" s="18"/>
      <c r="BCB15" s="18"/>
      <c r="BCC15" s="18"/>
      <c r="BCD15" s="18"/>
      <c r="BCE15" s="18"/>
      <c r="BCF15" s="18"/>
      <c r="BCG15" s="18"/>
      <c r="BCH15" s="18"/>
      <c r="BCI15" s="18"/>
      <c r="BCJ15" s="18"/>
      <c r="BCK15" s="18"/>
      <c r="BCL15" s="18"/>
      <c r="BCM15" s="18"/>
      <c r="BCN15" s="18"/>
      <c r="BCO15" s="18"/>
      <c r="BCP15" s="18"/>
      <c r="BCQ15" s="18"/>
      <c r="BCR15" s="18"/>
      <c r="BCS15" s="18"/>
      <c r="BCT15" s="18"/>
      <c r="BCU15" s="18"/>
      <c r="BCV15" s="18"/>
      <c r="BCW15" s="18"/>
      <c r="BCX15" s="18"/>
      <c r="BCY15" s="18"/>
      <c r="BCZ15" s="18"/>
      <c r="BDA15" s="18"/>
      <c r="BDB15" s="18"/>
      <c r="BDC15" s="18"/>
      <c r="BDD15" s="18"/>
      <c r="BDE15" s="18"/>
      <c r="BDF15" s="18"/>
      <c r="BDG15" s="18"/>
      <c r="BDH15" s="18"/>
      <c r="BDI15" s="18"/>
      <c r="BDJ15" s="18"/>
      <c r="BDK15" s="18"/>
      <c r="BDL15" s="18"/>
      <c r="BDM15" s="18"/>
      <c r="BDN15" s="18"/>
      <c r="BDO15" s="18"/>
      <c r="BDP15" s="18"/>
      <c r="BDQ15" s="18"/>
      <c r="BDR15" s="18"/>
      <c r="BDS15" s="18"/>
      <c r="BDT15" s="18"/>
      <c r="BDU15" s="18"/>
      <c r="BDV15" s="18"/>
      <c r="BDW15" s="18"/>
      <c r="BDX15" s="18"/>
      <c r="BDY15" s="18"/>
      <c r="BDZ15" s="18"/>
      <c r="BEA15" s="18"/>
      <c r="BEB15" s="18"/>
      <c r="BEC15" s="18"/>
      <c r="BED15" s="18"/>
      <c r="BEE15" s="18"/>
      <c r="BEF15" s="18"/>
      <c r="BEG15" s="18"/>
      <c r="BEH15" s="18"/>
      <c r="BEI15" s="18"/>
      <c r="BEJ15" s="18"/>
      <c r="BEK15" s="18"/>
      <c r="BEL15" s="18"/>
      <c r="BEM15" s="18"/>
      <c r="BEN15" s="18"/>
      <c r="BEO15" s="18"/>
      <c r="BEP15" s="18"/>
      <c r="BEQ15" s="18"/>
      <c r="BER15" s="18"/>
      <c r="BES15" s="18"/>
      <c r="BET15" s="18"/>
      <c r="BEU15" s="18"/>
      <c r="BEV15" s="18"/>
      <c r="BEW15" s="18"/>
      <c r="BEX15" s="18"/>
      <c r="BEY15" s="18"/>
      <c r="BEZ15" s="18"/>
      <c r="BFA15" s="18"/>
      <c r="BFB15" s="18"/>
      <c r="BFC15" s="18"/>
      <c r="BFD15" s="18"/>
      <c r="BFE15" s="18"/>
      <c r="BFF15" s="18"/>
      <c r="BFG15" s="18"/>
      <c r="BFH15" s="18"/>
      <c r="BFI15" s="18"/>
      <c r="BFJ15" s="18"/>
      <c r="BFK15" s="18"/>
      <c r="BFL15" s="18"/>
      <c r="BFM15" s="18"/>
      <c r="BFN15" s="18"/>
      <c r="BFO15" s="18"/>
      <c r="BFP15" s="18"/>
      <c r="BFQ15" s="18"/>
      <c r="BFR15" s="18"/>
      <c r="BFS15" s="18"/>
      <c r="BFT15" s="18"/>
      <c r="BFU15" s="18"/>
      <c r="BFV15" s="18"/>
      <c r="BFW15" s="18"/>
      <c r="BFX15" s="18"/>
      <c r="BFY15" s="18"/>
      <c r="BFZ15" s="18"/>
      <c r="BGA15" s="18"/>
      <c r="BGB15" s="18"/>
      <c r="BGC15" s="18"/>
      <c r="BGD15" s="18"/>
      <c r="BGE15" s="18"/>
      <c r="BGF15" s="18"/>
      <c r="BGG15" s="18"/>
      <c r="BGH15" s="18"/>
      <c r="BGI15" s="18"/>
      <c r="BGJ15" s="18"/>
      <c r="BGK15" s="18"/>
      <c r="BGL15" s="18"/>
      <c r="BGM15" s="18"/>
      <c r="BGN15" s="18"/>
      <c r="BGO15" s="18"/>
      <c r="BGP15" s="18"/>
      <c r="BGQ15" s="18"/>
      <c r="BGR15" s="18"/>
      <c r="BGS15" s="18"/>
      <c r="BGT15" s="18"/>
      <c r="BGU15" s="18"/>
      <c r="BGV15" s="18"/>
      <c r="BGW15" s="18"/>
      <c r="BGX15" s="18"/>
      <c r="BGY15" s="18"/>
      <c r="BGZ15" s="18"/>
      <c r="BHA15" s="18"/>
      <c r="BHB15" s="18"/>
      <c r="BHC15" s="18"/>
      <c r="BHD15" s="18"/>
      <c r="BHE15" s="18"/>
      <c r="BHF15" s="18"/>
      <c r="BHG15" s="18"/>
      <c r="BHH15" s="18"/>
      <c r="BHI15" s="18"/>
      <c r="BHJ15" s="18"/>
      <c r="BHK15" s="18"/>
      <c r="BHL15" s="18"/>
      <c r="BHM15" s="18"/>
      <c r="BHN15" s="18"/>
      <c r="BHO15" s="18"/>
      <c r="BHP15" s="18"/>
      <c r="BHQ15" s="18"/>
      <c r="BHR15" s="18"/>
      <c r="BHS15" s="18"/>
      <c r="BHT15" s="18"/>
      <c r="BHU15" s="18"/>
      <c r="BHV15" s="18"/>
      <c r="BHW15" s="18"/>
      <c r="BHX15" s="18"/>
      <c r="BHY15" s="18"/>
      <c r="BHZ15" s="18"/>
      <c r="BIA15" s="18"/>
      <c r="BIB15" s="18"/>
      <c r="BIC15" s="18"/>
      <c r="BID15" s="18"/>
      <c r="BIE15" s="18"/>
      <c r="BIF15" s="18"/>
      <c r="BIG15" s="18"/>
      <c r="BIH15" s="18"/>
      <c r="BII15" s="18"/>
      <c r="BIJ15" s="18"/>
      <c r="BIK15" s="18"/>
      <c r="BIL15" s="18"/>
      <c r="BIM15" s="18"/>
      <c r="BIN15" s="18"/>
      <c r="BIO15" s="18"/>
      <c r="BIP15" s="18"/>
      <c r="BIQ15" s="18"/>
      <c r="BIR15" s="18"/>
      <c r="BIS15" s="18"/>
      <c r="BIT15" s="18"/>
      <c r="BIU15" s="18"/>
      <c r="BIV15" s="18"/>
      <c r="BIW15" s="18"/>
      <c r="BIX15" s="18"/>
      <c r="BIY15" s="18"/>
      <c r="BIZ15" s="18"/>
      <c r="BJA15" s="18"/>
      <c r="BJB15" s="18"/>
      <c r="BJC15" s="18"/>
      <c r="BJD15" s="18"/>
      <c r="BJE15" s="18"/>
      <c r="BJF15" s="18"/>
      <c r="BJG15" s="18"/>
      <c r="BJH15" s="18"/>
      <c r="BJI15" s="18"/>
      <c r="BJJ15" s="18"/>
      <c r="BJK15" s="18"/>
      <c r="BJL15" s="18"/>
      <c r="BJM15" s="18"/>
      <c r="BJN15" s="18"/>
      <c r="BJO15" s="18"/>
      <c r="BJP15" s="18"/>
      <c r="BJQ15" s="18"/>
      <c r="BJR15" s="18"/>
      <c r="BJS15" s="18"/>
      <c r="BJT15" s="18"/>
      <c r="BJU15" s="18"/>
      <c r="BJV15" s="18"/>
      <c r="BJW15" s="18"/>
      <c r="BJX15" s="18"/>
      <c r="BJY15" s="18"/>
      <c r="BJZ15" s="18"/>
      <c r="BKA15" s="18"/>
      <c r="BKB15" s="18"/>
      <c r="BKC15" s="18"/>
      <c r="BKD15" s="18"/>
      <c r="BKE15" s="18"/>
      <c r="BKF15" s="18"/>
      <c r="BKG15" s="18"/>
      <c r="BKH15" s="18"/>
      <c r="BKI15" s="18"/>
      <c r="BKJ15" s="18"/>
      <c r="BKK15" s="18"/>
      <c r="BKL15" s="18"/>
      <c r="BKM15" s="18"/>
      <c r="BKN15" s="18"/>
      <c r="BKO15" s="18"/>
      <c r="BKP15" s="18"/>
      <c r="BKQ15" s="18"/>
      <c r="BKR15" s="18"/>
      <c r="BKS15" s="18"/>
      <c r="BKT15" s="18"/>
      <c r="BKU15" s="18"/>
      <c r="BKV15" s="18"/>
      <c r="BKW15" s="18"/>
      <c r="BKX15" s="18"/>
      <c r="BKY15" s="18"/>
      <c r="BKZ15" s="18"/>
      <c r="BLA15" s="18"/>
      <c r="BLB15" s="18"/>
      <c r="BLC15" s="18"/>
      <c r="BLD15" s="18"/>
      <c r="BLE15" s="18"/>
      <c r="BLF15" s="18"/>
      <c r="BLG15" s="18"/>
      <c r="BLH15" s="18"/>
      <c r="BLI15" s="18"/>
      <c r="BLJ15" s="18"/>
      <c r="BLK15" s="18"/>
      <c r="BLL15" s="18"/>
      <c r="BLM15" s="18"/>
      <c r="BLN15" s="18"/>
      <c r="BLO15" s="18"/>
      <c r="BLP15" s="18"/>
      <c r="BLQ15" s="18"/>
      <c r="BLR15" s="18"/>
      <c r="BLS15" s="18"/>
      <c r="BLT15" s="18"/>
      <c r="BLU15" s="18"/>
      <c r="BLV15" s="18"/>
      <c r="BLW15" s="18"/>
      <c r="BLX15" s="18"/>
      <c r="BLY15" s="18"/>
      <c r="BLZ15" s="18"/>
      <c r="BMA15" s="18"/>
      <c r="BMB15" s="18"/>
      <c r="BMC15" s="18"/>
      <c r="BMD15" s="18"/>
      <c r="BME15" s="18"/>
      <c r="BMF15" s="18"/>
      <c r="BMG15" s="18"/>
      <c r="BMH15" s="18"/>
      <c r="BMI15" s="18"/>
      <c r="BMJ15" s="18"/>
      <c r="BMK15" s="18"/>
      <c r="BML15" s="18"/>
      <c r="BMM15" s="18"/>
      <c r="BMN15" s="18"/>
      <c r="BMO15" s="18"/>
      <c r="BMP15" s="18"/>
      <c r="BMQ15" s="18"/>
      <c r="BMR15" s="18"/>
      <c r="BMS15" s="18"/>
      <c r="BMT15" s="18"/>
    </row>
    <row r="16" spans="1:1710" s="115" customFormat="1" ht="16.149999999999999" customHeight="1" x14ac:dyDescent="0.2">
      <c r="A16" s="304" t="s">
        <v>300</v>
      </c>
      <c r="B16" s="305">
        <v>555</v>
      </c>
      <c r="C16" s="154"/>
      <c r="D16" s="155"/>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c r="LI16" s="18"/>
      <c r="LJ16" s="18"/>
      <c r="LK16" s="18"/>
      <c r="LL16" s="18"/>
      <c r="LM16" s="18"/>
      <c r="LN16" s="18"/>
      <c r="LO16" s="18"/>
      <c r="LP16" s="18"/>
      <c r="LQ16" s="18"/>
      <c r="LR16" s="18"/>
      <c r="LS16" s="18"/>
      <c r="LT16" s="18"/>
      <c r="LU16" s="18"/>
      <c r="LV16" s="18"/>
      <c r="LW16" s="18"/>
      <c r="LX16" s="18"/>
      <c r="LY16" s="18"/>
      <c r="LZ16" s="18"/>
      <c r="MA16" s="18"/>
      <c r="MB16" s="18"/>
      <c r="MC16" s="18"/>
      <c r="MD16" s="18"/>
      <c r="ME16" s="18"/>
      <c r="MF16" s="18"/>
      <c r="MG16" s="18"/>
      <c r="MH16" s="18"/>
      <c r="MI16" s="18"/>
      <c r="MJ16" s="18"/>
      <c r="MK16" s="18"/>
      <c r="ML16" s="18"/>
      <c r="MM16" s="18"/>
      <c r="MN16" s="18"/>
      <c r="MO16" s="18"/>
      <c r="MP16" s="18"/>
      <c r="MQ16" s="18"/>
      <c r="MR16" s="18"/>
      <c r="MS16" s="18"/>
      <c r="MT16" s="18"/>
      <c r="MU16" s="18"/>
      <c r="MV16" s="18"/>
      <c r="MW16" s="18"/>
      <c r="MX16" s="18"/>
      <c r="MY16" s="18"/>
      <c r="MZ16" s="18"/>
      <c r="NA16" s="18"/>
      <c r="NB16" s="18"/>
      <c r="NC16" s="18"/>
      <c r="ND16" s="18"/>
      <c r="NE16" s="18"/>
      <c r="NF16" s="18"/>
      <c r="NG16" s="18"/>
      <c r="NH16" s="18"/>
      <c r="NI16" s="18"/>
      <c r="NJ16" s="18"/>
      <c r="NK16" s="18"/>
      <c r="NL16" s="18"/>
      <c r="NM16" s="18"/>
      <c r="NN16" s="18"/>
      <c r="NO16" s="18"/>
      <c r="NP16" s="18"/>
      <c r="NQ16" s="18"/>
      <c r="NR16" s="18"/>
      <c r="NS16" s="18"/>
      <c r="NT16" s="18"/>
      <c r="NU16" s="18"/>
      <c r="NV16" s="18"/>
      <c r="NW16" s="18"/>
      <c r="NX16" s="18"/>
      <c r="NY16" s="18"/>
      <c r="NZ16" s="18"/>
      <c r="OA16" s="18"/>
      <c r="OB16" s="18"/>
      <c r="OC16" s="18"/>
      <c r="OD16" s="18"/>
      <c r="OE16" s="18"/>
      <c r="OF16" s="18"/>
      <c r="OG16" s="18"/>
      <c r="OH16" s="18"/>
      <c r="OI16" s="18"/>
      <c r="OJ16" s="18"/>
      <c r="OK16" s="18"/>
      <c r="OL16" s="18"/>
      <c r="OM16" s="18"/>
      <c r="ON16" s="18"/>
      <c r="OO16" s="18"/>
      <c r="OP16" s="18"/>
      <c r="OQ16" s="18"/>
      <c r="OR16" s="18"/>
      <c r="OS16" s="18"/>
      <c r="OT16" s="18"/>
      <c r="OU16" s="18"/>
      <c r="OV16" s="18"/>
      <c r="OW16" s="18"/>
      <c r="OX16" s="18"/>
      <c r="OY16" s="18"/>
      <c r="OZ16" s="18"/>
      <c r="PA16" s="18"/>
      <c r="PB16" s="18"/>
      <c r="PC16" s="18"/>
      <c r="PD16" s="18"/>
      <c r="PE16" s="18"/>
      <c r="PF16" s="18"/>
      <c r="PG16" s="18"/>
      <c r="PH16" s="18"/>
      <c r="PI16" s="18"/>
      <c r="PJ16" s="18"/>
      <c r="PK16" s="18"/>
      <c r="PL16" s="18"/>
      <c r="PM16" s="18"/>
      <c r="PN16" s="18"/>
      <c r="PO16" s="18"/>
      <c r="PP16" s="18"/>
      <c r="PQ16" s="18"/>
      <c r="PR16" s="18"/>
      <c r="PS16" s="18"/>
      <c r="PT16" s="18"/>
      <c r="PU16" s="18"/>
      <c r="PV16" s="18"/>
      <c r="PW16" s="18"/>
      <c r="PX16" s="18"/>
      <c r="PY16" s="18"/>
      <c r="PZ16" s="18"/>
      <c r="QA16" s="18"/>
      <c r="QB16" s="18"/>
      <c r="QC16" s="18"/>
      <c r="QD16" s="18"/>
      <c r="QE16" s="18"/>
      <c r="QF16" s="18"/>
      <c r="QG16" s="18"/>
      <c r="QH16" s="18"/>
      <c r="QI16" s="18"/>
      <c r="QJ16" s="18"/>
      <c r="QK16" s="18"/>
      <c r="QL16" s="18"/>
      <c r="QM16" s="18"/>
      <c r="QN16" s="18"/>
      <c r="QO16" s="18"/>
      <c r="QP16" s="18"/>
      <c r="QQ16" s="18"/>
      <c r="QR16" s="18"/>
      <c r="QS16" s="18"/>
      <c r="QT16" s="18"/>
      <c r="QU16" s="18"/>
      <c r="QV16" s="18"/>
      <c r="QW16" s="18"/>
      <c r="QX16" s="18"/>
      <c r="QY16" s="18"/>
      <c r="QZ16" s="18"/>
      <c r="RA16" s="18"/>
      <c r="RB16" s="18"/>
      <c r="RC16" s="18"/>
      <c r="RD16" s="18"/>
      <c r="RE16" s="18"/>
      <c r="RF16" s="18"/>
      <c r="RG16" s="18"/>
      <c r="RH16" s="18"/>
      <c r="RI16" s="18"/>
      <c r="RJ16" s="18"/>
      <c r="RK16" s="18"/>
      <c r="RL16" s="18"/>
      <c r="RM16" s="18"/>
      <c r="RN16" s="18"/>
      <c r="RO16" s="18"/>
      <c r="RP16" s="18"/>
      <c r="RQ16" s="18"/>
      <c r="RR16" s="18"/>
      <c r="RS16" s="18"/>
      <c r="RT16" s="18"/>
      <c r="RU16" s="18"/>
      <c r="RV16" s="18"/>
      <c r="RW16" s="18"/>
      <c r="RX16" s="18"/>
      <c r="RY16" s="18"/>
      <c r="RZ16" s="18"/>
      <c r="SA16" s="18"/>
      <c r="SB16" s="18"/>
      <c r="SC16" s="18"/>
      <c r="SD16" s="18"/>
      <c r="SE16" s="18"/>
      <c r="SF16" s="18"/>
      <c r="SG16" s="18"/>
      <c r="SH16" s="18"/>
      <c r="SI16" s="18"/>
      <c r="SJ16" s="18"/>
      <c r="SK16" s="18"/>
      <c r="SL16" s="18"/>
      <c r="SM16" s="18"/>
      <c r="SN16" s="18"/>
      <c r="SO16" s="18"/>
      <c r="SP16" s="18"/>
      <c r="SQ16" s="18"/>
      <c r="SR16" s="18"/>
      <c r="SS16" s="18"/>
      <c r="ST16" s="18"/>
      <c r="SU16" s="18"/>
      <c r="SV16" s="18"/>
      <c r="SW16" s="18"/>
      <c r="SX16" s="18"/>
      <c r="SY16" s="18"/>
      <c r="SZ16" s="18"/>
      <c r="TA16" s="18"/>
      <c r="TB16" s="18"/>
      <c r="TC16" s="18"/>
      <c r="TD16" s="18"/>
      <c r="TE16" s="18"/>
      <c r="TF16" s="18"/>
      <c r="TG16" s="18"/>
      <c r="TH16" s="18"/>
      <c r="TI16" s="18"/>
      <c r="TJ16" s="18"/>
      <c r="TK16" s="18"/>
      <c r="TL16" s="18"/>
      <c r="TM16" s="18"/>
      <c r="TN16" s="18"/>
      <c r="TO16" s="18"/>
      <c r="TP16" s="18"/>
      <c r="TQ16" s="18"/>
      <c r="TR16" s="18"/>
      <c r="TS16" s="18"/>
      <c r="TT16" s="18"/>
      <c r="TU16" s="18"/>
      <c r="TV16" s="18"/>
      <c r="TW16" s="18"/>
      <c r="TX16" s="18"/>
      <c r="TY16" s="18"/>
      <c r="TZ16" s="18"/>
      <c r="UA16" s="18"/>
      <c r="UB16" s="18"/>
      <c r="UC16" s="18"/>
      <c r="UD16" s="18"/>
      <c r="UE16" s="18"/>
      <c r="UF16" s="18"/>
      <c r="UG16" s="18"/>
      <c r="UH16" s="18"/>
      <c r="UI16" s="18"/>
      <c r="UJ16" s="18"/>
      <c r="UK16" s="18"/>
      <c r="UL16" s="18"/>
      <c r="UM16" s="18"/>
      <c r="UN16" s="18"/>
      <c r="UO16" s="18"/>
      <c r="UP16" s="18"/>
      <c r="UQ16" s="18"/>
      <c r="UR16" s="18"/>
      <c r="US16" s="18"/>
      <c r="UT16" s="18"/>
      <c r="UU16" s="18"/>
      <c r="UV16" s="18"/>
      <c r="UW16" s="18"/>
      <c r="UX16" s="18"/>
      <c r="UY16" s="18"/>
      <c r="UZ16" s="18"/>
      <c r="VA16" s="18"/>
      <c r="VB16" s="18"/>
      <c r="VC16" s="18"/>
      <c r="VD16" s="18"/>
      <c r="VE16" s="18"/>
      <c r="VF16" s="18"/>
      <c r="VG16" s="18"/>
      <c r="VH16" s="18"/>
      <c r="VI16" s="18"/>
      <c r="VJ16" s="18"/>
      <c r="VK16" s="18"/>
      <c r="VL16" s="18"/>
      <c r="VM16" s="18"/>
      <c r="VN16" s="18"/>
      <c r="VO16" s="18"/>
      <c r="VP16" s="18"/>
      <c r="VQ16" s="18"/>
      <c r="VR16" s="18"/>
      <c r="VS16" s="18"/>
      <c r="VT16" s="18"/>
      <c r="VU16" s="18"/>
      <c r="VV16" s="18"/>
      <c r="VW16" s="18"/>
      <c r="VX16" s="18"/>
      <c r="VY16" s="18"/>
      <c r="VZ16" s="18"/>
      <c r="WA16" s="18"/>
      <c r="WB16" s="18"/>
      <c r="WC16" s="18"/>
      <c r="WD16" s="18"/>
      <c r="WE16" s="18"/>
      <c r="WF16" s="18"/>
      <c r="WG16" s="18"/>
      <c r="WH16" s="18"/>
      <c r="WI16" s="18"/>
      <c r="WJ16" s="18"/>
      <c r="WK16" s="18"/>
      <c r="WL16" s="18"/>
      <c r="WM16" s="18"/>
      <c r="WN16" s="18"/>
      <c r="WO16" s="18"/>
      <c r="WP16" s="18"/>
      <c r="WQ16" s="18"/>
      <c r="WR16" s="18"/>
      <c r="WS16" s="18"/>
      <c r="WT16" s="18"/>
      <c r="WU16" s="18"/>
      <c r="WV16" s="18"/>
      <c r="WW16" s="18"/>
      <c r="WX16" s="18"/>
      <c r="WY16" s="18"/>
      <c r="WZ16" s="18"/>
      <c r="XA16" s="18"/>
      <c r="XB16" s="18"/>
      <c r="XC16" s="18"/>
      <c r="XD16" s="18"/>
      <c r="XE16" s="18"/>
      <c r="XF16" s="18"/>
      <c r="XG16" s="18"/>
      <c r="XH16" s="18"/>
      <c r="XI16" s="18"/>
      <c r="XJ16" s="18"/>
      <c r="XK16" s="18"/>
      <c r="XL16" s="18"/>
      <c r="XM16" s="18"/>
      <c r="XN16" s="18"/>
      <c r="XO16" s="18"/>
      <c r="XP16" s="18"/>
      <c r="XQ16" s="18"/>
      <c r="XR16" s="18"/>
      <c r="XS16" s="18"/>
      <c r="XT16" s="18"/>
      <c r="XU16" s="18"/>
      <c r="XV16" s="18"/>
      <c r="XW16" s="18"/>
      <c r="XX16" s="18"/>
      <c r="XY16" s="18"/>
      <c r="XZ16" s="18"/>
      <c r="YA16" s="18"/>
      <c r="YB16" s="18"/>
      <c r="YC16" s="18"/>
      <c r="YD16" s="18"/>
      <c r="YE16" s="18"/>
      <c r="YF16" s="18"/>
      <c r="YG16" s="18"/>
      <c r="YH16" s="18"/>
      <c r="YI16" s="18"/>
      <c r="YJ16" s="18"/>
      <c r="YK16" s="18"/>
      <c r="YL16" s="18"/>
      <c r="YM16" s="18"/>
      <c r="YN16" s="18"/>
      <c r="YO16" s="18"/>
      <c r="YP16" s="18"/>
      <c r="YQ16" s="18"/>
      <c r="YR16" s="18"/>
      <c r="YS16" s="18"/>
      <c r="YT16" s="18"/>
      <c r="YU16" s="18"/>
      <c r="YV16" s="18"/>
      <c r="YW16" s="18"/>
      <c r="YX16" s="18"/>
      <c r="YY16" s="18"/>
      <c r="YZ16" s="18"/>
      <c r="ZA16" s="18"/>
      <c r="ZB16" s="18"/>
      <c r="ZC16" s="18"/>
      <c r="ZD16" s="18"/>
      <c r="ZE16" s="18"/>
      <c r="ZF16" s="18"/>
      <c r="ZG16" s="18"/>
      <c r="ZH16" s="18"/>
      <c r="ZI16" s="18"/>
      <c r="ZJ16" s="18"/>
      <c r="ZK16" s="18"/>
      <c r="ZL16" s="18"/>
      <c r="ZM16" s="18"/>
      <c r="ZN16" s="18"/>
      <c r="ZO16" s="18"/>
      <c r="ZP16" s="18"/>
      <c r="ZQ16" s="18"/>
      <c r="ZR16" s="18"/>
      <c r="ZS16" s="18"/>
      <c r="ZT16" s="18"/>
      <c r="ZU16" s="18"/>
      <c r="ZV16" s="18"/>
      <c r="ZW16" s="18"/>
      <c r="ZX16" s="18"/>
      <c r="ZY16" s="18"/>
      <c r="ZZ16" s="18"/>
      <c r="AAA16" s="18"/>
      <c r="AAB16" s="18"/>
      <c r="AAC16" s="18"/>
      <c r="AAD16" s="18"/>
      <c r="AAE16" s="18"/>
      <c r="AAF16" s="18"/>
      <c r="AAG16" s="18"/>
      <c r="AAH16" s="18"/>
      <c r="AAI16" s="18"/>
      <c r="AAJ16" s="18"/>
      <c r="AAK16" s="18"/>
      <c r="AAL16" s="18"/>
      <c r="AAM16" s="18"/>
      <c r="AAN16" s="18"/>
      <c r="AAO16" s="18"/>
      <c r="AAP16" s="18"/>
      <c r="AAQ16" s="18"/>
      <c r="AAR16" s="18"/>
      <c r="AAS16" s="18"/>
      <c r="AAT16" s="18"/>
      <c r="AAU16" s="18"/>
      <c r="AAV16" s="18"/>
      <c r="AAW16" s="18"/>
      <c r="AAX16" s="18"/>
      <c r="AAY16" s="18"/>
      <c r="AAZ16" s="18"/>
      <c r="ABA16" s="18"/>
      <c r="ABB16" s="18"/>
      <c r="ABC16" s="18"/>
      <c r="ABD16" s="18"/>
      <c r="ABE16" s="18"/>
      <c r="ABF16" s="18"/>
      <c r="ABG16" s="18"/>
      <c r="ABH16" s="18"/>
      <c r="ABI16" s="18"/>
      <c r="ABJ16" s="18"/>
      <c r="ABK16" s="18"/>
      <c r="ABL16" s="18"/>
      <c r="ABM16" s="18"/>
      <c r="ABN16" s="18"/>
      <c r="ABO16" s="18"/>
      <c r="ABP16" s="18"/>
      <c r="ABQ16" s="18"/>
      <c r="ABR16" s="18"/>
      <c r="ABS16" s="18"/>
      <c r="ABT16" s="18"/>
      <c r="ABU16" s="18"/>
      <c r="ABV16" s="18"/>
      <c r="ABW16" s="18"/>
      <c r="ABX16" s="18"/>
      <c r="ABY16" s="18"/>
      <c r="ABZ16" s="18"/>
      <c r="ACA16" s="18"/>
      <c r="ACB16" s="18"/>
      <c r="ACC16" s="18"/>
      <c r="ACD16" s="18"/>
      <c r="ACE16" s="18"/>
      <c r="ACF16" s="18"/>
      <c r="ACG16" s="18"/>
      <c r="ACH16" s="18"/>
      <c r="ACI16" s="18"/>
      <c r="ACJ16" s="18"/>
      <c r="ACK16" s="18"/>
      <c r="ACL16" s="18"/>
      <c r="ACM16" s="18"/>
      <c r="ACN16" s="18"/>
      <c r="ACO16" s="18"/>
      <c r="ACP16" s="18"/>
      <c r="ACQ16" s="18"/>
      <c r="ACR16" s="18"/>
      <c r="ACS16" s="18"/>
      <c r="ACT16" s="18"/>
      <c r="ACU16" s="18"/>
      <c r="ACV16" s="18"/>
      <c r="ACW16" s="18"/>
      <c r="ACX16" s="18"/>
      <c r="ACY16" s="18"/>
      <c r="ACZ16" s="18"/>
      <c r="ADA16" s="18"/>
      <c r="ADB16" s="18"/>
      <c r="ADC16" s="18"/>
      <c r="ADD16" s="18"/>
      <c r="ADE16" s="18"/>
      <c r="ADF16" s="18"/>
      <c r="ADG16" s="18"/>
      <c r="ADH16" s="18"/>
      <c r="ADI16" s="18"/>
      <c r="ADJ16" s="18"/>
      <c r="ADK16" s="18"/>
      <c r="ADL16" s="18"/>
      <c r="ADM16" s="18"/>
      <c r="ADN16" s="18"/>
      <c r="ADO16" s="18"/>
      <c r="ADP16" s="18"/>
      <c r="ADQ16" s="18"/>
      <c r="ADR16" s="18"/>
      <c r="ADS16" s="18"/>
      <c r="ADT16" s="18"/>
      <c r="ADU16" s="18"/>
      <c r="ADV16" s="18"/>
      <c r="ADW16" s="18"/>
      <c r="ADX16" s="18"/>
      <c r="ADY16" s="18"/>
      <c r="ADZ16" s="18"/>
      <c r="AEA16" s="18"/>
      <c r="AEB16" s="18"/>
      <c r="AEC16" s="18"/>
      <c r="AED16" s="18"/>
      <c r="AEE16" s="18"/>
      <c r="AEF16" s="18"/>
      <c r="AEG16" s="18"/>
      <c r="AEH16" s="18"/>
      <c r="AEI16" s="18"/>
      <c r="AEJ16" s="18"/>
      <c r="AEK16" s="18"/>
      <c r="AEL16" s="18"/>
      <c r="AEM16" s="18"/>
      <c r="AEN16" s="18"/>
      <c r="AEO16" s="18"/>
      <c r="AEP16" s="18"/>
      <c r="AEQ16" s="18"/>
      <c r="AER16" s="18"/>
      <c r="AES16" s="18"/>
      <c r="AET16" s="18"/>
      <c r="AEU16" s="18"/>
      <c r="AEV16" s="18"/>
      <c r="AEW16" s="18"/>
      <c r="AEX16" s="18"/>
      <c r="AEY16" s="18"/>
      <c r="AEZ16" s="18"/>
      <c r="AFA16" s="18"/>
      <c r="AFB16" s="18"/>
      <c r="AFC16" s="18"/>
      <c r="AFD16" s="18"/>
      <c r="AFE16" s="18"/>
      <c r="AFF16" s="18"/>
      <c r="AFG16" s="18"/>
      <c r="AFH16" s="18"/>
      <c r="AFI16" s="18"/>
      <c r="AFJ16" s="18"/>
      <c r="AFK16" s="18"/>
      <c r="AFL16" s="18"/>
      <c r="AFM16" s="18"/>
      <c r="AFN16" s="18"/>
      <c r="AFO16" s="18"/>
      <c r="AFP16" s="18"/>
      <c r="AFQ16" s="18"/>
      <c r="AFR16" s="18"/>
      <c r="AFS16" s="18"/>
      <c r="AFT16" s="18"/>
      <c r="AFU16" s="18"/>
      <c r="AFV16" s="18"/>
      <c r="AFW16" s="18"/>
      <c r="AFX16" s="18"/>
      <c r="AFY16" s="18"/>
      <c r="AFZ16" s="18"/>
      <c r="AGA16" s="18"/>
      <c r="AGB16" s="18"/>
      <c r="AGC16" s="18"/>
      <c r="AGD16" s="18"/>
      <c r="AGE16" s="18"/>
      <c r="AGF16" s="18"/>
      <c r="AGG16" s="18"/>
      <c r="AGH16" s="18"/>
      <c r="AGI16" s="18"/>
      <c r="AGJ16" s="18"/>
      <c r="AGK16" s="18"/>
      <c r="AGL16" s="18"/>
      <c r="AGM16" s="18"/>
      <c r="AGN16" s="18"/>
      <c r="AGO16" s="18"/>
      <c r="AGP16" s="18"/>
      <c r="AGQ16" s="18"/>
      <c r="AGR16" s="18"/>
      <c r="AGS16" s="18"/>
      <c r="AGT16" s="18"/>
      <c r="AGU16" s="18"/>
      <c r="AGV16" s="18"/>
      <c r="AGW16" s="18"/>
      <c r="AGX16" s="18"/>
      <c r="AGY16" s="18"/>
      <c r="AGZ16" s="18"/>
      <c r="AHA16" s="18"/>
      <c r="AHB16" s="18"/>
      <c r="AHC16" s="18"/>
      <c r="AHD16" s="18"/>
      <c r="AHE16" s="18"/>
      <c r="AHF16" s="18"/>
      <c r="AHG16" s="18"/>
      <c r="AHH16" s="18"/>
      <c r="AHI16" s="18"/>
      <c r="AHJ16" s="18"/>
      <c r="AHK16" s="18"/>
      <c r="AHL16" s="18"/>
      <c r="AHM16" s="18"/>
      <c r="AHN16" s="18"/>
      <c r="AHO16" s="18"/>
      <c r="AHP16" s="18"/>
      <c r="AHQ16" s="18"/>
      <c r="AHR16" s="18"/>
      <c r="AHS16" s="18"/>
      <c r="AHT16" s="18"/>
      <c r="AHU16" s="18"/>
      <c r="AHV16" s="18"/>
      <c r="AHW16" s="18"/>
      <c r="AHX16" s="18"/>
      <c r="AHY16" s="18"/>
      <c r="AHZ16" s="18"/>
      <c r="AIA16" s="18"/>
      <c r="AIB16" s="18"/>
      <c r="AIC16" s="18"/>
      <c r="AID16" s="18"/>
      <c r="AIE16" s="18"/>
      <c r="AIF16" s="18"/>
      <c r="AIG16" s="18"/>
      <c r="AIH16" s="18"/>
      <c r="AII16" s="18"/>
      <c r="AIJ16" s="18"/>
      <c r="AIK16" s="18"/>
      <c r="AIL16" s="18"/>
      <c r="AIM16" s="18"/>
      <c r="AIN16" s="18"/>
      <c r="AIO16" s="18"/>
      <c r="AIP16" s="18"/>
      <c r="AIQ16" s="18"/>
      <c r="AIR16" s="18"/>
      <c r="AIS16" s="18"/>
      <c r="AIT16" s="18"/>
      <c r="AIU16" s="18"/>
      <c r="AIV16" s="18"/>
      <c r="AIW16" s="18"/>
      <c r="AIX16" s="18"/>
      <c r="AIY16" s="18"/>
      <c r="AIZ16" s="18"/>
      <c r="AJA16" s="18"/>
      <c r="AJB16" s="18"/>
      <c r="AJC16" s="18"/>
      <c r="AJD16" s="18"/>
      <c r="AJE16" s="18"/>
      <c r="AJF16" s="18"/>
      <c r="AJG16" s="18"/>
      <c r="AJH16" s="18"/>
      <c r="AJI16" s="18"/>
      <c r="AJJ16" s="18"/>
      <c r="AJK16" s="18"/>
      <c r="AJL16" s="18"/>
      <c r="AJM16" s="18"/>
      <c r="AJN16" s="18"/>
      <c r="AJO16" s="18"/>
      <c r="AJP16" s="18"/>
      <c r="AJQ16" s="18"/>
      <c r="AJR16" s="18"/>
      <c r="AJS16" s="18"/>
      <c r="AJT16" s="18"/>
      <c r="AJU16" s="18"/>
      <c r="AJV16" s="18"/>
      <c r="AJW16" s="18"/>
      <c r="AJX16" s="18"/>
      <c r="AJY16" s="18"/>
      <c r="AJZ16" s="18"/>
      <c r="AKA16" s="18"/>
      <c r="AKB16" s="18"/>
      <c r="AKC16" s="18"/>
      <c r="AKD16" s="18"/>
      <c r="AKE16" s="18"/>
      <c r="AKF16" s="18"/>
      <c r="AKG16" s="18"/>
      <c r="AKH16" s="18"/>
      <c r="AKI16" s="18"/>
      <c r="AKJ16" s="18"/>
      <c r="AKK16" s="18"/>
      <c r="AKL16" s="18"/>
      <c r="AKM16" s="18"/>
      <c r="AKN16" s="18"/>
      <c r="AKO16" s="18"/>
      <c r="AKP16" s="18"/>
      <c r="AKQ16" s="18"/>
      <c r="AKR16" s="18"/>
      <c r="AKS16" s="18"/>
      <c r="AKT16" s="18"/>
      <c r="AKU16" s="18"/>
      <c r="AKV16" s="18"/>
      <c r="AKW16" s="18"/>
      <c r="AKX16" s="18"/>
      <c r="AKY16" s="18"/>
      <c r="AKZ16" s="18"/>
      <c r="ALA16" s="18"/>
      <c r="ALB16" s="18"/>
      <c r="ALC16" s="18"/>
      <c r="ALD16" s="18"/>
      <c r="ALE16" s="18"/>
      <c r="ALF16" s="18"/>
      <c r="ALG16" s="18"/>
      <c r="ALH16" s="18"/>
      <c r="ALI16" s="18"/>
      <c r="ALJ16" s="18"/>
      <c r="ALK16" s="18"/>
      <c r="ALL16" s="18"/>
      <c r="ALM16" s="18"/>
      <c r="ALN16" s="18"/>
      <c r="ALO16" s="18"/>
      <c r="ALP16" s="18"/>
      <c r="ALQ16" s="18"/>
      <c r="ALR16" s="18"/>
      <c r="ALS16" s="18"/>
      <c r="ALT16" s="18"/>
      <c r="ALU16" s="18"/>
      <c r="ALV16" s="18"/>
      <c r="ALW16" s="18"/>
      <c r="ALX16" s="18"/>
      <c r="ALY16" s="18"/>
      <c r="ALZ16" s="18"/>
      <c r="AMA16" s="18"/>
      <c r="AMB16" s="18"/>
      <c r="AMC16" s="18"/>
      <c r="AMD16" s="18"/>
      <c r="AME16" s="18"/>
      <c r="AMF16" s="18"/>
      <c r="AMG16" s="18"/>
      <c r="AMH16" s="18"/>
      <c r="AMI16" s="18"/>
      <c r="AMJ16" s="18"/>
      <c r="AMK16" s="18"/>
      <c r="AML16" s="18"/>
      <c r="AMM16" s="18"/>
      <c r="AMN16" s="18"/>
      <c r="AMO16" s="18"/>
      <c r="AMP16" s="18"/>
      <c r="AMQ16" s="18"/>
      <c r="AMR16" s="18"/>
      <c r="AMS16" s="18"/>
      <c r="AMT16" s="18"/>
      <c r="AMU16" s="18"/>
      <c r="AMV16" s="18"/>
      <c r="AMW16" s="18"/>
      <c r="AMX16" s="18"/>
      <c r="AMY16" s="18"/>
      <c r="AMZ16" s="18"/>
      <c r="ANA16" s="18"/>
      <c r="ANB16" s="18"/>
      <c r="ANC16" s="18"/>
      <c r="AND16" s="18"/>
      <c r="ANE16" s="18"/>
      <c r="ANF16" s="18"/>
      <c r="ANG16" s="18"/>
      <c r="ANH16" s="18"/>
      <c r="ANI16" s="18"/>
      <c r="ANJ16" s="18"/>
      <c r="ANK16" s="18"/>
      <c r="ANL16" s="18"/>
      <c r="ANM16" s="18"/>
      <c r="ANN16" s="18"/>
      <c r="ANO16" s="18"/>
      <c r="ANP16" s="18"/>
      <c r="ANQ16" s="18"/>
      <c r="ANR16" s="18"/>
      <c r="ANS16" s="18"/>
      <c r="ANT16" s="18"/>
      <c r="ANU16" s="18"/>
      <c r="ANV16" s="18"/>
      <c r="ANW16" s="18"/>
      <c r="ANX16" s="18"/>
      <c r="ANY16" s="18"/>
      <c r="ANZ16" s="18"/>
      <c r="AOA16" s="18"/>
      <c r="AOB16" s="18"/>
      <c r="AOC16" s="18"/>
      <c r="AOD16" s="18"/>
      <c r="AOE16" s="18"/>
      <c r="AOF16" s="18"/>
      <c r="AOG16" s="18"/>
      <c r="AOH16" s="18"/>
      <c r="AOI16" s="18"/>
      <c r="AOJ16" s="18"/>
      <c r="AOK16" s="18"/>
      <c r="AOL16" s="18"/>
      <c r="AOM16" s="18"/>
      <c r="AON16" s="18"/>
      <c r="AOO16" s="18"/>
      <c r="AOP16" s="18"/>
      <c r="AOQ16" s="18"/>
      <c r="AOR16" s="18"/>
      <c r="AOS16" s="18"/>
      <c r="AOT16" s="18"/>
      <c r="AOU16" s="18"/>
      <c r="AOV16" s="18"/>
      <c r="AOW16" s="18"/>
      <c r="AOX16" s="18"/>
      <c r="AOY16" s="18"/>
      <c r="AOZ16" s="18"/>
      <c r="APA16" s="18"/>
      <c r="APB16" s="18"/>
      <c r="APC16" s="18"/>
      <c r="APD16" s="18"/>
      <c r="APE16" s="18"/>
      <c r="APF16" s="18"/>
      <c r="APG16" s="18"/>
      <c r="APH16" s="18"/>
      <c r="API16" s="18"/>
      <c r="APJ16" s="18"/>
      <c r="APK16" s="18"/>
      <c r="APL16" s="18"/>
      <c r="APM16" s="18"/>
      <c r="APN16" s="18"/>
      <c r="APO16" s="18"/>
      <c r="APP16" s="18"/>
      <c r="APQ16" s="18"/>
      <c r="APR16" s="18"/>
      <c r="APS16" s="18"/>
      <c r="APT16" s="18"/>
      <c r="APU16" s="18"/>
      <c r="APV16" s="18"/>
      <c r="APW16" s="18"/>
      <c r="APX16" s="18"/>
      <c r="APY16" s="18"/>
      <c r="APZ16" s="18"/>
      <c r="AQA16" s="18"/>
      <c r="AQB16" s="18"/>
      <c r="AQC16" s="18"/>
      <c r="AQD16" s="18"/>
      <c r="AQE16" s="18"/>
      <c r="AQF16" s="18"/>
      <c r="AQG16" s="18"/>
      <c r="AQH16" s="18"/>
      <c r="AQI16" s="18"/>
      <c r="AQJ16" s="18"/>
      <c r="AQK16" s="18"/>
      <c r="AQL16" s="18"/>
      <c r="AQM16" s="18"/>
      <c r="AQN16" s="18"/>
      <c r="AQO16" s="18"/>
      <c r="AQP16" s="18"/>
      <c r="AQQ16" s="18"/>
      <c r="AQR16" s="18"/>
      <c r="AQS16" s="18"/>
      <c r="AQT16" s="18"/>
      <c r="AQU16" s="18"/>
      <c r="AQV16" s="18"/>
      <c r="AQW16" s="18"/>
      <c r="AQX16" s="18"/>
      <c r="AQY16" s="18"/>
      <c r="AQZ16" s="18"/>
      <c r="ARA16" s="18"/>
      <c r="ARB16" s="18"/>
      <c r="ARC16" s="18"/>
      <c r="ARD16" s="18"/>
      <c r="ARE16" s="18"/>
      <c r="ARF16" s="18"/>
      <c r="ARG16" s="18"/>
      <c r="ARH16" s="18"/>
      <c r="ARI16" s="18"/>
      <c r="ARJ16" s="18"/>
      <c r="ARK16" s="18"/>
      <c r="ARL16" s="18"/>
      <c r="ARM16" s="18"/>
      <c r="ARN16" s="18"/>
      <c r="ARO16" s="18"/>
      <c r="ARP16" s="18"/>
      <c r="ARQ16" s="18"/>
      <c r="ARR16" s="18"/>
      <c r="ARS16" s="18"/>
      <c r="ART16" s="18"/>
      <c r="ARU16" s="18"/>
      <c r="ARV16" s="18"/>
      <c r="ARW16" s="18"/>
      <c r="ARX16" s="18"/>
      <c r="ARY16" s="18"/>
      <c r="ARZ16" s="18"/>
      <c r="ASA16" s="18"/>
      <c r="ASB16" s="18"/>
      <c r="ASC16" s="18"/>
      <c r="ASD16" s="18"/>
      <c r="ASE16" s="18"/>
      <c r="ASF16" s="18"/>
      <c r="ASG16" s="18"/>
      <c r="ASH16" s="18"/>
      <c r="ASI16" s="18"/>
      <c r="ASJ16" s="18"/>
      <c r="ASK16" s="18"/>
      <c r="ASL16" s="18"/>
      <c r="ASM16" s="18"/>
      <c r="ASN16" s="18"/>
      <c r="ASO16" s="18"/>
      <c r="ASP16" s="18"/>
      <c r="ASQ16" s="18"/>
      <c r="ASR16" s="18"/>
      <c r="ASS16" s="18"/>
      <c r="AST16" s="18"/>
      <c r="ASU16" s="18"/>
      <c r="ASV16" s="18"/>
      <c r="ASW16" s="18"/>
      <c r="ASX16" s="18"/>
      <c r="ASY16" s="18"/>
      <c r="ASZ16" s="18"/>
      <c r="ATA16" s="18"/>
      <c r="ATB16" s="18"/>
      <c r="ATC16" s="18"/>
      <c r="ATD16" s="18"/>
      <c r="ATE16" s="18"/>
      <c r="ATF16" s="18"/>
      <c r="ATG16" s="18"/>
      <c r="ATH16" s="18"/>
      <c r="ATI16" s="18"/>
      <c r="ATJ16" s="18"/>
      <c r="ATK16" s="18"/>
      <c r="ATL16" s="18"/>
      <c r="ATM16" s="18"/>
      <c r="ATN16" s="18"/>
      <c r="ATO16" s="18"/>
      <c r="ATP16" s="18"/>
      <c r="ATQ16" s="18"/>
      <c r="ATR16" s="18"/>
      <c r="ATS16" s="18"/>
      <c r="ATT16" s="18"/>
      <c r="ATU16" s="18"/>
      <c r="ATV16" s="18"/>
      <c r="ATW16" s="18"/>
      <c r="ATX16" s="18"/>
      <c r="ATY16" s="18"/>
      <c r="ATZ16" s="18"/>
      <c r="AUA16" s="18"/>
      <c r="AUB16" s="18"/>
      <c r="AUC16" s="18"/>
      <c r="AUD16" s="18"/>
      <c r="AUE16" s="18"/>
      <c r="AUF16" s="18"/>
      <c r="AUG16" s="18"/>
      <c r="AUH16" s="18"/>
      <c r="AUI16" s="18"/>
      <c r="AUJ16" s="18"/>
      <c r="AUK16" s="18"/>
      <c r="AUL16" s="18"/>
      <c r="AUM16" s="18"/>
      <c r="AUN16" s="18"/>
      <c r="AUO16" s="18"/>
      <c r="AUP16" s="18"/>
      <c r="AUQ16" s="18"/>
      <c r="AUR16" s="18"/>
      <c r="AUS16" s="18"/>
      <c r="AUT16" s="18"/>
      <c r="AUU16" s="18"/>
      <c r="AUV16" s="18"/>
      <c r="AUW16" s="18"/>
      <c r="AUX16" s="18"/>
      <c r="AUY16" s="18"/>
      <c r="AUZ16" s="18"/>
      <c r="AVA16" s="18"/>
      <c r="AVB16" s="18"/>
      <c r="AVC16" s="18"/>
      <c r="AVD16" s="18"/>
      <c r="AVE16" s="18"/>
      <c r="AVF16" s="18"/>
      <c r="AVG16" s="18"/>
      <c r="AVH16" s="18"/>
      <c r="AVI16" s="18"/>
      <c r="AVJ16" s="18"/>
      <c r="AVK16" s="18"/>
      <c r="AVL16" s="18"/>
      <c r="AVM16" s="18"/>
      <c r="AVN16" s="18"/>
      <c r="AVO16" s="18"/>
      <c r="AVP16" s="18"/>
      <c r="AVQ16" s="18"/>
      <c r="AVR16" s="18"/>
      <c r="AVS16" s="18"/>
      <c r="AVT16" s="18"/>
      <c r="AVU16" s="18"/>
      <c r="AVV16" s="18"/>
      <c r="AVW16" s="18"/>
      <c r="AVX16" s="18"/>
      <c r="AVY16" s="18"/>
      <c r="AVZ16" s="18"/>
      <c r="AWA16" s="18"/>
      <c r="AWB16" s="18"/>
      <c r="AWC16" s="18"/>
      <c r="AWD16" s="18"/>
      <c r="AWE16" s="18"/>
      <c r="AWF16" s="18"/>
      <c r="AWG16" s="18"/>
      <c r="AWH16" s="18"/>
      <c r="AWI16" s="18"/>
      <c r="AWJ16" s="18"/>
      <c r="AWK16" s="18"/>
      <c r="AWL16" s="18"/>
      <c r="AWM16" s="18"/>
      <c r="AWN16" s="18"/>
      <c r="AWO16" s="18"/>
      <c r="AWP16" s="18"/>
      <c r="AWQ16" s="18"/>
      <c r="AWR16" s="18"/>
      <c r="AWS16" s="18"/>
      <c r="AWT16" s="18"/>
      <c r="AWU16" s="18"/>
      <c r="AWV16" s="18"/>
      <c r="AWW16" s="18"/>
      <c r="AWX16" s="18"/>
      <c r="AWY16" s="18"/>
      <c r="AWZ16" s="18"/>
      <c r="AXA16" s="18"/>
      <c r="AXB16" s="18"/>
      <c r="AXC16" s="18"/>
      <c r="AXD16" s="18"/>
      <c r="AXE16" s="18"/>
      <c r="AXF16" s="18"/>
      <c r="AXG16" s="18"/>
      <c r="AXH16" s="18"/>
      <c r="AXI16" s="18"/>
      <c r="AXJ16" s="18"/>
      <c r="AXK16" s="18"/>
      <c r="AXL16" s="18"/>
      <c r="AXM16" s="18"/>
      <c r="AXN16" s="18"/>
      <c r="AXO16" s="18"/>
      <c r="AXP16" s="18"/>
      <c r="AXQ16" s="18"/>
      <c r="AXR16" s="18"/>
      <c r="AXS16" s="18"/>
      <c r="AXT16" s="18"/>
      <c r="AXU16" s="18"/>
      <c r="AXV16" s="18"/>
      <c r="AXW16" s="18"/>
      <c r="AXX16" s="18"/>
      <c r="AXY16" s="18"/>
      <c r="AXZ16" s="18"/>
      <c r="AYA16" s="18"/>
      <c r="AYB16" s="18"/>
      <c r="AYC16" s="18"/>
      <c r="AYD16" s="18"/>
      <c r="AYE16" s="18"/>
      <c r="AYF16" s="18"/>
      <c r="AYG16" s="18"/>
      <c r="AYH16" s="18"/>
      <c r="AYI16" s="18"/>
      <c r="AYJ16" s="18"/>
      <c r="AYK16" s="18"/>
      <c r="AYL16" s="18"/>
      <c r="AYM16" s="18"/>
      <c r="AYN16" s="18"/>
      <c r="AYO16" s="18"/>
      <c r="AYP16" s="18"/>
      <c r="AYQ16" s="18"/>
      <c r="AYR16" s="18"/>
      <c r="AYS16" s="18"/>
      <c r="AYT16" s="18"/>
      <c r="AYU16" s="18"/>
      <c r="AYV16" s="18"/>
      <c r="AYW16" s="18"/>
      <c r="AYX16" s="18"/>
      <c r="AYY16" s="18"/>
      <c r="AYZ16" s="18"/>
      <c r="AZA16" s="18"/>
      <c r="AZB16" s="18"/>
      <c r="AZC16" s="18"/>
      <c r="AZD16" s="18"/>
      <c r="AZE16" s="18"/>
      <c r="AZF16" s="18"/>
      <c r="AZG16" s="18"/>
      <c r="AZH16" s="18"/>
      <c r="AZI16" s="18"/>
      <c r="AZJ16" s="18"/>
      <c r="AZK16" s="18"/>
      <c r="AZL16" s="18"/>
      <c r="AZM16" s="18"/>
      <c r="AZN16" s="18"/>
      <c r="AZO16" s="18"/>
      <c r="AZP16" s="18"/>
      <c r="AZQ16" s="18"/>
      <c r="AZR16" s="18"/>
      <c r="AZS16" s="18"/>
      <c r="AZT16" s="18"/>
      <c r="AZU16" s="18"/>
      <c r="AZV16" s="18"/>
      <c r="AZW16" s="18"/>
      <c r="AZX16" s="18"/>
      <c r="AZY16" s="18"/>
      <c r="AZZ16" s="18"/>
      <c r="BAA16" s="18"/>
      <c r="BAB16" s="18"/>
      <c r="BAC16" s="18"/>
      <c r="BAD16" s="18"/>
      <c r="BAE16" s="18"/>
      <c r="BAF16" s="18"/>
      <c r="BAG16" s="18"/>
      <c r="BAH16" s="18"/>
      <c r="BAI16" s="18"/>
      <c r="BAJ16" s="18"/>
      <c r="BAK16" s="18"/>
      <c r="BAL16" s="18"/>
      <c r="BAM16" s="18"/>
      <c r="BAN16" s="18"/>
      <c r="BAO16" s="18"/>
      <c r="BAP16" s="18"/>
      <c r="BAQ16" s="18"/>
      <c r="BAR16" s="18"/>
      <c r="BAS16" s="18"/>
      <c r="BAT16" s="18"/>
      <c r="BAU16" s="18"/>
      <c r="BAV16" s="18"/>
      <c r="BAW16" s="18"/>
      <c r="BAX16" s="18"/>
      <c r="BAY16" s="18"/>
      <c r="BAZ16" s="18"/>
      <c r="BBA16" s="18"/>
      <c r="BBB16" s="18"/>
      <c r="BBC16" s="18"/>
      <c r="BBD16" s="18"/>
      <c r="BBE16" s="18"/>
      <c r="BBF16" s="18"/>
      <c r="BBG16" s="18"/>
      <c r="BBH16" s="18"/>
      <c r="BBI16" s="18"/>
      <c r="BBJ16" s="18"/>
      <c r="BBK16" s="18"/>
      <c r="BBL16" s="18"/>
      <c r="BBM16" s="18"/>
      <c r="BBN16" s="18"/>
      <c r="BBO16" s="18"/>
      <c r="BBP16" s="18"/>
      <c r="BBQ16" s="18"/>
      <c r="BBR16" s="18"/>
      <c r="BBS16" s="18"/>
      <c r="BBT16" s="18"/>
      <c r="BBU16" s="18"/>
      <c r="BBV16" s="18"/>
      <c r="BBW16" s="18"/>
      <c r="BBX16" s="18"/>
      <c r="BBY16" s="18"/>
      <c r="BBZ16" s="18"/>
      <c r="BCA16" s="18"/>
      <c r="BCB16" s="18"/>
      <c r="BCC16" s="18"/>
      <c r="BCD16" s="18"/>
      <c r="BCE16" s="18"/>
      <c r="BCF16" s="18"/>
      <c r="BCG16" s="18"/>
      <c r="BCH16" s="18"/>
      <c r="BCI16" s="18"/>
      <c r="BCJ16" s="18"/>
      <c r="BCK16" s="18"/>
      <c r="BCL16" s="18"/>
      <c r="BCM16" s="18"/>
      <c r="BCN16" s="18"/>
      <c r="BCO16" s="18"/>
      <c r="BCP16" s="18"/>
      <c r="BCQ16" s="18"/>
      <c r="BCR16" s="18"/>
      <c r="BCS16" s="18"/>
      <c r="BCT16" s="18"/>
      <c r="BCU16" s="18"/>
      <c r="BCV16" s="18"/>
      <c r="BCW16" s="18"/>
      <c r="BCX16" s="18"/>
      <c r="BCY16" s="18"/>
      <c r="BCZ16" s="18"/>
      <c r="BDA16" s="18"/>
      <c r="BDB16" s="18"/>
      <c r="BDC16" s="18"/>
      <c r="BDD16" s="18"/>
      <c r="BDE16" s="18"/>
      <c r="BDF16" s="18"/>
      <c r="BDG16" s="18"/>
      <c r="BDH16" s="18"/>
      <c r="BDI16" s="18"/>
      <c r="BDJ16" s="18"/>
      <c r="BDK16" s="18"/>
      <c r="BDL16" s="18"/>
      <c r="BDM16" s="18"/>
      <c r="BDN16" s="18"/>
      <c r="BDO16" s="18"/>
      <c r="BDP16" s="18"/>
      <c r="BDQ16" s="18"/>
      <c r="BDR16" s="18"/>
      <c r="BDS16" s="18"/>
      <c r="BDT16" s="18"/>
      <c r="BDU16" s="18"/>
      <c r="BDV16" s="18"/>
      <c r="BDW16" s="18"/>
      <c r="BDX16" s="18"/>
      <c r="BDY16" s="18"/>
      <c r="BDZ16" s="18"/>
      <c r="BEA16" s="18"/>
      <c r="BEB16" s="18"/>
      <c r="BEC16" s="18"/>
      <c r="BED16" s="18"/>
      <c r="BEE16" s="18"/>
      <c r="BEF16" s="18"/>
      <c r="BEG16" s="18"/>
      <c r="BEH16" s="18"/>
      <c r="BEI16" s="18"/>
      <c r="BEJ16" s="18"/>
      <c r="BEK16" s="18"/>
      <c r="BEL16" s="18"/>
      <c r="BEM16" s="18"/>
      <c r="BEN16" s="18"/>
      <c r="BEO16" s="18"/>
      <c r="BEP16" s="18"/>
      <c r="BEQ16" s="18"/>
      <c r="BER16" s="18"/>
      <c r="BES16" s="18"/>
      <c r="BET16" s="18"/>
      <c r="BEU16" s="18"/>
      <c r="BEV16" s="18"/>
      <c r="BEW16" s="18"/>
      <c r="BEX16" s="18"/>
      <c r="BEY16" s="18"/>
      <c r="BEZ16" s="18"/>
      <c r="BFA16" s="18"/>
      <c r="BFB16" s="18"/>
      <c r="BFC16" s="18"/>
      <c r="BFD16" s="18"/>
      <c r="BFE16" s="18"/>
      <c r="BFF16" s="18"/>
      <c r="BFG16" s="18"/>
      <c r="BFH16" s="18"/>
      <c r="BFI16" s="18"/>
      <c r="BFJ16" s="18"/>
      <c r="BFK16" s="18"/>
      <c r="BFL16" s="18"/>
      <c r="BFM16" s="18"/>
      <c r="BFN16" s="18"/>
      <c r="BFO16" s="18"/>
      <c r="BFP16" s="18"/>
      <c r="BFQ16" s="18"/>
      <c r="BFR16" s="18"/>
      <c r="BFS16" s="18"/>
      <c r="BFT16" s="18"/>
      <c r="BFU16" s="18"/>
      <c r="BFV16" s="18"/>
      <c r="BFW16" s="18"/>
      <c r="BFX16" s="18"/>
      <c r="BFY16" s="18"/>
      <c r="BFZ16" s="18"/>
      <c r="BGA16" s="18"/>
      <c r="BGB16" s="18"/>
      <c r="BGC16" s="18"/>
      <c r="BGD16" s="18"/>
      <c r="BGE16" s="18"/>
      <c r="BGF16" s="18"/>
      <c r="BGG16" s="18"/>
      <c r="BGH16" s="18"/>
      <c r="BGI16" s="18"/>
      <c r="BGJ16" s="18"/>
      <c r="BGK16" s="18"/>
      <c r="BGL16" s="18"/>
      <c r="BGM16" s="18"/>
      <c r="BGN16" s="18"/>
      <c r="BGO16" s="18"/>
      <c r="BGP16" s="18"/>
      <c r="BGQ16" s="18"/>
      <c r="BGR16" s="18"/>
      <c r="BGS16" s="18"/>
      <c r="BGT16" s="18"/>
      <c r="BGU16" s="18"/>
      <c r="BGV16" s="18"/>
      <c r="BGW16" s="18"/>
      <c r="BGX16" s="18"/>
      <c r="BGY16" s="18"/>
      <c r="BGZ16" s="18"/>
      <c r="BHA16" s="18"/>
      <c r="BHB16" s="18"/>
      <c r="BHC16" s="18"/>
      <c r="BHD16" s="18"/>
      <c r="BHE16" s="18"/>
      <c r="BHF16" s="18"/>
      <c r="BHG16" s="18"/>
      <c r="BHH16" s="18"/>
      <c r="BHI16" s="18"/>
      <c r="BHJ16" s="18"/>
      <c r="BHK16" s="18"/>
      <c r="BHL16" s="18"/>
      <c r="BHM16" s="18"/>
      <c r="BHN16" s="18"/>
      <c r="BHO16" s="18"/>
      <c r="BHP16" s="18"/>
      <c r="BHQ16" s="18"/>
      <c r="BHR16" s="18"/>
      <c r="BHS16" s="18"/>
      <c r="BHT16" s="18"/>
      <c r="BHU16" s="18"/>
      <c r="BHV16" s="18"/>
      <c r="BHW16" s="18"/>
      <c r="BHX16" s="18"/>
      <c r="BHY16" s="18"/>
      <c r="BHZ16" s="18"/>
      <c r="BIA16" s="18"/>
      <c r="BIB16" s="18"/>
      <c r="BIC16" s="18"/>
      <c r="BID16" s="18"/>
      <c r="BIE16" s="18"/>
      <c r="BIF16" s="18"/>
      <c r="BIG16" s="18"/>
      <c r="BIH16" s="18"/>
      <c r="BII16" s="18"/>
      <c r="BIJ16" s="18"/>
      <c r="BIK16" s="18"/>
      <c r="BIL16" s="18"/>
      <c r="BIM16" s="18"/>
      <c r="BIN16" s="18"/>
      <c r="BIO16" s="18"/>
      <c r="BIP16" s="18"/>
      <c r="BIQ16" s="18"/>
      <c r="BIR16" s="18"/>
      <c r="BIS16" s="18"/>
      <c r="BIT16" s="18"/>
      <c r="BIU16" s="18"/>
      <c r="BIV16" s="18"/>
      <c r="BIW16" s="18"/>
      <c r="BIX16" s="18"/>
      <c r="BIY16" s="18"/>
      <c r="BIZ16" s="18"/>
      <c r="BJA16" s="18"/>
      <c r="BJB16" s="18"/>
      <c r="BJC16" s="18"/>
      <c r="BJD16" s="18"/>
      <c r="BJE16" s="18"/>
      <c r="BJF16" s="18"/>
      <c r="BJG16" s="18"/>
      <c r="BJH16" s="18"/>
      <c r="BJI16" s="18"/>
      <c r="BJJ16" s="18"/>
      <c r="BJK16" s="18"/>
      <c r="BJL16" s="18"/>
      <c r="BJM16" s="18"/>
      <c r="BJN16" s="18"/>
      <c r="BJO16" s="18"/>
      <c r="BJP16" s="18"/>
      <c r="BJQ16" s="18"/>
      <c r="BJR16" s="18"/>
      <c r="BJS16" s="18"/>
      <c r="BJT16" s="18"/>
      <c r="BJU16" s="18"/>
      <c r="BJV16" s="18"/>
      <c r="BJW16" s="18"/>
      <c r="BJX16" s="18"/>
      <c r="BJY16" s="18"/>
      <c r="BJZ16" s="18"/>
      <c r="BKA16" s="18"/>
      <c r="BKB16" s="18"/>
      <c r="BKC16" s="18"/>
      <c r="BKD16" s="18"/>
      <c r="BKE16" s="18"/>
      <c r="BKF16" s="18"/>
      <c r="BKG16" s="18"/>
      <c r="BKH16" s="18"/>
      <c r="BKI16" s="18"/>
      <c r="BKJ16" s="18"/>
      <c r="BKK16" s="18"/>
      <c r="BKL16" s="18"/>
      <c r="BKM16" s="18"/>
      <c r="BKN16" s="18"/>
      <c r="BKO16" s="18"/>
      <c r="BKP16" s="18"/>
      <c r="BKQ16" s="18"/>
      <c r="BKR16" s="18"/>
      <c r="BKS16" s="18"/>
      <c r="BKT16" s="18"/>
      <c r="BKU16" s="18"/>
      <c r="BKV16" s="18"/>
      <c r="BKW16" s="18"/>
      <c r="BKX16" s="18"/>
      <c r="BKY16" s="18"/>
      <c r="BKZ16" s="18"/>
      <c r="BLA16" s="18"/>
      <c r="BLB16" s="18"/>
      <c r="BLC16" s="18"/>
      <c r="BLD16" s="18"/>
      <c r="BLE16" s="18"/>
      <c r="BLF16" s="18"/>
      <c r="BLG16" s="18"/>
      <c r="BLH16" s="18"/>
      <c r="BLI16" s="18"/>
      <c r="BLJ16" s="18"/>
      <c r="BLK16" s="18"/>
      <c r="BLL16" s="18"/>
      <c r="BLM16" s="18"/>
      <c r="BLN16" s="18"/>
      <c r="BLO16" s="18"/>
      <c r="BLP16" s="18"/>
      <c r="BLQ16" s="18"/>
      <c r="BLR16" s="18"/>
      <c r="BLS16" s="18"/>
      <c r="BLT16" s="18"/>
      <c r="BLU16" s="18"/>
      <c r="BLV16" s="18"/>
      <c r="BLW16" s="18"/>
      <c r="BLX16" s="18"/>
      <c r="BLY16" s="18"/>
      <c r="BLZ16" s="18"/>
      <c r="BMA16" s="18"/>
      <c r="BMB16" s="18"/>
      <c r="BMC16" s="18"/>
      <c r="BMD16" s="18"/>
      <c r="BME16" s="18"/>
      <c r="BMF16" s="18"/>
      <c r="BMG16" s="18"/>
      <c r="BMH16" s="18"/>
      <c r="BMI16" s="18"/>
      <c r="BMJ16" s="18"/>
      <c r="BMK16" s="18"/>
      <c r="BML16" s="18"/>
      <c r="BMM16" s="18"/>
      <c r="BMN16" s="18"/>
      <c r="BMO16" s="18"/>
      <c r="BMP16" s="18"/>
      <c r="BMQ16" s="18"/>
      <c r="BMR16" s="18"/>
      <c r="BMS16" s="18"/>
      <c r="BMT16" s="18"/>
    </row>
    <row r="17" spans="1:1710" s="115" customFormat="1" ht="16.149999999999999" customHeight="1" thickBot="1" x14ac:dyDescent="0.25">
      <c r="A17" s="306" t="s">
        <v>301</v>
      </c>
      <c r="B17" s="307"/>
      <c r="C17" s="82"/>
      <c r="D17" s="83"/>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c r="AEY17" s="18"/>
      <c r="AEZ17" s="18"/>
      <c r="AFA17" s="18"/>
      <c r="AFB17" s="18"/>
      <c r="AFC17" s="18"/>
      <c r="AFD17" s="18"/>
      <c r="AFE17" s="18"/>
      <c r="AFF17" s="18"/>
      <c r="AFG17" s="18"/>
      <c r="AFH17" s="18"/>
      <c r="AFI17" s="18"/>
      <c r="AFJ17" s="18"/>
      <c r="AFK17" s="18"/>
      <c r="AFL17" s="18"/>
      <c r="AFM17" s="18"/>
      <c r="AFN17" s="18"/>
      <c r="AFO17" s="18"/>
      <c r="AFP17" s="18"/>
      <c r="AFQ17" s="18"/>
      <c r="AFR17" s="18"/>
      <c r="AFS17" s="18"/>
      <c r="AFT17" s="18"/>
      <c r="AFU17" s="18"/>
      <c r="AFV17" s="18"/>
      <c r="AFW17" s="18"/>
      <c r="AFX17" s="18"/>
      <c r="AFY17" s="18"/>
      <c r="AFZ17" s="18"/>
      <c r="AGA17" s="18"/>
      <c r="AGB17" s="18"/>
      <c r="AGC17" s="18"/>
      <c r="AGD17" s="18"/>
      <c r="AGE17" s="18"/>
      <c r="AGF17" s="18"/>
      <c r="AGG17" s="18"/>
      <c r="AGH17" s="18"/>
      <c r="AGI17" s="18"/>
      <c r="AGJ17" s="18"/>
      <c r="AGK17" s="18"/>
      <c r="AGL17" s="18"/>
      <c r="AGM17" s="18"/>
      <c r="AGN17" s="18"/>
      <c r="AGO17" s="18"/>
      <c r="AGP17" s="18"/>
      <c r="AGQ17" s="18"/>
      <c r="AGR17" s="18"/>
      <c r="AGS17" s="18"/>
      <c r="AGT17" s="18"/>
      <c r="AGU17" s="18"/>
      <c r="AGV17" s="18"/>
      <c r="AGW17" s="18"/>
      <c r="AGX17" s="18"/>
      <c r="AGY17" s="18"/>
      <c r="AGZ17" s="18"/>
      <c r="AHA17" s="18"/>
      <c r="AHB17" s="18"/>
      <c r="AHC17" s="18"/>
      <c r="AHD17" s="18"/>
      <c r="AHE17" s="18"/>
      <c r="AHF17" s="18"/>
      <c r="AHG17" s="18"/>
      <c r="AHH17" s="18"/>
      <c r="AHI17" s="18"/>
      <c r="AHJ17" s="18"/>
      <c r="AHK17" s="18"/>
      <c r="AHL17" s="18"/>
      <c r="AHM17" s="18"/>
      <c r="AHN17" s="18"/>
      <c r="AHO17" s="18"/>
      <c r="AHP17" s="18"/>
      <c r="AHQ17" s="18"/>
      <c r="AHR17" s="18"/>
      <c r="AHS17" s="18"/>
      <c r="AHT17" s="18"/>
      <c r="AHU17" s="18"/>
      <c r="AHV17" s="18"/>
      <c r="AHW17" s="18"/>
      <c r="AHX17" s="18"/>
      <c r="AHY17" s="18"/>
      <c r="AHZ17" s="18"/>
      <c r="AIA17" s="18"/>
      <c r="AIB17" s="18"/>
      <c r="AIC17" s="18"/>
      <c r="AID17" s="18"/>
      <c r="AIE17" s="18"/>
      <c r="AIF17" s="18"/>
      <c r="AIG17" s="18"/>
      <c r="AIH17" s="18"/>
      <c r="AII17" s="18"/>
      <c r="AIJ17" s="18"/>
      <c r="AIK17" s="18"/>
      <c r="AIL17" s="18"/>
      <c r="AIM17" s="18"/>
      <c r="AIN17" s="18"/>
      <c r="AIO17" s="18"/>
      <c r="AIP17" s="18"/>
      <c r="AIQ17" s="18"/>
      <c r="AIR17" s="18"/>
      <c r="AIS17" s="18"/>
      <c r="AIT17" s="18"/>
      <c r="AIU17" s="18"/>
      <c r="AIV17" s="18"/>
      <c r="AIW17" s="18"/>
      <c r="AIX17" s="18"/>
      <c r="AIY17" s="18"/>
      <c r="AIZ17" s="18"/>
      <c r="AJA17" s="18"/>
      <c r="AJB17" s="18"/>
      <c r="AJC17" s="18"/>
      <c r="AJD17" s="18"/>
      <c r="AJE17" s="18"/>
      <c r="AJF17" s="18"/>
      <c r="AJG17" s="18"/>
      <c r="AJH17" s="18"/>
      <c r="AJI17" s="18"/>
      <c r="AJJ17" s="18"/>
      <c r="AJK17" s="18"/>
      <c r="AJL17" s="18"/>
      <c r="AJM17" s="18"/>
      <c r="AJN17" s="18"/>
      <c r="AJO17" s="18"/>
      <c r="AJP17" s="18"/>
      <c r="AJQ17" s="18"/>
      <c r="AJR17" s="18"/>
      <c r="AJS17" s="18"/>
      <c r="AJT17" s="18"/>
      <c r="AJU17" s="18"/>
      <c r="AJV17" s="18"/>
      <c r="AJW17" s="18"/>
      <c r="AJX17" s="18"/>
      <c r="AJY17" s="18"/>
      <c r="AJZ17" s="18"/>
      <c r="AKA17" s="18"/>
      <c r="AKB17" s="18"/>
      <c r="AKC17" s="18"/>
      <c r="AKD17" s="18"/>
      <c r="AKE17" s="18"/>
      <c r="AKF17" s="18"/>
      <c r="AKG17" s="18"/>
      <c r="AKH17" s="18"/>
      <c r="AKI17" s="18"/>
      <c r="AKJ17" s="18"/>
      <c r="AKK17" s="18"/>
      <c r="AKL17" s="18"/>
      <c r="AKM17" s="18"/>
      <c r="AKN17" s="18"/>
      <c r="AKO17" s="18"/>
      <c r="AKP17" s="18"/>
      <c r="AKQ17" s="18"/>
      <c r="AKR17" s="18"/>
      <c r="AKS17" s="18"/>
      <c r="AKT17" s="18"/>
      <c r="AKU17" s="18"/>
      <c r="AKV17" s="18"/>
      <c r="AKW17" s="18"/>
      <c r="AKX17" s="18"/>
      <c r="AKY17" s="18"/>
      <c r="AKZ17" s="18"/>
      <c r="ALA17" s="18"/>
      <c r="ALB17" s="18"/>
      <c r="ALC17" s="18"/>
      <c r="ALD17" s="18"/>
      <c r="ALE17" s="18"/>
      <c r="ALF17" s="18"/>
      <c r="ALG17" s="18"/>
      <c r="ALH17" s="18"/>
      <c r="ALI17" s="18"/>
      <c r="ALJ17" s="18"/>
      <c r="ALK17" s="18"/>
      <c r="ALL17" s="18"/>
      <c r="ALM17" s="18"/>
      <c r="ALN17" s="18"/>
      <c r="ALO17" s="18"/>
      <c r="ALP17" s="18"/>
      <c r="ALQ17" s="18"/>
      <c r="ALR17" s="18"/>
      <c r="ALS17" s="18"/>
      <c r="ALT17" s="18"/>
      <c r="ALU17" s="18"/>
      <c r="ALV17" s="18"/>
      <c r="ALW17" s="18"/>
      <c r="ALX17" s="18"/>
      <c r="ALY17" s="18"/>
      <c r="ALZ17" s="18"/>
      <c r="AMA17" s="18"/>
      <c r="AMB17" s="18"/>
      <c r="AMC17" s="18"/>
      <c r="AMD17" s="18"/>
      <c r="AME17" s="18"/>
      <c r="AMF17" s="18"/>
      <c r="AMG17" s="18"/>
      <c r="AMH17" s="18"/>
      <c r="AMI17" s="18"/>
      <c r="AMJ17" s="18"/>
      <c r="AMK17" s="18"/>
      <c r="AML17" s="18"/>
      <c r="AMM17" s="18"/>
      <c r="AMN17" s="18"/>
      <c r="AMO17" s="18"/>
      <c r="AMP17" s="18"/>
      <c r="AMQ17" s="18"/>
      <c r="AMR17" s="18"/>
      <c r="AMS17" s="18"/>
      <c r="AMT17" s="18"/>
      <c r="AMU17" s="18"/>
      <c r="AMV17" s="18"/>
      <c r="AMW17" s="18"/>
      <c r="AMX17" s="18"/>
      <c r="AMY17" s="18"/>
      <c r="AMZ17" s="18"/>
      <c r="ANA17" s="18"/>
      <c r="ANB17" s="18"/>
      <c r="ANC17" s="18"/>
      <c r="AND17" s="18"/>
      <c r="ANE17" s="18"/>
      <c r="ANF17" s="18"/>
      <c r="ANG17" s="18"/>
      <c r="ANH17" s="18"/>
      <c r="ANI17" s="18"/>
      <c r="ANJ17" s="18"/>
      <c r="ANK17" s="18"/>
      <c r="ANL17" s="18"/>
      <c r="ANM17" s="18"/>
      <c r="ANN17" s="18"/>
      <c r="ANO17" s="18"/>
      <c r="ANP17" s="18"/>
      <c r="ANQ17" s="18"/>
      <c r="ANR17" s="18"/>
      <c r="ANS17" s="18"/>
      <c r="ANT17" s="18"/>
      <c r="ANU17" s="18"/>
      <c r="ANV17" s="18"/>
      <c r="ANW17" s="18"/>
      <c r="ANX17" s="18"/>
      <c r="ANY17" s="18"/>
      <c r="ANZ17" s="18"/>
      <c r="AOA17" s="18"/>
      <c r="AOB17" s="18"/>
      <c r="AOC17" s="18"/>
      <c r="AOD17" s="18"/>
      <c r="AOE17" s="18"/>
      <c r="AOF17" s="18"/>
      <c r="AOG17" s="18"/>
      <c r="AOH17" s="18"/>
      <c r="AOI17" s="18"/>
      <c r="AOJ17" s="18"/>
      <c r="AOK17" s="18"/>
      <c r="AOL17" s="18"/>
      <c r="AOM17" s="18"/>
      <c r="AON17" s="18"/>
      <c r="AOO17" s="18"/>
      <c r="AOP17" s="18"/>
      <c r="AOQ17" s="18"/>
      <c r="AOR17" s="18"/>
      <c r="AOS17" s="18"/>
      <c r="AOT17" s="18"/>
      <c r="AOU17" s="18"/>
      <c r="AOV17" s="18"/>
      <c r="AOW17" s="18"/>
      <c r="AOX17" s="18"/>
      <c r="AOY17" s="18"/>
      <c r="AOZ17" s="18"/>
      <c r="APA17" s="18"/>
      <c r="APB17" s="18"/>
      <c r="APC17" s="18"/>
      <c r="APD17" s="18"/>
      <c r="APE17" s="18"/>
      <c r="APF17" s="18"/>
      <c r="APG17" s="18"/>
      <c r="APH17" s="18"/>
      <c r="API17" s="18"/>
      <c r="APJ17" s="18"/>
      <c r="APK17" s="18"/>
      <c r="APL17" s="18"/>
      <c r="APM17" s="18"/>
      <c r="APN17" s="18"/>
      <c r="APO17" s="18"/>
      <c r="APP17" s="18"/>
      <c r="APQ17" s="18"/>
      <c r="APR17" s="18"/>
      <c r="APS17" s="18"/>
      <c r="APT17" s="18"/>
      <c r="APU17" s="18"/>
      <c r="APV17" s="18"/>
      <c r="APW17" s="18"/>
      <c r="APX17" s="18"/>
      <c r="APY17" s="18"/>
      <c r="APZ17" s="18"/>
      <c r="AQA17" s="18"/>
      <c r="AQB17" s="18"/>
      <c r="AQC17" s="18"/>
      <c r="AQD17" s="18"/>
      <c r="AQE17" s="18"/>
      <c r="AQF17" s="18"/>
      <c r="AQG17" s="18"/>
      <c r="AQH17" s="18"/>
      <c r="AQI17" s="18"/>
      <c r="AQJ17" s="18"/>
      <c r="AQK17" s="18"/>
      <c r="AQL17" s="18"/>
      <c r="AQM17" s="18"/>
      <c r="AQN17" s="18"/>
      <c r="AQO17" s="18"/>
      <c r="AQP17" s="18"/>
      <c r="AQQ17" s="18"/>
      <c r="AQR17" s="18"/>
      <c r="AQS17" s="18"/>
      <c r="AQT17" s="18"/>
      <c r="AQU17" s="18"/>
      <c r="AQV17" s="18"/>
      <c r="AQW17" s="18"/>
      <c r="AQX17" s="18"/>
      <c r="AQY17" s="18"/>
      <c r="AQZ17" s="18"/>
      <c r="ARA17" s="18"/>
      <c r="ARB17" s="18"/>
      <c r="ARC17" s="18"/>
      <c r="ARD17" s="18"/>
      <c r="ARE17" s="18"/>
      <c r="ARF17" s="18"/>
      <c r="ARG17" s="18"/>
      <c r="ARH17" s="18"/>
      <c r="ARI17" s="18"/>
      <c r="ARJ17" s="18"/>
      <c r="ARK17" s="18"/>
      <c r="ARL17" s="18"/>
      <c r="ARM17" s="18"/>
      <c r="ARN17" s="18"/>
      <c r="ARO17" s="18"/>
      <c r="ARP17" s="18"/>
      <c r="ARQ17" s="18"/>
      <c r="ARR17" s="18"/>
      <c r="ARS17" s="18"/>
      <c r="ART17" s="18"/>
      <c r="ARU17" s="18"/>
      <c r="ARV17" s="18"/>
      <c r="ARW17" s="18"/>
      <c r="ARX17" s="18"/>
      <c r="ARY17" s="18"/>
      <c r="ARZ17" s="18"/>
      <c r="ASA17" s="18"/>
      <c r="ASB17" s="18"/>
      <c r="ASC17" s="18"/>
      <c r="ASD17" s="18"/>
      <c r="ASE17" s="18"/>
      <c r="ASF17" s="18"/>
      <c r="ASG17" s="18"/>
      <c r="ASH17" s="18"/>
      <c r="ASI17" s="18"/>
      <c r="ASJ17" s="18"/>
      <c r="ASK17" s="18"/>
      <c r="ASL17" s="18"/>
      <c r="ASM17" s="18"/>
      <c r="ASN17" s="18"/>
      <c r="ASO17" s="18"/>
      <c r="ASP17" s="18"/>
      <c r="ASQ17" s="18"/>
      <c r="ASR17" s="18"/>
      <c r="ASS17" s="18"/>
      <c r="AST17" s="18"/>
      <c r="ASU17" s="18"/>
      <c r="ASV17" s="18"/>
      <c r="ASW17" s="18"/>
      <c r="ASX17" s="18"/>
      <c r="ASY17" s="18"/>
      <c r="ASZ17" s="18"/>
      <c r="ATA17" s="18"/>
      <c r="ATB17" s="18"/>
      <c r="ATC17" s="18"/>
      <c r="ATD17" s="18"/>
      <c r="ATE17" s="18"/>
      <c r="ATF17" s="18"/>
      <c r="ATG17" s="18"/>
      <c r="ATH17" s="18"/>
      <c r="ATI17" s="18"/>
      <c r="ATJ17" s="18"/>
      <c r="ATK17" s="18"/>
      <c r="ATL17" s="18"/>
      <c r="ATM17" s="18"/>
      <c r="ATN17" s="18"/>
      <c r="ATO17" s="18"/>
      <c r="ATP17" s="18"/>
      <c r="ATQ17" s="18"/>
      <c r="ATR17" s="18"/>
      <c r="ATS17" s="18"/>
      <c r="ATT17" s="18"/>
      <c r="ATU17" s="18"/>
      <c r="ATV17" s="18"/>
      <c r="ATW17" s="18"/>
      <c r="ATX17" s="18"/>
      <c r="ATY17" s="18"/>
      <c r="ATZ17" s="18"/>
      <c r="AUA17" s="18"/>
      <c r="AUB17" s="18"/>
      <c r="AUC17" s="18"/>
      <c r="AUD17" s="18"/>
      <c r="AUE17" s="18"/>
      <c r="AUF17" s="18"/>
      <c r="AUG17" s="18"/>
      <c r="AUH17" s="18"/>
      <c r="AUI17" s="18"/>
      <c r="AUJ17" s="18"/>
      <c r="AUK17" s="18"/>
      <c r="AUL17" s="18"/>
      <c r="AUM17" s="18"/>
      <c r="AUN17" s="18"/>
      <c r="AUO17" s="18"/>
      <c r="AUP17" s="18"/>
      <c r="AUQ17" s="18"/>
      <c r="AUR17" s="18"/>
      <c r="AUS17" s="18"/>
      <c r="AUT17" s="18"/>
      <c r="AUU17" s="18"/>
      <c r="AUV17" s="18"/>
      <c r="AUW17" s="18"/>
      <c r="AUX17" s="18"/>
      <c r="AUY17" s="18"/>
      <c r="AUZ17" s="18"/>
      <c r="AVA17" s="18"/>
      <c r="AVB17" s="18"/>
      <c r="AVC17" s="18"/>
      <c r="AVD17" s="18"/>
      <c r="AVE17" s="18"/>
      <c r="AVF17" s="18"/>
      <c r="AVG17" s="18"/>
      <c r="AVH17" s="18"/>
      <c r="AVI17" s="18"/>
      <c r="AVJ17" s="18"/>
      <c r="AVK17" s="18"/>
      <c r="AVL17" s="18"/>
      <c r="AVM17" s="18"/>
      <c r="AVN17" s="18"/>
      <c r="AVO17" s="18"/>
      <c r="AVP17" s="18"/>
      <c r="AVQ17" s="18"/>
      <c r="AVR17" s="18"/>
      <c r="AVS17" s="18"/>
      <c r="AVT17" s="18"/>
      <c r="AVU17" s="18"/>
      <c r="AVV17" s="18"/>
      <c r="AVW17" s="18"/>
      <c r="AVX17" s="18"/>
      <c r="AVY17" s="18"/>
      <c r="AVZ17" s="18"/>
      <c r="AWA17" s="18"/>
      <c r="AWB17" s="18"/>
      <c r="AWC17" s="18"/>
      <c r="AWD17" s="18"/>
      <c r="AWE17" s="18"/>
      <c r="AWF17" s="18"/>
      <c r="AWG17" s="18"/>
      <c r="AWH17" s="18"/>
      <c r="AWI17" s="18"/>
      <c r="AWJ17" s="18"/>
      <c r="AWK17" s="18"/>
      <c r="AWL17" s="18"/>
      <c r="AWM17" s="18"/>
      <c r="AWN17" s="18"/>
      <c r="AWO17" s="18"/>
      <c r="AWP17" s="18"/>
      <c r="AWQ17" s="18"/>
      <c r="AWR17" s="18"/>
      <c r="AWS17" s="18"/>
      <c r="AWT17" s="18"/>
      <c r="AWU17" s="18"/>
      <c r="AWV17" s="18"/>
      <c r="AWW17" s="18"/>
      <c r="AWX17" s="18"/>
      <c r="AWY17" s="18"/>
      <c r="AWZ17" s="18"/>
      <c r="AXA17" s="18"/>
      <c r="AXB17" s="18"/>
      <c r="AXC17" s="18"/>
      <c r="AXD17" s="18"/>
      <c r="AXE17" s="18"/>
      <c r="AXF17" s="18"/>
      <c r="AXG17" s="18"/>
      <c r="AXH17" s="18"/>
      <c r="AXI17" s="18"/>
      <c r="AXJ17" s="18"/>
      <c r="AXK17" s="18"/>
      <c r="AXL17" s="18"/>
      <c r="AXM17" s="18"/>
      <c r="AXN17" s="18"/>
      <c r="AXO17" s="18"/>
      <c r="AXP17" s="18"/>
      <c r="AXQ17" s="18"/>
      <c r="AXR17" s="18"/>
      <c r="AXS17" s="18"/>
      <c r="AXT17" s="18"/>
      <c r="AXU17" s="18"/>
      <c r="AXV17" s="18"/>
      <c r="AXW17" s="18"/>
      <c r="AXX17" s="18"/>
      <c r="AXY17" s="18"/>
      <c r="AXZ17" s="18"/>
      <c r="AYA17" s="18"/>
      <c r="AYB17" s="18"/>
      <c r="AYC17" s="18"/>
      <c r="AYD17" s="18"/>
      <c r="AYE17" s="18"/>
      <c r="AYF17" s="18"/>
      <c r="AYG17" s="18"/>
      <c r="AYH17" s="18"/>
      <c r="AYI17" s="18"/>
      <c r="AYJ17" s="18"/>
      <c r="AYK17" s="18"/>
      <c r="AYL17" s="18"/>
      <c r="AYM17" s="18"/>
      <c r="AYN17" s="18"/>
      <c r="AYO17" s="18"/>
      <c r="AYP17" s="18"/>
      <c r="AYQ17" s="18"/>
      <c r="AYR17" s="18"/>
      <c r="AYS17" s="18"/>
      <c r="AYT17" s="18"/>
      <c r="AYU17" s="18"/>
      <c r="AYV17" s="18"/>
      <c r="AYW17" s="18"/>
      <c r="AYX17" s="18"/>
      <c r="AYY17" s="18"/>
      <c r="AYZ17" s="18"/>
      <c r="AZA17" s="18"/>
      <c r="AZB17" s="18"/>
      <c r="AZC17" s="18"/>
      <c r="AZD17" s="18"/>
      <c r="AZE17" s="18"/>
      <c r="AZF17" s="18"/>
      <c r="AZG17" s="18"/>
      <c r="AZH17" s="18"/>
      <c r="AZI17" s="18"/>
      <c r="AZJ17" s="18"/>
      <c r="AZK17" s="18"/>
      <c r="AZL17" s="18"/>
      <c r="AZM17" s="18"/>
      <c r="AZN17" s="18"/>
      <c r="AZO17" s="18"/>
      <c r="AZP17" s="18"/>
      <c r="AZQ17" s="18"/>
      <c r="AZR17" s="18"/>
      <c r="AZS17" s="18"/>
      <c r="AZT17" s="18"/>
      <c r="AZU17" s="18"/>
      <c r="AZV17" s="18"/>
      <c r="AZW17" s="18"/>
      <c r="AZX17" s="18"/>
      <c r="AZY17" s="18"/>
      <c r="AZZ17" s="18"/>
      <c r="BAA17" s="18"/>
      <c r="BAB17" s="18"/>
      <c r="BAC17" s="18"/>
      <c r="BAD17" s="18"/>
      <c r="BAE17" s="18"/>
      <c r="BAF17" s="18"/>
      <c r="BAG17" s="18"/>
      <c r="BAH17" s="18"/>
      <c r="BAI17" s="18"/>
      <c r="BAJ17" s="18"/>
      <c r="BAK17" s="18"/>
      <c r="BAL17" s="18"/>
      <c r="BAM17" s="18"/>
      <c r="BAN17" s="18"/>
      <c r="BAO17" s="18"/>
      <c r="BAP17" s="18"/>
      <c r="BAQ17" s="18"/>
      <c r="BAR17" s="18"/>
      <c r="BAS17" s="18"/>
      <c r="BAT17" s="18"/>
      <c r="BAU17" s="18"/>
      <c r="BAV17" s="18"/>
      <c r="BAW17" s="18"/>
      <c r="BAX17" s="18"/>
      <c r="BAY17" s="18"/>
      <c r="BAZ17" s="18"/>
      <c r="BBA17" s="18"/>
      <c r="BBB17" s="18"/>
      <c r="BBC17" s="18"/>
      <c r="BBD17" s="18"/>
      <c r="BBE17" s="18"/>
      <c r="BBF17" s="18"/>
      <c r="BBG17" s="18"/>
      <c r="BBH17" s="18"/>
      <c r="BBI17" s="18"/>
      <c r="BBJ17" s="18"/>
      <c r="BBK17" s="18"/>
      <c r="BBL17" s="18"/>
      <c r="BBM17" s="18"/>
      <c r="BBN17" s="18"/>
      <c r="BBO17" s="18"/>
      <c r="BBP17" s="18"/>
      <c r="BBQ17" s="18"/>
      <c r="BBR17" s="18"/>
      <c r="BBS17" s="18"/>
      <c r="BBT17" s="18"/>
      <c r="BBU17" s="18"/>
      <c r="BBV17" s="18"/>
      <c r="BBW17" s="18"/>
      <c r="BBX17" s="18"/>
      <c r="BBY17" s="18"/>
      <c r="BBZ17" s="18"/>
      <c r="BCA17" s="18"/>
      <c r="BCB17" s="18"/>
      <c r="BCC17" s="18"/>
      <c r="BCD17" s="18"/>
      <c r="BCE17" s="18"/>
      <c r="BCF17" s="18"/>
      <c r="BCG17" s="18"/>
      <c r="BCH17" s="18"/>
      <c r="BCI17" s="18"/>
      <c r="BCJ17" s="18"/>
      <c r="BCK17" s="18"/>
      <c r="BCL17" s="18"/>
      <c r="BCM17" s="18"/>
      <c r="BCN17" s="18"/>
      <c r="BCO17" s="18"/>
      <c r="BCP17" s="18"/>
      <c r="BCQ17" s="18"/>
      <c r="BCR17" s="18"/>
      <c r="BCS17" s="18"/>
      <c r="BCT17" s="18"/>
      <c r="BCU17" s="18"/>
      <c r="BCV17" s="18"/>
      <c r="BCW17" s="18"/>
      <c r="BCX17" s="18"/>
      <c r="BCY17" s="18"/>
      <c r="BCZ17" s="18"/>
      <c r="BDA17" s="18"/>
      <c r="BDB17" s="18"/>
      <c r="BDC17" s="18"/>
      <c r="BDD17" s="18"/>
      <c r="BDE17" s="18"/>
      <c r="BDF17" s="18"/>
      <c r="BDG17" s="18"/>
      <c r="BDH17" s="18"/>
      <c r="BDI17" s="18"/>
      <c r="BDJ17" s="18"/>
      <c r="BDK17" s="18"/>
      <c r="BDL17" s="18"/>
      <c r="BDM17" s="18"/>
      <c r="BDN17" s="18"/>
      <c r="BDO17" s="18"/>
      <c r="BDP17" s="18"/>
      <c r="BDQ17" s="18"/>
      <c r="BDR17" s="18"/>
      <c r="BDS17" s="18"/>
      <c r="BDT17" s="18"/>
      <c r="BDU17" s="18"/>
      <c r="BDV17" s="18"/>
      <c r="BDW17" s="18"/>
      <c r="BDX17" s="18"/>
      <c r="BDY17" s="18"/>
      <c r="BDZ17" s="18"/>
      <c r="BEA17" s="18"/>
      <c r="BEB17" s="18"/>
      <c r="BEC17" s="18"/>
      <c r="BED17" s="18"/>
      <c r="BEE17" s="18"/>
      <c r="BEF17" s="18"/>
      <c r="BEG17" s="18"/>
      <c r="BEH17" s="18"/>
      <c r="BEI17" s="18"/>
      <c r="BEJ17" s="18"/>
      <c r="BEK17" s="18"/>
      <c r="BEL17" s="18"/>
      <c r="BEM17" s="18"/>
      <c r="BEN17" s="18"/>
      <c r="BEO17" s="18"/>
      <c r="BEP17" s="18"/>
      <c r="BEQ17" s="18"/>
      <c r="BER17" s="18"/>
      <c r="BES17" s="18"/>
      <c r="BET17" s="18"/>
      <c r="BEU17" s="18"/>
      <c r="BEV17" s="18"/>
      <c r="BEW17" s="18"/>
      <c r="BEX17" s="18"/>
      <c r="BEY17" s="18"/>
      <c r="BEZ17" s="18"/>
      <c r="BFA17" s="18"/>
      <c r="BFB17" s="18"/>
      <c r="BFC17" s="18"/>
      <c r="BFD17" s="18"/>
      <c r="BFE17" s="18"/>
      <c r="BFF17" s="18"/>
      <c r="BFG17" s="18"/>
      <c r="BFH17" s="18"/>
      <c r="BFI17" s="18"/>
      <c r="BFJ17" s="18"/>
      <c r="BFK17" s="18"/>
      <c r="BFL17" s="18"/>
      <c r="BFM17" s="18"/>
      <c r="BFN17" s="18"/>
      <c r="BFO17" s="18"/>
      <c r="BFP17" s="18"/>
      <c r="BFQ17" s="18"/>
      <c r="BFR17" s="18"/>
      <c r="BFS17" s="18"/>
      <c r="BFT17" s="18"/>
      <c r="BFU17" s="18"/>
      <c r="BFV17" s="18"/>
      <c r="BFW17" s="18"/>
      <c r="BFX17" s="18"/>
      <c r="BFY17" s="18"/>
      <c r="BFZ17" s="18"/>
      <c r="BGA17" s="18"/>
      <c r="BGB17" s="18"/>
      <c r="BGC17" s="18"/>
      <c r="BGD17" s="18"/>
      <c r="BGE17" s="18"/>
      <c r="BGF17" s="18"/>
      <c r="BGG17" s="18"/>
      <c r="BGH17" s="18"/>
      <c r="BGI17" s="18"/>
      <c r="BGJ17" s="18"/>
      <c r="BGK17" s="18"/>
      <c r="BGL17" s="18"/>
      <c r="BGM17" s="18"/>
      <c r="BGN17" s="18"/>
      <c r="BGO17" s="18"/>
      <c r="BGP17" s="18"/>
      <c r="BGQ17" s="18"/>
      <c r="BGR17" s="18"/>
      <c r="BGS17" s="18"/>
      <c r="BGT17" s="18"/>
      <c r="BGU17" s="18"/>
      <c r="BGV17" s="18"/>
      <c r="BGW17" s="18"/>
      <c r="BGX17" s="18"/>
      <c r="BGY17" s="18"/>
      <c r="BGZ17" s="18"/>
      <c r="BHA17" s="18"/>
      <c r="BHB17" s="18"/>
      <c r="BHC17" s="18"/>
      <c r="BHD17" s="18"/>
      <c r="BHE17" s="18"/>
      <c r="BHF17" s="18"/>
      <c r="BHG17" s="18"/>
      <c r="BHH17" s="18"/>
      <c r="BHI17" s="18"/>
      <c r="BHJ17" s="18"/>
      <c r="BHK17" s="18"/>
      <c r="BHL17" s="18"/>
      <c r="BHM17" s="18"/>
      <c r="BHN17" s="18"/>
      <c r="BHO17" s="18"/>
      <c r="BHP17" s="18"/>
      <c r="BHQ17" s="18"/>
      <c r="BHR17" s="18"/>
      <c r="BHS17" s="18"/>
      <c r="BHT17" s="18"/>
      <c r="BHU17" s="18"/>
      <c r="BHV17" s="18"/>
      <c r="BHW17" s="18"/>
      <c r="BHX17" s="18"/>
      <c r="BHY17" s="18"/>
      <c r="BHZ17" s="18"/>
      <c r="BIA17" s="18"/>
      <c r="BIB17" s="18"/>
      <c r="BIC17" s="18"/>
      <c r="BID17" s="18"/>
      <c r="BIE17" s="18"/>
      <c r="BIF17" s="18"/>
      <c r="BIG17" s="18"/>
      <c r="BIH17" s="18"/>
      <c r="BII17" s="18"/>
      <c r="BIJ17" s="18"/>
      <c r="BIK17" s="18"/>
      <c r="BIL17" s="18"/>
      <c r="BIM17" s="18"/>
      <c r="BIN17" s="18"/>
      <c r="BIO17" s="18"/>
      <c r="BIP17" s="18"/>
      <c r="BIQ17" s="18"/>
      <c r="BIR17" s="18"/>
      <c r="BIS17" s="18"/>
      <c r="BIT17" s="18"/>
      <c r="BIU17" s="18"/>
      <c r="BIV17" s="18"/>
      <c r="BIW17" s="18"/>
      <c r="BIX17" s="18"/>
      <c r="BIY17" s="18"/>
      <c r="BIZ17" s="18"/>
      <c r="BJA17" s="18"/>
      <c r="BJB17" s="18"/>
      <c r="BJC17" s="18"/>
      <c r="BJD17" s="18"/>
      <c r="BJE17" s="18"/>
      <c r="BJF17" s="18"/>
      <c r="BJG17" s="18"/>
      <c r="BJH17" s="18"/>
      <c r="BJI17" s="18"/>
      <c r="BJJ17" s="18"/>
      <c r="BJK17" s="18"/>
      <c r="BJL17" s="18"/>
      <c r="BJM17" s="18"/>
      <c r="BJN17" s="18"/>
      <c r="BJO17" s="18"/>
      <c r="BJP17" s="18"/>
      <c r="BJQ17" s="18"/>
      <c r="BJR17" s="18"/>
      <c r="BJS17" s="18"/>
      <c r="BJT17" s="18"/>
      <c r="BJU17" s="18"/>
      <c r="BJV17" s="18"/>
      <c r="BJW17" s="18"/>
      <c r="BJX17" s="18"/>
      <c r="BJY17" s="18"/>
      <c r="BJZ17" s="18"/>
      <c r="BKA17" s="18"/>
      <c r="BKB17" s="18"/>
      <c r="BKC17" s="18"/>
      <c r="BKD17" s="18"/>
      <c r="BKE17" s="18"/>
      <c r="BKF17" s="18"/>
      <c r="BKG17" s="18"/>
      <c r="BKH17" s="18"/>
      <c r="BKI17" s="18"/>
      <c r="BKJ17" s="18"/>
      <c r="BKK17" s="18"/>
      <c r="BKL17" s="18"/>
      <c r="BKM17" s="18"/>
      <c r="BKN17" s="18"/>
      <c r="BKO17" s="18"/>
      <c r="BKP17" s="18"/>
      <c r="BKQ17" s="18"/>
      <c r="BKR17" s="18"/>
      <c r="BKS17" s="18"/>
      <c r="BKT17" s="18"/>
      <c r="BKU17" s="18"/>
      <c r="BKV17" s="18"/>
      <c r="BKW17" s="18"/>
      <c r="BKX17" s="18"/>
      <c r="BKY17" s="18"/>
      <c r="BKZ17" s="18"/>
      <c r="BLA17" s="18"/>
      <c r="BLB17" s="18"/>
      <c r="BLC17" s="18"/>
      <c r="BLD17" s="18"/>
      <c r="BLE17" s="18"/>
      <c r="BLF17" s="18"/>
      <c r="BLG17" s="18"/>
      <c r="BLH17" s="18"/>
      <c r="BLI17" s="18"/>
      <c r="BLJ17" s="18"/>
      <c r="BLK17" s="18"/>
      <c r="BLL17" s="18"/>
      <c r="BLM17" s="18"/>
      <c r="BLN17" s="18"/>
      <c r="BLO17" s="18"/>
      <c r="BLP17" s="18"/>
      <c r="BLQ17" s="18"/>
      <c r="BLR17" s="18"/>
      <c r="BLS17" s="18"/>
      <c r="BLT17" s="18"/>
      <c r="BLU17" s="18"/>
      <c r="BLV17" s="18"/>
      <c r="BLW17" s="18"/>
      <c r="BLX17" s="18"/>
      <c r="BLY17" s="18"/>
      <c r="BLZ17" s="18"/>
      <c r="BMA17" s="18"/>
      <c r="BMB17" s="18"/>
      <c r="BMC17" s="18"/>
      <c r="BMD17" s="18"/>
      <c r="BME17" s="18"/>
      <c r="BMF17" s="18"/>
      <c r="BMG17" s="18"/>
      <c r="BMH17" s="18"/>
      <c r="BMI17" s="18"/>
      <c r="BMJ17" s="18"/>
      <c r="BMK17" s="18"/>
      <c r="BML17" s="18"/>
      <c r="BMM17" s="18"/>
      <c r="BMN17" s="18"/>
      <c r="BMO17" s="18"/>
      <c r="BMP17" s="18"/>
      <c r="BMQ17" s="18"/>
      <c r="BMR17" s="18"/>
      <c r="BMS17" s="18"/>
      <c r="BMT17" s="18"/>
    </row>
    <row r="18" spans="1:1710" s="115" customFormat="1" ht="16.149999999999999" customHeight="1" thickTop="1" thickBot="1" x14ac:dyDescent="0.25">
      <c r="A18" s="343" t="s">
        <v>302</v>
      </c>
      <c r="B18" s="802"/>
      <c r="C18" s="803"/>
      <c r="D18" s="804"/>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c r="LI18" s="18"/>
      <c r="LJ18" s="18"/>
      <c r="LK18" s="18"/>
      <c r="LL18" s="18"/>
      <c r="LM18" s="18"/>
      <c r="LN18" s="18"/>
      <c r="LO18" s="18"/>
      <c r="LP18" s="18"/>
      <c r="LQ18" s="18"/>
      <c r="LR18" s="18"/>
      <c r="LS18" s="18"/>
      <c r="LT18" s="18"/>
      <c r="LU18" s="18"/>
      <c r="LV18" s="18"/>
      <c r="LW18" s="18"/>
      <c r="LX18" s="18"/>
      <c r="LY18" s="18"/>
      <c r="LZ18" s="18"/>
      <c r="MA18" s="18"/>
      <c r="MB18" s="18"/>
      <c r="MC18" s="18"/>
      <c r="MD18" s="18"/>
      <c r="ME18" s="18"/>
      <c r="MF18" s="18"/>
      <c r="MG18" s="18"/>
      <c r="MH18" s="18"/>
      <c r="MI18" s="18"/>
      <c r="MJ18" s="18"/>
      <c r="MK18" s="18"/>
      <c r="ML18" s="18"/>
      <c r="MM18" s="18"/>
      <c r="MN18" s="18"/>
      <c r="MO18" s="18"/>
      <c r="MP18" s="18"/>
      <c r="MQ18" s="18"/>
      <c r="MR18" s="18"/>
      <c r="MS18" s="18"/>
      <c r="MT18" s="18"/>
      <c r="MU18" s="18"/>
      <c r="MV18" s="18"/>
      <c r="MW18" s="18"/>
      <c r="MX18" s="18"/>
      <c r="MY18" s="18"/>
      <c r="MZ18" s="18"/>
      <c r="NA18" s="18"/>
      <c r="NB18" s="18"/>
      <c r="NC18" s="18"/>
      <c r="ND18" s="18"/>
      <c r="NE18" s="18"/>
      <c r="NF18" s="18"/>
      <c r="NG18" s="18"/>
      <c r="NH18" s="18"/>
      <c r="NI18" s="18"/>
      <c r="NJ18" s="18"/>
      <c r="NK18" s="18"/>
      <c r="NL18" s="18"/>
      <c r="NM18" s="18"/>
      <c r="NN18" s="18"/>
      <c r="NO18" s="18"/>
      <c r="NP18" s="18"/>
      <c r="NQ18" s="18"/>
      <c r="NR18" s="18"/>
      <c r="NS18" s="18"/>
      <c r="NT18" s="18"/>
      <c r="NU18" s="18"/>
      <c r="NV18" s="18"/>
      <c r="NW18" s="18"/>
      <c r="NX18" s="18"/>
      <c r="NY18" s="18"/>
      <c r="NZ18" s="18"/>
      <c r="OA18" s="18"/>
      <c r="OB18" s="18"/>
      <c r="OC18" s="18"/>
      <c r="OD18" s="18"/>
      <c r="OE18" s="18"/>
      <c r="OF18" s="18"/>
      <c r="OG18" s="18"/>
      <c r="OH18" s="18"/>
      <c r="OI18" s="18"/>
      <c r="OJ18" s="18"/>
      <c r="OK18" s="18"/>
      <c r="OL18" s="18"/>
      <c r="OM18" s="18"/>
      <c r="ON18" s="18"/>
      <c r="OO18" s="18"/>
      <c r="OP18" s="18"/>
      <c r="OQ18" s="18"/>
      <c r="OR18" s="18"/>
      <c r="OS18" s="18"/>
      <c r="OT18" s="18"/>
      <c r="OU18" s="18"/>
      <c r="OV18" s="18"/>
      <c r="OW18" s="18"/>
      <c r="OX18" s="18"/>
      <c r="OY18" s="18"/>
      <c r="OZ18" s="18"/>
      <c r="PA18" s="18"/>
      <c r="PB18" s="18"/>
      <c r="PC18" s="18"/>
      <c r="PD18" s="18"/>
      <c r="PE18" s="18"/>
      <c r="PF18" s="18"/>
      <c r="PG18" s="18"/>
      <c r="PH18" s="18"/>
      <c r="PI18" s="18"/>
      <c r="PJ18" s="18"/>
      <c r="PK18" s="18"/>
      <c r="PL18" s="18"/>
      <c r="PM18" s="18"/>
      <c r="PN18" s="18"/>
      <c r="PO18" s="18"/>
      <c r="PP18" s="18"/>
      <c r="PQ18" s="18"/>
      <c r="PR18" s="18"/>
      <c r="PS18" s="18"/>
      <c r="PT18" s="18"/>
      <c r="PU18" s="18"/>
      <c r="PV18" s="18"/>
      <c r="PW18" s="18"/>
      <c r="PX18" s="18"/>
      <c r="PY18" s="18"/>
      <c r="PZ18" s="18"/>
      <c r="QA18" s="18"/>
      <c r="QB18" s="18"/>
      <c r="QC18" s="18"/>
      <c r="QD18" s="18"/>
      <c r="QE18" s="18"/>
      <c r="QF18" s="18"/>
      <c r="QG18" s="18"/>
      <c r="QH18" s="18"/>
      <c r="QI18" s="18"/>
      <c r="QJ18" s="18"/>
      <c r="QK18" s="18"/>
      <c r="QL18" s="18"/>
      <c r="QM18" s="18"/>
      <c r="QN18" s="18"/>
      <c r="QO18" s="18"/>
      <c r="QP18" s="18"/>
      <c r="QQ18" s="18"/>
      <c r="QR18" s="18"/>
      <c r="QS18" s="18"/>
      <c r="QT18" s="18"/>
      <c r="QU18" s="18"/>
      <c r="QV18" s="18"/>
      <c r="QW18" s="18"/>
      <c r="QX18" s="18"/>
      <c r="QY18" s="18"/>
      <c r="QZ18" s="18"/>
      <c r="RA18" s="18"/>
      <c r="RB18" s="18"/>
      <c r="RC18" s="18"/>
      <c r="RD18" s="18"/>
      <c r="RE18" s="18"/>
      <c r="RF18" s="18"/>
      <c r="RG18" s="18"/>
      <c r="RH18" s="18"/>
      <c r="RI18" s="18"/>
      <c r="RJ18" s="18"/>
      <c r="RK18" s="18"/>
      <c r="RL18" s="18"/>
      <c r="RM18" s="18"/>
      <c r="RN18" s="18"/>
      <c r="RO18" s="18"/>
      <c r="RP18" s="18"/>
      <c r="RQ18" s="18"/>
      <c r="RR18" s="18"/>
      <c r="RS18" s="18"/>
      <c r="RT18" s="18"/>
      <c r="RU18" s="18"/>
      <c r="RV18" s="18"/>
      <c r="RW18" s="18"/>
      <c r="RX18" s="18"/>
      <c r="RY18" s="18"/>
      <c r="RZ18" s="18"/>
      <c r="SA18" s="18"/>
      <c r="SB18" s="18"/>
      <c r="SC18" s="18"/>
      <c r="SD18" s="18"/>
      <c r="SE18" s="18"/>
      <c r="SF18" s="18"/>
      <c r="SG18" s="18"/>
      <c r="SH18" s="18"/>
      <c r="SI18" s="18"/>
      <c r="SJ18" s="18"/>
      <c r="SK18" s="18"/>
      <c r="SL18" s="18"/>
      <c r="SM18" s="18"/>
      <c r="SN18" s="18"/>
      <c r="SO18" s="18"/>
      <c r="SP18" s="18"/>
      <c r="SQ18" s="18"/>
      <c r="SR18" s="18"/>
      <c r="SS18" s="18"/>
      <c r="ST18" s="18"/>
      <c r="SU18" s="18"/>
      <c r="SV18" s="18"/>
      <c r="SW18" s="18"/>
      <c r="SX18" s="18"/>
      <c r="SY18" s="18"/>
      <c r="SZ18" s="18"/>
      <c r="TA18" s="18"/>
      <c r="TB18" s="18"/>
      <c r="TC18" s="18"/>
      <c r="TD18" s="18"/>
      <c r="TE18" s="18"/>
      <c r="TF18" s="18"/>
      <c r="TG18" s="18"/>
      <c r="TH18" s="18"/>
      <c r="TI18" s="18"/>
      <c r="TJ18" s="18"/>
      <c r="TK18" s="18"/>
      <c r="TL18" s="18"/>
      <c r="TM18" s="18"/>
      <c r="TN18" s="18"/>
      <c r="TO18" s="18"/>
      <c r="TP18" s="18"/>
      <c r="TQ18" s="18"/>
      <c r="TR18" s="18"/>
      <c r="TS18" s="18"/>
      <c r="TT18" s="18"/>
      <c r="TU18" s="18"/>
      <c r="TV18" s="18"/>
      <c r="TW18" s="18"/>
      <c r="TX18" s="18"/>
      <c r="TY18" s="18"/>
      <c r="TZ18" s="18"/>
      <c r="UA18" s="18"/>
      <c r="UB18" s="18"/>
      <c r="UC18" s="18"/>
      <c r="UD18" s="18"/>
      <c r="UE18" s="18"/>
      <c r="UF18" s="18"/>
      <c r="UG18" s="18"/>
      <c r="UH18" s="18"/>
      <c r="UI18" s="18"/>
      <c r="UJ18" s="18"/>
      <c r="UK18" s="18"/>
      <c r="UL18" s="18"/>
      <c r="UM18" s="18"/>
      <c r="UN18" s="18"/>
      <c r="UO18" s="18"/>
      <c r="UP18" s="18"/>
      <c r="UQ18" s="18"/>
      <c r="UR18" s="18"/>
      <c r="US18" s="18"/>
      <c r="UT18" s="18"/>
      <c r="UU18" s="18"/>
      <c r="UV18" s="18"/>
      <c r="UW18" s="18"/>
      <c r="UX18" s="18"/>
      <c r="UY18" s="18"/>
      <c r="UZ18" s="18"/>
      <c r="VA18" s="18"/>
      <c r="VB18" s="18"/>
      <c r="VC18" s="18"/>
      <c r="VD18" s="18"/>
      <c r="VE18" s="18"/>
      <c r="VF18" s="18"/>
      <c r="VG18" s="18"/>
      <c r="VH18" s="18"/>
      <c r="VI18" s="18"/>
      <c r="VJ18" s="18"/>
      <c r="VK18" s="18"/>
      <c r="VL18" s="18"/>
      <c r="VM18" s="18"/>
      <c r="VN18" s="18"/>
      <c r="VO18" s="18"/>
      <c r="VP18" s="18"/>
      <c r="VQ18" s="18"/>
      <c r="VR18" s="18"/>
      <c r="VS18" s="18"/>
      <c r="VT18" s="18"/>
      <c r="VU18" s="18"/>
      <c r="VV18" s="18"/>
      <c r="VW18" s="18"/>
      <c r="VX18" s="18"/>
      <c r="VY18" s="18"/>
      <c r="VZ18" s="18"/>
      <c r="WA18" s="18"/>
      <c r="WB18" s="18"/>
      <c r="WC18" s="18"/>
      <c r="WD18" s="18"/>
      <c r="WE18" s="18"/>
      <c r="WF18" s="18"/>
      <c r="WG18" s="18"/>
      <c r="WH18" s="18"/>
      <c r="WI18" s="18"/>
      <c r="WJ18" s="18"/>
      <c r="WK18" s="18"/>
      <c r="WL18" s="18"/>
      <c r="WM18" s="18"/>
      <c r="WN18" s="18"/>
      <c r="WO18" s="18"/>
      <c r="WP18" s="18"/>
      <c r="WQ18" s="18"/>
      <c r="WR18" s="18"/>
      <c r="WS18" s="18"/>
      <c r="WT18" s="18"/>
      <c r="WU18" s="18"/>
      <c r="WV18" s="18"/>
      <c r="WW18" s="18"/>
      <c r="WX18" s="18"/>
      <c r="WY18" s="18"/>
      <c r="WZ18" s="18"/>
      <c r="XA18" s="18"/>
      <c r="XB18" s="18"/>
      <c r="XC18" s="18"/>
      <c r="XD18" s="18"/>
      <c r="XE18" s="18"/>
      <c r="XF18" s="18"/>
      <c r="XG18" s="18"/>
      <c r="XH18" s="18"/>
      <c r="XI18" s="18"/>
      <c r="XJ18" s="18"/>
      <c r="XK18" s="18"/>
      <c r="XL18" s="18"/>
      <c r="XM18" s="18"/>
      <c r="XN18" s="18"/>
      <c r="XO18" s="18"/>
      <c r="XP18" s="18"/>
      <c r="XQ18" s="18"/>
      <c r="XR18" s="18"/>
      <c r="XS18" s="18"/>
      <c r="XT18" s="18"/>
      <c r="XU18" s="18"/>
      <c r="XV18" s="18"/>
      <c r="XW18" s="18"/>
      <c r="XX18" s="18"/>
      <c r="XY18" s="18"/>
      <c r="XZ18" s="18"/>
      <c r="YA18" s="18"/>
      <c r="YB18" s="18"/>
      <c r="YC18" s="18"/>
      <c r="YD18" s="18"/>
      <c r="YE18" s="18"/>
      <c r="YF18" s="18"/>
      <c r="YG18" s="18"/>
      <c r="YH18" s="18"/>
      <c r="YI18" s="18"/>
      <c r="YJ18" s="18"/>
      <c r="YK18" s="18"/>
      <c r="YL18" s="18"/>
      <c r="YM18" s="18"/>
      <c r="YN18" s="18"/>
      <c r="YO18" s="18"/>
      <c r="YP18" s="18"/>
      <c r="YQ18" s="18"/>
      <c r="YR18" s="18"/>
      <c r="YS18" s="18"/>
      <c r="YT18" s="18"/>
      <c r="YU18" s="18"/>
      <c r="YV18" s="18"/>
      <c r="YW18" s="18"/>
      <c r="YX18" s="18"/>
      <c r="YY18" s="18"/>
      <c r="YZ18" s="18"/>
      <c r="ZA18" s="18"/>
      <c r="ZB18" s="18"/>
      <c r="ZC18" s="18"/>
      <c r="ZD18" s="18"/>
      <c r="ZE18" s="18"/>
      <c r="ZF18" s="18"/>
      <c r="ZG18" s="18"/>
      <c r="ZH18" s="18"/>
      <c r="ZI18" s="18"/>
      <c r="ZJ18" s="18"/>
      <c r="ZK18" s="18"/>
      <c r="ZL18" s="18"/>
      <c r="ZM18" s="18"/>
      <c r="ZN18" s="18"/>
      <c r="ZO18" s="18"/>
      <c r="ZP18" s="18"/>
      <c r="ZQ18" s="18"/>
      <c r="ZR18" s="18"/>
      <c r="ZS18" s="18"/>
      <c r="ZT18" s="18"/>
      <c r="ZU18" s="18"/>
      <c r="ZV18" s="18"/>
      <c r="ZW18" s="18"/>
      <c r="ZX18" s="18"/>
      <c r="ZY18" s="18"/>
      <c r="ZZ18" s="18"/>
      <c r="AAA18" s="18"/>
      <c r="AAB18" s="18"/>
      <c r="AAC18" s="18"/>
      <c r="AAD18" s="18"/>
      <c r="AAE18" s="18"/>
      <c r="AAF18" s="18"/>
      <c r="AAG18" s="18"/>
      <c r="AAH18" s="18"/>
      <c r="AAI18" s="18"/>
      <c r="AAJ18" s="18"/>
      <c r="AAK18" s="18"/>
      <c r="AAL18" s="18"/>
      <c r="AAM18" s="18"/>
      <c r="AAN18" s="18"/>
      <c r="AAO18" s="18"/>
      <c r="AAP18" s="18"/>
      <c r="AAQ18" s="18"/>
      <c r="AAR18" s="18"/>
      <c r="AAS18" s="18"/>
      <c r="AAT18" s="18"/>
      <c r="AAU18" s="18"/>
      <c r="AAV18" s="18"/>
      <c r="AAW18" s="18"/>
      <c r="AAX18" s="18"/>
      <c r="AAY18" s="18"/>
      <c r="AAZ18" s="18"/>
      <c r="ABA18" s="18"/>
      <c r="ABB18" s="18"/>
      <c r="ABC18" s="18"/>
      <c r="ABD18" s="18"/>
      <c r="ABE18" s="18"/>
      <c r="ABF18" s="18"/>
      <c r="ABG18" s="18"/>
      <c r="ABH18" s="18"/>
      <c r="ABI18" s="18"/>
      <c r="ABJ18" s="18"/>
      <c r="ABK18" s="18"/>
      <c r="ABL18" s="18"/>
      <c r="ABM18" s="18"/>
      <c r="ABN18" s="18"/>
      <c r="ABO18" s="18"/>
      <c r="ABP18" s="18"/>
      <c r="ABQ18" s="18"/>
      <c r="ABR18" s="18"/>
      <c r="ABS18" s="18"/>
      <c r="ABT18" s="18"/>
      <c r="ABU18" s="18"/>
      <c r="ABV18" s="18"/>
      <c r="ABW18" s="18"/>
      <c r="ABX18" s="18"/>
      <c r="ABY18" s="18"/>
      <c r="ABZ18" s="18"/>
      <c r="ACA18" s="18"/>
      <c r="ACB18" s="18"/>
      <c r="ACC18" s="18"/>
      <c r="ACD18" s="18"/>
      <c r="ACE18" s="18"/>
      <c r="ACF18" s="18"/>
      <c r="ACG18" s="18"/>
      <c r="ACH18" s="18"/>
      <c r="ACI18" s="18"/>
      <c r="ACJ18" s="18"/>
      <c r="ACK18" s="18"/>
      <c r="ACL18" s="18"/>
      <c r="ACM18" s="18"/>
      <c r="ACN18" s="18"/>
      <c r="ACO18" s="18"/>
      <c r="ACP18" s="18"/>
      <c r="ACQ18" s="18"/>
      <c r="ACR18" s="18"/>
      <c r="ACS18" s="18"/>
      <c r="ACT18" s="18"/>
      <c r="ACU18" s="18"/>
      <c r="ACV18" s="18"/>
      <c r="ACW18" s="18"/>
      <c r="ACX18" s="18"/>
      <c r="ACY18" s="18"/>
      <c r="ACZ18" s="18"/>
      <c r="ADA18" s="18"/>
      <c r="ADB18" s="18"/>
      <c r="ADC18" s="18"/>
      <c r="ADD18" s="18"/>
      <c r="ADE18" s="18"/>
      <c r="ADF18" s="18"/>
      <c r="ADG18" s="18"/>
      <c r="ADH18" s="18"/>
      <c r="ADI18" s="18"/>
      <c r="ADJ18" s="18"/>
      <c r="ADK18" s="18"/>
      <c r="ADL18" s="18"/>
      <c r="ADM18" s="18"/>
      <c r="ADN18" s="18"/>
      <c r="ADO18" s="18"/>
      <c r="ADP18" s="18"/>
      <c r="ADQ18" s="18"/>
      <c r="ADR18" s="18"/>
      <c r="ADS18" s="18"/>
      <c r="ADT18" s="18"/>
      <c r="ADU18" s="18"/>
      <c r="ADV18" s="18"/>
      <c r="ADW18" s="18"/>
      <c r="ADX18" s="18"/>
      <c r="ADY18" s="18"/>
      <c r="ADZ18" s="18"/>
      <c r="AEA18" s="18"/>
      <c r="AEB18" s="18"/>
      <c r="AEC18" s="18"/>
      <c r="AED18" s="18"/>
      <c r="AEE18" s="18"/>
      <c r="AEF18" s="18"/>
      <c r="AEG18" s="18"/>
      <c r="AEH18" s="18"/>
      <c r="AEI18" s="18"/>
      <c r="AEJ18" s="18"/>
      <c r="AEK18" s="18"/>
      <c r="AEL18" s="18"/>
      <c r="AEM18" s="18"/>
      <c r="AEN18" s="18"/>
      <c r="AEO18" s="18"/>
      <c r="AEP18" s="18"/>
      <c r="AEQ18" s="18"/>
      <c r="AER18" s="18"/>
      <c r="AES18" s="18"/>
      <c r="AET18" s="18"/>
      <c r="AEU18" s="18"/>
      <c r="AEV18" s="18"/>
      <c r="AEW18" s="18"/>
      <c r="AEX18" s="18"/>
      <c r="AEY18" s="18"/>
      <c r="AEZ18" s="18"/>
      <c r="AFA18" s="18"/>
      <c r="AFB18" s="18"/>
      <c r="AFC18" s="18"/>
      <c r="AFD18" s="18"/>
      <c r="AFE18" s="18"/>
      <c r="AFF18" s="18"/>
      <c r="AFG18" s="18"/>
      <c r="AFH18" s="18"/>
      <c r="AFI18" s="18"/>
      <c r="AFJ18" s="18"/>
      <c r="AFK18" s="18"/>
      <c r="AFL18" s="18"/>
      <c r="AFM18" s="18"/>
      <c r="AFN18" s="18"/>
      <c r="AFO18" s="18"/>
      <c r="AFP18" s="18"/>
      <c r="AFQ18" s="18"/>
      <c r="AFR18" s="18"/>
      <c r="AFS18" s="18"/>
      <c r="AFT18" s="18"/>
      <c r="AFU18" s="18"/>
      <c r="AFV18" s="18"/>
      <c r="AFW18" s="18"/>
      <c r="AFX18" s="18"/>
      <c r="AFY18" s="18"/>
      <c r="AFZ18" s="18"/>
      <c r="AGA18" s="18"/>
      <c r="AGB18" s="18"/>
      <c r="AGC18" s="18"/>
      <c r="AGD18" s="18"/>
      <c r="AGE18" s="18"/>
      <c r="AGF18" s="18"/>
      <c r="AGG18" s="18"/>
      <c r="AGH18" s="18"/>
      <c r="AGI18" s="18"/>
      <c r="AGJ18" s="18"/>
      <c r="AGK18" s="18"/>
      <c r="AGL18" s="18"/>
      <c r="AGM18" s="18"/>
      <c r="AGN18" s="18"/>
      <c r="AGO18" s="18"/>
      <c r="AGP18" s="18"/>
      <c r="AGQ18" s="18"/>
      <c r="AGR18" s="18"/>
      <c r="AGS18" s="18"/>
      <c r="AGT18" s="18"/>
      <c r="AGU18" s="18"/>
      <c r="AGV18" s="18"/>
      <c r="AGW18" s="18"/>
      <c r="AGX18" s="18"/>
      <c r="AGY18" s="18"/>
      <c r="AGZ18" s="18"/>
      <c r="AHA18" s="18"/>
      <c r="AHB18" s="18"/>
      <c r="AHC18" s="18"/>
      <c r="AHD18" s="18"/>
      <c r="AHE18" s="18"/>
      <c r="AHF18" s="18"/>
      <c r="AHG18" s="18"/>
      <c r="AHH18" s="18"/>
      <c r="AHI18" s="18"/>
      <c r="AHJ18" s="18"/>
      <c r="AHK18" s="18"/>
      <c r="AHL18" s="18"/>
      <c r="AHM18" s="18"/>
      <c r="AHN18" s="18"/>
      <c r="AHO18" s="18"/>
      <c r="AHP18" s="18"/>
      <c r="AHQ18" s="18"/>
      <c r="AHR18" s="18"/>
      <c r="AHS18" s="18"/>
      <c r="AHT18" s="18"/>
      <c r="AHU18" s="18"/>
      <c r="AHV18" s="18"/>
      <c r="AHW18" s="18"/>
      <c r="AHX18" s="18"/>
      <c r="AHY18" s="18"/>
      <c r="AHZ18" s="18"/>
      <c r="AIA18" s="18"/>
      <c r="AIB18" s="18"/>
      <c r="AIC18" s="18"/>
      <c r="AID18" s="18"/>
      <c r="AIE18" s="18"/>
      <c r="AIF18" s="18"/>
      <c r="AIG18" s="18"/>
      <c r="AIH18" s="18"/>
      <c r="AII18" s="18"/>
      <c r="AIJ18" s="18"/>
      <c r="AIK18" s="18"/>
      <c r="AIL18" s="18"/>
      <c r="AIM18" s="18"/>
      <c r="AIN18" s="18"/>
      <c r="AIO18" s="18"/>
      <c r="AIP18" s="18"/>
      <c r="AIQ18" s="18"/>
      <c r="AIR18" s="18"/>
      <c r="AIS18" s="18"/>
      <c r="AIT18" s="18"/>
      <c r="AIU18" s="18"/>
      <c r="AIV18" s="18"/>
      <c r="AIW18" s="18"/>
      <c r="AIX18" s="18"/>
      <c r="AIY18" s="18"/>
      <c r="AIZ18" s="18"/>
      <c r="AJA18" s="18"/>
      <c r="AJB18" s="18"/>
      <c r="AJC18" s="18"/>
      <c r="AJD18" s="18"/>
      <c r="AJE18" s="18"/>
      <c r="AJF18" s="18"/>
      <c r="AJG18" s="18"/>
      <c r="AJH18" s="18"/>
      <c r="AJI18" s="18"/>
      <c r="AJJ18" s="18"/>
      <c r="AJK18" s="18"/>
      <c r="AJL18" s="18"/>
      <c r="AJM18" s="18"/>
      <c r="AJN18" s="18"/>
      <c r="AJO18" s="18"/>
      <c r="AJP18" s="18"/>
      <c r="AJQ18" s="18"/>
      <c r="AJR18" s="18"/>
      <c r="AJS18" s="18"/>
      <c r="AJT18" s="18"/>
      <c r="AJU18" s="18"/>
      <c r="AJV18" s="18"/>
      <c r="AJW18" s="18"/>
      <c r="AJX18" s="18"/>
      <c r="AJY18" s="18"/>
      <c r="AJZ18" s="18"/>
      <c r="AKA18" s="18"/>
      <c r="AKB18" s="18"/>
      <c r="AKC18" s="18"/>
      <c r="AKD18" s="18"/>
      <c r="AKE18" s="18"/>
      <c r="AKF18" s="18"/>
      <c r="AKG18" s="18"/>
      <c r="AKH18" s="18"/>
      <c r="AKI18" s="18"/>
      <c r="AKJ18" s="18"/>
      <c r="AKK18" s="18"/>
      <c r="AKL18" s="18"/>
      <c r="AKM18" s="18"/>
      <c r="AKN18" s="18"/>
      <c r="AKO18" s="18"/>
      <c r="AKP18" s="18"/>
      <c r="AKQ18" s="18"/>
      <c r="AKR18" s="18"/>
      <c r="AKS18" s="18"/>
      <c r="AKT18" s="18"/>
      <c r="AKU18" s="18"/>
      <c r="AKV18" s="18"/>
      <c r="AKW18" s="18"/>
      <c r="AKX18" s="18"/>
      <c r="AKY18" s="18"/>
      <c r="AKZ18" s="18"/>
      <c r="ALA18" s="18"/>
      <c r="ALB18" s="18"/>
      <c r="ALC18" s="18"/>
      <c r="ALD18" s="18"/>
      <c r="ALE18" s="18"/>
      <c r="ALF18" s="18"/>
      <c r="ALG18" s="18"/>
      <c r="ALH18" s="18"/>
      <c r="ALI18" s="18"/>
      <c r="ALJ18" s="18"/>
      <c r="ALK18" s="18"/>
      <c r="ALL18" s="18"/>
      <c r="ALM18" s="18"/>
      <c r="ALN18" s="18"/>
      <c r="ALO18" s="18"/>
      <c r="ALP18" s="18"/>
      <c r="ALQ18" s="18"/>
      <c r="ALR18" s="18"/>
      <c r="ALS18" s="18"/>
      <c r="ALT18" s="18"/>
      <c r="ALU18" s="18"/>
      <c r="ALV18" s="18"/>
      <c r="ALW18" s="18"/>
      <c r="ALX18" s="18"/>
      <c r="ALY18" s="18"/>
      <c r="ALZ18" s="18"/>
      <c r="AMA18" s="18"/>
      <c r="AMB18" s="18"/>
      <c r="AMC18" s="18"/>
      <c r="AMD18" s="18"/>
      <c r="AME18" s="18"/>
      <c r="AMF18" s="18"/>
      <c r="AMG18" s="18"/>
      <c r="AMH18" s="18"/>
      <c r="AMI18" s="18"/>
      <c r="AMJ18" s="18"/>
      <c r="AMK18" s="18"/>
      <c r="AML18" s="18"/>
      <c r="AMM18" s="18"/>
      <c r="AMN18" s="18"/>
      <c r="AMO18" s="18"/>
      <c r="AMP18" s="18"/>
      <c r="AMQ18" s="18"/>
      <c r="AMR18" s="18"/>
      <c r="AMS18" s="18"/>
      <c r="AMT18" s="18"/>
      <c r="AMU18" s="18"/>
      <c r="AMV18" s="18"/>
      <c r="AMW18" s="18"/>
      <c r="AMX18" s="18"/>
      <c r="AMY18" s="18"/>
      <c r="AMZ18" s="18"/>
      <c r="ANA18" s="18"/>
      <c r="ANB18" s="18"/>
      <c r="ANC18" s="18"/>
      <c r="AND18" s="18"/>
      <c r="ANE18" s="18"/>
      <c r="ANF18" s="18"/>
      <c r="ANG18" s="18"/>
      <c r="ANH18" s="18"/>
      <c r="ANI18" s="18"/>
      <c r="ANJ18" s="18"/>
      <c r="ANK18" s="18"/>
      <c r="ANL18" s="18"/>
      <c r="ANM18" s="18"/>
      <c r="ANN18" s="18"/>
      <c r="ANO18" s="18"/>
      <c r="ANP18" s="18"/>
      <c r="ANQ18" s="18"/>
      <c r="ANR18" s="18"/>
      <c r="ANS18" s="18"/>
      <c r="ANT18" s="18"/>
      <c r="ANU18" s="18"/>
      <c r="ANV18" s="18"/>
      <c r="ANW18" s="18"/>
      <c r="ANX18" s="18"/>
      <c r="ANY18" s="18"/>
      <c r="ANZ18" s="18"/>
      <c r="AOA18" s="18"/>
      <c r="AOB18" s="18"/>
      <c r="AOC18" s="18"/>
      <c r="AOD18" s="18"/>
      <c r="AOE18" s="18"/>
      <c r="AOF18" s="18"/>
      <c r="AOG18" s="18"/>
      <c r="AOH18" s="18"/>
      <c r="AOI18" s="18"/>
      <c r="AOJ18" s="18"/>
      <c r="AOK18" s="18"/>
      <c r="AOL18" s="18"/>
      <c r="AOM18" s="18"/>
      <c r="AON18" s="18"/>
      <c r="AOO18" s="18"/>
      <c r="AOP18" s="18"/>
      <c r="AOQ18" s="18"/>
      <c r="AOR18" s="18"/>
      <c r="AOS18" s="18"/>
      <c r="AOT18" s="18"/>
      <c r="AOU18" s="18"/>
      <c r="AOV18" s="18"/>
      <c r="AOW18" s="18"/>
      <c r="AOX18" s="18"/>
      <c r="AOY18" s="18"/>
      <c r="AOZ18" s="18"/>
      <c r="APA18" s="18"/>
      <c r="APB18" s="18"/>
      <c r="APC18" s="18"/>
      <c r="APD18" s="18"/>
      <c r="APE18" s="18"/>
      <c r="APF18" s="18"/>
      <c r="APG18" s="18"/>
      <c r="APH18" s="18"/>
      <c r="API18" s="18"/>
      <c r="APJ18" s="18"/>
      <c r="APK18" s="18"/>
      <c r="APL18" s="18"/>
      <c r="APM18" s="18"/>
      <c r="APN18" s="18"/>
      <c r="APO18" s="18"/>
      <c r="APP18" s="18"/>
      <c r="APQ18" s="18"/>
      <c r="APR18" s="18"/>
      <c r="APS18" s="18"/>
      <c r="APT18" s="18"/>
      <c r="APU18" s="18"/>
      <c r="APV18" s="18"/>
      <c r="APW18" s="18"/>
      <c r="APX18" s="18"/>
      <c r="APY18" s="18"/>
      <c r="APZ18" s="18"/>
      <c r="AQA18" s="18"/>
      <c r="AQB18" s="18"/>
      <c r="AQC18" s="18"/>
      <c r="AQD18" s="18"/>
      <c r="AQE18" s="18"/>
      <c r="AQF18" s="18"/>
      <c r="AQG18" s="18"/>
      <c r="AQH18" s="18"/>
      <c r="AQI18" s="18"/>
      <c r="AQJ18" s="18"/>
      <c r="AQK18" s="18"/>
      <c r="AQL18" s="18"/>
      <c r="AQM18" s="18"/>
      <c r="AQN18" s="18"/>
      <c r="AQO18" s="18"/>
      <c r="AQP18" s="18"/>
      <c r="AQQ18" s="18"/>
      <c r="AQR18" s="18"/>
      <c r="AQS18" s="18"/>
      <c r="AQT18" s="18"/>
      <c r="AQU18" s="18"/>
      <c r="AQV18" s="18"/>
      <c r="AQW18" s="18"/>
      <c r="AQX18" s="18"/>
      <c r="AQY18" s="18"/>
      <c r="AQZ18" s="18"/>
      <c r="ARA18" s="18"/>
      <c r="ARB18" s="18"/>
      <c r="ARC18" s="18"/>
      <c r="ARD18" s="18"/>
      <c r="ARE18" s="18"/>
      <c r="ARF18" s="18"/>
      <c r="ARG18" s="18"/>
      <c r="ARH18" s="18"/>
      <c r="ARI18" s="18"/>
      <c r="ARJ18" s="18"/>
      <c r="ARK18" s="18"/>
      <c r="ARL18" s="18"/>
      <c r="ARM18" s="18"/>
      <c r="ARN18" s="18"/>
      <c r="ARO18" s="18"/>
      <c r="ARP18" s="18"/>
      <c r="ARQ18" s="18"/>
      <c r="ARR18" s="18"/>
      <c r="ARS18" s="18"/>
      <c r="ART18" s="18"/>
      <c r="ARU18" s="18"/>
      <c r="ARV18" s="18"/>
      <c r="ARW18" s="18"/>
      <c r="ARX18" s="18"/>
      <c r="ARY18" s="18"/>
      <c r="ARZ18" s="18"/>
      <c r="ASA18" s="18"/>
      <c r="ASB18" s="18"/>
      <c r="ASC18" s="18"/>
      <c r="ASD18" s="18"/>
      <c r="ASE18" s="18"/>
      <c r="ASF18" s="18"/>
      <c r="ASG18" s="18"/>
      <c r="ASH18" s="18"/>
      <c r="ASI18" s="18"/>
      <c r="ASJ18" s="18"/>
      <c r="ASK18" s="18"/>
      <c r="ASL18" s="18"/>
      <c r="ASM18" s="18"/>
      <c r="ASN18" s="18"/>
      <c r="ASO18" s="18"/>
      <c r="ASP18" s="18"/>
      <c r="ASQ18" s="18"/>
      <c r="ASR18" s="18"/>
      <c r="ASS18" s="18"/>
      <c r="AST18" s="18"/>
      <c r="ASU18" s="18"/>
      <c r="ASV18" s="18"/>
      <c r="ASW18" s="18"/>
      <c r="ASX18" s="18"/>
      <c r="ASY18" s="18"/>
      <c r="ASZ18" s="18"/>
      <c r="ATA18" s="18"/>
      <c r="ATB18" s="18"/>
      <c r="ATC18" s="18"/>
      <c r="ATD18" s="18"/>
      <c r="ATE18" s="18"/>
      <c r="ATF18" s="18"/>
      <c r="ATG18" s="18"/>
      <c r="ATH18" s="18"/>
      <c r="ATI18" s="18"/>
      <c r="ATJ18" s="18"/>
      <c r="ATK18" s="18"/>
      <c r="ATL18" s="18"/>
      <c r="ATM18" s="18"/>
      <c r="ATN18" s="18"/>
      <c r="ATO18" s="18"/>
      <c r="ATP18" s="18"/>
      <c r="ATQ18" s="18"/>
      <c r="ATR18" s="18"/>
      <c r="ATS18" s="18"/>
      <c r="ATT18" s="18"/>
      <c r="ATU18" s="18"/>
      <c r="ATV18" s="18"/>
      <c r="ATW18" s="18"/>
      <c r="ATX18" s="18"/>
      <c r="ATY18" s="18"/>
      <c r="ATZ18" s="18"/>
      <c r="AUA18" s="18"/>
      <c r="AUB18" s="18"/>
      <c r="AUC18" s="18"/>
      <c r="AUD18" s="18"/>
      <c r="AUE18" s="18"/>
      <c r="AUF18" s="18"/>
      <c r="AUG18" s="18"/>
      <c r="AUH18" s="18"/>
      <c r="AUI18" s="18"/>
      <c r="AUJ18" s="18"/>
      <c r="AUK18" s="18"/>
      <c r="AUL18" s="18"/>
      <c r="AUM18" s="18"/>
      <c r="AUN18" s="18"/>
      <c r="AUO18" s="18"/>
      <c r="AUP18" s="18"/>
      <c r="AUQ18" s="18"/>
      <c r="AUR18" s="18"/>
      <c r="AUS18" s="18"/>
      <c r="AUT18" s="18"/>
      <c r="AUU18" s="18"/>
      <c r="AUV18" s="18"/>
      <c r="AUW18" s="18"/>
      <c r="AUX18" s="18"/>
      <c r="AUY18" s="18"/>
      <c r="AUZ18" s="18"/>
      <c r="AVA18" s="18"/>
      <c r="AVB18" s="18"/>
      <c r="AVC18" s="18"/>
      <c r="AVD18" s="18"/>
      <c r="AVE18" s="18"/>
      <c r="AVF18" s="18"/>
      <c r="AVG18" s="18"/>
      <c r="AVH18" s="18"/>
      <c r="AVI18" s="18"/>
      <c r="AVJ18" s="18"/>
      <c r="AVK18" s="18"/>
      <c r="AVL18" s="18"/>
      <c r="AVM18" s="18"/>
      <c r="AVN18" s="18"/>
      <c r="AVO18" s="18"/>
      <c r="AVP18" s="18"/>
      <c r="AVQ18" s="18"/>
      <c r="AVR18" s="18"/>
      <c r="AVS18" s="18"/>
      <c r="AVT18" s="18"/>
      <c r="AVU18" s="18"/>
      <c r="AVV18" s="18"/>
      <c r="AVW18" s="18"/>
      <c r="AVX18" s="18"/>
      <c r="AVY18" s="18"/>
      <c r="AVZ18" s="18"/>
      <c r="AWA18" s="18"/>
      <c r="AWB18" s="18"/>
      <c r="AWC18" s="18"/>
      <c r="AWD18" s="18"/>
      <c r="AWE18" s="18"/>
      <c r="AWF18" s="18"/>
      <c r="AWG18" s="18"/>
      <c r="AWH18" s="18"/>
      <c r="AWI18" s="18"/>
      <c r="AWJ18" s="18"/>
      <c r="AWK18" s="18"/>
      <c r="AWL18" s="18"/>
      <c r="AWM18" s="18"/>
      <c r="AWN18" s="18"/>
      <c r="AWO18" s="18"/>
      <c r="AWP18" s="18"/>
      <c r="AWQ18" s="18"/>
      <c r="AWR18" s="18"/>
      <c r="AWS18" s="18"/>
      <c r="AWT18" s="18"/>
      <c r="AWU18" s="18"/>
      <c r="AWV18" s="18"/>
      <c r="AWW18" s="18"/>
      <c r="AWX18" s="18"/>
      <c r="AWY18" s="18"/>
      <c r="AWZ18" s="18"/>
      <c r="AXA18" s="18"/>
      <c r="AXB18" s="18"/>
      <c r="AXC18" s="18"/>
      <c r="AXD18" s="18"/>
      <c r="AXE18" s="18"/>
      <c r="AXF18" s="18"/>
      <c r="AXG18" s="18"/>
      <c r="AXH18" s="18"/>
      <c r="AXI18" s="18"/>
      <c r="AXJ18" s="18"/>
      <c r="AXK18" s="18"/>
      <c r="AXL18" s="18"/>
      <c r="AXM18" s="18"/>
      <c r="AXN18" s="18"/>
      <c r="AXO18" s="18"/>
      <c r="AXP18" s="18"/>
      <c r="AXQ18" s="18"/>
      <c r="AXR18" s="18"/>
      <c r="AXS18" s="18"/>
      <c r="AXT18" s="18"/>
      <c r="AXU18" s="18"/>
      <c r="AXV18" s="18"/>
      <c r="AXW18" s="18"/>
      <c r="AXX18" s="18"/>
      <c r="AXY18" s="18"/>
      <c r="AXZ18" s="18"/>
      <c r="AYA18" s="18"/>
      <c r="AYB18" s="18"/>
      <c r="AYC18" s="18"/>
      <c r="AYD18" s="18"/>
      <c r="AYE18" s="18"/>
      <c r="AYF18" s="18"/>
      <c r="AYG18" s="18"/>
      <c r="AYH18" s="18"/>
      <c r="AYI18" s="18"/>
      <c r="AYJ18" s="18"/>
      <c r="AYK18" s="18"/>
      <c r="AYL18" s="18"/>
      <c r="AYM18" s="18"/>
      <c r="AYN18" s="18"/>
      <c r="AYO18" s="18"/>
      <c r="AYP18" s="18"/>
      <c r="AYQ18" s="18"/>
      <c r="AYR18" s="18"/>
      <c r="AYS18" s="18"/>
      <c r="AYT18" s="18"/>
      <c r="AYU18" s="18"/>
      <c r="AYV18" s="18"/>
      <c r="AYW18" s="18"/>
      <c r="AYX18" s="18"/>
      <c r="AYY18" s="18"/>
      <c r="AYZ18" s="18"/>
      <c r="AZA18" s="18"/>
      <c r="AZB18" s="18"/>
      <c r="AZC18" s="18"/>
      <c r="AZD18" s="18"/>
      <c r="AZE18" s="18"/>
      <c r="AZF18" s="18"/>
      <c r="AZG18" s="18"/>
      <c r="AZH18" s="18"/>
      <c r="AZI18" s="18"/>
      <c r="AZJ18" s="18"/>
      <c r="AZK18" s="18"/>
      <c r="AZL18" s="18"/>
      <c r="AZM18" s="18"/>
      <c r="AZN18" s="18"/>
      <c r="AZO18" s="18"/>
      <c r="AZP18" s="18"/>
      <c r="AZQ18" s="18"/>
      <c r="AZR18" s="18"/>
      <c r="AZS18" s="18"/>
      <c r="AZT18" s="18"/>
      <c r="AZU18" s="18"/>
      <c r="AZV18" s="18"/>
      <c r="AZW18" s="18"/>
      <c r="AZX18" s="18"/>
      <c r="AZY18" s="18"/>
      <c r="AZZ18" s="18"/>
      <c r="BAA18" s="18"/>
      <c r="BAB18" s="18"/>
      <c r="BAC18" s="18"/>
      <c r="BAD18" s="18"/>
      <c r="BAE18" s="18"/>
      <c r="BAF18" s="18"/>
      <c r="BAG18" s="18"/>
      <c r="BAH18" s="18"/>
      <c r="BAI18" s="18"/>
      <c r="BAJ18" s="18"/>
      <c r="BAK18" s="18"/>
      <c r="BAL18" s="18"/>
      <c r="BAM18" s="18"/>
      <c r="BAN18" s="18"/>
      <c r="BAO18" s="18"/>
      <c r="BAP18" s="18"/>
      <c r="BAQ18" s="18"/>
      <c r="BAR18" s="18"/>
      <c r="BAS18" s="18"/>
      <c r="BAT18" s="18"/>
      <c r="BAU18" s="18"/>
      <c r="BAV18" s="18"/>
      <c r="BAW18" s="18"/>
      <c r="BAX18" s="18"/>
      <c r="BAY18" s="18"/>
      <c r="BAZ18" s="18"/>
      <c r="BBA18" s="18"/>
      <c r="BBB18" s="18"/>
      <c r="BBC18" s="18"/>
      <c r="BBD18" s="18"/>
      <c r="BBE18" s="18"/>
      <c r="BBF18" s="18"/>
      <c r="BBG18" s="18"/>
      <c r="BBH18" s="18"/>
      <c r="BBI18" s="18"/>
      <c r="BBJ18" s="18"/>
      <c r="BBK18" s="18"/>
      <c r="BBL18" s="18"/>
      <c r="BBM18" s="18"/>
      <c r="BBN18" s="18"/>
      <c r="BBO18" s="18"/>
      <c r="BBP18" s="18"/>
      <c r="BBQ18" s="18"/>
      <c r="BBR18" s="18"/>
      <c r="BBS18" s="18"/>
      <c r="BBT18" s="18"/>
      <c r="BBU18" s="18"/>
      <c r="BBV18" s="18"/>
      <c r="BBW18" s="18"/>
      <c r="BBX18" s="18"/>
      <c r="BBY18" s="18"/>
      <c r="BBZ18" s="18"/>
      <c r="BCA18" s="18"/>
      <c r="BCB18" s="18"/>
      <c r="BCC18" s="18"/>
      <c r="BCD18" s="18"/>
      <c r="BCE18" s="18"/>
      <c r="BCF18" s="18"/>
      <c r="BCG18" s="18"/>
      <c r="BCH18" s="18"/>
      <c r="BCI18" s="18"/>
      <c r="BCJ18" s="18"/>
      <c r="BCK18" s="18"/>
      <c r="BCL18" s="18"/>
      <c r="BCM18" s="18"/>
      <c r="BCN18" s="18"/>
      <c r="BCO18" s="18"/>
      <c r="BCP18" s="18"/>
      <c r="BCQ18" s="18"/>
      <c r="BCR18" s="18"/>
      <c r="BCS18" s="18"/>
      <c r="BCT18" s="18"/>
      <c r="BCU18" s="18"/>
      <c r="BCV18" s="18"/>
      <c r="BCW18" s="18"/>
      <c r="BCX18" s="18"/>
      <c r="BCY18" s="18"/>
      <c r="BCZ18" s="18"/>
      <c r="BDA18" s="18"/>
      <c r="BDB18" s="18"/>
      <c r="BDC18" s="18"/>
      <c r="BDD18" s="18"/>
      <c r="BDE18" s="18"/>
      <c r="BDF18" s="18"/>
      <c r="BDG18" s="18"/>
      <c r="BDH18" s="18"/>
      <c r="BDI18" s="18"/>
      <c r="BDJ18" s="18"/>
      <c r="BDK18" s="18"/>
      <c r="BDL18" s="18"/>
      <c r="BDM18" s="18"/>
      <c r="BDN18" s="18"/>
      <c r="BDO18" s="18"/>
      <c r="BDP18" s="18"/>
      <c r="BDQ18" s="18"/>
      <c r="BDR18" s="18"/>
      <c r="BDS18" s="18"/>
      <c r="BDT18" s="18"/>
      <c r="BDU18" s="18"/>
      <c r="BDV18" s="18"/>
      <c r="BDW18" s="18"/>
      <c r="BDX18" s="18"/>
      <c r="BDY18" s="18"/>
      <c r="BDZ18" s="18"/>
      <c r="BEA18" s="18"/>
      <c r="BEB18" s="18"/>
      <c r="BEC18" s="18"/>
      <c r="BED18" s="18"/>
      <c r="BEE18" s="18"/>
      <c r="BEF18" s="18"/>
      <c r="BEG18" s="18"/>
      <c r="BEH18" s="18"/>
      <c r="BEI18" s="18"/>
      <c r="BEJ18" s="18"/>
      <c r="BEK18" s="18"/>
      <c r="BEL18" s="18"/>
      <c r="BEM18" s="18"/>
      <c r="BEN18" s="18"/>
      <c r="BEO18" s="18"/>
      <c r="BEP18" s="18"/>
      <c r="BEQ18" s="18"/>
      <c r="BER18" s="18"/>
      <c r="BES18" s="18"/>
      <c r="BET18" s="18"/>
      <c r="BEU18" s="18"/>
      <c r="BEV18" s="18"/>
      <c r="BEW18" s="18"/>
      <c r="BEX18" s="18"/>
      <c r="BEY18" s="18"/>
      <c r="BEZ18" s="18"/>
      <c r="BFA18" s="18"/>
      <c r="BFB18" s="18"/>
      <c r="BFC18" s="18"/>
      <c r="BFD18" s="18"/>
      <c r="BFE18" s="18"/>
      <c r="BFF18" s="18"/>
      <c r="BFG18" s="18"/>
      <c r="BFH18" s="18"/>
      <c r="BFI18" s="18"/>
      <c r="BFJ18" s="18"/>
      <c r="BFK18" s="18"/>
      <c r="BFL18" s="18"/>
      <c r="BFM18" s="18"/>
      <c r="BFN18" s="18"/>
      <c r="BFO18" s="18"/>
      <c r="BFP18" s="18"/>
      <c r="BFQ18" s="18"/>
      <c r="BFR18" s="18"/>
      <c r="BFS18" s="18"/>
      <c r="BFT18" s="18"/>
      <c r="BFU18" s="18"/>
      <c r="BFV18" s="18"/>
      <c r="BFW18" s="18"/>
      <c r="BFX18" s="18"/>
      <c r="BFY18" s="18"/>
      <c r="BFZ18" s="18"/>
      <c r="BGA18" s="18"/>
      <c r="BGB18" s="18"/>
      <c r="BGC18" s="18"/>
      <c r="BGD18" s="18"/>
      <c r="BGE18" s="18"/>
      <c r="BGF18" s="18"/>
      <c r="BGG18" s="18"/>
      <c r="BGH18" s="18"/>
      <c r="BGI18" s="18"/>
      <c r="BGJ18" s="18"/>
      <c r="BGK18" s="18"/>
      <c r="BGL18" s="18"/>
      <c r="BGM18" s="18"/>
      <c r="BGN18" s="18"/>
      <c r="BGO18" s="18"/>
      <c r="BGP18" s="18"/>
      <c r="BGQ18" s="18"/>
      <c r="BGR18" s="18"/>
      <c r="BGS18" s="18"/>
      <c r="BGT18" s="18"/>
      <c r="BGU18" s="18"/>
      <c r="BGV18" s="18"/>
      <c r="BGW18" s="18"/>
      <c r="BGX18" s="18"/>
      <c r="BGY18" s="18"/>
      <c r="BGZ18" s="18"/>
      <c r="BHA18" s="18"/>
      <c r="BHB18" s="18"/>
      <c r="BHC18" s="18"/>
      <c r="BHD18" s="18"/>
      <c r="BHE18" s="18"/>
      <c r="BHF18" s="18"/>
      <c r="BHG18" s="18"/>
      <c r="BHH18" s="18"/>
      <c r="BHI18" s="18"/>
      <c r="BHJ18" s="18"/>
      <c r="BHK18" s="18"/>
      <c r="BHL18" s="18"/>
      <c r="BHM18" s="18"/>
      <c r="BHN18" s="18"/>
      <c r="BHO18" s="18"/>
      <c r="BHP18" s="18"/>
      <c r="BHQ18" s="18"/>
      <c r="BHR18" s="18"/>
      <c r="BHS18" s="18"/>
      <c r="BHT18" s="18"/>
      <c r="BHU18" s="18"/>
      <c r="BHV18" s="18"/>
      <c r="BHW18" s="18"/>
      <c r="BHX18" s="18"/>
      <c r="BHY18" s="18"/>
      <c r="BHZ18" s="18"/>
      <c r="BIA18" s="18"/>
      <c r="BIB18" s="18"/>
      <c r="BIC18" s="18"/>
      <c r="BID18" s="18"/>
      <c r="BIE18" s="18"/>
      <c r="BIF18" s="18"/>
      <c r="BIG18" s="18"/>
      <c r="BIH18" s="18"/>
      <c r="BII18" s="18"/>
      <c r="BIJ18" s="18"/>
      <c r="BIK18" s="18"/>
      <c r="BIL18" s="18"/>
      <c r="BIM18" s="18"/>
      <c r="BIN18" s="18"/>
      <c r="BIO18" s="18"/>
      <c r="BIP18" s="18"/>
      <c r="BIQ18" s="18"/>
      <c r="BIR18" s="18"/>
      <c r="BIS18" s="18"/>
      <c r="BIT18" s="18"/>
      <c r="BIU18" s="18"/>
      <c r="BIV18" s="18"/>
      <c r="BIW18" s="18"/>
      <c r="BIX18" s="18"/>
      <c r="BIY18" s="18"/>
      <c r="BIZ18" s="18"/>
      <c r="BJA18" s="18"/>
      <c r="BJB18" s="18"/>
      <c r="BJC18" s="18"/>
      <c r="BJD18" s="18"/>
      <c r="BJE18" s="18"/>
      <c r="BJF18" s="18"/>
      <c r="BJG18" s="18"/>
      <c r="BJH18" s="18"/>
      <c r="BJI18" s="18"/>
      <c r="BJJ18" s="18"/>
      <c r="BJK18" s="18"/>
      <c r="BJL18" s="18"/>
      <c r="BJM18" s="18"/>
      <c r="BJN18" s="18"/>
      <c r="BJO18" s="18"/>
      <c r="BJP18" s="18"/>
      <c r="BJQ18" s="18"/>
      <c r="BJR18" s="18"/>
      <c r="BJS18" s="18"/>
      <c r="BJT18" s="18"/>
      <c r="BJU18" s="18"/>
      <c r="BJV18" s="18"/>
      <c r="BJW18" s="18"/>
      <c r="BJX18" s="18"/>
      <c r="BJY18" s="18"/>
      <c r="BJZ18" s="18"/>
      <c r="BKA18" s="18"/>
      <c r="BKB18" s="18"/>
      <c r="BKC18" s="18"/>
      <c r="BKD18" s="18"/>
      <c r="BKE18" s="18"/>
      <c r="BKF18" s="18"/>
      <c r="BKG18" s="18"/>
      <c r="BKH18" s="18"/>
      <c r="BKI18" s="18"/>
      <c r="BKJ18" s="18"/>
      <c r="BKK18" s="18"/>
      <c r="BKL18" s="18"/>
      <c r="BKM18" s="18"/>
      <c r="BKN18" s="18"/>
      <c r="BKO18" s="18"/>
      <c r="BKP18" s="18"/>
      <c r="BKQ18" s="18"/>
      <c r="BKR18" s="18"/>
      <c r="BKS18" s="18"/>
      <c r="BKT18" s="18"/>
      <c r="BKU18" s="18"/>
      <c r="BKV18" s="18"/>
      <c r="BKW18" s="18"/>
      <c r="BKX18" s="18"/>
      <c r="BKY18" s="18"/>
      <c r="BKZ18" s="18"/>
      <c r="BLA18" s="18"/>
      <c r="BLB18" s="18"/>
      <c r="BLC18" s="18"/>
      <c r="BLD18" s="18"/>
      <c r="BLE18" s="18"/>
      <c r="BLF18" s="18"/>
      <c r="BLG18" s="18"/>
      <c r="BLH18" s="18"/>
      <c r="BLI18" s="18"/>
      <c r="BLJ18" s="18"/>
      <c r="BLK18" s="18"/>
      <c r="BLL18" s="18"/>
      <c r="BLM18" s="18"/>
      <c r="BLN18" s="18"/>
      <c r="BLO18" s="18"/>
      <c r="BLP18" s="18"/>
      <c r="BLQ18" s="18"/>
      <c r="BLR18" s="18"/>
      <c r="BLS18" s="18"/>
      <c r="BLT18" s="18"/>
      <c r="BLU18" s="18"/>
      <c r="BLV18" s="18"/>
      <c r="BLW18" s="18"/>
      <c r="BLX18" s="18"/>
      <c r="BLY18" s="18"/>
      <c r="BLZ18" s="18"/>
      <c r="BMA18" s="18"/>
      <c r="BMB18" s="18"/>
      <c r="BMC18" s="18"/>
      <c r="BMD18" s="18"/>
      <c r="BME18" s="18"/>
      <c r="BMF18" s="18"/>
      <c r="BMG18" s="18"/>
      <c r="BMH18" s="18"/>
      <c r="BMI18" s="18"/>
      <c r="BMJ18" s="18"/>
      <c r="BMK18" s="18"/>
      <c r="BML18" s="18"/>
      <c r="BMM18" s="18"/>
      <c r="BMN18" s="18"/>
      <c r="BMO18" s="18"/>
      <c r="BMP18" s="18"/>
      <c r="BMQ18" s="18"/>
      <c r="BMR18" s="18"/>
      <c r="BMS18" s="18"/>
      <c r="BMT18" s="18"/>
    </row>
    <row r="19" spans="1:1710" s="115" customFormat="1" ht="16.149999999999999" customHeight="1" thickTop="1" x14ac:dyDescent="0.2">
      <c r="A19" s="306" t="s">
        <v>303</v>
      </c>
      <c r="B19" s="307">
        <v>556</v>
      </c>
      <c r="C19" s="82"/>
      <c r="D19" s="83"/>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c r="IW19" s="18"/>
      <c r="IX19" s="18"/>
      <c r="IY19" s="18"/>
      <c r="IZ19" s="18"/>
      <c r="JA19" s="18"/>
      <c r="JB19" s="18"/>
      <c r="JC19" s="18"/>
      <c r="JD19" s="18"/>
      <c r="JE19" s="18"/>
      <c r="JF19" s="18"/>
      <c r="JG19" s="18"/>
      <c r="JH19" s="18"/>
      <c r="JI19" s="18"/>
      <c r="JJ19" s="18"/>
      <c r="JK19" s="18"/>
      <c r="JL19" s="18"/>
      <c r="JM19" s="18"/>
      <c r="JN19" s="18"/>
      <c r="JO19" s="18"/>
      <c r="JP19" s="18"/>
      <c r="JQ19" s="18"/>
      <c r="JR19" s="18"/>
      <c r="JS19" s="18"/>
      <c r="JT19" s="18"/>
      <c r="JU19" s="18"/>
      <c r="JV19" s="18"/>
      <c r="JW19" s="18"/>
      <c r="JX19" s="18"/>
      <c r="JY19" s="18"/>
      <c r="JZ19" s="18"/>
      <c r="KA19" s="18"/>
      <c r="KB19" s="18"/>
      <c r="KC19" s="18"/>
      <c r="KD19" s="18"/>
      <c r="KE19" s="18"/>
      <c r="KF19" s="18"/>
      <c r="KG19" s="18"/>
      <c r="KH19" s="18"/>
      <c r="KI19" s="18"/>
      <c r="KJ19" s="18"/>
      <c r="KK19" s="18"/>
      <c r="KL19" s="18"/>
      <c r="KM19" s="18"/>
      <c r="KN19" s="18"/>
      <c r="KO19" s="18"/>
      <c r="KP19" s="18"/>
      <c r="KQ19" s="18"/>
      <c r="KR19" s="18"/>
      <c r="KS19" s="18"/>
      <c r="KT19" s="18"/>
      <c r="KU19" s="18"/>
      <c r="KV19" s="18"/>
      <c r="KW19" s="18"/>
      <c r="KX19" s="18"/>
      <c r="KY19" s="18"/>
      <c r="KZ19" s="18"/>
      <c r="LA19" s="18"/>
      <c r="LB19" s="18"/>
      <c r="LC19" s="18"/>
      <c r="LD19" s="18"/>
      <c r="LE19" s="18"/>
      <c r="LF19" s="18"/>
      <c r="LG19" s="18"/>
      <c r="LH19" s="18"/>
      <c r="LI19" s="18"/>
      <c r="LJ19" s="18"/>
      <c r="LK19" s="18"/>
      <c r="LL19" s="18"/>
      <c r="LM19" s="18"/>
      <c r="LN19" s="18"/>
      <c r="LO19" s="18"/>
      <c r="LP19" s="18"/>
      <c r="LQ19" s="18"/>
      <c r="LR19" s="18"/>
      <c r="LS19" s="18"/>
      <c r="LT19" s="18"/>
      <c r="LU19" s="18"/>
      <c r="LV19" s="18"/>
      <c r="LW19" s="18"/>
      <c r="LX19" s="18"/>
      <c r="LY19" s="18"/>
      <c r="LZ19" s="18"/>
      <c r="MA19" s="18"/>
      <c r="MB19" s="18"/>
      <c r="MC19" s="18"/>
      <c r="MD19" s="18"/>
      <c r="ME19" s="18"/>
      <c r="MF19" s="18"/>
      <c r="MG19" s="18"/>
      <c r="MH19" s="18"/>
      <c r="MI19" s="18"/>
      <c r="MJ19" s="18"/>
      <c r="MK19" s="18"/>
      <c r="ML19" s="18"/>
      <c r="MM19" s="18"/>
      <c r="MN19" s="18"/>
      <c r="MO19" s="18"/>
      <c r="MP19" s="18"/>
      <c r="MQ19" s="18"/>
      <c r="MR19" s="18"/>
      <c r="MS19" s="18"/>
      <c r="MT19" s="18"/>
      <c r="MU19" s="18"/>
      <c r="MV19" s="18"/>
      <c r="MW19" s="18"/>
      <c r="MX19" s="18"/>
      <c r="MY19" s="18"/>
      <c r="MZ19" s="18"/>
      <c r="NA19" s="18"/>
      <c r="NB19" s="18"/>
      <c r="NC19" s="18"/>
      <c r="ND19" s="18"/>
      <c r="NE19" s="18"/>
      <c r="NF19" s="18"/>
      <c r="NG19" s="18"/>
      <c r="NH19" s="18"/>
      <c r="NI19" s="18"/>
      <c r="NJ19" s="18"/>
      <c r="NK19" s="18"/>
      <c r="NL19" s="18"/>
      <c r="NM19" s="18"/>
      <c r="NN19" s="18"/>
      <c r="NO19" s="18"/>
      <c r="NP19" s="18"/>
      <c r="NQ19" s="18"/>
      <c r="NR19" s="18"/>
      <c r="NS19" s="18"/>
      <c r="NT19" s="18"/>
      <c r="NU19" s="18"/>
      <c r="NV19" s="18"/>
      <c r="NW19" s="18"/>
      <c r="NX19" s="18"/>
      <c r="NY19" s="18"/>
      <c r="NZ19" s="18"/>
      <c r="OA19" s="18"/>
      <c r="OB19" s="18"/>
      <c r="OC19" s="18"/>
      <c r="OD19" s="18"/>
      <c r="OE19" s="18"/>
      <c r="OF19" s="18"/>
      <c r="OG19" s="18"/>
      <c r="OH19" s="18"/>
      <c r="OI19" s="18"/>
      <c r="OJ19" s="18"/>
      <c r="OK19" s="18"/>
      <c r="OL19" s="18"/>
      <c r="OM19" s="18"/>
      <c r="ON19" s="18"/>
      <c r="OO19" s="18"/>
      <c r="OP19" s="18"/>
      <c r="OQ19" s="18"/>
      <c r="OR19" s="18"/>
      <c r="OS19" s="18"/>
      <c r="OT19" s="18"/>
      <c r="OU19" s="18"/>
      <c r="OV19" s="18"/>
      <c r="OW19" s="18"/>
      <c r="OX19" s="18"/>
      <c r="OY19" s="18"/>
      <c r="OZ19" s="18"/>
      <c r="PA19" s="18"/>
      <c r="PB19" s="18"/>
      <c r="PC19" s="18"/>
      <c r="PD19" s="18"/>
      <c r="PE19" s="18"/>
      <c r="PF19" s="18"/>
      <c r="PG19" s="18"/>
      <c r="PH19" s="18"/>
      <c r="PI19" s="18"/>
      <c r="PJ19" s="18"/>
      <c r="PK19" s="18"/>
      <c r="PL19" s="18"/>
      <c r="PM19" s="18"/>
      <c r="PN19" s="18"/>
      <c r="PO19" s="18"/>
      <c r="PP19" s="18"/>
      <c r="PQ19" s="18"/>
      <c r="PR19" s="18"/>
      <c r="PS19" s="18"/>
      <c r="PT19" s="18"/>
      <c r="PU19" s="18"/>
      <c r="PV19" s="18"/>
      <c r="PW19" s="18"/>
      <c r="PX19" s="18"/>
      <c r="PY19" s="18"/>
      <c r="PZ19" s="18"/>
      <c r="QA19" s="18"/>
      <c r="QB19" s="18"/>
      <c r="QC19" s="18"/>
      <c r="QD19" s="18"/>
      <c r="QE19" s="18"/>
      <c r="QF19" s="18"/>
      <c r="QG19" s="18"/>
      <c r="QH19" s="18"/>
      <c r="QI19" s="18"/>
      <c r="QJ19" s="18"/>
      <c r="QK19" s="18"/>
      <c r="QL19" s="18"/>
      <c r="QM19" s="18"/>
      <c r="QN19" s="18"/>
      <c r="QO19" s="18"/>
      <c r="QP19" s="18"/>
      <c r="QQ19" s="18"/>
      <c r="QR19" s="18"/>
      <c r="QS19" s="18"/>
      <c r="QT19" s="18"/>
      <c r="QU19" s="18"/>
      <c r="QV19" s="18"/>
      <c r="QW19" s="18"/>
      <c r="QX19" s="18"/>
      <c r="QY19" s="18"/>
      <c r="QZ19" s="18"/>
      <c r="RA19" s="18"/>
      <c r="RB19" s="18"/>
      <c r="RC19" s="18"/>
      <c r="RD19" s="18"/>
      <c r="RE19" s="18"/>
      <c r="RF19" s="18"/>
      <c r="RG19" s="18"/>
      <c r="RH19" s="18"/>
      <c r="RI19" s="18"/>
      <c r="RJ19" s="18"/>
      <c r="RK19" s="18"/>
      <c r="RL19" s="18"/>
      <c r="RM19" s="18"/>
      <c r="RN19" s="18"/>
      <c r="RO19" s="18"/>
      <c r="RP19" s="18"/>
      <c r="RQ19" s="18"/>
      <c r="RR19" s="18"/>
      <c r="RS19" s="18"/>
      <c r="RT19" s="18"/>
      <c r="RU19" s="18"/>
      <c r="RV19" s="18"/>
      <c r="RW19" s="18"/>
      <c r="RX19" s="18"/>
      <c r="RY19" s="18"/>
      <c r="RZ19" s="18"/>
      <c r="SA19" s="18"/>
      <c r="SB19" s="18"/>
      <c r="SC19" s="18"/>
      <c r="SD19" s="18"/>
      <c r="SE19" s="18"/>
      <c r="SF19" s="18"/>
      <c r="SG19" s="18"/>
      <c r="SH19" s="18"/>
      <c r="SI19" s="18"/>
      <c r="SJ19" s="18"/>
      <c r="SK19" s="18"/>
      <c r="SL19" s="18"/>
      <c r="SM19" s="18"/>
      <c r="SN19" s="18"/>
      <c r="SO19" s="18"/>
      <c r="SP19" s="18"/>
      <c r="SQ19" s="18"/>
      <c r="SR19" s="18"/>
      <c r="SS19" s="18"/>
      <c r="ST19" s="18"/>
      <c r="SU19" s="18"/>
      <c r="SV19" s="18"/>
      <c r="SW19" s="18"/>
      <c r="SX19" s="18"/>
      <c r="SY19" s="18"/>
      <c r="SZ19" s="18"/>
      <c r="TA19" s="18"/>
      <c r="TB19" s="18"/>
      <c r="TC19" s="18"/>
      <c r="TD19" s="18"/>
      <c r="TE19" s="18"/>
      <c r="TF19" s="18"/>
      <c r="TG19" s="18"/>
      <c r="TH19" s="18"/>
      <c r="TI19" s="18"/>
      <c r="TJ19" s="18"/>
      <c r="TK19" s="18"/>
      <c r="TL19" s="18"/>
      <c r="TM19" s="18"/>
      <c r="TN19" s="18"/>
      <c r="TO19" s="18"/>
      <c r="TP19" s="18"/>
      <c r="TQ19" s="18"/>
      <c r="TR19" s="18"/>
      <c r="TS19" s="18"/>
      <c r="TT19" s="18"/>
      <c r="TU19" s="18"/>
      <c r="TV19" s="18"/>
      <c r="TW19" s="18"/>
      <c r="TX19" s="18"/>
      <c r="TY19" s="18"/>
      <c r="TZ19" s="18"/>
      <c r="UA19" s="18"/>
      <c r="UB19" s="18"/>
      <c r="UC19" s="18"/>
      <c r="UD19" s="18"/>
      <c r="UE19" s="18"/>
      <c r="UF19" s="18"/>
      <c r="UG19" s="18"/>
      <c r="UH19" s="18"/>
      <c r="UI19" s="18"/>
      <c r="UJ19" s="18"/>
      <c r="UK19" s="18"/>
      <c r="UL19" s="18"/>
      <c r="UM19" s="18"/>
      <c r="UN19" s="18"/>
      <c r="UO19" s="18"/>
      <c r="UP19" s="18"/>
      <c r="UQ19" s="18"/>
      <c r="UR19" s="18"/>
      <c r="US19" s="18"/>
      <c r="UT19" s="18"/>
      <c r="UU19" s="18"/>
      <c r="UV19" s="18"/>
      <c r="UW19" s="18"/>
      <c r="UX19" s="18"/>
      <c r="UY19" s="18"/>
      <c r="UZ19" s="18"/>
      <c r="VA19" s="18"/>
      <c r="VB19" s="18"/>
      <c r="VC19" s="18"/>
      <c r="VD19" s="18"/>
      <c r="VE19" s="18"/>
      <c r="VF19" s="18"/>
      <c r="VG19" s="18"/>
      <c r="VH19" s="18"/>
      <c r="VI19" s="18"/>
      <c r="VJ19" s="18"/>
      <c r="VK19" s="18"/>
      <c r="VL19" s="18"/>
      <c r="VM19" s="18"/>
      <c r="VN19" s="18"/>
      <c r="VO19" s="18"/>
      <c r="VP19" s="18"/>
      <c r="VQ19" s="18"/>
      <c r="VR19" s="18"/>
      <c r="VS19" s="18"/>
      <c r="VT19" s="18"/>
      <c r="VU19" s="18"/>
      <c r="VV19" s="18"/>
      <c r="VW19" s="18"/>
      <c r="VX19" s="18"/>
      <c r="VY19" s="18"/>
      <c r="VZ19" s="18"/>
      <c r="WA19" s="18"/>
      <c r="WB19" s="18"/>
      <c r="WC19" s="18"/>
      <c r="WD19" s="18"/>
      <c r="WE19" s="18"/>
      <c r="WF19" s="18"/>
      <c r="WG19" s="18"/>
      <c r="WH19" s="18"/>
      <c r="WI19" s="18"/>
      <c r="WJ19" s="18"/>
      <c r="WK19" s="18"/>
      <c r="WL19" s="18"/>
      <c r="WM19" s="18"/>
      <c r="WN19" s="18"/>
      <c r="WO19" s="18"/>
      <c r="WP19" s="18"/>
      <c r="WQ19" s="18"/>
      <c r="WR19" s="18"/>
      <c r="WS19" s="18"/>
      <c r="WT19" s="18"/>
      <c r="WU19" s="18"/>
      <c r="WV19" s="18"/>
      <c r="WW19" s="18"/>
      <c r="WX19" s="18"/>
      <c r="WY19" s="18"/>
      <c r="WZ19" s="18"/>
      <c r="XA19" s="18"/>
      <c r="XB19" s="18"/>
      <c r="XC19" s="18"/>
      <c r="XD19" s="18"/>
      <c r="XE19" s="18"/>
      <c r="XF19" s="18"/>
      <c r="XG19" s="18"/>
      <c r="XH19" s="18"/>
      <c r="XI19" s="18"/>
      <c r="XJ19" s="18"/>
      <c r="XK19" s="18"/>
      <c r="XL19" s="18"/>
      <c r="XM19" s="18"/>
      <c r="XN19" s="18"/>
      <c r="XO19" s="18"/>
      <c r="XP19" s="18"/>
      <c r="XQ19" s="18"/>
      <c r="XR19" s="18"/>
      <c r="XS19" s="18"/>
      <c r="XT19" s="18"/>
      <c r="XU19" s="18"/>
      <c r="XV19" s="18"/>
      <c r="XW19" s="18"/>
      <c r="XX19" s="18"/>
      <c r="XY19" s="18"/>
      <c r="XZ19" s="18"/>
      <c r="YA19" s="18"/>
      <c r="YB19" s="18"/>
      <c r="YC19" s="18"/>
      <c r="YD19" s="18"/>
      <c r="YE19" s="18"/>
      <c r="YF19" s="18"/>
      <c r="YG19" s="18"/>
      <c r="YH19" s="18"/>
      <c r="YI19" s="18"/>
      <c r="YJ19" s="18"/>
      <c r="YK19" s="18"/>
      <c r="YL19" s="18"/>
      <c r="YM19" s="18"/>
      <c r="YN19" s="18"/>
      <c r="YO19" s="18"/>
      <c r="YP19" s="18"/>
      <c r="YQ19" s="18"/>
      <c r="YR19" s="18"/>
      <c r="YS19" s="18"/>
      <c r="YT19" s="18"/>
      <c r="YU19" s="18"/>
      <c r="YV19" s="18"/>
      <c r="YW19" s="18"/>
      <c r="YX19" s="18"/>
      <c r="YY19" s="18"/>
      <c r="YZ19" s="18"/>
      <c r="ZA19" s="18"/>
      <c r="ZB19" s="18"/>
      <c r="ZC19" s="18"/>
      <c r="ZD19" s="18"/>
      <c r="ZE19" s="18"/>
      <c r="ZF19" s="18"/>
      <c r="ZG19" s="18"/>
      <c r="ZH19" s="18"/>
      <c r="ZI19" s="18"/>
      <c r="ZJ19" s="18"/>
      <c r="ZK19" s="18"/>
      <c r="ZL19" s="18"/>
      <c r="ZM19" s="18"/>
      <c r="ZN19" s="18"/>
      <c r="ZO19" s="18"/>
      <c r="ZP19" s="18"/>
      <c r="ZQ19" s="18"/>
      <c r="ZR19" s="18"/>
      <c r="ZS19" s="18"/>
      <c r="ZT19" s="18"/>
      <c r="ZU19" s="18"/>
      <c r="ZV19" s="18"/>
      <c r="ZW19" s="18"/>
      <c r="ZX19" s="18"/>
      <c r="ZY19" s="18"/>
      <c r="ZZ19" s="18"/>
      <c r="AAA19" s="18"/>
      <c r="AAB19" s="18"/>
      <c r="AAC19" s="18"/>
      <c r="AAD19" s="18"/>
      <c r="AAE19" s="18"/>
      <c r="AAF19" s="18"/>
      <c r="AAG19" s="18"/>
      <c r="AAH19" s="18"/>
      <c r="AAI19" s="18"/>
      <c r="AAJ19" s="18"/>
      <c r="AAK19" s="18"/>
      <c r="AAL19" s="18"/>
      <c r="AAM19" s="18"/>
      <c r="AAN19" s="18"/>
      <c r="AAO19" s="18"/>
      <c r="AAP19" s="18"/>
      <c r="AAQ19" s="18"/>
      <c r="AAR19" s="18"/>
      <c r="AAS19" s="18"/>
      <c r="AAT19" s="18"/>
      <c r="AAU19" s="18"/>
      <c r="AAV19" s="18"/>
      <c r="AAW19" s="18"/>
      <c r="AAX19" s="18"/>
      <c r="AAY19" s="18"/>
      <c r="AAZ19" s="18"/>
      <c r="ABA19" s="18"/>
      <c r="ABB19" s="18"/>
      <c r="ABC19" s="18"/>
      <c r="ABD19" s="18"/>
      <c r="ABE19" s="18"/>
      <c r="ABF19" s="18"/>
      <c r="ABG19" s="18"/>
      <c r="ABH19" s="18"/>
      <c r="ABI19" s="18"/>
      <c r="ABJ19" s="18"/>
      <c r="ABK19" s="18"/>
      <c r="ABL19" s="18"/>
      <c r="ABM19" s="18"/>
      <c r="ABN19" s="18"/>
      <c r="ABO19" s="18"/>
      <c r="ABP19" s="18"/>
      <c r="ABQ19" s="18"/>
      <c r="ABR19" s="18"/>
      <c r="ABS19" s="18"/>
      <c r="ABT19" s="18"/>
      <c r="ABU19" s="18"/>
      <c r="ABV19" s="18"/>
      <c r="ABW19" s="18"/>
      <c r="ABX19" s="18"/>
      <c r="ABY19" s="18"/>
      <c r="ABZ19" s="18"/>
      <c r="ACA19" s="18"/>
      <c r="ACB19" s="18"/>
      <c r="ACC19" s="18"/>
      <c r="ACD19" s="18"/>
      <c r="ACE19" s="18"/>
      <c r="ACF19" s="18"/>
      <c r="ACG19" s="18"/>
      <c r="ACH19" s="18"/>
      <c r="ACI19" s="18"/>
      <c r="ACJ19" s="18"/>
      <c r="ACK19" s="18"/>
      <c r="ACL19" s="18"/>
      <c r="ACM19" s="18"/>
      <c r="ACN19" s="18"/>
      <c r="ACO19" s="18"/>
      <c r="ACP19" s="18"/>
      <c r="ACQ19" s="18"/>
      <c r="ACR19" s="18"/>
      <c r="ACS19" s="18"/>
      <c r="ACT19" s="18"/>
      <c r="ACU19" s="18"/>
      <c r="ACV19" s="18"/>
      <c r="ACW19" s="18"/>
      <c r="ACX19" s="18"/>
      <c r="ACY19" s="18"/>
      <c r="ACZ19" s="18"/>
      <c r="ADA19" s="18"/>
      <c r="ADB19" s="18"/>
      <c r="ADC19" s="18"/>
      <c r="ADD19" s="18"/>
      <c r="ADE19" s="18"/>
      <c r="ADF19" s="18"/>
      <c r="ADG19" s="18"/>
      <c r="ADH19" s="18"/>
      <c r="ADI19" s="18"/>
      <c r="ADJ19" s="18"/>
      <c r="ADK19" s="18"/>
      <c r="ADL19" s="18"/>
      <c r="ADM19" s="18"/>
      <c r="ADN19" s="18"/>
      <c r="ADO19" s="18"/>
      <c r="ADP19" s="18"/>
      <c r="ADQ19" s="18"/>
      <c r="ADR19" s="18"/>
      <c r="ADS19" s="18"/>
      <c r="ADT19" s="18"/>
      <c r="ADU19" s="18"/>
      <c r="ADV19" s="18"/>
      <c r="ADW19" s="18"/>
      <c r="ADX19" s="18"/>
      <c r="ADY19" s="18"/>
      <c r="ADZ19" s="18"/>
      <c r="AEA19" s="18"/>
      <c r="AEB19" s="18"/>
      <c r="AEC19" s="18"/>
      <c r="AED19" s="18"/>
      <c r="AEE19" s="18"/>
      <c r="AEF19" s="18"/>
      <c r="AEG19" s="18"/>
      <c r="AEH19" s="18"/>
      <c r="AEI19" s="18"/>
      <c r="AEJ19" s="18"/>
      <c r="AEK19" s="18"/>
      <c r="AEL19" s="18"/>
      <c r="AEM19" s="18"/>
      <c r="AEN19" s="18"/>
      <c r="AEO19" s="18"/>
      <c r="AEP19" s="18"/>
      <c r="AEQ19" s="18"/>
      <c r="AER19" s="18"/>
      <c r="AES19" s="18"/>
      <c r="AET19" s="18"/>
      <c r="AEU19" s="18"/>
      <c r="AEV19" s="18"/>
      <c r="AEW19" s="18"/>
      <c r="AEX19" s="18"/>
      <c r="AEY19" s="18"/>
      <c r="AEZ19" s="18"/>
      <c r="AFA19" s="18"/>
      <c r="AFB19" s="18"/>
      <c r="AFC19" s="18"/>
      <c r="AFD19" s="18"/>
      <c r="AFE19" s="18"/>
      <c r="AFF19" s="18"/>
      <c r="AFG19" s="18"/>
      <c r="AFH19" s="18"/>
      <c r="AFI19" s="18"/>
      <c r="AFJ19" s="18"/>
      <c r="AFK19" s="18"/>
      <c r="AFL19" s="18"/>
      <c r="AFM19" s="18"/>
      <c r="AFN19" s="18"/>
      <c r="AFO19" s="18"/>
      <c r="AFP19" s="18"/>
      <c r="AFQ19" s="18"/>
      <c r="AFR19" s="18"/>
      <c r="AFS19" s="18"/>
      <c r="AFT19" s="18"/>
      <c r="AFU19" s="18"/>
      <c r="AFV19" s="18"/>
      <c r="AFW19" s="18"/>
      <c r="AFX19" s="18"/>
      <c r="AFY19" s="18"/>
      <c r="AFZ19" s="18"/>
      <c r="AGA19" s="18"/>
      <c r="AGB19" s="18"/>
      <c r="AGC19" s="18"/>
      <c r="AGD19" s="18"/>
      <c r="AGE19" s="18"/>
      <c r="AGF19" s="18"/>
      <c r="AGG19" s="18"/>
      <c r="AGH19" s="18"/>
      <c r="AGI19" s="18"/>
      <c r="AGJ19" s="18"/>
      <c r="AGK19" s="18"/>
      <c r="AGL19" s="18"/>
      <c r="AGM19" s="18"/>
      <c r="AGN19" s="18"/>
      <c r="AGO19" s="18"/>
      <c r="AGP19" s="18"/>
      <c r="AGQ19" s="18"/>
      <c r="AGR19" s="18"/>
      <c r="AGS19" s="18"/>
      <c r="AGT19" s="18"/>
      <c r="AGU19" s="18"/>
      <c r="AGV19" s="18"/>
      <c r="AGW19" s="18"/>
      <c r="AGX19" s="18"/>
      <c r="AGY19" s="18"/>
      <c r="AGZ19" s="18"/>
      <c r="AHA19" s="18"/>
      <c r="AHB19" s="18"/>
      <c r="AHC19" s="18"/>
      <c r="AHD19" s="18"/>
      <c r="AHE19" s="18"/>
      <c r="AHF19" s="18"/>
      <c r="AHG19" s="18"/>
      <c r="AHH19" s="18"/>
      <c r="AHI19" s="18"/>
      <c r="AHJ19" s="18"/>
      <c r="AHK19" s="18"/>
      <c r="AHL19" s="18"/>
      <c r="AHM19" s="18"/>
      <c r="AHN19" s="18"/>
      <c r="AHO19" s="18"/>
      <c r="AHP19" s="18"/>
      <c r="AHQ19" s="18"/>
      <c r="AHR19" s="18"/>
      <c r="AHS19" s="18"/>
      <c r="AHT19" s="18"/>
      <c r="AHU19" s="18"/>
      <c r="AHV19" s="18"/>
      <c r="AHW19" s="18"/>
      <c r="AHX19" s="18"/>
      <c r="AHY19" s="18"/>
      <c r="AHZ19" s="18"/>
      <c r="AIA19" s="18"/>
      <c r="AIB19" s="18"/>
      <c r="AIC19" s="18"/>
      <c r="AID19" s="18"/>
      <c r="AIE19" s="18"/>
      <c r="AIF19" s="18"/>
      <c r="AIG19" s="18"/>
      <c r="AIH19" s="18"/>
      <c r="AII19" s="18"/>
      <c r="AIJ19" s="18"/>
      <c r="AIK19" s="18"/>
      <c r="AIL19" s="18"/>
      <c r="AIM19" s="18"/>
      <c r="AIN19" s="18"/>
      <c r="AIO19" s="18"/>
      <c r="AIP19" s="18"/>
      <c r="AIQ19" s="18"/>
      <c r="AIR19" s="18"/>
      <c r="AIS19" s="18"/>
      <c r="AIT19" s="18"/>
      <c r="AIU19" s="18"/>
      <c r="AIV19" s="18"/>
      <c r="AIW19" s="18"/>
      <c r="AIX19" s="18"/>
      <c r="AIY19" s="18"/>
      <c r="AIZ19" s="18"/>
      <c r="AJA19" s="18"/>
      <c r="AJB19" s="18"/>
      <c r="AJC19" s="18"/>
      <c r="AJD19" s="18"/>
      <c r="AJE19" s="18"/>
      <c r="AJF19" s="18"/>
      <c r="AJG19" s="18"/>
      <c r="AJH19" s="18"/>
      <c r="AJI19" s="18"/>
      <c r="AJJ19" s="18"/>
      <c r="AJK19" s="18"/>
      <c r="AJL19" s="18"/>
      <c r="AJM19" s="18"/>
      <c r="AJN19" s="18"/>
      <c r="AJO19" s="18"/>
      <c r="AJP19" s="18"/>
      <c r="AJQ19" s="18"/>
      <c r="AJR19" s="18"/>
      <c r="AJS19" s="18"/>
      <c r="AJT19" s="18"/>
      <c r="AJU19" s="18"/>
      <c r="AJV19" s="18"/>
      <c r="AJW19" s="18"/>
      <c r="AJX19" s="18"/>
      <c r="AJY19" s="18"/>
      <c r="AJZ19" s="18"/>
      <c r="AKA19" s="18"/>
      <c r="AKB19" s="18"/>
      <c r="AKC19" s="18"/>
      <c r="AKD19" s="18"/>
      <c r="AKE19" s="18"/>
      <c r="AKF19" s="18"/>
      <c r="AKG19" s="18"/>
      <c r="AKH19" s="18"/>
      <c r="AKI19" s="18"/>
      <c r="AKJ19" s="18"/>
      <c r="AKK19" s="18"/>
      <c r="AKL19" s="18"/>
      <c r="AKM19" s="18"/>
      <c r="AKN19" s="18"/>
      <c r="AKO19" s="18"/>
      <c r="AKP19" s="18"/>
      <c r="AKQ19" s="18"/>
      <c r="AKR19" s="18"/>
      <c r="AKS19" s="18"/>
      <c r="AKT19" s="18"/>
      <c r="AKU19" s="18"/>
      <c r="AKV19" s="18"/>
      <c r="AKW19" s="18"/>
      <c r="AKX19" s="18"/>
      <c r="AKY19" s="18"/>
      <c r="AKZ19" s="18"/>
      <c r="ALA19" s="18"/>
      <c r="ALB19" s="18"/>
      <c r="ALC19" s="18"/>
      <c r="ALD19" s="18"/>
      <c r="ALE19" s="18"/>
      <c r="ALF19" s="18"/>
      <c r="ALG19" s="18"/>
      <c r="ALH19" s="18"/>
      <c r="ALI19" s="18"/>
      <c r="ALJ19" s="18"/>
      <c r="ALK19" s="18"/>
      <c r="ALL19" s="18"/>
      <c r="ALM19" s="18"/>
      <c r="ALN19" s="18"/>
      <c r="ALO19" s="18"/>
      <c r="ALP19" s="18"/>
      <c r="ALQ19" s="18"/>
      <c r="ALR19" s="18"/>
      <c r="ALS19" s="18"/>
      <c r="ALT19" s="18"/>
      <c r="ALU19" s="18"/>
      <c r="ALV19" s="18"/>
      <c r="ALW19" s="18"/>
      <c r="ALX19" s="18"/>
      <c r="ALY19" s="18"/>
      <c r="ALZ19" s="18"/>
      <c r="AMA19" s="18"/>
      <c r="AMB19" s="18"/>
      <c r="AMC19" s="18"/>
      <c r="AMD19" s="18"/>
      <c r="AME19" s="18"/>
      <c r="AMF19" s="18"/>
      <c r="AMG19" s="18"/>
      <c r="AMH19" s="18"/>
      <c r="AMI19" s="18"/>
      <c r="AMJ19" s="18"/>
      <c r="AMK19" s="18"/>
      <c r="AML19" s="18"/>
      <c r="AMM19" s="18"/>
      <c r="AMN19" s="18"/>
      <c r="AMO19" s="18"/>
      <c r="AMP19" s="18"/>
      <c r="AMQ19" s="18"/>
      <c r="AMR19" s="18"/>
      <c r="AMS19" s="18"/>
      <c r="AMT19" s="18"/>
      <c r="AMU19" s="18"/>
      <c r="AMV19" s="18"/>
      <c r="AMW19" s="18"/>
      <c r="AMX19" s="18"/>
      <c r="AMY19" s="18"/>
      <c r="AMZ19" s="18"/>
      <c r="ANA19" s="18"/>
      <c r="ANB19" s="18"/>
      <c r="ANC19" s="18"/>
      <c r="AND19" s="18"/>
      <c r="ANE19" s="18"/>
      <c r="ANF19" s="18"/>
      <c r="ANG19" s="18"/>
      <c r="ANH19" s="18"/>
      <c r="ANI19" s="18"/>
      <c r="ANJ19" s="18"/>
      <c r="ANK19" s="18"/>
      <c r="ANL19" s="18"/>
      <c r="ANM19" s="18"/>
      <c r="ANN19" s="18"/>
      <c r="ANO19" s="18"/>
      <c r="ANP19" s="18"/>
      <c r="ANQ19" s="18"/>
      <c r="ANR19" s="18"/>
      <c r="ANS19" s="18"/>
      <c r="ANT19" s="18"/>
      <c r="ANU19" s="18"/>
      <c r="ANV19" s="18"/>
      <c r="ANW19" s="18"/>
      <c r="ANX19" s="18"/>
      <c r="ANY19" s="18"/>
      <c r="ANZ19" s="18"/>
      <c r="AOA19" s="18"/>
      <c r="AOB19" s="18"/>
      <c r="AOC19" s="18"/>
      <c r="AOD19" s="18"/>
      <c r="AOE19" s="18"/>
      <c r="AOF19" s="18"/>
      <c r="AOG19" s="18"/>
      <c r="AOH19" s="18"/>
      <c r="AOI19" s="18"/>
      <c r="AOJ19" s="18"/>
      <c r="AOK19" s="18"/>
      <c r="AOL19" s="18"/>
      <c r="AOM19" s="18"/>
      <c r="AON19" s="18"/>
      <c r="AOO19" s="18"/>
      <c r="AOP19" s="18"/>
      <c r="AOQ19" s="18"/>
      <c r="AOR19" s="18"/>
      <c r="AOS19" s="18"/>
      <c r="AOT19" s="18"/>
      <c r="AOU19" s="18"/>
      <c r="AOV19" s="18"/>
      <c r="AOW19" s="18"/>
      <c r="AOX19" s="18"/>
      <c r="AOY19" s="18"/>
      <c r="AOZ19" s="18"/>
      <c r="APA19" s="18"/>
      <c r="APB19" s="18"/>
      <c r="APC19" s="18"/>
      <c r="APD19" s="18"/>
      <c r="APE19" s="18"/>
      <c r="APF19" s="18"/>
      <c r="APG19" s="18"/>
      <c r="APH19" s="18"/>
      <c r="API19" s="18"/>
      <c r="APJ19" s="18"/>
      <c r="APK19" s="18"/>
      <c r="APL19" s="18"/>
      <c r="APM19" s="18"/>
      <c r="APN19" s="18"/>
      <c r="APO19" s="18"/>
      <c r="APP19" s="18"/>
      <c r="APQ19" s="18"/>
      <c r="APR19" s="18"/>
      <c r="APS19" s="18"/>
      <c r="APT19" s="18"/>
      <c r="APU19" s="18"/>
      <c r="APV19" s="18"/>
      <c r="APW19" s="18"/>
      <c r="APX19" s="18"/>
      <c r="APY19" s="18"/>
      <c r="APZ19" s="18"/>
      <c r="AQA19" s="18"/>
      <c r="AQB19" s="18"/>
      <c r="AQC19" s="18"/>
      <c r="AQD19" s="18"/>
      <c r="AQE19" s="18"/>
      <c r="AQF19" s="18"/>
      <c r="AQG19" s="18"/>
      <c r="AQH19" s="18"/>
      <c r="AQI19" s="18"/>
      <c r="AQJ19" s="18"/>
      <c r="AQK19" s="18"/>
      <c r="AQL19" s="18"/>
      <c r="AQM19" s="18"/>
      <c r="AQN19" s="18"/>
      <c r="AQO19" s="18"/>
      <c r="AQP19" s="18"/>
      <c r="AQQ19" s="18"/>
      <c r="AQR19" s="18"/>
      <c r="AQS19" s="18"/>
      <c r="AQT19" s="18"/>
      <c r="AQU19" s="18"/>
      <c r="AQV19" s="18"/>
      <c r="AQW19" s="18"/>
      <c r="AQX19" s="18"/>
      <c r="AQY19" s="18"/>
      <c r="AQZ19" s="18"/>
      <c r="ARA19" s="18"/>
      <c r="ARB19" s="18"/>
      <c r="ARC19" s="18"/>
      <c r="ARD19" s="18"/>
      <c r="ARE19" s="18"/>
      <c r="ARF19" s="18"/>
      <c r="ARG19" s="18"/>
      <c r="ARH19" s="18"/>
      <c r="ARI19" s="18"/>
      <c r="ARJ19" s="18"/>
      <c r="ARK19" s="18"/>
      <c r="ARL19" s="18"/>
      <c r="ARM19" s="18"/>
      <c r="ARN19" s="18"/>
      <c r="ARO19" s="18"/>
      <c r="ARP19" s="18"/>
      <c r="ARQ19" s="18"/>
      <c r="ARR19" s="18"/>
      <c r="ARS19" s="18"/>
      <c r="ART19" s="18"/>
      <c r="ARU19" s="18"/>
      <c r="ARV19" s="18"/>
      <c r="ARW19" s="18"/>
      <c r="ARX19" s="18"/>
      <c r="ARY19" s="18"/>
      <c r="ARZ19" s="18"/>
      <c r="ASA19" s="18"/>
      <c r="ASB19" s="18"/>
      <c r="ASC19" s="18"/>
      <c r="ASD19" s="18"/>
      <c r="ASE19" s="18"/>
      <c r="ASF19" s="18"/>
      <c r="ASG19" s="18"/>
      <c r="ASH19" s="18"/>
      <c r="ASI19" s="18"/>
      <c r="ASJ19" s="18"/>
      <c r="ASK19" s="18"/>
      <c r="ASL19" s="18"/>
      <c r="ASM19" s="18"/>
      <c r="ASN19" s="18"/>
      <c r="ASO19" s="18"/>
      <c r="ASP19" s="18"/>
      <c r="ASQ19" s="18"/>
      <c r="ASR19" s="18"/>
      <c r="ASS19" s="18"/>
      <c r="AST19" s="18"/>
      <c r="ASU19" s="18"/>
      <c r="ASV19" s="18"/>
      <c r="ASW19" s="18"/>
      <c r="ASX19" s="18"/>
      <c r="ASY19" s="18"/>
      <c r="ASZ19" s="18"/>
      <c r="ATA19" s="18"/>
      <c r="ATB19" s="18"/>
      <c r="ATC19" s="18"/>
      <c r="ATD19" s="18"/>
      <c r="ATE19" s="18"/>
      <c r="ATF19" s="18"/>
      <c r="ATG19" s="18"/>
      <c r="ATH19" s="18"/>
      <c r="ATI19" s="18"/>
      <c r="ATJ19" s="18"/>
      <c r="ATK19" s="18"/>
      <c r="ATL19" s="18"/>
      <c r="ATM19" s="18"/>
      <c r="ATN19" s="18"/>
      <c r="ATO19" s="18"/>
      <c r="ATP19" s="18"/>
      <c r="ATQ19" s="18"/>
      <c r="ATR19" s="18"/>
      <c r="ATS19" s="18"/>
      <c r="ATT19" s="18"/>
      <c r="ATU19" s="18"/>
      <c r="ATV19" s="18"/>
      <c r="ATW19" s="18"/>
      <c r="ATX19" s="18"/>
      <c r="ATY19" s="18"/>
      <c r="ATZ19" s="18"/>
      <c r="AUA19" s="18"/>
      <c r="AUB19" s="18"/>
      <c r="AUC19" s="18"/>
      <c r="AUD19" s="18"/>
      <c r="AUE19" s="18"/>
      <c r="AUF19" s="18"/>
      <c r="AUG19" s="18"/>
      <c r="AUH19" s="18"/>
      <c r="AUI19" s="18"/>
      <c r="AUJ19" s="18"/>
      <c r="AUK19" s="18"/>
      <c r="AUL19" s="18"/>
      <c r="AUM19" s="18"/>
      <c r="AUN19" s="18"/>
      <c r="AUO19" s="18"/>
      <c r="AUP19" s="18"/>
      <c r="AUQ19" s="18"/>
      <c r="AUR19" s="18"/>
      <c r="AUS19" s="18"/>
      <c r="AUT19" s="18"/>
      <c r="AUU19" s="18"/>
      <c r="AUV19" s="18"/>
      <c r="AUW19" s="18"/>
      <c r="AUX19" s="18"/>
      <c r="AUY19" s="18"/>
      <c r="AUZ19" s="18"/>
      <c r="AVA19" s="18"/>
      <c r="AVB19" s="18"/>
      <c r="AVC19" s="18"/>
      <c r="AVD19" s="18"/>
      <c r="AVE19" s="18"/>
      <c r="AVF19" s="18"/>
      <c r="AVG19" s="18"/>
      <c r="AVH19" s="18"/>
      <c r="AVI19" s="18"/>
      <c r="AVJ19" s="18"/>
      <c r="AVK19" s="18"/>
      <c r="AVL19" s="18"/>
      <c r="AVM19" s="18"/>
      <c r="AVN19" s="18"/>
      <c r="AVO19" s="18"/>
      <c r="AVP19" s="18"/>
      <c r="AVQ19" s="18"/>
      <c r="AVR19" s="18"/>
      <c r="AVS19" s="18"/>
      <c r="AVT19" s="18"/>
      <c r="AVU19" s="18"/>
      <c r="AVV19" s="18"/>
      <c r="AVW19" s="18"/>
      <c r="AVX19" s="18"/>
      <c r="AVY19" s="18"/>
      <c r="AVZ19" s="18"/>
      <c r="AWA19" s="18"/>
      <c r="AWB19" s="18"/>
      <c r="AWC19" s="18"/>
      <c r="AWD19" s="18"/>
      <c r="AWE19" s="18"/>
      <c r="AWF19" s="18"/>
      <c r="AWG19" s="18"/>
      <c r="AWH19" s="18"/>
      <c r="AWI19" s="18"/>
      <c r="AWJ19" s="18"/>
      <c r="AWK19" s="18"/>
      <c r="AWL19" s="18"/>
      <c r="AWM19" s="18"/>
      <c r="AWN19" s="18"/>
      <c r="AWO19" s="18"/>
      <c r="AWP19" s="18"/>
      <c r="AWQ19" s="18"/>
      <c r="AWR19" s="18"/>
      <c r="AWS19" s="18"/>
      <c r="AWT19" s="18"/>
      <c r="AWU19" s="18"/>
      <c r="AWV19" s="18"/>
      <c r="AWW19" s="18"/>
      <c r="AWX19" s="18"/>
      <c r="AWY19" s="18"/>
      <c r="AWZ19" s="18"/>
      <c r="AXA19" s="18"/>
      <c r="AXB19" s="18"/>
      <c r="AXC19" s="18"/>
      <c r="AXD19" s="18"/>
      <c r="AXE19" s="18"/>
      <c r="AXF19" s="18"/>
      <c r="AXG19" s="18"/>
      <c r="AXH19" s="18"/>
      <c r="AXI19" s="18"/>
      <c r="AXJ19" s="18"/>
      <c r="AXK19" s="18"/>
      <c r="AXL19" s="18"/>
      <c r="AXM19" s="18"/>
      <c r="AXN19" s="18"/>
      <c r="AXO19" s="18"/>
      <c r="AXP19" s="18"/>
      <c r="AXQ19" s="18"/>
      <c r="AXR19" s="18"/>
      <c r="AXS19" s="18"/>
      <c r="AXT19" s="18"/>
      <c r="AXU19" s="18"/>
      <c r="AXV19" s="18"/>
      <c r="AXW19" s="18"/>
      <c r="AXX19" s="18"/>
      <c r="AXY19" s="18"/>
      <c r="AXZ19" s="18"/>
      <c r="AYA19" s="18"/>
      <c r="AYB19" s="18"/>
      <c r="AYC19" s="18"/>
      <c r="AYD19" s="18"/>
      <c r="AYE19" s="18"/>
      <c r="AYF19" s="18"/>
      <c r="AYG19" s="18"/>
      <c r="AYH19" s="18"/>
      <c r="AYI19" s="18"/>
      <c r="AYJ19" s="18"/>
      <c r="AYK19" s="18"/>
      <c r="AYL19" s="18"/>
      <c r="AYM19" s="18"/>
      <c r="AYN19" s="18"/>
      <c r="AYO19" s="18"/>
      <c r="AYP19" s="18"/>
      <c r="AYQ19" s="18"/>
      <c r="AYR19" s="18"/>
      <c r="AYS19" s="18"/>
      <c r="AYT19" s="18"/>
      <c r="AYU19" s="18"/>
      <c r="AYV19" s="18"/>
      <c r="AYW19" s="18"/>
      <c r="AYX19" s="18"/>
      <c r="AYY19" s="18"/>
      <c r="AYZ19" s="18"/>
      <c r="AZA19" s="18"/>
      <c r="AZB19" s="18"/>
      <c r="AZC19" s="18"/>
      <c r="AZD19" s="18"/>
      <c r="AZE19" s="18"/>
      <c r="AZF19" s="18"/>
      <c r="AZG19" s="18"/>
      <c r="AZH19" s="18"/>
      <c r="AZI19" s="18"/>
      <c r="AZJ19" s="18"/>
      <c r="AZK19" s="18"/>
      <c r="AZL19" s="18"/>
      <c r="AZM19" s="18"/>
      <c r="AZN19" s="18"/>
      <c r="AZO19" s="18"/>
      <c r="AZP19" s="18"/>
      <c r="AZQ19" s="18"/>
      <c r="AZR19" s="18"/>
      <c r="AZS19" s="18"/>
      <c r="AZT19" s="18"/>
      <c r="AZU19" s="18"/>
      <c r="AZV19" s="18"/>
      <c r="AZW19" s="18"/>
      <c r="AZX19" s="18"/>
      <c r="AZY19" s="18"/>
      <c r="AZZ19" s="18"/>
      <c r="BAA19" s="18"/>
      <c r="BAB19" s="18"/>
      <c r="BAC19" s="18"/>
      <c r="BAD19" s="18"/>
      <c r="BAE19" s="18"/>
      <c r="BAF19" s="18"/>
      <c r="BAG19" s="18"/>
      <c r="BAH19" s="18"/>
      <c r="BAI19" s="18"/>
      <c r="BAJ19" s="18"/>
      <c r="BAK19" s="18"/>
      <c r="BAL19" s="18"/>
      <c r="BAM19" s="18"/>
      <c r="BAN19" s="18"/>
      <c r="BAO19" s="18"/>
      <c r="BAP19" s="18"/>
      <c r="BAQ19" s="18"/>
      <c r="BAR19" s="18"/>
      <c r="BAS19" s="18"/>
      <c r="BAT19" s="18"/>
      <c r="BAU19" s="18"/>
      <c r="BAV19" s="18"/>
      <c r="BAW19" s="18"/>
      <c r="BAX19" s="18"/>
      <c r="BAY19" s="18"/>
      <c r="BAZ19" s="18"/>
      <c r="BBA19" s="18"/>
      <c r="BBB19" s="18"/>
      <c r="BBC19" s="18"/>
      <c r="BBD19" s="18"/>
      <c r="BBE19" s="18"/>
      <c r="BBF19" s="18"/>
      <c r="BBG19" s="18"/>
      <c r="BBH19" s="18"/>
      <c r="BBI19" s="18"/>
      <c r="BBJ19" s="18"/>
      <c r="BBK19" s="18"/>
      <c r="BBL19" s="18"/>
      <c r="BBM19" s="18"/>
      <c r="BBN19" s="18"/>
      <c r="BBO19" s="18"/>
      <c r="BBP19" s="18"/>
      <c r="BBQ19" s="18"/>
      <c r="BBR19" s="18"/>
      <c r="BBS19" s="18"/>
      <c r="BBT19" s="18"/>
      <c r="BBU19" s="18"/>
      <c r="BBV19" s="18"/>
      <c r="BBW19" s="18"/>
      <c r="BBX19" s="18"/>
      <c r="BBY19" s="18"/>
      <c r="BBZ19" s="18"/>
      <c r="BCA19" s="18"/>
      <c r="BCB19" s="18"/>
      <c r="BCC19" s="18"/>
      <c r="BCD19" s="18"/>
      <c r="BCE19" s="18"/>
      <c r="BCF19" s="18"/>
      <c r="BCG19" s="18"/>
      <c r="BCH19" s="18"/>
      <c r="BCI19" s="18"/>
      <c r="BCJ19" s="18"/>
      <c r="BCK19" s="18"/>
      <c r="BCL19" s="18"/>
      <c r="BCM19" s="18"/>
      <c r="BCN19" s="18"/>
      <c r="BCO19" s="18"/>
      <c r="BCP19" s="18"/>
      <c r="BCQ19" s="18"/>
      <c r="BCR19" s="18"/>
      <c r="BCS19" s="18"/>
      <c r="BCT19" s="18"/>
      <c r="BCU19" s="18"/>
      <c r="BCV19" s="18"/>
      <c r="BCW19" s="18"/>
      <c r="BCX19" s="18"/>
      <c r="BCY19" s="18"/>
      <c r="BCZ19" s="18"/>
      <c r="BDA19" s="18"/>
      <c r="BDB19" s="18"/>
      <c r="BDC19" s="18"/>
      <c r="BDD19" s="18"/>
      <c r="BDE19" s="18"/>
      <c r="BDF19" s="18"/>
      <c r="BDG19" s="18"/>
      <c r="BDH19" s="18"/>
      <c r="BDI19" s="18"/>
      <c r="BDJ19" s="18"/>
      <c r="BDK19" s="18"/>
      <c r="BDL19" s="18"/>
      <c r="BDM19" s="18"/>
      <c r="BDN19" s="18"/>
      <c r="BDO19" s="18"/>
      <c r="BDP19" s="18"/>
      <c r="BDQ19" s="18"/>
      <c r="BDR19" s="18"/>
      <c r="BDS19" s="18"/>
      <c r="BDT19" s="18"/>
      <c r="BDU19" s="18"/>
      <c r="BDV19" s="18"/>
      <c r="BDW19" s="18"/>
      <c r="BDX19" s="18"/>
      <c r="BDY19" s="18"/>
      <c r="BDZ19" s="18"/>
      <c r="BEA19" s="18"/>
      <c r="BEB19" s="18"/>
      <c r="BEC19" s="18"/>
      <c r="BED19" s="18"/>
      <c r="BEE19" s="18"/>
      <c r="BEF19" s="18"/>
      <c r="BEG19" s="18"/>
      <c r="BEH19" s="18"/>
      <c r="BEI19" s="18"/>
      <c r="BEJ19" s="18"/>
      <c r="BEK19" s="18"/>
      <c r="BEL19" s="18"/>
      <c r="BEM19" s="18"/>
      <c r="BEN19" s="18"/>
      <c r="BEO19" s="18"/>
      <c r="BEP19" s="18"/>
      <c r="BEQ19" s="18"/>
      <c r="BER19" s="18"/>
      <c r="BES19" s="18"/>
      <c r="BET19" s="18"/>
      <c r="BEU19" s="18"/>
      <c r="BEV19" s="18"/>
      <c r="BEW19" s="18"/>
      <c r="BEX19" s="18"/>
      <c r="BEY19" s="18"/>
      <c r="BEZ19" s="18"/>
      <c r="BFA19" s="18"/>
      <c r="BFB19" s="18"/>
      <c r="BFC19" s="18"/>
      <c r="BFD19" s="18"/>
      <c r="BFE19" s="18"/>
      <c r="BFF19" s="18"/>
      <c r="BFG19" s="18"/>
      <c r="BFH19" s="18"/>
      <c r="BFI19" s="18"/>
      <c r="BFJ19" s="18"/>
      <c r="BFK19" s="18"/>
      <c r="BFL19" s="18"/>
      <c r="BFM19" s="18"/>
      <c r="BFN19" s="18"/>
      <c r="BFO19" s="18"/>
      <c r="BFP19" s="18"/>
      <c r="BFQ19" s="18"/>
      <c r="BFR19" s="18"/>
      <c r="BFS19" s="18"/>
      <c r="BFT19" s="18"/>
      <c r="BFU19" s="18"/>
      <c r="BFV19" s="18"/>
      <c r="BFW19" s="18"/>
      <c r="BFX19" s="18"/>
      <c r="BFY19" s="18"/>
      <c r="BFZ19" s="18"/>
      <c r="BGA19" s="18"/>
      <c r="BGB19" s="18"/>
      <c r="BGC19" s="18"/>
      <c r="BGD19" s="18"/>
      <c r="BGE19" s="18"/>
      <c r="BGF19" s="18"/>
      <c r="BGG19" s="18"/>
      <c r="BGH19" s="18"/>
      <c r="BGI19" s="18"/>
      <c r="BGJ19" s="18"/>
      <c r="BGK19" s="18"/>
      <c r="BGL19" s="18"/>
      <c r="BGM19" s="18"/>
      <c r="BGN19" s="18"/>
      <c r="BGO19" s="18"/>
      <c r="BGP19" s="18"/>
      <c r="BGQ19" s="18"/>
      <c r="BGR19" s="18"/>
      <c r="BGS19" s="18"/>
      <c r="BGT19" s="18"/>
      <c r="BGU19" s="18"/>
      <c r="BGV19" s="18"/>
      <c r="BGW19" s="18"/>
      <c r="BGX19" s="18"/>
      <c r="BGY19" s="18"/>
      <c r="BGZ19" s="18"/>
      <c r="BHA19" s="18"/>
      <c r="BHB19" s="18"/>
      <c r="BHC19" s="18"/>
      <c r="BHD19" s="18"/>
      <c r="BHE19" s="18"/>
      <c r="BHF19" s="18"/>
      <c r="BHG19" s="18"/>
      <c r="BHH19" s="18"/>
      <c r="BHI19" s="18"/>
      <c r="BHJ19" s="18"/>
      <c r="BHK19" s="18"/>
      <c r="BHL19" s="18"/>
      <c r="BHM19" s="18"/>
      <c r="BHN19" s="18"/>
      <c r="BHO19" s="18"/>
      <c r="BHP19" s="18"/>
      <c r="BHQ19" s="18"/>
      <c r="BHR19" s="18"/>
      <c r="BHS19" s="18"/>
      <c r="BHT19" s="18"/>
      <c r="BHU19" s="18"/>
      <c r="BHV19" s="18"/>
      <c r="BHW19" s="18"/>
      <c r="BHX19" s="18"/>
      <c r="BHY19" s="18"/>
      <c r="BHZ19" s="18"/>
      <c r="BIA19" s="18"/>
      <c r="BIB19" s="18"/>
      <c r="BIC19" s="18"/>
      <c r="BID19" s="18"/>
      <c r="BIE19" s="18"/>
      <c r="BIF19" s="18"/>
      <c r="BIG19" s="18"/>
      <c r="BIH19" s="18"/>
      <c r="BII19" s="18"/>
      <c r="BIJ19" s="18"/>
      <c r="BIK19" s="18"/>
      <c r="BIL19" s="18"/>
      <c r="BIM19" s="18"/>
      <c r="BIN19" s="18"/>
      <c r="BIO19" s="18"/>
      <c r="BIP19" s="18"/>
      <c r="BIQ19" s="18"/>
      <c r="BIR19" s="18"/>
      <c r="BIS19" s="18"/>
      <c r="BIT19" s="18"/>
      <c r="BIU19" s="18"/>
      <c r="BIV19" s="18"/>
      <c r="BIW19" s="18"/>
      <c r="BIX19" s="18"/>
      <c r="BIY19" s="18"/>
      <c r="BIZ19" s="18"/>
      <c r="BJA19" s="18"/>
      <c r="BJB19" s="18"/>
      <c r="BJC19" s="18"/>
      <c r="BJD19" s="18"/>
      <c r="BJE19" s="18"/>
      <c r="BJF19" s="18"/>
      <c r="BJG19" s="18"/>
      <c r="BJH19" s="18"/>
      <c r="BJI19" s="18"/>
      <c r="BJJ19" s="18"/>
      <c r="BJK19" s="18"/>
      <c r="BJL19" s="18"/>
      <c r="BJM19" s="18"/>
      <c r="BJN19" s="18"/>
      <c r="BJO19" s="18"/>
      <c r="BJP19" s="18"/>
      <c r="BJQ19" s="18"/>
      <c r="BJR19" s="18"/>
      <c r="BJS19" s="18"/>
      <c r="BJT19" s="18"/>
      <c r="BJU19" s="18"/>
      <c r="BJV19" s="18"/>
      <c r="BJW19" s="18"/>
      <c r="BJX19" s="18"/>
      <c r="BJY19" s="18"/>
      <c r="BJZ19" s="18"/>
      <c r="BKA19" s="18"/>
      <c r="BKB19" s="18"/>
      <c r="BKC19" s="18"/>
      <c r="BKD19" s="18"/>
      <c r="BKE19" s="18"/>
      <c r="BKF19" s="18"/>
      <c r="BKG19" s="18"/>
      <c r="BKH19" s="18"/>
      <c r="BKI19" s="18"/>
      <c r="BKJ19" s="18"/>
      <c r="BKK19" s="18"/>
      <c r="BKL19" s="18"/>
      <c r="BKM19" s="18"/>
      <c r="BKN19" s="18"/>
      <c r="BKO19" s="18"/>
      <c r="BKP19" s="18"/>
      <c r="BKQ19" s="18"/>
      <c r="BKR19" s="18"/>
      <c r="BKS19" s="18"/>
      <c r="BKT19" s="18"/>
      <c r="BKU19" s="18"/>
      <c r="BKV19" s="18"/>
      <c r="BKW19" s="18"/>
      <c r="BKX19" s="18"/>
      <c r="BKY19" s="18"/>
      <c r="BKZ19" s="18"/>
      <c r="BLA19" s="18"/>
      <c r="BLB19" s="18"/>
      <c r="BLC19" s="18"/>
      <c r="BLD19" s="18"/>
      <c r="BLE19" s="18"/>
      <c r="BLF19" s="18"/>
      <c r="BLG19" s="18"/>
      <c r="BLH19" s="18"/>
      <c r="BLI19" s="18"/>
      <c r="BLJ19" s="18"/>
      <c r="BLK19" s="18"/>
      <c r="BLL19" s="18"/>
      <c r="BLM19" s="18"/>
      <c r="BLN19" s="18"/>
      <c r="BLO19" s="18"/>
      <c r="BLP19" s="18"/>
      <c r="BLQ19" s="18"/>
      <c r="BLR19" s="18"/>
      <c r="BLS19" s="18"/>
      <c r="BLT19" s="18"/>
      <c r="BLU19" s="18"/>
      <c r="BLV19" s="18"/>
      <c r="BLW19" s="18"/>
      <c r="BLX19" s="18"/>
      <c r="BLY19" s="18"/>
      <c r="BLZ19" s="18"/>
      <c r="BMA19" s="18"/>
      <c r="BMB19" s="18"/>
      <c r="BMC19" s="18"/>
      <c r="BMD19" s="18"/>
      <c r="BME19" s="18"/>
      <c r="BMF19" s="18"/>
      <c r="BMG19" s="18"/>
      <c r="BMH19" s="18"/>
      <c r="BMI19" s="18"/>
      <c r="BMJ19" s="18"/>
      <c r="BMK19" s="18"/>
      <c r="BML19" s="18"/>
      <c r="BMM19" s="18"/>
      <c r="BMN19" s="18"/>
      <c r="BMO19" s="18"/>
      <c r="BMP19" s="18"/>
      <c r="BMQ19" s="18"/>
      <c r="BMR19" s="18"/>
      <c r="BMS19" s="18"/>
      <c r="BMT19" s="18"/>
    </row>
    <row r="20" spans="1:1710" s="115" customFormat="1" ht="16.149999999999999" customHeight="1" x14ac:dyDescent="0.2">
      <c r="A20" s="304" t="s">
        <v>249</v>
      </c>
      <c r="B20" s="305"/>
      <c r="C20" s="154"/>
      <c r="D20" s="155"/>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c r="IW20" s="18"/>
      <c r="IX20" s="18"/>
      <c r="IY20" s="18"/>
      <c r="IZ20" s="18"/>
      <c r="JA20" s="18"/>
      <c r="JB20" s="18"/>
      <c r="JC20" s="18"/>
      <c r="JD20" s="18"/>
      <c r="JE20" s="18"/>
      <c r="JF20" s="18"/>
      <c r="JG20" s="18"/>
      <c r="JH20" s="18"/>
      <c r="JI20" s="18"/>
      <c r="JJ20" s="18"/>
      <c r="JK20" s="18"/>
      <c r="JL20" s="18"/>
      <c r="JM20" s="18"/>
      <c r="JN20" s="18"/>
      <c r="JO20" s="18"/>
      <c r="JP20" s="18"/>
      <c r="JQ20" s="18"/>
      <c r="JR20" s="18"/>
      <c r="JS20" s="18"/>
      <c r="JT20" s="18"/>
      <c r="JU20" s="18"/>
      <c r="JV20" s="18"/>
      <c r="JW20" s="18"/>
      <c r="JX20" s="18"/>
      <c r="JY20" s="18"/>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8"/>
      <c r="LC20" s="18"/>
      <c r="LD20" s="18"/>
      <c r="LE20" s="18"/>
      <c r="LF20" s="18"/>
      <c r="LG20" s="18"/>
      <c r="LH20" s="18"/>
      <c r="LI20" s="18"/>
      <c r="LJ20" s="18"/>
      <c r="LK20" s="18"/>
      <c r="LL20" s="18"/>
      <c r="LM20" s="18"/>
      <c r="LN20" s="18"/>
      <c r="LO20" s="18"/>
      <c r="LP20" s="18"/>
      <c r="LQ20" s="18"/>
      <c r="LR20" s="18"/>
      <c r="LS20" s="18"/>
      <c r="LT20" s="18"/>
      <c r="LU20" s="18"/>
      <c r="LV20" s="18"/>
      <c r="LW20" s="18"/>
      <c r="LX20" s="18"/>
      <c r="LY20" s="18"/>
      <c r="LZ20" s="18"/>
      <c r="MA20" s="18"/>
      <c r="MB20" s="18"/>
      <c r="MC20" s="18"/>
      <c r="MD20" s="18"/>
      <c r="ME20" s="18"/>
      <c r="MF20" s="18"/>
      <c r="MG20" s="18"/>
      <c r="MH20" s="18"/>
      <c r="MI20" s="18"/>
      <c r="MJ20" s="18"/>
      <c r="MK20" s="18"/>
      <c r="ML20" s="18"/>
      <c r="MM20" s="18"/>
      <c r="MN20" s="18"/>
      <c r="MO20" s="18"/>
      <c r="MP20" s="18"/>
      <c r="MQ20" s="18"/>
      <c r="MR20" s="18"/>
      <c r="MS20" s="18"/>
      <c r="MT20" s="18"/>
      <c r="MU20" s="18"/>
      <c r="MV20" s="18"/>
      <c r="MW20" s="18"/>
      <c r="MX20" s="18"/>
      <c r="MY20" s="18"/>
      <c r="MZ20" s="18"/>
      <c r="NA20" s="18"/>
      <c r="NB20" s="18"/>
      <c r="NC20" s="18"/>
      <c r="ND20" s="18"/>
      <c r="NE20" s="18"/>
      <c r="NF20" s="18"/>
      <c r="NG20" s="18"/>
      <c r="NH20" s="18"/>
      <c r="NI20" s="18"/>
      <c r="NJ20" s="18"/>
      <c r="NK20" s="18"/>
      <c r="NL20" s="18"/>
      <c r="NM20" s="18"/>
      <c r="NN20" s="18"/>
      <c r="NO20" s="18"/>
      <c r="NP20" s="18"/>
      <c r="NQ20" s="18"/>
      <c r="NR20" s="18"/>
      <c r="NS20" s="18"/>
      <c r="NT20" s="18"/>
      <c r="NU20" s="18"/>
      <c r="NV20" s="18"/>
      <c r="NW20" s="18"/>
      <c r="NX20" s="18"/>
      <c r="NY20" s="18"/>
      <c r="NZ20" s="18"/>
      <c r="OA20" s="18"/>
      <c r="OB20" s="18"/>
      <c r="OC20" s="18"/>
      <c r="OD20" s="18"/>
      <c r="OE20" s="18"/>
      <c r="OF20" s="18"/>
      <c r="OG20" s="18"/>
      <c r="OH20" s="18"/>
      <c r="OI20" s="18"/>
      <c r="OJ20" s="18"/>
      <c r="OK20" s="18"/>
      <c r="OL20" s="18"/>
      <c r="OM20" s="18"/>
      <c r="ON20" s="18"/>
      <c r="OO20" s="18"/>
      <c r="OP20" s="18"/>
      <c r="OQ20" s="18"/>
      <c r="OR20" s="18"/>
      <c r="OS20" s="18"/>
      <c r="OT20" s="18"/>
      <c r="OU20" s="18"/>
      <c r="OV20" s="18"/>
      <c r="OW20" s="18"/>
      <c r="OX20" s="18"/>
      <c r="OY20" s="18"/>
      <c r="OZ20" s="18"/>
      <c r="PA20" s="18"/>
      <c r="PB20" s="18"/>
      <c r="PC20" s="18"/>
      <c r="PD20" s="18"/>
      <c r="PE20" s="18"/>
      <c r="PF20" s="18"/>
      <c r="PG20" s="18"/>
      <c r="PH20" s="18"/>
      <c r="PI20" s="18"/>
      <c r="PJ20" s="18"/>
      <c r="PK20" s="18"/>
      <c r="PL20" s="18"/>
      <c r="PM20" s="18"/>
      <c r="PN20" s="18"/>
      <c r="PO20" s="18"/>
      <c r="PP20" s="18"/>
      <c r="PQ20" s="18"/>
      <c r="PR20" s="18"/>
      <c r="PS20" s="18"/>
      <c r="PT20" s="18"/>
      <c r="PU20" s="18"/>
      <c r="PV20" s="18"/>
      <c r="PW20" s="18"/>
      <c r="PX20" s="18"/>
      <c r="PY20" s="18"/>
      <c r="PZ20" s="18"/>
      <c r="QA20" s="18"/>
      <c r="QB20" s="18"/>
      <c r="QC20" s="18"/>
      <c r="QD20" s="18"/>
      <c r="QE20" s="18"/>
      <c r="QF20" s="18"/>
      <c r="QG20" s="18"/>
      <c r="QH20" s="18"/>
      <c r="QI20" s="18"/>
      <c r="QJ20" s="18"/>
      <c r="QK20" s="18"/>
      <c r="QL20" s="18"/>
      <c r="QM20" s="18"/>
      <c r="QN20" s="18"/>
      <c r="QO20" s="18"/>
      <c r="QP20" s="18"/>
      <c r="QQ20" s="18"/>
      <c r="QR20" s="18"/>
      <c r="QS20" s="18"/>
      <c r="QT20" s="18"/>
      <c r="QU20" s="18"/>
      <c r="QV20" s="18"/>
      <c r="QW20" s="18"/>
      <c r="QX20" s="18"/>
      <c r="QY20" s="18"/>
      <c r="QZ20" s="18"/>
      <c r="RA20" s="18"/>
      <c r="RB20" s="18"/>
      <c r="RC20" s="18"/>
      <c r="RD20" s="18"/>
      <c r="RE20" s="18"/>
      <c r="RF20" s="18"/>
      <c r="RG20" s="18"/>
      <c r="RH20" s="18"/>
      <c r="RI20" s="18"/>
      <c r="RJ20" s="18"/>
      <c r="RK20" s="18"/>
      <c r="RL20" s="18"/>
      <c r="RM20" s="18"/>
      <c r="RN20" s="18"/>
      <c r="RO20" s="18"/>
      <c r="RP20" s="18"/>
      <c r="RQ20" s="18"/>
      <c r="RR20" s="18"/>
      <c r="RS20" s="18"/>
      <c r="RT20" s="18"/>
      <c r="RU20" s="18"/>
      <c r="RV20" s="18"/>
      <c r="RW20" s="18"/>
      <c r="RX20" s="18"/>
      <c r="RY20" s="18"/>
      <c r="RZ20" s="18"/>
      <c r="SA20" s="18"/>
      <c r="SB20" s="18"/>
      <c r="SC20" s="18"/>
      <c r="SD20" s="18"/>
      <c r="SE20" s="18"/>
      <c r="SF20" s="18"/>
      <c r="SG20" s="18"/>
      <c r="SH20" s="18"/>
      <c r="SI20" s="18"/>
      <c r="SJ20" s="18"/>
      <c r="SK20" s="18"/>
      <c r="SL20" s="18"/>
      <c r="SM20" s="18"/>
      <c r="SN20" s="18"/>
      <c r="SO20" s="18"/>
      <c r="SP20" s="18"/>
      <c r="SQ20" s="18"/>
      <c r="SR20" s="18"/>
      <c r="SS20" s="18"/>
      <c r="ST20" s="18"/>
      <c r="SU20" s="18"/>
      <c r="SV20" s="18"/>
      <c r="SW20" s="18"/>
      <c r="SX20" s="18"/>
      <c r="SY20" s="18"/>
      <c r="SZ20" s="18"/>
      <c r="TA20" s="18"/>
      <c r="TB20" s="18"/>
      <c r="TC20" s="18"/>
      <c r="TD20" s="18"/>
      <c r="TE20" s="18"/>
      <c r="TF20" s="18"/>
      <c r="TG20" s="18"/>
      <c r="TH20" s="18"/>
      <c r="TI20" s="18"/>
      <c r="TJ20" s="18"/>
      <c r="TK20" s="18"/>
      <c r="TL20" s="18"/>
      <c r="TM20" s="18"/>
      <c r="TN20" s="18"/>
      <c r="TO20" s="18"/>
      <c r="TP20" s="18"/>
      <c r="TQ20" s="18"/>
      <c r="TR20" s="18"/>
      <c r="TS20" s="18"/>
      <c r="TT20" s="18"/>
      <c r="TU20" s="18"/>
      <c r="TV20" s="18"/>
      <c r="TW20" s="18"/>
      <c r="TX20" s="18"/>
      <c r="TY20" s="18"/>
      <c r="TZ20" s="18"/>
      <c r="UA20" s="18"/>
      <c r="UB20" s="18"/>
      <c r="UC20" s="18"/>
      <c r="UD20" s="18"/>
      <c r="UE20" s="18"/>
      <c r="UF20" s="18"/>
      <c r="UG20" s="18"/>
      <c r="UH20" s="18"/>
      <c r="UI20" s="18"/>
      <c r="UJ20" s="18"/>
      <c r="UK20" s="18"/>
      <c r="UL20" s="18"/>
      <c r="UM20" s="18"/>
      <c r="UN20" s="18"/>
      <c r="UO20" s="18"/>
      <c r="UP20" s="18"/>
      <c r="UQ20" s="18"/>
      <c r="UR20" s="18"/>
      <c r="US20" s="18"/>
      <c r="UT20" s="18"/>
      <c r="UU20" s="18"/>
      <c r="UV20" s="18"/>
      <c r="UW20" s="18"/>
      <c r="UX20" s="18"/>
      <c r="UY20" s="18"/>
      <c r="UZ20" s="18"/>
      <c r="VA20" s="18"/>
      <c r="VB20" s="18"/>
      <c r="VC20" s="18"/>
      <c r="VD20" s="18"/>
      <c r="VE20" s="18"/>
      <c r="VF20" s="18"/>
      <c r="VG20" s="18"/>
      <c r="VH20" s="18"/>
      <c r="VI20" s="18"/>
      <c r="VJ20" s="18"/>
      <c r="VK20" s="18"/>
      <c r="VL20" s="18"/>
      <c r="VM20" s="18"/>
      <c r="VN20" s="18"/>
      <c r="VO20" s="18"/>
      <c r="VP20" s="18"/>
      <c r="VQ20" s="18"/>
      <c r="VR20" s="18"/>
      <c r="VS20" s="18"/>
      <c r="VT20" s="18"/>
      <c r="VU20" s="18"/>
      <c r="VV20" s="18"/>
      <c r="VW20" s="18"/>
      <c r="VX20" s="18"/>
      <c r="VY20" s="18"/>
      <c r="VZ20" s="18"/>
      <c r="WA20" s="18"/>
      <c r="WB20" s="18"/>
      <c r="WC20" s="18"/>
      <c r="WD20" s="18"/>
      <c r="WE20" s="18"/>
      <c r="WF20" s="18"/>
      <c r="WG20" s="18"/>
      <c r="WH20" s="18"/>
      <c r="WI20" s="18"/>
      <c r="WJ20" s="18"/>
      <c r="WK20" s="18"/>
      <c r="WL20" s="18"/>
      <c r="WM20" s="18"/>
      <c r="WN20" s="18"/>
      <c r="WO20" s="18"/>
      <c r="WP20" s="18"/>
      <c r="WQ20" s="18"/>
      <c r="WR20" s="18"/>
      <c r="WS20" s="18"/>
      <c r="WT20" s="18"/>
      <c r="WU20" s="18"/>
      <c r="WV20" s="18"/>
      <c r="WW20" s="18"/>
      <c r="WX20" s="18"/>
      <c r="WY20" s="18"/>
      <c r="WZ20" s="18"/>
      <c r="XA20" s="18"/>
      <c r="XB20" s="18"/>
      <c r="XC20" s="18"/>
      <c r="XD20" s="18"/>
      <c r="XE20" s="18"/>
      <c r="XF20" s="18"/>
      <c r="XG20" s="18"/>
      <c r="XH20" s="18"/>
      <c r="XI20" s="18"/>
      <c r="XJ20" s="18"/>
      <c r="XK20" s="18"/>
      <c r="XL20" s="18"/>
      <c r="XM20" s="18"/>
      <c r="XN20" s="18"/>
      <c r="XO20" s="18"/>
      <c r="XP20" s="18"/>
      <c r="XQ20" s="18"/>
      <c r="XR20" s="18"/>
      <c r="XS20" s="18"/>
      <c r="XT20" s="18"/>
      <c r="XU20" s="18"/>
      <c r="XV20" s="18"/>
      <c r="XW20" s="18"/>
      <c r="XX20" s="18"/>
      <c r="XY20" s="18"/>
      <c r="XZ20" s="18"/>
      <c r="YA20" s="18"/>
      <c r="YB20" s="18"/>
      <c r="YC20" s="18"/>
      <c r="YD20" s="18"/>
      <c r="YE20" s="18"/>
      <c r="YF20" s="18"/>
      <c r="YG20" s="18"/>
      <c r="YH20" s="18"/>
      <c r="YI20" s="18"/>
      <c r="YJ20" s="18"/>
      <c r="YK20" s="18"/>
      <c r="YL20" s="18"/>
      <c r="YM20" s="18"/>
      <c r="YN20" s="18"/>
      <c r="YO20" s="18"/>
      <c r="YP20" s="18"/>
      <c r="YQ20" s="18"/>
      <c r="YR20" s="18"/>
      <c r="YS20" s="18"/>
      <c r="YT20" s="18"/>
      <c r="YU20" s="18"/>
      <c r="YV20" s="18"/>
      <c r="YW20" s="18"/>
      <c r="YX20" s="18"/>
      <c r="YY20" s="18"/>
      <c r="YZ20" s="18"/>
      <c r="ZA20" s="18"/>
      <c r="ZB20" s="18"/>
      <c r="ZC20" s="18"/>
      <c r="ZD20" s="18"/>
      <c r="ZE20" s="18"/>
      <c r="ZF20" s="18"/>
      <c r="ZG20" s="18"/>
      <c r="ZH20" s="18"/>
      <c r="ZI20" s="18"/>
      <c r="ZJ20" s="18"/>
      <c r="ZK20" s="18"/>
      <c r="ZL20" s="18"/>
      <c r="ZM20" s="18"/>
      <c r="ZN20" s="18"/>
      <c r="ZO20" s="18"/>
      <c r="ZP20" s="18"/>
      <c r="ZQ20" s="18"/>
      <c r="ZR20" s="18"/>
      <c r="ZS20" s="18"/>
      <c r="ZT20" s="18"/>
      <c r="ZU20" s="18"/>
      <c r="ZV20" s="18"/>
      <c r="ZW20" s="18"/>
      <c r="ZX20" s="18"/>
      <c r="ZY20" s="18"/>
      <c r="ZZ20" s="18"/>
      <c r="AAA20" s="18"/>
      <c r="AAB20" s="18"/>
      <c r="AAC20" s="18"/>
      <c r="AAD20" s="18"/>
      <c r="AAE20" s="18"/>
      <c r="AAF20" s="18"/>
      <c r="AAG20" s="18"/>
      <c r="AAH20" s="18"/>
      <c r="AAI20" s="18"/>
      <c r="AAJ20" s="18"/>
      <c r="AAK20" s="18"/>
      <c r="AAL20" s="18"/>
      <c r="AAM20" s="18"/>
      <c r="AAN20" s="18"/>
      <c r="AAO20" s="18"/>
      <c r="AAP20" s="18"/>
      <c r="AAQ20" s="18"/>
      <c r="AAR20" s="18"/>
      <c r="AAS20" s="18"/>
      <c r="AAT20" s="18"/>
      <c r="AAU20" s="18"/>
      <c r="AAV20" s="18"/>
      <c r="AAW20" s="18"/>
      <c r="AAX20" s="18"/>
      <c r="AAY20" s="18"/>
      <c r="AAZ20" s="18"/>
      <c r="ABA20" s="18"/>
      <c r="ABB20" s="18"/>
      <c r="ABC20" s="18"/>
      <c r="ABD20" s="18"/>
      <c r="ABE20" s="18"/>
      <c r="ABF20" s="18"/>
      <c r="ABG20" s="18"/>
      <c r="ABH20" s="18"/>
      <c r="ABI20" s="18"/>
      <c r="ABJ20" s="18"/>
      <c r="ABK20" s="18"/>
      <c r="ABL20" s="18"/>
      <c r="ABM20" s="18"/>
      <c r="ABN20" s="18"/>
      <c r="ABO20" s="18"/>
      <c r="ABP20" s="18"/>
      <c r="ABQ20" s="18"/>
      <c r="ABR20" s="18"/>
      <c r="ABS20" s="18"/>
      <c r="ABT20" s="18"/>
      <c r="ABU20" s="18"/>
      <c r="ABV20" s="18"/>
      <c r="ABW20" s="18"/>
      <c r="ABX20" s="18"/>
      <c r="ABY20" s="18"/>
      <c r="ABZ20" s="18"/>
      <c r="ACA20" s="18"/>
      <c r="ACB20" s="18"/>
      <c r="ACC20" s="18"/>
      <c r="ACD20" s="18"/>
      <c r="ACE20" s="18"/>
      <c r="ACF20" s="18"/>
      <c r="ACG20" s="18"/>
      <c r="ACH20" s="18"/>
      <c r="ACI20" s="18"/>
      <c r="ACJ20" s="18"/>
      <c r="ACK20" s="18"/>
      <c r="ACL20" s="18"/>
      <c r="ACM20" s="18"/>
      <c r="ACN20" s="18"/>
      <c r="ACO20" s="18"/>
      <c r="ACP20" s="18"/>
      <c r="ACQ20" s="18"/>
      <c r="ACR20" s="18"/>
      <c r="ACS20" s="18"/>
      <c r="ACT20" s="18"/>
      <c r="ACU20" s="18"/>
      <c r="ACV20" s="18"/>
      <c r="ACW20" s="18"/>
      <c r="ACX20" s="18"/>
      <c r="ACY20" s="18"/>
      <c r="ACZ20" s="18"/>
      <c r="ADA20" s="18"/>
      <c r="ADB20" s="18"/>
      <c r="ADC20" s="18"/>
      <c r="ADD20" s="18"/>
      <c r="ADE20" s="18"/>
      <c r="ADF20" s="18"/>
      <c r="ADG20" s="18"/>
      <c r="ADH20" s="18"/>
      <c r="ADI20" s="18"/>
      <c r="ADJ20" s="18"/>
      <c r="ADK20" s="18"/>
      <c r="ADL20" s="18"/>
      <c r="ADM20" s="18"/>
      <c r="ADN20" s="18"/>
      <c r="ADO20" s="18"/>
      <c r="ADP20" s="18"/>
      <c r="ADQ20" s="18"/>
      <c r="ADR20" s="18"/>
      <c r="ADS20" s="18"/>
      <c r="ADT20" s="18"/>
      <c r="ADU20" s="18"/>
      <c r="ADV20" s="18"/>
      <c r="ADW20" s="18"/>
      <c r="ADX20" s="18"/>
      <c r="ADY20" s="18"/>
      <c r="ADZ20" s="18"/>
      <c r="AEA20" s="18"/>
      <c r="AEB20" s="18"/>
      <c r="AEC20" s="18"/>
      <c r="AED20" s="18"/>
      <c r="AEE20" s="18"/>
      <c r="AEF20" s="18"/>
      <c r="AEG20" s="18"/>
      <c r="AEH20" s="18"/>
      <c r="AEI20" s="18"/>
      <c r="AEJ20" s="18"/>
      <c r="AEK20" s="18"/>
      <c r="AEL20" s="18"/>
      <c r="AEM20" s="18"/>
      <c r="AEN20" s="18"/>
      <c r="AEO20" s="18"/>
      <c r="AEP20" s="18"/>
      <c r="AEQ20" s="18"/>
      <c r="AER20" s="18"/>
      <c r="AES20" s="18"/>
      <c r="AET20" s="18"/>
      <c r="AEU20" s="18"/>
      <c r="AEV20" s="18"/>
      <c r="AEW20" s="18"/>
      <c r="AEX20" s="18"/>
      <c r="AEY20" s="18"/>
      <c r="AEZ20" s="18"/>
      <c r="AFA20" s="18"/>
      <c r="AFB20" s="18"/>
      <c r="AFC20" s="18"/>
      <c r="AFD20" s="18"/>
      <c r="AFE20" s="18"/>
      <c r="AFF20" s="18"/>
      <c r="AFG20" s="18"/>
      <c r="AFH20" s="18"/>
      <c r="AFI20" s="18"/>
      <c r="AFJ20" s="18"/>
      <c r="AFK20" s="18"/>
      <c r="AFL20" s="18"/>
      <c r="AFM20" s="18"/>
      <c r="AFN20" s="18"/>
      <c r="AFO20" s="18"/>
      <c r="AFP20" s="18"/>
      <c r="AFQ20" s="18"/>
      <c r="AFR20" s="18"/>
      <c r="AFS20" s="18"/>
      <c r="AFT20" s="18"/>
      <c r="AFU20" s="18"/>
      <c r="AFV20" s="18"/>
      <c r="AFW20" s="18"/>
      <c r="AFX20" s="18"/>
      <c r="AFY20" s="18"/>
      <c r="AFZ20" s="18"/>
      <c r="AGA20" s="18"/>
      <c r="AGB20" s="18"/>
      <c r="AGC20" s="18"/>
      <c r="AGD20" s="18"/>
      <c r="AGE20" s="18"/>
      <c r="AGF20" s="18"/>
      <c r="AGG20" s="18"/>
      <c r="AGH20" s="18"/>
      <c r="AGI20" s="18"/>
      <c r="AGJ20" s="18"/>
      <c r="AGK20" s="18"/>
      <c r="AGL20" s="18"/>
      <c r="AGM20" s="18"/>
      <c r="AGN20" s="18"/>
      <c r="AGO20" s="18"/>
      <c r="AGP20" s="18"/>
      <c r="AGQ20" s="18"/>
      <c r="AGR20" s="18"/>
      <c r="AGS20" s="18"/>
      <c r="AGT20" s="18"/>
      <c r="AGU20" s="18"/>
      <c r="AGV20" s="18"/>
      <c r="AGW20" s="18"/>
      <c r="AGX20" s="18"/>
      <c r="AGY20" s="18"/>
      <c r="AGZ20" s="18"/>
      <c r="AHA20" s="18"/>
      <c r="AHB20" s="18"/>
      <c r="AHC20" s="18"/>
      <c r="AHD20" s="18"/>
      <c r="AHE20" s="18"/>
      <c r="AHF20" s="18"/>
      <c r="AHG20" s="18"/>
      <c r="AHH20" s="18"/>
      <c r="AHI20" s="18"/>
      <c r="AHJ20" s="18"/>
      <c r="AHK20" s="18"/>
      <c r="AHL20" s="18"/>
      <c r="AHM20" s="18"/>
      <c r="AHN20" s="18"/>
      <c r="AHO20" s="18"/>
      <c r="AHP20" s="18"/>
      <c r="AHQ20" s="18"/>
      <c r="AHR20" s="18"/>
      <c r="AHS20" s="18"/>
      <c r="AHT20" s="18"/>
      <c r="AHU20" s="18"/>
      <c r="AHV20" s="18"/>
      <c r="AHW20" s="18"/>
      <c r="AHX20" s="18"/>
      <c r="AHY20" s="18"/>
      <c r="AHZ20" s="18"/>
      <c r="AIA20" s="18"/>
      <c r="AIB20" s="18"/>
      <c r="AIC20" s="18"/>
      <c r="AID20" s="18"/>
      <c r="AIE20" s="18"/>
      <c r="AIF20" s="18"/>
      <c r="AIG20" s="18"/>
      <c r="AIH20" s="18"/>
      <c r="AII20" s="18"/>
      <c r="AIJ20" s="18"/>
      <c r="AIK20" s="18"/>
      <c r="AIL20" s="18"/>
      <c r="AIM20" s="18"/>
      <c r="AIN20" s="18"/>
      <c r="AIO20" s="18"/>
      <c r="AIP20" s="18"/>
      <c r="AIQ20" s="18"/>
      <c r="AIR20" s="18"/>
      <c r="AIS20" s="18"/>
      <c r="AIT20" s="18"/>
      <c r="AIU20" s="18"/>
      <c r="AIV20" s="18"/>
      <c r="AIW20" s="18"/>
      <c r="AIX20" s="18"/>
      <c r="AIY20" s="18"/>
      <c r="AIZ20" s="18"/>
      <c r="AJA20" s="18"/>
      <c r="AJB20" s="18"/>
      <c r="AJC20" s="18"/>
      <c r="AJD20" s="18"/>
      <c r="AJE20" s="18"/>
      <c r="AJF20" s="18"/>
      <c r="AJG20" s="18"/>
      <c r="AJH20" s="18"/>
      <c r="AJI20" s="18"/>
      <c r="AJJ20" s="18"/>
      <c r="AJK20" s="18"/>
      <c r="AJL20" s="18"/>
      <c r="AJM20" s="18"/>
      <c r="AJN20" s="18"/>
      <c r="AJO20" s="18"/>
      <c r="AJP20" s="18"/>
      <c r="AJQ20" s="18"/>
      <c r="AJR20" s="18"/>
      <c r="AJS20" s="18"/>
      <c r="AJT20" s="18"/>
      <c r="AJU20" s="18"/>
      <c r="AJV20" s="18"/>
      <c r="AJW20" s="18"/>
      <c r="AJX20" s="18"/>
      <c r="AJY20" s="18"/>
      <c r="AJZ20" s="18"/>
      <c r="AKA20" s="18"/>
      <c r="AKB20" s="18"/>
      <c r="AKC20" s="18"/>
      <c r="AKD20" s="18"/>
      <c r="AKE20" s="18"/>
      <c r="AKF20" s="18"/>
      <c r="AKG20" s="18"/>
      <c r="AKH20" s="18"/>
      <c r="AKI20" s="18"/>
      <c r="AKJ20" s="18"/>
      <c r="AKK20" s="18"/>
      <c r="AKL20" s="18"/>
      <c r="AKM20" s="18"/>
      <c r="AKN20" s="18"/>
      <c r="AKO20" s="18"/>
      <c r="AKP20" s="18"/>
      <c r="AKQ20" s="18"/>
      <c r="AKR20" s="18"/>
      <c r="AKS20" s="18"/>
      <c r="AKT20" s="18"/>
      <c r="AKU20" s="18"/>
      <c r="AKV20" s="18"/>
      <c r="AKW20" s="18"/>
      <c r="AKX20" s="18"/>
      <c r="AKY20" s="18"/>
      <c r="AKZ20" s="18"/>
      <c r="ALA20" s="18"/>
      <c r="ALB20" s="18"/>
      <c r="ALC20" s="18"/>
      <c r="ALD20" s="18"/>
      <c r="ALE20" s="18"/>
      <c r="ALF20" s="18"/>
      <c r="ALG20" s="18"/>
      <c r="ALH20" s="18"/>
      <c r="ALI20" s="18"/>
      <c r="ALJ20" s="18"/>
      <c r="ALK20" s="18"/>
      <c r="ALL20" s="18"/>
      <c r="ALM20" s="18"/>
      <c r="ALN20" s="18"/>
      <c r="ALO20" s="18"/>
      <c r="ALP20" s="18"/>
      <c r="ALQ20" s="18"/>
      <c r="ALR20" s="18"/>
      <c r="ALS20" s="18"/>
      <c r="ALT20" s="18"/>
      <c r="ALU20" s="18"/>
      <c r="ALV20" s="18"/>
      <c r="ALW20" s="18"/>
      <c r="ALX20" s="18"/>
      <c r="ALY20" s="18"/>
      <c r="ALZ20" s="18"/>
      <c r="AMA20" s="18"/>
      <c r="AMB20" s="18"/>
      <c r="AMC20" s="18"/>
      <c r="AMD20" s="18"/>
      <c r="AME20" s="18"/>
      <c r="AMF20" s="18"/>
      <c r="AMG20" s="18"/>
      <c r="AMH20" s="18"/>
      <c r="AMI20" s="18"/>
      <c r="AMJ20" s="18"/>
      <c r="AMK20" s="18"/>
      <c r="AML20" s="18"/>
      <c r="AMM20" s="18"/>
      <c r="AMN20" s="18"/>
      <c r="AMO20" s="18"/>
      <c r="AMP20" s="18"/>
      <c r="AMQ20" s="18"/>
      <c r="AMR20" s="18"/>
      <c r="AMS20" s="18"/>
      <c r="AMT20" s="18"/>
      <c r="AMU20" s="18"/>
      <c r="AMV20" s="18"/>
      <c r="AMW20" s="18"/>
      <c r="AMX20" s="18"/>
      <c r="AMY20" s="18"/>
      <c r="AMZ20" s="18"/>
      <c r="ANA20" s="18"/>
      <c r="ANB20" s="18"/>
      <c r="ANC20" s="18"/>
      <c r="AND20" s="18"/>
      <c r="ANE20" s="18"/>
      <c r="ANF20" s="18"/>
      <c r="ANG20" s="18"/>
      <c r="ANH20" s="18"/>
      <c r="ANI20" s="18"/>
      <c r="ANJ20" s="18"/>
      <c r="ANK20" s="18"/>
      <c r="ANL20" s="18"/>
      <c r="ANM20" s="18"/>
      <c r="ANN20" s="18"/>
      <c r="ANO20" s="18"/>
      <c r="ANP20" s="18"/>
      <c r="ANQ20" s="18"/>
      <c r="ANR20" s="18"/>
      <c r="ANS20" s="18"/>
      <c r="ANT20" s="18"/>
      <c r="ANU20" s="18"/>
      <c r="ANV20" s="18"/>
      <c r="ANW20" s="18"/>
      <c r="ANX20" s="18"/>
      <c r="ANY20" s="18"/>
      <c r="ANZ20" s="18"/>
      <c r="AOA20" s="18"/>
      <c r="AOB20" s="18"/>
      <c r="AOC20" s="18"/>
      <c r="AOD20" s="18"/>
      <c r="AOE20" s="18"/>
      <c r="AOF20" s="18"/>
      <c r="AOG20" s="18"/>
      <c r="AOH20" s="18"/>
      <c r="AOI20" s="18"/>
      <c r="AOJ20" s="18"/>
      <c r="AOK20" s="18"/>
      <c r="AOL20" s="18"/>
      <c r="AOM20" s="18"/>
      <c r="AON20" s="18"/>
      <c r="AOO20" s="18"/>
      <c r="AOP20" s="18"/>
      <c r="AOQ20" s="18"/>
      <c r="AOR20" s="18"/>
      <c r="AOS20" s="18"/>
      <c r="AOT20" s="18"/>
      <c r="AOU20" s="18"/>
      <c r="AOV20" s="18"/>
      <c r="AOW20" s="18"/>
      <c r="AOX20" s="18"/>
      <c r="AOY20" s="18"/>
      <c r="AOZ20" s="18"/>
      <c r="APA20" s="18"/>
      <c r="APB20" s="18"/>
      <c r="APC20" s="18"/>
      <c r="APD20" s="18"/>
      <c r="APE20" s="18"/>
      <c r="APF20" s="18"/>
      <c r="APG20" s="18"/>
      <c r="APH20" s="18"/>
      <c r="API20" s="18"/>
      <c r="APJ20" s="18"/>
      <c r="APK20" s="18"/>
      <c r="APL20" s="18"/>
      <c r="APM20" s="18"/>
      <c r="APN20" s="18"/>
      <c r="APO20" s="18"/>
      <c r="APP20" s="18"/>
      <c r="APQ20" s="18"/>
      <c r="APR20" s="18"/>
      <c r="APS20" s="18"/>
      <c r="APT20" s="18"/>
      <c r="APU20" s="18"/>
      <c r="APV20" s="18"/>
      <c r="APW20" s="18"/>
      <c r="APX20" s="18"/>
      <c r="APY20" s="18"/>
      <c r="APZ20" s="18"/>
      <c r="AQA20" s="18"/>
      <c r="AQB20" s="18"/>
      <c r="AQC20" s="18"/>
      <c r="AQD20" s="18"/>
      <c r="AQE20" s="18"/>
      <c r="AQF20" s="18"/>
      <c r="AQG20" s="18"/>
      <c r="AQH20" s="18"/>
      <c r="AQI20" s="18"/>
      <c r="AQJ20" s="18"/>
      <c r="AQK20" s="18"/>
      <c r="AQL20" s="18"/>
      <c r="AQM20" s="18"/>
      <c r="AQN20" s="18"/>
      <c r="AQO20" s="18"/>
      <c r="AQP20" s="18"/>
      <c r="AQQ20" s="18"/>
      <c r="AQR20" s="18"/>
      <c r="AQS20" s="18"/>
      <c r="AQT20" s="18"/>
      <c r="AQU20" s="18"/>
      <c r="AQV20" s="18"/>
      <c r="AQW20" s="18"/>
      <c r="AQX20" s="18"/>
      <c r="AQY20" s="18"/>
      <c r="AQZ20" s="18"/>
      <c r="ARA20" s="18"/>
      <c r="ARB20" s="18"/>
      <c r="ARC20" s="18"/>
      <c r="ARD20" s="18"/>
      <c r="ARE20" s="18"/>
      <c r="ARF20" s="18"/>
      <c r="ARG20" s="18"/>
      <c r="ARH20" s="18"/>
      <c r="ARI20" s="18"/>
      <c r="ARJ20" s="18"/>
      <c r="ARK20" s="18"/>
      <c r="ARL20" s="18"/>
      <c r="ARM20" s="18"/>
      <c r="ARN20" s="18"/>
      <c r="ARO20" s="18"/>
      <c r="ARP20" s="18"/>
      <c r="ARQ20" s="18"/>
      <c r="ARR20" s="18"/>
      <c r="ARS20" s="18"/>
      <c r="ART20" s="18"/>
      <c r="ARU20" s="18"/>
      <c r="ARV20" s="18"/>
      <c r="ARW20" s="18"/>
      <c r="ARX20" s="18"/>
      <c r="ARY20" s="18"/>
      <c r="ARZ20" s="18"/>
      <c r="ASA20" s="18"/>
      <c r="ASB20" s="18"/>
      <c r="ASC20" s="18"/>
      <c r="ASD20" s="18"/>
      <c r="ASE20" s="18"/>
      <c r="ASF20" s="18"/>
      <c r="ASG20" s="18"/>
      <c r="ASH20" s="18"/>
      <c r="ASI20" s="18"/>
      <c r="ASJ20" s="18"/>
      <c r="ASK20" s="18"/>
      <c r="ASL20" s="18"/>
      <c r="ASM20" s="18"/>
      <c r="ASN20" s="18"/>
      <c r="ASO20" s="18"/>
      <c r="ASP20" s="18"/>
      <c r="ASQ20" s="18"/>
      <c r="ASR20" s="18"/>
      <c r="ASS20" s="18"/>
      <c r="AST20" s="18"/>
      <c r="ASU20" s="18"/>
      <c r="ASV20" s="18"/>
      <c r="ASW20" s="18"/>
      <c r="ASX20" s="18"/>
      <c r="ASY20" s="18"/>
      <c r="ASZ20" s="18"/>
      <c r="ATA20" s="18"/>
      <c r="ATB20" s="18"/>
      <c r="ATC20" s="18"/>
      <c r="ATD20" s="18"/>
      <c r="ATE20" s="18"/>
      <c r="ATF20" s="18"/>
      <c r="ATG20" s="18"/>
      <c r="ATH20" s="18"/>
      <c r="ATI20" s="18"/>
      <c r="ATJ20" s="18"/>
      <c r="ATK20" s="18"/>
      <c r="ATL20" s="18"/>
      <c r="ATM20" s="18"/>
      <c r="ATN20" s="18"/>
      <c r="ATO20" s="18"/>
      <c r="ATP20" s="18"/>
      <c r="ATQ20" s="18"/>
      <c r="ATR20" s="18"/>
      <c r="ATS20" s="18"/>
      <c r="ATT20" s="18"/>
      <c r="ATU20" s="18"/>
      <c r="ATV20" s="18"/>
      <c r="ATW20" s="18"/>
      <c r="ATX20" s="18"/>
      <c r="ATY20" s="18"/>
      <c r="ATZ20" s="18"/>
      <c r="AUA20" s="18"/>
      <c r="AUB20" s="18"/>
      <c r="AUC20" s="18"/>
      <c r="AUD20" s="18"/>
      <c r="AUE20" s="18"/>
      <c r="AUF20" s="18"/>
      <c r="AUG20" s="18"/>
      <c r="AUH20" s="18"/>
      <c r="AUI20" s="18"/>
      <c r="AUJ20" s="18"/>
      <c r="AUK20" s="18"/>
      <c r="AUL20" s="18"/>
      <c r="AUM20" s="18"/>
      <c r="AUN20" s="18"/>
      <c r="AUO20" s="18"/>
      <c r="AUP20" s="18"/>
      <c r="AUQ20" s="18"/>
      <c r="AUR20" s="18"/>
      <c r="AUS20" s="18"/>
      <c r="AUT20" s="18"/>
      <c r="AUU20" s="18"/>
      <c r="AUV20" s="18"/>
      <c r="AUW20" s="18"/>
      <c r="AUX20" s="18"/>
      <c r="AUY20" s="18"/>
      <c r="AUZ20" s="18"/>
      <c r="AVA20" s="18"/>
      <c r="AVB20" s="18"/>
      <c r="AVC20" s="18"/>
      <c r="AVD20" s="18"/>
      <c r="AVE20" s="18"/>
      <c r="AVF20" s="18"/>
      <c r="AVG20" s="18"/>
      <c r="AVH20" s="18"/>
      <c r="AVI20" s="18"/>
      <c r="AVJ20" s="18"/>
      <c r="AVK20" s="18"/>
      <c r="AVL20" s="18"/>
      <c r="AVM20" s="18"/>
      <c r="AVN20" s="18"/>
      <c r="AVO20" s="18"/>
      <c r="AVP20" s="18"/>
      <c r="AVQ20" s="18"/>
      <c r="AVR20" s="18"/>
      <c r="AVS20" s="18"/>
      <c r="AVT20" s="18"/>
      <c r="AVU20" s="18"/>
      <c r="AVV20" s="18"/>
      <c r="AVW20" s="18"/>
      <c r="AVX20" s="18"/>
      <c r="AVY20" s="18"/>
      <c r="AVZ20" s="18"/>
      <c r="AWA20" s="18"/>
      <c r="AWB20" s="18"/>
      <c r="AWC20" s="18"/>
      <c r="AWD20" s="18"/>
      <c r="AWE20" s="18"/>
      <c r="AWF20" s="18"/>
      <c r="AWG20" s="18"/>
      <c r="AWH20" s="18"/>
      <c r="AWI20" s="18"/>
      <c r="AWJ20" s="18"/>
      <c r="AWK20" s="18"/>
      <c r="AWL20" s="18"/>
      <c r="AWM20" s="18"/>
      <c r="AWN20" s="18"/>
      <c r="AWO20" s="18"/>
      <c r="AWP20" s="18"/>
      <c r="AWQ20" s="18"/>
      <c r="AWR20" s="18"/>
      <c r="AWS20" s="18"/>
      <c r="AWT20" s="18"/>
      <c r="AWU20" s="18"/>
      <c r="AWV20" s="18"/>
      <c r="AWW20" s="18"/>
      <c r="AWX20" s="18"/>
      <c r="AWY20" s="18"/>
      <c r="AWZ20" s="18"/>
      <c r="AXA20" s="18"/>
      <c r="AXB20" s="18"/>
      <c r="AXC20" s="18"/>
      <c r="AXD20" s="18"/>
      <c r="AXE20" s="18"/>
      <c r="AXF20" s="18"/>
      <c r="AXG20" s="18"/>
      <c r="AXH20" s="18"/>
      <c r="AXI20" s="18"/>
      <c r="AXJ20" s="18"/>
      <c r="AXK20" s="18"/>
      <c r="AXL20" s="18"/>
      <c r="AXM20" s="18"/>
      <c r="AXN20" s="18"/>
      <c r="AXO20" s="18"/>
      <c r="AXP20" s="18"/>
      <c r="AXQ20" s="18"/>
      <c r="AXR20" s="18"/>
      <c r="AXS20" s="18"/>
      <c r="AXT20" s="18"/>
      <c r="AXU20" s="18"/>
      <c r="AXV20" s="18"/>
      <c r="AXW20" s="18"/>
      <c r="AXX20" s="18"/>
      <c r="AXY20" s="18"/>
      <c r="AXZ20" s="18"/>
      <c r="AYA20" s="18"/>
      <c r="AYB20" s="18"/>
      <c r="AYC20" s="18"/>
      <c r="AYD20" s="18"/>
      <c r="AYE20" s="18"/>
      <c r="AYF20" s="18"/>
      <c r="AYG20" s="18"/>
      <c r="AYH20" s="18"/>
      <c r="AYI20" s="18"/>
      <c r="AYJ20" s="18"/>
      <c r="AYK20" s="18"/>
      <c r="AYL20" s="18"/>
      <c r="AYM20" s="18"/>
      <c r="AYN20" s="18"/>
      <c r="AYO20" s="18"/>
      <c r="AYP20" s="18"/>
      <c r="AYQ20" s="18"/>
      <c r="AYR20" s="18"/>
      <c r="AYS20" s="18"/>
      <c r="AYT20" s="18"/>
      <c r="AYU20" s="18"/>
      <c r="AYV20" s="18"/>
      <c r="AYW20" s="18"/>
      <c r="AYX20" s="18"/>
      <c r="AYY20" s="18"/>
      <c r="AYZ20" s="18"/>
      <c r="AZA20" s="18"/>
      <c r="AZB20" s="18"/>
      <c r="AZC20" s="18"/>
      <c r="AZD20" s="18"/>
      <c r="AZE20" s="18"/>
      <c r="AZF20" s="18"/>
      <c r="AZG20" s="18"/>
      <c r="AZH20" s="18"/>
      <c r="AZI20" s="18"/>
      <c r="AZJ20" s="18"/>
      <c r="AZK20" s="18"/>
      <c r="AZL20" s="18"/>
      <c r="AZM20" s="18"/>
      <c r="AZN20" s="18"/>
      <c r="AZO20" s="18"/>
      <c r="AZP20" s="18"/>
      <c r="AZQ20" s="18"/>
      <c r="AZR20" s="18"/>
      <c r="AZS20" s="18"/>
      <c r="AZT20" s="18"/>
      <c r="AZU20" s="18"/>
      <c r="AZV20" s="18"/>
      <c r="AZW20" s="18"/>
      <c r="AZX20" s="18"/>
      <c r="AZY20" s="18"/>
      <c r="AZZ20" s="18"/>
      <c r="BAA20" s="18"/>
      <c r="BAB20" s="18"/>
      <c r="BAC20" s="18"/>
      <c r="BAD20" s="18"/>
      <c r="BAE20" s="18"/>
      <c r="BAF20" s="18"/>
      <c r="BAG20" s="18"/>
      <c r="BAH20" s="18"/>
      <c r="BAI20" s="18"/>
      <c r="BAJ20" s="18"/>
      <c r="BAK20" s="18"/>
      <c r="BAL20" s="18"/>
      <c r="BAM20" s="18"/>
      <c r="BAN20" s="18"/>
      <c r="BAO20" s="18"/>
      <c r="BAP20" s="18"/>
      <c r="BAQ20" s="18"/>
      <c r="BAR20" s="18"/>
      <c r="BAS20" s="18"/>
      <c r="BAT20" s="18"/>
      <c r="BAU20" s="18"/>
      <c r="BAV20" s="18"/>
      <c r="BAW20" s="18"/>
      <c r="BAX20" s="18"/>
      <c r="BAY20" s="18"/>
      <c r="BAZ20" s="18"/>
      <c r="BBA20" s="18"/>
      <c r="BBB20" s="18"/>
      <c r="BBC20" s="18"/>
      <c r="BBD20" s="18"/>
      <c r="BBE20" s="18"/>
      <c r="BBF20" s="18"/>
      <c r="BBG20" s="18"/>
      <c r="BBH20" s="18"/>
      <c r="BBI20" s="18"/>
      <c r="BBJ20" s="18"/>
      <c r="BBK20" s="18"/>
      <c r="BBL20" s="18"/>
      <c r="BBM20" s="18"/>
      <c r="BBN20" s="18"/>
      <c r="BBO20" s="18"/>
      <c r="BBP20" s="18"/>
      <c r="BBQ20" s="18"/>
      <c r="BBR20" s="18"/>
      <c r="BBS20" s="18"/>
      <c r="BBT20" s="18"/>
      <c r="BBU20" s="18"/>
      <c r="BBV20" s="18"/>
      <c r="BBW20" s="18"/>
      <c r="BBX20" s="18"/>
      <c r="BBY20" s="18"/>
      <c r="BBZ20" s="18"/>
      <c r="BCA20" s="18"/>
      <c r="BCB20" s="18"/>
      <c r="BCC20" s="18"/>
      <c r="BCD20" s="18"/>
      <c r="BCE20" s="18"/>
      <c r="BCF20" s="18"/>
      <c r="BCG20" s="18"/>
      <c r="BCH20" s="18"/>
      <c r="BCI20" s="18"/>
      <c r="BCJ20" s="18"/>
      <c r="BCK20" s="18"/>
      <c r="BCL20" s="18"/>
      <c r="BCM20" s="18"/>
      <c r="BCN20" s="18"/>
      <c r="BCO20" s="18"/>
      <c r="BCP20" s="18"/>
      <c r="BCQ20" s="18"/>
      <c r="BCR20" s="18"/>
      <c r="BCS20" s="18"/>
      <c r="BCT20" s="18"/>
      <c r="BCU20" s="18"/>
      <c r="BCV20" s="18"/>
      <c r="BCW20" s="18"/>
      <c r="BCX20" s="18"/>
      <c r="BCY20" s="18"/>
      <c r="BCZ20" s="18"/>
      <c r="BDA20" s="18"/>
      <c r="BDB20" s="18"/>
      <c r="BDC20" s="18"/>
      <c r="BDD20" s="18"/>
      <c r="BDE20" s="18"/>
      <c r="BDF20" s="18"/>
      <c r="BDG20" s="18"/>
      <c r="BDH20" s="18"/>
      <c r="BDI20" s="18"/>
      <c r="BDJ20" s="18"/>
      <c r="BDK20" s="18"/>
      <c r="BDL20" s="18"/>
      <c r="BDM20" s="18"/>
      <c r="BDN20" s="18"/>
      <c r="BDO20" s="18"/>
      <c r="BDP20" s="18"/>
      <c r="BDQ20" s="18"/>
      <c r="BDR20" s="18"/>
      <c r="BDS20" s="18"/>
      <c r="BDT20" s="18"/>
      <c r="BDU20" s="18"/>
      <c r="BDV20" s="18"/>
      <c r="BDW20" s="18"/>
      <c r="BDX20" s="18"/>
      <c r="BDY20" s="18"/>
      <c r="BDZ20" s="18"/>
      <c r="BEA20" s="18"/>
      <c r="BEB20" s="18"/>
      <c r="BEC20" s="18"/>
      <c r="BED20" s="18"/>
      <c r="BEE20" s="18"/>
      <c r="BEF20" s="18"/>
      <c r="BEG20" s="18"/>
      <c r="BEH20" s="18"/>
      <c r="BEI20" s="18"/>
      <c r="BEJ20" s="18"/>
      <c r="BEK20" s="18"/>
      <c r="BEL20" s="18"/>
      <c r="BEM20" s="18"/>
      <c r="BEN20" s="18"/>
      <c r="BEO20" s="18"/>
      <c r="BEP20" s="18"/>
      <c r="BEQ20" s="18"/>
      <c r="BER20" s="18"/>
      <c r="BES20" s="18"/>
      <c r="BET20" s="18"/>
      <c r="BEU20" s="18"/>
      <c r="BEV20" s="18"/>
      <c r="BEW20" s="18"/>
      <c r="BEX20" s="18"/>
      <c r="BEY20" s="18"/>
      <c r="BEZ20" s="18"/>
      <c r="BFA20" s="18"/>
      <c r="BFB20" s="18"/>
      <c r="BFC20" s="18"/>
      <c r="BFD20" s="18"/>
      <c r="BFE20" s="18"/>
      <c r="BFF20" s="18"/>
      <c r="BFG20" s="18"/>
      <c r="BFH20" s="18"/>
      <c r="BFI20" s="18"/>
      <c r="BFJ20" s="18"/>
      <c r="BFK20" s="18"/>
      <c r="BFL20" s="18"/>
      <c r="BFM20" s="18"/>
      <c r="BFN20" s="18"/>
      <c r="BFO20" s="18"/>
      <c r="BFP20" s="18"/>
      <c r="BFQ20" s="18"/>
      <c r="BFR20" s="18"/>
      <c r="BFS20" s="18"/>
      <c r="BFT20" s="18"/>
      <c r="BFU20" s="18"/>
      <c r="BFV20" s="18"/>
      <c r="BFW20" s="18"/>
      <c r="BFX20" s="18"/>
      <c r="BFY20" s="18"/>
      <c r="BFZ20" s="18"/>
      <c r="BGA20" s="18"/>
      <c r="BGB20" s="18"/>
      <c r="BGC20" s="18"/>
      <c r="BGD20" s="18"/>
      <c r="BGE20" s="18"/>
      <c r="BGF20" s="18"/>
      <c r="BGG20" s="18"/>
      <c r="BGH20" s="18"/>
      <c r="BGI20" s="18"/>
      <c r="BGJ20" s="18"/>
      <c r="BGK20" s="18"/>
      <c r="BGL20" s="18"/>
      <c r="BGM20" s="18"/>
      <c r="BGN20" s="18"/>
      <c r="BGO20" s="18"/>
      <c r="BGP20" s="18"/>
      <c r="BGQ20" s="18"/>
      <c r="BGR20" s="18"/>
      <c r="BGS20" s="18"/>
      <c r="BGT20" s="18"/>
      <c r="BGU20" s="18"/>
      <c r="BGV20" s="18"/>
      <c r="BGW20" s="18"/>
      <c r="BGX20" s="18"/>
      <c r="BGY20" s="18"/>
      <c r="BGZ20" s="18"/>
      <c r="BHA20" s="18"/>
      <c r="BHB20" s="18"/>
      <c r="BHC20" s="18"/>
      <c r="BHD20" s="18"/>
      <c r="BHE20" s="18"/>
      <c r="BHF20" s="18"/>
      <c r="BHG20" s="18"/>
      <c r="BHH20" s="18"/>
      <c r="BHI20" s="18"/>
      <c r="BHJ20" s="18"/>
      <c r="BHK20" s="18"/>
      <c r="BHL20" s="18"/>
      <c r="BHM20" s="18"/>
      <c r="BHN20" s="18"/>
      <c r="BHO20" s="18"/>
      <c r="BHP20" s="18"/>
      <c r="BHQ20" s="18"/>
      <c r="BHR20" s="18"/>
      <c r="BHS20" s="18"/>
      <c r="BHT20" s="18"/>
      <c r="BHU20" s="18"/>
      <c r="BHV20" s="18"/>
      <c r="BHW20" s="18"/>
      <c r="BHX20" s="18"/>
      <c r="BHY20" s="18"/>
      <c r="BHZ20" s="18"/>
      <c r="BIA20" s="18"/>
      <c r="BIB20" s="18"/>
      <c r="BIC20" s="18"/>
      <c r="BID20" s="18"/>
      <c r="BIE20" s="18"/>
      <c r="BIF20" s="18"/>
      <c r="BIG20" s="18"/>
      <c r="BIH20" s="18"/>
      <c r="BII20" s="18"/>
      <c r="BIJ20" s="18"/>
      <c r="BIK20" s="18"/>
      <c r="BIL20" s="18"/>
      <c r="BIM20" s="18"/>
      <c r="BIN20" s="18"/>
      <c r="BIO20" s="18"/>
      <c r="BIP20" s="18"/>
      <c r="BIQ20" s="18"/>
      <c r="BIR20" s="18"/>
      <c r="BIS20" s="18"/>
      <c r="BIT20" s="18"/>
      <c r="BIU20" s="18"/>
      <c r="BIV20" s="18"/>
      <c r="BIW20" s="18"/>
      <c r="BIX20" s="18"/>
      <c r="BIY20" s="18"/>
      <c r="BIZ20" s="18"/>
      <c r="BJA20" s="18"/>
      <c r="BJB20" s="18"/>
      <c r="BJC20" s="18"/>
      <c r="BJD20" s="18"/>
      <c r="BJE20" s="18"/>
      <c r="BJF20" s="18"/>
      <c r="BJG20" s="18"/>
      <c r="BJH20" s="18"/>
      <c r="BJI20" s="18"/>
      <c r="BJJ20" s="18"/>
      <c r="BJK20" s="18"/>
      <c r="BJL20" s="18"/>
      <c r="BJM20" s="18"/>
      <c r="BJN20" s="18"/>
      <c r="BJO20" s="18"/>
      <c r="BJP20" s="18"/>
      <c r="BJQ20" s="18"/>
      <c r="BJR20" s="18"/>
      <c r="BJS20" s="18"/>
      <c r="BJT20" s="18"/>
      <c r="BJU20" s="18"/>
      <c r="BJV20" s="18"/>
      <c r="BJW20" s="18"/>
      <c r="BJX20" s="18"/>
      <c r="BJY20" s="18"/>
      <c r="BJZ20" s="18"/>
      <c r="BKA20" s="18"/>
      <c r="BKB20" s="18"/>
      <c r="BKC20" s="18"/>
      <c r="BKD20" s="18"/>
      <c r="BKE20" s="18"/>
      <c r="BKF20" s="18"/>
      <c r="BKG20" s="18"/>
      <c r="BKH20" s="18"/>
      <c r="BKI20" s="18"/>
      <c r="BKJ20" s="18"/>
      <c r="BKK20" s="18"/>
      <c r="BKL20" s="18"/>
      <c r="BKM20" s="18"/>
      <c r="BKN20" s="18"/>
      <c r="BKO20" s="18"/>
      <c r="BKP20" s="18"/>
      <c r="BKQ20" s="18"/>
      <c r="BKR20" s="18"/>
      <c r="BKS20" s="18"/>
      <c r="BKT20" s="18"/>
      <c r="BKU20" s="18"/>
      <c r="BKV20" s="18"/>
      <c r="BKW20" s="18"/>
      <c r="BKX20" s="18"/>
      <c r="BKY20" s="18"/>
      <c r="BKZ20" s="18"/>
      <c r="BLA20" s="18"/>
      <c r="BLB20" s="18"/>
      <c r="BLC20" s="18"/>
      <c r="BLD20" s="18"/>
      <c r="BLE20" s="18"/>
      <c r="BLF20" s="18"/>
      <c r="BLG20" s="18"/>
      <c r="BLH20" s="18"/>
      <c r="BLI20" s="18"/>
      <c r="BLJ20" s="18"/>
      <c r="BLK20" s="18"/>
      <c r="BLL20" s="18"/>
      <c r="BLM20" s="18"/>
      <c r="BLN20" s="18"/>
      <c r="BLO20" s="18"/>
      <c r="BLP20" s="18"/>
      <c r="BLQ20" s="18"/>
      <c r="BLR20" s="18"/>
      <c r="BLS20" s="18"/>
      <c r="BLT20" s="18"/>
      <c r="BLU20" s="18"/>
      <c r="BLV20" s="18"/>
      <c r="BLW20" s="18"/>
      <c r="BLX20" s="18"/>
      <c r="BLY20" s="18"/>
      <c r="BLZ20" s="18"/>
      <c r="BMA20" s="18"/>
      <c r="BMB20" s="18"/>
      <c r="BMC20" s="18"/>
      <c r="BMD20" s="18"/>
      <c r="BME20" s="18"/>
      <c r="BMF20" s="18"/>
      <c r="BMG20" s="18"/>
      <c r="BMH20" s="18"/>
      <c r="BMI20" s="18"/>
      <c r="BMJ20" s="18"/>
      <c r="BMK20" s="18"/>
      <c r="BML20" s="18"/>
      <c r="BMM20" s="18"/>
      <c r="BMN20" s="18"/>
      <c r="BMO20" s="18"/>
      <c r="BMP20" s="18"/>
      <c r="BMQ20" s="18"/>
      <c r="BMR20" s="18"/>
      <c r="BMS20" s="18"/>
      <c r="BMT20" s="18"/>
    </row>
    <row r="21" spans="1:1710" s="115" customFormat="1" ht="16.149999999999999" customHeight="1" x14ac:dyDescent="0.2">
      <c r="A21" s="306" t="s">
        <v>48</v>
      </c>
      <c r="B21" s="307"/>
      <c r="C21" s="82"/>
      <c r="D21" s="83"/>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c r="IV21" s="18"/>
      <c r="IW21" s="18"/>
      <c r="IX21" s="18"/>
      <c r="IY21" s="18"/>
      <c r="IZ21" s="18"/>
      <c r="JA21" s="18"/>
      <c r="JB21" s="18"/>
      <c r="JC21" s="18"/>
      <c r="JD21" s="18"/>
      <c r="JE21" s="18"/>
      <c r="JF21" s="18"/>
      <c r="JG21" s="18"/>
      <c r="JH21" s="18"/>
      <c r="JI21" s="18"/>
      <c r="JJ21" s="18"/>
      <c r="JK21" s="18"/>
      <c r="JL21" s="18"/>
      <c r="JM21" s="18"/>
      <c r="JN21" s="18"/>
      <c r="JO21" s="18"/>
      <c r="JP21" s="18"/>
      <c r="JQ21" s="18"/>
      <c r="JR21" s="18"/>
      <c r="JS21" s="18"/>
      <c r="JT21" s="18"/>
      <c r="JU21" s="18"/>
      <c r="JV21" s="18"/>
      <c r="JW21" s="18"/>
      <c r="JX21" s="18"/>
      <c r="JY21" s="18"/>
      <c r="JZ21" s="18"/>
      <c r="KA21" s="18"/>
      <c r="KB21" s="18"/>
      <c r="KC21" s="18"/>
      <c r="KD21" s="18"/>
      <c r="KE21" s="18"/>
      <c r="KF21" s="18"/>
      <c r="KG21" s="18"/>
      <c r="KH21" s="18"/>
      <c r="KI21" s="18"/>
      <c r="KJ21" s="18"/>
      <c r="KK21" s="18"/>
      <c r="KL21" s="18"/>
      <c r="KM21" s="18"/>
      <c r="KN21" s="18"/>
      <c r="KO21" s="18"/>
      <c r="KP21" s="18"/>
      <c r="KQ21" s="18"/>
      <c r="KR21" s="18"/>
      <c r="KS21" s="18"/>
      <c r="KT21" s="18"/>
      <c r="KU21" s="18"/>
      <c r="KV21" s="18"/>
      <c r="KW21" s="18"/>
      <c r="KX21" s="18"/>
      <c r="KY21" s="18"/>
      <c r="KZ21" s="18"/>
      <c r="LA21" s="18"/>
      <c r="LB21" s="18"/>
      <c r="LC21" s="18"/>
      <c r="LD21" s="18"/>
      <c r="LE21" s="18"/>
      <c r="LF21" s="18"/>
      <c r="LG21" s="18"/>
      <c r="LH21" s="18"/>
      <c r="LI21" s="18"/>
      <c r="LJ21" s="18"/>
      <c r="LK21" s="18"/>
      <c r="LL21" s="18"/>
      <c r="LM21" s="18"/>
      <c r="LN21" s="18"/>
      <c r="LO21" s="18"/>
      <c r="LP21" s="18"/>
      <c r="LQ21" s="18"/>
      <c r="LR21" s="18"/>
      <c r="LS21" s="18"/>
      <c r="LT21" s="18"/>
      <c r="LU21" s="18"/>
      <c r="LV21" s="18"/>
      <c r="LW21" s="18"/>
      <c r="LX21" s="18"/>
      <c r="LY21" s="18"/>
      <c r="LZ21" s="18"/>
      <c r="MA21" s="18"/>
      <c r="MB21" s="18"/>
      <c r="MC21" s="18"/>
      <c r="MD21" s="18"/>
      <c r="ME21" s="18"/>
      <c r="MF21" s="18"/>
      <c r="MG21" s="18"/>
      <c r="MH21" s="18"/>
      <c r="MI21" s="18"/>
      <c r="MJ21" s="18"/>
      <c r="MK21" s="18"/>
      <c r="ML21" s="18"/>
      <c r="MM21" s="18"/>
      <c r="MN21" s="18"/>
      <c r="MO21" s="18"/>
      <c r="MP21" s="18"/>
      <c r="MQ21" s="18"/>
      <c r="MR21" s="18"/>
      <c r="MS21" s="18"/>
      <c r="MT21" s="18"/>
      <c r="MU21" s="18"/>
      <c r="MV21" s="18"/>
      <c r="MW21" s="18"/>
      <c r="MX21" s="18"/>
      <c r="MY21" s="18"/>
      <c r="MZ21" s="18"/>
      <c r="NA21" s="18"/>
      <c r="NB21" s="18"/>
      <c r="NC21" s="18"/>
      <c r="ND21" s="18"/>
      <c r="NE21" s="18"/>
      <c r="NF21" s="18"/>
      <c r="NG21" s="18"/>
      <c r="NH21" s="18"/>
      <c r="NI21" s="18"/>
      <c r="NJ21" s="18"/>
      <c r="NK21" s="18"/>
      <c r="NL21" s="18"/>
      <c r="NM21" s="18"/>
      <c r="NN21" s="18"/>
      <c r="NO21" s="18"/>
      <c r="NP21" s="18"/>
      <c r="NQ21" s="18"/>
      <c r="NR21" s="18"/>
      <c r="NS21" s="18"/>
      <c r="NT21" s="18"/>
      <c r="NU21" s="18"/>
      <c r="NV21" s="18"/>
      <c r="NW21" s="18"/>
      <c r="NX21" s="18"/>
      <c r="NY21" s="18"/>
      <c r="NZ21" s="18"/>
      <c r="OA21" s="18"/>
      <c r="OB21" s="18"/>
      <c r="OC21" s="18"/>
      <c r="OD21" s="18"/>
      <c r="OE21" s="18"/>
      <c r="OF21" s="18"/>
      <c r="OG21" s="18"/>
      <c r="OH21" s="18"/>
      <c r="OI21" s="18"/>
      <c r="OJ21" s="18"/>
      <c r="OK21" s="18"/>
      <c r="OL21" s="18"/>
      <c r="OM21" s="18"/>
      <c r="ON21" s="18"/>
      <c r="OO21" s="18"/>
      <c r="OP21" s="18"/>
      <c r="OQ21" s="18"/>
      <c r="OR21" s="18"/>
      <c r="OS21" s="18"/>
      <c r="OT21" s="18"/>
      <c r="OU21" s="18"/>
      <c r="OV21" s="18"/>
      <c r="OW21" s="18"/>
      <c r="OX21" s="18"/>
      <c r="OY21" s="18"/>
      <c r="OZ21" s="18"/>
      <c r="PA21" s="18"/>
      <c r="PB21" s="18"/>
      <c r="PC21" s="18"/>
      <c r="PD21" s="18"/>
      <c r="PE21" s="18"/>
      <c r="PF21" s="18"/>
      <c r="PG21" s="18"/>
      <c r="PH21" s="18"/>
      <c r="PI21" s="18"/>
      <c r="PJ21" s="18"/>
      <c r="PK21" s="18"/>
      <c r="PL21" s="18"/>
      <c r="PM21" s="18"/>
      <c r="PN21" s="18"/>
      <c r="PO21" s="18"/>
      <c r="PP21" s="18"/>
      <c r="PQ21" s="18"/>
      <c r="PR21" s="18"/>
      <c r="PS21" s="18"/>
      <c r="PT21" s="18"/>
      <c r="PU21" s="18"/>
      <c r="PV21" s="18"/>
      <c r="PW21" s="18"/>
      <c r="PX21" s="18"/>
      <c r="PY21" s="18"/>
      <c r="PZ21" s="18"/>
      <c r="QA21" s="18"/>
      <c r="QB21" s="18"/>
      <c r="QC21" s="18"/>
      <c r="QD21" s="18"/>
      <c r="QE21" s="18"/>
      <c r="QF21" s="18"/>
      <c r="QG21" s="18"/>
      <c r="QH21" s="18"/>
      <c r="QI21" s="18"/>
      <c r="QJ21" s="18"/>
      <c r="QK21" s="18"/>
      <c r="QL21" s="18"/>
      <c r="QM21" s="18"/>
      <c r="QN21" s="18"/>
      <c r="QO21" s="18"/>
      <c r="QP21" s="18"/>
      <c r="QQ21" s="18"/>
      <c r="QR21" s="18"/>
      <c r="QS21" s="18"/>
      <c r="QT21" s="18"/>
      <c r="QU21" s="18"/>
      <c r="QV21" s="18"/>
      <c r="QW21" s="18"/>
      <c r="QX21" s="18"/>
      <c r="QY21" s="18"/>
      <c r="QZ21" s="18"/>
      <c r="RA21" s="18"/>
      <c r="RB21" s="18"/>
      <c r="RC21" s="18"/>
      <c r="RD21" s="18"/>
      <c r="RE21" s="18"/>
      <c r="RF21" s="18"/>
      <c r="RG21" s="18"/>
      <c r="RH21" s="18"/>
      <c r="RI21" s="18"/>
      <c r="RJ21" s="18"/>
      <c r="RK21" s="18"/>
      <c r="RL21" s="18"/>
      <c r="RM21" s="18"/>
      <c r="RN21" s="18"/>
      <c r="RO21" s="18"/>
      <c r="RP21" s="18"/>
      <c r="RQ21" s="18"/>
      <c r="RR21" s="18"/>
      <c r="RS21" s="18"/>
      <c r="RT21" s="18"/>
      <c r="RU21" s="18"/>
      <c r="RV21" s="18"/>
      <c r="RW21" s="18"/>
      <c r="RX21" s="18"/>
      <c r="RY21" s="18"/>
      <c r="RZ21" s="18"/>
      <c r="SA21" s="18"/>
      <c r="SB21" s="18"/>
      <c r="SC21" s="18"/>
      <c r="SD21" s="18"/>
      <c r="SE21" s="18"/>
      <c r="SF21" s="18"/>
      <c r="SG21" s="18"/>
      <c r="SH21" s="18"/>
      <c r="SI21" s="18"/>
      <c r="SJ21" s="18"/>
      <c r="SK21" s="18"/>
      <c r="SL21" s="18"/>
      <c r="SM21" s="18"/>
      <c r="SN21" s="18"/>
      <c r="SO21" s="18"/>
      <c r="SP21" s="18"/>
      <c r="SQ21" s="18"/>
      <c r="SR21" s="18"/>
      <c r="SS21" s="18"/>
      <c r="ST21" s="18"/>
      <c r="SU21" s="18"/>
      <c r="SV21" s="18"/>
      <c r="SW21" s="18"/>
      <c r="SX21" s="18"/>
      <c r="SY21" s="18"/>
      <c r="SZ21" s="18"/>
      <c r="TA21" s="18"/>
      <c r="TB21" s="18"/>
      <c r="TC21" s="18"/>
      <c r="TD21" s="18"/>
      <c r="TE21" s="18"/>
      <c r="TF21" s="18"/>
      <c r="TG21" s="18"/>
      <c r="TH21" s="18"/>
      <c r="TI21" s="18"/>
      <c r="TJ21" s="18"/>
      <c r="TK21" s="18"/>
      <c r="TL21" s="18"/>
      <c r="TM21" s="18"/>
      <c r="TN21" s="18"/>
      <c r="TO21" s="18"/>
      <c r="TP21" s="18"/>
      <c r="TQ21" s="18"/>
      <c r="TR21" s="18"/>
      <c r="TS21" s="18"/>
      <c r="TT21" s="18"/>
      <c r="TU21" s="18"/>
      <c r="TV21" s="18"/>
      <c r="TW21" s="18"/>
      <c r="TX21" s="18"/>
      <c r="TY21" s="18"/>
      <c r="TZ21" s="18"/>
      <c r="UA21" s="18"/>
      <c r="UB21" s="18"/>
      <c r="UC21" s="18"/>
      <c r="UD21" s="18"/>
      <c r="UE21" s="18"/>
      <c r="UF21" s="18"/>
      <c r="UG21" s="18"/>
      <c r="UH21" s="18"/>
      <c r="UI21" s="18"/>
      <c r="UJ21" s="18"/>
      <c r="UK21" s="18"/>
      <c r="UL21" s="18"/>
      <c r="UM21" s="18"/>
      <c r="UN21" s="18"/>
      <c r="UO21" s="18"/>
      <c r="UP21" s="18"/>
      <c r="UQ21" s="18"/>
      <c r="UR21" s="18"/>
      <c r="US21" s="18"/>
      <c r="UT21" s="18"/>
      <c r="UU21" s="18"/>
      <c r="UV21" s="18"/>
      <c r="UW21" s="18"/>
      <c r="UX21" s="18"/>
      <c r="UY21" s="18"/>
      <c r="UZ21" s="18"/>
      <c r="VA21" s="18"/>
      <c r="VB21" s="18"/>
      <c r="VC21" s="18"/>
      <c r="VD21" s="18"/>
      <c r="VE21" s="18"/>
      <c r="VF21" s="18"/>
      <c r="VG21" s="18"/>
      <c r="VH21" s="18"/>
      <c r="VI21" s="18"/>
      <c r="VJ21" s="18"/>
      <c r="VK21" s="18"/>
      <c r="VL21" s="18"/>
      <c r="VM21" s="18"/>
      <c r="VN21" s="18"/>
      <c r="VO21" s="18"/>
      <c r="VP21" s="18"/>
      <c r="VQ21" s="18"/>
      <c r="VR21" s="18"/>
      <c r="VS21" s="18"/>
      <c r="VT21" s="18"/>
      <c r="VU21" s="18"/>
      <c r="VV21" s="18"/>
      <c r="VW21" s="18"/>
      <c r="VX21" s="18"/>
      <c r="VY21" s="18"/>
      <c r="VZ21" s="18"/>
      <c r="WA21" s="18"/>
      <c r="WB21" s="18"/>
      <c r="WC21" s="18"/>
      <c r="WD21" s="18"/>
      <c r="WE21" s="18"/>
      <c r="WF21" s="18"/>
      <c r="WG21" s="18"/>
      <c r="WH21" s="18"/>
      <c r="WI21" s="18"/>
      <c r="WJ21" s="18"/>
      <c r="WK21" s="18"/>
      <c r="WL21" s="18"/>
      <c r="WM21" s="18"/>
      <c r="WN21" s="18"/>
      <c r="WO21" s="18"/>
      <c r="WP21" s="18"/>
      <c r="WQ21" s="18"/>
      <c r="WR21" s="18"/>
      <c r="WS21" s="18"/>
      <c r="WT21" s="18"/>
      <c r="WU21" s="18"/>
      <c r="WV21" s="18"/>
      <c r="WW21" s="18"/>
      <c r="WX21" s="18"/>
      <c r="WY21" s="18"/>
      <c r="WZ21" s="18"/>
      <c r="XA21" s="18"/>
      <c r="XB21" s="18"/>
      <c r="XC21" s="18"/>
      <c r="XD21" s="18"/>
      <c r="XE21" s="18"/>
      <c r="XF21" s="18"/>
      <c r="XG21" s="18"/>
      <c r="XH21" s="18"/>
      <c r="XI21" s="18"/>
      <c r="XJ21" s="18"/>
      <c r="XK21" s="18"/>
      <c r="XL21" s="18"/>
      <c r="XM21" s="18"/>
      <c r="XN21" s="18"/>
      <c r="XO21" s="18"/>
      <c r="XP21" s="18"/>
      <c r="XQ21" s="18"/>
      <c r="XR21" s="18"/>
      <c r="XS21" s="18"/>
      <c r="XT21" s="18"/>
      <c r="XU21" s="18"/>
      <c r="XV21" s="18"/>
      <c r="XW21" s="18"/>
      <c r="XX21" s="18"/>
      <c r="XY21" s="18"/>
      <c r="XZ21" s="18"/>
      <c r="YA21" s="18"/>
      <c r="YB21" s="18"/>
      <c r="YC21" s="18"/>
      <c r="YD21" s="18"/>
      <c r="YE21" s="18"/>
      <c r="YF21" s="18"/>
      <c r="YG21" s="18"/>
      <c r="YH21" s="18"/>
      <c r="YI21" s="18"/>
      <c r="YJ21" s="18"/>
      <c r="YK21" s="18"/>
      <c r="YL21" s="18"/>
      <c r="YM21" s="18"/>
      <c r="YN21" s="18"/>
      <c r="YO21" s="18"/>
      <c r="YP21" s="18"/>
      <c r="YQ21" s="18"/>
      <c r="YR21" s="18"/>
      <c r="YS21" s="18"/>
      <c r="YT21" s="18"/>
      <c r="YU21" s="18"/>
      <c r="YV21" s="18"/>
      <c r="YW21" s="18"/>
      <c r="YX21" s="18"/>
      <c r="YY21" s="18"/>
      <c r="YZ21" s="18"/>
      <c r="ZA21" s="18"/>
      <c r="ZB21" s="18"/>
      <c r="ZC21" s="18"/>
      <c r="ZD21" s="18"/>
      <c r="ZE21" s="18"/>
      <c r="ZF21" s="18"/>
      <c r="ZG21" s="18"/>
      <c r="ZH21" s="18"/>
      <c r="ZI21" s="18"/>
      <c r="ZJ21" s="18"/>
      <c r="ZK21" s="18"/>
      <c r="ZL21" s="18"/>
      <c r="ZM21" s="18"/>
      <c r="ZN21" s="18"/>
      <c r="ZO21" s="18"/>
      <c r="ZP21" s="18"/>
      <c r="ZQ21" s="18"/>
      <c r="ZR21" s="18"/>
      <c r="ZS21" s="18"/>
      <c r="ZT21" s="18"/>
      <c r="ZU21" s="18"/>
      <c r="ZV21" s="18"/>
      <c r="ZW21" s="18"/>
      <c r="ZX21" s="18"/>
      <c r="ZY21" s="18"/>
      <c r="ZZ21" s="18"/>
      <c r="AAA21" s="18"/>
      <c r="AAB21" s="18"/>
      <c r="AAC21" s="18"/>
      <c r="AAD21" s="18"/>
      <c r="AAE21" s="18"/>
      <c r="AAF21" s="18"/>
      <c r="AAG21" s="18"/>
      <c r="AAH21" s="18"/>
      <c r="AAI21" s="18"/>
      <c r="AAJ21" s="18"/>
      <c r="AAK21" s="18"/>
      <c r="AAL21" s="18"/>
      <c r="AAM21" s="18"/>
      <c r="AAN21" s="18"/>
      <c r="AAO21" s="18"/>
      <c r="AAP21" s="18"/>
      <c r="AAQ21" s="18"/>
      <c r="AAR21" s="18"/>
      <c r="AAS21" s="18"/>
      <c r="AAT21" s="18"/>
      <c r="AAU21" s="18"/>
      <c r="AAV21" s="18"/>
      <c r="AAW21" s="18"/>
      <c r="AAX21" s="18"/>
      <c r="AAY21" s="18"/>
      <c r="AAZ21" s="18"/>
      <c r="ABA21" s="18"/>
      <c r="ABB21" s="18"/>
      <c r="ABC21" s="18"/>
      <c r="ABD21" s="18"/>
      <c r="ABE21" s="18"/>
      <c r="ABF21" s="18"/>
      <c r="ABG21" s="18"/>
      <c r="ABH21" s="18"/>
      <c r="ABI21" s="18"/>
      <c r="ABJ21" s="18"/>
      <c r="ABK21" s="18"/>
      <c r="ABL21" s="18"/>
      <c r="ABM21" s="18"/>
      <c r="ABN21" s="18"/>
      <c r="ABO21" s="18"/>
      <c r="ABP21" s="18"/>
      <c r="ABQ21" s="18"/>
      <c r="ABR21" s="18"/>
      <c r="ABS21" s="18"/>
      <c r="ABT21" s="18"/>
      <c r="ABU21" s="18"/>
      <c r="ABV21" s="18"/>
      <c r="ABW21" s="18"/>
      <c r="ABX21" s="18"/>
      <c r="ABY21" s="18"/>
      <c r="ABZ21" s="18"/>
      <c r="ACA21" s="18"/>
      <c r="ACB21" s="18"/>
      <c r="ACC21" s="18"/>
      <c r="ACD21" s="18"/>
      <c r="ACE21" s="18"/>
      <c r="ACF21" s="18"/>
      <c r="ACG21" s="18"/>
      <c r="ACH21" s="18"/>
      <c r="ACI21" s="18"/>
      <c r="ACJ21" s="18"/>
      <c r="ACK21" s="18"/>
      <c r="ACL21" s="18"/>
      <c r="ACM21" s="18"/>
      <c r="ACN21" s="18"/>
      <c r="ACO21" s="18"/>
      <c r="ACP21" s="18"/>
      <c r="ACQ21" s="18"/>
      <c r="ACR21" s="18"/>
      <c r="ACS21" s="18"/>
      <c r="ACT21" s="18"/>
      <c r="ACU21" s="18"/>
      <c r="ACV21" s="18"/>
      <c r="ACW21" s="18"/>
      <c r="ACX21" s="18"/>
      <c r="ACY21" s="18"/>
      <c r="ACZ21" s="18"/>
      <c r="ADA21" s="18"/>
      <c r="ADB21" s="18"/>
      <c r="ADC21" s="18"/>
      <c r="ADD21" s="18"/>
      <c r="ADE21" s="18"/>
      <c r="ADF21" s="18"/>
      <c r="ADG21" s="18"/>
      <c r="ADH21" s="18"/>
      <c r="ADI21" s="18"/>
      <c r="ADJ21" s="18"/>
      <c r="ADK21" s="18"/>
      <c r="ADL21" s="18"/>
      <c r="ADM21" s="18"/>
      <c r="ADN21" s="18"/>
      <c r="ADO21" s="18"/>
      <c r="ADP21" s="18"/>
      <c r="ADQ21" s="18"/>
      <c r="ADR21" s="18"/>
      <c r="ADS21" s="18"/>
      <c r="ADT21" s="18"/>
      <c r="ADU21" s="18"/>
      <c r="ADV21" s="18"/>
      <c r="ADW21" s="18"/>
      <c r="ADX21" s="18"/>
      <c r="ADY21" s="18"/>
      <c r="ADZ21" s="18"/>
      <c r="AEA21" s="18"/>
      <c r="AEB21" s="18"/>
      <c r="AEC21" s="18"/>
      <c r="AED21" s="18"/>
      <c r="AEE21" s="18"/>
      <c r="AEF21" s="18"/>
      <c r="AEG21" s="18"/>
      <c r="AEH21" s="18"/>
      <c r="AEI21" s="18"/>
      <c r="AEJ21" s="18"/>
      <c r="AEK21" s="18"/>
      <c r="AEL21" s="18"/>
      <c r="AEM21" s="18"/>
      <c r="AEN21" s="18"/>
      <c r="AEO21" s="18"/>
      <c r="AEP21" s="18"/>
      <c r="AEQ21" s="18"/>
      <c r="AER21" s="18"/>
      <c r="AES21" s="18"/>
      <c r="AET21" s="18"/>
      <c r="AEU21" s="18"/>
      <c r="AEV21" s="18"/>
      <c r="AEW21" s="18"/>
      <c r="AEX21" s="18"/>
      <c r="AEY21" s="18"/>
      <c r="AEZ21" s="18"/>
      <c r="AFA21" s="18"/>
      <c r="AFB21" s="18"/>
      <c r="AFC21" s="18"/>
      <c r="AFD21" s="18"/>
      <c r="AFE21" s="18"/>
      <c r="AFF21" s="18"/>
      <c r="AFG21" s="18"/>
      <c r="AFH21" s="18"/>
      <c r="AFI21" s="18"/>
      <c r="AFJ21" s="18"/>
      <c r="AFK21" s="18"/>
      <c r="AFL21" s="18"/>
      <c r="AFM21" s="18"/>
      <c r="AFN21" s="18"/>
      <c r="AFO21" s="18"/>
      <c r="AFP21" s="18"/>
      <c r="AFQ21" s="18"/>
      <c r="AFR21" s="18"/>
      <c r="AFS21" s="18"/>
      <c r="AFT21" s="18"/>
      <c r="AFU21" s="18"/>
      <c r="AFV21" s="18"/>
      <c r="AFW21" s="18"/>
      <c r="AFX21" s="18"/>
      <c r="AFY21" s="18"/>
      <c r="AFZ21" s="18"/>
      <c r="AGA21" s="18"/>
      <c r="AGB21" s="18"/>
      <c r="AGC21" s="18"/>
      <c r="AGD21" s="18"/>
      <c r="AGE21" s="18"/>
      <c r="AGF21" s="18"/>
      <c r="AGG21" s="18"/>
      <c r="AGH21" s="18"/>
      <c r="AGI21" s="18"/>
      <c r="AGJ21" s="18"/>
      <c r="AGK21" s="18"/>
      <c r="AGL21" s="18"/>
      <c r="AGM21" s="18"/>
      <c r="AGN21" s="18"/>
      <c r="AGO21" s="18"/>
      <c r="AGP21" s="18"/>
      <c r="AGQ21" s="18"/>
      <c r="AGR21" s="18"/>
      <c r="AGS21" s="18"/>
      <c r="AGT21" s="18"/>
      <c r="AGU21" s="18"/>
      <c r="AGV21" s="18"/>
      <c r="AGW21" s="18"/>
      <c r="AGX21" s="18"/>
      <c r="AGY21" s="18"/>
      <c r="AGZ21" s="18"/>
      <c r="AHA21" s="18"/>
      <c r="AHB21" s="18"/>
      <c r="AHC21" s="18"/>
      <c r="AHD21" s="18"/>
      <c r="AHE21" s="18"/>
      <c r="AHF21" s="18"/>
      <c r="AHG21" s="18"/>
      <c r="AHH21" s="18"/>
      <c r="AHI21" s="18"/>
      <c r="AHJ21" s="18"/>
      <c r="AHK21" s="18"/>
      <c r="AHL21" s="18"/>
      <c r="AHM21" s="18"/>
      <c r="AHN21" s="18"/>
      <c r="AHO21" s="18"/>
      <c r="AHP21" s="18"/>
      <c r="AHQ21" s="18"/>
      <c r="AHR21" s="18"/>
      <c r="AHS21" s="18"/>
      <c r="AHT21" s="18"/>
      <c r="AHU21" s="18"/>
      <c r="AHV21" s="18"/>
      <c r="AHW21" s="18"/>
      <c r="AHX21" s="18"/>
      <c r="AHY21" s="18"/>
      <c r="AHZ21" s="18"/>
      <c r="AIA21" s="18"/>
      <c r="AIB21" s="18"/>
      <c r="AIC21" s="18"/>
      <c r="AID21" s="18"/>
      <c r="AIE21" s="18"/>
      <c r="AIF21" s="18"/>
      <c r="AIG21" s="18"/>
      <c r="AIH21" s="18"/>
      <c r="AII21" s="18"/>
      <c r="AIJ21" s="18"/>
      <c r="AIK21" s="18"/>
      <c r="AIL21" s="18"/>
      <c r="AIM21" s="18"/>
      <c r="AIN21" s="18"/>
      <c r="AIO21" s="18"/>
      <c r="AIP21" s="18"/>
      <c r="AIQ21" s="18"/>
      <c r="AIR21" s="18"/>
      <c r="AIS21" s="18"/>
      <c r="AIT21" s="18"/>
      <c r="AIU21" s="18"/>
      <c r="AIV21" s="18"/>
      <c r="AIW21" s="18"/>
      <c r="AIX21" s="18"/>
      <c r="AIY21" s="18"/>
      <c r="AIZ21" s="18"/>
      <c r="AJA21" s="18"/>
      <c r="AJB21" s="18"/>
      <c r="AJC21" s="18"/>
      <c r="AJD21" s="18"/>
      <c r="AJE21" s="18"/>
      <c r="AJF21" s="18"/>
      <c r="AJG21" s="18"/>
      <c r="AJH21" s="18"/>
      <c r="AJI21" s="18"/>
      <c r="AJJ21" s="18"/>
      <c r="AJK21" s="18"/>
      <c r="AJL21" s="18"/>
      <c r="AJM21" s="18"/>
      <c r="AJN21" s="18"/>
      <c r="AJO21" s="18"/>
      <c r="AJP21" s="18"/>
      <c r="AJQ21" s="18"/>
      <c r="AJR21" s="18"/>
      <c r="AJS21" s="18"/>
      <c r="AJT21" s="18"/>
      <c r="AJU21" s="18"/>
      <c r="AJV21" s="18"/>
      <c r="AJW21" s="18"/>
      <c r="AJX21" s="18"/>
      <c r="AJY21" s="18"/>
      <c r="AJZ21" s="18"/>
      <c r="AKA21" s="18"/>
      <c r="AKB21" s="18"/>
      <c r="AKC21" s="18"/>
      <c r="AKD21" s="18"/>
      <c r="AKE21" s="18"/>
      <c r="AKF21" s="18"/>
      <c r="AKG21" s="18"/>
      <c r="AKH21" s="18"/>
      <c r="AKI21" s="18"/>
      <c r="AKJ21" s="18"/>
      <c r="AKK21" s="18"/>
      <c r="AKL21" s="18"/>
      <c r="AKM21" s="18"/>
      <c r="AKN21" s="18"/>
      <c r="AKO21" s="18"/>
      <c r="AKP21" s="18"/>
      <c r="AKQ21" s="18"/>
      <c r="AKR21" s="18"/>
      <c r="AKS21" s="18"/>
      <c r="AKT21" s="18"/>
      <c r="AKU21" s="18"/>
      <c r="AKV21" s="18"/>
      <c r="AKW21" s="18"/>
      <c r="AKX21" s="18"/>
      <c r="AKY21" s="18"/>
      <c r="AKZ21" s="18"/>
      <c r="ALA21" s="18"/>
      <c r="ALB21" s="18"/>
      <c r="ALC21" s="18"/>
      <c r="ALD21" s="18"/>
      <c r="ALE21" s="18"/>
      <c r="ALF21" s="18"/>
      <c r="ALG21" s="18"/>
      <c r="ALH21" s="18"/>
      <c r="ALI21" s="18"/>
      <c r="ALJ21" s="18"/>
      <c r="ALK21" s="18"/>
      <c r="ALL21" s="18"/>
      <c r="ALM21" s="18"/>
      <c r="ALN21" s="18"/>
      <c r="ALO21" s="18"/>
      <c r="ALP21" s="18"/>
      <c r="ALQ21" s="18"/>
      <c r="ALR21" s="18"/>
      <c r="ALS21" s="18"/>
      <c r="ALT21" s="18"/>
      <c r="ALU21" s="18"/>
      <c r="ALV21" s="18"/>
      <c r="ALW21" s="18"/>
      <c r="ALX21" s="18"/>
      <c r="ALY21" s="18"/>
      <c r="ALZ21" s="18"/>
      <c r="AMA21" s="18"/>
      <c r="AMB21" s="18"/>
      <c r="AMC21" s="18"/>
      <c r="AMD21" s="18"/>
      <c r="AME21" s="18"/>
      <c r="AMF21" s="18"/>
      <c r="AMG21" s="18"/>
      <c r="AMH21" s="18"/>
      <c r="AMI21" s="18"/>
      <c r="AMJ21" s="18"/>
      <c r="AMK21" s="18"/>
      <c r="AML21" s="18"/>
      <c r="AMM21" s="18"/>
      <c r="AMN21" s="18"/>
      <c r="AMO21" s="18"/>
      <c r="AMP21" s="18"/>
      <c r="AMQ21" s="18"/>
      <c r="AMR21" s="18"/>
      <c r="AMS21" s="18"/>
      <c r="AMT21" s="18"/>
      <c r="AMU21" s="18"/>
      <c r="AMV21" s="18"/>
      <c r="AMW21" s="18"/>
      <c r="AMX21" s="18"/>
      <c r="AMY21" s="18"/>
      <c r="AMZ21" s="18"/>
      <c r="ANA21" s="18"/>
      <c r="ANB21" s="18"/>
      <c r="ANC21" s="18"/>
      <c r="AND21" s="18"/>
      <c r="ANE21" s="18"/>
      <c r="ANF21" s="18"/>
      <c r="ANG21" s="18"/>
      <c r="ANH21" s="18"/>
      <c r="ANI21" s="18"/>
      <c r="ANJ21" s="18"/>
      <c r="ANK21" s="18"/>
      <c r="ANL21" s="18"/>
      <c r="ANM21" s="18"/>
      <c r="ANN21" s="18"/>
      <c r="ANO21" s="18"/>
      <c r="ANP21" s="18"/>
      <c r="ANQ21" s="18"/>
      <c r="ANR21" s="18"/>
      <c r="ANS21" s="18"/>
      <c r="ANT21" s="18"/>
      <c r="ANU21" s="18"/>
      <c r="ANV21" s="18"/>
      <c r="ANW21" s="18"/>
      <c r="ANX21" s="18"/>
      <c r="ANY21" s="18"/>
      <c r="ANZ21" s="18"/>
      <c r="AOA21" s="18"/>
      <c r="AOB21" s="18"/>
      <c r="AOC21" s="18"/>
      <c r="AOD21" s="18"/>
      <c r="AOE21" s="18"/>
      <c r="AOF21" s="18"/>
      <c r="AOG21" s="18"/>
      <c r="AOH21" s="18"/>
      <c r="AOI21" s="18"/>
      <c r="AOJ21" s="18"/>
      <c r="AOK21" s="18"/>
      <c r="AOL21" s="18"/>
      <c r="AOM21" s="18"/>
      <c r="AON21" s="18"/>
      <c r="AOO21" s="18"/>
      <c r="AOP21" s="18"/>
      <c r="AOQ21" s="18"/>
      <c r="AOR21" s="18"/>
      <c r="AOS21" s="18"/>
      <c r="AOT21" s="18"/>
      <c r="AOU21" s="18"/>
      <c r="AOV21" s="18"/>
      <c r="AOW21" s="18"/>
      <c r="AOX21" s="18"/>
      <c r="AOY21" s="18"/>
      <c r="AOZ21" s="18"/>
      <c r="APA21" s="18"/>
      <c r="APB21" s="18"/>
      <c r="APC21" s="18"/>
      <c r="APD21" s="18"/>
      <c r="APE21" s="18"/>
      <c r="APF21" s="18"/>
      <c r="APG21" s="18"/>
      <c r="APH21" s="18"/>
      <c r="API21" s="18"/>
      <c r="APJ21" s="18"/>
      <c r="APK21" s="18"/>
      <c r="APL21" s="18"/>
      <c r="APM21" s="18"/>
      <c r="APN21" s="18"/>
      <c r="APO21" s="18"/>
      <c r="APP21" s="18"/>
      <c r="APQ21" s="18"/>
      <c r="APR21" s="18"/>
      <c r="APS21" s="18"/>
      <c r="APT21" s="18"/>
      <c r="APU21" s="18"/>
      <c r="APV21" s="18"/>
      <c r="APW21" s="18"/>
      <c r="APX21" s="18"/>
      <c r="APY21" s="18"/>
      <c r="APZ21" s="18"/>
      <c r="AQA21" s="18"/>
      <c r="AQB21" s="18"/>
      <c r="AQC21" s="18"/>
      <c r="AQD21" s="18"/>
      <c r="AQE21" s="18"/>
      <c r="AQF21" s="18"/>
      <c r="AQG21" s="18"/>
      <c r="AQH21" s="18"/>
      <c r="AQI21" s="18"/>
      <c r="AQJ21" s="18"/>
      <c r="AQK21" s="18"/>
      <c r="AQL21" s="18"/>
      <c r="AQM21" s="18"/>
      <c r="AQN21" s="18"/>
      <c r="AQO21" s="18"/>
      <c r="AQP21" s="18"/>
      <c r="AQQ21" s="18"/>
      <c r="AQR21" s="18"/>
      <c r="AQS21" s="18"/>
      <c r="AQT21" s="18"/>
      <c r="AQU21" s="18"/>
      <c r="AQV21" s="18"/>
      <c r="AQW21" s="18"/>
      <c r="AQX21" s="18"/>
      <c r="AQY21" s="18"/>
      <c r="AQZ21" s="18"/>
      <c r="ARA21" s="18"/>
      <c r="ARB21" s="18"/>
      <c r="ARC21" s="18"/>
      <c r="ARD21" s="18"/>
      <c r="ARE21" s="18"/>
      <c r="ARF21" s="18"/>
      <c r="ARG21" s="18"/>
      <c r="ARH21" s="18"/>
      <c r="ARI21" s="18"/>
      <c r="ARJ21" s="18"/>
      <c r="ARK21" s="18"/>
      <c r="ARL21" s="18"/>
      <c r="ARM21" s="18"/>
      <c r="ARN21" s="18"/>
      <c r="ARO21" s="18"/>
      <c r="ARP21" s="18"/>
      <c r="ARQ21" s="18"/>
      <c r="ARR21" s="18"/>
      <c r="ARS21" s="18"/>
      <c r="ART21" s="18"/>
      <c r="ARU21" s="18"/>
      <c r="ARV21" s="18"/>
      <c r="ARW21" s="18"/>
      <c r="ARX21" s="18"/>
      <c r="ARY21" s="18"/>
      <c r="ARZ21" s="18"/>
      <c r="ASA21" s="18"/>
      <c r="ASB21" s="18"/>
      <c r="ASC21" s="18"/>
      <c r="ASD21" s="18"/>
      <c r="ASE21" s="18"/>
      <c r="ASF21" s="18"/>
      <c r="ASG21" s="18"/>
      <c r="ASH21" s="18"/>
      <c r="ASI21" s="18"/>
      <c r="ASJ21" s="18"/>
      <c r="ASK21" s="18"/>
      <c r="ASL21" s="18"/>
      <c r="ASM21" s="18"/>
      <c r="ASN21" s="18"/>
      <c r="ASO21" s="18"/>
      <c r="ASP21" s="18"/>
      <c r="ASQ21" s="18"/>
      <c r="ASR21" s="18"/>
      <c r="ASS21" s="18"/>
      <c r="AST21" s="18"/>
      <c r="ASU21" s="18"/>
      <c r="ASV21" s="18"/>
      <c r="ASW21" s="18"/>
      <c r="ASX21" s="18"/>
      <c r="ASY21" s="18"/>
      <c r="ASZ21" s="18"/>
      <c r="ATA21" s="18"/>
      <c r="ATB21" s="18"/>
      <c r="ATC21" s="18"/>
      <c r="ATD21" s="18"/>
      <c r="ATE21" s="18"/>
      <c r="ATF21" s="18"/>
      <c r="ATG21" s="18"/>
      <c r="ATH21" s="18"/>
      <c r="ATI21" s="18"/>
      <c r="ATJ21" s="18"/>
      <c r="ATK21" s="18"/>
      <c r="ATL21" s="18"/>
      <c r="ATM21" s="18"/>
      <c r="ATN21" s="18"/>
      <c r="ATO21" s="18"/>
      <c r="ATP21" s="18"/>
      <c r="ATQ21" s="18"/>
      <c r="ATR21" s="18"/>
      <c r="ATS21" s="18"/>
      <c r="ATT21" s="18"/>
      <c r="ATU21" s="18"/>
      <c r="ATV21" s="18"/>
      <c r="ATW21" s="18"/>
      <c r="ATX21" s="18"/>
      <c r="ATY21" s="18"/>
      <c r="ATZ21" s="18"/>
      <c r="AUA21" s="18"/>
      <c r="AUB21" s="18"/>
      <c r="AUC21" s="18"/>
      <c r="AUD21" s="18"/>
      <c r="AUE21" s="18"/>
      <c r="AUF21" s="18"/>
      <c r="AUG21" s="18"/>
      <c r="AUH21" s="18"/>
      <c r="AUI21" s="18"/>
      <c r="AUJ21" s="18"/>
      <c r="AUK21" s="18"/>
      <c r="AUL21" s="18"/>
      <c r="AUM21" s="18"/>
      <c r="AUN21" s="18"/>
      <c r="AUO21" s="18"/>
      <c r="AUP21" s="18"/>
      <c r="AUQ21" s="18"/>
      <c r="AUR21" s="18"/>
      <c r="AUS21" s="18"/>
      <c r="AUT21" s="18"/>
      <c r="AUU21" s="18"/>
      <c r="AUV21" s="18"/>
      <c r="AUW21" s="18"/>
      <c r="AUX21" s="18"/>
      <c r="AUY21" s="18"/>
      <c r="AUZ21" s="18"/>
      <c r="AVA21" s="18"/>
      <c r="AVB21" s="18"/>
      <c r="AVC21" s="18"/>
      <c r="AVD21" s="18"/>
      <c r="AVE21" s="18"/>
      <c r="AVF21" s="18"/>
      <c r="AVG21" s="18"/>
      <c r="AVH21" s="18"/>
      <c r="AVI21" s="18"/>
      <c r="AVJ21" s="18"/>
      <c r="AVK21" s="18"/>
      <c r="AVL21" s="18"/>
      <c r="AVM21" s="18"/>
      <c r="AVN21" s="18"/>
      <c r="AVO21" s="18"/>
      <c r="AVP21" s="18"/>
      <c r="AVQ21" s="18"/>
      <c r="AVR21" s="18"/>
      <c r="AVS21" s="18"/>
      <c r="AVT21" s="18"/>
      <c r="AVU21" s="18"/>
      <c r="AVV21" s="18"/>
      <c r="AVW21" s="18"/>
      <c r="AVX21" s="18"/>
      <c r="AVY21" s="18"/>
      <c r="AVZ21" s="18"/>
      <c r="AWA21" s="18"/>
      <c r="AWB21" s="18"/>
      <c r="AWC21" s="18"/>
      <c r="AWD21" s="18"/>
      <c r="AWE21" s="18"/>
      <c r="AWF21" s="18"/>
      <c r="AWG21" s="18"/>
      <c r="AWH21" s="18"/>
      <c r="AWI21" s="18"/>
      <c r="AWJ21" s="18"/>
      <c r="AWK21" s="18"/>
      <c r="AWL21" s="18"/>
      <c r="AWM21" s="18"/>
      <c r="AWN21" s="18"/>
      <c r="AWO21" s="18"/>
      <c r="AWP21" s="18"/>
      <c r="AWQ21" s="18"/>
      <c r="AWR21" s="18"/>
      <c r="AWS21" s="18"/>
      <c r="AWT21" s="18"/>
      <c r="AWU21" s="18"/>
      <c r="AWV21" s="18"/>
      <c r="AWW21" s="18"/>
      <c r="AWX21" s="18"/>
      <c r="AWY21" s="18"/>
      <c r="AWZ21" s="18"/>
      <c r="AXA21" s="18"/>
      <c r="AXB21" s="18"/>
      <c r="AXC21" s="18"/>
      <c r="AXD21" s="18"/>
      <c r="AXE21" s="18"/>
      <c r="AXF21" s="18"/>
      <c r="AXG21" s="18"/>
      <c r="AXH21" s="18"/>
      <c r="AXI21" s="18"/>
      <c r="AXJ21" s="18"/>
      <c r="AXK21" s="18"/>
      <c r="AXL21" s="18"/>
      <c r="AXM21" s="18"/>
      <c r="AXN21" s="18"/>
      <c r="AXO21" s="18"/>
      <c r="AXP21" s="18"/>
      <c r="AXQ21" s="18"/>
      <c r="AXR21" s="18"/>
      <c r="AXS21" s="18"/>
      <c r="AXT21" s="18"/>
      <c r="AXU21" s="18"/>
      <c r="AXV21" s="18"/>
      <c r="AXW21" s="18"/>
      <c r="AXX21" s="18"/>
      <c r="AXY21" s="18"/>
      <c r="AXZ21" s="18"/>
      <c r="AYA21" s="18"/>
      <c r="AYB21" s="18"/>
      <c r="AYC21" s="18"/>
      <c r="AYD21" s="18"/>
      <c r="AYE21" s="18"/>
      <c r="AYF21" s="18"/>
      <c r="AYG21" s="18"/>
      <c r="AYH21" s="18"/>
      <c r="AYI21" s="18"/>
      <c r="AYJ21" s="18"/>
      <c r="AYK21" s="18"/>
      <c r="AYL21" s="18"/>
      <c r="AYM21" s="18"/>
      <c r="AYN21" s="18"/>
      <c r="AYO21" s="18"/>
      <c r="AYP21" s="18"/>
      <c r="AYQ21" s="18"/>
      <c r="AYR21" s="18"/>
      <c r="AYS21" s="18"/>
      <c r="AYT21" s="18"/>
      <c r="AYU21" s="18"/>
      <c r="AYV21" s="18"/>
      <c r="AYW21" s="18"/>
      <c r="AYX21" s="18"/>
      <c r="AYY21" s="18"/>
      <c r="AYZ21" s="18"/>
      <c r="AZA21" s="18"/>
      <c r="AZB21" s="18"/>
      <c r="AZC21" s="18"/>
      <c r="AZD21" s="18"/>
      <c r="AZE21" s="18"/>
      <c r="AZF21" s="18"/>
      <c r="AZG21" s="18"/>
      <c r="AZH21" s="18"/>
      <c r="AZI21" s="18"/>
      <c r="AZJ21" s="18"/>
      <c r="AZK21" s="18"/>
      <c r="AZL21" s="18"/>
      <c r="AZM21" s="18"/>
      <c r="AZN21" s="18"/>
      <c r="AZO21" s="18"/>
      <c r="AZP21" s="18"/>
      <c r="AZQ21" s="18"/>
      <c r="AZR21" s="18"/>
      <c r="AZS21" s="18"/>
      <c r="AZT21" s="18"/>
      <c r="AZU21" s="18"/>
      <c r="AZV21" s="18"/>
      <c r="AZW21" s="18"/>
      <c r="AZX21" s="18"/>
      <c r="AZY21" s="18"/>
      <c r="AZZ21" s="18"/>
      <c r="BAA21" s="18"/>
      <c r="BAB21" s="18"/>
      <c r="BAC21" s="18"/>
      <c r="BAD21" s="18"/>
      <c r="BAE21" s="18"/>
      <c r="BAF21" s="18"/>
      <c r="BAG21" s="18"/>
      <c r="BAH21" s="18"/>
      <c r="BAI21" s="18"/>
      <c r="BAJ21" s="18"/>
      <c r="BAK21" s="18"/>
      <c r="BAL21" s="18"/>
      <c r="BAM21" s="18"/>
      <c r="BAN21" s="18"/>
      <c r="BAO21" s="18"/>
      <c r="BAP21" s="18"/>
      <c r="BAQ21" s="18"/>
      <c r="BAR21" s="18"/>
      <c r="BAS21" s="18"/>
      <c r="BAT21" s="18"/>
      <c r="BAU21" s="18"/>
      <c r="BAV21" s="18"/>
      <c r="BAW21" s="18"/>
      <c r="BAX21" s="18"/>
      <c r="BAY21" s="18"/>
      <c r="BAZ21" s="18"/>
      <c r="BBA21" s="18"/>
      <c r="BBB21" s="18"/>
      <c r="BBC21" s="18"/>
      <c r="BBD21" s="18"/>
      <c r="BBE21" s="18"/>
      <c r="BBF21" s="18"/>
      <c r="BBG21" s="18"/>
      <c r="BBH21" s="18"/>
      <c r="BBI21" s="18"/>
      <c r="BBJ21" s="18"/>
      <c r="BBK21" s="18"/>
      <c r="BBL21" s="18"/>
      <c r="BBM21" s="18"/>
      <c r="BBN21" s="18"/>
      <c r="BBO21" s="18"/>
      <c r="BBP21" s="18"/>
      <c r="BBQ21" s="18"/>
      <c r="BBR21" s="18"/>
      <c r="BBS21" s="18"/>
      <c r="BBT21" s="18"/>
      <c r="BBU21" s="18"/>
      <c r="BBV21" s="18"/>
      <c r="BBW21" s="18"/>
      <c r="BBX21" s="18"/>
      <c r="BBY21" s="18"/>
      <c r="BBZ21" s="18"/>
      <c r="BCA21" s="18"/>
      <c r="BCB21" s="18"/>
      <c r="BCC21" s="18"/>
      <c r="BCD21" s="18"/>
      <c r="BCE21" s="18"/>
      <c r="BCF21" s="18"/>
      <c r="BCG21" s="18"/>
      <c r="BCH21" s="18"/>
      <c r="BCI21" s="18"/>
      <c r="BCJ21" s="18"/>
      <c r="BCK21" s="18"/>
      <c r="BCL21" s="18"/>
      <c r="BCM21" s="18"/>
      <c r="BCN21" s="18"/>
      <c r="BCO21" s="18"/>
      <c r="BCP21" s="18"/>
      <c r="BCQ21" s="18"/>
      <c r="BCR21" s="18"/>
      <c r="BCS21" s="18"/>
      <c r="BCT21" s="18"/>
      <c r="BCU21" s="18"/>
      <c r="BCV21" s="18"/>
      <c r="BCW21" s="18"/>
      <c r="BCX21" s="18"/>
      <c r="BCY21" s="18"/>
      <c r="BCZ21" s="18"/>
      <c r="BDA21" s="18"/>
      <c r="BDB21" s="18"/>
      <c r="BDC21" s="18"/>
      <c r="BDD21" s="18"/>
      <c r="BDE21" s="18"/>
      <c r="BDF21" s="18"/>
      <c r="BDG21" s="18"/>
      <c r="BDH21" s="18"/>
      <c r="BDI21" s="18"/>
      <c r="BDJ21" s="18"/>
      <c r="BDK21" s="18"/>
      <c r="BDL21" s="18"/>
      <c r="BDM21" s="18"/>
      <c r="BDN21" s="18"/>
      <c r="BDO21" s="18"/>
      <c r="BDP21" s="18"/>
      <c r="BDQ21" s="18"/>
      <c r="BDR21" s="18"/>
      <c r="BDS21" s="18"/>
      <c r="BDT21" s="18"/>
      <c r="BDU21" s="18"/>
      <c r="BDV21" s="18"/>
      <c r="BDW21" s="18"/>
      <c r="BDX21" s="18"/>
      <c r="BDY21" s="18"/>
      <c r="BDZ21" s="18"/>
      <c r="BEA21" s="18"/>
      <c r="BEB21" s="18"/>
      <c r="BEC21" s="18"/>
      <c r="BED21" s="18"/>
      <c r="BEE21" s="18"/>
      <c r="BEF21" s="18"/>
      <c r="BEG21" s="18"/>
      <c r="BEH21" s="18"/>
      <c r="BEI21" s="18"/>
      <c r="BEJ21" s="18"/>
      <c r="BEK21" s="18"/>
      <c r="BEL21" s="18"/>
      <c r="BEM21" s="18"/>
      <c r="BEN21" s="18"/>
      <c r="BEO21" s="18"/>
      <c r="BEP21" s="18"/>
      <c r="BEQ21" s="18"/>
      <c r="BER21" s="18"/>
      <c r="BES21" s="18"/>
      <c r="BET21" s="18"/>
      <c r="BEU21" s="18"/>
      <c r="BEV21" s="18"/>
      <c r="BEW21" s="18"/>
      <c r="BEX21" s="18"/>
      <c r="BEY21" s="18"/>
      <c r="BEZ21" s="18"/>
      <c r="BFA21" s="18"/>
      <c r="BFB21" s="18"/>
      <c r="BFC21" s="18"/>
      <c r="BFD21" s="18"/>
      <c r="BFE21" s="18"/>
      <c r="BFF21" s="18"/>
      <c r="BFG21" s="18"/>
      <c r="BFH21" s="18"/>
      <c r="BFI21" s="18"/>
      <c r="BFJ21" s="18"/>
      <c r="BFK21" s="18"/>
      <c r="BFL21" s="18"/>
      <c r="BFM21" s="18"/>
      <c r="BFN21" s="18"/>
      <c r="BFO21" s="18"/>
      <c r="BFP21" s="18"/>
      <c r="BFQ21" s="18"/>
      <c r="BFR21" s="18"/>
      <c r="BFS21" s="18"/>
      <c r="BFT21" s="18"/>
      <c r="BFU21" s="18"/>
      <c r="BFV21" s="18"/>
      <c r="BFW21" s="18"/>
      <c r="BFX21" s="18"/>
      <c r="BFY21" s="18"/>
      <c r="BFZ21" s="18"/>
      <c r="BGA21" s="18"/>
      <c r="BGB21" s="18"/>
      <c r="BGC21" s="18"/>
      <c r="BGD21" s="18"/>
      <c r="BGE21" s="18"/>
      <c r="BGF21" s="18"/>
      <c r="BGG21" s="18"/>
      <c r="BGH21" s="18"/>
      <c r="BGI21" s="18"/>
      <c r="BGJ21" s="18"/>
      <c r="BGK21" s="18"/>
      <c r="BGL21" s="18"/>
      <c r="BGM21" s="18"/>
      <c r="BGN21" s="18"/>
      <c r="BGO21" s="18"/>
      <c r="BGP21" s="18"/>
      <c r="BGQ21" s="18"/>
      <c r="BGR21" s="18"/>
      <c r="BGS21" s="18"/>
      <c r="BGT21" s="18"/>
      <c r="BGU21" s="18"/>
      <c r="BGV21" s="18"/>
      <c r="BGW21" s="18"/>
      <c r="BGX21" s="18"/>
      <c r="BGY21" s="18"/>
      <c r="BGZ21" s="18"/>
      <c r="BHA21" s="18"/>
      <c r="BHB21" s="18"/>
      <c r="BHC21" s="18"/>
      <c r="BHD21" s="18"/>
      <c r="BHE21" s="18"/>
      <c r="BHF21" s="18"/>
      <c r="BHG21" s="18"/>
      <c r="BHH21" s="18"/>
      <c r="BHI21" s="18"/>
      <c r="BHJ21" s="18"/>
      <c r="BHK21" s="18"/>
      <c r="BHL21" s="18"/>
      <c r="BHM21" s="18"/>
      <c r="BHN21" s="18"/>
      <c r="BHO21" s="18"/>
      <c r="BHP21" s="18"/>
      <c r="BHQ21" s="18"/>
      <c r="BHR21" s="18"/>
      <c r="BHS21" s="18"/>
      <c r="BHT21" s="18"/>
      <c r="BHU21" s="18"/>
      <c r="BHV21" s="18"/>
      <c r="BHW21" s="18"/>
      <c r="BHX21" s="18"/>
      <c r="BHY21" s="18"/>
      <c r="BHZ21" s="18"/>
      <c r="BIA21" s="18"/>
      <c r="BIB21" s="18"/>
      <c r="BIC21" s="18"/>
      <c r="BID21" s="18"/>
      <c r="BIE21" s="18"/>
      <c r="BIF21" s="18"/>
      <c r="BIG21" s="18"/>
      <c r="BIH21" s="18"/>
      <c r="BII21" s="18"/>
      <c r="BIJ21" s="18"/>
      <c r="BIK21" s="18"/>
      <c r="BIL21" s="18"/>
      <c r="BIM21" s="18"/>
      <c r="BIN21" s="18"/>
      <c r="BIO21" s="18"/>
      <c r="BIP21" s="18"/>
      <c r="BIQ21" s="18"/>
      <c r="BIR21" s="18"/>
      <c r="BIS21" s="18"/>
      <c r="BIT21" s="18"/>
      <c r="BIU21" s="18"/>
      <c r="BIV21" s="18"/>
      <c r="BIW21" s="18"/>
      <c r="BIX21" s="18"/>
      <c r="BIY21" s="18"/>
      <c r="BIZ21" s="18"/>
      <c r="BJA21" s="18"/>
      <c r="BJB21" s="18"/>
      <c r="BJC21" s="18"/>
      <c r="BJD21" s="18"/>
      <c r="BJE21" s="18"/>
      <c r="BJF21" s="18"/>
      <c r="BJG21" s="18"/>
      <c r="BJH21" s="18"/>
      <c r="BJI21" s="18"/>
      <c r="BJJ21" s="18"/>
      <c r="BJK21" s="18"/>
      <c r="BJL21" s="18"/>
      <c r="BJM21" s="18"/>
      <c r="BJN21" s="18"/>
      <c r="BJO21" s="18"/>
      <c r="BJP21" s="18"/>
      <c r="BJQ21" s="18"/>
      <c r="BJR21" s="18"/>
      <c r="BJS21" s="18"/>
      <c r="BJT21" s="18"/>
      <c r="BJU21" s="18"/>
      <c r="BJV21" s="18"/>
      <c r="BJW21" s="18"/>
      <c r="BJX21" s="18"/>
      <c r="BJY21" s="18"/>
      <c r="BJZ21" s="18"/>
      <c r="BKA21" s="18"/>
      <c r="BKB21" s="18"/>
      <c r="BKC21" s="18"/>
      <c r="BKD21" s="18"/>
      <c r="BKE21" s="18"/>
      <c r="BKF21" s="18"/>
      <c r="BKG21" s="18"/>
      <c r="BKH21" s="18"/>
      <c r="BKI21" s="18"/>
      <c r="BKJ21" s="18"/>
      <c r="BKK21" s="18"/>
      <c r="BKL21" s="18"/>
      <c r="BKM21" s="18"/>
      <c r="BKN21" s="18"/>
      <c r="BKO21" s="18"/>
      <c r="BKP21" s="18"/>
      <c r="BKQ21" s="18"/>
      <c r="BKR21" s="18"/>
      <c r="BKS21" s="18"/>
      <c r="BKT21" s="18"/>
      <c r="BKU21" s="18"/>
      <c r="BKV21" s="18"/>
      <c r="BKW21" s="18"/>
      <c r="BKX21" s="18"/>
      <c r="BKY21" s="18"/>
      <c r="BKZ21" s="18"/>
      <c r="BLA21" s="18"/>
      <c r="BLB21" s="18"/>
      <c r="BLC21" s="18"/>
      <c r="BLD21" s="18"/>
      <c r="BLE21" s="18"/>
      <c r="BLF21" s="18"/>
      <c r="BLG21" s="18"/>
      <c r="BLH21" s="18"/>
      <c r="BLI21" s="18"/>
      <c r="BLJ21" s="18"/>
      <c r="BLK21" s="18"/>
      <c r="BLL21" s="18"/>
      <c r="BLM21" s="18"/>
      <c r="BLN21" s="18"/>
      <c r="BLO21" s="18"/>
      <c r="BLP21" s="18"/>
      <c r="BLQ21" s="18"/>
      <c r="BLR21" s="18"/>
      <c r="BLS21" s="18"/>
      <c r="BLT21" s="18"/>
      <c r="BLU21" s="18"/>
      <c r="BLV21" s="18"/>
      <c r="BLW21" s="18"/>
      <c r="BLX21" s="18"/>
      <c r="BLY21" s="18"/>
      <c r="BLZ21" s="18"/>
      <c r="BMA21" s="18"/>
      <c r="BMB21" s="18"/>
      <c r="BMC21" s="18"/>
      <c r="BMD21" s="18"/>
      <c r="BME21" s="18"/>
      <c r="BMF21" s="18"/>
      <c r="BMG21" s="18"/>
      <c r="BMH21" s="18"/>
      <c r="BMI21" s="18"/>
      <c r="BMJ21" s="18"/>
      <c r="BMK21" s="18"/>
      <c r="BML21" s="18"/>
      <c r="BMM21" s="18"/>
      <c r="BMN21" s="18"/>
      <c r="BMO21" s="18"/>
      <c r="BMP21" s="18"/>
      <c r="BMQ21" s="18"/>
      <c r="BMR21" s="18"/>
      <c r="BMS21" s="18"/>
      <c r="BMT21" s="18"/>
    </row>
    <row r="22" spans="1:1710" s="115" customFormat="1" ht="16.149999999999999" customHeight="1" x14ac:dyDescent="0.2">
      <c r="A22" s="304" t="s">
        <v>304</v>
      </c>
      <c r="B22" s="305"/>
      <c r="C22" s="154"/>
      <c r="D22" s="155"/>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c r="LI22" s="18"/>
      <c r="LJ22" s="18"/>
      <c r="LK22" s="18"/>
      <c r="LL22" s="18"/>
      <c r="LM22" s="18"/>
      <c r="LN22" s="18"/>
      <c r="LO22" s="18"/>
      <c r="LP22" s="18"/>
      <c r="LQ22" s="18"/>
      <c r="LR22" s="18"/>
      <c r="LS22" s="18"/>
      <c r="LT22" s="18"/>
      <c r="LU22" s="18"/>
      <c r="LV22" s="18"/>
      <c r="LW22" s="18"/>
      <c r="LX22" s="18"/>
      <c r="LY22" s="18"/>
      <c r="LZ22" s="18"/>
      <c r="MA22" s="18"/>
      <c r="MB22" s="18"/>
      <c r="MC22" s="18"/>
      <c r="MD22" s="18"/>
      <c r="ME22" s="18"/>
      <c r="MF22" s="18"/>
      <c r="MG22" s="18"/>
      <c r="MH22" s="18"/>
      <c r="MI22" s="18"/>
      <c r="MJ22" s="18"/>
      <c r="MK22" s="18"/>
      <c r="ML22" s="18"/>
      <c r="MM22" s="18"/>
      <c r="MN22" s="18"/>
      <c r="MO22" s="18"/>
      <c r="MP22" s="18"/>
      <c r="MQ22" s="18"/>
      <c r="MR22" s="18"/>
      <c r="MS22" s="18"/>
      <c r="MT22" s="18"/>
      <c r="MU22" s="18"/>
      <c r="MV22" s="18"/>
      <c r="MW22" s="18"/>
      <c r="MX22" s="18"/>
      <c r="MY22" s="18"/>
      <c r="MZ22" s="18"/>
      <c r="NA22" s="18"/>
      <c r="NB22" s="18"/>
      <c r="NC22" s="18"/>
      <c r="ND22" s="18"/>
      <c r="NE22" s="18"/>
      <c r="NF22" s="18"/>
      <c r="NG22" s="18"/>
      <c r="NH22" s="18"/>
      <c r="NI22" s="18"/>
      <c r="NJ22" s="18"/>
      <c r="NK22" s="18"/>
      <c r="NL22" s="18"/>
      <c r="NM22" s="18"/>
      <c r="NN22" s="18"/>
      <c r="NO22" s="18"/>
      <c r="NP22" s="18"/>
      <c r="NQ22" s="18"/>
      <c r="NR22" s="18"/>
      <c r="NS22" s="18"/>
      <c r="NT22" s="18"/>
      <c r="NU22" s="18"/>
      <c r="NV22" s="18"/>
      <c r="NW22" s="18"/>
      <c r="NX22" s="18"/>
      <c r="NY22" s="18"/>
      <c r="NZ22" s="18"/>
      <c r="OA22" s="18"/>
      <c r="OB22" s="18"/>
      <c r="OC22" s="18"/>
      <c r="OD22" s="18"/>
      <c r="OE22" s="18"/>
      <c r="OF22" s="18"/>
      <c r="OG22" s="18"/>
      <c r="OH22" s="18"/>
      <c r="OI22" s="18"/>
      <c r="OJ22" s="18"/>
      <c r="OK22" s="18"/>
      <c r="OL22" s="18"/>
      <c r="OM22" s="18"/>
      <c r="ON22" s="18"/>
      <c r="OO22" s="18"/>
      <c r="OP22" s="18"/>
      <c r="OQ22" s="18"/>
      <c r="OR22" s="18"/>
      <c r="OS22" s="18"/>
      <c r="OT22" s="18"/>
      <c r="OU22" s="18"/>
      <c r="OV22" s="18"/>
      <c r="OW22" s="18"/>
      <c r="OX22" s="18"/>
      <c r="OY22" s="18"/>
      <c r="OZ22" s="18"/>
      <c r="PA22" s="18"/>
      <c r="PB22" s="18"/>
      <c r="PC22" s="18"/>
      <c r="PD22" s="18"/>
      <c r="PE22" s="18"/>
      <c r="PF22" s="18"/>
      <c r="PG22" s="18"/>
      <c r="PH22" s="18"/>
      <c r="PI22" s="18"/>
      <c r="PJ22" s="18"/>
      <c r="PK22" s="18"/>
      <c r="PL22" s="18"/>
      <c r="PM22" s="18"/>
      <c r="PN22" s="18"/>
      <c r="PO22" s="18"/>
      <c r="PP22" s="18"/>
      <c r="PQ22" s="18"/>
      <c r="PR22" s="18"/>
      <c r="PS22" s="18"/>
      <c r="PT22" s="18"/>
      <c r="PU22" s="18"/>
      <c r="PV22" s="18"/>
      <c r="PW22" s="18"/>
      <c r="PX22" s="18"/>
      <c r="PY22" s="18"/>
      <c r="PZ22" s="18"/>
      <c r="QA22" s="18"/>
      <c r="QB22" s="18"/>
      <c r="QC22" s="18"/>
      <c r="QD22" s="18"/>
      <c r="QE22" s="18"/>
      <c r="QF22" s="18"/>
      <c r="QG22" s="18"/>
      <c r="QH22" s="18"/>
      <c r="QI22" s="18"/>
      <c r="QJ22" s="18"/>
      <c r="QK22" s="18"/>
      <c r="QL22" s="18"/>
      <c r="QM22" s="18"/>
      <c r="QN22" s="18"/>
      <c r="QO22" s="18"/>
      <c r="QP22" s="18"/>
      <c r="QQ22" s="18"/>
      <c r="QR22" s="18"/>
      <c r="QS22" s="18"/>
      <c r="QT22" s="18"/>
      <c r="QU22" s="18"/>
      <c r="QV22" s="18"/>
      <c r="QW22" s="18"/>
      <c r="QX22" s="18"/>
      <c r="QY22" s="18"/>
      <c r="QZ22" s="18"/>
      <c r="RA22" s="18"/>
      <c r="RB22" s="18"/>
      <c r="RC22" s="18"/>
      <c r="RD22" s="18"/>
      <c r="RE22" s="18"/>
      <c r="RF22" s="18"/>
      <c r="RG22" s="18"/>
      <c r="RH22" s="18"/>
      <c r="RI22" s="18"/>
      <c r="RJ22" s="18"/>
      <c r="RK22" s="18"/>
      <c r="RL22" s="18"/>
      <c r="RM22" s="18"/>
      <c r="RN22" s="18"/>
      <c r="RO22" s="18"/>
      <c r="RP22" s="18"/>
      <c r="RQ22" s="18"/>
      <c r="RR22" s="18"/>
      <c r="RS22" s="18"/>
      <c r="RT22" s="18"/>
      <c r="RU22" s="18"/>
      <c r="RV22" s="18"/>
      <c r="RW22" s="18"/>
      <c r="RX22" s="18"/>
      <c r="RY22" s="18"/>
      <c r="RZ22" s="18"/>
      <c r="SA22" s="18"/>
      <c r="SB22" s="18"/>
      <c r="SC22" s="18"/>
      <c r="SD22" s="18"/>
      <c r="SE22" s="18"/>
      <c r="SF22" s="18"/>
      <c r="SG22" s="18"/>
      <c r="SH22" s="18"/>
      <c r="SI22" s="18"/>
      <c r="SJ22" s="18"/>
      <c r="SK22" s="18"/>
      <c r="SL22" s="18"/>
      <c r="SM22" s="18"/>
      <c r="SN22" s="18"/>
      <c r="SO22" s="18"/>
      <c r="SP22" s="18"/>
      <c r="SQ22" s="18"/>
      <c r="SR22" s="18"/>
      <c r="SS22" s="18"/>
      <c r="ST22" s="18"/>
      <c r="SU22" s="18"/>
      <c r="SV22" s="18"/>
      <c r="SW22" s="18"/>
      <c r="SX22" s="18"/>
      <c r="SY22" s="18"/>
      <c r="SZ22" s="18"/>
      <c r="TA22" s="18"/>
      <c r="TB22" s="18"/>
      <c r="TC22" s="18"/>
      <c r="TD22" s="18"/>
      <c r="TE22" s="18"/>
      <c r="TF22" s="18"/>
      <c r="TG22" s="18"/>
      <c r="TH22" s="18"/>
      <c r="TI22" s="18"/>
      <c r="TJ22" s="18"/>
      <c r="TK22" s="18"/>
      <c r="TL22" s="18"/>
      <c r="TM22" s="18"/>
      <c r="TN22" s="18"/>
      <c r="TO22" s="18"/>
      <c r="TP22" s="18"/>
      <c r="TQ22" s="18"/>
      <c r="TR22" s="18"/>
      <c r="TS22" s="18"/>
      <c r="TT22" s="18"/>
      <c r="TU22" s="18"/>
      <c r="TV22" s="18"/>
      <c r="TW22" s="18"/>
      <c r="TX22" s="18"/>
      <c r="TY22" s="18"/>
      <c r="TZ22" s="18"/>
      <c r="UA22" s="18"/>
      <c r="UB22" s="18"/>
      <c r="UC22" s="18"/>
      <c r="UD22" s="18"/>
      <c r="UE22" s="18"/>
      <c r="UF22" s="18"/>
      <c r="UG22" s="18"/>
      <c r="UH22" s="18"/>
      <c r="UI22" s="18"/>
      <c r="UJ22" s="18"/>
      <c r="UK22" s="18"/>
      <c r="UL22" s="18"/>
      <c r="UM22" s="18"/>
      <c r="UN22" s="18"/>
      <c r="UO22" s="18"/>
      <c r="UP22" s="18"/>
      <c r="UQ22" s="18"/>
      <c r="UR22" s="18"/>
      <c r="US22" s="18"/>
      <c r="UT22" s="18"/>
      <c r="UU22" s="18"/>
      <c r="UV22" s="18"/>
      <c r="UW22" s="18"/>
      <c r="UX22" s="18"/>
      <c r="UY22" s="18"/>
      <c r="UZ22" s="18"/>
      <c r="VA22" s="18"/>
      <c r="VB22" s="18"/>
      <c r="VC22" s="18"/>
      <c r="VD22" s="18"/>
      <c r="VE22" s="18"/>
      <c r="VF22" s="18"/>
      <c r="VG22" s="18"/>
      <c r="VH22" s="18"/>
      <c r="VI22" s="18"/>
      <c r="VJ22" s="18"/>
      <c r="VK22" s="18"/>
      <c r="VL22" s="18"/>
      <c r="VM22" s="18"/>
      <c r="VN22" s="18"/>
      <c r="VO22" s="18"/>
      <c r="VP22" s="18"/>
      <c r="VQ22" s="18"/>
      <c r="VR22" s="18"/>
      <c r="VS22" s="18"/>
      <c r="VT22" s="18"/>
      <c r="VU22" s="18"/>
      <c r="VV22" s="18"/>
      <c r="VW22" s="18"/>
      <c r="VX22" s="18"/>
      <c r="VY22" s="18"/>
      <c r="VZ22" s="18"/>
      <c r="WA22" s="18"/>
      <c r="WB22" s="18"/>
      <c r="WC22" s="18"/>
      <c r="WD22" s="18"/>
      <c r="WE22" s="18"/>
      <c r="WF22" s="18"/>
      <c r="WG22" s="18"/>
      <c r="WH22" s="18"/>
      <c r="WI22" s="18"/>
      <c r="WJ22" s="18"/>
      <c r="WK22" s="18"/>
      <c r="WL22" s="18"/>
      <c r="WM22" s="18"/>
      <c r="WN22" s="18"/>
      <c r="WO22" s="18"/>
      <c r="WP22" s="18"/>
      <c r="WQ22" s="18"/>
      <c r="WR22" s="18"/>
      <c r="WS22" s="18"/>
      <c r="WT22" s="18"/>
      <c r="WU22" s="18"/>
      <c r="WV22" s="18"/>
      <c r="WW22" s="18"/>
      <c r="WX22" s="18"/>
      <c r="WY22" s="18"/>
      <c r="WZ22" s="18"/>
      <c r="XA22" s="18"/>
      <c r="XB22" s="18"/>
      <c r="XC22" s="18"/>
      <c r="XD22" s="18"/>
      <c r="XE22" s="18"/>
      <c r="XF22" s="18"/>
      <c r="XG22" s="18"/>
      <c r="XH22" s="18"/>
      <c r="XI22" s="18"/>
      <c r="XJ22" s="18"/>
      <c r="XK22" s="18"/>
      <c r="XL22" s="18"/>
      <c r="XM22" s="18"/>
      <c r="XN22" s="18"/>
      <c r="XO22" s="18"/>
      <c r="XP22" s="18"/>
      <c r="XQ22" s="18"/>
      <c r="XR22" s="18"/>
      <c r="XS22" s="18"/>
      <c r="XT22" s="18"/>
      <c r="XU22" s="18"/>
      <c r="XV22" s="18"/>
      <c r="XW22" s="18"/>
      <c r="XX22" s="18"/>
      <c r="XY22" s="18"/>
      <c r="XZ22" s="18"/>
      <c r="YA22" s="18"/>
      <c r="YB22" s="18"/>
      <c r="YC22" s="18"/>
      <c r="YD22" s="18"/>
      <c r="YE22" s="18"/>
      <c r="YF22" s="18"/>
      <c r="YG22" s="18"/>
      <c r="YH22" s="18"/>
      <c r="YI22" s="18"/>
      <c r="YJ22" s="18"/>
      <c r="YK22" s="18"/>
      <c r="YL22" s="18"/>
      <c r="YM22" s="18"/>
      <c r="YN22" s="18"/>
      <c r="YO22" s="18"/>
      <c r="YP22" s="18"/>
      <c r="YQ22" s="18"/>
      <c r="YR22" s="18"/>
      <c r="YS22" s="18"/>
      <c r="YT22" s="18"/>
      <c r="YU22" s="18"/>
      <c r="YV22" s="18"/>
      <c r="YW22" s="18"/>
      <c r="YX22" s="18"/>
      <c r="YY22" s="18"/>
      <c r="YZ22" s="18"/>
      <c r="ZA22" s="18"/>
      <c r="ZB22" s="18"/>
      <c r="ZC22" s="18"/>
      <c r="ZD22" s="18"/>
      <c r="ZE22" s="18"/>
      <c r="ZF22" s="18"/>
      <c r="ZG22" s="18"/>
      <c r="ZH22" s="18"/>
      <c r="ZI22" s="18"/>
      <c r="ZJ22" s="18"/>
      <c r="ZK22" s="18"/>
      <c r="ZL22" s="18"/>
      <c r="ZM22" s="18"/>
      <c r="ZN22" s="18"/>
      <c r="ZO22" s="18"/>
      <c r="ZP22" s="18"/>
      <c r="ZQ22" s="18"/>
      <c r="ZR22" s="18"/>
      <c r="ZS22" s="18"/>
      <c r="ZT22" s="18"/>
      <c r="ZU22" s="18"/>
      <c r="ZV22" s="18"/>
      <c r="ZW22" s="18"/>
      <c r="ZX22" s="18"/>
      <c r="ZY22" s="18"/>
      <c r="ZZ22" s="18"/>
      <c r="AAA22" s="18"/>
      <c r="AAB22" s="18"/>
      <c r="AAC22" s="18"/>
      <c r="AAD22" s="18"/>
      <c r="AAE22" s="18"/>
      <c r="AAF22" s="18"/>
      <c r="AAG22" s="18"/>
      <c r="AAH22" s="18"/>
      <c r="AAI22" s="18"/>
      <c r="AAJ22" s="18"/>
      <c r="AAK22" s="18"/>
      <c r="AAL22" s="18"/>
      <c r="AAM22" s="18"/>
      <c r="AAN22" s="18"/>
      <c r="AAO22" s="18"/>
      <c r="AAP22" s="18"/>
      <c r="AAQ22" s="18"/>
      <c r="AAR22" s="18"/>
      <c r="AAS22" s="18"/>
      <c r="AAT22" s="18"/>
      <c r="AAU22" s="18"/>
      <c r="AAV22" s="18"/>
      <c r="AAW22" s="18"/>
      <c r="AAX22" s="18"/>
      <c r="AAY22" s="18"/>
      <c r="AAZ22" s="18"/>
      <c r="ABA22" s="18"/>
      <c r="ABB22" s="18"/>
      <c r="ABC22" s="18"/>
      <c r="ABD22" s="18"/>
      <c r="ABE22" s="18"/>
      <c r="ABF22" s="18"/>
      <c r="ABG22" s="18"/>
      <c r="ABH22" s="18"/>
      <c r="ABI22" s="18"/>
      <c r="ABJ22" s="18"/>
      <c r="ABK22" s="18"/>
      <c r="ABL22" s="18"/>
      <c r="ABM22" s="18"/>
      <c r="ABN22" s="18"/>
      <c r="ABO22" s="18"/>
      <c r="ABP22" s="18"/>
      <c r="ABQ22" s="18"/>
      <c r="ABR22" s="18"/>
      <c r="ABS22" s="18"/>
      <c r="ABT22" s="18"/>
      <c r="ABU22" s="18"/>
      <c r="ABV22" s="18"/>
      <c r="ABW22" s="18"/>
      <c r="ABX22" s="18"/>
      <c r="ABY22" s="18"/>
      <c r="ABZ22" s="18"/>
      <c r="ACA22" s="18"/>
      <c r="ACB22" s="18"/>
      <c r="ACC22" s="18"/>
      <c r="ACD22" s="18"/>
      <c r="ACE22" s="18"/>
      <c r="ACF22" s="18"/>
      <c r="ACG22" s="18"/>
      <c r="ACH22" s="18"/>
      <c r="ACI22" s="18"/>
      <c r="ACJ22" s="18"/>
      <c r="ACK22" s="18"/>
      <c r="ACL22" s="18"/>
      <c r="ACM22" s="18"/>
      <c r="ACN22" s="18"/>
      <c r="ACO22" s="18"/>
      <c r="ACP22" s="18"/>
      <c r="ACQ22" s="18"/>
      <c r="ACR22" s="18"/>
      <c r="ACS22" s="18"/>
      <c r="ACT22" s="18"/>
      <c r="ACU22" s="18"/>
      <c r="ACV22" s="18"/>
      <c r="ACW22" s="18"/>
      <c r="ACX22" s="18"/>
      <c r="ACY22" s="18"/>
      <c r="ACZ22" s="18"/>
      <c r="ADA22" s="18"/>
      <c r="ADB22" s="18"/>
      <c r="ADC22" s="18"/>
      <c r="ADD22" s="18"/>
      <c r="ADE22" s="18"/>
      <c r="ADF22" s="18"/>
      <c r="ADG22" s="18"/>
      <c r="ADH22" s="18"/>
      <c r="ADI22" s="18"/>
      <c r="ADJ22" s="18"/>
      <c r="ADK22" s="18"/>
      <c r="ADL22" s="18"/>
      <c r="ADM22" s="18"/>
      <c r="ADN22" s="18"/>
      <c r="ADO22" s="18"/>
      <c r="ADP22" s="18"/>
      <c r="ADQ22" s="18"/>
      <c r="ADR22" s="18"/>
      <c r="ADS22" s="18"/>
      <c r="ADT22" s="18"/>
      <c r="ADU22" s="18"/>
      <c r="ADV22" s="18"/>
      <c r="ADW22" s="18"/>
      <c r="ADX22" s="18"/>
      <c r="ADY22" s="18"/>
      <c r="ADZ22" s="18"/>
      <c r="AEA22" s="18"/>
      <c r="AEB22" s="18"/>
      <c r="AEC22" s="18"/>
      <c r="AED22" s="18"/>
      <c r="AEE22" s="18"/>
      <c r="AEF22" s="18"/>
      <c r="AEG22" s="18"/>
      <c r="AEH22" s="18"/>
      <c r="AEI22" s="18"/>
      <c r="AEJ22" s="18"/>
      <c r="AEK22" s="18"/>
      <c r="AEL22" s="18"/>
      <c r="AEM22" s="18"/>
      <c r="AEN22" s="18"/>
      <c r="AEO22" s="18"/>
      <c r="AEP22" s="18"/>
      <c r="AEQ22" s="18"/>
      <c r="AER22" s="18"/>
      <c r="AES22" s="18"/>
      <c r="AET22" s="18"/>
      <c r="AEU22" s="18"/>
      <c r="AEV22" s="18"/>
      <c r="AEW22" s="18"/>
      <c r="AEX22" s="18"/>
      <c r="AEY22" s="18"/>
      <c r="AEZ22" s="18"/>
      <c r="AFA22" s="18"/>
      <c r="AFB22" s="18"/>
      <c r="AFC22" s="18"/>
      <c r="AFD22" s="18"/>
      <c r="AFE22" s="18"/>
      <c r="AFF22" s="18"/>
      <c r="AFG22" s="18"/>
      <c r="AFH22" s="18"/>
      <c r="AFI22" s="18"/>
      <c r="AFJ22" s="18"/>
      <c r="AFK22" s="18"/>
      <c r="AFL22" s="18"/>
      <c r="AFM22" s="18"/>
      <c r="AFN22" s="18"/>
      <c r="AFO22" s="18"/>
      <c r="AFP22" s="18"/>
      <c r="AFQ22" s="18"/>
      <c r="AFR22" s="18"/>
      <c r="AFS22" s="18"/>
      <c r="AFT22" s="18"/>
      <c r="AFU22" s="18"/>
      <c r="AFV22" s="18"/>
      <c r="AFW22" s="18"/>
      <c r="AFX22" s="18"/>
      <c r="AFY22" s="18"/>
      <c r="AFZ22" s="18"/>
      <c r="AGA22" s="18"/>
      <c r="AGB22" s="18"/>
      <c r="AGC22" s="18"/>
      <c r="AGD22" s="18"/>
      <c r="AGE22" s="18"/>
      <c r="AGF22" s="18"/>
      <c r="AGG22" s="18"/>
      <c r="AGH22" s="18"/>
      <c r="AGI22" s="18"/>
      <c r="AGJ22" s="18"/>
      <c r="AGK22" s="18"/>
      <c r="AGL22" s="18"/>
      <c r="AGM22" s="18"/>
      <c r="AGN22" s="18"/>
      <c r="AGO22" s="18"/>
      <c r="AGP22" s="18"/>
      <c r="AGQ22" s="18"/>
      <c r="AGR22" s="18"/>
      <c r="AGS22" s="18"/>
      <c r="AGT22" s="18"/>
      <c r="AGU22" s="18"/>
      <c r="AGV22" s="18"/>
      <c r="AGW22" s="18"/>
      <c r="AGX22" s="18"/>
      <c r="AGY22" s="18"/>
      <c r="AGZ22" s="18"/>
      <c r="AHA22" s="18"/>
      <c r="AHB22" s="18"/>
      <c r="AHC22" s="18"/>
      <c r="AHD22" s="18"/>
      <c r="AHE22" s="18"/>
      <c r="AHF22" s="18"/>
      <c r="AHG22" s="18"/>
      <c r="AHH22" s="18"/>
      <c r="AHI22" s="18"/>
      <c r="AHJ22" s="18"/>
      <c r="AHK22" s="18"/>
      <c r="AHL22" s="18"/>
      <c r="AHM22" s="18"/>
      <c r="AHN22" s="18"/>
      <c r="AHO22" s="18"/>
      <c r="AHP22" s="18"/>
      <c r="AHQ22" s="18"/>
      <c r="AHR22" s="18"/>
      <c r="AHS22" s="18"/>
      <c r="AHT22" s="18"/>
      <c r="AHU22" s="18"/>
      <c r="AHV22" s="18"/>
      <c r="AHW22" s="18"/>
      <c r="AHX22" s="18"/>
      <c r="AHY22" s="18"/>
      <c r="AHZ22" s="18"/>
      <c r="AIA22" s="18"/>
      <c r="AIB22" s="18"/>
      <c r="AIC22" s="18"/>
      <c r="AID22" s="18"/>
      <c r="AIE22" s="18"/>
      <c r="AIF22" s="18"/>
      <c r="AIG22" s="18"/>
      <c r="AIH22" s="18"/>
      <c r="AII22" s="18"/>
      <c r="AIJ22" s="18"/>
      <c r="AIK22" s="18"/>
      <c r="AIL22" s="18"/>
      <c r="AIM22" s="18"/>
      <c r="AIN22" s="18"/>
      <c r="AIO22" s="18"/>
      <c r="AIP22" s="18"/>
      <c r="AIQ22" s="18"/>
      <c r="AIR22" s="18"/>
      <c r="AIS22" s="18"/>
      <c r="AIT22" s="18"/>
      <c r="AIU22" s="18"/>
      <c r="AIV22" s="18"/>
      <c r="AIW22" s="18"/>
      <c r="AIX22" s="18"/>
      <c r="AIY22" s="18"/>
      <c r="AIZ22" s="18"/>
      <c r="AJA22" s="18"/>
      <c r="AJB22" s="18"/>
      <c r="AJC22" s="18"/>
      <c r="AJD22" s="18"/>
      <c r="AJE22" s="18"/>
      <c r="AJF22" s="18"/>
      <c r="AJG22" s="18"/>
      <c r="AJH22" s="18"/>
      <c r="AJI22" s="18"/>
      <c r="AJJ22" s="18"/>
      <c r="AJK22" s="18"/>
      <c r="AJL22" s="18"/>
      <c r="AJM22" s="18"/>
      <c r="AJN22" s="18"/>
      <c r="AJO22" s="18"/>
      <c r="AJP22" s="18"/>
      <c r="AJQ22" s="18"/>
      <c r="AJR22" s="18"/>
      <c r="AJS22" s="18"/>
      <c r="AJT22" s="18"/>
      <c r="AJU22" s="18"/>
      <c r="AJV22" s="18"/>
      <c r="AJW22" s="18"/>
      <c r="AJX22" s="18"/>
      <c r="AJY22" s="18"/>
      <c r="AJZ22" s="18"/>
      <c r="AKA22" s="18"/>
      <c r="AKB22" s="18"/>
      <c r="AKC22" s="18"/>
      <c r="AKD22" s="18"/>
      <c r="AKE22" s="18"/>
      <c r="AKF22" s="18"/>
      <c r="AKG22" s="18"/>
      <c r="AKH22" s="18"/>
      <c r="AKI22" s="18"/>
      <c r="AKJ22" s="18"/>
      <c r="AKK22" s="18"/>
      <c r="AKL22" s="18"/>
      <c r="AKM22" s="18"/>
      <c r="AKN22" s="18"/>
      <c r="AKO22" s="18"/>
      <c r="AKP22" s="18"/>
      <c r="AKQ22" s="18"/>
      <c r="AKR22" s="18"/>
      <c r="AKS22" s="18"/>
      <c r="AKT22" s="18"/>
      <c r="AKU22" s="18"/>
      <c r="AKV22" s="18"/>
      <c r="AKW22" s="18"/>
      <c r="AKX22" s="18"/>
      <c r="AKY22" s="18"/>
      <c r="AKZ22" s="18"/>
      <c r="ALA22" s="18"/>
      <c r="ALB22" s="18"/>
      <c r="ALC22" s="18"/>
      <c r="ALD22" s="18"/>
      <c r="ALE22" s="18"/>
      <c r="ALF22" s="18"/>
      <c r="ALG22" s="18"/>
      <c r="ALH22" s="18"/>
      <c r="ALI22" s="18"/>
      <c r="ALJ22" s="18"/>
      <c r="ALK22" s="18"/>
      <c r="ALL22" s="18"/>
      <c r="ALM22" s="18"/>
      <c r="ALN22" s="18"/>
      <c r="ALO22" s="18"/>
      <c r="ALP22" s="18"/>
      <c r="ALQ22" s="18"/>
      <c r="ALR22" s="18"/>
      <c r="ALS22" s="18"/>
      <c r="ALT22" s="18"/>
      <c r="ALU22" s="18"/>
      <c r="ALV22" s="18"/>
      <c r="ALW22" s="18"/>
      <c r="ALX22" s="18"/>
      <c r="ALY22" s="18"/>
      <c r="ALZ22" s="18"/>
      <c r="AMA22" s="18"/>
      <c r="AMB22" s="18"/>
      <c r="AMC22" s="18"/>
      <c r="AMD22" s="18"/>
      <c r="AME22" s="18"/>
      <c r="AMF22" s="18"/>
      <c r="AMG22" s="18"/>
      <c r="AMH22" s="18"/>
      <c r="AMI22" s="18"/>
      <c r="AMJ22" s="18"/>
      <c r="AMK22" s="18"/>
      <c r="AML22" s="18"/>
      <c r="AMM22" s="18"/>
      <c r="AMN22" s="18"/>
      <c r="AMO22" s="18"/>
      <c r="AMP22" s="18"/>
      <c r="AMQ22" s="18"/>
      <c r="AMR22" s="18"/>
      <c r="AMS22" s="18"/>
      <c r="AMT22" s="18"/>
      <c r="AMU22" s="18"/>
      <c r="AMV22" s="18"/>
      <c r="AMW22" s="18"/>
      <c r="AMX22" s="18"/>
      <c r="AMY22" s="18"/>
      <c r="AMZ22" s="18"/>
      <c r="ANA22" s="18"/>
      <c r="ANB22" s="18"/>
      <c r="ANC22" s="18"/>
      <c r="AND22" s="18"/>
      <c r="ANE22" s="18"/>
      <c r="ANF22" s="18"/>
      <c r="ANG22" s="18"/>
      <c r="ANH22" s="18"/>
      <c r="ANI22" s="18"/>
      <c r="ANJ22" s="18"/>
      <c r="ANK22" s="18"/>
      <c r="ANL22" s="18"/>
      <c r="ANM22" s="18"/>
      <c r="ANN22" s="18"/>
      <c r="ANO22" s="18"/>
      <c r="ANP22" s="18"/>
      <c r="ANQ22" s="18"/>
      <c r="ANR22" s="18"/>
      <c r="ANS22" s="18"/>
      <c r="ANT22" s="18"/>
      <c r="ANU22" s="18"/>
      <c r="ANV22" s="18"/>
      <c r="ANW22" s="18"/>
      <c r="ANX22" s="18"/>
      <c r="ANY22" s="18"/>
      <c r="ANZ22" s="18"/>
      <c r="AOA22" s="18"/>
      <c r="AOB22" s="18"/>
      <c r="AOC22" s="18"/>
      <c r="AOD22" s="18"/>
      <c r="AOE22" s="18"/>
      <c r="AOF22" s="18"/>
      <c r="AOG22" s="18"/>
      <c r="AOH22" s="18"/>
      <c r="AOI22" s="18"/>
      <c r="AOJ22" s="18"/>
      <c r="AOK22" s="18"/>
      <c r="AOL22" s="18"/>
      <c r="AOM22" s="18"/>
      <c r="AON22" s="18"/>
      <c r="AOO22" s="18"/>
      <c r="AOP22" s="18"/>
      <c r="AOQ22" s="18"/>
      <c r="AOR22" s="18"/>
      <c r="AOS22" s="18"/>
      <c r="AOT22" s="18"/>
      <c r="AOU22" s="18"/>
      <c r="AOV22" s="18"/>
      <c r="AOW22" s="18"/>
      <c r="AOX22" s="18"/>
      <c r="AOY22" s="18"/>
      <c r="AOZ22" s="18"/>
      <c r="APA22" s="18"/>
      <c r="APB22" s="18"/>
      <c r="APC22" s="18"/>
      <c r="APD22" s="18"/>
      <c r="APE22" s="18"/>
      <c r="APF22" s="18"/>
      <c r="APG22" s="18"/>
      <c r="APH22" s="18"/>
      <c r="API22" s="18"/>
      <c r="APJ22" s="18"/>
      <c r="APK22" s="18"/>
      <c r="APL22" s="18"/>
      <c r="APM22" s="18"/>
      <c r="APN22" s="18"/>
      <c r="APO22" s="18"/>
      <c r="APP22" s="18"/>
      <c r="APQ22" s="18"/>
      <c r="APR22" s="18"/>
      <c r="APS22" s="18"/>
      <c r="APT22" s="18"/>
      <c r="APU22" s="18"/>
      <c r="APV22" s="18"/>
      <c r="APW22" s="18"/>
      <c r="APX22" s="18"/>
      <c r="APY22" s="18"/>
      <c r="APZ22" s="18"/>
      <c r="AQA22" s="18"/>
      <c r="AQB22" s="18"/>
      <c r="AQC22" s="18"/>
      <c r="AQD22" s="18"/>
      <c r="AQE22" s="18"/>
      <c r="AQF22" s="18"/>
      <c r="AQG22" s="18"/>
      <c r="AQH22" s="18"/>
      <c r="AQI22" s="18"/>
      <c r="AQJ22" s="18"/>
      <c r="AQK22" s="18"/>
      <c r="AQL22" s="18"/>
      <c r="AQM22" s="18"/>
      <c r="AQN22" s="18"/>
      <c r="AQO22" s="18"/>
      <c r="AQP22" s="18"/>
      <c r="AQQ22" s="18"/>
      <c r="AQR22" s="18"/>
      <c r="AQS22" s="18"/>
      <c r="AQT22" s="18"/>
      <c r="AQU22" s="18"/>
      <c r="AQV22" s="18"/>
      <c r="AQW22" s="18"/>
      <c r="AQX22" s="18"/>
      <c r="AQY22" s="18"/>
      <c r="AQZ22" s="18"/>
      <c r="ARA22" s="18"/>
      <c r="ARB22" s="18"/>
      <c r="ARC22" s="18"/>
      <c r="ARD22" s="18"/>
      <c r="ARE22" s="18"/>
      <c r="ARF22" s="18"/>
      <c r="ARG22" s="18"/>
      <c r="ARH22" s="18"/>
      <c r="ARI22" s="18"/>
      <c r="ARJ22" s="18"/>
      <c r="ARK22" s="18"/>
      <c r="ARL22" s="18"/>
      <c r="ARM22" s="18"/>
      <c r="ARN22" s="18"/>
      <c r="ARO22" s="18"/>
      <c r="ARP22" s="18"/>
      <c r="ARQ22" s="18"/>
      <c r="ARR22" s="18"/>
      <c r="ARS22" s="18"/>
      <c r="ART22" s="18"/>
      <c r="ARU22" s="18"/>
      <c r="ARV22" s="18"/>
      <c r="ARW22" s="18"/>
      <c r="ARX22" s="18"/>
      <c r="ARY22" s="18"/>
      <c r="ARZ22" s="18"/>
      <c r="ASA22" s="18"/>
      <c r="ASB22" s="18"/>
      <c r="ASC22" s="18"/>
      <c r="ASD22" s="18"/>
      <c r="ASE22" s="18"/>
      <c r="ASF22" s="18"/>
      <c r="ASG22" s="18"/>
      <c r="ASH22" s="18"/>
      <c r="ASI22" s="18"/>
      <c r="ASJ22" s="18"/>
      <c r="ASK22" s="18"/>
      <c r="ASL22" s="18"/>
      <c r="ASM22" s="18"/>
      <c r="ASN22" s="18"/>
      <c r="ASO22" s="18"/>
      <c r="ASP22" s="18"/>
      <c r="ASQ22" s="18"/>
      <c r="ASR22" s="18"/>
      <c r="ASS22" s="18"/>
      <c r="AST22" s="18"/>
      <c r="ASU22" s="18"/>
      <c r="ASV22" s="18"/>
      <c r="ASW22" s="18"/>
      <c r="ASX22" s="18"/>
      <c r="ASY22" s="18"/>
      <c r="ASZ22" s="18"/>
      <c r="ATA22" s="18"/>
      <c r="ATB22" s="18"/>
      <c r="ATC22" s="18"/>
      <c r="ATD22" s="18"/>
      <c r="ATE22" s="18"/>
      <c r="ATF22" s="18"/>
      <c r="ATG22" s="18"/>
      <c r="ATH22" s="18"/>
      <c r="ATI22" s="18"/>
      <c r="ATJ22" s="18"/>
      <c r="ATK22" s="18"/>
      <c r="ATL22" s="18"/>
      <c r="ATM22" s="18"/>
      <c r="ATN22" s="18"/>
      <c r="ATO22" s="18"/>
      <c r="ATP22" s="18"/>
      <c r="ATQ22" s="18"/>
      <c r="ATR22" s="18"/>
      <c r="ATS22" s="18"/>
      <c r="ATT22" s="18"/>
      <c r="ATU22" s="18"/>
      <c r="ATV22" s="18"/>
      <c r="ATW22" s="18"/>
      <c r="ATX22" s="18"/>
      <c r="ATY22" s="18"/>
      <c r="ATZ22" s="18"/>
      <c r="AUA22" s="18"/>
      <c r="AUB22" s="18"/>
      <c r="AUC22" s="18"/>
      <c r="AUD22" s="18"/>
      <c r="AUE22" s="18"/>
      <c r="AUF22" s="18"/>
      <c r="AUG22" s="18"/>
      <c r="AUH22" s="18"/>
      <c r="AUI22" s="18"/>
      <c r="AUJ22" s="18"/>
      <c r="AUK22" s="18"/>
      <c r="AUL22" s="18"/>
      <c r="AUM22" s="18"/>
      <c r="AUN22" s="18"/>
      <c r="AUO22" s="18"/>
      <c r="AUP22" s="18"/>
      <c r="AUQ22" s="18"/>
      <c r="AUR22" s="18"/>
      <c r="AUS22" s="18"/>
      <c r="AUT22" s="18"/>
      <c r="AUU22" s="18"/>
      <c r="AUV22" s="18"/>
      <c r="AUW22" s="18"/>
      <c r="AUX22" s="18"/>
      <c r="AUY22" s="18"/>
      <c r="AUZ22" s="18"/>
      <c r="AVA22" s="18"/>
      <c r="AVB22" s="18"/>
      <c r="AVC22" s="18"/>
      <c r="AVD22" s="18"/>
      <c r="AVE22" s="18"/>
      <c r="AVF22" s="18"/>
      <c r="AVG22" s="18"/>
      <c r="AVH22" s="18"/>
      <c r="AVI22" s="18"/>
      <c r="AVJ22" s="18"/>
      <c r="AVK22" s="18"/>
      <c r="AVL22" s="18"/>
      <c r="AVM22" s="18"/>
      <c r="AVN22" s="18"/>
      <c r="AVO22" s="18"/>
      <c r="AVP22" s="18"/>
      <c r="AVQ22" s="18"/>
      <c r="AVR22" s="18"/>
      <c r="AVS22" s="18"/>
      <c r="AVT22" s="18"/>
      <c r="AVU22" s="18"/>
      <c r="AVV22" s="18"/>
      <c r="AVW22" s="18"/>
      <c r="AVX22" s="18"/>
      <c r="AVY22" s="18"/>
      <c r="AVZ22" s="18"/>
      <c r="AWA22" s="18"/>
      <c r="AWB22" s="18"/>
      <c r="AWC22" s="18"/>
      <c r="AWD22" s="18"/>
      <c r="AWE22" s="18"/>
      <c r="AWF22" s="18"/>
      <c r="AWG22" s="18"/>
      <c r="AWH22" s="18"/>
      <c r="AWI22" s="18"/>
      <c r="AWJ22" s="18"/>
      <c r="AWK22" s="18"/>
      <c r="AWL22" s="18"/>
      <c r="AWM22" s="18"/>
      <c r="AWN22" s="18"/>
      <c r="AWO22" s="18"/>
      <c r="AWP22" s="18"/>
      <c r="AWQ22" s="18"/>
      <c r="AWR22" s="18"/>
      <c r="AWS22" s="18"/>
      <c r="AWT22" s="18"/>
      <c r="AWU22" s="18"/>
      <c r="AWV22" s="18"/>
      <c r="AWW22" s="18"/>
      <c r="AWX22" s="18"/>
      <c r="AWY22" s="18"/>
      <c r="AWZ22" s="18"/>
      <c r="AXA22" s="18"/>
      <c r="AXB22" s="18"/>
      <c r="AXC22" s="18"/>
      <c r="AXD22" s="18"/>
      <c r="AXE22" s="18"/>
      <c r="AXF22" s="18"/>
      <c r="AXG22" s="18"/>
      <c r="AXH22" s="18"/>
      <c r="AXI22" s="18"/>
      <c r="AXJ22" s="18"/>
      <c r="AXK22" s="18"/>
      <c r="AXL22" s="18"/>
      <c r="AXM22" s="18"/>
      <c r="AXN22" s="18"/>
      <c r="AXO22" s="18"/>
      <c r="AXP22" s="18"/>
      <c r="AXQ22" s="18"/>
      <c r="AXR22" s="18"/>
      <c r="AXS22" s="18"/>
      <c r="AXT22" s="18"/>
      <c r="AXU22" s="18"/>
      <c r="AXV22" s="18"/>
      <c r="AXW22" s="18"/>
      <c r="AXX22" s="18"/>
      <c r="AXY22" s="18"/>
      <c r="AXZ22" s="18"/>
      <c r="AYA22" s="18"/>
      <c r="AYB22" s="18"/>
      <c r="AYC22" s="18"/>
      <c r="AYD22" s="18"/>
      <c r="AYE22" s="18"/>
      <c r="AYF22" s="18"/>
      <c r="AYG22" s="18"/>
      <c r="AYH22" s="18"/>
      <c r="AYI22" s="18"/>
      <c r="AYJ22" s="18"/>
      <c r="AYK22" s="18"/>
      <c r="AYL22" s="18"/>
      <c r="AYM22" s="18"/>
      <c r="AYN22" s="18"/>
      <c r="AYO22" s="18"/>
      <c r="AYP22" s="18"/>
      <c r="AYQ22" s="18"/>
      <c r="AYR22" s="18"/>
      <c r="AYS22" s="18"/>
      <c r="AYT22" s="18"/>
      <c r="AYU22" s="18"/>
      <c r="AYV22" s="18"/>
      <c r="AYW22" s="18"/>
      <c r="AYX22" s="18"/>
      <c r="AYY22" s="18"/>
      <c r="AYZ22" s="18"/>
      <c r="AZA22" s="18"/>
      <c r="AZB22" s="18"/>
      <c r="AZC22" s="18"/>
      <c r="AZD22" s="18"/>
      <c r="AZE22" s="18"/>
      <c r="AZF22" s="18"/>
      <c r="AZG22" s="18"/>
      <c r="AZH22" s="18"/>
      <c r="AZI22" s="18"/>
      <c r="AZJ22" s="18"/>
      <c r="AZK22" s="18"/>
      <c r="AZL22" s="18"/>
      <c r="AZM22" s="18"/>
      <c r="AZN22" s="18"/>
      <c r="AZO22" s="18"/>
      <c r="AZP22" s="18"/>
      <c r="AZQ22" s="18"/>
      <c r="AZR22" s="18"/>
      <c r="AZS22" s="18"/>
      <c r="AZT22" s="18"/>
      <c r="AZU22" s="18"/>
      <c r="AZV22" s="18"/>
      <c r="AZW22" s="18"/>
      <c r="AZX22" s="18"/>
      <c r="AZY22" s="18"/>
      <c r="AZZ22" s="18"/>
      <c r="BAA22" s="18"/>
      <c r="BAB22" s="18"/>
      <c r="BAC22" s="18"/>
      <c r="BAD22" s="18"/>
      <c r="BAE22" s="18"/>
      <c r="BAF22" s="18"/>
      <c r="BAG22" s="18"/>
      <c r="BAH22" s="18"/>
      <c r="BAI22" s="18"/>
      <c r="BAJ22" s="18"/>
      <c r="BAK22" s="18"/>
      <c r="BAL22" s="18"/>
      <c r="BAM22" s="18"/>
      <c r="BAN22" s="18"/>
      <c r="BAO22" s="18"/>
      <c r="BAP22" s="18"/>
      <c r="BAQ22" s="18"/>
      <c r="BAR22" s="18"/>
      <c r="BAS22" s="18"/>
      <c r="BAT22" s="18"/>
      <c r="BAU22" s="18"/>
      <c r="BAV22" s="18"/>
      <c r="BAW22" s="18"/>
      <c r="BAX22" s="18"/>
      <c r="BAY22" s="18"/>
      <c r="BAZ22" s="18"/>
      <c r="BBA22" s="18"/>
      <c r="BBB22" s="18"/>
      <c r="BBC22" s="18"/>
      <c r="BBD22" s="18"/>
      <c r="BBE22" s="18"/>
      <c r="BBF22" s="18"/>
      <c r="BBG22" s="18"/>
      <c r="BBH22" s="18"/>
      <c r="BBI22" s="18"/>
      <c r="BBJ22" s="18"/>
      <c r="BBK22" s="18"/>
      <c r="BBL22" s="18"/>
      <c r="BBM22" s="18"/>
      <c r="BBN22" s="18"/>
      <c r="BBO22" s="18"/>
      <c r="BBP22" s="18"/>
      <c r="BBQ22" s="18"/>
      <c r="BBR22" s="18"/>
      <c r="BBS22" s="18"/>
      <c r="BBT22" s="18"/>
      <c r="BBU22" s="18"/>
      <c r="BBV22" s="18"/>
      <c r="BBW22" s="18"/>
      <c r="BBX22" s="18"/>
      <c r="BBY22" s="18"/>
      <c r="BBZ22" s="18"/>
      <c r="BCA22" s="18"/>
      <c r="BCB22" s="18"/>
      <c r="BCC22" s="18"/>
      <c r="BCD22" s="18"/>
      <c r="BCE22" s="18"/>
      <c r="BCF22" s="18"/>
      <c r="BCG22" s="18"/>
      <c r="BCH22" s="18"/>
      <c r="BCI22" s="18"/>
      <c r="BCJ22" s="18"/>
      <c r="BCK22" s="18"/>
      <c r="BCL22" s="18"/>
      <c r="BCM22" s="18"/>
      <c r="BCN22" s="18"/>
      <c r="BCO22" s="18"/>
      <c r="BCP22" s="18"/>
      <c r="BCQ22" s="18"/>
      <c r="BCR22" s="18"/>
      <c r="BCS22" s="18"/>
      <c r="BCT22" s="18"/>
      <c r="BCU22" s="18"/>
      <c r="BCV22" s="18"/>
      <c r="BCW22" s="18"/>
      <c r="BCX22" s="18"/>
      <c r="BCY22" s="18"/>
      <c r="BCZ22" s="18"/>
      <c r="BDA22" s="18"/>
      <c r="BDB22" s="18"/>
      <c r="BDC22" s="18"/>
      <c r="BDD22" s="18"/>
      <c r="BDE22" s="18"/>
      <c r="BDF22" s="18"/>
      <c r="BDG22" s="18"/>
      <c r="BDH22" s="18"/>
      <c r="BDI22" s="18"/>
      <c r="BDJ22" s="18"/>
      <c r="BDK22" s="18"/>
      <c r="BDL22" s="18"/>
      <c r="BDM22" s="18"/>
      <c r="BDN22" s="18"/>
      <c r="BDO22" s="18"/>
      <c r="BDP22" s="18"/>
      <c r="BDQ22" s="18"/>
      <c r="BDR22" s="18"/>
      <c r="BDS22" s="18"/>
      <c r="BDT22" s="18"/>
      <c r="BDU22" s="18"/>
      <c r="BDV22" s="18"/>
      <c r="BDW22" s="18"/>
      <c r="BDX22" s="18"/>
      <c r="BDY22" s="18"/>
      <c r="BDZ22" s="18"/>
      <c r="BEA22" s="18"/>
      <c r="BEB22" s="18"/>
      <c r="BEC22" s="18"/>
      <c r="BED22" s="18"/>
      <c r="BEE22" s="18"/>
      <c r="BEF22" s="18"/>
      <c r="BEG22" s="18"/>
      <c r="BEH22" s="18"/>
      <c r="BEI22" s="18"/>
      <c r="BEJ22" s="18"/>
      <c r="BEK22" s="18"/>
      <c r="BEL22" s="18"/>
      <c r="BEM22" s="18"/>
      <c r="BEN22" s="18"/>
      <c r="BEO22" s="18"/>
      <c r="BEP22" s="18"/>
      <c r="BEQ22" s="18"/>
      <c r="BER22" s="18"/>
      <c r="BES22" s="18"/>
      <c r="BET22" s="18"/>
      <c r="BEU22" s="18"/>
      <c r="BEV22" s="18"/>
      <c r="BEW22" s="18"/>
      <c r="BEX22" s="18"/>
      <c r="BEY22" s="18"/>
      <c r="BEZ22" s="18"/>
      <c r="BFA22" s="18"/>
      <c r="BFB22" s="18"/>
      <c r="BFC22" s="18"/>
      <c r="BFD22" s="18"/>
      <c r="BFE22" s="18"/>
      <c r="BFF22" s="18"/>
      <c r="BFG22" s="18"/>
      <c r="BFH22" s="18"/>
      <c r="BFI22" s="18"/>
      <c r="BFJ22" s="18"/>
      <c r="BFK22" s="18"/>
      <c r="BFL22" s="18"/>
      <c r="BFM22" s="18"/>
      <c r="BFN22" s="18"/>
      <c r="BFO22" s="18"/>
      <c r="BFP22" s="18"/>
      <c r="BFQ22" s="18"/>
      <c r="BFR22" s="18"/>
      <c r="BFS22" s="18"/>
      <c r="BFT22" s="18"/>
      <c r="BFU22" s="18"/>
      <c r="BFV22" s="18"/>
      <c r="BFW22" s="18"/>
      <c r="BFX22" s="18"/>
      <c r="BFY22" s="18"/>
      <c r="BFZ22" s="18"/>
      <c r="BGA22" s="18"/>
      <c r="BGB22" s="18"/>
      <c r="BGC22" s="18"/>
      <c r="BGD22" s="18"/>
      <c r="BGE22" s="18"/>
      <c r="BGF22" s="18"/>
      <c r="BGG22" s="18"/>
      <c r="BGH22" s="18"/>
      <c r="BGI22" s="18"/>
      <c r="BGJ22" s="18"/>
      <c r="BGK22" s="18"/>
      <c r="BGL22" s="18"/>
      <c r="BGM22" s="18"/>
      <c r="BGN22" s="18"/>
      <c r="BGO22" s="18"/>
      <c r="BGP22" s="18"/>
      <c r="BGQ22" s="18"/>
      <c r="BGR22" s="18"/>
      <c r="BGS22" s="18"/>
      <c r="BGT22" s="18"/>
      <c r="BGU22" s="18"/>
      <c r="BGV22" s="18"/>
      <c r="BGW22" s="18"/>
      <c r="BGX22" s="18"/>
      <c r="BGY22" s="18"/>
      <c r="BGZ22" s="18"/>
      <c r="BHA22" s="18"/>
      <c r="BHB22" s="18"/>
      <c r="BHC22" s="18"/>
      <c r="BHD22" s="18"/>
      <c r="BHE22" s="18"/>
      <c r="BHF22" s="18"/>
      <c r="BHG22" s="18"/>
      <c r="BHH22" s="18"/>
      <c r="BHI22" s="18"/>
      <c r="BHJ22" s="18"/>
      <c r="BHK22" s="18"/>
      <c r="BHL22" s="18"/>
      <c r="BHM22" s="18"/>
      <c r="BHN22" s="18"/>
      <c r="BHO22" s="18"/>
      <c r="BHP22" s="18"/>
      <c r="BHQ22" s="18"/>
      <c r="BHR22" s="18"/>
      <c r="BHS22" s="18"/>
      <c r="BHT22" s="18"/>
      <c r="BHU22" s="18"/>
      <c r="BHV22" s="18"/>
      <c r="BHW22" s="18"/>
      <c r="BHX22" s="18"/>
      <c r="BHY22" s="18"/>
      <c r="BHZ22" s="18"/>
      <c r="BIA22" s="18"/>
      <c r="BIB22" s="18"/>
      <c r="BIC22" s="18"/>
      <c r="BID22" s="18"/>
      <c r="BIE22" s="18"/>
      <c r="BIF22" s="18"/>
      <c r="BIG22" s="18"/>
      <c r="BIH22" s="18"/>
      <c r="BII22" s="18"/>
      <c r="BIJ22" s="18"/>
      <c r="BIK22" s="18"/>
      <c r="BIL22" s="18"/>
      <c r="BIM22" s="18"/>
      <c r="BIN22" s="18"/>
      <c r="BIO22" s="18"/>
      <c r="BIP22" s="18"/>
      <c r="BIQ22" s="18"/>
      <c r="BIR22" s="18"/>
      <c r="BIS22" s="18"/>
      <c r="BIT22" s="18"/>
      <c r="BIU22" s="18"/>
      <c r="BIV22" s="18"/>
      <c r="BIW22" s="18"/>
      <c r="BIX22" s="18"/>
      <c r="BIY22" s="18"/>
      <c r="BIZ22" s="18"/>
      <c r="BJA22" s="18"/>
      <c r="BJB22" s="18"/>
      <c r="BJC22" s="18"/>
      <c r="BJD22" s="18"/>
      <c r="BJE22" s="18"/>
      <c r="BJF22" s="18"/>
      <c r="BJG22" s="18"/>
      <c r="BJH22" s="18"/>
      <c r="BJI22" s="18"/>
      <c r="BJJ22" s="18"/>
      <c r="BJK22" s="18"/>
      <c r="BJL22" s="18"/>
      <c r="BJM22" s="18"/>
      <c r="BJN22" s="18"/>
      <c r="BJO22" s="18"/>
      <c r="BJP22" s="18"/>
      <c r="BJQ22" s="18"/>
      <c r="BJR22" s="18"/>
      <c r="BJS22" s="18"/>
      <c r="BJT22" s="18"/>
      <c r="BJU22" s="18"/>
      <c r="BJV22" s="18"/>
      <c r="BJW22" s="18"/>
      <c r="BJX22" s="18"/>
      <c r="BJY22" s="18"/>
      <c r="BJZ22" s="18"/>
      <c r="BKA22" s="18"/>
      <c r="BKB22" s="18"/>
      <c r="BKC22" s="18"/>
      <c r="BKD22" s="18"/>
      <c r="BKE22" s="18"/>
      <c r="BKF22" s="18"/>
      <c r="BKG22" s="18"/>
      <c r="BKH22" s="18"/>
      <c r="BKI22" s="18"/>
      <c r="BKJ22" s="18"/>
      <c r="BKK22" s="18"/>
      <c r="BKL22" s="18"/>
      <c r="BKM22" s="18"/>
      <c r="BKN22" s="18"/>
      <c r="BKO22" s="18"/>
      <c r="BKP22" s="18"/>
      <c r="BKQ22" s="18"/>
      <c r="BKR22" s="18"/>
      <c r="BKS22" s="18"/>
      <c r="BKT22" s="18"/>
      <c r="BKU22" s="18"/>
      <c r="BKV22" s="18"/>
      <c r="BKW22" s="18"/>
      <c r="BKX22" s="18"/>
      <c r="BKY22" s="18"/>
      <c r="BKZ22" s="18"/>
      <c r="BLA22" s="18"/>
      <c r="BLB22" s="18"/>
      <c r="BLC22" s="18"/>
      <c r="BLD22" s="18"/>
      <c r="BLE22" s="18"/>
      <c r="BLF22" s="18"/>
      <c r="BLG22" s="18"/>
      <c r="BLH22" s="18"/>
      <c r="BLI22" s="18"/>
      <c r="BLJ22" s="18"/>
      <c r="BLK22" s="18"/>
      <c r="BLL22" s="18"/>
      <c r="BLM22" s="18"/>
      <c r="BLN22" s="18"/>
      <c r="BLO22" s="18"/>
      <c r="BLP22" s="18"/>
      <c r="BLQ22" s="18"/>
      <c r="BLR22" s="18"/>
      <c r="BLS22" s="18"/>
      <c r="BLT22" s="18"/>
      <c r="BLU22" s="18"/>
      <c r="BLV22" s="18"/>
      <c r="BLW22" s="18"/>
      <c r="BLX22" s="18"/>
      <c r="BLY22" s="18"/>
      <c r="BLZ22" s="18"/>
      <c r="BMA22" s="18"/>
      <c r="BMB22" s="18"/>
      <c r="BMC22" s="18"/>
      <c r="BMD22" s="18"/>
      <c r="BME22" s="18"/>
      <c r="BMF22" s="18"/>
      <c r="BMG22" s="18"/>
      <c r="BMH22" s="18"/>
      <c r="BMI22" s="18"/>
      <c r="BMJ22" s="18"/>
      <c r="BMK22" s="18"/>
      <c r="BML22" s="18"/>
      <c r="BMM22" s="18"/>
      <c r="BMN22" s="18"/>
      <c r="BMO22" s="18"/>
      <c r="BMP22" s="18"/>
      <c r="BMQ22" s="18"/>
      <c r="BMR22" s="18"/>
      <c r="BMS22" s="18"/>
      <c r="BMT22" s="18"/>
    </row>
    <row r="23" spans="1:1710" s="115" customFormat="1" ht="16.149999999999999" customHeight="1" x14ac:dyDescent="0.2">
      <c r="A23" s="306" t="s">
        <v>305</v>
      </c>
      <c r="B23" s="307">
        <v>557</v>
      </c>
      <c r="C23" s="82"/>
      <c r="D23" s="83"/>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8"/>
      <c r="KP23" s="18"/>
      <c r="KQ23" s="18"/>
      <c r="KR23" s="18"/>
      <c r="KS23" s="18"/>
      <c r="KT23" s="18"/>
      <c r="KU23" s="18"/>
      <c r="KV23" s="18"/>
      <c r="KW23" s="18"/>
      <c r="KX23" s="18"/>
      <c r="KY23" s="18"/>
      <c r="KZ23" s="18"/>
      <c r="LA23" s="18"/>
      <c r="LB23" s="18"/>
      <c r="LC23" s="18"/>
      <c r="LD23" s="18"/>
      <c r="LE23" s="18"/>
      <c r="LF23" s="18"/>
      <c r="LG23" s="18"/>
      <c r="LH23" s="18"/>
      <c r="LI23" s="18"/>
      <c r="LJ23" s="18"/>
      <c r="LK23" s="18"/>
      <c r="LL23" s="18"/>
      <c r="LM23" s="18"/>
      <c r="LN23" s="18"/>
      <c r="LO23" s="18"/>
      <c r="LP23" s="18"/>
      <c r="LQ23" s="18"/>
      <c r="LR23" s="18"/>
      <c r="LS23" s="18"/>
      <c r="LT23" s="18"/>
      <c r="LU23" s="18"/>
      <c r="LV23" s="18"/>
      <c r="LW23" s="18"/>
      <c r="LX23" s="18"/>
      <c r="LY23" s="18"/>
      <c r="LZ23" s="18"/>
      <c r="MA23" s="18"/>
      <c r="MB23" s="18"/>
      <c r="MC23" s="18"/>
      <c r="MD23" s="18"/>
      <c r="ME23" s="18"/>
      <c r="MF23" s="18"/>
      <c r="MG23" s="18"/>
      <c r="MH23" s="18"/>
      <c r="MI23" s="18"/>
      <c r="MJ23" s="18"/>
      <c r="MK23" s="18"/>
      <c r="ML23" s="18"/>
      <c r="MM23" s="18"/>
      <c r="MN23" s="18"/>
      <c r="MO23" s="18"/>
      <c r="MP23" s="18"/>
      <c r="MQ23" s="18"/>
      <c r="MR23" s="18"/>
      <c r="MS23" s="18"/>
      <c r="MT23" s="18"/>
      <c r="MU23" s="18"/>
      <c r="MV23" s="18"/>
      <c r="MW23" s="18"/>
      <c r="MX23" s="18"/>
      <c r="MY23" s="18"/>
      <c r="MZ23" s="18"/>
      <c r="NA23" s="18"/>
      <c r="NB23" s="18"/>
      <c r="NC23" s="18"/>
      <c r="ND23" s="18"/>
      <c r="NE23" s="18"/>
      <c r="NF23" s="18"/>
      <c r="NG23" s="18"/>
      <c r="NH23" s="18"/>
      <c r="NI23" s="18"/>
      <c r="NJ23" s="18"/>
      <c r="NK23" s="18"/>
      <c r="NL23" s="18"/>
      <c r="NM23" s="18"/>
      <c r="NN23" s="18"/>
      <c r="NO23" s="18"/>
      <c r="NP23" s="18"/>
      <c r="NQ23" s="18"/>
      <c r="NR23" s="18"/>
      <c r="NS23" s="18"/>
      <c r="NT23" s="18"/>
      <c r="NU23" s="18"/>
      <c r="NV23" s="18"/>
      <c r="NW23" s="18"/>
      <c r="NX23" s="18"/>
      <c r="NY23" s="18"/>
      <c r="NZ23" s="18"/>
      <c r="OA23" s="18"/>
      <c r="OB23" s="18"/>
      <c r="OC23" s="18"/>
      <c r="OD23" s="18"/>
      <c r="OE23" s="18"/>
      <c r="OF23" s="18"/>
      <c r="OG23" s="18"/>
      <c r="OH23" s="18"/>
      <c r="OI23" s="18"/>
      <c r="OJ23" s="18"/>
      <c r="OK23" s="18"/>
      <c r="OL23" s="18"/>
      <c r="OM23" s="18"/>
      <c r="ON23" s="18"/>
      <c r="OO23" s="18"/>
      <c r="OP23" s="18"/>
      <c r="OQ23" s="18"/>
      <c r="OR23" s="18"/>
      <c r="OS23" s="18"/>
      <c r="OT23" s="18"/>
      <c r="OU23" s="18"/>
      <c r="OV23" s="18"/>
      <c r="OW23" s="18"/>
      <c r="OX23" s="18"/>
      <c r="OY23" s="18"/>
      <c r="OZ23" s="18"/>
      <c r="PA23" s="18"/>
      <c r="PB23" s="18"/>
      <c r="PC23" s="18"/>
      <c r="PD23" s="18"/>
      <c r="PE23" s="18"/>
      <c r="PF23" s="18"/>
      <c r="PG23" s="18"/>
      <c r="PH23" s="18"/>
      <c r="PI23" s="18"/>
      <c r="PJ23" s="18"/>
      <c r="PK23" s="18"/>
      <c r="PL23" s="18"/>
      <c r="PM23" s="18"/>
      <c r="PN23" s="18"/>
      <c r="PO23" s="18"/>
      <c r="PP23" s="18"/>
      <c r="PQ23" s="18"/>
      <c r="PR23" s="18"/>
      <c r="PS23" s="18"/>
      <c r="PT23" s="18"/>
      <c r="PU23" s="18"/>
      <c r="PV23" s="18"/>
      <c r="PW23" s="18"/>
      <c r="PX23" s="18"/>
      <c r="PY23" s="18"/>
      <c r="PZ23" s="18"/>
      <c r="QA23" s="18"/>
      <c r="QB23" s="18"/>
      <c r="QC23" s="18"/>
      <c r="QD23" s="18"/>
      <c r="QE23" s="18"/>
      <c r="QF23" s="18"/>
      <c r="QG23" s="18"/>
      <c r="QH23" s="18"/>
      <c r="QI23" s="18"/>
      <c r="QJ23" s="18"/>
      <c r="QK23" s="18"/>
      <c r="QL23" s="18"/>
      <c r="QM23" s="18"/>
      <c r="QN23" s="18"/>
      <c r="QO23" s="18"/>
      <c r="QP23" s="18"/>
      <c r="QQ23" s="18"/>
      <c r="QR23" s="18"/>
      <c r="QS23" s="18"/>
      <c r="QT23" s="18"/>
      <c r="QU23" s="18"/>
      <c r="QV23" s="18"/>
      <c r="QW23" s="18"/>
      <c r="QX23" s="18"/>
      <c r="QY23" s="18"/>
      <c r="QZ23" s="18"/>
      <c r="RA23" s="18"/>
      <c r="RB23" s="18"/>
      <c r="RC23" s="18"/>
      <c r="RD23" s="18"/>
      <c r="RE23" s="18"/>
      <c r="RF23" s="18"/>
      <c r="RG23" s="18"/>
      <c r="RH23" s="18"/>
      <c r="RI23" s="18"/>
      <c r="RJ23" s="18"/>
      <c r="RK23" s="18"/>
      <c r="RL23" s="18"/>
      <c r="RM23" s="18"/>
      <c r="RN23" s="18"/>
      <c r="RO23" s="18"/>
      <c r="RP23" s="18"/>
      <c r="RQ23" s="18"/>
      <c r="RR23" s="18"/>
      <c r="RS23" s="18"/>
      <c r="RT23" s="18"/>
      <c r="RU23" s="18"/>
      <c r="RV23" s="18"/>
      <c r="RW23" s="18"/>
      <c r="RX23" s="18"/>
      <c r="RY23" s="18"/>
      <c r="RZ23" s="18"/>
      <c r="SA23" s="18"/>
      <c r="SB23" s="18"/>
      <c r="SC23" s="18"/>
      <c r="SD23" s="18"/>
      <c r="SE23" s="18"/>
      <c r="SF23" s="18"/>
      <c r="SG23" s="18"/>
      <c r="SH23" s="18"/>
      <c r="SI23" s="18"/>
      <c r="SJ23" s="18"/>
      <c r="SK23" s="18"/>
      <c r="SL23" s="18"/>
      <c r="SM23" s="18"/>
      <c r="SN23" s="18"/>
      <c r="SO23" s="18"/>
      <c r="SP23" s="18"/>
      <c r="SQ23" s="18"/>
      <c r="SR23" s="18"/>
      <c r="SS23" s="18"/>
      <c r="ST23" s="18"/>
      <c r="SU23" s="18"/>
      <c r="SV23" s="18"/>
      <c r="SW23" s="18"/>
      <c r="SX23" s="18"/>
      <c r="SY23" s="18"/>
      <c r="SZ23" s="18"/>
      <c r="TA23" s="18"/>
      <c r="TB23" s="18"/>
      <c r="TC23" s="18"/>
      <c r="TD23" s="18"/>
      <c r="TE23" s="18"/>
      <c r="TF23" s="18"/>
      <c r="TG23" s="18"/>
      <c r="TH23" s="18"/>
      <c r="TI23" s="18"/>
      <c r="TJ23" s="18"/>
      <c r="TK23" s="18"/>
      <c r="TL23" s="18"/>
      <c r="TM23" s="18"/>
      <c r="TN23" s="18"/>
      <c r="TO23" s="18"/>
      <c r="TP23" s="18"/>
      <c r="TQ23" s="18"/>
      <c r="TR23" s="18"/>
      <c r="TS23" s="18"/>
      <c r="TT23" s="18"/>
      <c r="TU23" s="18"/>
      <c r="TV23" s="18"/>
      <c r="TW23" s="18"/>
      <c r="TX23" s="18"/>
      <c r="TY23" s="18"/>
      <c r="TZ23" s="18"/>
      <c r="UA23" s="18"/>
      <c r="UB23" s="18"/>
      <c r="UC23" s="18"/>
      <c r="UD23" s="18"/>
      <c r="UE23" s="18"/>
      <c r="UF23" s="18"/>
      <c r="UG23" s="18"/>
      <c r="UH23" s="18"/>
      <c r="UI23" s="18"/>
      <c r="UJ23" s="18"/>
      <c r="UK23" s="18"/>
      <c r="UL23" s="18"/>
      <c r="UM23" s="18"/>
      <c r="UN23" s="18"/>
      <c r="UO23" s="18"/>
      <c r="UP23" s="18"/>
      <c r="UQ23" s="18"/>
      <c r="UR23" s="18"/>
      <c r="US23" s="18"/>
      <c r="UT23" s="18"/>
      <c r="UU23" s="18"/>
      <c r="UV23" s="18"/>
      <c r="UW23" s="18"/>
      <c r="UX23" s="18"/>
      <c r="UY23" s="18"/>
      <c r="UZ23" s="18"/>
      <c r="VA23" s="18"/>
      <c r="VB23" s="18"/>
      <c r="VC23" s="18"/>
      <c r="VD23" s="18"/>
      <c r="VE23" s="18"/>
      <c r="VF23" s="18"/>
      <c r="VG23" s="18"/>
      <c r="VH23" s="18"/>
      <c r="VI23" s="18"/>
      <c r="VJ23" s="18"/>
      <c r="VK23" s="18"/>
      <c r="VL23" s="18"/>
      <c r="VM23" s="18"/>
      <c r="VN23" s="18"/>
      <c r="VO23" s="18"/>
      <c r="VP23" s="18"/>
      <c r="VQ23" s="18"/>
      <c r="VR23" s="18"/>
      <c r="VS23" s="18"/>
      <c r="VT23" s="18"/>
      <c r="VU23" s="18"/>
      <c r="VV23" s="18"/>
      <c r="VW23" s="18"/>
      <c r="VX23" s="18"/>
      <c r="VY23" s="18"/>
      <c r="VZ23" s="18"/>
      <c r="WA23" s="18"/>
      <c r="WB23" s="18"/>
      <c r="WC23" s="18"/>
      <c r="WD23" s="18"/>
      <c r="WE23" s="18"/>
      <c r="WF23" s="18"/>
      <c r="WG23" s="18"/>
      <c r="WH23" s="18"/>
      <c r="WI23" s="18"/>
      <c r="WJ23" s="18"/>
      <c r="WK23" s="18"/>
      <c r="WL23" s="18"/>
      <c r="WM23" s="18"/>
      <c r="WN23" s="18"/>
      <c r="WO23" s="18"/>
      <c r="WP23" s="18"/>
      <c r="WQ23" s="18"/>
      <c r="WR23" s="18"/>
      <c r="WS23" s="18"/>
      <c r="WT23" s="18"/>
      <c r="WU23" s="18"/>
      <c r="WV23" s="18"/>
      <c r="WW23" s="18"/>
      <c r="WX23" s="18"/>
      <c r="WY23" s="18"/>
      <c r="WZ23" s="18"/>
      <c r="XA23" s="18"/>
      <c r="XB23" s="18"/>
      <c r="XC23" s="18"/>
      <c r="XD23" s="18"/>
      <c r="XE23" s="18"/>
      <c r="XF23" s="18"/>
      <c r="XG23" s="18"/>
      <c r="XH23" s="18"/>
      <c r="XI23" s="18"/>
      <c r="XJ23" s="18"/>
      <c r="XK23" s="18"/>
      <c r="XL23" s="18"/>
      <c r="XM23" s="18"/>
      <c r="XN23" s="18"/>
      <c r="XO23" s="18"/>
      <c r="XP23" s="18"/>
      <c r="XQ23" s="18"/>
      <c r="XR23" s="18"/>
      <c r="XS23" s="18"/>
      <c r="XT23" s="18"/>
      <c r="XU23" s="18"/>
      <c r="XV23" s="18"/>
      <c r="XW23" s="18"/>
      <c r="XX23" s="18"/>
      <c r="XY23" s="18"/>
      <c r="XZ23" s="18"/>
      <c r="YA23" s="18"/>
      <c r="YB23" s="18"/>
      <c r="YC23" s="18"/>
      <c r="YD23" s="18"/>
      <c r="YE23" s="18"/>
      <c r="YF23" s="18"/>
      <c r="YG23" s="18"/>
      <c r="YH23" s="18"/>
      <c r="YI23" s="18"/>
      <c r="YJ23" s="18"/>
      <c r="YK23" s="18"/>
      <c r="YL23" s="18"/>
      <c r="YM23" s="18"/>
      <c r="YN23" s="18"/>
      <c r="YO23" s="18"/>
      <c r="YP23" s="18"/>
      <c r="YQ23" s="18"/>
      <c r="YR23" s="18"/>
      <c r="YS23" s="18"/>
      <c r="YT23" s="18"/>
      <c r="YU23" s="18"/>
      <c r="YV23" s="18"/>
      <c r="YW23" s="18"/>
      <c r="YX23" s="18"/>
      <c r="YY23" s="18"/>
      <c r="YZ23" s="18"/>
      <c r="ZA23" s="18"/>
      <c r="ZB23" s="18"/>
      <c r="ZC23" s="18"/>
      <c r="ZD23" s="18"/>
      <c r="ZE23" s="18"/>
      <c r="ZF23" s="18"/>
      <c r="ZG23" s="18"/>
      <c r="ZH23" s="18"/>
      <c r="ZI23" s="18"/>
      <c r="ZJ23" s="18"/>
      <c r="ZK23" s="18"/>
      <c r="ZL23" s="18"/>
      <c r="ZM23" s="18"/>
      <c r="ZN23" s="18"/>
      <c r="ZO23" s="18"/>
      <c r="ZP23" s="18"/>
      <c r="ZQ23" s="18"/>
      <c r="ZR23" s="18"/>
      <c r="ZS23" s="18"/>
      <c r="ZT23" s="18"/>
      <c r="ZU23" s="18"/>
      <c r="ZV23" s="18"/>
      <c r="ZW23" s="18"/>
      <c r="ZX23" s="18"/>
      <c r="ZY23" s="18"/>
      <c r="ZZ23" s="18"/>
      <c r="AAA23" s="18"/>
      <c r="AAB23" s="18"/>
      <c r="AAC23" s="18"/>
      <c r="AAD23" s="18"/>
      <c r="AAE23" s="18"/>
      <c r="AAF23" s="18"/>
      <c r="AAG23" s="18"/>
      <c r="AAH23" s="18"/>
      <c r="AAI23" s="18"/>
      <c r="AAJ23" s="18"/>
      <c r="AAK23" s="18"/>
      <c r="AAL23" s="18"/>
      <c r="AAM23" s="18"/>
      <c r="AAN23" s="18"/>
      <c r="AAO23" s="18"/>
      <c r="AAP23" s="18"/>
      <c r="AAQ23" s="18"/>
      <c r="AAR23" s="18"/>
      <c r="AAS23" s="18"/>
      <c r="AAT23" s="18"/>
      <c r="AAU23" s="18"/>
      <c r="AAV23" s="18"/>
      <c r="AAW23" s="18"/>
      <c r="AAX23" s="18"/>
      <c r="AAY23" s="18"/>
      <c r="AAZ23" s="18"/>
      <c r="ABA23" s="18"/>
      <c r="ABB23" s="18"/>
      <c r="ABC23" s="18"/>
      <c r="ABD23" s="18"/>
      <c r="ABE23" s="18"/>
      <c r="ABF23" s="18"/>
      <c r="ABG23" s="18"/>
      <c r="ABH23" s="18"/>
      <c r="ABI23" s="18"/>
      <c r="ABJ23" s="18"/>
      <c r="ABK23" s="18"/>
      <c r="ABL23" s="18"/>
      <c r="ABM23" s="18"/>
      <c r="ABN23" s="18"/>
      <c r="ABO23" s="18"/>
      <c r="ABP23" s="18"/>
      <c r="ABQ23" s="18"/>
      <c r="ABR23" s="18"/>
      <c r="ABS23" s="18"/>
      <c r="ABT23" s="18"/>
      <c r="ABU23" s="18"/>
      <c r="ABV23" s="18"/>
      <c r="ABW23" s="18"/>
      <c r="ABX23" s="18"/>
      <c r="ABY23" s="18"/>
      <c r="ABZ23" s="18"/>
      <c r="ACA23" s="18"/>
      <c r="ACB23" s="18"/>
      <c r="ACC23" s="18"/>
      <c r="ACD23" s="18"/>
      <c r="ACE23" s="18"/>
      <c r="ACF23" s="18"/>
      <c r="ACG23" s="18"/>
      <c r="ACH23" s="18"/>
      <c r="ACI23" s="18"/>
      <c r="ACJ23" s="18"/>
      <c r="ACK23" s="18"/>
      <c r="ACL23" s="18"/>
      <c r="ACM23" s="18"/>
      <c r="ACN23" s="18"/>
      <c r="ACO23" s="18"/>
      <c r="ACP23" s="18"/>
      <c r="ACQ23" s="18"/>
      <c r="ACR23" s="18"/>
      <c r="ACS23" s="18"/>
      <c r="ACT23" s="18"/>
      <c r="ACU23" s="18"/>
      <c r="ACV23" s="18"/>
      <c r="ACW23" s="18"/>
      <c r="ACX23" s="18"/>
      <c r="ACY23" s="18"/>
      <c r="ACZ23" s="18"/>
      <c r="ADA23" s="18"/>
      <c r="ADB23" s="18"/>
      <c r="ADC23" s="18"/>
      <c r="ADD23" s="18"/>
      <c r="ADE23" s="18"/>
      <c r="ADF23" s="18"/>
      <c r="ADG23" s="18"/>
      <c r="ADH23" s="18"/>
      <c r="ADI23" s="18"/>
      <c r="ADJ23" s="18"/>
      <c r="ADK23" s="18"/>
      <c r="ADL23" s="18"/>
      <c r="ADM23" s="18"/>
      <c r="ADN23" s="18"/>
      <c r="ADO23" s="18"/>
      <c r="ADP23" s="18"/>
      <c r="ADQ23" s="18"/>
      <c r="ADR23" s="18"/>
      <c r="ADS23" s="18"/>
      <c r="ADT23" s="18"/>
      <c r="ADU23" s="18"/>
      <c r="ADV23" s="18"/>
      <c r="ADW23" s="18"/>
      <c r="ADX23" s="18"/>
      <c r="ADY23" s="18"/>
      <c r="ADZ23" s="18"/>
      <c r="AEA23" s="18"/>
      <c r="AEB23" s="18"/>
      <c r="AEC23" s="18"/>
      <c r="AED23" s="18"/>
      <c r="AEE23" s="18"/>
      <c r="AEF23" s="18"/>
      <c r="AEG23" s="18"/>
      <c r="AEH23" s="18"/>
      <c r="AEI23" s="18"/>
      <c r="AEJ23" s="18"/>
      <c r="AEK23" s="18"/>
      <c r="AEL23" s="18"/>
      <c r="AEM23" s="18"/>
      <c r="AEN23" s="18"/>
      <c r="AEO23" s="18"/>
      <c r="AEP23" s="18"/>
      <c r="AEQ23" s="18"/>
      <c r="AER23" s="18"/>
      <c r="AES23" s="18"/>
      <c r="AET23" s="18"/>
      <c r="AEU23" s="18"/>
      <c r="AEV23" s="18"/>
      <c r="AEW23" s="18"/>
      <c r="AEX23" s="18"/>
      <c r="AEY23" s="18"/>
      <c r="AEZ23" s="18"/>
      <c r="AFA23" s="18"/>
      <c r="AFB23" s="18"/>
      <c r="AFC23" s="18"/>
      <c r="AFD23" s="18"/>
      <c r="AFE23" s="18"/>
      <c r="AFF23" s="18"/>
      <c r="AFG23" s="18"/>
      <c r="AFH23" s="18"/>
      <c r="AFI23" s="18"/>
      <c r="AFJ23" s="18"/>
      <c r="AFK23" s="18"/>
      <c r="AFL23" s="18"/>
      <c r="AFM23" s="18"/>
      <c r="AFN23" s="18"/>
      <c r="AFO23" s="18"/>
      <c r="AFP23" s="18"/>
      <c r="AFQ23" s="18"/>
      <c r="AFR23" s="18"/>
      <c r="AFS23" s="18"/>
      <c r="AFT23" s="18"/>
      <c r="AFU23" s="18"/>
      <c r="AFV23" s="18"/>
      <c r="AFW23" s="18"/>
      <c r="AFX23" s="18"/>
      <c r="AFY23" s="18"/>
      <c r="AFZ23" s="18"/>
      <c r="AGA23" s="18"/>
      <c r="AGB23" s="18"/>
      <c r="AGC23" s="18"/>
      <c r="AGD23" s="18"/>
      <c r="AGE23" s="18"/>
      <c r="AGF23" s="18"/>
      <c r="AGG23" s="18"/>
      <c r="AGH23" s="18"/>
      <c r="AGI23" s="18"/>
      <c r="AGJ23" s="18"/>
      <c r="AGK23" s="18"/>
      <c r="AGL23" s="18"/>
      <c r="AGM23" s="18"/>
      <c r="AGN23" s="18"/>
      <c r="AGO23" s="18"/>
      <c r="AGP23" s="18"/>
      <c r="AGQ23" s="18"/>
      <c r="AGR23" s="18"/>
      <c r="AGS23" s="18"/>
      <c r="AGT23" s="18"/>
      <c r="AGU23" s="18"/>
      <c r="AGV23" s="18"/>
      <c r="AGW23" s="18"/>
      <c r="AGX23" s="18"/>
      <c r="AGY23" s="18"/>
      <c r="AGZ23" s="18"/>
      <c r="AHA23" s="18"/>
      <c r="AHB23" s="18"/>
      <c r="AHC23" s="18"/>
      <c r="AHD23" s="18"/>
      <c r="AHE23" s="18"/>
      <c r="AHF23" s="18"/>
      <c r="AHG23" s="18"/>
      <c r="AHH23" s="18"/>
      <c r="AHI23" s="18"/>
      <c r="AHJ23" s="18"/>
      <c r="AHK23" s="18"/>
      <c r="AHL23" s="18"/>
      <c r="AHM23" s="18"/>
      <c r="AHN23" s="18"/>
      <c r="AHO23" s="18"/>
      <c r="AHP23" s="18"/>
      <c r="AHQ23" s="18"/>
      <c r="AHR23" s="18"/>
      <c r="AHS23" s="18"/>
      <c r="AHT23" s="18"/>
      <c r="AHU23" s="18"/>
      <c r="AHV23" s="18"/>
      <c r="AHW23" s="18"/>
      <c r="AHX23" s="18"/>
      <c r="AHY23" s="18"/>
      <c r="AHZ23" s="18"/>
      <c r="AIA23" s="18"/>
      <c r="AIB23" s="18"/>
      <c r="AIC23" s="18"/>
      <c r="AID23" s="18"/>
      <c r="AIE23" s="18"/>
      <c r="AIF23" s="18"/>
      <c r="AIG23" s="18"/>
      <c r="AIH23" s="18"/>
      <c r="AII23" s="18"/>
      <c r="AIJ23" s="18"/>
      <c r="AIK23" s="18"/>
      <c r="AIL23" s="18"/>
      <c r="AIM23" s="18"/>
      <c r="AIN23" s="18"/>
      <c r="AIO23" s="18"/>
      <c r="AIP23" s="18"/>
      <c r="AIQ23" s="18"/>
      <c r="AIR23" s="18"/>
      <c r="AIS23" s="18"/>
      <c r="AIT23" s="18"/>
      <c r="AIU23" s="18"/>
      <c r="AIV23" s="18"/>
      <c r="AIW23" s="18"/>
      <c r="AIX23" s="18"/>
      <c r="AIY23" s="18"/>
      <c r="AIZ23" s="18"/>
      <c r="AJA23" s="18"/>
      <c r="AJB23" s="18"/>
      <c r="AJC23" s="18"/>
      <c r="AJD23" s="18"/>
      <c r="AJE23" s="18"/>
      <c r="AJF23" s="18"/>
      <c r="AJG23" s="18"/>
      <c r="AJH23" s="18"/>
      <c r="AJI23" s="18"/>
      <c r="AJJ23" s="18"/>
      <c r="AJK23" s="18"/>
      <c r="AJL23" s="18"/>
      <c r="AJM23" s="18"/>
      <c r="AJN23" s="18"/>
      <c r="AJO23" s="18"/>
      <c r="AJP23" s="18"/>
      <c r="AJQ23" s="18"/>
      <c r="AJR23" s="18"/>
      <c r="AJS23" s="18"/>
      <c r="AJT23" s="18"/>
      <c r="AJU23" s="18"/>
      <c r="AJV23" s="18"/>
      <c r="AJW23" s="18"/>
      <c r="AJX23" s="18"/>
      <c r="AJY23" s="18"/>
      <c r="AJZ23" s="18"/>
      <c r="AKA23" s="18"/>
      <c r="AKB23" s="18"/>
      <c r="AKC23" s="18"/>
      <c r="AKD23" s="18"/>
      <c r="AKE23" s="18"/>
      <c r="AKF23" s="18"/>
      <c r="AKG23" s="18"/>
      <c r="AKH23" s="18"/>
      <c r="AKI23" s="18"/>
      <c r="AKJ23" s="18"/>
      <c r="AKK23" s="18"/>
      <c r="AKL23" s="18"/>
      <c r="AKM23" s="18"/>
      <c r="AKN23" s="18"/>
      <c r="AKO23" s="18"/>
      <c r="AKP23" s="18"/>
      <c r="AKQ23" s="18"/>
      <c r="AKR23" s="18"/>
      <c r="AKS23" s="18"/>
      <c r="AKT23" s="18"/>
      <c r="AKU23" s="18"/>
      <c r="AKV23" s="18"/>
      <c r="AKW23" s="18"/>
      <c r="AKX23" s="18"/>
      <c r="AKY23" s="18"/>
      <c r="AKZ23" s="18"/>
      <c r="ALA23" s="18"/>
      <c r="ALB23" s="18"/>
      <c r="ALC23" s="18"/>
      <c r="ALD23" s="18"/>
      <c r="ALE23" s="18"/>
      <c r="ALF23" s="18"/>
      <c r="ALG23" s="18"/>
      <c r="ALH23" s="18"/>
      <c r="ALI23" s="18"/>
      <c r="ALJ23" s="18"/>
      <c r="ALK23" s="18"/>
      <c r="ALL23" s="18"/>
      <c r="ALM23" s="18"/>
      <c r="ALN23" s="18"/>
      <c r="ALO23" s="18"/>
      <c r="ALP23" s="18"/>
      <c r="ALQ23" s="18"/>
      <c r="ALR23" s="18"/>
      <c r="ALS23" s="18"/>
      <c r="ALT23" s="18"/>
      <c r="ALU23" s="18"/>
      <c r="ALV23" s="18"/>
      <c r="ALW23" s="18"/>
      <c r="ALX23" s="18"/>
      <c r="ALY23" s="18"/>
      <c r="ALZ23" s="18"/>
      <c r="AMA23" s="18"/>
      <c r="AMB23" s="18"/>
      <c r="AMC23" s="18"/>
      <c r="AMD23" s="18"/>
      <c r="AME23" s="18"/>
      <c r="AMF23" s="18"/>
      <c r="AMG23" s="18"/>
      <c r="AMH23" s="18"/>
      <c r="AMI23" s="18"/>
      <c r="AMJ23" s="18"/>
      <c r="AMK23" s="18"/>
      <c r="AML23" s="18"/>
      <c r="AMM23" s="18"/>
      <c r="AMN23" s="18"/>
      <c r="AMO23" s="18"/>
      <c r="AMP23" s="18"/>
      <c r="AMQ23" s="18"/>
      <c r="AMR23" s="18"/>
      <c r="AMS23" s="18"/>
      <c r="AMT23" s="18"/>
      <c r="AMU23" s="18"/>
      <c r="AMV23" s="18"/>
      <c r="AMW23" s="18"/>
      <c r="AMX23" s="18"/>
      <c r="AMY23" s="18"/>
      <c r="AMZ23" s="18"/>
      <c r="ANA23" s="18"/>
      <c r="ANB23" s="18"/>
      <c r="ANC23" s="18"/>
      <c r="AND23" s="18"/>
      <c r="ANE23" s="18"/>
      <c r="ANF23" s="18"/>
      <c r="ANG23" s="18"/>
      <c r="ANH23" s="18"/>
      <c r="ANI23" s="18"/>
      <c r="ANJ23" s="18"/>
      <c r="ANK23" s="18"/>
      <c r="ANL23" s="18"/>
      <c r="ANM23" s="18"/>
      <c r="ANN23" s="18"/>
      <c r="ANO23" s="18"/>
      <c r="ANP23" s="18"/>
      <c r="ANQ23" s="18"/>
      <c r="ANR23" s="18"/>
      <c r="ANS23" s="18"/>
      <c r="ANT23" s="18"/>
      <c r="ANU23" s="18"/>
      <c r="ANV23" s="18"/>
      <c r="ANW23" s="18"/>
      <c r="ANX23" s="18"/>
      <c r="ANY23" s="18"/>
      <c r="ANZ23" s="18"/>
      <c r="AOA23" s="18"/>
      <c r="AOB23" s="18"/>
      <c r="AOC23" s="18"/>
      <c r="AOD23" s="18"/>
      <c r="AOE23" s="18"/>
      <c r="AOF23" s="18"/>
      <c r="AOG23" s="18"/>
      <c r="AOH23" s="18"/>
      <c r="AOI23" s="18"/>
      <c r="AOJ23" s="18"/>
      <c r="AOK23" s="18"/>
      <c r="AOL23" s="18"/>
      <c r="AOM23" s="18"/>
      <c r="AON23" s="18"/>
      <c r="AOO23" s="18"/>
      <c r="AOP23" s="18"/>
      <c r="AOQ23" s="18"/>
      <c r="AOR23" s="18"/>
      <c r="AOS23" s="18"/>
      <c r="AOT23" s="18"/>
      <c r="AOU23" s="18"/>
      <c r="AOV23" s="18"/>
      <c r="AOW23" s="18"/>
      <c r="AOX23" s="18"/>
      <c r="AOY23" s="18"/>
      <c r="AOZ23" s="18"/>
      <c r="APA23" s="18"/>
      <c r="APB23" s="18"/>
      <c r="APC23" s="18"/>
      <c r="APD23" s="18"/>
      <c r="APE23" s="18"/>
      <c r="APF23" s="18"/>
      <c r="APG23" s="18"/>
      <c r="APH23" s="18"/>
      <c r="API23" s="18"/>
      <c r="APJ23" s="18"/>
      <c r="APK23" s="18"/>
      <c r="APL23" s="18"/>
      <c r="APM23" s="18"/>
      <c r="APN23" s="18"/>
      <c r="APO23" s="18"/>
      <c r="APP23" s="18"/>
      <c r="APQ23" s="18"/>
      <c r="APR23" s="18"/>
      <c r="APS23" s="18"/>
      <c r="APT23" s="18"/>
      <c r="APU23" s="18"/>
      <c r="APV23" s="18"/>
      <c r="APW23" s="18"/>
      <c r="APX23" s="18"/>
      <c r="APY23" s="18"/>
      <c r="APZ23" s="18"/>
      <c r="AQA23" s="18"/>
      <c r="AQB23" s="18"/>
      <c r="AQC23" s="18"/>
      <c r="AQD23" s="18"/>
      <c r="AQE23" s="18"/>
      <c r="AQF23" s="18"/>
      <c r="AQG23" s="18"/>
      <c r="AQH23" s="18"/>
      <c r="AQI23" s="18"/>
      <c r="AQJ23" s="18"/>
      <c r="AQK23" s="18"/>
      <c r="AQL23" s="18"/>
      <c r="AQM23" s="18"/>
      <c r="AQN23" s="18"/>
      <c r="AQO23" s="18"/>
      <c r="AQP23" s="18"/>
      <c r="AQQ23" s="18"/>
      <c r="AQR23" s="18"/>
      <c r="AQS23" s="18"/>
      <c r="AQT23" s="18"/>
      <c r="AQU23" s="18"/>
      <c r="AQV23" s="18"/>
      <c r="AQW23" s="18"/>
      <c r="AQX23" s="18"/>
      <c r="AQY23" s="18"/>
      <c r="AQZ23" s="18"/>
      <c r="ARA23" s="18"/>
      <c r="ARB23" s="18"/>
      <c r="ARC23" s="18"/>
      <c r="ARD23" s="18"/>
      <c r="ARE23" s="18"/>
      <c r="ARF23" s="18"/>
      <c r="ARG23" s="18"/>
      <c r="ARH23" s="18"/>
      <c r="ARI23" s="18"/>
      <c r="ARJ23" s="18"/>
      <c r="ARK23" s="18"/>
      <c r="ARL23" s="18"/>
      <c r="ARM23" s="18"/>
      <c r="ARN23" s="18"/>
      <c r="ARO23" s="18"/>
      <c r="ARP23" s="18"/>
      <c r="ARQ23" s="18"/>
      <c r="ARR23" s="18"/>
      <c r="ARS23" s="18"/>
      <c r="ART23" s="18"/>
      <c r="ARU23" s="18"/>
      <c r="ARV23" s="18"/>
      <c r="ARW23" s="18"/>
      <c r="ARX23" s="18"/>
      <c r="ARY23" s="18"/>
      <c r="ARZ23" s="18"/>
      <c r="ASA23" s="18"/>
      <c r="ASB23" s="18"/>
      <c r="ASC23" s="18"/>
      <c r="ASD23" s="18"/>
      <c r="ASE23" s="18"/>
      <c r="ASF23" s="18"/>
      <c r="ASG23" s="18"/>
      <c r="ASH23" s="18"/>
      <c r="ASI23" s="18"/>
      <c r="ASJ23" s="18"/>
      <c r="ASK23" s="18"/>
      <c r="ASL23" s="18"/>
      <c r="ASM23" s="18"/>
      <c r="ASN23" s="18"/>
      <c r="ASO23" s="18"/>
      <c r="ASP23" s="18"/>
      <c r="ASQ23" s="18"/>
      <c r="ASR23" s="18"/>
      <c r="ASS23" s="18"/>
      <c r="AST23" s="18"/>
      <c r="ASU23" s="18"/>
      <c r="ASV23" s="18"/>
      <c r="ASW23" s="18"/>
      <c r="ASX23" s="18"/>
      <c r="ASY23" s="18"/>
      <c r="ASZ23" s="18"/>
      <c r="ATA23" s="18"/>
      <c r="ATB23" s="18"/>
      <c r="ATC23" s="18"/>
      <c r="ATD23" s="18"/>
      <c r="ATE23" s="18"/>
      <c r="ATF23" s="18"/>
      <c r="ATG23" s="18"/>
      <c r="ATH23" s="18"/>
      <c r="ATI23" s="18"/>
      <c r="ATJ23" s="18"/>
      <c r="ATK23" s="18"/>
      <c r="ATL23" s="18"/>
      <c r="ATM23" s="18"/>
      <c r="ATN23" s="18"/>
      <c r="ATO23" s="18"/>
      <c r="ATP23" s="18"/>
      <c r="ATQ23" s="18"/>
      <c r="ATR23" s="18"/>
      <c r="ATS23" s="18"/>
      <c r="ATT23" s="18"/>
      <c r="ATU23" s="18"/>
      <c r="ATV23" s="18"/>
      <c r="ATW23" s="18"/>
      <c r="ATX23" s="18"/>
      <c r="ATY23" s="18"/>
      <c r="ATZ23" s="18"/>
      <c r="AUA23" s="18"/>
      <c r="AUB23" s="18"/>
      <c r="AUC23" s="18"/>
      <c r="AUD23" s="18"/>
      <c r="AUE23" s="18"/>
      <c r="AUF23" s="18"/>
      <c r="AUG23" s="18"/>
      <c r="AUH23" s="18"/>
      <c r="AUI23" s="18"/>
      <c r="AUJ23" s="18"/>
      <c r="AUK23" s="18"/>
      <c r="AUL23" s="18"/>
      <c r="AUM23" s="18"/>
      <c r="AUN23" s="18"/>
      <c r="AUO23" s="18"/>
      <c r="AUP23" s="18"/>
      <c r="AUQ23" s="18"/>
      <c r="AUR23" s="18"/>
      <c r="AUS23" s="18"/>
      <c r="AUT23" s="18"/>
      <c r="AUU23" s="18"/>
      <c r="AUV23" s="18"/>
      <c r="AUW23" s="18"/>
      <c r="AUX23" s="18"/>
      <c r="AUY23" s="18"/>
      <c r="AUZ23" s="18"/>
      <c r="AVA23" s="18"/>
      <c r="AVB23" s="18"/>
      <c r="AVC23" s="18"/>
      <c r="AVD23" s="18"/>
      <c r="AVE23" s="18"/>
      <c r="AVF23" s="18"/>
      <c r="AVG23" s="18"/>
      <c r="AVH23" s="18"/>
      <c r="AVI23" s="18"/>
      <c r="AVJ23" s="18"/>
      <c r="AVK23" s="18"/>
      <c r="AVL23" s="18"/>
      <c r="AVM23" s="18"/>
      <c r="AVN23" s="18"/>
      <c r="AVO23" s="18"/>
      <c r="AVP23" s="18"/>
      <c r="AVQ23" s="18"/>
      <c r="AVR23" s="18"/>
      <c r="AVS23" s="18"/>
      <c r="AVT23" s="18"/>
      <c r="AVU23" s="18"/>
      <c r="AVV23" s="18"/>
      <c r="AVW23" s="18"/>
      <c r="AVX23" s="18"/>
      <c r="AVY23" s="18"/>
      <c r="AVZ23" s="18"/>
      <c r="AWA23" s="18"/>
      <c r="AWB23" s="18"/>
      <c r="AWC23" s="18"/>
      <c r="AWD23" s="18"/>
      <c r="AWE23" s="18"/>
      <c r="AWF23" s="18"/>
      <c r="AWG23" s="18"/>
      <c r="AWH23" s="18"/>
      <c r="AWI23" s="18"/>
      <c r="AWJ23" s="18"/>
      <c r="AWK23" s="18"/>
      <c r="AWL23" s="18"/>
      <c r="AWM23" s="18"/>
      <c r="AWN23" s="18"/>
      <c r="AWO23" s="18"/>
      <c r="AWP23" s="18"/>
      <c r="AWQ23" s="18"/>
      <c r="AWR23" s="18"/>
      <c r="AWS23" s="18"/>
      <c r="AWT23" s="18"/>
      <c r="AWU23" s="18"/>
      <c r="AWV23" s="18"/>
      <c r="AWW23" s="18"/>
      <c r="AWX23" s="18"/>
      <c r="AWY23" s="18"/>
      <c r="AWZ23" s="18"/>
      <c r="AXA23" s="18"/>
      <c r="AXB23" s="18"/>
      <c r="AXC23" s="18"/>
      <c r="AXD23" s="18"/>
      <c r="AXE23" s="18"/>
      <c r="AXF23" s="18"/>
      <c r="AXG23" s="18"/>
      <c r="AXH23" s="18"/>
      <c r="AXI23" s="18"/>
      <c r="AXJ23" s="18"/>
      <c r="AXK23" s="18"/>
      <c r="AXL23" s="18"/>
      <c r="AXM23" s="18"/>
      <c r="AXN23" s="18"/>
      <c r="AXO23" s="18"/>
      <c r="AXP23" s="18"/>
      <c r="AXQ23" s="18"/>
      <c r="AXR23" s="18"/>
      <c r="AXS23" s="18"/>
      <c r="AXT23" s="18"/>
      <c r="AXU23" s="18"/>
      <c r="AXV23" s="18"/>
      <c r="AXW23" s="18"/>
      <c r="AXX23" s="18"/>
      <c r="AXY23" s="18"/>
      <c r="AXZ23" s="18"/>
      <c r="AYA23" s="18"/>
      <c r="AYB23" s="18"/>
      <c r="AYC23" s="18"/>
      <c r="AYD23" s="18"/>
      <c r="AYE23" s="18"/>
      <c r="AYF23" s="18"/>
      <c r="AYG23" s="18"/>
      <c r="AYH23" s="18"/>
      <c r="AYI23" s="18"/>
      <c r="AYJ23" s="18"/>
      <c r="AYK23" s="18"/>
      <c r="AYL23" s="18"/>
      <c r="AYM23" s="18"/>
      <c r="AYN23" s="18"/>
      <c r="AYO23" s="18"/>
      <c r="AYP23" s="18"/>
      <c r="AYQ23" s="18"/>
      <c r="AYR23" s="18"/>
      <c r="AYS23" s="18"/>
      <c r="AYT23" s="18"/>
      <c r="AYU23" s="18"/>
      <c r="AYV23" s="18"/>
      <c r="AYW23" s="18"/>
      <c r="AYX23" s="18"/>
      <c r="AYY23" s="18"/>
      <c r="AYZ23" s="18"/>
      <c r="AZA23" s="18"/>
      <c r="AZB23" s="18"/>
      <c r="AZC23" s="18"/>
      <c r="AZD23" s="18"/>
      <c r="AZE23" s="18"/>
      <c r="AZF23" s="18"/>
      <c r="AZG23" s="18"/>
      <c r="AZH23" s="18"/>
      <c r="AZI23" s="18"/>
      <c r="AZJ23" s="18"/>
      <c r="AZK23" s="18"/>
      <c r="AZL23" s="18"/>
      <c r="AZM23" s="18"/>
      <c r="AZN23" s="18"/>
      <c r="AZO23" s="18"/>
      <c r="AZP23" s="18"/>
      <c r="AZQ23" s="18"/>
      <c r="AZR23" s="18"/>
      <c r="AZS23" s="18"/>
      <c r="AZT23" s="18"/>
      <c r="AZU23" s="18"/>
      <c r="AZV23" s="18"/>
      <c r="AZW23" s="18"/>
      <c r="AZX23" s="18"/>
      <c r="AZY23" s="18"/>
      <c r="AZZ23" s="18"/>
      <c r="BAA23" s="18"/>
      <c r="BAB23" s="18"/>
      <c r="BAC23" s="18"/>
      <c r="BAD23" s="18"/>
      <c r="BAE23" s="18"/>
      <c r="BAF23" s="18"/>
      <c r="BAG23" s="18"/>
      <c r="BAH23" s="18"/>
      <c r="BAI23" s="18"/>
      <c r="BAJ23" s="18"/>
      <c r="BAK23" s="18"/>
      <c r="BAL23" s="18"/>
      <c r="BAM23" s="18"/>
      <c r="BAN23" s="18"/>
      <c r="BAO23" s="18"/>
      <c r="BAP23" s="18"/>
      <c r="BAQ23" s="18"/>
      <c r="BAR23" s="18"/>
      <c r="BAS23" s="18"/>
      <c r="BAT23" s="18"/>
      <c r="BAU23" s="18"/>
      <c r="BAV23" s="18"/>
      <c r="BAW23" s="18"/>
      <c r="BAX23" s="18"/>
      <c r="BAY23" s="18"/>
      <c r="BAZ23" s="18"/>
      <c r="BBA23" s="18"/>
      <c r="BBB23" s="18"/>
      <c r="BBC23" s="18"/>
      <c r="BBD23" s="18"/>
      <c r="BBE23" s="18"/>
      <c r="BBF23" s="18"/>
      <c r="BBG23" s="18"/>
      <c r="BBH23" s="18"/>
      <c r="BBI23" s="18"/>
      <c r="BBJ23" s="18"/>
      <c r="BBK23" s="18"/>
      <c r="BBL23" s="18"/>
      <c r="BBM23" s="18"/>
      <c r="BBN23" s="18"/>
      <c r="BBO23" s="18"/>
      <c r="BBP23" s="18"/>
      <c r="BBQ23" s="18"/>
      <c r="BBR23" s="18"/>
      <c r="BBS23" s="18"/>
      <c r="BBT23" s="18"/>
      <c r="BBU23" s="18"/>
      <c r="BBV23" s="18"/>
      <c r="BBW23" s="18"/>
      <c r="BBX23" s="18"/>
      <c r="BBY23" s="18"/>
      <c r="BBZ23" s="18"/>
      <c r="BCA23" s="18"/>
      <c r="BCB23" s="18"/>
      <c r="BCC23" s="18"/>
      <c r="BCD23" s="18"/>
      <c r="BCE23" s="18"/>
      <c r="BCF23" s="18"/>
      <c r="BCG23" s="18"/>
      <c r="BCH23" s="18"/>
      <c r="BCI23" s="18"/>
      <c r="BCJ23" s="18"/>
      <c r="BCK23" s="18"/>
      <c r="BCL23" s="18"/>
      <c r="BCM23" s="18"/>
      <c r="BCN23" s="18"/>
      <c r="BCO23" s="18"/>
      <c r="BCP23" s="18"/>
      <c r="BCQ23" s="18"/>
      <c r="BCR23" s="18"/>
      <c r="BCS23" s="18"/>
      <c r="BCT23" s="18"/>
      <c r="BCU23" s="18"/>
      <c r="BCV23" s="18"/>
      <c r="BCW23" s="18"/>
      <c r="BCX23" s="18"/>
      <c r="BCY23" s="18"/>
      <c r="BCZ23" s="18"/>
      <c r="BDA23" s="18"/>
      <c r="BDB23" s="18"/>
      <c r="BDC23" s="18"/>
      <c r="BDD23" s="18"/>
      <c r="BDE23" s="18"/>
      <c r="BDF23" s="18"/>
      <c r="BDG23" s="18"/>
      <c r="BDH23" s="18"/>
      <c r="BDI23" s="18"/>
      <c r="BDJ23" s="18"/>
      <c r="BDK23" s="18"/>
      <c r="BDL23" s="18"/>
      <c r="BDM23" s="18"/>
      <c r="BDN23" s="18"/>
      <c r="BDO23" s="18"/>
      <c r="BDP23" s="18"/>
      <c r="BDQ23" s="18"/>
      <c r="BDR23" s="18"/>
      <c r="BDS23" s="18"/>
      <c r="BDT23" s="18"/>
      <c r="BDU23" s="18"/>
      <c r="BDV23" s="18"/>
      <c r="BDW23" s="18"/>
      <c r="BDX23" s="18"/>
      <c r="BDY23" s="18"/>
      <c r="BDZ23" s="18"/>
      <c r="BEA23" s="18"/>
      <c r="BEB23" s="18"/>
      <c r="BEC23" s="18"/>
      <c r="BED23" s="18"/>
      <c r="BEE23" s="18"/>
      <c r="BEF23" s="18"/>
      <c r="BEG23" s="18"/>
      <c r="BEH23" s="18"/>
      <c r="BEI23" s="18"/>
      <c r="BEJ23" s="18"/>
      <c r="BEK23" s="18"/>
      <c r="BEL23" s="18"/>
      <c r="BEM23" s="18"/>
      <c r="BEN23" s="18"/>
      <c r="BEO23" s="18"/>
      <c r="BEP23" s="18"/>
      <c r="BEQ23" s="18"/>
      <c r="BER23" s="18"/>
      <c r="BES23" s="18"/>
      <c r="BET23" s="18"/>
      <c r="BEU23" s="18"/>
      <c r="BEV23" s="18"/>
      <c r="BEW23" s="18"/>
      <c r="BEX23" s="18"/>
      <c r="BEY23" s="18"/>
      <c r="BEZ23" s="18"/>
      <c r="BFA23" s="18"/>
      <c r="BFB23" s="18"/>
      <c r="BFC23" s="18"/>
      <c r="BFD23" s="18"/>
      <c r="BFE23" s="18"/>
      <c r="BFF23" s="18"/>
      <c r="BFG23" s="18"/>
      <c r="BFH23" s="18"/>
      <c r="BFI23" s="18"/>
      <c r="BFJ23" s="18"/>
      <c r="BFK23" s="18"/>
      <c r="BFL23" s="18"/>
      <c r="BFM23" s="18"/>
      <c r="BFN23" s="18"/>
      <c r="BFO23" s="18"/>
      <c r="BFP23" s="18"/>
      <c r="BFQ23" s="18"/>
      <c r="BFR23" s="18"/>
      <c r="BFS23" s="18"/>
      <c r="BFT23" s="18"/>
      <c r="BFU23" s="18"/>
      <c r="BFV23" s="18"/>
      <c r="BFW23" s="18"/>
      <c r="BFX23" s="18"/>
      <c r="BFY23" s="18"/>
      <c r="BFZ23" s="18"/>
      <c r="BGA23" s="18"/>
      <c r="BGB23" s="18"/>
      <c r="BGC23" s="18"/>
      <c r="BGD23" s="18"/>
      <c r="BGE23" s="18"/>
      <c r="BGF23" s="18"/>
      <c r="BGG23" s="18"/>
      <c r="BGH23" s="18"/>
      <c r="BGI23" s="18"/>
      <c r="BGJ23" s="18"/>
      <c r="BGK23" s="18"/>
      <c r="BGL23" s="18"/>
      <c r="BGM23" s="18"/>
      <c r="BGN23" s="18"/>
      <c r="BGO23" s="18"/>
      <c r="BGP23" s="18"/>
      <c r="BGQ23" s="18"/>
      <c r="BGR23" s="18"/>
      <c r="BGS23" s="18"/>
      <c r="BGT23" s="18"/>
      <c r="BGU23" s="18"/>
      <c r="BGV23" s="18"/>
      <c r="BGW23" s="18"/>
      <c r="BGX23" s="18"/>
      <c r="BGY23" s="18"/>
      <c r="BGZ23" s="18"/>
      <c r="BHA23" s="18"/>
      <c r="BHB23" s="18"/>
      <c r="BHC23" s="18"/>
      <c r="BHD23" s="18"/>
      <c r="BHE23" s="18"/>
      <c r="BHF23" s="18"/>
      <c r="BHG23" s="18"/>
      <c r="BHH23" s="18"/>
      <c r="BHI23" s="18"/>
      <c r="BHJ23" s="18"/>
      <c r="BHK23" s="18"/>
      <c r="BHL23" s="18"/>
      <c r="BHM23" s="18"/>
      <c r="BHN23" s="18"/>
      <c r="BHO23" s="18"/>
      <c r="BHP23" s="18"/>
      <c r="BHQ23" s="18"/>
      <c r="BHR23" s="18"/>
      <c r="BHS23" s="18"/>
      <c r="BHT23" s="18"/>
      <c r="BHU23" s="18"/>
      <c r="BHV23" s="18"/>
      <c r="BHW23" s="18"/>
      <c r="BHX23" s="18"/>
      <c r="BHY23" s="18"/>
      <c r="BHZ23" s="18"/>
      <c r="BIA23" s="18"/>
      <c r="BIB23" s="18"/>
      <c r="BIC23" s="18"/>
      <c r="BID23" s="18"/>
      <c r="BIE23" s="18"/>
      <c r="BIF23" s="18"/>
      <c r="BIG23" s="18"/>
      <c r="BIH23" s="18"/>
      <c r="BII23" s="18"/>
      <c r="BIJ23" s="18"/>
      <c r="BIK23" s="18"/>
      <c r="BIL23" s="18"/>
      <c r="BIM23" s="18"/>
      <c r="BIN23" s="18"/>
      <c r="BIO23" s="18"/>
      <c r="BIP23" s="18"/>
      <c r="BIQ23" s="18"/>
      <c r="BIR23" s="18"/>
      <c r="BIS23" s="18"/>
      <c r="BIT23" s="18"/>
      <c r="BIU23" s="18"/>
      <c r="BIV23" s="18"/>
      <c r="BIW23" s="18"/>
      <c r="BIX23" s="18"/>
      <c r="BIY23" s="18"/>
      <c r="BIZ23" s="18"/>
      <c r="BJA23" s="18"/>
      <c r="BJB23" s="18"/>
      <c r="BJC23" s="18"/>
      <c r="BJD23" s="18"/>
      <c r="BJE23" s="18"/>
      <c r="BJF23" s="18"/>
      <c r="BJG23" s="18"/>
      <c r="BJH23" s="18"/>
      <c r="BJI23" s="18"/>
      <c r="BJJ23" s="18"/>
      <c r="BJK23" s="18"/>
      <c r="BJL23" s="18"/>
      <c r="BJM23" s="18"/>
      <c r="BJN23" s="18"/>
      <c r="BJO23" s="18"/>
      <c r="BJP23" s="18"/>
      <c r="BJQ23" s="18"/>
      <c r="BJR23" s="18"/>
      <c r="BJS23" s="18"/>
      <c r="BJT23" s="18"/>
      <c r="BJU23" s="18"/>
      <c r="BJV23" s="18"/>
      <c r="BJW23" s="18"/>
      <c r="BJX23" s="18"/>
      <c r="BJY23" s="18"/>
      <c r="BJZ23" s="18"/>
      <c r="BKA23" s="18"/>
      <c r="BKB23" s="18"/>
      <c r="BKC23" s="18"/>
      <c r="BKD23" s="18"/>
      <c r="BKE23" s="18"/>
      <c r="BKF23" s="18"/>
      <c r="BKG23" s="18"/>
      <c r="BKH23" s="18"/>
      <c r="BKI23" s="18"/>
      <c r="BKJ23" s="18"/>
      <c r="BKK23" s="18"/>
      <c r="BKL23" s="18"/>
      <c r="BKM23" s="18"/>
      <c r="BKN23" s="18"/>
      <c r="BKO23" s="18"/>
      <c r="BKP23" s="18"/>
      <c r="BKQ23" s="18"/>
      <c r="BKR23" s="18"/>
      <c r="BKS23" s="18"/>
      <c r="BKT23" s="18"/>
      <c r="BKU23" s="18"/>
      <c r="BKV23" s="18"/>
      <c r="BKW23" s="18"/>
      <c r="BKX23" s="18"/>
      <c r="BKY23" s="18"/>
      <c r="BKZ23" s="18"/>
      <c r="BLA23" s="18"/>
      <c r="BLB23" s="18"/>
      <c r="BLC23" s="18"/>
      <c r="BLD23" s="18"/>
      <c r="BLE23" s="18"/>
      <c r="BLF23" s="18"/>
      <c r="BLG23" s="18"/>
      <c r="BLH23" s="18"/>
      <c r="BLI23" s="18"/>
      <c r="BLJ23" s="18"/>
      <c r="BLK23" s="18"/>
      <c r="BLL23" s="18"/>
      <c r="BLM23" s="18"/>
      <c r="BLN23" s="18"/>
      <c r="BLO23" s="18"/>
      <c r="BLP23" s="18"/>
      <c r="BLQ23" s="18"/>
      <c r="BLR23" s="18"/>
      <c r="BLS23" s="18"/>
      <c r="BLT23" s="18"/>
      <c r="BLU23" s="18"/>
      <c r="BLV23" s="18"/>
      <c r="BLW23" s="18"/>
      <c r="BLX23" s="18"/>
      <c r="BLY23" s="18"/>
      <c r="BLZ23" s="18"/>
      <c r="BMA23" s="18"/>
      <c r="BMB23" s="18"/>
      <c r="BMC23" s="18"/>
      <c r="BMD23" s="18"/>
      <c r="BME23" s="18"/>
      <c r="BMF23" s="18"/>
      <c r="BMG23" s="18"/>
      <c r="BMH23" s="18"/>
      <c r="BMI23" s="18"/>
      <c r="BMJ23" s="18"/>
      <c r="BMK23" s="18"/>
      <c r="BML23" s="18"/>
      <c r="BMM23" s="18"/>
      <c r="BMN23" s="18"/>
      <c r="BMO23" s="18"/>
      <c r="BMP23" s="18"/>
      <c r="BMQ23" s="18"/>
      <c r="BMR23" s="18"/>
      <c r="BMS23" s="18"/>
      <c r="BMT23" s="18"/>
    </row>
    <row r="24" spans="1:1710" s="115" customFormat="1" ht="16.149999999999999" customHeight="1" x14ac:dyDescent="0.2">
      <c r="A24" s="342" t="s">
        <v>306</v>
      </c>
      <c r="B24" s="296"/>
      <c r="C24" s="90"/>
      <c r="D24" s="9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18"/>
      <c r="JI24" s="18"/>
      <c r="JJ24" s="18"/>
      <c r="JK24" s="18"/>
      <c r="JL24" s="18"/>
      <c r="JM24" s="18"/>
      <c r="JN24" s="18"/>
      <c r="JO24" s="18"/>
      <c r="JP24" s="18"/>
      <c r="JQ24" s="18"/>
      <c r="JR24" s="18"/>
      <c r="JS24" s="18"/>
      <c r="JT24" s="18"/>
      <c r="JU24" s="18"/>
      <c r="JV24" s="18"/>
      <c r="JW24" s="18"/>
      <c r="JX24" s="18"/>
      <c r="JY24" s="18"/>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8"/>
      <c r="LC24" s="18"/>
      <c r="LD24" s="18"/>
      <c r="LE24" s="18"/>
      <c r="LF24" s="18"/>
      <c r="LG24" s="18"/>
      <c r="LH24" s="18"/>
      <c r="LI24" s="18"/>
      <c r="LJ24" s="18"/>
      <c r="LK24" s="18"/>
      <c r="LL24" s="18"/>
      <c r="LM24" s="18"/>
      <c r="LN24" s="18"/>
      <c r="LO24" s="18"/>
      <c r="LP24" s="18"/>
      <c r="LQ24" s="18"/>
      <c r="LR24" s="18"/>
      <c r="LS24" s="18"/>
      <c r="LT24" s="18"/>
      <c r="LU24" s="18"/>
      <c r="LV24" s="18"/>
      <c r="LW24" s="18"/>
      <c r="LX24" s="18"/>
      <c r="LY24" s="18"/>
      <c r="LZ24" s="18"/>
      <c r="MA24" s="18"/>
      <c r="MB24" s="18"/>
      <c r="MC24" s="18"/>
      <c r="MD24" s="18"/>
      <c r="ME24" s="18"/>
      <c r="MF24" s="18"/>
      <c r="MG24" s="18"/>
      <c r="MH24" s="18"/>
      <c r="MI24" s="18"/>
      <c r="MJ24" s="18"/>
      <c r="MK24" s="18"/>
      <c r="ML24" s="18"/>
      <c r="MM24" s="18"/>
      <c r="MN24" s="18"/>
      <c r="MO24" s="18"/>
      <c r="MP24" s="18"/>
      <c r="MQ24" s="18"/>
      <c r="MR24" s="18"/>
      <c r="MS24" s="18"/>
      <c r="MT24" s="18"/>
      <c r="MU24" s="18"/>
      <c r="MV24" s="18"/>
      <c r="MW24" s="18"/>
      <c r="MX24" s="18"/>
      <c r="MY24" s="18"/>
      <c r="MZ24" s="18"/>
      <c r="NA24" s="18"/>
      <c r="NB24" s="18"/>
      <c r="NC24" s="18"/>
      <c r="ND24" s="18"/>
      <c r="NE24" s="18"/>
      <c r="NF24" s="18"/>
      <c r="NG24" s="18"/>
      <c r="NH24" s="18"/>
      <c r="NI24" s="18"/>
      <c r="NJ24" s="18"/>
      <c r="NK24" s="18"/>
      <c r="NL24" s="18"/>
      <c r="NM24" s="18"/>
      <c r="NN24" s="18"/>
      <c r="NO24" s="18"/>
      <c r="NP24" s="18"/>
      <c r="NQ24" s="18"/>
      <c r="NR24" s="18"/>
      <c r="NS24" s="18"/>
      <c r="NT24" s="18"/>
      <c r="NU24" s="18"/>
      <c r="NV24" s="18"/>
      <c r="NW24" s="18"/>
      <c r="NX24" s="18"/>
      <c r="NY24" s="18"/>
      <c r="NZ24" s="18"/>
      <c r="OA24" s="18"/>
      <c r="OB24" s="18"/>
      <c r="OC24" s="18"/>
      <c r="OD24" s="18"/>
      <c r="OE24" s="18"/>
      <c r="OF24" s="18"/>
      <c r="OG24" s="18"/>
      <c r="OH24" s="18"/>
      <c r="OI24" s="18"/>
      <c r="OJ24" s="18"/>
      <c r="OK24" s="18"/>
      <c r="OL24" s="18"/>
      <c r="OM24" s="18"/>
      <c r="ON24" s="18"/>
      <c r="OO24" s="18"/>
      <c r="OP24" s="18"/>
      <c r="OQ24" s="18"/>
      <c r="OR24" s="18"/>
      <c r="OS24" s="18"/>
      <c r="OT24" s="18"/>
      <c r="OU24" s="18"/>
      <c r="OV24" s="18"/>
      <c r="OW24" s="18"/>
      <c r="OX24" s="18"/>
      <c r="OY24" s="18"/>
      <c r="OZ24" s="18"/>
      <c r="PA24" s="18"/>
      <c r="PB24" s="18"/>
      <c r="PC24" s="18"/>
      <c r="PD24" s="18"/>
      <c r="PE24" s="18"/>
      <c r="PF24" s="18"/>
      <c r="PG24" s="18"/>
      <c r="PH24" s="18"/>
      <c r="PI24" s="18"/>
      <c r="PJ24" s="18"/>
      <c r="PK24" s="18"/>
      <c r="PL24" s="18"/>
      <c r="PM24" s="18"/>
      <c r="PN24" s="18"/>
      <c r="PO24" s="18"/>
      <c r="PP24" s="18"/>
      <c r="PQ24" s="18"/>
      <c r="PR24" s="18"/>
      <c r="PS24" s="18"/>
      <c r="PT24" s="18"/>
      <c r="PU24" s="18"/>
      <c r="PV24" s="18"/>
      <c r="PW24" s="18"/>
      <c r="PX24" s="18"/>
      <c r="PY24" s="18"/>
      <c r="PZ24" s="18"/>
      <c r="QA24" s="18"/>
      <c r="QB24" s="18"/>
      <c r="QC24" s="18"/>
      <c r="QD24" s="18"/>
      <c r="QE24" s="18"/>
      <c r="QF24" s="18"/>
      <c r="QG24" s="18"/>
      <c r="QH24" s="18"/>
      <c r="QI24" s="18"/>
      <c r="QJ24" s="18"/>
      <c r="QK24" s="18"/>
      <c r="QL24" s="18"/>
      <c r="QM24" s="18"/>
      <c r="QN24" s="18"/>
      <c r="QO24" s="18"/>
      <c r="QP24" s="18"/>
      <c r="QQ24" s="18"/>
      <c r="QR24" s="18"/>
      <c r="QS24" s="18"/>
      <c r="QT24" s="18"/>
      <c r="QU24" s="18"/>
      <c r="QV24" s="18"/>
      <c r="QW24" s="18"/>
      <c r="QX24" s="18"/>
      <c r="QY24" s="18"/>
      <c r="QZ24" s="18"/>
      <c r="RA24" s="18"/>
      <c r="RB24" s="18"/>
      <c r="RC24" s="18"/>
      <c r="RD24" s="18"/>
      <c r="RE24" s="18"/>
      <c r="RF24" s="18"/>
      <c r="RG24" s="18"/>
      <c r="RH24" s="18"/>
      <c r="RI24" s="18"/>
      <c r="RJ24" s="18"/>
      <c r="RK24" s="18"/>
      <c r="RL24" s="18"/>
      <c r="RM24" s="18"/>
      <c r="RN24" s="18"/>
      <c r="RO24" s="18"/>
      <c r="RP24" s="18"/>
      <c r="RQ24" s="18"/>
      <c r="RR24" s="18"/>
      <c r="RS24" s="18"/>
      <c r="RT24" s="18"/>
      <c r="RU24" s="18"/>
      <c r="RV24" s="18"/>
      <c r="RW24" s="18"/>
      <c r="RX24" s="18"/>
      <c r="RY24" s="18"/>
      <c r="RZ24" s="18"/>
      <c r="SA24" s="18"/>
      <c r="SB24" s="18"/>
      <c r="SC24" s="18"/>
      <c r="SD24" s="18"/>
      <c r="SE24" s="18"/>
      <c r="SF24" s="18"/>
      <c r="SG24" s="18"/>
      <c r="SH24" s="18"/>
      <c r="SI24" s="18"/>
      <c r="SJ24" s="18"/>
      <c r="SK24" s="18"/>
      <c r="SL24" s="18"/>
      <c r="SM24" s="18"/>
      <c r="SN24" s="18"/>
      <c r="SO24" s="18"/>
      <c r="SP24" s="18"/>
      <c r="SQ24" s="18"/>
      <c r="SR24" s="18"/>
      <c r="SS24" s="18"/>
      <c r="ST24" s="18"/>
      <c r="SU24" s="18"/>
      <c r="SV24" s="18"/>
      <c r="SW24" s="18"/>
      <c r="SX24" s="18"/>
      <c r="SY24" s="18"/>
      <c r="SZ24" s="18"/>
      <c r="TA24" s="18"/>
      <c r="TB24" s="18"/>
      <c r="TC24" s="18"/>
      <c r="TD24" s="18"/>
      <c r="TE24" s="18"/>
      <c r="TF24" s="18"/>
      <c r="TG24" s="18"/>
      <c r="TH24" s="18"/>
      <c r="TI24" s="18"/>
      <c r="TJ24" s="18"/>
      <c r="TK24" s="18"/>
      <c r="TL24" s="18"/>
      <c r="TM24" s="18"/>
      <c r="TN24" s="18"/>
      <c r="TO24" s="18"/>
      <c r="TP24" s="18"/>
      <c r="TQ24" s="18"/>
      <c r="TR24" s="18"/>
      <c r="TS24" s="18"/>
      <c r="TT24" s="18"/>
      <c r="TU24" s="18"/>
      <c r="TV24" s="18"/>
      <c r="TW24" s="18"/>
      <c r="TX24" s="18"/>
      <c r="TY24" s="18"/>
      <c r="TZ24" s="18"/>
      <c r="UA24" s="18"/>
      <c r="UB24" s="18"/>
      <c r="UC24" s="18"/>
      <c r="UD24" s="18"/>
      <c r="UE24" s="18"/>
      <c r="UF24" s="18"/>
      <c r="UG24" s="18"/>
      <c r="UH24" s="18"/>
      <c r="UI24" s="18"/>
      <c r="UJ24" s="18"/>
      <c r="UK24" s="18"/>
      <c r="UL24" s="18"/>
      <c r="UM24" s="18"/>
      <c r="UN24" s="18"/>
      <c r="UO24" s="18"/>
      <c r="UP24" s="18"/>
      <c r="UQ24" s="18"/>
      <c r="UR24" s="18"/>
      <c r="US24" s="18"/>
      <c r="UT24" s="18"/>
      <c r="UU24" s="18"/>
      <c r="UV24" s="18"/>
      <c r="UW24" s="18"/>
      <c r="UX24" s="18"/>
      <c r="UY24" s="18"/>
      <c r="UZ24" s="18"/>
      <c r="VA24" s="18"/>
      <c r="VB24" s="18"/>
      <c r="VC24" s="18"/>
      <c r="VD24" s="18"/>
      <c r="VE24" s="18"/>
      <c r="VF24" s="18"/>
      <c r="VG24" s="18"/>
      <c r="VH24" s="18"/>
      <c r="VI24" s="18"/>
      <c r="VJ24" s="18"/>
      <c r="VK24" s="18"/>
      <c r="VL24" s="18"/>
      <c r="VM24" s="18"/>
      <c r="VN24" s="18"/>
      <c r="VO24" s="18"/>
      <c r="VP24" s="18"/>
      <c r="VQ24" s="18"/>
      <c r="VR24" s="18"/>
      <c r="VS24" s="18"/>
      <c r="VT24" s="18"/>
      <c r="VU24" s="18"/>
      <c r="VV24" s="18"/>
      <c r="VW24" s="18"/>
      <c r="VX24" s="18"/>
      <c r="VY24" s="18"/>
      <c r="VZ24" s="18"/>
      <c r="WA24" s="18"/>
      <c r="WB24" s="18"/>
      <c r="WC24" s="18"/>
      <c r="WD24" s="18"/>
      <c r="WE24" s="18"/>
      <c r="WF24" s="18"/>
      <c r="WG24" s="18"/>
      <c r="WH24" s="18"/>
      <c r="WI24" s="18"/>
      <c r="WJ24" s="18"/>
      <c r="WK24" s="18"/>
      <c r="WL24" s="18"/>
      <c r="WM24" s="18"/>
      <c r="WN24" s="18"/>
      <c r="WO24" s="18"/>
      <c r="WP24" s="18"/>
      <c r="WQ24" s="18"/>
      <c r="WR24" s="18"/>
      <c r="WS24" s="18"/>
      <c r="WT24" s="18"/>
      <c r="WU24" s="18"/>
      <c r="WV24" s="18"/>
      <c r="WW24" s="18"/>
      <c r="WX24" s="18"/>
      <c r="WY24" s="18"/>
      <c r="WZ24" s="18"/>
      <c r="XA24" s="18"/>
      <c r="XB24" s="18"/>
      <c r="XC24" s="18"/>
      <c r="XD24" s="18"/>
      <c r="XE24" s="18"/>
      <c r="XF24" s="18"/>
      <c r="XG24" s="18"/>
      <c r="XH24" s="18"/>
      <c r="XI24" s="18"/>
      <c r="XJ24" s="18"/>
      <c r="XK24" s="18"/>
      <c r="XL24" s="18"/>
      <c r="XM24" s="18"/>
      <c r="XN24" s="18"/>
      <c r="XO24" s="18"/>
      <c r="XP24" s="18"/>
      <c r="XQ24" s="18"/>
      <c r="XR24" s="18"/>
      <c r="XS24" s="18"/>
      <c r="XT24" s="18"/>
      <c r="XU24" s="18"/>
      <c r="XV24" s="18"/>
      <c r="XW24" s="18"/>
      <c r="XX24" s="18"/>
      <c r="XY24" s="18"/>
      <c r="XZ24" s="18"/>
      <c r="YA24" s="18"/>
      <c r="YB24" s="18"/>
      <c r="YC24" s="18"/>
      <c r="YD24" s="18"/>
      <c r="YE24" s="18"/>
      <c r="YF24" s="18"/>
      <c r="YG24" s="18"/>
      <c r="YH24" s="18"/>
      <c r="YI24" s="18"/>
      <c r="YJ24" s="18"/>
      <c r="YK24" s="18"/>
      <c r="YL24" s="18"/>
      <c r="YM24" s="18"/>
      <c r="YN24" s="18"/>
      <c r="YO24" s="18"/>
      <c r="YP24" s="18"/>
      <c r="YQ24" s="18"/>
      <c r="YR24" s="18"/>
      <c r="YS24" s="18"/>
      <c r="YT24" s="18"/>
      <c r="YU24" s="18"/>
      <c r="YV24" s="18"/>
      <c r="YW24" s="18"/>
      <c r="YX24" s="18"/>
      <c r="YY24" s="18"/>
      <c r="YZ24" s="18"/>
      <c r="ZA24" s="18"/>
      <c r="ZB24" s="18"/>
      <c r="ZC24" s="18"/>
      <c r="ZD24" s="18"/>
      <c r="ZE24" s="18"/>
      <c r="ZF24" s="18"/>
      <c r="ZG24" s="18"/>
      <c r="ZH24" s="18"/>
      <c r="ZI24" s="18"/>
      <c r="ZJ24" s="18"/>
      <c r="ZK24" s="18"/>
      <c r="ZL24" s="18"/>
      <c r="ZM24" s="18"/>
      <c r="ZN24" s="18"/>
      <c r="ZO24" s="18"/>
      <c r="ZP24" s="18"/>
      <c r="ZQ24" s="18"/>
      <c r="ZR24" s="18"/>
      <c r="ZS24" s="18"/>
      <c r="ZT24" s="18"/>
      <c r="ZU24" s="18"/>
      <c r="ZV24" s="18"/>
      <c r="ZW24" s="18"/>
      <c r="ZX24" s="18"/>
      <c r="ZY24" s="18"/>
      <c r="ZZ24" s="18"/>
      <c r="AAA24" s="18"/>
      <c r="AAB24" s="18"/>
      <c r="AAC24" s="18"/>
      <c r="AAD24" s="18"/>
      <c r="AAE24" s="18"/>
      <c r="AAF24" s="18"/>
      <c r="AAG24" s="18"/>
      <c r="AAH24" s="18"/>
      <c r="AAI24" s="18"/>
      <c r="AAJ24" s="18"/>
      <c r="AAK24" s="18"/>
      <c r="AAL24" s="18"/>
      <c r="AAM24" s="18"/>
      <c r="AAN24" s="18"/>
      <c r="AAO24" s="18"/>
      <c r="AAP24" s="18"/>
      <c r="AAQ24" s="18"/>
      <c r="AAR24" s="18"/>
      <c r="AAS24" s="18"/>
      <c r="AAT24" s="18"/>
      <c r="AAU24" s="18"/>
      <c r="AAV24" s="18"/>
      <c r="AAW24" s="18"/>
      <c r="AAX24" s="18"/>
      <c r="AAY24" s="18"/>
      <c r="AAZ24" s="18"/>
      <c r="ABA24" s="18"/>
      <c r="ABB24" s="18"/>
      <c r="ABC24" s="18"/>
      <c r="ABD24" s="18"/>
      <c r="ABE24" s="18"/>
      <c r="ABF24" s="18"/>
      <c r="ABG24" s="18"/>
      <c r="ABH24" s="18"/>
      <c r="ABI24" s="18"/>
      <c r="ABJ24" s="18"/>
      <c r="ABK24" s="18"/>
      <c r="ABL24" s="18"/>
      <c r="ABM24" s="18"/>
      <c r="ABN24" s="18"/>
      <c r="ABO24" s="18"/>
      <c r="ABP24" s="18"/>
      <c r="ABQ24" s="18"/>
      <c r="ABR24" s="18"/>
      <c r="ABS24" s="18"/>
      <c r="ABT24" s="18"/>
      <c r="ABU24" s="18"/>
      <c r="ABV24" s="18"/>
      <c r="ABW24" s="18"/>
      <c r="ABX24" s="18"/>
      <c r="ABY24" s="18"/>
      <c r="ABZ24" s="18"/>
      <c r="ACA24" s="18"/>
      <c r="ACB24" s="18"/>
      <c r="ACC24" s="18"/>
      <c r="ACD24" s="18"/>
      <c r="ACE24" s="18"/>
      <c r="ACF24" s="18"/>
      <c r="ACG24" s="18"/>
      <c r="ACH24" s="18"/>
      <c r="ACI24" s="18"/>
      <c r="ACJ24" s="18"/>
      <c r="ACK24" s="18"/>
      <c r="ACL24" s="18"/>
      <c r="ACM24" s="18"/>
      <c r="ACN24" s="18"/>
      <c r="ACO24" s="18"/>
      <c r="ACP24" s="18"/>
      <c r="ACQ24" s="18"/>
      <c r="ACR24" s="18"/>
      <c r="ACS24" s="18"/>
      <c r="ACT24" s="18"/>
      <c r="ACU24" s="18"/>
      <c r="ACV24" s="18"/>
      <c r="ACW24" s="18"/>
      <c r="ACX24" s="18"/>
      <c r="ACY24" s="18"/>
      <c r="ACZ24" s="18"/>
      <c r="ADA24" s="18"/>
      <c r="ADB24" s="18"/>
      <c r="ADC24" s="18"/>
      <c r="ADD24" s="18"/>
      <c r="ADE24" s="18"/>
      <c r="ADF24" s="18"/>
      <c r="ADG24" s="18"/>
      <c r="ADH24" s="18"/>
      <c r="ADI24" s="18"/>
      <c r="ADJ24" s="18"/>
      <c r="ADK24" s="18"/>
      <c r="ADL24" s="18"/>
      <c r="ADM24" s="18"/>
      <c r="ADN24" s="18"/>
      <c r="ADO24" s="18"/>
      <c r="ADP24" s="18"/>
      <c r="ADQ24" s="18"/>
      <c r="ADR24" s="18"/>
      <c r="ADS24" s="18"/>
      <c r="ADT24" s="18"/>
      <c r="ADU24" s="18"/>
      <c r="ADV24" s="18"/>
      <c r="ADW24" s="18"/>
      <c r="ADX24" s="18"/>
      <c r="ADY24" s="18"/>
      <c r="ADZ24" s="18"/>
      <c r="AEA24" s="18"/>
      <c r="AEB24" s="18"/>
      <c r="AEC24" s="18"/>
      <c r="AED24" s="18"/>
      <c r="AEE24" s="18"/>
      <c r="AEF24" s="18"/>
      <c r="AEG24" s="18"/>
      <c r="AEH24" s="18"/>
      <c r="AEI24" s="18"/>
      <c r="AEJ24" s="18"/>
      <c r="AEK24" s="18"/>
      <c r="AEL24" s="18"/>
      <c r="AEM24" s="18"/>
      <c r="AEN24" s="18"/>
      <c r="AEO24" s="18"/>
      <c r="AEP24" s="18"/>
      <c r="AEQ24" s="18"/>
      <c r="AER24" s="18"/>
      <c r="AES24" s="18"/>
      <c r="AET24" s="18"/>
      <c r="AEU24" s="18"/>
      <c r="AEV24" s="18"/>
      <c r="AEW24" s="18"/>
      <c r="AEX24" s="18"/>
      <c r="AEY24" s="18"/>
      <c r="AEZ24" s="18"/>
      <c r="AFA24" s="18"/>
      <c r="AFB24" s="18"/>
      <c r="AFC24" s="18"/>
      <c r="AFD24" s="18"/>
      <c r="AFE24" s="18"/>
      <c r="AFF24" s="18"/>
      <c r="AFG24" s="18"/>
      <c r="AFH24" s="18"/>
      <c r="AFI24" s="18"/>
      <c r="AFJ24" s="18"/>
      <c r="AFK24" s="18"/>
      <c r="AFL24" s="18"/>
      <c r="AFM24" s="18"/>
      <c r="AFN24" s="18"/>
      <c r="AFO24" s="18"/>
      <c r="AFP24" s="18"/>
      <c r="AFQ24" s="18"/>
      <c r="AFR24" s="18"/>
      <c r="AFS24" s="18"/>
      <c r="AFT24" s="18"/>
      <c r="AFU24" s="18"/>
      <c r="AFV24" s="18"/>
      <c r="AFW24" s="18"/>
      <c r="AFX24" s="18"/>
      <c r="AFY24" s="18"/>
      <c r="AFZ24" s="18"/>
      <c r="AGA24" s="18"/>
      <c r="AGB24" s="18"/>
      <c r="AGC24" s="18"/>
      <c r="AGD24" s="18"/>
      <c r="AGE24" s="18"/>
      <c r="AGF24" s="18"/>
      <c r="AGG24" s="18"/>
      <c r="AGH24" s="18"/>
      <c r="AGI24" s="18"/>
      <c r="AGJ24" s="18"/>
      <c r="AGK24" s="18"/>
      <c r="AGL24" s="18"/>
      <c r="AGM24" s="18"/>
      <c r="AGN24" s="18"/>
      <c r="AGO24" s="18"/>
      <c r="AGP24" s="18"/>
      <c r="AGQ24" s="18"/>
      <c r="AGR24" s="18"/>
      <c r="AGS24" s="18"/>
      <c r="AGT24" s="18"/>
      <c r="AGU24" s="18"/>
      <c r="AGV24" s="18"/>
      <c r="AGW24" s="18"/>
      <c r="AGX24" s="18"/>
      <c r="AGY24" s="18"/>
      <c r="AGZ24" s="18"/>
      <c r="AHA24" s="18"/>
      <c r="AHB24" s="18"/>
      <c r="AHC24" s="18"/>
      <c r="AHD24" s="18"/>
      <c r="AHE24" s="18"/>
      <c r="AHF24" s="18"/>
      <c r="AHG24" s="18"/>
      <c r="AHH24" s="18"/>
      <c r="AHI24" s="18"/>
      <c r="AHJ24" s="18"/>
      <c r="AHK24" s="18"/>
      <c r="AHL24" s="18"/>
      <c r="AHM24" s="18"/>
      <c r="AHN24" s="18"/>
      <c r="AHO24" s="18"/>
      <c r="AHP24" s="18"/>
      <c r="AHQ24" s="18"/>
      <c r="AHR24" s="18"/>
      <c r="AHS24" s="18"/>
      <c r="AHT24" s="18"/>
      <c r="AHU24" s="18"/>
      <c r="AHV24" s="18"/>
      <c r="AHW24" s="18"/>
      <c r="AHX24" s="18"/>
      <c r="AHY24" s="18"/>
      <c r="AHZ24" s="18"/>
      <c r="AIA24" s="18"/>
      <c r="AIB24" s="18"/>
      <c r="AIC24" s="18"/>
      <c r="AID24" s="18"/>
      <c r="AIE24" s="18"/>
      <c r="AIF24" s="18"/>
      <c r="AIG24" s="18"/>
      <c r="AIH24" s="18"/>
      <c r="AII24" s="18"/>
      <c r="AIJ24" s="18"/>
      <c r="AIK24" s="18"/>
      <c r="AIL24" s="18"/>
      <c r="AIM24" s="18"/>
      <c r="AIN24" s="18"/>
      <c r="AIO24" s="18"/>
      <c r="AIP24" s="18"/>
      <c r="AIQ24" s="18"/>
      <c r="AIR24" s="18"/>
      <c r="AIS24" s="18"/>
      <c r="AIT24" s="18"/>
      <c r="AIU24" s="18"/>
      <c r="AIV24" s="18"/>
      <c r="AIW24" s="18"/>
      <c r="AIX24" s="18"/>
      <c r="AIY24" s="18"/>
      <c r="AIZ24" s="18"/>
      <c r="AJA24" s="18"/>
      <c r="AJB24" s="18"/>
      <c r="AJC24" s="18"/>
      <c r="AJD24" s="18"/>
      <c r="AJE24" s="18"/>
      <c r="AJF24" s="18"/>
      <c r="AJG24" s="18"/>
      <c r="AJH24" s="18"/>
      <c r="AJI24" s="18"/>
      <c r="AJJ24" s="18"/>
      <c r="AJK24" s="18"/>
      <c r="AJL24" s="18"/>
      <c r="AJM24" s="18"/>
      <c r="AJN24" s="18"/>
      <c r="AJO24" s="18"/>
      <c r="AJP24" s="18"/>
      <c r="AJQ24" s="18"/>
      <c r="AJR24" s="18"/>
      <c r="AJS24" s="18"/>
      <c r="AJT24" s="18"/>
      <c r="AJU24" s="18"/>
      <c r="AJV24" s="18"/>
      <c r="AJW24" s="18"/>
      <c r="AJX24" s="18"/>
      <c r="AJY24" s="18"/>
      <c r="AJZ24" s="18"/>
      <c r="AKA24" s="18"/>
      <c r="AKB24" s="18"/>
      <c r="AKC24" s="18"/>
      <c r="AKD24" s="18"/>
      <c r="AKE24" s="18"/>
      <c r="AKF24" s="18"/>
      <c r="AKG24" s="18"/>
      <c r="AKH24" s="18"/>
      <c r="AKI24" s="18"/>
      <c r="AKJ24" s="18"/>
      <c r="AKK24" s="18"/>
      <c r="AKL24" s="18"/>
      <c r="AKM24" s="18"/>
      <c r="AKN24" s="18"/>
      <c r="AKO24" s="18"/>
      <c r="AKP24" s="18"/>
      <c r="AKQ24" s="18"/>
      <c r="AKR24" s="18"/>
      <c r="AKS24" s="18"/>
      <c r="AKT24" s="18"/>
      <c r="AKU24" s="18"/>
      <c r="AKV24" s="18"/>
      <c r="AKW24" s="18"/>
      <c r="AKX24" s="18"/>
      <c r="AKY24" s="18"/>
      <c r="AKZ24" s="18"/>
      <c r="ALA24" s="18"/>
      <c r="ALB24" s="18"/>
      <c r="ALC24" s="18"/>
      <c r="ALD24" s="18"/>
      <c r="ALE24" s="18"/>
      <c r="ALF24" s="18"/>
      <c r="ALG24" s="18"/>
      <c r="ALH24" s="18"/>
      <c r="ALI24" s="18"/>
      <c r="ALJ24" s="18"/>
      <c r="ALK24" s="18"/>
      <c r="ALL24" s="18"/>
      <c r="ALM24" s="18"/>
      <c r="ALN24" s="18"/>
      <c r="ALO24" s="18"/>
      <c r="ALP24" s="18"/>
      <c r="ALQ24" s="18"/>
      <c r="ALR24" s="18"/>
      <c r="ALS24" s="18"/>
      <c r="ALT24" s="18"/>
      <c r="ALU24" s="18"/>
      <c r="ALV24" s="18"/>
      <c r="ALW24" s="18"/>
      <c r="ALX24" s="18"/>
      <c r="ALY24" s="18"/>
      <c r="ALZ24" s="18"/>
      <c r="AMA24" s="18"/>
      <c r="AMB24" s="18"/>
      <c r="AMC24" s="18"/>
      <c r="AMD24" s="18"/>
      <c r="AME24" s="18"/>
      <c r="AMF24" s="18"/>
      <c r="AMG24" s="18"/>
      <c r="AMH24" s="18"/>
      <c r="AMI24" s="18"/>
      <c r="AMJ24" s="18"/>
      <c r="AMK24" s="18"/>
      <c r="AML24" s="18"/>
      <c r="AMM24" s="18"/>
      <c r="AMN24" s="18"/>
      <c r="AMO24" s="18"/>
      <c r="AMP24" s="18"/>
      <c r="AMQ24" s="18"/>
      <c r="AMR24" s="18"/>
      <c r="AMS24" s="18"/>
      <c r="AMT24" s="18"/>
      <c r="AMU24" s="18"/>
      <c r="AMV24" s="18"/>
      <c r="AMW24" s="18"/>
      <c r="AMX24" s="18"/>
      <c r="AMY24" s="18"/>
      <c r="AMZ24" s="18"/>
      <c r="ANA24" s="18"/>
      <c r="ANB24" s="18"/>
      <c r="ANC24" s="18"/>
      <c r="AND24" s="18"/>
      <c r="ANE24" s="18"/>
      <c r="ANF24" s="18"/>
      <c r="ANG24" s="18"/>
      <c r="ANH24" s="18"/>
      <c r="ANI24" s="18"/>
      <c r="ANJ24" s="18"/>
      <c r="ANK24" s="18"/>
      <c r="ANL24" s="18"/>
      <c r="ANM24" s="18"/>
      <c r="ANN24" s="18"/>
      <c r="ANO24" s="18"/>
      <c r="ANP24" s="18"/>
      <c r="ANQ24" s="18"/>
      <c r="ANR24" s="18"/>
      <c r="ANS24" s="18"/>
      <c r="ANT24" s="18"/>
      <c r="ANU24" s="18"/>
      <c r="ANV24" s="18"/>
      <c r="ANW24" s="18"/>
      <c r="ANX24" s="18"/>
      <c r="ANY24" s="18"/>
      <c r="ANZ24" s="18"/>
      <c r="AOA24" s="18"/>
      <c r="AOB24" s="18"/>
      <c r="AOC24" s="18"/>
      <c r="AOD24" s="18"/>
      <c r="AOE24" s="18"/>
      <c r="AOF24" s="18"/>
      <c r="AOG24" s="18"/>
      <c r="AOH24" s="18"/>
      <c r="AOI24" s="18"/>
      <c r="AOJ24" s="18"/>
      <c r="AOK24" s="18"/>
      <c r="AOL24" s="18"/>
      <c r="AOM24" s="18"/>
      <c r="AON24" s="18"/>
      <c r="AOO24" s="18"/>
      <c r="AOP24" s="18"/>
      <c r="AOQ24" s="18"/>
      <c r="AOR24" s="18"/>
      <c r="AOS24" s="18"/>
      <c r="AOT24" s="18"/>
      <c r="AOU24" s="18"/>
      <c r="AOV24" s="18"/>
      <c r="AOW24" s="18"/>
      <c r="AOX24" s="18"/>
      <c r="AOY24" s="18"/>
      <c r="AOZ24" s="18"/>
      <c r="APA24" s="18"/>
      <c r="APB24" s="18"/>
      <c r="APC24" s="18"/>
      <c r="APD24" s="18"/>
      <c r="APE24" s="18"/>
      <c r="APF24" s="18"/>
      <c r="APG24" s="18"/>
      <c r="APH24" s="18"/>
      <c r="API24" s="18"/>
      <c r="APJ24" s="18"/>
      <c r="APK24" s="18"/>
      <c r="APL24" s="18"/>
      <c r="APM24" s="18"/>
      <c r="APN24" s="18"/>
      <c r="APO24" s="18"/>
      <c r="APP24" s="18"/>
      <c r="APQ24" s="18"/>
      <c r="APR24" s="18"/>
      <c r="APS24" s="18"/>
      <c r="APT24" s="18"/>
      <c r="APU24" s="18"/>
      <c r="APV24" s="18"/>
      <c r="APW24" s="18"/>
      <c r="APX24" s="18"/>
      <c r="APY24" s="18"/>
      <c r="APZ24" s="18"/>
      <c r="AQA24" s="18"/>
      <c r="AQB24" s="18"/>
      <c r="AQC24" s="18"/>
      <c r="AQD24" s="18"/>
      <c r="AQE24" s="18"/>
      <c r="AQF24" s="18"/>
      <c r="AQG24" s="18"/>
      <c r="AQH24" s="18"/>
      <c r="AQI24" s="18"/>
      <c r="AQJ24" s="18"/>
      <c r="AQK24" s="18"/>
      <c r="AQL24" s="18"/>
      <c r="AQM24" s="18"/>
      <c r="AQN24" s="18"/>
      <c r="AQO24" s="18"/>
      <c r="AQP24" s="18"/>
      <c r="AQQ24" s="18"/>
      <c r="AQR24" s="18"/>
      <c r="AQS24" s="18"/>
      <c r="AQT24" s="18"/>
      <c r="AQU24" s="18"/>
      <c r="AQV24" s="18"/>
      <c r="AQW24" s="18"/>
      <c r="AQX24" s="18"/>
      <c r="AQY24" s="18"/>
      <c r="AQZ24" s="18"/>
      <c r="ARA24" s="18"/>
      <c r="ARB24" s="18"/>
      <c r="ARC24" s="18"/>
      <c r="ARD24" s="18"/>
      <c r="ARE24" s="18"/>
      <c r="ARF24" s="18"/>
      <c r="ARG24" s="18"/>
      <c r="ARH24" s="18"/>
      <c r="ARI24" s="18"/>
      <c r="ARJ24" s="18"/>
      <c r="ARK24" s="18"/>
      <c r="ARL24" s="18"/>
      <c r="ARM24" s="18"/>
      <c r="ARN24" s="18"/>
      <c r="ARO24" s="18"/>
      <c r="ARP24" s="18"/>
      <c r="ARQ24" s="18"/>
      <c r="ARR24" s="18"/>
      <c r="ARS24" s="18"/>
      <c r="ART24" s="18"/>
      <c r="ARU24" s="18"/>
      <c r="ARV24" s="18"/>
      <c r="ARW24" s="18"/>
      <c r="ARX24" s="18"/>
      <c r="ARY24" s="18"/>
      <c r="ARZ24" s="18"/>
      <c r="ASA24" s="18"/>
      <c r="ASB24" s="18"/>
      <c r="ASC24" s="18"/>
      <c r="ASD24" s="18"/>
      <c r="ASE24" s="18"/>
      <c r="ASF24" s="18"/>
      <c r="ASG24" s="18"/>
      <c r="ASH24" s="18"/>
      <c r="ASI24" s="18"/>
      <c r="ASJ24" s="18"/>
      <c r="ASK24" s="18"/>
      <c r="ASL24" s="18"/>
      <c r="ASM24" s="18"/>
      <c r="ASN24" s="18"/>
      <c r="ASO24" s="18"/>
      <c r="ASP24" s="18"/>
      <c r="ASQ24" s="18"/>
      <c r="ASR24" s="18"/>
      <c r="ASS24" s="18"/>
      <c r="AST24" s="18"/>
      <c r="ASU24" s="18"/>
      <c r="ASV24" s="18"/>
      <c r="ASW24" s="18"/>
      <c r="ASX24" s="18"/>
      <c r="ASY24" s="18"/>
      <c r="ASZ24" s="18"/>
      <c r="ATA24" s="18"/>
      <c r="ATB24" s="18"/>
      <c r="ATC24" s="18"/>
      <c r="ATD24" s="18"/>
      <c r="ATE24" s="18"/>
      <c r="ATF24" s="18"/>
      <c r="ATG24" s="18"/>
      <c r="ATH24" s="18"/>
      <c r="ATI24" s="18"/>
      <c r="ATJ24" s="18"/>
      <c r="ATK24" s="18"/>
      <c r="ATL24" s="18"/>
      <c r="ATM24" s="18"/>
      <c r="ATN24" s="18"/>
      <c r="ATO24" s="18"/>
      <c r="ATP24" s="18"/>
      <c r="ATQ24" s="18"/>
      <c r="ATR24" s="18"/>
      <c r="ATS24" s="18"/>
      <c r="ATT24" s="18"/>
      <c r="ATU24" s="18"/>
      <c r="ATV24" s="18"/>
      <c r="ATW24" s="18"/>
      <c r="ATX24" s="18"/>
      <c r="ATY24" s="18"/>
      <c r="ATZ24" s="18"/>
      <c r="AUA24" s="18"/>
      <c r="AUB24" s="18"/>
      <c r="AUC24" s="18"/>
      <c r="AUD24" s="18"/>
      <c r="AUE24" s="18"/>
      <c r="AUF24" s="18"/>
      <c r="AUG24" s="18"/>
      <c r="AUH24" s="18"/>
      <c r="AUI24" s="18"/>
      <c r="AUJ24" s="18"/>
      <c r="AUK24" s="18"/>
      <c r="AUL24" s="18"/>
      <c r="AUM24" s="18"/>
      <c r="AUN24" s="18"/>
      <c r="AUO24" s="18"/>
      <c r="AUP24" s="18"/>
      <c r="AUQ24" s="18"/>
      <c r="AUR24" s="18"/>
      <c r="AUS24" s="18"/>
      <c r="AUT24" s="18"/>
      <c r="AUU24" s="18"/>
      <c r="AUV24" s="18"/>
      <c r="AUW24" s="18"/>
      <c r="AUX24" s="18"/>
      <c r="AUY24" s="18"/>
      <c r="AUZ24" s="18"/>
      <c r="AVA24" s="18"/>
      <c r="AVB24" s="18"/>
      <c r="AVC24" s="18"/>
      <c r="AVD24" s="18"/>
      <c r="AVE24" s="18"/>
      <c r="AVF24" s="18"/>
      <c r="AVG24" s="18"/>
      <c r="AVH24" s="18"/>
      <c r="AVI24" s="18"/>
      <c r="AVJ24" s="18"/>
      <c r="AVK24" s="18"/>
      <c r="AVL24" s="18"/>
      <c r="AVM24" s="18"/>
      <c r="AVN24" s="18"/>
      <c r="AVO24" s="18"/>
      <c r="AVP24" s="18"/>
      <c r="AVQ24" s="18"/>
      <c r="AVR24" s="18"/>
      <c r="AVS24" s="18"/>
      <c r="AVT24" s="18"/>
      <c r="AVU24" s="18"/>
      <c r="AVV24" s="18"/>
      <c r="AVW24" s="18"/>
      <c r="AVX24" s="18"/>
      <c r="AVY24" s="18"/>
      <c r="AVZ24" s="18"/>
      <c r="AWA24" s="18"/>
      <c r="AWB24" s="18"/>
      <c r="AWC24" s="18"/>
      <c r="AWD24" s="18"/>
      <c r="AWE24" s="18"/>
      <c r="AWF24" s="18"/>
      <c r="AWG24" s="18"/>
      <c r="AWH24" s="18"/>
      <c r="AWI24" s="18"/>
      <c r="AWJ24" s="18"/>
      <c r="AWK24" s="18"/>
      <c r="AWL24" s="18"/>
      <c r="AWM24" s="18"/>
      <c r="AWN24" s="18"/>
      <c r="AWO24" s="18"/>
      <c r="AWP24" s="18"/>
      <c r="AWQ24" s="18"/>
      <c r="AWR24" s="18"/>
      <c r="AWS24" s="18"/>
      <c r="AWT24" s="18"/>
      <c r="AWU24" s="18"/>
      <c r="AWV24" s="18"/>
      <c r="AWW24" s="18"/>
      <c r="AWX24" s="18"/>
      <c r="AWY24" s="18"/>
      <c r="AWZ24" s="18"/>
      <c r="AXA24" s="18"/>
      <c r="AXB24" s="18"/>
      <c r="AXC24" s="18"/>
      <c r="AXD24" s="18"/>
      <c r="AXE24" s="18"/>
      <c r="AXF24" s="18"/>
      <c r="AXG24" s="18"/>
      <c r="AXH24" s="18"/>
      <c r="AXI24" s="18"/>
      <c r="AXJ24" s="18"/>
      <c r="AXK24" s="18"/>
      <c r="AXL24" s="18"/>
      <c r="AXM24" s="18"/>
      <c r="AXN24" s="18"/>
      <c r="AXO24" s="18"/>
      <c r="AXP24" s="18"/>
      <c r="AXQ24" s="18"/>
      <c r="AXR24" s="18"/>
      <c r="AXS24" s="18"/>
      <c r="AXT24" s="18"/>
      <c r="AXU24" s="18"/>
      <c r="AXV24" s="18"/>
      <c r="AXW24" s="18"/>
      <c r="AXX24" s="18"/>
      <c r="AXY24" s="18"/>
      <c r="AXZ24" s="18"/>
      <c r="AYA24" s="18"/>
      <c r="AYB24" s="18"/>
      <c r="AYC24" s="18"/>
      <c r="AYD24" s="18"/>
      <c r="AYE24" s="18"/>
      <c r="AYF24" s="18"/>
      <c r="AYG24" s="18"/>
      <c r="AYH24" s="18"/>
      <c r="AYI24" s="18"/>
      <c r="AYJ24" s="18"/>
      <c r="AYK24" s="18"/>
      <c r="AYL24" s="18"/>
      <c r="AYM24" s="18"/>
      <c r="AYN24" s="18"/>
      <c r="AYO24" s="18"/>
      <c r="AYP24" s="18"/>
      <c r="AYQ24" s="18"/>
      <c r="AYR24" s="18"/>
      <c r="AYS24" s="18"/>
      <c r="AYT24" s="18"/>
      <c r="AYU24" s="18"/>
      <c r="AYV24" s="18"/>
      <c r="AYW24" s="18"/>
      <c r="AYX24" s="18"/>
      <c r="AYY24" s="18"/>
      <c r="AYZ24" s="18"/>
      <c r="AZA24" s="18"/>
      <c r="AZB24" s="18"/>
      <c r="AZC24" s="18"/>
      <c r="AZD24" s="18"/>
      <c r="AZE24" s="18"/>
      <c r="AZF24" s="18"/>
      <c r="AZG24" s="18"/>
      <c r="AZH24" s="18"/>
      <c r="AZI24" s="18"/>
      <c r="AZJ24" s="18"/>
      <c r="AZK24" s="18"/>
      <c r="AZL24" s="18"/>
      <c r="AZM24" s="18"/>
      <c r="AZN24" s="18"/>
      <c r="AZO24" s="18"/>
      <c r="AZP24" s="18"/>
      <c r="AZQ24" s="18"/>
      <c r="AZR24" s="18"/>
      <c r="AZS24" s="18"/>
      <c r="AZT24" s="18"/>
      <c r="AZU24" s="18"/>
      <c r="AZV24" s="18"/>
      <c r="AZW24" s="18"/>
      <c r="AZX24" s="18"/>
      <c r="AZY24" s="18"/>
      <c r="AZZ24" s="18"/>
      <c r="BAA24" s="18"/>
      <c r="BAB24" s="18"/>
      <c r="BAC24" s="18"/>
      <c r="BAD24" s="18"/>
      <c r="BAE24" s="18"/>
      <c r="BAF24" s="18"/>
      <c r="BAG24" s="18"/>
      <c r="BAH24" s="18"/>
      <c r="BAI24" s="18"/>
      <c r="BAJ24" s="18"/>
      <c r="BAK24" s="18"/>
      <c r="BAL24" s="18"/>
      <c r="BAM24" s="18"/>
      <c r="BAN24" s="18"/>
      <c r="BAO24" s="18"/>
      <c r="BAP24" s="18"/>
      <c r="BAQ24" s="18"/>
      <c r="BAR24" s="18"/>
      <c r="BAS24" s="18"/>
      <c r="BAT24" s="18"/>
      <c r="BAU24" s="18"/>
      <c r="BAV24" s="18"/>
      <c r="BAW24" s="18"/>
      <c r="BAX24" s="18"/>
      <c r="BAY24" s="18"/>
      <c r="BAZ24" s="18"/>
      <c r="BBA24" s="18"/>
      <c r="BBB24" s="18"/>
      <c r="BBC24" s="18"/>
      <c r="BBD24" s="18"/>
      <c r="BBE24" s="18"/>
      <c r="BBF24" s="18"/>
      <c r="BBG24" s="18"/>
      <c r="BBH24" s="18"/>
      <c r="BBI24" s="18"/>
      <c r="BBJ24" s="18"/>
      <c r="BBK24" s="18"/>
      <c r="BBL24" s="18"/>
      <c r="BBM24" s="18"/>
      <c r="BBN24" s="18"/>
      <c r="BBO24" s="18"/>
      <c r="BBP24" s="18"/>
      <c r="BBQ24" s="18"/>
      <c r="BBR24" s="18"/>
      <c r="BBS24" s="18"/>
      <c r="BBT24" s="18"/>
      <c r="BBU24" s="18"/>
      <c r="BBV24" s="18"/>
      <c r="BBW24" s="18"/>
      <c r="BBX24" s="18"/>
      <c r="BBY24" s="18"/>
      <c r="BBZ24" s="18"/>
      <c r="BCA24" s="18"/>
      <c r="BCB24" s="18"/>
      <c r="BCC24" s="18"/>
      <c r="BCD24" s="18"/>
      <c r="BCE24" s="18"/>
      <c r="BCF24" s="18"/>
      <c r="BCG24" s="18"/>
      <c r="BCH24" s="18"/>
      <c r="BCI24" s="18"/>
      <c r="BCJ24" s="18"/>
      <c r="BCK24" s="18"/>
      <c r="BCL24" s="18"/>
      <c r="BCM24" s="18"/>
      <c r="BCN24" s="18"/>
      <c r="BCO24" s="18"/>
      <c r="BCP24" s="18"/>
      <c r="BCQ24" s="18"/>
      <c r="BCR24" s="18"/>
      <c r="BCS24" s="18"/>
      <c r="BCT24" s="18"/>
      <c r="BCU24" s="18"/>
      <c r="BCV24" s="18"/>
      <c r="BCW24" s="18"/>
      <c r="BCX24" s="18"/>
      <c r="BCY24" s="18"/>
      <c r="BCZ24" s="18"/>
      <c r="BDA24" s="18"/>
      <c r="BDB24" s="18"/>
      <c r="BDC24" s="18"/>
      <c r="BDD24" s="18"/>
      <c r="BDE24" s="18"/>
      <c r="BDF24" s="18"/>
      <c r="BDG24" s="18"/>
      <c r="BDH24" s="18"/>
      <c r="BDI24" s="18"/>
      <c r="BDJ24" s="18"/>
      <c r="BDK24" s="18"/>
      <c r="BDL24" s="18"/>
      <c r="BDM24" s="18"/>
      <c r="BDN24" s="18"/>
      <c r="BDO24" s="18"/>
      <c r="BDP24" s="18"/>
      <c r="BDQ24" s="18"/>
      <c r="BDR24" s="18"/>
      <c r="BDS24" s="18"/>
      <c r="BDT24" s="18"/>
      <c r="BDU24" s="18"/>
      <c r="BDV24" s="18"/>
      <c r="BDW24" s="18"/>
      <c r="BDX24" s="18"/>
      <c r="BDY24" s="18"/>
      <c r="BDZ24" s="18"/>
      <c r="BEA24" s="18"/>
      <c r="BEB24" s="18"/>
      <c r="BEC24" s="18"/>
      <c r="BED24" s="18"/>
      <c r="BEE24" s="18"/>
      <c r="BEF24" s="18"/>
      <c r="BEG24" s="18"/>
      <c r="BEH24" s="18"/>
      <c r="BEI24" s="18"/>
      <c r="BEJ24" s="18"/>
      <c r="BEK24" s="18"/>
      <c r="BEL24" s="18"/>
      <c r="BEM24" s="18"/>
      <c r="BEN24" s="18"/>
      <c r="BEO24" s="18"/>
      <c r="BEP24" s="18"/>
      <c r="BEQ24" s="18"/>
      <c r="BER24" s="18"/>
      <c r="BES24" s="18"/>
      <c r="BET24" s="18"/>
      <c r="BEU24" s="18"/>
      <c r="BEV24" s="18"/>
      <c r="BEW24" s="18"/>
      <c r="BEX24" s="18"/>
      <c r="BEY24" s="18"/>
      <c r="BEZ24" s="18"/>
      <c r="BFA24" s="18"/>
      <c r="BFB24" s="18"/>
      <c r="BFC24" s="18"/>
      <c r="BFD24" s="18"/>
      <c r="BFE24" s="18"/>
      <c r="BFF24" s="18"/>
      <c r="BFG24" s="18"/>
      <c r="BFH24" s="18"/>
      <c r="BFI24" s="18"/>
      <c r="BFJ24" s="18"/>
      <c r="BFK24" s="18"/>
      <c r="BFL24" s="18"/>
      <c r="BFM24" s="18"/>
      <c r="BFN24" s="18"/>
      <c r="BFO24" s="18"/>
      <c r="BFP24" s="18"/>
      <c r="BFQ24" s="18"/>
      <c r="BFR24" s="18"/>
      <c r="BFS24" s="18"/>
      <c r="BFT24" s="18"/>
      <c r="BFU24" s="18"/>
      <c r="BFV24" s="18"/>
      <c r="BFW24" s="18"/>
      <c r="BFX24" s="18"/>
      <c r="BFY24" s="18"/>
      <c r="BFZ24" s="18"/>
      <c r="BGA24" s="18"/>
      <c r="BGB24" s="18"/>
      <c r="BGC24" s="18"/>
      <c r="BGD24" s="18"/>
      <c r="BGE24" s="18"/>
      <c r="BGF24" s="18"/>
      <c r="BGG24" s="18"/>
      <c r="BGH24" s="18"/>
      <c r="BGI24" s="18"/>
      <c r="BGJ24" s="18"/>
      <c r="BGK24" s="18"/>
      <c r="BGL24" s="18"/>
      <c r="BGM24" s="18"/>
      <c r="BGN24" s="18"/>
      <c r="BGO24" s="18"/>
      <c r="BGP24" s="18"/>
      <c r="BGQ24" s="18"/>
      <c r="BGR24" s="18"/>
      <c r="BGS24" s="18"/>
      <c r="BGT24" s="18"/>
      <c r="BGU24" s="18"/>
      <c r="BGV24" s="18"/>
      <c r="BGW24" s="18"/>
      <c r="BGX24" s="18"/>
      <c r="BGY24" s="18"/>
      <c r="BGZ24" s="18"/>
      <c r="BHA24" s="18"/>
      <c r="BHB24" s="18"/>
      <c r="BHC24" s="18"/>
      <c r="BHD24" s="18"/>
      <c r="BHE24" s="18"/>
      <c r="BHF24" s="18"/>
      <c r="BHG24" s="18"/>
      <c r="BHH24" s="18"/>
      <c r="BHI24" s="18"/>
      <c r="BHJ24" s="18"/>
      <c r="BHK24" s="18"/>
      <c r="BHL24" s="18"/>
      <c r="BHM24" s="18"/>
      <c r="BHN24" s="18"/>
      <c r="BHO24" s="18"/>
      <c r="BHP24" s="18"/>
      <c r="BHQ24" s="18"/>
      <c r="BHR24" s="18"/>
      <c r="BHS24" s="18"/>
      <c r="BHT24" s="18"/>
      <c r="BHU24" s="18"/>
      <c r="BHV24" s="18"/>
      <c r="BHW24" s="18"/>
      <c r="BHX24" s="18"/>
      <c r="BHY24" s="18"/>
      <c r="BHZ24" s="18"/>
      <c r="BIA24" s="18"/>
      <c r="BIB24" s="18"/>
      <c r="BIC24" s="18"/>
      <c r="BID24" s="18"/>
      <c r="BIE24" s="18"/>
      <c r="BIF24" s="18"/>
      <c r="BIG24" s="18"/>
      <c r="BIH24" s="18"/>
      <c r="BII24" s="18"/>
      <c r="BIJ24" s="18"/>
      <c r="BIK24" s="18"/>
      <c r="BIL24" s="18"/>
      <c r="BIM24" s="18"/>
      <c r="BIN24" s="18"/>
      <c r="BIO24" s="18"/>
      <c r="BIP24" s="18"/>
      <c r="BIQ24" s="18"/>
      <c r="BIR24" s="18"/>
      <c r="BIS24" s="18"/>
      <c r="BIT24" s="18"/>
      <c r="BIU24" s="18"/>
      <c r="BIV24" s="18"/>
      <c r="BIW24" s="18"/>
      <c r="BIX24" s="18"/>
      <c r="BIY24" s="18"/>
      <c r="BIZ24" s="18"/>
      <c r="BJA24" s="18"/>
      <c r="BJB24" s="18"/>
      <c r="BJC24" s="18"/>
      <c r="BJD24" s="18"/>
      <c r="BJE24" s="18"/>
      <c r="BJF24" s="18"/>
      <c r="BJG24" s="18"/>
      <c r="BJH24" s="18"/>
      <c r="BJI24" s="18"/>
      <c r="BJJ24" s="18"/>
      <c r="BJK24" s="18"/>
      <c r="BJL24" s="18"/>
      <c r="BJM24" s="18"/>
      <c r="BJN24" s="18"/>
      <c r="BJO24" s="18"/>
      <c r="BJP24" s="18"/>
      <c r="BJQ24" s="18"/>
      <c r="BJR24" s="18"/>
      <c r="BJS24" s="18"/>
      <c r="BJT24" s="18"/>
      <c r="BJU24" s="18"/>
      <c r="BJV24" s="18"/>
      <c r="BJW24" s="18"/>
      <c r="BJX24" s="18"/>
      <c r="BJY24" s="18"/>
      <c r="BJZ24" s="18"/>
      <c r="BKA24" s="18"/>
      <c r="BKB24" s="18"/>
      <c r="BKC24" s="18"/>
      <c r="BKD24" s="18"/>
      <c r="BKE24" s="18"/>
      <c r="BKF24" s="18"/>
      <c r="BKG24" s="18"/>
      <c r="BKH24" s="18"/>
      <c r="BKI24" s="18"/>
      <c r="BKJ24" s="18"/>
      <c r="BKK24" s="18"/>
      <c r="BKL24" s="18"/>
      <c r="BKM24" s="18"/>
      <c r="BKN24" s="18"/>
      <c r="BKO24" s="18"/>
      <c r="BKP24" s="18"/>
      <c r="BKQ24" s="18"/>
      <c r="BKR24" s="18"/>
      <c r="BKS24" s="18"/>
      <c r="BKT24" s="18"/>
      <c r="BKU24" s="18"/>
      <c r="BKV24" s="18"/>
      <c r="BKW24" s="18"/>
      <c r="BKX24" s="18"/>
      <c r="BKY24" s="18"/>
      <c r="BKZ24" s="18"/>
      <c r="BLA24" s="18"/>
      <c r="BLB24" s="18"/>
      <c r="BLC24" s="18"/>
      <c r="BLD24" s="18"/>
      <c r="BLE24" s="18"/>
      <c r="BLF24" s="18"/>
      <c r="BLG24" s="18"/>
      <c r="BLH24" s="18"/>
      <c r="BLI24" s="18"/>
      <c r="BLJ24" s="18"/>
      <c r="BLK24" s="18"/>
      <c r="BLL24" s="18"/>
      <c r="BLM24" s="18"/>
      <c r="BLN24" s="18"/>
      <c r="BLO24" s="18"/>
      <c r="BLP24" s="18"/>
      <c r="BLQ24" s="18"/>
      <c r="BLR24" s="18"/>
      <c r="BLS24" s="18"/>
      <c r="BLT24" s="18"/>
      <c r="BLU24" s="18"/>
      <c r="BLV24" s="18"/>
      <c r="BLW24" s="18"/>
      <c r="BLX24" s="18"/>
      <c r="BLY24" s="18"/>
      <c r="BLZ24" s="18"/>
      <c r="BMA24" s="18"/>
      <c r="BMB24" s="18"/>
      <c r="BMC24" s="18"/>
      <c r="BMD24" s="18"/>
      <c r="BME24" s="18"/>
      <c r="BMF24" s="18"/>
      <c r="BMG24" s="18"/>
      <c r="BMH24" s="18"/>
      <c r="BMI24" s="18"/>
      <c r="BMJ24" s="18"/>
      <c r="BMK24" s="18"/>
      <c r="BML24" s="18"/>
      <c r="BMM24" s="18"/>
      <c r="BMN24" s="18"/>
      <c r="BMO24" s="18"/>
      <c r="BMP24" s="18"/>
      <c r="BMQ24" s="18"/>
      <c r="BMR24" s="18"/>
      <c r="BMS24" s="18"/>
      <c r="BMT24" s="18"/>
    </row>
    <row r="25" spans="1:1710" s="115" customFormat="1" ht="16.149999999999999" customHeight="1" thickBot="1" x14ac:dyDescent="0.25">
      <c r="A25" s="306" t="s">
        <v>307</v>
      </c>
      <c r="B25" s="308" t="s">
        <v>198</v>
      </c>
      <c r="C25" s="82"/>
      <c r="D25" s="83"/>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c r="IV25" s="18"/>
      <c r="IW25" s="18"/>
      <c r="IX25" s="18"/>
      <c r="IY25" s="18"/>
      <c r="IZ25" s="18"/>
      <c r="JA25" s="18"/>
      <c r="JB25" s="18"/>
      <c r="JC25" s="18"/>
      <c r="JD25" s="18"/>
      <c r="JE25" s="18"/>
      <c r="JF25" s="18"/>
      <c r="JG25" s="18"/>
      <c r="JH25" s="18"/>
      <c r="JI25" s="18"/>
      <c r="JJ25" s="18"/>
      <c r="JK25" s="18"/>
      <c r="JL25" s="18"/>
      <c r="JM25" s="18"/>
      <c r="JN25" s="18"/>
      <c r="JO25" s="18"/>
      <c r="JP25" s="18"/>
      <c r="JQ25" s="18"/>
      <c r="JR25" s="18"/>
      <c r="JS25" s="18"/>
      <c r="JT25" s="18"/>
      <c r="JU25" s="18"/>
      <c r="JV25" s="18"/>
      <c r="JW25" s="18"/>
      <c r="JX25" s="18"/>
      <c r="JY25" s="18"/>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8"/>
      <c r="LC25" s="18"/>
      <c r="LD25" s="18"/>
      <c r="LE25" s="18"/>
      <c r="LF25" s="18"/>
      <c r="LG25" s="18"/>
      <c r="LH25" s="18"/>
      <c r="LI25" s="18"/>
      <c r="LJ25" s="18"/>
      <c r="LK25" s="18"/>
      <c r="LL25" s="18"/>
      <c r="LM25" s="18"/>
      <c r="LN25" s="18"/>
      <c r="LO25" s="18"/>
      <c r="LP25" s="18"/>
      <c r="LQ25" s="18"/>
      <c r="LR25" s="18"/>
      <c r="LS25" s="18"/>
      <c r="LT25" s="18"/>
      <c r="LU25" s="18"/>
      <c r="LV25" s="18"/>
      <c r="LW25" s="18"/>
      <c r="LX25" s="18"/>
      <c r="LY25" s="18"/>
      <c r="LZ25" s="18"/>
      <c r="MA25" s="18"/>
      <c r="MB25" s="18"/>
      <c r="MC25" s="18"/>
      <c r="MD25" s="18"/>
      <c r="ME25" s="18"/>
      <c r="MF25" s="18"/>
      <c r="MG25" s="18"/>
      <c r="MH25" s="18"/>
      <c r="MI25" s="18"/>
      <c r="MJ25" s="18"/>
      <c r="MK25" s="18"/>
      <c r="ML25" s="18"/>
      <c r="MM25" s="18"/>
      <c r="MN25" s="18"/>
      <c r="MO25" s="18"/>
      <c r="MP25" s="18"/>
      <c r="MQ25" s="18"/>
      <c r="MR25" s="18"/>
      <c r="MS25" s="18"/>
      <c r="MT25" s="18"/>
      <c r="MU25" s="18"/>
      <c r="MV25" s="18"/>
      <c r="MW25" s="18"/>
      <c r="MX25" s="18"/>
      <c r="MY25" s="18"/>
      <c r="MZ25" s="18"/>
      <c r="NA25" s="18"/>
      <c r="NB25" s="18"/>
      <c r="NC25" s="18"/>
      <c r="ND25" s="18"/>
      <c r="NE25" s="18"/>
      <c r="NF25" s="18"/>
      <c r="NG25" s="18"/>
      <c r="NH25" s="18"/>
      <c r="NI25" s="18"/>
      <c r="NJ25" s="18"/>
      <c r="NK25" s="18"/>
      <c r="NL25" s="18"/>
      <c r="NM25" s="18"/>
      <c r="NN25" s="18"/>
      <c r="NO25" s="18"/>
      <c r="NP25" s="18"/>
      <c r="NQ25" s="18"/>
      <c r="NR25" s="18"/>
      <c r="NS25" s="18"/>
      <c r="NT25" s="18"/>
      <c r="NU25" s="18"/>
      <c r="NV25" s="18"/>
      <c r="NW25" s="18"/>
      <c r="NX25" s="18"/>
      <c r="NY25" s="18"/>
      <c r="NZ25" s="18"/>
      <c r="OA25" s="18"/>
      <c r="OB25" s="18"/>
      <c r="OC25" s="18"/>
      <c r="OD25" s="18"/>
      <c r="OE25" s="18"/>
      <c r="OF25" s="18"/>
      <c r="OG25" s="18"/>
      <c r="OH25" s="18"/>
      <c r="OI25" s="18"/>
      <c r="OJ25" s="18"/>
      <c r="OK25" s="18"/>
      <c r="OL25" s="18"/>
      <c r="OM25" s="18"/>
      <c r="ON25" s="18"/>
      <c r="OO25" s="18"/>
      <c r="OP25" s="18"/>
      <c r="OQ25" s="18"/>
      <c r="OR25" s="18"/>
      <c r="OS25" s="18"/>
      <c r="OT25" s="18"/>
      <c r="OU25" s="18"/>
      <c r="OV25" s="18"/>
      <c r="OW25" s="18"/>
      <c r="OX25" s="18"/>
      <c r="OY25" s="18"/>
      <c r="OZ25" s="18"/>
      <c r="PA25" s="18"/>
      <c r="PB25" s="18"/>
      <c r="PC25" s="18"/>
      <c r="PD25" s="18"/>
      <c r="PE25" s="18"/>
      <c r="PF25" s="18"/>
      <c r="PG25" s="18"/>
      <c r="PH25" s="18"/>
      <c r="PI25" s="18"/>
      <c r="PJ25" s="18"/>
      <c r="PK25" s="18"/>
      <c r="PL25" s="18"/>
      <c r="PM25" s="18"/>
      <c r="PN25" s="18"/>
      <c r="PO25" s="18"/>
      <c r="PP25" s="18"/>
      <c r="PQ25" s="18"/>
      <c r="PR25" s="18"/>
      <c r="PS25" s="18"/>
      <c r="PT25" s="18"/>
      <c r="PU25" s="18"/>
      <c r="PV25" s="18"/>
      <c r="PW25" s="18"/>
      <c r="PX25" s="18"/>
      <c r="PY25" s="18"/>
      <c r="PZ25" s="18"/>
      <c r="QA25" s="18"/>
      <c r="QB25" s="18"/>
      <c r="QC25" s="18"/>
      <c r="QD25" s="18"/>
      <c r="QE25" s="18"/>
      <c r="QF25" s="18"/>
      <c r="QG25" s="18"/>
      <c r="QH25" s="18"/>
      <c r="QI25" s="18"/>
      <c r="QJ25" s="18"/>
      <c r="QK25" s="18"/>
      <c r="QL25" s="18"/>
      <c r="QM25" s="18"/>
      <c r="QN25" s="18"/>
      <c r="QO25" s="18"/>
      <c r="QP25" s="18"/>
      <c r="QQ25" s="18"/>
      <c r="QR25" s="18"/>
      <c r="QS25" s="18"/>
      <c r="QT25" s="18"/>
      <c r="QU25" s="18"/>
      <c r="QV25" s="18"/>
      <c r="QW25" s="18"/>
      <c r="QX25" s="18"/>
      <c r="QY25" s="18"/>
      <c r="QZ25" s="18"/>
      <c r="RA25" s="18"/>
      <c r="RB25" s="18"/>
      <c r="RC25" s="18"/>
      <c r="RD25" s="18"/>
      <c r="RE25" s="18"/>
      <c r="RF25" s="18"/>
      <c r="RG25" s="18"/>
      <c r="RH25" s="18"/>
      <c r="RI25" s="18"/>
      <c r="RJ25" s="18"/>
      <c r="RK25" s="18"/>
      <c r="RL25" s="18"/>
      <c r="RM25" s="18"/>
      <c r="RN25" s="18"/>
      <c r="RO25" s="18"/>
      <c r="RP25" s="18"/>
      <c r="RQ25" s="18"/>
      <c r="RR25" s="18"/>
      <c r="RS25" s="18"/>
      <c r="RT25" s="18"/>
      <c r="RU25" s="18"/>
      <c r="RV25" s="18"/>
      <c r="RW25" s="18"/>
      <c r="RX25" s="18"/>
      <c r="RY25" s="18"/>
      <c r="RZ25" s="18"/>
      <c r="SA25" s="18"/>
      <c r="SB25" s="18"/>
      <c r="SC25" s="18"/>
      <c r="SD25" s="18"/>
      <c r="SE25" s="18"/>
      <c r="SF25" s="18"/>
      <c r="SG25" s="18"/>
      <c r="SH25" s="18"/>
      <c r="SI25" s="18"/>
      <c r="SJ25" s="18"/>
      <c r="SK25" s="18"/>
      <c r="SL25" s="18"/>
      <c r="SM25" s="18"/>
      <c r="SN25" s="18"/>
      <c r="SO25" s="18"/>
      <c r="SP25" s="18"/>
      <c r="SQ25" s="18"/>
      <c r="SR25" s="18"/>
      <c r="SS25" s="18"/>
      <c r="ST25" s="18"/>
      <c r="SU25" s="18"/>
      <c r="SV25" s="18"/>
      <c r="SW25" s="18"/>
      <c r="SX25" s="18"/>
      <c r="SY25" s="18"/>
      <c r="SZ25" s="18"/>
      <c r="TA25" s="18"/>
      <c r="TB25" s="18"/>
      <c r="TC25" s="18"/>
      <c r="TD25" s="18"/>
      <c r="TE25" s="18"/>
      <c r="TF25" s="18"/>
      <c r="TG25" s="18"/>
      <c r="TH25" s="18"/>
      <c r="TI25" s="18"/>
      <c r="TJ25" s="18"/>
      <c r="TK25" s="18"/>
      <c r="TL25" s="18"/>
      <c r="TM25" s="18"/>
      <c r="TN25" s="18"/>
      <c r="TO25" s="18"/>
      <c r="TP25" s="18"/>
      <c r="TQ25" s="18"/>
      <c r="TR25" s="18"/>
      <c r="TS25" s="18"/>
      <c r="TT25" s="18"/>
      <c r="TU25" s="18"/>
      <c r="TV25" s="18"/>
      <c r="TW25" s="18"/>
      <c r="TX25" s="18"/>
      <c r="TY25" s="18"/>
      <c r="TZ25" s="18"/>
      <c r="UA25" s="18"/>
      <c r="UB25" s="18"/>
      <c r="UC25" s="18"/>
      <c r="UD25" s="18"/>
      <c r="UE25" s="18"/>
      <c r="UF25" s="18"/>
      <c r="UG25" s="18"/>
      <c r="UH25" s="18"/>
      <c r="UI25" s="18"/>
      <c r="UJ25" s="18"/>
      <c r="UK25" s="18"/>
      <c r="UL25" s="18"/>
      <c r="UM25" s="18"/>
      <c r="UN25" s="18"/>
      <c r="UO25" s="18"/>
      <c r="UP25" s="18"/>
      <c r="UQ25" s="18"/>
      <c r="UR25" s="18"/>
      <c r="US25" s="18"/>
      <c r="UT25" s="18"/>
      <c r="UU25" s="18"/>
      <c r="UV25" s="18"/>
      <c r="UW25" s="18"/>
      <c r="UX25" s="18"/>
      <c r="UY25" s="18"/>
      <c r="UZ25" s="18"/>
      <c r="VA25" s="18"/>
      <c r="VB25" s="18"/>
      <c r="VC25" s="18"/>
      <c r="VD25" s="18"/>
      <c r="VE25" s="18"/>
      <c r="VF25" s="18"/>
      <c r="VG25" s="18"/>
      <c r="VH25" s="18"/>
      <c r="VI25" s="18"/>
      <c r="VJ25" s="18"/>
      <c r="VK25" s="18"/>
      <c r="VL25" s="18"/>
      <c r="VM25" s="18"/>
      <c r="VN25" s="18"/>
      <c r="VO25" s="18"/>
      <c r="VP25" s="18"/>
      <c r="VQ25" s="18"/>
      <c r="VR25" s="18"/>
      <c r="VS25" s="18"/>
      <c r="VT25" s="18"/>
      <c r="VU25" s="18"/>
      <c r="VV25" s="18"/>
      <c r="VW25" s="18"/>
      <c r="VX25" s="18"/>
      <c r="VY25" s="18"/>
      <c r="VZ25" s="18"/>
      <c r="WA25" s="18"/>
      <c r="WB25" s="18"/>
      <c r="WC25" s="18"/>
      <c r="WD25" s="18"/>
      <c r="WE25" s="18"/>
      <c r="WF25" s="18"/>
      <c r="WG25" s="18"/>
      <c r="WH25" s="18"/>
      <c r="WI25" s="18"/>
      <c r="WJ25" s="18"/>
      <c r="WK25" s="18"/>
      <c r="WL25" s="18"/>
      <c r="WM25" s="18"/>
      <c r="WN25" s="18"/>
      <c r="WO25" s="18"/>
      <c r="WP25" s="18"/>
      <c r="WQ25" s="18"/>
      <c r="WR25" s="18"/>
      <c r="WS25" s="18"/>
      <c r="WT25" s="18"/>
      <c r="WU25" s="18"/>
      <c r="WV25" s="18"/>
      <c r="WW25" s="18"/>
      <c r="WX25" s="18"/>
      <c r="WY25" s="18"/>
      <c r="WZ25" s="18"/>
      <c r="XA25" s="18"/>
      <c r="XB25" s="18"/>
      <c r="XC25" s="18"/>
      <c r="XD25" s="18"/>
      <c r="XE25" s="18"/>
      <c r="XF25" s="18"/>
      <c r="XG25" s="18"/>
      <c r="XH25" s="18"/>
      <c r="XI25" s="18"/>
      <c r="XJ25" s="18"/>
      <c r="XK25" s="18"/>
      <c r="XL25" s="18"/>
      <c r="XM25" s="18"/>
      <c r="XN25" s="18"/>
      <c r="XO25" s="18"/>
      <c r="XP25" s="18"/>
      <c r="XQ25" s="18"/>
      <c r="XR25" s="18"/>
      <c r="XS25" s="18"/>
      <c r="XT25" s="18"/>
      <c r="XU25" s="18"/>
      <c r="XV25" s="18"/>
      <c r="XW25" s="18"/>
      <c r="XX25" s="18"/>
      <c r="XY25" s="18"/>
      <c r="XZ25" s="18"/>
      <c r="YA25" s="18"/>
      <c r="YB25" s="18"/>
      <c r="YC25" s="18"/>
      <c r="YD25" s="18"/>
      <c r="YE25" s="18"/>
      <c r="YF25" s="18"/>
      <c r="YG25" s="18"/>
      <c r="YH25" s="18"/>
      <c r="YI25" s="18"/>
      <c r="YJ25" s="18"/>
      <c r="YK25" s="18"/>
      <c r="YL25" s="18"/>
      <c r="YM25" s="18"/>
      <c r="YN25" s="18"/>
      <c r="YO25" s="18"/>
      <c r="YP25" s="18"/>
      <c r="YQ25" s="18"/>
      <c r="YR25" s="18"/>
      <c r="YS25" s="18"/>
      <c r="YT25" s="18"/>
      <c r="YU25" s="18"/>
      <c r="YV25" s="18"/>
      <c r="YW25" s="18"/>
      <c r="YX25" s="18"/>
      <c r="YY25" s="18"/>
      <c r="YZ25" s="18"/>
      <c r="ZA25" s="18"/>
      <c r="ZB25" s="18"/>
      <c r="ZC25" s="18"/>
      <c r="ZD25" s="18"/>
      <c r="ZE25" s="18"/>
      <c r="ZF25" s="18"/>
      <c r="ZG25" s="18"/>
      <c r="ZH25" s="18"/>
      <c r="ZI25" s="18"/>
      <c r="ZJ25" s="18"/>
      <c r="ZK25" s="18"/>
      <c r="ZL25" s="18"/>
      <c r="ZM25" s="18"/>
      <c r="ZN25" s="18"/>
      <c r="ZO25" s="18"/>
      <c r="ZP25" s="18"/>
      <c r="ZQ25" s="18"/>
      <c r="ZR25" s="18"/>
      <c r="ZS25" s="18"/>
      <c r="ZT25" s="18"/>
      <c r="ZU25" s="18"/>
      <c r="ZV25" s="18"/>
      <c r="ZW25" s="18"/>
      <c r="ZX25" s="18"/>
      <c r="ZY25" s="18"/>
      <c r="ZZ25" s="18"/>
      <c r="AAA25" s="18"/>
      <c r="AAB25" s="18"/>
      <c r="AAC25" s="18"/>
      <c r="AAD25" s="18"/>
      <c r="AAE25" s="18"/>
      <c r="AAF25" s="18"/>
      <c r="AAG25" s="18"/>
      <c r="AAH25" s="18"/>
      <c r="AAI25" s="18"/>
      <c r="AAJ25" s="18"/>
      <c r="AAK25" s="18"/>
      <c r="AAL25" s="18"/>
      <c r="AAM25" s="18"/>
      <c r="AAN25" s="18"/>
      <c r="AAO25" s="18"/>
      <c r="AAP25" s="18"/>
      <c r="AAQ25" s="18"/>
      <c r="AAR25" s="18"/>
      <c r="AAS25" s="18"/>
      <c r="AAT25" s="18"/>
      <c r="AAU25" s="18"/>
      <c r="AAV25" s="18"/>
      <c r="AAW25" s="18"/>
      <c r="AAX25" s="18"/>
      <c r="AAY25" s="18"/>
      <c r="AAZ25" s="18"/>
      <c r="ABA25" s="18"/>
      <c r="ABB25" s="18"/>
      <c r="ABC25" s="18"/>
      <c r="ABD25" s="18"/>
      <c r="ABE25" s="18"/>
      <c r="ABF25" s="18"/>
      <c r="ABG25" s="18"/>
      <c r="ABH25" s="18"/>
      <c r="ABI25" s="18"/>
      <c r="ABJ25" s="18"/>
      <c r="ABK25" s="18"/>
      <c r="ABL25" s="18"/>
      <c r="ABM25" s="18"/>
      <c r="ABN25" s="18"/>
      <c r="ABO25" s="18"/>
      <c r="ABP25" s="18"/>
      <c r="ABQ25" s="18"/>
      <c r="ABR25" s="18"/>
      <c r="ABS25" s="18"/>
      <c r="ABT25" s="18"/>
      <c r="ABU25" s="18"/>
      <c r="ABV25" s="18"/>
      <c r="ABW25" s="18"/>
      <c r="ABX25" s="18"/>
      <c r="ABY25" s="18"/>
      <c r="ABZ25" s="18"/>
      <c r="ACA25" s="18"/>
      <c r="ACB25" s="18"/>
      <c r="ACC25" s="18"/>
      <c r="ACD25" s="18"/>
      <c r="ACE25" s="18"/>
      <c r="ACF25" s="18"/>
      <c r="ACG25" s="18"/>
      <c r="ACH25" s="18"/>
      <c r="ACI25" s="18"/>
      <c r="ACJ25" s="18"/>
      <c r="ACK25" s="18"/>
      <c r="ACL25" s="18"/>
      <c r="ACM25" s="18"/>
      <c r="ACN25" s="18"/>
      <c r="ACO25" s="18"/>
      <c r="ACP25" s="18"/>
      <c r="ACQ25" s="18"/>
      <c r="ACR25" s="18"/>
      <c r="ACS25" s="18"/>
      <c r="ACT25" s="18"/>
      <c r="ACU25" s="18"/>
      <c r="ACV25" s="18"/>
      <c r="ACW25" s="18"/>
      <c r="ACX25" s="18"/>
      <c r="ACY25" s="18"/>
      <c r="ACZ25" s="18"/>
      <c r="ADA25" s="18"/>
      <c r="ADB25" s="18"/>
      <c r="ADC25" s="18"/>
      <c r="ADD25" s="18"/>
      <c r="ADE25" s="18"/>
      <c r="ADF25" s="18"/>
      <c r="ADG25" s="18"/>
      <c r="ADH25" s="18"/>
      <c r="ADI25" s="18"/>
      <c r="ADJ25" s="18"/>
      <c r="ADK25" s="18"/>
      <c r="ADL25" s="18"/>
      <c r="ADM25" s="18"/>
      <c r="ADN25" s="18"/>
      <c r="ADO25" s="18"/>
      <c r="ADP25" s="18"/>
      <c r="ADQ25" s="18"/>
      <c r="ADR25" s="18"/>
      <c r="ADS25" s="18"/>
      <c r="ADT25" s="18"/>
      <c r="ADU25" s="18"/>
      <c r="ADV25" s="18"/>
      <c r="ADW25" s="18"/>
      <c r="ADX25" s="18"/>
      <c r="ADY25" s="18"/>
      <c r="ADZ25" s="18"/>
      <c r="AEA25" s="18"/>
      <c r="AEB25" s="18"/>
      <c r="AEC25" s="18"/>
      <c r="AED25" s="18"/>
      <c r="AEE25" s="18"/>
      <c r="AEF25" s="18"/>
      <c r="AEG25" s="18"/>
      <c r="AEH25" s="18"/>
      <c r="AEI25" s="18"/>
      <c r="AEJ25" s="18"/>
      <c r="AEK25" s="18"/>
      <c r="AEL25" s="18"/>
      <c r="AEM25" s="18"/>
      <c r="AEN25" s="18"/>
      <c r="AEO25" s="18"/>
      <c r="AEP25" s="18"/>
      <c r="AEQ25" s="18"/>
      <c r="AER25" s="18"/>
      <c r="AES25" s="18"/>
      <c r="AET25" s="18"/>
      <c r="AEU25" s="18"/>
      <c r="AEV25" s="18"/>
      <c r="AEW25" s="18"/>
      <c r="AEX25" s="18"/>
      <c r="AEY25" s="18"/>
      <c r="AEZ25" s="18"/>
      <c r="AFA25" s="18"/>
      <c r="AFB25" s="18"/>
      <c r="AFC25" s="18"/>
      <c r="AFD25" s="18"/>
      <c r="AFE25" s="18"/>
      <c r="AFF25" s="18"/>
      <c r="AFG25" s="18"/>
      <c r="AFH25" s="18"/>
      <c r="AFI25" s="18"/>
      <c r="AFJ25" s="18"/>
      <c r="AFK25" s="18"/>
      <c r="AFL25" s="18"/>
      <c r="AFM25" s="18"/>
      <c r="AFN25" s="18"/>
      <c r="AFO25" s="18"/>
      <c r="AFP25" s="18"/>
      <c r="AFQ25" s="18"/>
      <c r="AFR25" s="18"/>
      <c r="AFS25" s="18"/>
      <c r="AFT25" s="18"/>
      <c r="AFU25" s="18"/>
      <c r="AFV25" s="18"/>
      <c r="AFW25" s="18"/>
      <c r="AFX25" s="18"/>
      <c r="AFY25" s="18"/>
      <c r="AFZ25" s="18"/>
      <c r="AGA25" s="18"/>
      <c r="AGB25" s="18"/>
      <c r="AGC25" s="18"/>
      <c r="AGD25" s="18"/>
      <c r="AGE25" s="18"/>
      <c r="AGF25" s="18"/>
      <c r="AGG25" s="18"/>
      <c r="AGH25" s="18"/>
      <c r="AGI25" s="18"/>
      <c r="AGJ25" s="18"/>
      <c r="AGK25" s="18"/>
      <c r="AGL25" s="18"/>
      <c r="AGM25" s="18"/>
      <c r="AGN25" s="18"/>
      <c r="AGO25" s="18"/>
      <c r="AGP25" s="18"/>
      <c r="AGQ25" s="18"/>
      <c r="AGR25" s="18"/>
      <c r="AGS25" s="18"/>
      <c r="AGT25" s="18"/>
      <c r="AGU25" s="18"/>
      <c r="AGV25" s="18"/>
      <c r="AGW25" s="18"/>
      <c r="AGX25" s="18"/>
      <c r="AGY25" s="18"/>
      <c r="AGZ25" s="18"/>
      <c r="AHA25" s="18"/>
      <c r="AHB25" s="18"/>
      <c r="AHC25" s="18"/>
      <c r="AHD25" s="18"/>
      <c r="AHE25" s="18"/>
      <c r="AHF25" s="18"/>
      <c r="AHG25" s="18"/>
      <c r="AHH25" s="18"/>
      <c r="AHI25" s="18"/>
      <c r="AHJ25" s="18"/>
      <c r="AHK25" s="18"/>
      <c r="AHL25" s="18"/>
      <c r="AHM25" s="18"/>
      <c r="AHN25" s="18"/>
      <c r="AHO25" s="18"/>
      <c r="AHP25" s="18"/>
      <c r="AHQ25" s="18"/>
      <c r="AHR25" s="18"/>
      <c r="AHS25" s="18"/>
      <c r="AHT25" s="18"/>
      <c r="AHU25" s="18"/>
      <c r="AHV25" s="18"/>
      <c r="AHW25" s="18"/>
      <c r="AHX25" s="18"/>
      <c r="AHY25" s="18"/>
      <c r="AHZ25" s="18"/>
      <c r="AIA25" s="18"/>
      <c r="AIB25" s="18"/>
      <c r="AIC25" s="18"/>
      <c r="AID25" s="18"/>
      <c r="AIE25" s="18"/>
      <c r="AIF25" s="18"/>
      <c r="AIG25" s="18"/>
      <c r="AIH25" s="18"/>
      <c r="AII25" s="18"/>
      <c r="AIJ25" s="18"/>
      <c r="AIK25" s="18"/>
      <c r="AIL25" s="18"/>
      <c r="AIM25" s="18"/>
      <c r="AIN25" s="18"/>
      <c r="AIO25" s="18"/>
      <c r="AIP25" s="18"/>
      <c r="AIQ25" s="18"/>
      <c r="AIR25" s="18"/>
      <c r="AIS25" s="18"/>
      <c r="AIT25" s="18"/>
      <c r="AIU25" s="18"/>
      <c r="AIV25" s="18"/>
      <c r="AIW25" s="18"/>
      <c r="AIX25" s="18"/>
      <c r="AIY25" s="18"/>
      <c r="AIZ25" s="18"/>
      <c r="AJA25" s="18"/>
      <c r="AJB25" s="18"/>
      <c r="AJC25" s="18"/>
      <c r="AJD25" s="18"/>
      <c r="AJE25" s="18"/>
      <c r="AJF25" s="18"/>
      <c r="AJG25" s="18"/>
      <c r="AJH25" s="18"/>
      <c r="AJI25" s="18"/>
      <c r="AJJ25" s="18"/>
      <c r="AJK25" s="18"/>
      <c r="AJL25" s="18"/>
      <c r="AJM25" s="18"/>
      <c r="AJN25" s="18"/>
      <c r="AJO25" s="18"/>
      <c r="AJP25" s="18"/>
      <c r="AJQ25" s="18"/>
      <c r="AJR25" s="18"/>
      <c r="AJS25" s="18"/>
      <c r="AJT25" s="18"/>
      <c r="AJU25" s="18"/>
      <c r="AJV25" s="18"/>
      <c r="AJW25" s="18"/>
      <c r="AJX25" s="18"/>
      <c r="AJY25" s="18"/>
      <c r="AJZ25" s="18"/>
      <c r="AKA25" s="18"/>
      <c r="AKB25" s="18"/>
      <c r="AKC25" s="18"/>
      <c r="AKD25" s="18"/>
      <c r="AKE25" s="18"/>
      <c r="AKF25" s="18"/>
      <c r="AKG25" s="18"/>
      <c r="AKH25" s="18"/>
      <c r="AKI25" s="18"/>
      <c r="AKJ25" s="18"/>
      <c r="AKK25" s="18"/>
      <c r="AKL25" s="18"/>
      <c r="AKM25" s="18"/>
      <c r="AKN25" s="18"/>
      <c r="AKO25" s="18"/>
      <c r="AKP25" s="18"/>
      <c r="AKQ25" s="18"/>
      <c r="AKR25" s="18"/>
      <c r="AKS25" s="18"/>
      <c r="AKT25" s="18"/>
      <c r="AKU25" s="18"/>
      <c r="AKV25" s="18"/>
      <c r="AKW25" s="18"/>
      <c r="AKX25" s="18"/>
      <c r="AKY25" s="18"/>
      <c r="AKZ25" s="18"/>
      <c r="ALA25" s="18"/>
      <c r="ALB25" s="18"/>
      <c r="ALC25" s="18"/>
      <c r="ALD25" s="18"/>
      <c r="ALE25" s="18"/>
      <c r="ALF25" s="18"/>
      <c r="ALG25" s="18"/>
      <c r="ALH25" s="18"/>
      <c r="ALI25" s="18"/>
      <c r="ALJ25" s="18"/>
      <c r="ALK25" s="18"/>
      <c r="ALL25" s="18"/>
      <c r="ALM25" s="18"/>
      <c r="ALN25" s="18"/>
      <c r="ALO25" s="18"/>
      <c r="ALP25" s="18"/>
      <c r="ALQ25" s="18"/>
      <c r="ALR25" s="18"/>
      <c r="ALS25" s="18"/>
      <c r="ALT25" s="18"/>
      <c r="ALU25" s="18"/>
      <c r="ALV25" s="18"/>
      <c r="ALW25" s="18"/>
      <c r="ALX25" s="18"/>
      <c r="ALY25" s="18"/>
      <c r="ALZ25" s="18"/>
      <c r="AMA25" s="18"/>
      <c r="AMB25" s="18"/>
      <c r="AMC25" s="18"/>
      <c r="AMD25" s="18"/>
      <c r="AME25" s="18"/>
      <c r="AMF25" s="18"/>
      <c r="AMG25" s="18"/>
      <c r="AMH25" s="18"/>
      <c r="AMI25" s="18"/>
      <c r="AMJ25" s="18"/>
      <c r="AMK25" s="18"/>
      <c r="AML25" s="18"/>
      <c r="AMM25" s="18"/>
      <c r="AMN25" s="18"/>
      <c r="AMO25" s="18"/>
      <c r="AMP25" s="18"/>
      <c r="AMQ25" s="18"/>
      <c r="AMR25" s="18"/>
      <c r="AMS25" s="18"/>
      <c r="AMT25" s="18"/>
      <c r="AMU25" s="18"/>
      <c r="AMV25" s="18"/>
      <c r="AMW25" s="18"/>
      <c r="AMX25" s="18"/>
      <c r="AMY25" s="18"/>
      <c r="AMZ25" s="18"/>
      <c r="ANA25" s="18"/>
      <c r="ANB25" s="18"/>
      <c r="ANC25" s="18"/>
      <c r="AND25" s="18"/>
      <c r="ANE25" s="18"/>
      <c r="ANF25" s="18"/>
      <c r="ANG25" s="18"/>
      <c r="ANH25" s="18"/>
      <c r="ANI25" s="18"/>
      <c r="ANJ25" s="18"/>
      <c r="ANK25" s="18"/>
      <c r="ANL25" s="18"/>
      <c r="ANM25" s="18"/>
      <c r="ANN25" s="18"/>
      <c r="ANO25" s="18"/>
      <c r="ANP25" s="18"/>
      <c r="ANQ25" s="18"/>
      <c r="ANR25" s="18"/>
      <c r="ANS25" s="18"/>
      <c r="ANT25" s="18"/>
      <c r="ANU25" s="18"/>
      <c r="ANV25" s="18"/>
      <c r="ANW25" s="18"/>
      <c r="ANX25" s="18"/>
      <c r="ANY25" s="18"/>
      <c r="ANZ25" s="18"/>
      <c r="AOA25" s="18"/>
      <c r="AOB25" s="18"/>
      <c r="AOC25" s="18"/>
      <c r="AOD25" s="18"/>
      <c r="AOE25" s="18"/>
      <c r="AOF25" s="18"/>
      <c r="AOG25" s="18"/>
      <c r="AOH25" s="18"/>
      <c r="AOI25" s="18"/>
      <c r="AOJ25" s="18"/>
      <c r="AOK25" s="18"/>
      <c r="AOL25" s="18"/>
      <c r="AOM25" s="18"/>
      <c r="AON25" s="18"/>
      <c r="AOO25" s="18"/>
      <c r="AOP25" s="18"/>
      <c r="AOQ25" s="18"/>
      <c r="AOR25" s="18"/>
      <c r="AOS25" s="18"/>
      <c r="AOT25" s="18"/>
      <c r="AOU25" s="18"/>
      <c r="AOV25" s="18"/>
      <c r="AOW25" s="18"/>
      <c r="AOX25" s="18"/>
      <c r="AOY25" s="18"/>
      <c r="AOZ25" s="18"/>
      <c r="APA25" s="18"/>
      <c r="APB25" s="18"/>
      <c r="APC25" s="18"/>
      <c r="APD25" s="18"/>
      <c r="APE25" s="18"/>
      <c r="APF25" s="18"/>
      <c r="APG25" s="18"/>
      <c r="APH25" s="18"/>
      <c r="API25" s="18"/>
      <c r="APJ25" s="18"/>
      <c r="APK25" s="18"/>
      <c r="APL25" s="18"/>
      <c r="APM25" s="18"/>
      <c r="APN25" s="18"/>
      <c r="APO25" s="18"/>
      <c r="APP25" s="18"/>
      <c r="APQ25" s="18"/>
      <c r="APR25" s="18"/>
      <c r="APS25" s="18"/>
      <c r="APT25" s="18"/>
      <c r="APU25" s="18"/>
      <c r="APV25" s="18"/>
      <c r="APW25" s="18"/>
      <c r="APX25" s="18"/>
      <c r="APY25" s="18"/>
      <c r="APZ25" s="18"/>
      <c r="AQA25" s="18"/>
      <c r="AQB25" s="18"/>
      <c r="AQC25" s="18"/>
      <c r="AQD25" s="18"/>
      <c r="AQE25" s="18"/>
      <c r="AQF25" s="18"/>
      <c r="AQG25" s="18"/>
      <c r="AQH25" s="18"/>
      <c r="AQI25" s="18"/>
      <c r="AQJ25" s="18"/>
      <c r="AQK25" s="18"/>
      <c r="AQL25" s="18"/>
      <c r="AQM25" s="18"/>
      <c r="AQN25" s="18"/>
      <c r="AQO25" s="18"/>
      <c r="AQP25" s="18"/>
      <c r="AQQ25" s="18"/>
      <c r="AQR25" s="18"/>
      <c r="AQS25" s="18"/>
      <c r="AQT25" s="18"/>
      <c r="AQU25" s="18"/>
      <c r="AQV25" s="18"/>
      <c r="AQW25" s="18"/>
      <c r="AQX25" s="18"/>
      <c r="AQY25" s="18"/>
      <c r="AQZ25" s="18"/>
      <c r="ARA25" s="18"/>
      <c r="ARB25" s="18"/>
      <c r="ARC25" s="18"/>
      <c r="ARD25" s="18"/>
      <c r="ARE25" s="18"/>
      <c r="ARF25" s="18"/>
      <c r="ARG25" s="18"/>
      <c r="ARH25" s="18"/>
      <c r="ARI25" s="18"/>
      <c r="ARJ25" s="18"/>
      <c r="ARK25" s="18"/>
      <c r="ARL25" s="18"/>
      <c r="ARM25" s="18"/>
      <c r="ARN25" s="18"/>
      <c r="ARO25" s="18"/>
      <c r="ARP25" s="18"/>
      <c r="ARQ25" s="18"/>
      <c r="ARR25" s="18"/>
      <c r="ARS25" s="18"/>
      <c r="ART25" s="18"/>
      <c r="ARU25" s="18"/>
      <c r="ARV25" s="18"/>
      <c r="ARW25" s="18"/>
      <c r="ARX25" s="18"/>
      <c r="ARY25" s="18"/>
      <c r="ARZ25" s="18"/>
      <c r="ASA25" s="18"/>
      <c r="ASB25" s="18"/>
      <c r="ASC25" s="18"/>
      <c r="ASD25" s="18"/>
      <c r="ASE25" s="18"/>
      <c r="ASF25" s="18"/>
      <c r="ASG25" s="18"/>
      <c r="ASH25" s="18"/>
      <c r="ASI25" s="18"/>
      <c r="ASJ25" s="18"/>
      <c r="ASK25" s="18"/>
      <c r="ASL25" s="18"/>
      <c r="ASM25" s="18"/>
      <c r="ASN25" s="18"/>
      <c r="ASO25" s="18"/>
      <c r="ASP25" s="18"/>
      <c r="ASQ25" s="18"/>
      <c r="ASR25" s="18"/>
      <c r="ASS25" s="18"/>
      <c r="AST25" s="18"/>
      <c r="ASU25" s="18"/>
      <c r="ASV25" s="18"/>
      <c r="ASW25" s="18"/>
      <c r="ASX25" s="18"/>
      <c r="ASY25" s="18"/>
      <c r="ASZ25" s="18"/>
      <c r="ATA25" s="18"/>
      <c r="ATB25" s="18"/>
      <c r="ATC25" s="18"/>
      <c r="ATD25" s="18"/>
      <c r="ATE25" s="18"/>
      <c r="ATF25" s="18"/>
      <c r="ATG25" s="18"/>
      <c r="ATH25" s="18"/>
      <c r="ATI25" s="18"/>
      <c r="ATJ25" s="18"/>
      <c r="ATK25" s="18"/>
      <c r="ATL25" s="18"/>
      <c r="ATM25" s="18"/>
      <c r="ATN25" s="18"/>
      <c r="ATO25" s="18"/>
      <c r="ATP25" s="18"/>
      <c r="ATQ25" s="18"/>
      <c r="ATR25" s="18"/>
      <c r="ATS25" s="18"/>
      <c r="ATT25" s="18"/>
      <c r="ATU25" s="18"/>
      <c r="ATV25" s="18"/>
      <c r="ATW25" s="18"/>
      <c r="ATX25" s="18"/>
      <c r="ATY25" s="18"/>
      <c r="ATZ25" s="18"/>
      <c r="AUA25" s="18"/>
      <c r="AUB25" s="18"/>
      <c r="AUC25" s="18"/>
      <c r="AUD25" s="18"/>
      <c r="AUE25" s="18"/>
      <c r="AUF25" s="18"/>
      <c r="AUG25" s="18"/>
      <c r="AUH25" s="18"/>
      <c r="AUI25" s="18"/>
      <c r="AUJ25" s="18"/>
      <c r="AUK25" s="18"/>
      <c r="AUL25" s="18"/>
      <c r="AUM25" s="18"/>
      <c r="AUN25" s="18"/>
      <c r="AUO25" s="18"/>
      <c r="AUP25" s="18"/>
      <c r="AUQ25" s="18"/>
      <c r="AUR25" s="18"/>
      <c r="AUS25" s="18"/>
      <c r="AUT25" s="18"/>
      <c r="AUU25" s="18"/>
      <c r="AUV25" s="18"/>
      <c r="AUW25" s="18"/>
      <c r="AUX25" s="18"/>
      <c r="AUY25" s="18"/>
      <c r="AUZ25" s="18"/>
      <c r="AVA25" s="18"/>
      <c r="AVB25" s="18"/>
      <c r="AVC25" s="18"/>
      <c r="AVD25" s="18"/>
      <c r="AVE25" s="18"/>
      <c r="AVF25" s="18"/>
      <c r="AVG25" s="18"/>
      <c r="AVH25" s="18"/>
      <c r="AVI25" s="18"/>
      <c r="AVJ25" s="18"/>
      <c r="AVK25" s="18"/>
      <c r="AVL25" s="18"/>
      <c r="AVM25" s="18"/>
      <c r="AVN25" s="18"/>
      <c r="AVO25" s="18"/>
      <c r="AVP25" s="18"/>
      <c r="AVQ25" s="18"/>
      <c r="AVR25" s="18"/>
      <c r="AVS25" s="18"/>
      <c r="AVT25" s="18"/>
      <c r="AVU25" s="18"/>
      <c r="AVV25" s="18"/>
      <c r="AVW25" s="18"/>
      <c r="AVX25" s="18"/>
      <c r="AVY25" s="18"/>
      <c r="AVZ25" s="18"/>
      <c r="AWA25" s="18"/>
      <c r="AWB25" s="18"/>
      <c r="AWC25" s="18"/>
      <c r="AWD25" s="18"/>
      <c r="AWE25" s="18"/>
      <c r="AWF25" s="18"/>
      <c r="AWG25" s="18"/>
      <c r="AWH25" s="18"/>
      <c r="AWI25" s="18"/>
      <c r="AWJ25" s="18"/>
      <c r="AWK25" s="18"/>
      <c r="AWL25" s="18"/>
      <c r="AWM25" s="18"/>
      <c r="AWN25" s="18"/>
      <c r="AWO25" s="18"/>
      <c r="AWP25" s="18"/>
      <c r="AWQ25" s="18"/>
      <c r="AWR25" s="18"/>
      <c r="AWS25" s="18"/>
      <c r="AWT25" s="18"/>
      <c r="AWU25" s="18"/>
      <c r="AWV25" s="18"/>
      <c r="AWW25" s="18"/>
      <c r="AWX25" s="18"/>
      <c r="AWY25" s="18"/>
      <c r="AWZ25" s="18"/>
      <c r="AXA25" s="18"/>
      <c r="AXB25" s="18"/>
      <c r="AXC25" s="18"/>
      <c r="AXD25" s="18"/>
      <c r="AXE25" s="18"/>
      <c r="AXF25" s="18"/>
      <c r="AXG25" s="18"/>
      <c r="AXH25" s="18"/>
      <c r="AXI25" s="18"/>
      <c r="AXJ25" s="18"/>
      <c r="AXK25" s="18"/>
      <c r="AXL25" s="18"/>
      <c r="AXM25" s="18"/>
      <c r="AXN25" s="18"/>
      <c r="AXO25" s="18"/>
      <c r="AXP25" s="18"/>
      <c r="AXQ25" s="18"/>
      <c r="AXR25" s="18"/>
      <c r="AXS25" s="18"/>
      <c r="AXT25" s="18"/>
      <c r="AXU25" s="18"/>
      <c r="AXV25" s="18"/>
      <c r="AXW25" s="18"/>
      <c r="AXX25" s="18"/>
      <c r="AXY25" s="18"/>
      <c r="AXZ25" s="18"/>
      <c r="AYA25" s="18"/>
      <c r="AYB25" s="18"/>
      <c r="AYC25" s="18"/>
      <c r="AYD25" s="18"/>
      <c r="AYE25" s="18"/>
      <c r="AYF25" s="18"/>
      <c r="AYG25" s="18"/>
      <c r="AYH25" s="18"/>
      <c r="AYI25" s="18"/>
      <c r="AYJ25" s="18"/>
      <c r="AYK25" s="18"/>
      <c r="AYL25" s="18"/>
      <c r="AYM25" s="18"/>
      <c r="AYN25" s="18"/>
      <c r="AYO25" s="18"/>
      <c r="AYP25" s="18"/>
      <c r="AYQ25" s="18"/>
      <c r="AYR25" s="18"/>
      <c r="AYS25" s="18"/>
      <c r="AYT25" s="18"/>
      <c r="AYU25" s="18"/>
      <c r="AYV25" s="18"/>
      <c r="AYW25" s="18"/>
      <c r="AYX25" s="18"/>
      <c r="AYY25" s="18"/>
      <c r="AYZ25" s="18"/>
      <c r="AZA25" s="18"/>
      <c r="AZB25" s="18"/>
      <c r="AZC25" s="18"/>
      <c r="AZD25" s="18"/>
      <c r="AZE25" s="18"/>
      <c r="AZF25" s="18"/>
      <c r="AZG25" s="18"/>
      <c r="AZH25" s="18"/>
      <c r="AZI25" s="18"/>
      <c r="AZJ25" s="18"/>
      <c r="AZK25" s="18"/>
      <c r="AZL25" s="18"/>
      <c r="AZM25" s="18"/>
      <c r="AZN25" s="18"/>
      <c r="AZO25" s="18"/>
      <c r="AZP25" s="18"/>
      <c r="AZQ25" s="18"/>
      <c r="AZR25" s="18"/>
      <c r="AZS25" s="18"/>
      <c r="AZT25" s="18"/>
      <c r="AZU25" s="18"/>
      <c r="AZV25" s="18"/>
      <c r="AZW25" s="18"/>
      <c r="AZX25" s="18"/>
      <c r="AZY25" s="18"/>
      <c r="AZZ25" s="18"/>
      <c r="BAA25" s="18"/>
      <c r="BAB25" s="18"/>
      <c r="BAC25" s="18"/>
      <c r="BAD25" s="18"/>
      <c r="BAE25" s="18"/>
      <c r="BAF25" s="18"/>
      <c r="BAG25" s="18"/>
      <c r="BAH25" s="18"/>
      <c r="BAI25" s="18"/>
      <c r="BAJ25" s="18"/>
      <c r="BAK25" s="18"/>
      <c r="BAL25" s="18"/>
      <c r="BAM25" s="18"/>
      <c r="BAN25" s="18"/>
      <c r="BAO25" s="18"/>
      <c r="BAP25" s="18"/>
      <c r="BAQ25" s="18"/>
      <c r="BAR25" s="18"/>
      <c r="BAS25" s="18"/>
      <c r="BAT25" s="18"/>
      <c r="BAU25" s="18"/>
      <c r="BAV25" s="18"/>
      <c r="BAW25" s="18"/>
      <c r="BAX25" s="18"/>
      <c r="BAY25" s="18"/>
      <c r="BAZ25" s="18"/>
      <c r="BBA25" s="18"/>
      <c r="BBB25" s="18"/>
      <c r="BBC25" s="18"/>
      <c r="BBD25" s="18"/>
      <c r="BBE25" s="18"/>
      <c r="BBF25" s="18"/>
      <c r="BBG25" s="18"/>
      <c r="BBH25" s="18"/>
      <c r="BBI25" s="18"/>
      <c r="BBJ25" s="18"/>
      <c r="BBK25" s="18"/>
      <c r="BBL25" s="18"/>
      <c r="BBM25" s="18"/>
      <c r="BBN25" s="18"/>
      <c r="BBO25" s="18"/>
      <c r="BBP25" s="18"/>
      <c r="BBQ25" s="18"/>
      <c r="BBR25" s="18"/>
      <c r="BBS25" s="18"/>
      <c r="BBT25" s="18"/>
      <c r="BBU25" s="18"/>
      <c r="BBV25" s="18"/>
      <c r="BBW25" s="18"/>
      <c r="BBX25" s="18"/>
      <c r="BBY25" s="18"/>
      <c r="BBZ25" s="18"/>
      <c r="BCA25" s="18"/>
      <c r="BCB25" s="18"/>
      <c r="BCC25" s="18"/>
      <c r="BCD25" s="18"/>
      <c r="BCE25" s="18"/>
      <c r="BCF25" s="18"/>
      <c r="BCG25" s="18"/>
      <c r="BCH25" s="18"/>
      <c r="BCI25" s="18"/>
      <c r="BCJ25" s="18"/>
      <c r="BCK25" s="18"/>
      <c r="BCL25" s="18"/>
      <c r="BCM25" s="18"/>
      <c r="BCN25" s="18"/>
      <c r="BCO25" s="18"/>
      <c r="BCP25" s="18"/>
      <c r="BCQ25" s="18"/>
      <c r="BCR25" s="18"/>
      <c r="BCS25" s="18"/>
      <c r="BCT25" s="18"/>
      <c r="BCU25" s="18"/>
      <c r="BCV25" s="18"/>
      <c r="BCW25" s="18"/>
      <c r="BCX25" s="18"/>
      <c r="BCY25" s="18"/>
      <c r="BCZ25" s="18"/>
      <c r="BDA25" s="18"/>
      <c r="BDB25" s="18"/>
      <c r="BDC25" s="18"/>
      <c r="BDD25" s="18"/>
      <c r="BDE25" s="18"/>
      <c r="BDF25" s="18"/>
      <c r="BDG25" s="18"/>
      <c r="BDH25" s="18"/>
      <c r="BDI25" s="18"/>
      <c r="BDJ25" s="18"/>
      <c r="BDK25" s="18"/>
      <c r="BDL25" s="18"/>
      <c r="BDM25" s="18"/>
      <c r="BDN25" s="18"/>
      <c r="BDO25" s="18"/>
      <c r="BDP25" s="18"/>
      <c r="BDQ25" s="18"/>
      <c r="BDR25" s="18"/>
      <c r="BDS25" s="18"/>
      <c r="BDT25" s="18"/>
      <c r="BDU25" s="18"/>
      <c r="BDV25" s="18"/>
      <c r="BDW25" s="18"/>
      <c r="BDX25" s="18"/>
      <c r="BDY25" s="18"/>
      <c r="BDZ25" s="18"/>
      <c r="BEA25" s="18"/>
      <c r="BEB25" s="18"/>
      <c r="BEC25" s="18"/>
      <c r="BED25" s="18"/>
      <c r="BEE25" s="18"/>
      <c r="BEF25" s="18"/>
      <c r="BEG25" s="18"/>
      <c r="BEH25" s="18"/>
      <c r="BEI25" s="18"/>
      <c r="BEJ25" s="18"/>
      <c r="BEK25" s="18"/>
      <c r="BEL25" s="18"/>
      <c r="BEM25" s="18"/>
      <c r="BEN25" s="18"/>
      <c r="BEO25" s="18"/>
      <c r="BEP25" s="18"/>
      <c r="BEQ25" s="18"/>
      <c r="BER25" s="18"/>
      <c r="BES25" s="18"/>
      <c r="BET25" s="18"/>
      <c r="BEU25" s="18"/>
      <c r="BEV25" s="18"/>
      <c r="BEW25" s="18"/>
      <c r="BEX25" s="18"/>
      <c r="BEY25" s="18"/>
      <c r="BEZ25" s="18"/>
      <c r="BFA25" s="18"/>
      <c r="BFB25" s="18"/>
      <c r="BFC25" s="18"/>
      <c r="BFD25" s="18"/>
      <c r="BFE25" s="18"/>
      <c r="BFF25" s="18"/>
      <c r="BFG25" s="18"/>
      <c r="BFH25" s="18"/>
      <c r="BFI25" s="18"/>
      <c r="BFJ25" s="18"/>
      <c r="BFK25" s="18"/>
      <c r="BFL25" s="18"/>
      <c r="BFM25" s="18"/>
      <c r="BFN25" s="18"/>
      <c r="BFO25" s="18"/>
      <c r="BFP25" s="18"/>
      <c r="BFQ25" s="18"/>
      <c r="BFR25" s="18"/>
      <c r="BFS25" s="18"/>
      <c r="BFT25" s="18"/>
      <c r="BFU25" s="18"/>
      <c r="BFV25" s="18"/>
      <c r="BFW25" s="18"/>
      <c r="BFX25" s="18"/>
      <c r="BFY25" s="18"/>
      <c r="BFZ25" s="18"/>
      <c r="BGA25" s="18"/>
      <c r="BGB25" s="18"/>
      <c r="BGC25" s="18"/>
      <c r="BGD25" s="18"/>
      <c r="BGE25" s="18"/>
      <c r="BGF25" s="18"/>
      <c r="BGG25" s="18"/>
      <c r="BGH25" s="18"/>
      <c r="BGI25" s="18"/>
      <c r="BGJ25" s="18"/>
      <c r="BGK25" s="18"/>
      <c r="BGL25" s="18"/>
      <c r="BGM25" s="18"/>
      <c r="BGN25" s="18"/>
      <c r="BGO25" s="18"/>
      <c r="BGP25" s="18"/>
      <c r="BGQ25" s="18"/>
      <c r="BGR25" s="18"/>
      <c r="BGS25" s="18"/>
      <c r="BGT25" s="18"/>
      <c r="BGU25" s="18"/>
      <c r="BGV25" s="18"/>
      <c r="BGW25" s="18"/>
      <c r="BGX25" s="18"/>
      <c r="BGY25" s="18"/>
      <c r="BGZ25" s="18"/>
      <c r="BHA25" s="18"/>
      <c r="BHB25" s="18"/>
      <c r="BHC25" s="18"/>
      <c r="BHD25" s="18"/>
      <c r="BHE25" s="18"/>
      <c r="BHF25" s="18"/>
      <c r="BHG25" s="18"/>
      <c r="BHH25" s="18"/>
      <c r="BHI25" s="18"/>
      <c r="BHJ25" s="18"/>
      <c r="BHK25" s="18"/>
      <c r="BHL25" s="18"/>
      <c r="BHM25" s="18"/>
      <c r="BHN25" s="18"/>
      <c r="BHO25" s="18"/>
      <c r="BHP25" s="18"/>
      <c r="BHQ25" s="18"/>
      <c r="BHR25" s="18"/>
      <c r="BHS25" s="18"/>
      <c r="BHT25" s="18"/>
      <c r="BHU25" s="18"/>
      <c r="BHV25" s="18"/>
      <c r="BHW25" s="18"/>
      <c r="BHX25" s="18"/>
      <c r="BHY25" s="18"/>
      <c r="BHZ25" s="18"/>
      <c r="BIA25" s="18"/>
      <c r="BIB25" s="18"/>
      <c r="BIC25" s="18"/>
      <c r="BID25" s="18"/>
      <c r="BIE25" s="18"/>
      <c r="BIF25" s="18"/>
      <c r="BIG25" s="18"/>
      <c r="BIH25" s="18"/>
      <c r="BII25" s="18"/>
      <c r="BIJ25" s="18"/>
      <c r="BIK25" s="18"/>
      <c r="BIL25" s="18"/>
      <c r="BIM25" s="18"/>
      <c r="BIN25" s="18"/>
      <c r="BIO25" s="18"/>
      <c r="BIP25" s="18"/>
      <c r="BIQ25" s="18"/>
      <c r="BIR25" s="18"/>
      <c r="BIS25" s="18"/>
      <c r="BIT25" s="18"/>
      <c r="BIU25" s="18"/>
      <c r="BIV25" s="18"/>
      <c r="BIW25" s="18"/>
      <c r="BIX25" s="18"/>
      <c r="BIY25" s="18"/>
      <c r="BIZ25" s="18"/>
      <c r="BJA25" s="18"/>
      <c r="BJB25" s="18"/>
      <c r="BJC25" s="18"/>
      <c r="BJD25" s="18"/>
      <c r="BJE25" s="18"/>
      <c r="BJF25" s="18"/>
      <c r="BJG25" s="18"/>
      <c r="BJH25" s="18"/>
      <c r="BJI25" s="18"/>
      <c r="BJJ25" s="18"/>
      <c r="BJK25" s="18"/>
      <c r="BJL25" s="18"/>
      <c r="BJM25" s="18"/>
      <c r="BJN25" s="18"/>
      <c r="BJO25" s="18"/>
      <c r="BJP25" s="18"/>
      <c r="BJQ25" s="18"/>
      <c r="BJR25" s="18"/>
      <c r="BJS25" s="18"/>
      <c r="BJT25" s="18"/>
      <c r="BJU25" s="18"/>
      <c r="BJV25" s="18"/>
      <c r="BJW25" s="18"/>
      <c r="BJX25" s="18"/>
      <c r="BJY25" s="18"/>
      <c r="BJZ25" s="18"/>
      <c r="BKA25" s="18"/>
      <c r="BKB25" s="18"/>
      <c r="BKC25" s="18"/>
      <c r="BKD25" s="18"/>
      <c r="BKE25" s="18"/>
      <c r="BKF25" s="18"/>
      <c r="BKG25" s="18"/>
      <c r="BKH25" s="18"/>
      <c r="BKI25" s="18"/>
      <c r="BKJ25" s="18"/>
      <c r="BKK25" s="18"/>
      <c r="BKL25" s="18"/>
      <c r="BKM25" s="18"/>
      <c r="BKN25" s="18"/>
      <c r="BKO25" s="18"/>
      <c r="BKP25" s="18"/>
      <c r="BKQ25" s="18"/>
      <c r="BKR25" s="18"/>
      <c r="BKS25" s="18"/>
      <c r="BKT25" s="18"/>
      <c r="BKU25" s="18"/>
      <c r="BKV25" s="18"/>
      <c r="BKW25" s="18"/>
      <c r="BKX25" s="18"/>
      <c r="BKY25" s="18"/>
      <c r="BKZ25" s="18"/>
      <c r="BLA25" s="18"/>
      <c r="BLB25" s="18"/>
      <c r="BLC25" s="18"/>
      <c r="BLD25" s="18"/>
      <c r="BLE25" s="18"/>
      <c r="BLF25" s="18"/>
      <c r="BLG25" s="18"/>
      <c r="BLH25" s="18"/>
      <c r="BLI25" s="18"/>
      <c r="BLJ25" s="18"/>
      <c r="BLK25" s="18"/>
      <c r="BLL25" s="18"/>
      <c r="BLM25" s="18"/>
      <c r="BLN25" s="18"/>
      <c r="BLO25" s="18"/>
      <c r="BLP25" s="18"/>
      <c r="BLQ25" s="18"/>
      <c r="BLR25" s="18"/>
      <c r="BLS25" s="18"/>
      <c r="BLT25" s="18"/>
      <c r="BLU25" s="18"/>
      <c r="BLV25" s="18"/>
      <c r="BLW25" s="18"/>
      <c r="BLX25" s="18"/>
      <c r="BLY25" s="18"/>
      <c r="BLZ25" s="18"/>
      <c r="BMA25" s="18"/>
      <c r="BMB25" s="18"/>
      <c r="BMC25" s="18"/>
      <c r="BMD25" s="18"/>
      <c r="BME25" s="18"/>
      <c r="BMF25" s="18"/>
      <c r="BMG25" s="18"/>
      <c r="BMH25" s="18"/>
      <c r="BMI25" s="18"/>
      <c r="BMJ25" s="18"/>
      <c r="BMK25" s="18"/>
      <c r="BML25" s="18"/>
      <c r="BMM25" s="18"/>
      <c r="BMN25" s="18"/>
      <c r="BMO25" s="18"/>
      <c r="BMP25" s="18"/>
      <c r="BMQ25" s="18"/>
      <c r="BMR25" s="18"/>
      <c r="BMS25" s="18"/>
      <c r="BMT25" s="18"/>
    </row>
    <row r="26" spans="1:1710" s="115" customFormat="1" ht="16.149999999999999" customHeight="1" thickTop="1" thickBot="1" x14ac:dyDescent="0.25">
      <c r="A26" s="343" t="s">
        <v>308</v>
      </c>
      <c r="B26" s="802"/>
      <c r="C26" s="803"/>
      <c r="D26" s="804"/>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IU26" s="18"/>
      <c r="IV26" s="18"/>
      <c r="IW26" s="18"/>
      <c r="IX26" s="18"/>
      <c r="IY26" s="18"/>
      <c r="IZ26" s="18"/>
      <c r="JA26" s="18"/>
      <c r="JB26" s="18"/>
      <c r="JC26" s="18"/>
      <c r="JD26" s="18"/>
      <c r="JE26" s="18"/>
      <c r="JF26" s="18"/>
      <c r="JG26" s="18"/>
      <c r="JH26" s="18"/>
      <c r="JI26" s="18"/>
      <c r="JJ26" s="18"/>
      <c r="JK26" s="18"/>
      <c r="JL26" s="18"/>
      <c r="JM26" s="18"/>
      <c r="JN26" s="18"/>
      <c r="JO26" s="18"/>
      <c r="JP26" s="18"/>
      <c r="JQ26" s="18"/>
      <c r="JR26" s="18"/>
      <c r="JS26" s="18"/>
      <c r="JT26" s="18"/>
      <c r="JU26" s="18"/>
      <c r="JV26" s="18"/>
      <c r="JW26" s="18"/>
      <c r="JX26" s="18"/>
      <c r="JY26" s="18"/>
      <c r="JZ26" s="18"/>
      <c r="KA26" s="18"/>
      <c r="KB26" s="18"/>
      <c r="KC26" s="18"/>
      <c r="KD26" s="18"/>
      <c r="KE26" s="18"/>
      <c r="KF26" s="18"/>
      <c r="KG26" s="18"/>
      <c r="KH26" s="18"/>
      <c r="KI26" s="18"/>
      <c r="KJ26" s="18"/>
      <c r="KK26" s="18"/>
      <c r="KL26" s="18"/>
      <c r="KM26" s="18"/>
      <c r="KN26" s="18"/>
      <c r="KO26" s="18"/>
      <c r="KP26" s="18"/>
      <c r="KQ26" s="18"/>
      <c r="KR26" s="18"/>
      <c r="KS26" s="18"/>
      <c r="KT26" s="18"/>
      <c r="KU26" s="18"/>
      <c r="KV26" s="18"/>
      <c r="KW26" s="18"/>
      <c r="KX26" s="18"/>
      <c r="KY26" s="18"/>
      <c r="KZ26" s="18"/>
      <c r="LA26" s="18"/>
      <c r="LB26" s="18"/>
      <c r="LC26" s="18"/>
      <c r="LD26" s="18"/>
      <c r="LE26" s="18"/>
      <c r="LF26" s="18"/>
      <c r="LG26" s="18"/>
      <c r="LH26" s="18"/>
      <c r="LI26" s="18"/>
      <c r="LJ26" s="18"/>
      <c r="LK26" s="18"/>
      <c r="LL26" s="18"/>
      <c r="LM26" s="18"/>
      <c r="LN26" s="18"/>
      <c r="LO26" s="18"/>
      <c r="LP26" s="18"/>
      <c r="LQ26" s="18"/>
      <c r="LR26" s="18"/>
      <c r="LS26" s="18"/>
      <c r="LT26" s="18"/>
      <c r="LU26" s="18"/>
      <c r="LV26" s="18"/>
      <c r="LW26" s="18"/>
      <c r="LX26" s="18"/>
      <c r="LY26" s="18"/>
      <c r="LZ26" s="18"/>
      <c r="MA26" s="18"/>
      <c r="MB26" s="18"/>
      <c r="MC26" s="18"/>
      <c r="MD26" s="18"/>
      <c r="ME26" s="18"/>
      <c r="MF26" s="18"/>
      <c r="MG26" s="18"/>
      <c r="MH26" s="18"/>
      <c r="MI26" s="18"/>
      <c r="MJ26" s="18"/>
      <c r="MK26" s="18"/>
      <c r="ML26" s="18"/>
      <c r="MM26" s="18"/>
      <c r="MN26" s="18"/>
      <c r="MO26" s="18"/>
      <c r="MP26" s="18"/>
      <c r="MQ26" s="18"/>
      <c r="MR26" s="18"/>
      <c r="MS26" s="18"/>
      <c r="MT26" s="18"/>
      <c r="MU26" s="18"/>
      <c r="MV26" s="18"/>
      <c r="MW26" s="18"/>
      <c r="MX26" s="18"/>
      <c r="MY26" s="18"/>
      <c r="MZ26" s="18"/>
      <c r="NA26" s="18"/>
      <c r="NB26" s="18"/>
      <c r="NC26" s="18"/>
      <c r="ND26" s="18"/>
      <c r="NE26" s="18"/>
      <c r="NF26" s="18"/>
      <c r="NG26" s="18"/>
      <c r="NH26" s="18"/>
      <c r="NI26" s="18"/>
      <c r="NJ26" s="18"/>
      <c r="NK26" s="18"/>
      <c r="NL26" s="18"/>
      <c r="NM26" s="18"/>
      <c r="NN26" s="18"/>
      <c r="NO26" s="18"/>
      <c r="NP26" s="18"/>
      <c r="NQ26" s="18"/>
      <c r="NR26" s="18"/>
      <c r="NS26" s="18"/>
      <c r="NT26" s="18"/>
      <c r="NU26" s="18"/>
      <c r="NV26" s="18"/>
      <c r="NW26" s="18"/>
      <c r="NX26" s="18"/>
      <c r="NY26" s="18"/>
      <c r="NZ26" s="18"/>
      <c r="OA26" s="18"/>
      <c r="OB26" s="18"/>
      <c r="OC26" s="18"/>
      <c r="OD26" s="18"/>
      <c r="OE26" s="18"/>
      <c r="OF26" s="18"/>
      <c r="OG26" s="18"/>
      <c r="OH26" s="18"/>
      <c r="OI26" s="18"/>
      <c r="OJ26" s="18"/>
      <c r="OK26" s="18"/>
      <c r="OL26" s="18"/>
      <c r="OM26" s="18"/>
      <c r="ON26" s="18"/>
      <c r="OO26" s="18"/>
      <c r="OP26" s="18"/>
      <c r="OQ26" s="18"/>
      <c r="OR26" s="18"/>
      <c r="OS26" s="18"/>
      <c r="OT26" s="18"/>
      <c r="OU26" s="18"/>
      <c r="OV26" s="18"/>
      <c r="OW26" s="18"/>
      <c r="OX26" s="18"/>
      <c r="OY26" s="18"/>
      <c r="OZ26" s="18"/>
      <c r="PA26" s="18"/>
      <c r="PB26" s="18"/>
      <c r="PC26" s="18"/>
      <c r="PD26" s="18"/>
      <c r="PE26" s="18"/>
      <c r="PF26" s="18"/>
      <c r="PG26" s="18"/>
      <c r="PH26" s="18"/>
      <c r="PI26" s="18"/>
      <c r="PJ26" s="18"/>
      <c r="PK26" s="18"/>
      <c r="PL26" s="18"/>
      <c r="PM26" s="18"/>
      <c r="PN26" s="18"/>
      <c r="PO26" s="18"/>
      <c r="PP26" s="18"/>
      <c r="PQ26" s="18"/>
      <c r="PR26" s="18"/>
      <c r="PS26" s="18"/>
      <c r="PT26" s="18"/>
      <c r="PU26" s="18"/>
      <c r="PV26" s="18"/>
      <c r="PW26" s="18"/>
      <c r="PX26" s="18"/>
      <c r="PY26" s="18"/>
      <c r="PZ26" s="18"/>
      <c r="QA26" s="18"/>
      <c r="QB26" s="18"/>
      <c r="QC26" s="18"/>
      <c r="QD26" s="18"/>
      <c r="QE26" s="18"/>
      <c r="QF26" s="18"/>
      <c r="QG26" s="18"/>
      <c r="QH26" s="18"/>
      <c r="QI26" s="18"/>
      <c r="QJ26" s="18"/>
      <c r="QK26" s="18"/>
      <c r="QL26" s="18"/>
      <c r="QM26" s="18"/>
      <c r="QN26" s="18"/>
      <c r="QO26" s="18"/>
      <c r="QP26" s="18"/>
      <c r="QQ26" s="18"/>
      <c r="QR26" s="18"/>
      <c r="QS26" s="18"/>
      <c r="QT26" s="18"/>
      <c r="QU26" s="18"/>
      <c r="QV26" s="18"/>
      <c r="QW26" s="18"/>
      <c r="QX26" s="18"/>
      <c r="QY26" s="18"/>
      <c r="QZ26" s="18"/>
      <c r="RA26" s="18"/>
      <c r="RB26" s="18"/>
      <c r="RC26" s="18"/>
      <c r="RD26" s="18"/>
      <c r="RE26" s="18"/>
      <c r="RF26" s="18"/>
      <c r="RG26" s="18"/>
      <c r="RH26" s="18"/>
      <c r="RI26" s="18"/>
      <c r="RJ26" s="18"/>
      <c r="RK26" s="18"/>
      <c r="RL26" s="18"/>
      <c r="RM26" s="18"/>
      <c r="RN26" s="18"/>
      <c r="RO26" s="18"/>
      <c r="RP26" s="18"/>
      <c r="RQ26" s="18"/>
      <c r="RR26" s="18"/>
      <c r="RS26" s="18"/>
      <c r="RT26" s="18"/>
      <c r="RU26" s="18"/>
      <c r="RV26" s="18"/>
      <c r="RW26" s="18"/>
      <c r="RX26" s="18"/>
      <c r="RY26" s="18"/>
      <c r="RZ26" s="18"/>
      <c r="SA26" s="18"/>
      <c r="SB26" s="18"/>
      <c r="SC26" s="18"/>
      <c r="SD26" s="18"/>
      <c r="SE26" s="18"/>
      <c r="SF26" s="18"/>
      <c r="SG26" s="18"/>
      <c r="SH26" s="18"/>
      <c r="SI26" s="18"/>
      <c r="SJ26" s="18"/>
      <c r="SK26" s="18"/>
      <c r="SL26" s="18"/>
      <c r="SM26" s="18"/>
      <c r="SN26" s="18"/>
      <c r="SO26" s="18"/>
      <c r="SP26" s="18"/>
      <c r="SQ26" s="18"/>
      <c r="SR26" s="18"/>
      <c r="SS26" s="18"/>
      <c r="ST26" s="18"/>
      <c r="SU26" s="18"/>
      <c r="SV26" s="18"/>
      <c r="SW26" s="18"/>
      <c r="SX26" s="18"/>
      <c r="SY26" s="18"/>
      <c r="SZ26" s="18"/>
      <c r="TA26" s="18"/>
      <c r="TB26" s="18"/>
      <c r="TC26" s="18"/>
      <c r="TD26" s="18"/>
      <c r="TE26" s="18"/>
      <c r="TF26" s="18"/>
      <c r="TG26" s="18"/>
      <c r="TH26" s="18"/>
      <c r="TI26" s="18"/>
      <c r="TJ26" s="18"/>
      <c r="TK26" s="18"/>
      <c r="TL26" s="18"/>
      <c r="TM26" s="18"/>
      <c r="TN26" s="18"/>
      <c r="TO26" s="18"/>
      <c r="TP26" s="18"/>
      <c r="TQ26" s="18"/>
      <c r="TR26" s="18"/>
      <c r="TS26" s="18"/>
      <c r="TT26" s="18"/>
      <c r="TU26" s="18"/>
      <c r="TV26" s="18"/>
      <c r="TW26" s="18"/>
      <c r="TX26" s="18"/>
      <c r="TY26" s="18"/>
      <c r="TZ26" s="18"/>
      <c r="UA26" s="18"/>
      <c r="UB26" s="18"/>
      <c r="UC26" s="18"/>
      <c r="UD26" s="18"/>
      <c r="UE26" s="18"/>
      <c r="UF26" s="18"/>
      <c r="UG26" s="18"/>
      <c r="UH26" s="18"/>
      <c r="UI26" s="18"/>
      <c r="UJ26" s="18"/>
      <c r="UK26" s="18"/>
      <c r="UL26" s="18"/>
      <c r="UM26" s="18"/>
      <c r="UN26" s="18"/>
      <c r="UO26" s="18"/>
      <c r="UP26" s="18"/>
      <c r="UQ26" s="18"/>
      <c r="UR26" s="18"/>
      <c r="US26" s="18"/>
      <c r="UT26" s="18"/>
      <c r="UU26" s="18"/>
      <c r="UV26" s="18"/>
      <c r="UW26" s="18"/>
      <c r="UX26" s="18"/>
      <c r="UY26" s="18"/>
      <c r="UZ26" s="18"/>
      <c r="VA26" s="18"/>
      <c r="VB26" s="18"/>
      <c r="VC26" s="18"/>
      <c r="VD26" s="18"/>
      <c r="VE26" s="18"/>
      <c r="VF26" s="18"/>
      <c r="VG26" s="18"/>
      <c r="VH26" s="18"/>
      <c r="VI26" s="18"/>
      <c r="VJ26" s="18"/>
      <c r="VK26" s="18"/>
      <c r="VL26" s="18"/>
      <c r="VM26" s="18"/>
      <c r="VN26" s="18"/>
      <c r="VO26" s="18"/>
      <c r="VP26" s="18"/>
      <c r="VQ26" s="18"/>
      <c r="VR26" s="18"/>
      <c r="VS26" s="18"/>
      <c r="VT26" s="18"/>
      <c r="VU26" s="18"/>
      <c r="VV26" s="18"/>
      <c r="VW26" s="18"/>
      <c r="VX26" s="18"/>
      <c r="VY26" s="18"/>
      <c r="VZ26" s="18"/>
      <c r="WA26" s="18"/>
      <c r="WB26" s="18"/>
      <c r="WC26" s="18"/>
      <c r="WD26" s="18"/>
      <c r="WE26" s="18"/>
      <c r="WF26" s="18"/>
      <c r="WG26" s="18"/>
      <c r="WH26" s="18"/>
      <c r="WI26" s="18"/>
      <c r="WJ26" s="18"/>
      <c r="WK26" s="18"/>
      <c r="WL26" s="18"/>
      <c r="WM26" s="18"/>
      <c r="WN26" s="18"/>
      <c r="WO26" s="18"/>
      <c r="WP26" s="18"/>
      <c r="WQ26" s="18"/>
      <c r="WR26" s="18"/>
      <c r="WS26" s="18"/>
      <c r="WT26" s="18"/>
      <c r="WU26" s="18"/>
      <c r="WV26" s="18"/>
      <c r="WW26" s="18"/>
      <c r="WX26" s="18"/>
      <c r="WY26" s="18"/>
      <c r="WZ26" s="18"/>
      <c r="XA26" s="18"/>
      <c r="XB26" s="18"/>
      <c r="XC26" s="18"/>
      <c r="XD26" s="18"/>
      <c r="XE26" s="18"/>
      <c r="XF26" s="18"/>
      <c r="XG26" s="18"/>
      <c r="XH26" s="18"/>
      <c r="XI26" s="18"/>
      <c r="XJ26" s="18"/>
      <c r="XK26" s="18"/>
      <c r="XL26" s="18"/>
      <c r="XM26" s="18"/>
      <c r="XN26" s="18"/>
      <c r="XO26" s="18"/>
      <c r="XP26" s="18"/>
      <c r="XQ26" s="18"/>
      <c r="XR26" s="18"/>
      <c r="XS26" s="18"/>
      <c r="XT26" s="18"/>
      <c r="XU26" s="18"/>
      <c r="XV26" s="18"/>
      <c r="XW26" s="18"/>
      <c r="XX26" s="18"/>
      <c r="XY26" s="18"/>
      <c r="XZ26" s="18"/>
      <c r="YA26" s="18"/>
      <c r="YB26" s="18"/>
      <c r="YC26" s="18"/>
      <c r="YD26" s="18"/>
      <c r="YE26" s="18"/>
      <c r="YF26" s="18"/>
      <c r="YG26" s="18"/>
      <c r="YH26" s="18"/>
      <c r="YI26" s="18"/>
      <c r="YJ26" s="18"/>
      <c r="YK26" s="18"/>
      <c r="YL26" s="18"/>
      <c r="YM26" s="18"/>
      <c r="YN26" s="18"/>
      <c r="YO26" s="18"/>
      <c r="YP26" s="18"/>
      <c r="YQ26" s="18"/>
      <c r="YR26" s="18"/>
      <c r="YS26" s="18"/>
      <c r="YT26" s="18"/>
      <c r="YU26" s="18"/>
      <c r="YV26" s="18"/>
      <c r="YW26" s="18"/>
      <c r="YX26" s="18"/>
      <c r="YY26" s="18"/>
      <c r="YZ26" s="18"/>
      <c r="ZA26" s="18"/>
      <c r="ZB26" s="18"/>
      <c r="ZC26" s="18"/>
      <c r="ZD26" s="18"/>
      <c r="ZE26" s="18"/>
      <c r="ZF26" s="18"/>
      <c r="ZG26" s="18"/>
      <c r="ZH26" s="18"/>
      <c r="ZI26" s="18"/>
      <c r="ZJ26" s="18"/>
      <c r="ZK26" s="18"/>
      <c r="ZL26" s="18"/>
      <c r="ZM26" s="18"/>
      <c r="ZN26" s="18"/>
      <c r="ZO26" s="18"/>
      <c r="ZP26" s="18"/>
      <c r="ZQ26" s="18"/>
      <c r="ZR26" s="18"/>
      <c r="ZS26" s="18"/>
      <c r="ZT26" s="18"/>
      <c r="ZU26" s="18"/>
      <c r="ZV26" s="18"/>
      <c r="ZW26" s="18"/>
      <c r="ZX26" s="18"/>
      <c r="ZY26" s="18"/>
      <c r="ZZ26" s="18"/>
      <c r="AAA26" s="18"/>
      <c r="AAB26" s="18"/>
      <c r="AAC26" s="18"/>
      <c r="AAD26" s="18"/>
      <c r="AAE26" s="18"/>
      <c r="AAF26" s="18"/>
      <c r="AAG26" s="18"/>
      <c r="AAH26" s="18"/>
      <c r="AAI26" s="18"/>
      <c r="AAJ26" s="18"/>
      <c r="AAK26" s="18"/>
      <c r="AAL26" s="18"/>
      <c r="AAM26" s="18"/>
      <c r="AAN26" s="18"/>
      <c r="AAO26" s="18"/>
      <c r="AAP26" s="18"/>
      <c r="AAQ26" s="18"/>
      <c r="AAR26" s="18"/>
      <c r="AAS26" s="18"/>
      <c r="AAT26" s="18"/>
      <c r="AAU26" s="18"/>
      <c r="AAV26" s="18"/>
      <c r="AAW26" s="18"/>
      <c r="AAX26" s="18"/>
      <c r="AAY26" s="18"/>
      <c r="AAZ26" s="18"/>
      <c r="ABA26" s="18"/>
      <c r="ABB26" s="18"/>
      <c r="ABC26" s="18"/>
      <c r="ABD26" s="18"/>
      <c r="ABE26" s="18"/>
      <c r="ABF26" s="18"/>
      <c r="ABG26" s="18"/>
      <c r="ABH26" s="18"/>
      <c r="ABI26" s="18"/>
      <c r="ABJ26" s="18"/>
      <c r="ABK26" s="18"/>
      <c r="ABL26" s="18"/>
      <c r="ABM26" s="18"/>
      <c r="ABN26" s="18"/>
      <c r="ABO26" s="18"/>
      <c r="ABP26" s="18"/>
      <c r="ABQ26" s="18"/>
      <c r="ABR26" s="18"/>
      <c r="ABS26" s="18"/>
      <c r="ABT26" s="18"/>
      <c r="ABU26" s="18"/>
      <c r="ABV26" s="18"/>
      <c r="ABW26" s="18"/>
      <c r="ABX26" s="18"/>
      <c r="ABY26" s="18"/>
      <c r="ABZ26" s="18"/>
      <c r="ACA26" s="18"/>
      <c r="ACB26" s="18"/>
      <c r="ACC26" s="18"/>
      <c r="ACD26" s="18"/>
      <c r="ACE26" s="18"/>
      <c r="ACF26" s="18"/>
      <c r="ACG26" s="18"/>
      <c r="ACH26" s="18"/>
      <c r="ACI26" s="18"/>
      <c r="ACJ26" s="18"/>
      <c r="ACK26" s="18"/>
      <c r="ACL26" s="18"/>
      <c r="ACM26" s="18"/>
      <c r="ACN26" s="18"/>
      <c r="ACO26" s="18"/>
      <c r="ACP26" s="18"/>
      <c r="ACQ26" s="18"/>
      <c r="ACR26" s="18"/>
      <c r="ACS26" s="18"/>
      <c r="ACT26" s="18"/>
      <c r="ACU26" s="18"/>
      <c r="ACV26" s="18"/>
      <c r="ACW26" s="18"/>
      <c r="ACX26" s="18"/>
      <c r="ACY26" s="18"/>
      <c r="ACZ26" s="18"/>
      <c r="ADA26" s="18"/>
      <c r="ADB26" s="18"/>
      <c r="ADC26" s="18"/>
      <c r="ADD26" s="18"/>
      <c r="ADE26" s="18"/>
      <c r="ADF26" s="18"/>
      <c r="ADG26" s="18"/>
      <c r="ADH26" s="18"/>
      <c r="ADI26" s="18"/>
      <c r="ADJ26" s="18"/>
      <c r="ADK26" s="18"/>
      <c r="ADL26" s="18"/>
      <c r="ADM26" s="18"/>
      <c r="ADN26" s="18"/>
      <c r="ADO26" s="18"/>
      <c r="ADP26" s="18"/>
      <c r="ADQ26" s="18"/>
      <c r="ADR26" s="18"/>
      <c r="ADS26" s="18"/>
      <c r="ADT26" s="18"/>
      <c r="ADU26" s="18"/>
      <c r="ADV26" s="18"/>
      <c r="ADW26" s="18"/>
      <c r="ADX26" s="18"/>
      <c r="ADY26" s="18"/>
      <c r="ADZ26" s="18"/>
      <c r="AEA26" s="18"/>
      <c r="AEB26" s="18"/>
      <c r="AEC26" s="18"/>
      <c r="AED26" s="18"/>
      <c r="AEE26" s="18"/>
      <c r="AEF26" s="18"/>
      <c r="AEG26" s="18"/>
      <c r="AEH26" s="18"/>
      <c r="AEI26" s="18"/>
      <c r="AEJ26" s="18"/>
      <c r="AEK26" s="18"/>
      <c r="AEL26" s="18"/>
      <c r="AEM26" s="18"/>
      <c r="AEN26" s="18"/>
      <c r="AEO26" s="18"/>
      <c r="AEP26" s="18"/>
      <c r="AEQ26" s="18"/>
      <c r="AER26" s="18"/>
      <c r="AES26" s="18"/>
      <c r="AET26" s="18"/>
      <c r="AEU26" s="18"/>
      <c r="AEV26" s="18"/>
      <c r="AEW26" s="18"/>
      <c r="AEX26" s="18"/>
      <c r="AEY26" s="18"/>
      <c r="AEZ26" s="18"/>
      <c r="AFA26" s="18"/>
      <c r="AFB26" s="18"/>
      <c r="AFC26" s="18"/>
      <c r="AFD26" s="18"/>
      <c r="AFE26" s="18"/>
      <c r="AFF26" s="18"/>
      <c r="AFG26" s="18"/>
      <c r="AFH26" s="18"/>
      <c r="AFI26" s="18"/>
      <c r="AFJ26" s="18"/>
      <c r="AFK26" s="18"/>
      <c r="AFL26" s="18"/>
      <c r="AFM26" s="18"/>
      <c r="AFN26" s="18"/>
      <c r="AFO26" s="18"/>
      <c r="AFP26" s="18"/>
      <c r="AFQ26" s="18"/>
      <c r="AFR26" s="18"/>
      <c r="AFS26" s="18"/>
      <c r="AFT26" s="18"/>
      <c r="AFU26" s="18"/>
      <c r="AFV26" s="18"/>
      <c r="AFW26" s="18"/>
      <c r="AFX26" s="18"/>
      <c r="AFY26" s="18"/>
      <c r="AFZ26" s="18"/>
      <c r="AGA26" s="18"/>
      <c r="AGB26" s="18"/>
      <c r="AGC26" s="18"/>
      <c r="AGD26" s="18"/>
      <c r="AGE26" s="18"/>
      <c r="AGF26" s="18"/>
      <c r="AGG26" s="18"/>
      <c r="AGH26" s="18"/>
      <c r="AGI26" s="18"/>
      <c r="AGJ26" s="18"/>
      <c r="AGK26" s="18"/>
      <c r="AGL26" s="18"/>
      <c r="AGM26" s="18"/>
      <c r="AGN26" s="18"/>
      <c r="AGO26" s="18"/>
      <c r="AGP26" s="18"/>
      <c r="AGQ26" s="18"/>
      <c r="AGR26" s="18"/>
      <c r="AGS26" s="18"/>
      <c r="AGT26" s="18"/>
      <c r="AGU26" s="18"/>
      <c r="AGV26" s="18"/>
      <c r="AGW26" s="18"/>
      <c r="AGX26" s="18"/>
      <c r="AGY26" s="18"/>
      <c r="AGZ26" s="18"/>
      <c r="AHA26" s="18"/>
      <c r="AHB26" s="18"/>
      <c r="AHC26" s="18"/>
      <c r="AHD26" s="18"/>
      <c r="AHE26" s="18"/>
      <c r="AHF26" s="18"/>
      <c r="AHG26" s="18"/>
      <c r="AHH26" s="18"/>
      <c r="AHI26" s="18"/>
      <c r="AHJ26" s="18"/>
      <c r="AHK26" s="18"/>
      <c r="AHL26" s="18"/>
      <c r="AHM26" s="18"/>
      <c r="AHN26" s="18"/>
      <c r="AHO26" s="18"/>
      <c r="AHP26" s="18"/>
      <c r="AHQ26" s="18"/>
      <c r="AHR26" s="18"/>
      <c r="AHS26" s="18"/>
      <c r="AHT26" s="18"/>
      <c r="AHU26" s="18"/>
      <c r="AHV26" s="18"/>
      <c r="AHW26" s="18"/>
      <c r="AHX26" s="18"/>
      <c r="AHY26" s="18"/>
      <c r="AHZ26" s="18"/>
      <c r="AIA26" s="18"/>
      <c r="AIB26" s="18"/>
      <c r="AIC26" s="18"/>
      <c r="AID26" s="18"/>
      <c r="AIE26" s="18"/>
      <c r="AIF26" s="18"/>
      <c r="AIG26" s="18"/>
      <c r="AIH26" s="18"/>
      <c r="AII26" s="18"/>
      <c r="AIJ26" s="18"/>
      <c r="AIK26" s="18"/>
      <c r="AIL26" s="18"/>
      <c r="AIM26" s="18"/>
      <c r="AIN26" s="18"/>
      <c r="AIO26" s="18"/>
      <c r="AIP26" s="18"/>
      <c r="AIQ26" s="18"/>
      <c r="AIR26" s="18"/>
      <c r="AIS26" s="18"/>
      <c r="AIT26" s="18"/>
      <c r="AIU26" s="18"/>
      <c r="AIV26" s="18"/>
      <c r="AIW26" s="18"/>
      <c r="AIX26" s="18"/>
      <c r="AIY26" s="18"/>
      <c r="AIZ26" s="18"/>
      <c r="AJA26" s="18"/>
      <c r="AJB26" s="18"/>
      <c r="AJC26" s="18"/>
      <c r="AJD26" s="18"/>
      <c r="AJE26" s="18"/>
      <c r="AJF26" s="18"/>
      <c r="AJG26" s="18"/>
      <c r="AJH26" s="18"/>
      <c r="AJI26" s="18"/>
      <c r="AJJ26" s="18"/>
      <c r="AJK26" s="18"/>
      <c r="AJL26" s="18"/>
      <c r="AJM26" s="18"/>
      <c r="AJN26" s="18"/>
      <c r="AJO26" s="18"/>
      <c r="AJP26" s="18"/>
      <c r="AJQ26" s="18"/>
      <c r="AJR26" s="18"/>
      <c r="AJS26" s="18"/>
      <c r="AJT26" s="18"/>
      <c r="AJU26" s="18"/>
      <c r="AJV26" s="18"/>
      <c r="AJW26" s="18"/>
      <c r="AJX26" s="18"/>
      <c r="AJY26" s="18"/>
      <c r="AJZ26" s="18"/>
      <c r="AKA26" s="18"/>
      <c r="AKB26" s="18"/>
      <c r="AKC26" s="18"/>
      <c r="AKD26" s="18"/>
      <c r="AKE26" s="18"/>
      <c r="AKF26" s="18"/>
      <c r="AKG26" s="18"/>
      <c r="AKH26" s="18"/>
      <c r="AKI26" s="18"/>
      <c r="AKJ26" s="18"/>
      <c r="AKK26" s="18"/>
      <c r="AKL26" s="18"/>
      <c r="AKM26" s="18"/>
      <c r="AKN26" s="18"/>
      <c r="AKO26" s="18"/>
      <c r="AKP26" s="18"/>
      <c r="AKQ26" s="18"/>
      <c r="AKR26" s="18"/>
      <c r="AKS26" s="18"/>
      <c r="AKT26" s="18"/>
      <c r="AKU26" s="18"/>
      <c r="AKV26" s="18"/>
      <c r="AKW26" s="18"/>
      <c r="AKX26" s="18"/>
      <c r="AKY26" s="18"/>
      <c r="AKZ26" s="18"/>
      <c r="ALA26" s="18"/>
      <c r="ALB26" s="18"/>
      <c r="ALC26" s="18"/>
      <c r="ALD26" s="18"/>
      <c r="ALE26" s="18"/>
      <c r="ALF26" s="18"/>
      <c r="ALG26" s="18"/>
      <c r="ALH26" s="18"/>
      <c r="ALI26" s="18"/>
      <c r="ALJ26" s="18"/>
      <c r="ALK26" s="18"/>
      <c r="ALL26" s="18"/>
      <c r="ALM26" s="18"/>
      <c r="ALN26" s="18"/>
      <c r="ALO26" s="18"/>
      <c r="ALP26" s="18"/>
      <c r="ALQ26" s="18"/>
      <c r="ALR26" s="18"/>
      <c r="ALS26" s="18"/>
      <c r="ALT26" s="18"/>
      <c r="ALU26" s="18"/>
      <c r="ALV26" s="18"/>
      <c r="ALW26" s="18"/>
      <c r="ALX26" s="18"/>
      <c r="ALY26" s="18"/>
      <c r="ALZ26" s="18"/>
      <c r="AMA26" s="18"/>
      <c r="AMB26" s="18"/>
      <c r="AMC26" s="18"/>
      <c r="AMD26" s="18"/>
      <c r="AME26" s="18"/>
      <c r="AMF26" s="18"/>
      <c r="AMG26" s="18"/>
      <c r="AMH26" s="18"/>
      <c r="AMI26" s="18"/>
      <c r="AMJ26" s="18"/>
      <c r="AMK26" s="18"/>
      <c r="AML26" s="18"/>
      <c r="AMM26" s="18"/>
      <c r="AMN26" s="18"/>
      <c r="AMO26" s="18"/>
      <c r="AMP26" s="18"/>
      <c r="AMQ26" s="18"/>
      <c r="AMR26" s="18"/>
      <c r="AMS26" s="18"/>
      <c r="AMT26" s="18"/>
      <c r="AMU26" s="18"/>
      <c r="AMV26" s="18"/>
      <c r="AMW26" s="18"/>
      <c r="AMX26" s="18"/>
      <c r="AMY26" s="18"/>
      <c r="AMZ26" s="18"/>
      <c r="ANA26" s="18"/>
      <c r="ANB26" s="18"/>
      <c r="ANC26" s="18"/>
      <c r="AND26" s="18"/>
      <c r="ANE26" s="18"/>
      <c r="ANF26" s="18"/>
      <c r="ANG26" s="18"/>
      <c r="ANH26" s="18"/>
      <c r="ANI26" s="18"/>
      <c r="ANJ26" s="18"/>
      <c r="ANK26" s="18"/>
      <c r="ANL26" s="18"/>
      <c r="ANM26" s="18"/>
      <c r="ANN26" s="18"/>
      <c r="ANO26" s="18"/>
      <c r="ANP26" s="18"/>
      <c r="ANQ26" s="18"/>
      <c r="ANR26" s="18"/>
      <c r="ANS26" s="18"/>
      <c r="ANT26" s="18"/>
      <c r="ANU26" s="18"/>
      <c r="ANV26" s="18"/>
      <c r="ANW26" s="18"/>
      <c r="ANX26" s="18"/>
      <c r="ANY26" s="18"/>
      <c r="ANZ26" s="18"/>
      <c r="AOA26" s="18"/>
      <c r="AOB26" s="18"/>
      <c r="AOC26" s="18"/>
      <c r="AOD26" s="18"/>
      <c r="AOE26" s="18"/>
      <c r="AOF26" s="18"/>
      <c r="AOG26" s="18"/>
      <c r="AOH26" s="18"/>
      <c r="AOI26" s="18"/>
      <c r="AOJ26" s="18"/>
      <c r="AOK26" s="18"/>
      <c r="AOL26" s="18"/>
      <c r="AOM26" s="18"/>
      <c r="AON26" s="18"/>
      <c r="AOO26" s="18"/>
      <c r="AOP26" s="18"/>
      <c r="AOQ26" s="18"/>
      <c r="AOR26" s="18"/>
      <c r="AOS26" s="18"/>
      <c r="AOT26" s="18"/>
      <c r="AOU26" s="18"/>
      <c r="AOV26" s="18"/>
      <c r="AOW26" s="18"/>
      <c r="AOX26" s="18"/>
      <c r="AOY26" s="18"/>
      <c r="AOZ26" s="18"/>
      <c r="APA26" s="18"/>
      <c r="APB26" s="18"/>
      <c r="APC26" s="18"/>
      <c r="APD26" s="18"/>
      <c r="APE26" s="18"/>
      <c r="APF26" s="18"/>
      <c r="APG26" s="18"/>
      <c r="APH26" s="18"/>
      <c r="API26" s="18"/>
      <c r="APJ26" s="18"/>
      <c r="APK26" s="18"/>
      <c r="APL26" s="18"/>
      <c r="APM26" s="18"/>
      <c r="APN26" s="18"/>
      <c r="APO26" s="18"/>
      <c r="APP26" s="18"/>
      <c r="APQ26" s="18"/>
      <c r="APR26" s="18"/>
      <c r="APS26" s="18"/>
      <c r="APT26" s="18"/>
      <c r="APU26" s="18"/>
      <c r="APV26" s="18"/>
      <c r="APW26" s="18"/>
      <c r="APX26" s="18"/>
      <c r="APY26" s="18"/>
      <c r="APZ26" s="18"/>
      <c r="AQA26" s="18"/>
      <c r="AQB26" s="18"/>
      <c r="AQC26" s="18"/>
      <c r="AQD26" s="18"/>
      <c r="AQE26" s="18"/>
      <c r="AQF26" s="18"/>
      <c r="AQG26" s="18"/>
      <c r="AQH26" s="18"/>
      <c r="AQI26" s="18"/>
      <c r="AQJ26" s="18"/>
      <c r="AQK26" s="18"/>
      <c r="AQL26" s="18"/>
      <c r="AQM26" s="18"/>
      <c r="AQN26" s="18"/>
      <c r="AQO26" s="18"/>
      <c r="AQP26" s="18"/>
      <c r="AQQ26" s="18"/>
      <c r="AQR26" s="18"/>
      <c r="AQS26" s="18"/>
      <c r="AQT26" s="18"/>
      <c r="AQU26" s="18"/>
      <c r="AQV26" s="18"/>
      <c r="AQW26" s="18"/>
      <c r="AQX26" s="18"/>
      <c r="AQY26" s="18"/>
      <c r="AQZ26" s="18"/>
      <c r="ARA26" s="18"/>
      <c r="ARB26" s="18"/>
      <c r="ARC26" s="18"/>
      <c r="ARD26" s="18"/>
      <c r="ARE26" s="18"/>
      <c r="ARF26" s="18"/>
      <c r="ARG26" s="18"/>
      <c r="ARH26" s="18"/>
      <c r="ARI26" s="18"/>
      <c r="ARJ26" s="18"/>
      <c r="ARK26" s="18"/>
      <c r="ARL26" s="18"/>
      <c r="ARM26" s="18"/>
      <c r="ARN26" s="18"/>
      <c r="ARO26" s="18"/>
      <c r="ARP26" s="18"/>
      <c r="ARQ26" s="18"/>
      <c r="ARR26" s="18"/>
      <c r="ARS26" s="18"/>
      <c r="ART26" s="18"/>
      <c r="ARU26" s="18"/>
      <c r="ARV26" s="18"/>
      <c r="ARW26" s="18"/>
      <c r="ARX26" s="18"/>
      <c r="ARY26" s="18"/>
      <c r="ARZ26" s="18"/>
      <c r="ASA26" s="18"/>
      <c r="ASB26" s="18"/>
      <c r="ASC26" s="18"/>
      <c r="ASD26" s="18"/>
      <c r="ASE26" s="18"/>
      <c r="ASF26" s="18"/>
      <c r="ASG26" s="18"/>
      <c r="ASH26" s="18"/>
      <c r="ASI26" s="18"/>
      <c r="ASJ26" s="18"/>
      <c r="ASK26" s="18"/>
      <c r="ASL26" s="18"/>
      <c r="ASM26" s="18"/>
      <c r="ASN26" s="18"/>
      <c r="ASO26" s="18"/>
      <c r="ASP26" s="18"/>
      <c r="ASQ26" s="18"/>
      <c r="ASR26" s="18"/>
      <c r="ASS26" s="18"/>
      <c r="AST26" s="18"/>
      <c r="ASU26" s="18"/>
      <c r="ASV26" s="18"/>
      <c r="ASW26" s="18"/>
      <c r="ASX26" s="18"/>
      <c r="ASY26" s="18"/>
      <c r="ASZ26" s="18"/>
      <c r="ATA26" s="18"/>
      <c r="ATB26" s="18"/>
      <c r="ATC26" s="18"/>
      <c r="ATD26" s="18"/>
      <c r="ATE26" s="18"/>
      <c r="ATF26" s="18"/>
      <c r="ATG26" s="18"/>
      <c r="ATH26" s="18"/>
      <c r="ATI26" s="18"/>
      <c r="ATJ26" s="18"/>
      <c r="ATK26" s="18"/>
      <c r="ATL26" s="18"/>
      <c r="ATM26" s="18"/>
      <c r="ATN26" s="18"/>
      <c r="ATO26" s="18"/>
      <c r="ATP26" s="18"/>
      <c r="ATQ26" s="18"/>
      <c r="ATR26" s="18"/>
      <c r="ATS26" s="18"/>
      <c r="ATT26" s="18"/>
      <c r="ATU26" s="18"/>
      <c r="ATV26" s="18"/>
      <c r="ATW26" s="18"/>
      <c r="ATX26" s="18"/>
      <c r="ATY26" s="18"/>
      <c r="ATZ26" s="18"/>
      <c r="AUA26" s="18"/>
      <c r="AUB26" s="18"/>
      <c r="AUC26" s="18"/>
      <c r="AUD26" s="18"/>
      <c r="AUE26" s="18"/>
      <c r="AUF26" s="18"/>
      <c r="AUG26" s="18"/>
      <c r="AUH26" s="18"/>
      <c r="AUI26" s="18"/>
      <c r="AUJ26" s="18"/>
      <c r="AUK26" s="18"/>
      <c r="AUL26" s="18"/>
      <c r="AUM26" s="18"/>
      <c r="AUN26" s="18"/>
      <c r="AUO26" s="18"/>
      <c r="AUP26" s="18"/>
      <c r="AUQ26" s="18"/>
      <c r="AUR26" s="18"/>
      <c r="AUS26" s="18"/>
      <c r="AUT26" s="18"/>
      <c r="AUU26" s="18"/>
      <c r="AUV26" s="18"/>
      <c r="AUW26" s="18"/>
      <c r="AUX26" s="18"/>
      <c r="AUY26" s="18"/>
      <c r="AUZ26" s="18"/>
      <c r="AVA26" s="18"/>
      <c r="AVB26" s="18"/>
      <c r="AVC26" s="18"/>
      <c r="AVD26" s="18"/>
      <c r="AVE26" s="18"/>
      <c r="AVF26" s="18"/>
      <c r="AVG26" s="18"/>
      <c r="AVH26" s="18"/>
      <c r="AVI26" s="18"/>
      <c r="AVJ26" s="18"/>
      <c r="AVK26" s="18"/>
      <c r="AVL26" s="18"/>
      <c r="AVM26" s="18"/>
      <c r="AVN26" s="18"/>
      <c r="AVO26" s="18"/>
      <c r="AVP26" s="18"/>
      <c r="AVQ26" s="18"/>
      <c r="AVR26" s="18"/>
      <c r="AVS26" s="18"/>
      <c r="AVT26" s="18"/>
      <c r="AVU26" s="18"/>
      <c r="AVV26" s="18"/>
      <c r="AVW26" s="18"/>
      <c r="AVX26" s="18"/>
      <c r="AVY26" s="18"/>
      <c r="AVZ26" s="18"/>
      <c r="AWA26" s="18"/>
      <c r="AWB26" s="18"/>
      <c r="AWC26" s="18"/>
      <c r="AWD26" s="18"/>
      <c r="AWE26" s="18"/>
      <c r="AWF26" s="18"/>
      <c r="AWG26" s="18"/>
      <c r="AWH26" s="18"/>
      <c r="AWI26" s="18"/>
      <c r="AWJ26" s="18"/>
      <c r="AWK26" s="18"/>
      <c r="AWL26" s="18"/>
      <c r="AWM26" s="18"/>
      <c r="AWN26" s="18"/>
      <c r="AWO26" s="18"/>
      <c r="AWP26" s="18"/>
      <c r="AWQ26" s="18"/>
      <c r="AWR26" s="18"/>
      <c r="AWS26" s="18"/>
      <c r="AWT26" s="18"/>
      <c r="AWU26" s="18"/>
      <c r="AWV26" s="18"/>
      <c r="AWW26" s="18"/>
      <c r="AWX26" s="18"/>
      <c r="AWY26" s="18"/>
      <c r="AWZ26" s="18"/>
      <c r="AXA26" s="18"/>
      <c r="AXB26" s="18"/>
      <c r="AXC26" s="18"/>
      <c r="AXD26" s="18"/>
      <c r="AXE26" s="18"/>
      <c r="AXF26" s="18"/>
      <c r="AXG26" s="18"/>
      <c r="AXH26" s="18"/>
      <c r="AXI26" s="18"/>
      <c r="AXJ26" s="18"/>
      <c r="AXK26" s="18"/>
      <c r="AXL26" s="18"/>
      <c r="AXM26" s="18"/>
      <c r="AXN26" s="18"/>
      <c r="AXO26" s="18"/>
      <c r="AXP26" s="18"/>
      <c r="AXQ26" s="18"/>
      <c r="AXR26" s="18"/>
      <c r="AXS26" s="18"/>
      <c r="AXT26" s="18"/>
      <c r="AXU26" s="18"/>
      <c r="AXV26" s="18"/>
      <c r="AXW26" s="18"/>
      <c r="AXX26" s="18"/>
      <c r="AXY26" s="18"/>
      <c r="AXZ26" s="18"/>
      <c r="AYA26" s="18"/>
      <c r="AYB26" s="18"/>
      <c r="AYC26" s="18"/>
      <c r="AYD26" s="18"/>
      <c r="AYE26" s="18"/>
      <c r="AYF26" s="18"/>
      <c r="AYG26" s="18"/>
      <c r="AYH26" s="18"/>
      <c r="AYI26" s="18"/>
      <c r="AYJ26" s="18"/>
      <c r="AYK26" s="18"/>
      <c r="AYL26" s="18"/>
      <c r="AYM26" s="18"/>
      <c r="AYN26" s="18"/>
      <c r="AYO26" s="18"/>
      <c r="AYP26" s="18"/>
      <c r="AYQ26" s="18"/>
      <c r="AYR26" s="18"/>
      <c r="AYS26" s="18"/>
      <c r="AYT26" s="18"/>
      <c r="AYU26" s="18"/>
      <c r="AYV26" s="18"/>
      <c r="AYW26" s="18"/>
      <c r="AYX26" s="18"/>
      <c r="AYY26" s="18"/>
      <c r="AYZ26" s="18"/>
      <c r="AZA26" s="18"/>
      <c r="AZB26" s="18"/>
      <c r="AZC26" s="18"/>
      <c r="AZD26" s="18"/>
      <c r="AZE26" s="18"/>
      <c r="AZF26" s="18"/>
      <c r="AZG26" s="18"/>
      <c r="AZH26" s="18"/>
      <c r="AZI26" s="18"/>
      <c r="AZJ26" s="18"/>
      <c r="AZK26" s="18"/>
      <c r="AZL26" s="18"/>
      <c r="AZM26" s="18"/>
      <c r="AZN26" s="18"/>
      <c r="AZO26" s="18"/>
      <c r="AZP26" s="18"/>
      <c r="AZQ26" s="18"/>
      <c r="AZR26" s="18"/>
      <c r="AZS26" s="18"/>
      <c r="AZT26" s="18"/>
      <c r="AZU26" s="18"/>
      <c r="AZV26" s="18"/>
      <c r="AZW26" s="18"/>
      <c r="AZX26" s="18"/>
      <c r="AZY26" s="18"/>
      <c r="AZZ26" s="18"/>
      <c r="BAA26" s="18"/>
      <c r="BAB26" s="18"/>
      <c r="BAC26" s="18"/>
      <c r="BAD26" s="18"/>
      <c r="BAE26" s="18"/>
      <c r="BAF26" s="18"/>
      <c r="BAG26" s="18"/>
      <c r="BAH26" s="18"/>
      <c r="BAI26" s="18"/>
      <c r="BAJ26" s="18"/>
      <c r="BAK26" s="18"/>
      <c r="BAL26" s="18"/>
      <c r="BAM26" s="18"/>
      <c r="BAN26" s="18"/>
      <c r="BAO26" s="18"/>
      <c r="BAP26" s="18"/>
      <c r="BAQ26" s="18"/>
      <c r="BAR26" s="18"/>
      <c r="BAS26" s="18"/>
      <c r="BAT26" s="18"/>
      <c r="BAU26" s="18"/>
      <c r="BAV26" s="18"/>
      <c r="BAW26" s="18"/>
      <c r="BAX26" s="18"/>
      <c r="BAY26" s="18"/>
      <c r="BAZ26" s="18"/>
      <c r="BBA26" s="18"/>
      <c r="BBB26" s="18"/>
      <c r="BBC26" s="18"/>
      <c r="BBD26" s="18"/>
      <c r="BBE26" s="18"/>
      <c r="BBF26" s="18"/>
      <c r="BBG26" s="18"/>
      <c r="BBH26" s="18"/>
      <c r="BBI26" s="18"/>
      <c r="BBJ26" s="18"/>
      <c r="BBK26" s="18"/>
      <c r="BBL26" s="18"/>
      <c r="BBM26" s="18"/>
      <c r="BBN26" s="18"/>
      <c r="BBO26" s="18"/>
      <c r="BBP26" s="18"/>
      <c r="BBQ26" s="18"/>
      <c r="BBR26" s="18"/>
      <c r="BBS26" s="18"/>
      <c r="BBT26" s="18"/>
      <c r="BBU26" s="18"/>
      <c r="BBV26" s="18"/>
      <c r="BBW26" s="18"/>
      <c r="BBX26" s="18"/>
      <c r="BBY26" s="18"/>
      <c r="BBZ26" s="18"/>
      <c r="BCA26" s="18"/>
      <c r="BCB26" s="18"/>
      <c r="BCC26" s="18"/>
      <c r="BCD26" s="18"/>
      <c r="BCE26" s="18"/>
      <c r="BCF26" s="18"/>
      <c r="BCG26" s="18"/>
      <c r="BCH26" s="18"/>
      <c r="BCI26" s="18"/>
      <c r="BCJ26" s="18"/>
      <c r="BCK26" s="18"/>
      <c r="BCL26" s="18"/>
      <c r="BCM26" s="18"/>
      <c r="BCN26" s="18"/>
      <c r="BCO26" s="18"/>
      <c r="BCP26" s="18"/>
      <c r="BCQ26" s="18"/>
      <c r="BCR26" s="18"/>
      <c r="BCS26" s="18"/>
      <c r="BCT26" s="18"/>
      <c r="BCU26" s="18"/>
      <c r="BCV26" s="18"/>
      <c r="BCW26" s="18"/>
      <c r="BCX26" s="18"/>
      <c r="BCY26" s="18"/>
      <c r="BCZ26" s="18"/>
      <c r="BDA26" s="18"/>
      <c r="BDB26" s="18"/>
      <c r="BDC26" s="18"/>
      <c r="BDD26" s="18"/>
      <c r="BDE26" s="18"/>
      <c r="BDF26" s="18"/>
      <c r="BDG26" s="18"/>
      <c r="BDH26" s="18"/>
      <c r="BDI26" s="18"/>
      <c r="BDJ26" s="18"/>
      <c r="BDK26" s="18"/>
      <c r="BDL26" s="18"/>
      <c r="BDM26" s="18"/>
      <c r="BDN26" s="18"/>
      <c r="BDO26" s="18"/>
      <c r="BDP26" s="18"/>
      <c r="BDQ26" s="18"/>
      <c r="BDR26" s="18"/>
      <c r="BDS26" s="18"/>
      <c r="BDT26" s="18"/>
      <c r="BDU26" s="18"/>
      <c r="BDV26" s="18"/>
      <c r="BDW26" s="18"/>
      <c r="BDX26" s="18"/>
      <c r="BDY26" s="18"/>
      <c r="BDZ26" s="18"/>
      <c r="BEA26" s="18"/>
      <c r="BEB26" s="18"/>
      <c r="BEC26" s="18"/>
      <c r="BED26" s="18"/>
      <c r="BEE26" s="18"/>
      <c r="BEF26" s="18"/>
      <c r="BEG26" s="18"/>
      <c r="BEH26" s="18"/>
      <c r="BEI26" s="18"/>
      <c r="BEJ26" s="18"/>
      <c r="BEK26" s="18"/>
      <c r="BEL26" s="18"/>
      <c r="BEM26" s="18"/>
      <c r="BEN26" s="18"/>
      <c r="BEO26" s="18"/>
      <c r="BEP26" s="18"/>
      <c r="BEQ26" s="18"/>
      <c r="BER26" s="18"/>
      <c r="BES26" s="18"/>
      <c r="BET26" s="18"/>
      <c r="BEU26" s="18"/>
      <c r="BEV26" s="18"/>
      <c r="BEW26" s="18"/>
      <c r="BEX26" s="18"/>
      <c r="BEY26" s="18"/>
      <c r="BEZ26" s="18"/>
      <c r="BFA26" s="18"/>
      <c r="BFB26" s="18"/>
      <c r="BFC26" s="18"/>
      <c r="BFD26" s="18"/>
      <c r="BFE26" s="18"/>
      <c r="BFF26" s="18"/>
      <c r="BFG26" s="18"/>
      <c r="BFH26" s="18"/>
      <c r="BFI26" s="18"/>
      <c r="BFJ26" s="18"/>
      <c r="BFK26" s="18"/>
      <c r="BFL26" s="18"/>
      <c r="BFM26" s="18"/>
      <c r="BFN26" s="18"/>
      <c r="BFO26" s="18"/>
      <c r="BFP26" s="18"/>
      <c r="BFQ26" s="18"/>
      <c r="BFR26" s="18"/>
      <c r="BFS26" s="18"/>
      <c r="BFT26" s="18"/>
      <c r="BFU26" s="18"/>
      <c r="BFV26" s="18"/>
      <c r="BFW26" s="18"/>
      <c r="BFX26" s="18"/>
      <c r="BFY26" s="18"/>
      <c r="BFZ26" s="18"/>
      <c r="BGA26" s="18"/>
      <c r="BGB26" s="18"/>
      <c r="BGC26" s="18"/>
      <c r="BGD26" s="18"/>
      <c r="BGE26" s="18"/>
      <c r="BGF26" s="18"/>
      <c r="BGG26" s="18"/>
      <c r="BGH26" s="18"/>
      <c r="BGI26" s="18"/>
      <c r="BGJ26" s="18"/>
      <c r="BGK26" s="18"/>
      <c r="BGL26" s="18"/>
      <c r="BGM26" s="18"/>
      <c r="BGN26" s="18"/>
      <c r="BGO26" s="18"/>
      <c r="BGP26" s="18"/>
      <c r="BGQ26" s="18"/>
      <c r="BGR26" s="18"/>
      <c r="BGS26" s="18"/>
      <c r="BGT26" s="18"/>
      <c r="BGU26" s="18"/>
      <c r="BGV26" s="18"/>
      <c r="BGW26" s="18"/>
      <c r="BGX26" s="18"/>
      <c r="BGY26" s="18"/>
      <c r="BGZ26" s="18"/>
      <c r="BHA26" s="18"/>
      <c r="BHB26" s="18"/>
      <c r="BHC26" s="18"/>
      <c r="BHD26" s="18"/>
      <c r="BHE26" s="18"/>
      <c r="BHF26" s="18"/>
      <c r="BHG26" s="18"/>
      <c r="BHH26" s="18"/>
      <c r="BHI26" s="18"/>
      <c r="BHJ26" s="18"/>
      <c r="BHK26" s="18"/>
      <c r="BHL26" s="18"/>
      <c r="BHM26" s="18"/>
      <c r="BHN26" s="18"/>
      <c r="BHO26" s="18"/>
      <c r="BHP26" s="18"/>
      <c r="BHQ26" s="18"/>
      <c r="BHR26" s="18"/>
      <c r="BHS26" s="18"/>
      <c r="BHT26" s="18"/>
      <c r="BHU26" s="18"/>
      <c r="BHV26" s="18"/>
      <c r="BHW26" s="18"/>
      <c r="BHX26" s="18"/>
      <c r="BHY26" s="18"/>
      <c r="BHZ26" s="18"/>
      <c r="BIA26" s="18"/>
      <c r="BIB26" s="18"/>
      <c r="BIC26" s="18"/>
      <c r="BID26" s="18"/>
      <c r="BIE26" s="18"/>
      <c r="BIF26" s="18"/>
      <c r="BIG26" s="18"/>
      <c r="BIH26" s="18"/>
      <c r="BII26" s="18"/>
      <c r="BIJ26" s="18"/>
      <c r="BIK26" s="18"/>
      <c r="BIL26" s="18"/>
      <c r="BIM26" s="18"/>
      <c r="BIN26" s="18"/>
      <c r="BIO26" s="18"/>
      <c r="BIP26" s="18"/>
      <c r="BIQ26" s="18"/>
      <c r="BIR26" s="18"/>
      <c r="BIS26" s="18"/>
      <c r="BIT26" s="18"/>
      <c r="BIU26" s="18"/>
      <c r="BIV26" s="18"/>
      <c r="BIW26" s="18"/>
      <c r="BIX26" s="18"/>
      <c r="BIY26" s="18"/>
      <c r="BIZ26" s="18"/>
      <c r="BJA26" s="18"/>
      <c r="BJB26" s="18"/>
      <c r="BJC26" s="18"/>
      <c r="BJD26" s="18"/>
      <c r="BJE26" s="18"/>
      <c r="BJF26" s="18"/>
      <c r="BJG26" s="18"/>
      <c r="BJH26" s="18"/>
      <c r="BJI26" s="18"/>
      <c r="BJJ26" s="18"/>
      <c r="BJK26" s="18"/>
      <c r="BJL26" s="18"/>
      <c r="BJM26" s="18"/>
      <c r="BJN26" s="18"/>
      <c r="BJO26" s="18"/>
      <c r="BJP26" s="18"/>
      <c r="BJQ26" s="18"/>
      <c r="BJR26" s="18"/>
      <c r="BJS26" s="18"/>
      <c r="BJT26" s="18"/>
      <c r="BJU26" s="18"/>
      <c r="BJV26" s="18"/>
      <c r="BJW26" s="18"/>
      <c r="BJX26" s="18"/>
      <c r="BJY26" s="18"/>
      <c r="BJZ26" s="18"/>
      <c r="BKA26" s="18"/>
      <c r="BKB26" s="18"/>
      <c r="BKC26" s="18"/>
      <c r="BKD26" s="18"/>
      <c r="BKE26" s="18"/>
      <c r="BKF26" s="18"/>
      <c r="BKG26" s="18"/>
      <c r="BKH26" s="18"/>
      <c r="BKI26" s="18"/>
      <c r="BKJ26" s="18"/>
      <c r="BKK26" s="18"/>
      <c r="BKL26" s="18"/>
      <c r="BKM26" s="18"/>
      <c r="BKN26" s="18"/>
      <c r="BKO26" s="18"/>
      <c r="BKP26" s="18"/>
      <c r="BKQ26" s="18"/>
      <c r="BKR26" s="18"/>
      <c r="BKS26" s="18"/>
      <c r="BKT26" s="18"/>
      <c r="BKU26" s="18"/>
      <c r="BKV26" s="18"/>
      <c r="BKW26" s="18"/>
      <c r="BKX26" s="18"/>
      <c r="BKY26" s="18"/>
      <c r="BKZ26" s="18"/>
      <c r="BLA26" s="18"/>
      <c r="BLB26" s="18"/>
      <c r="BLC26" s="18"/>
      <c r="BLD26" s="18"/>
      <c r="BLE26" s="18"/>
      <c r="BLF26" s="18"/>
      <c r="BLG26" s="18"/>
      <c r="BLH26" s="18"/>
      <c r="BLI26" s="18"/>
      <c r="BLJ26" s="18"/>
      <c r="BLK26" s="18"/>
      <c r="BLL26" s="18"/>
      <c r="BLM26" s="18"/>
      <c r="BLN26" s="18"/>
      <c r="BLO26" s="18"/>
      <c r="BLP26" s="18"/>
      <c r="BLQ26" s="18"/>
      <c r="BLR26" s="18"/>
      <c r="BLS26" s="18"/>
      <c r="BLT26" s="18"/>
      <c r="BLU26" s="18"/>
      <c r="BLV26" s="18"/>
      <c r="BLW26" s="18"/>
      <c r="BLX26" s="18"/>
      <c r="BLY26" s="18"/>
      <c r="BLZ26" s="18"/>
      <c r="BMA26" s="18"/>
      <c r="BMB26" s="18"/>
      <c r="BMC26" s="18"/>
      <c r="BMD26" s="18"/>
      <c r="BME26" s="18"/>
      <c r="BMF26" s="18"/>
      <c r="BMG26" s="18"/>
      <c r="BMH26" s="18"/>
      <c r="BMI26" s="18"/>
      <c r="BMJ26" s="18"/>
      <c r="BMK26" s="18"/>
      <c r="BML26" s="18"/>
      <c r="BMM26" s="18"/>
      <c r="BMN26" s="18"/>
      <c r="BMO26" s="18"/>
      <c r="BMP26" s="18"/>
      <c r="BMQ26" s="18"/>
      <c r="BMR26" s="18"/>
      <c r="BMS26" s="18"/>
      <c r="BMT26" s="18"/>
    </row>
    <row r="27" spans="1:1710" s="115" customFormat="1" ht="16.149999999999999" customHeight="1" thickTop="1" x14ac:dyDescent="0.2">
      <c r="A27" s="306" t="s">
        <v>309</v>
      </c>
      <c r="B27" s="298">
        <v>560</v>
      </c>
      <c r="C27" s="348"/>
      <c r="D27" s="32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c r="IV27" s="18"/>
      <c r="IW27" s="18"/>
      <c r="IX27" s="18"/>
      <c r="IY27" s="18"/>
      <c r="IZ27" s="18"/>
      <c r="JA27" s="18"/>
      <c r="JB27" s="18"/>
      <c r="JC27" s="18"/>
      <c r="JD27" s="18"/>
      <c r="JE27" s="18"/>
      <c r="JF27" s="18"/>
      <c r="JG27" s="18"/>
      <c r="JH27" s="18"/>
      <c r="JI27" s="18"/>
      <c r="JJ27" s="18"/>
      <c r="JK27" s="18"/>
      <c r="JL27" s="18"/>
      <c r="JM27" s="18"/>
      <c r="JN27" s="18"/>
      <c r="JO27" s="18"/>
      <c r="JP27" s="18"/>
      <c r="JQ27" s="18"/>
      <c r="JR27" s="18"/>
      <c r="JS27" s="18"/>
      <c r="JT27" s="18"/>
      <c r="JU27" s="18"/>
      <c r="JV27" s="18"/>
      <c r="JW27" s="18"/>
      <c r="JX27" s="18"/>
      <c r="JY27" s="18"/>
      <c r="JZ27" s="18"/>
      <c r="KA27" s="18"/>
      <c r="KB27" s="18"/>
      <c r="KC27" s="18"/>
      <c r="KD27" s="18"/>
      <c r="KE27" s="18"/>
      <c r="KF27" s="18"/>
      <c r="KG27" s="18"/>
      <c r="KH27" s="18"/>
      <c r="KI27" s="18"/>
      <c r="KJ27" s="18"/>
      <c r="KK27" s="18"/>
      <c r="KL27" s="18"/>
      <c r="KM27" s="18"/>
      <c r="KN27" s="18"/>
      <c r="KO27" s="18"/>
      <c r="KP27" s="18"/>
      <c r="KQ27" s="18"/>
      <c r="KR27" s="18"/>
      <c r="KS27" s="18"/>
      <c r="KT27" s="18"/>
      <c r="KU27" s="18"/>
      <c r="KV27" s="18"/>
      <c r="KW27" s="18"/>
      <c r="KX27" s="18"/>
      <c r="KY27" s="18"/>
      <c r="KZ27" s="18"/>
      <c r="LA27" s="18"/>
      <c r="LB27" s="18"/>
      <c r="LC27" s="18"/>
      <c r="LD27" s="18"/>
      <c r="LE27" s="18"/>
      <c r="LF27" s="18"/>
      <c r="LG27" s="18"/>
      <c r="LH27" s="18"/>
      <c r="LI27" s="18"/>
      <c r="LJ27" s="18"/>
      <c r="LK27" s="18"/>
      <c r="LL27" s="18"/>
      <c r="LM27" s="18"/>
      <c r="LN27" s="18"/>
      <c r="LO27" s="18"/>
      <c r="LP27" s="18"/>
      <c r="LQ27" s="18"/>
      <c r="LR27" s="18"/>
      <c r="LS27" s="18"/>
      <c r="LT27" s="18"/>
      <c r="LU27" s="18"/>
      <c r="LV27" s="18"/>
      <c r="LW27" s="18"/>
      <c r="LX27" s="18"/>
      <c r="LY27" s="18"/>
      <c r="LZ27" s="18"/>
      <c r="MA27" s="18"/>
      <c r="MB27" s="18"/>
      <c r="MC27" s="18"/>
      <c r="MD27" s="18"/>
      <c r="ME27" s="18"/>
      <c r="MF27" s="18"/>
      <c r="MG27" s="18"/>
      <c r="MH27" s="18"/>
      <c r="MI27" s="18"/>
      <c r="MJ27" s="18"/>
      <c r="MK27" s="18"/>
      <c r="ML27" s="18"/>
      <c r="MM27" s="18"/>
      <c r="MN27" s="18"/>
      <c r="MO27" s="18"/>
      <c r="MP27" s="18"/>
      <c r="MQ27" s="18"/>
      <c r="MR27" s="18"/>
      <c r="MS27" s="18"/>
      <c r="MT27" s="18"/>
      <c r="MU27" s="18"/>
      <c r="MV27" s="18"/>
      <c r="MW27" s="18"/>
      <c r="MX27" s="18"/>
      <c r="MY27" s="18"/>
      <c r="MZ27" s="18"/>
      <c r="NA27" s="18"/>
      <c r="NB27" s="18"/>
      <c r="NC27" s="18"/>
      <c r="ND27" s="18"/>
      <c r="NE27" s="18"/>
      <c r="NF27" s="18"/>
      <c r="NG27" s="18"/>
      <c r="NH27" s="18"/>
      <c r="NI27" s="18"/>
      <c r="NJ27" s="18"/>
      <c r="NK27" s="18"/>
      <c r="NL27" s="18"/>
      <c r="NM27" s="18"/>
      <c r="NN27" s="18"/>
      <c r="NO27" s="18"/>
      <c r="NP27" s="18"/>
      <c r="NQ27" s="18"/>
      <c r="NR27" s="18"/>
      <c r="NS27" s="18"/>
      <c r="NT27" s="18"/>
      <c r="NU27" s="18"/>
      <c r="NV27" s="18"/>
      <c r="NW27" s="18"/>
      <c r="NX27" s="18"/>
      <c r="NY27" s="18"/>
      <c r="NZ27" s="18"/>
      <c r="OA27" s="18"/>
      <c r="OB27" s="18"/>
      <c r="OC27" s="18"/>
      <c r="OD27" s="18"/>
      <c r="OE27" s="18"/>
      <c r="OF27" s="18"/>
      <c r="OG27" s="18"/>
      <c r="OH27" s="18"/>
      <c r="OI27" s="18"/>
      <c r="OJ27" s="18"/>
      <c r="OK27" s="18"/>
      <c r="OL27" s="18"/>
      <c r="OM27" s="18"/>
      <c r="ON27" s="18"/>
      <c r="OO27" s="18"/>
      <c r="OP27" s="18"/>
      <c r="OQ27" s="18"/>
      <c r="OR27" s="18"/>
      <c r="OS27" s="18"/>
      <c r="OT27" s="18"/>
      <c r="OU27" s="18"/>
      <c r="OV27" s="18"/>
      <c r="OW27" s="18"/>
      <c r="OX27" s="18"/>
      <c r="OY27" s="18"/>
      <c r="OZ27" s="18"/>
      <c r="PA27" s="18"/>
      <c r="PB27" s="18"/>
      <c r="PC27" s="18"/>
      <c r="PD27" s="18"/>
      <c r="PE27" s="18"/>
      <c r="PF27" s="18"/>
      <c r="PG27" s="18"/>
      <c r="PH27" s="18"/>
      <c r="PI27" s="18"/>
      <c r="PJ27" s="18"/>
      <c r="PK27" s="18"/>
      <c r="PL27" s="18"/>
      <c r="PM27" s="18"/>
      <c r="PN27" s="18"/>
      <c r="PO27" s="18"/>
      <c r="PP27" s="18"/>
      <c r="PQ27" s="18"/>
      <c r="PR27" s="18"/>
      <c r="PS27" s="18"/>
      <c r="PT27" s="18"/>
      <c r="PU27" s="18"/>
      <c r="PV27" s="18"/>
      <c r="PW27" s="18"/>
      <c r="PX27" s="18"/>
      <c r="PY27" s="18"/>
      <c r="PZ27" s="18"/>
      <c r="QA27" s="18"/>
      <c r="QB27" s="18"/>
      <c r="QC27" s="18"/>
      <c r="QD27" s="18"/>
      <c r="QE27" s="18"/>
      <c r="QF27" s="18"/>
      <c r="QG27" s="18"/>
      <c r="QH27" s="18"/>
      <c r="QI27" s="18"/>
      <c r="QJ27" s="18"/>
      <c r="QK27" s="18"/>
      <c r="QL27" s="18"/>
      <c r="QM27" s="18"/>
      <c r="QN27" s="18"/>
      <c r="QO27" s="18"/>
      <c r="QP27" s="18"/>
      <c r="QQ27" s="18"/>
      <c r="QR27" s="18"/>
      <c r="QS27" s="18"/>
      <c r="QT27" s="18"/>
      <c r="QU27" s="18"/>
      <c r="QV27" s="18"/>
      <c r="QW27" s="18"/>
      <c r="QX27" s="18"/>
      <c r="QY27" s="18"/>
      <c r="QZ27" s="18"/>
      <c r="RA27" s="18"/>
      <c r="RB27" s="18"/>
      <c r="RC27" s="18"/>
      <c r="RD27" s="18"/>
      <c r="RE27" s="18"/>
      <c r="RF27" s="18"/>
      <c r="RG27" s="18"/>
      <c r="RH27" s="18"/>
      <c r="RI27" s="18"/>
      <c r="RJ27" s="18"/>
      <c r="RK27" s="18"/>
      <c r="RL27" s="18"/>
      <c r="RM27" s="18"/>
      <c r="RN27" s="18"/>
      <c r="RO27" s="18"/>
      <c r="RP27" s="18"/>
      <c r="RQ27" s="18"/>
      <c r="RR27" s="18"/>
      <c r="RS27" s="18"/>
      <c r="RT27" s="18"/>
      <c r="RU27" s="18"/>
      <c r="RV27" s="18"/>
      <c r="RW27" s="18"/>
      <c r="RX27" s="18"/>
      <c r="RY27" s="18"/>
      <c r="RZ27" s="18"/>
      <c r="SA27" s="18"/>
      <c r="SB27" s="18"/>
      <c r="SC27" s="18"/>
      <c r="SD27" s="18"/>
      <c r="SE27" s="18"/>
      <c r="SF27" s="18"/>
      <c r="SG27" s="18"/>
      <c r="SH27" s="18"/>
      <c r="SI27" s="18"/>
      <c r="SJ27" s="18"/>
      <c r="SK27" s="18"/>
      <c r="SL27" s="18"/>
      <c r="SM27" s="18"/>
      <c r="SN27" s="18"/>
      <c r="SO27" s="18"/>
      <c r="SP27" s="18"/>
      <c r="SQ27" s="18"/>
      <c r="SR27" s="18"/>
      <c r="SS27" s="18"/>
      <c r="ST27" s="18"/>
      <c r="SU27" s="18"/>
      <c r="SV27" s="18"/>
      <c r="SW27" s="18"/>
      <c r="SX27" s="18"/>
      <c r="SY27" s="18"/>
      <c r="SZ27" s="18"/>
      <c r="TA27" s="18"/>
      <c r="TB27" s="18"/>
      <c r="TC27" s="18"/>
      <c r="TD27" s="18"/>
      <c r="TE27" s="18"/>
      <c r="TF27" s="18"/>
      <c r="TG27" s="18"/>
      <c r="TH27" s="18"/>
      <c r="TI27" s="18"/>
      <c r="TJ27" s="18"/>
      <c r="TK27" s="18"/>
      <c r="TL27" s="18"/>
      <c r="TM27" s="18"/>
      <c r="TN27" s="18"/>
      <c r="TO27" s="18"/>
      <c r="TP27" s="18"/>
      <c r="TQ27" s="18"/>
      <c r="TR27" s="18"/>
      <c r="TS27" s="18"/>
      <c r="TT27" s="18"/>
      <c r="TU27" s="18"/>
      <c r="TV27" s="18"/>
      <c r="TW27" s="18"/>
      <c r="TX27" s="18"/>
      <c r="TY27" s="18"/>
      <c r="TZ27" s="18"/>
      <c r="UA27" s="18"/>
      <c r="UB27" s="18"/>
      <c r="UC27" s="18"/>
      <c r="UD27" s="18"/>
      <c r="UE27" s="18"/>
      <c r="UF27" s="18"/>
      <c r="UG27" s="18"/>
      <c r="UH27" s="18"/>
      <c r="UI27" s="18"/>
      <c r="UJ27" s="18"/>
      <c r="UK27" s="18"/>
      <c r="UL27" s="18"/>
      <c r="UM27" s="18"/>
      <c r="UN27" s="18"/>
      <c r="UO27" s="18"/>
      <c r="UP27" s="18"/>
      <c r="UQ27" s="18"/>
      <c r="UR27" s="18"/>
      <c r="US27" s="18"/>
      <c r="UT27" s="18"/>
      <c r="UU27" s="18"/>
      <c r="UV27" s="18"/>
      <c r="UW27" s="18"/>
      <c r="UX27" s="18"/>
      <c r="UY27" s="18"/>
      <c r="UZ27" s="18"/>
      <c r="VA27" s="18"/>
      <c r="VB27" s="18"/>
      <c r="VC27" s="18"/>
      <c r="VD27" s="18"/>
      <c r="VE27" s="18"/>
      <c r="VF27" s="18"/>
      <c r="VG27" s="18"/>
      <c r="VH27" s="18"/>
      <c r="VI27" s="18"/>
      <c r="VJ27" s="18"/>
      <c r="VK27" s="18"/>
      <c r="VL27" s="18"/>
      <c r="VM27" s="18"/>
      <c r="VN27" s="18"/>
      <c r="VO27" s="18"/>
      <c r="VP27" s="18"/>
      <c r="VQ27" s="18"/>
      <c r="VR27" s="18"/>
      <c r="VS27" s="18"/>
      <c r="VT27" s="18"/>
      <c r="VU27" s="18"/>
      <c r="VV27" s="18"/>
      <c r="VW27" s="18"/>
      <c r="VX27" s="18"/>
      <c r="VY27" s="18"/>
      <c r="VZ27" s="18"/>
      <c r="WA27" s="18"/>
      <c r="WB27" s="18"/>
      <c r="WC27" s="18"/>
      <c r="WD27" s="18"/>
      <c r="WE27" s="18"/>
      <c r="WF27" s="18"/>
      <c r="WG27" s="18"/>
      <c r="WH27" s="18"/>
      <c r="WI27" s="18"/>
      <c r="WJ27" s="18"/>
      <c r="WK27" s="18"/>
      <c r="WL27" s="18"/>
      <c r="WM27" s="18"/>
      <c r="WN27" s="18"/>
      <c r="WO27" s="18"/>
      <c r="WP27" s="18"/>
      <c r="WQ27" s="18"/>
      <c r="WR27" s="18"/>
      <c r="WS27" s="18"/>
      <c r="WT27" s="18"/>
      <c r="WU27" s="18"/>
      <c r="WV27" s="18"/>
      <c r="WW27" s="18"/>
      <c r="WX27" s="18"/>
      <c r="WY27" s="18"/>
      <c r="WZ27" s="18"/>
      <c r="XA27" s="18"/>
      <c r="XB27" s="18"/>
      <c r="XC27" s="18"/>
      <c r="XD27" s="18"/>
      <c r="XE27" s="18"/>
      <c r="XF27" s="18"/>
      <c r="XG27" s="18"/>
      <c r="XH27" s="18"/>
      <c r="XI27" s="18"/>
      <c r="XJ27" s="18"/>
      <c r="XK27" s="18"/>
      <c r="XL27" s="18"/>
      <c r="XM27" s="18"/>
      <c r="XN27" s="18"/>
      <c r="XO27" s="18"/>
      <c r="XP27" s="18"/>
      <c r="XQ27" s="18"/>
      <c r="XR27" s="18"/>
      <c r="XS27" s="18"/>
      <c r="XT27" s="18"/>
      <c r="XU27" s="18"/>
      <c r="XV27" s="18"/>
      <c r="XW27" s="18"/>
      <c r="XX27" s="18"/>
      <c r="XY27" s="18"/>
      <c r="XZ27" s="18"/>
      <c r="YA27" s="18"/>
      <c r="YB27" s="18"/>
      <c r="YC27" s="18"/>
      <c r="YD27" s="18"/>
      <c r="YE27" s="18"/>
      <c r="YF27" s="18"/>
      <c r="YG27" s="18"/>
      <c r="YH27" s="18"/>
      <c r="YI27" s="18"/>
      <c r="YJ27" s="18"/>
      <c r="YK27" s="18"/>
      <c r="YL27" s="18"/>
      <c r="YM27" s="18"/>
      <c r="YN27" s="18"/>
      <c r="YO27" s="18"/>
      <c r="YP27" s="18"/>
      <c r="YQ27" s="18"/>
      <c r="YR27" s="18"/>
      <c r="YS27" s="18"/>
      <c r="YT27" s="18"/>
      <c r="YU27" s="18"/>
      <c r="YV27" s="18"/>
      <c r="YW27" s="18"/>
      <c r="YX27" s="18"/>
      <c r="YY27" s="18"/>
      <c r="YZ27" s="18"/>
      <c r="ZA27" s="18"/>
      <c r="ZB27" s="18"/>
      <c r="ZC27" s="18"/>
      <c r="ZD27" s="18"/>
      <c r="ZE27" s="18"/>
      <c r="ZF27" s="18"/>
      <c r="ZG27" s="18"/>
      <c r="ZH27" s="18"/>
      <c r="ZI27" s="18"/>
      <c r="ZJ27" s="18"/>
      <c r="ZK27" s="18"/>
      <c r="ZL27" s="18"/>
      <c r="ZM27" s="18"/>
      <c r="ZN27" s="18"/>
      <c r="ZO27" s="18"/>
      <c r="ZP27" s="18"/>
      <c r="ZQ27" s="18"/>
      <c r="ZR27" s="18"/>
      <c r="ZS27" s="18"/>
      <c r="ZT27" s="18"/>
      <c r="ZU27" s="18"/>
      <c r="ZV27" s="18"/>
      <c r="ZW27" s="18"/>
      <c r="ZX27" s="18"/>
      <c r="ZY27" s="18"/>
      <c r="ZZ27" s="18"/>
      <c r="AAA27" s="18"/>
      <c r="AAB27" s="18"/>
      <c r="AAC27" s="18"/>
      <c r="AAD27" s="18"/>
      <c r="AAE27" s="18"/>
      <c r="AAF27" s="18"/>
      <c r="AAG27" s="18"/>
      <c r="AAH27" s="18"/>
      <c r="AAI27" s="18"/>
      <c r="AAJ27" s="18"/>
      <c r="AAK27" s="18"/>
      <c r="AAL27" s="18"/>
      <c r="AAM27" s="18"/>
      <c r="AAN27" s="18"/>
      <c r="AAO27" s="18"/>
      <c r="AAP27" s="18"/>
      <c r="AAQ27" s="18"/>
      <c r="AAR27" s="18"/>
      <c r="AAS27" s="18"/>
      <c r="AAT27" s="18"/>
      <c r="AAU27" s="18"/>
      <c r="AAV27" s="18"/>
      <c r="AAW27" s="18"/>
      <c r="AAX27" s="18"/>
      <c r="AAY27" s="18"/>
      <c r="AAZ27" s="18"/>
      <c r="ABA27" s="18"/>
      <c r="ABB27" s="18"/>
      <c r="ABC27" s="18"/>
      <c r="ABD27" s="18"/>
      <c r="ABE27" s="18"/>
      <c r="ABF27" s="18"/>
      <c r="ABG27" s="18"/>
      <c r="ABH27" s="18"/>
      <c r="ABI27" s="18"/>
      <c r="ABJ27" s="18"/>
      <c r="ABK27" s="18"/>
      <c r="ABL27" s="18"/>
      <c r="ABM27" s="18"/>
      <c r="ABN27" s="18"/>
      <c r="ABO27" s="18"/>
      <c r="ABP27" s="18"/>
      <c r="ABQ27" s="18"/>
      <c r="ABR27" s="18"/>
      <c r="ABS27" s="18"/>
      <c r="ABT27" s="18"/>
      <c r="ABU27" s="18"/>
      <c r="ABV27" s="18"/>
      <c r="ABW27" s="18"/>
      <c r="ABX27" s="18"/>
      <c r="ABY27" s="18"/>
      <c r="ABZ27" s="18"/>
      <c r="ACA27" s="18"/>
      <c r="ACB27" s="18"/>
      <c r="ACC27" s="18"/>
      <c r="ACD27" s="18"/>
      <c r="ACE27" s="18"/>
      <c r="ACF27" s="18"/>
      <c r="ACG27" s="18"/>
      <c r="ACH27" s="18"/>
      <c r="ACI27" s="18"/>
      <c r="ACJ27" s="18"/>
      <c r="ACK27" s="18"/>
      <c r="ACL27" s="18"/>
      <c r="ACM27" s="18"/>
      <c r="ACN27" s="18"/>
      <c r="ACO27" s="18"/>
      <c r="ACP27" s="18"/>
      <c r="ACQ27" s="18"/>
      <c r="ACR27" s="18"/>
      <c r="ACS27" s="18"/>
      <c r="ACT27" s="18"/>
      <c r="ACU27" s="18"/>
      <c r="ACV27" s="18"/>
      <c r="ACW27" s="18"/>
      <c r="ACX27" s="18"/>
      <c r="ACY27" s="18"/>
      <c r="ACZ27" s="18"/>
      <c r="ADA27" s="18"/>
      <c r="ADB27" s="18"/>
      <c r="ADC27" s="18"/>
      <c r="ADD27" s="18"/>
      <c r="ADE27" s="18"/>
      <c r="ADF27" s="18"/>
      <c r="ADG27" s="18"/>
      <c r="ADH27" s="18"/>
      <c r="ADI27" s="18"/>
      <c r="ADJ27" s="18"/>
      <c r="ADK27" s="18"/>
      <c r="ADL27" s="18"/>
      <c r="ADM27" s="18"/>
      <c r="ADN27" s="18"/>
      <c r="ADO27" s="18"/>
      <c r="ADP27" s="18"/>
      <c r="ADQ27" s="18"/>
      <c r="ADR27" s="18"/>
      <c r="ADS27" s="18"/>
      <c r="ADT27" s="18"/>
      <c r="ADU27" s="18"/>
      <c r="ADV27" s="18"/>
      <c r="ADW27" s="18"/>
      <c r="ADX27" s="18"/>
      <c r="ADY27" s="18"/>
      <c r="ADZ27" s="18"/>
      <c r="AEA27" s="18"/>
      <c r="AEB27" s="18"/>
      <c r="AEC27" s="18"/>
      <c r="AED27" s="18"/>
      <c r="AEE27" s="18"/>
      <c r="AEF27" s="18"/>
      <c r="AEG27" s="18"/>
      <c r="AEH27" s="18"/>
      <c r="AEI27" s="18"/>
      <c r="AEJ27" s="18"/>
      <c r="AEK27" s="18"/>
      <c r="AEL27" s="18"/>
      <c r="AEM27" s="18"/>
      <c r="AEN27" s="18"/>
      <c r="AEO27" s="18"/>
      <c r="AEP27" s="18"/>
      <c r="AEQ27" s="18"/>
      <c r="AER27" s="18"/>
      <c r="AES27" s="18"/>
      <c r="AET27" s="18"/>
      <c r="AEU27" s="18"/>
      <c r="AEV27" s="18"/>
      <c r="AEW27" s="18"/>
      <c r="AEX27" s="18"/>
      <c r="AEY27" s="18"/>
      <c r="AEZ27" s="18"/>
      <c r="AFA27" s="18"/>
      <c r="AFB27" s="18"/>
      <c r="AFC27" s="18"/>
      <c r="AFD27" s="18"/>
      <c r="AFE27" s="18"/>
      <c r="AFF27" s="18"/>
      <c r="AFG27" s="18"/>
      <c r="AFH27" s="18"/>
      <c r="AFI27" s="18"/>
      <c r="AFJ27" s="18"/>
      <c r="AFK27" s="18"/>
      <c r="AFL27" s="18"/>
      <c r="AFM27" s="18"/>
      <c r="AFN27" s="18"/>
      <c r="AFO27" s="18"/>
      <c r="AFP27" s="18"/>
      <c r="AFQ27" s="18"/>
      <c r="AFR27" s="18"/>
      <c r="AFS27" s="18"/>
      <c r="AFT27" s="18"/>
      <c r="AFU27" s="18"/>
      <c r="AFV27" s="18"/>
      <c r="AFW27" s="18"/>
      <c r="AFX27" s="18"/>
      <c r="AFY27" s="18"/>
      <c r="AFZ27" s="18"/>
      <c r="AGA27" s="18"/>
      <c r="AGB27" s="18"/>
      <c r="AGC27" s="18"/>
      <c r="AGD27" s="18"/>
      <c r="AGE27" s="18"/>
      <c r="AGF27" s="18"/>
      <c r="AGG27" s="18"/>
      <c r="AGH27" s="18"/>
      <c r="AGI27" s="18"/>
      <c r="AGJ27" s="18"/>
      <c r="AGK27" s="18"/>
      <c r="AGL27" s="18"/>
      <c r="AGM27" s="18"/>
      <c r="AGN27" s="18"/>
      <c r="AGO27" s="18"/>
      <c r="AGP27" s="18"/>
      <c r="AGQ27" s="18"/>
      <c r="AGR27" s="18"/>
      <c r="AGS27" s="18"/>
      <c r="AGT27" s="18"/>
      <c r="AGU27" s="18"/>
      <c r="AGV27" s="18"/>
      <c r="AGW27" s="18"/>
      <c r="AGX27" s="18"/>
      <c r="AGY27" s="18"/>
      <c r="AGZ27" s="18"/>
      <c r="AHA27" s="18"/>
      <c r="AHB27" s="18"/>
      <c r="AHC27" s="18"/>
      <c r="AHD27" s="18"/>
      <c r="AHE27" s="18"/>
      <c r="AHF27" s="18"/>
      <c r="AHG27" s="18"/>
      <c r="AHH27" s="18"/>
      <c r="AHI27" s="18"/>
      <c r="AHJ27" s="18"/>
      <c r="AHK27" s="18"/>
      <c r="AHL27" s="18"/>
      <c r="AHM27" s="18"/>
      <c r="AHN27" s="18"/>
      <c r="AHO27" s="18"/>
      <c r="AHP27" s="18"/>
      <c r="AHQ27" s="18"/>
      <c r="AHR27" s="18"/>
      <c r="AHS27" s="18"/>
      <c r="AHT27" s="18"/>
      <c r="AHU27" s="18"/>
      <c r="AHV27" s="18"/>
      <c r="AHW27" s="18"/>
      <c r="AHX27" s="18"/>
      <c r="AHY27" s="18"/>
      <c r="AHZ27" s="18"/>
      <c r="AIA27" s="18"/>
      <c r="AIB27" s="18"/>
      <c r="AIC27" s="18"/>
      <c r="AID27" s="18"/>
      <c r="AIE27" s="18"/>
      <c r="AIF27" s="18"/>
      <c r="AIG27" s="18"/>
      <c r="AIH27" s="18"/>
      <c r="AII27" s="18"/>
      <c r="AIJ27" s="18"/>
      <c r="AIK27" s="18"/>
      <c r="AIL27" s="18"/>
      <c r="AIM27" s="18"/>
      <c r="AIN27" s="18"/>
      <c r="AIO27" s="18"/>
      <c r="AIP27" s="18"/>
      <c r="AIQ27" s="18"/>
      <c r="AIR27" s="18"/>
      <c r="AIS27" s="18"/>
      <c r="AIT27" s="18"/>
      <c r="AIU27" s="18"/>
      <c r="AIV27" s="18"/>
      <c r="AIW27" s="18"/>
      <c r="AIX27" s="18"/>
      <c r="AIY27" s="18"/>
      <c r="AIZ27" s="18"/>
      <c r="AJA27" s="18"/>
      <c r="AJB27" s="18"/>
      <c r="AJC27" s="18"/>
      <c r="AJD27" s="18"/>
      <c r="AJE27" s="18"/>
      <c r="AJF27" s="18"/>
      <c r="AJG27" s="18"/>
      <c r="AJH27" s="18"/>
      <c r="AJI27" s="18"/>
      <c r="AJJ27" s="18"/>
      <c r="AJK27" s="18"/>
      <c r="AJL27" s="18"/>
      <c r="AJM27" s="18"/>
      <c r="AJN27" s="18"/>
      <c r="AJO27" s="18"/>
      <c r="AJP27" s="18"/>
      <c r="AJQ27" s="18"/>
      <c r="AJR27" s="18"/>
      <c r="AJS27" s="18"/>
      <c r="AJT27" s="18"/>
      <c r="AJU27" s="18"/>
      <c r="AJV27" s="18"/>
      <c r="AJW27" s="18"/>
      <c r="AJX27" s="18"/>
      <c r="AJY27" s="18"/>
      <c r="AJZ27" s="18"/>
      <c r="AKA27" s="18"/>
      <c r="AKB27" s="18"/>
      <c r="AKC27" s="18"/>
      <c r="AKD27" s="18"/>
      <c r="AKE27" s="18"/>
      <c r="AKF27" s="18"/>
      <c r="AKG27" s="18"/>
      <c r="AKH27" s="18"/>
      <c r="AKI27" s="18"/>
      <c r="AKJ27" s="18"/>
      <c r="AKK27" s="18"/>
      <c r="AKL27" s="18"/>
      <c r="AKM27" s="18"/>
      <c r="AKN27" s="18"/>
      <c r="AKO27" s="18"/>
      <c r="AKP27" s="18"/>
      <c r="AKQ27" s="18"/>
      <c r="AKR27" s="18"/>
      <c r="AKS27" s="18"/>
      <c r="AKT27" s="18"/>
      <c r="AKU27" s="18"/>
      <c r="AKV27" s="18"/>
      <c r="AKW27" s="18"/>
      <c r="AKX27" s="18"/>
      <c r="AKY27" s="18"/>
      <c r="AKZ27" s="18"/>
      <c r="ALA27" s="18"/>
      <c r="ALB27" s="18"/>
      <c r="ALC27" s="18"/>
      <c r="ALD27" s="18"/>
      <c r="ALE27" s="18"/>
      <c r="ALF27" s="18"/>
      <c r="ALG27" s="18"/>
      <c r="ALH27" s="18"/>
      <c r="ALI27" s="18"/>
      <c r="ALJ27" s="18"/>
      <c r="ALK27" s="18"/>
      <c r="ALL27" s="18"/>
      <c r="ALM27" s="18"/>
      <c r="ALN27" s="18"/>
      <c r="ALO27" s="18"/>
      <c r="ALP27" s="18"/>
      <c r="ALQ27" s="18"/>
      <c r="ALR27" s="18"/>
      <c r="ALS27" s="18"/>
      <c r="ALT27" s="18"/>
      <c r="ALU27" s="18"/>
      <c r="ALV27" s="18"/>
      <c r="ALW27" s="18"/>
      <c r="ALX27" s="18"/>
      <c r="ALY27" s="18"/>
      <c r="ALZ27" s="18"/>
      <c r="AMA27" s="18"/>
      <c r="AMB27" s="18"/>
      <c r="AMC27" s="18"/>
      <c r="AMD27" s="18"/>
      <c r="AME27" s="18"/>
      <c r="AMF27" s="18"/>
      <c r="AMG27" s="18"/>
      <c r="AMH27" s="18"/>
      <c r="AMI27" s="18"/>
      <c r="AMJ27" s="18"/>
      <c r="AMK27" s="18"/>
      <c r="AML27" s="18"/>
      <c r="AMM27" s="18"/>
      <c r="AMN27" s="18"/>
      <c r="AMO27" s="18"/>
      <c r="AMP27" s="18"/>
      <c r="AMQ27" s="18"/>
      <c r="AMR27" s="18"/>
      <c r="AMS27" s="18"/>
      <c r="AMT27" s="18"/>
      <c r="AMU27" s="18"/>
      <c r="AMV27" s="18"/>
      <c r="AMW27" s="18"/>
      <c r="AMX27" s="18"/>
      <c r="AMY27" s="18"/>
      <c r="AMZ27" s="18"/>
      <c r="ANA27" s="18"/>
      <c r="ANB27" s="18"/>
      <c r="ANC27" s="18"/>
      <c r="AND27" s="18"/>
      <c r="ANE27" s="18"/>
      <c r="ANF27" s="18"/>
      <c r="ANG27" s="18"/>
      <c r="ANH27" s="18"/>
      <c r="ANI27" s="18"/>
      <c r="ANJ27" s="18"/>
      <c r="ANK27" s="18"/>
      <c r="ANL27" s="18"/>
      <c r="ANM27" s="18"/>
      <c r="ANN27" s="18"/>
      <c r="ANO27" s="18"/>
      <c r="ANP27" s="18"/>
      <c r="ANQ27" s="18"/>
      <c r="ANR27" s="18"/>
      <c r="ANS27" s="18"/>
      <c r="ANT27" s="18"/>
      <c r="ANU27" s="18"/>
      <c r="ANV27" s="18"/>
      <c r="ANW27" s="18"/>
      <c r="ANX27" s="18"/>
      <c r="ANY27" s="18"/>
      <c r="ANZ27" s="18"/>
      <c r="AOA27" s="18"/>
      <c r="AOB27" s="18"/>
      <c r="AOC27" s="18"/>
      <c r="AOD27" s="18"/>
      <c r="AOE27" s="18"/>
      <c r="AOF27" s="18"/>
      <c r="AOG27" s="18"/>
      <c r="AOH27" s="18"/>
      <c r="AOI27" s="18"/>
      <c r="AOJ27" s="18"/>
      <c r="AOK27" s="18"/>
      <c r="AOL27" s="18"/>
      <c r="AOM27" s="18"/>
      <c r="AON27" s="18"/>
      <c r="AOO27" s="18"/>
      <c r="AOP27" s="18"/>
      <c r="AOQ27" s="18"/>
      <c r="AOR27" s="18"/>
      <c r="AOS27" s="18"/>
      <c r="AOT27" s="18"/>
      <c r="AOU27" s="18"/>
      <c r="AOV27" s="18"/>
      <c r="AOW27" s="18"/>
      <c r="AOX27" s="18"/>
      <c r="AOY27" s="18"/>
      <c r="AOZ27" s="18"/>
      <c r="APA27" s="18"/>
      <c r="APB27" s="18"/>
      <c r="APC27" s="18"/>
      <c r="APD27" s="18"/>
      <c r="APE27" s="18"/>
      <c r="APF27" s="18"/>
      <c r="APG27" s="18"/>
      <c r="APH27" s="18"/>
      <c r="API27" s="18"/>
      <c r="APJ27" s="18"/>
      <c r="APK27" s="18"/>
      <c r="APL27" s="18"/>
      <c r="APM27" s="18"/>
      <c r="APN27" s="18"/>
      <c r="APO27" s="18"/>
      <c r="APP27" s="18"/>
      <c r="APQ27" s="18"/>
      <c r="APR27" s="18"/>
      <c r="APS27" s="18"/>
      <c r="APT27" s="18"/>
      <c r="APU27" s="18"/>
      <c r="APV27" s="18"/>
      <c r="APW27" s="18"/>
      <c r="APX27" s="18"/>
      <c r="APY27" s="18"/>
      <c r="APZ27" s="18"/>
      <c r="AQA27" s="18"/>
      <c r="AQB27" s="18"/>
      <c r="AQC27" s="18"/>
      <c r="AQD27" s="18"/>
      <c r="AQE27" s="18"/>
      <c r="AQF27" s="18"/>
      <c r="AQG27" s="18"/>
      <c r="AQH27" s="18"/>
      <c r="AQI27" s="18"/>
      <c r="AQJ27" s="18"/>
      <c r="AQK27" s="18"/>
      <c r="AQL27" s="18"/>
      <c r="AQM27" s="18"/>
      <c r="AQN27" s="18"/>
      <c r="AQO27" s="18"/>
      <c r="AQP27" s="18"/>
      <c r="AQQ27" s="18"/>
      <c r="AQR27" s="18"/>
      <c r="AQS27" s="18"/>
      <c r="AQT27" s="18"/>
      <c r="AQU27" s="18"/>
      <c r="AQV27" s="18"/>
      <c r="AQW27" s="18"/>
      <c r="AQX27" s="18"/>
      <c r="AQY27" s="18"/>
      <c r="AQZ27" s="18"/>
      <c r="ARA27" s="18"/>
      <c r="ARB27" s="18"/>
      <c r="ARC27" s="18"/>
      <c r="ARD27" s="18"/>
      <c r="ARE27" s="18"/>
      <c r="ARF27" s="18"/>
      <c r="ARG27" s="18"/>
      <c r="ARH27" s="18"/>
      <c r="ARI27" s="18"/>
      <c r="ARJ27" s="18"/>
      <c r="ARK27" s="18"/>
      <c r="ARL27" s="18"/>
      <c r="ARM27" s="18"/>
      <c r="ARN27" s="18"/>
      <c r="ARO27" s="18"/>
      <c r="ARP27" s="18"/>
      <c r="ARQ27" s="18"/>
      <c r="ARR27" s="18"/>
      <c r="ARS27" s="18"/>
      <c r="ART27" s="18"/>
      <c r="ARU27" s="18"/>
      <c r="ARV27" s="18"/>
      <c r="ARW27" s="18"/>
      <c r="ARX27" s="18"/>
      <c r="ARY27" s="18"/>
      <c r="ARZ27" s="18"/>
      <c r="ASA27" s="18"/>
      <c r="ASB27" s="18"/>
      <c r="ASC27" s="18"/>
      <c r="ASD27" s="18"/>
      <c r="ASE27" s="18"/>
      <c r="ASF27" s="18"/>
      <c r="ASG27" s="18"/>
      <c r="ASH27" s="18"/>
      <c r="ASI27" s="18"/>
      <c r="ASJ27" s="18"/>
      <c r="ASK27" s="18"/>
      <c r="ASL27" s="18"/>
      <c r="ASM27" s="18"/>
      <c r="ASN27" s="18"/>
      <c r="ASO27" s="18"/>
      <c r="ASP27" s="18"/>
      <c r="ASQ27" s="18"/>
      <c r="ASR27" s="18"/>
      <c r="ASS27" s="18"/>
      <c r="AST27" s="18"/>
      <c r="ASU27" s="18"/>
      <c r="ASV27" s="18"/>
      <c r="ASW27" s="18"/>
      <c r="ASX27" s="18"/>
      <c r="ASY27" s="18"/>
      <c r="ASZ27" s="18"/>
      <c r="ATA27" s="18"/>
      <c r="ATB27" s="18"/>
      <c r="ATC27" s="18"/>
      <c r="ATD27" s="18"/>
      <c r="ATE27" s="18"/>
      <c r="ATF27" s="18"/>
      <c r="ATG27" s="18"/>
      <c r="ATH27" s="18"/>
      <c r="ATI27" s="18"/>
      <c r="ATJ27" s="18"/>
      <c r="ATK27" s="18"/>
      <c r="ATL27" s="18"/>
      <c r="ATM27" s="18"/>
      <c r="ATN27" s="18"/>
      <c r="ATO27" s="18"/>
      <c r="ATP27" s="18"/>
      <c r="ATQ27" s="18"/>
      <c r="ATR27" s="18"/>
      <c r="ATS27" s="18"/>
      <c r="ATT27" s="18"/>
      <c r="ATU27" s="18"/>
      <c r="ATV27" s="18"/>
      <c r="ATW27" s="18"/>
      <c r="ATX27" s="18"/>
      <c r="ATY27" s="18"/>
      <c r="ATZ27" s="18"/>
      <c r="AUA27" s="18"/>
      <c r="AUB27" s="18"/>
      <c r="AUC27" s="18"/>
      <c r="AUD27" s="18"/>
      <c r="AUE27" s="18"/>
      <c r="AUF27" s="18"/>
      <c r="AUG27" s="18"/>
      <c r="AUH27" s="18"/>
      <c r="AUI27" s="18"/>
      <c r="AUJ27" s="18"/>
      <c r="AUK27" s="18"/>
      <c r="AUL27" s="18"/>
      <c r="AUM27" s="18"/>
      <c r="AUN27" s="18"/>
      <c r="AUO27" s="18"/>
      <c r="AUP27" s="18"/>
      <c r="AUQ27" s="18"/>
      <c r="AUR27" s="18"/>
      <c r="AUS27" s="18"/>
      <c r="AUT27" s="18"/>
      <c r="AUU27" s="18"/>
      <c r="AUV27" s="18"/>
      <c r="AUW27" s="18"/>
      <c r="AUX27" s="18"/>
      <c r="AUY27" s="18"/>
      <c r="AUZ27" s="18"/>
      <c r="AVA27" s="18"/>
      <c r="AVB27" s="18"/>
      <c r="AVC27" s="18"/>
      <c r="AVD27" s="18"/>
      <c r="AVE27" s="18"/>
      <c r="AVF27" s="18"/>
      <c r="AVG27" s="18"/>
      <c r="AVH27" s="18"/>
      <c r="AVI27" s="18"/>
      <c r="AVJ27" s="18"/>
      <c r="AVK27" s="18"/>
      <c r="AVL27" s="18"/>
      <c r="AVM27" s="18"/>
      <c r="AVN27" s="18"/>
      <c r="AVO27" s="18"/>
      <c r="AVP27" s="18"/>
      <c r="AVQ27" s="18"/>
      <c r="AVR27" s="18"/>
      <c r="AVS27" s="18"/>
      <c r="AVT27" s="18"/>
      <c r="AVU27" s="18"/>
      <c r="AVV27" s="18"/>
      <c r="AVW27" s="18"/>
      <c r="AVX27" s="18"/>
      <c r="AVY27" s="18"/>
      <c r="AVZ27" s="18"/>
      <c r="AWA27" s="18"/>
      <c r="AWB27" s="18"/>
      <c r="AWC27" s="18"/>
      <c r="AWD27" s="18"/>
      <c r="AWE27" s="18"/>
      <c r="AWF27" s="18"/>
      <c r="AWG27" s="18"/>
      <c r="AWH27" s="18"/>
      <c r="AWI27" s="18"/>
      <c r="AWJ27" s="18"/>
      <c r="AWK27" s="18"/>
      <c r="AWL27" s="18"/>
      <c r="AWM27" s="18"/>
      <c r="AWN27" s="18"/>
      <c r="AWO27" s="18"/>
      <c r="AWP27" s="18"/>
      <c r="AWQ27" s="18"/>
      <c r="AWR27" s="18"/>
      <c r="AWS27" s="18"/>
      <c r="AWT27" s="18"/>
      <c r="AWU27" s="18"/>
      <c r="AWV27" s="18"/>
      <c r="AWW27" s="18"/>
      <c r="AWX27" s="18"/>
      <c r="AWY27" s="18"/>
      <c r="AWZ27" s="18"/>
      <c r="AXA27" s="18"/>
      <c r="AXB27" s="18"/>
      <c r="AXC27" s="18"/>
      <c r="AXD27" s="18"/>
      <c r="AXE27" s="18"/>
      <c r="AXF27" s="18"/>
      <c r="AXG27" s="18"/>
      <c r="AXH27" s="18"/>
      <c r="AXI27" s="18"/>
      <c r="AXJ27" s="18"/>
      <c r="AXK27" s="18"/>
      <c r="AXL27" s="18"/>
      <c r="AXM27" s="18"/>
      <c r="AXN27" s="18"/>
      <c r="AXO27" s="18"/>
      <c r="AXP27" s="18"/>
      <c r="AXQ27" s="18"/>
      <c r="AXR27" s="18"/>
      <c r="AXS27" s="18"/>
      <c r="AXT27" s="18"/>
      <c r="AXU27" s="18"/>
      <c r="AXV27" s="18"/>
      <c r="AXW27" s="18"/>
      <c r="AXX27" s="18"/>
      <c r="AXY27" s="18"/>
      <c r="AXZ27" s="18"/>
      <c r="AYA27" s="18"/>
      <c r="AYB27" s="18"/>
      <c r="AYC27" s="18"/>
      <c r="AYD27" s="18"/>
      <c r="AYE27" s="18"/>
      <c r="AYF27" s="18"/>
      <c r="AYG27" s="18"/>
      <c r="AYH27" s="18"/>
      <c r="AYI27" s="18"/>
      <c r="AYJ27" s="18"/>
      <c r="AYK27" s="18"/>
      <c r="AYL27" s="18"/>
      <c r="AYM27" s="18"/>
      <c r="AYN27" s="18"/>
      <c r="AYO27" s="18"/>
      <c r="AYP27" s="18"/>
      <c r="AYQ27" s="18"/>
      <c r="AYR27" s="18"/>
      <c r="AYS27" s="18"/>
      <c r="AYT27" s="18"/>
      <c r="AYU27" s="18"/>
      <c r="AYV27" s="18"/>
      <c r="AYW27" s="18"/>
      <c r="AYX27" s="18"/>
      <c r="AYY27" s="18"/>
      <c r="AYZ27" s="18"/>
      <c r="AZA27" s="18"/>
      <c r="AZB27" s="18"/>
      <c r="AZC27" s="18"/>
      <c r="AZD27" s="18"/>
      <c r="AZE27" s="18"/>
      <c r="AZF27" s="18"/>
      <c r="AZG27" s="18"/>
      <c r="AZH27" s="18"/>
      <c r="AZI27" s="18"/>
      <c r="AZJ27" s="18"/>
      <c r="AZK27" s="18"/>
      <c r="AZL27" s="18"/>
      <c r="AZM27" s="18"/>
      <c r="AZN27" s="18"/>
      <c r="AZO27" s="18"/>
      <c r="AZP27" s="18"/>
      <c r="AZQ27" s="18"/>
      <c r="AZR27" s="18"/>
      <c r="AZS27" s="18"/>
      <c r="AZT27" s="18"/>
      <c r="AZU27" s="18"/>
      <c r="AZV27" s="18"/>
      <c r="AZW27" s="18"/>
      <c r="AZX27" s="18"/>
      <c r="AZY27" s="18"/>
      <c r="AZZ27" s="18"/>
      <c r="BAA27" s="18"/>
      <c r="BAB27" s="18"/>
      <c r="BAC27" s="18"/>
      <c r="BAD27" s="18"/>
      <c r="BAE27" s="18"/>
      <c r="BAF27" s="18"/>
      <c r="BAG27" s="18"/>
      <c r="BAH27" s="18"/>
      <c r="BAI27" s="18"/>
      <c r="BAJ27" s="18"/>
      <c r="BAK27" s="18"/>
      <c r="BAL27" s="18"/>
      <c r="BAM27" s="18"/>
      <c r="BAN27" s="18"/>
      <c r="BAO27" s="18"/>
      <c r="BAP27" s="18"/>
      <c r="BAQ27" s="18"/>
      <c r="BAR27" s="18"/>
      <c r="BAS27" s="18"/>
      <c r="BAT27" s="18"/>
      <c r="BAU27" s="18"/>
      <c r="BAV27" s="18"/>
      <c r="BAW27" s="18"/>
      <c r="BAX27" s="18"/>
      <c r="BAY27" s="18"/>
      <c r="BAZ27" s="18"/>
      <c r="BBA27" s="18"/>
      <c r="BBB27" s="18"/>
      <c r="BBC27" s="18"/>
      <c r="BBD27" s="18"/>
      <c r="BBE27" s="18"/>
      <c r="BBF27" s="18"/>
      <c r="BBG27" s="18"/>
      <c r="BBH27" s="18"/>
      <c r="BBI27" s="18"/>
      <c r="BBJ27" s="18"/>
      <c r="BBK27" s="18"/>
      <c r="BBL27" s="18"/>
      <c r="BBM27" s="18"/>
      <c r="BBN27" s="18"/>
      <c r="BBO27" s="18"/>
      <c r="BBP27" s="18"/>
      <c r="BBQ27" s="18"/>
      <c r="BBR27" s="18"/>
      <c r="BBS27" s="18"/>
      <c r="BBT27" s="18"/>
      <c r="BBU27" s="18"/>
      <c r="BBV27" s="18"/>
      <c r="BBW27" s="18"/>
      <c r="BBX27" s="18"/>
      <c r="BBY27" s="18"/>
      <c r="BBZ27" s="18"/>
      <c r="BCA27" s="18"/>
      <c r="BCB27" s="18"/>
      <c r="BCC27" s="18"/>
      <c r="BCD27" s="18"/>
      <c r="BCE27" s="18"/>
      <c r="BCF27" s="18"/>
      <c r="BCG27" s="18"/>
      <c r="BCH27" s="18"/>
      <c r="BCI27" s="18"/>
      <c r="BCJ27" s="18"/>
      <c r="BCK27" s="18"/>
      <c r="BCL27" s="18"/>
      <c r="BCM27" s="18"/>
      <c r="BCN27" s="18"/>
      <c r="BCO27" s="18"/>
      <c r="BCP27" s="18"/>
      <c r="BCQ27" s="18"/>
      <c r="BCR27" s="18"/>
      <c r="BCS27" s="18"/>
      <c r="BCT27" s="18"/>
      <c r="BCU27" s="18"/>
      <c r="BCV27" s="18"/>
      <c r="BCW27" s="18"/>
      <c r="BCX27" s="18"/>
      <c r="BCY27" s="18"/>
      <c r="BCZ27" s="18"/>
      <c r="BDA27" s="18"/>
      <c r="BDB27" s="18"/>
      <c r="BDC27" s="18"/>
      <c r="BDD27" s="18"/>
      <c r="BDE27" s="18"/>
      <c r="BDF27" s="18"/>
      <c r="BDG27" s="18"/>
      <c r="BDH27" s="18"/>
      <c r="BDI27" s="18"/>
      <c r="BDJ27" s="18"/>
      <c r="BDK27" s="18"/>
      <c r="BDL27" s="18"/>
      <c r="BDM27" s="18"/>
      <c r="BDN27" s="18"/>
      <c r="BDO27" s="18"/>
      <c r="BDP27" s="18"/>
      <c r="BDQ27" s="18"/>
      <c r="BDR27" s="18"/>
      <c r="BDS27" s="18"/>
      <c r="BDT27" s="18"/>
      <c r="BDU27" s="18"/>
      <c r="BDV27" s="18"/>
      <c r="BDW27" s="18"/>
      <c r="BDX27" s="18"/>
      <c r="BDY27" s="18"/>
      <c r="BDZ27" s="18"/>
      <c r="BEA27" s="18"/>
      <c r="BEB27" s="18"/>
      <c r="BEC27" s="18"/>
      <c r="BED27" s="18"/>
      <c r="BEE27" s="18"/>
      <c r="BEF27" s="18"/>
      <c r="BEG27" s="18"/>
      <c r="BEH27" s="18"/>
      <c r="BEI27" s="18"/>
      <c r="BEJ27" s="18"/>
      <c r="BEK27" s="18"/>
      <c r="BEL27" s="18"/>
      <c r="BEM27" s="18"/>
      <c r="BEN27" s="18"/>
      <c r="BEO27" s="18"/>
      <c r="BEP27" s="18"/>
      <c r="BEQ27" s="18"/>
      <c r="BER27" s="18"/>
      <c r="BES27" s="18"/>
      <c r="BET27" s="18"/>
      <c r="BEU27" s="18"/>
      <c r="BEV27" s="18"/>
      <c r="BEW27" s="18"/>
      <c r="BEX27" s="18"/>
      <c r="BEY27" s="18"/>
      <c r="BEZ27" s="18"/>
      <c r="BFA27" s="18"/>
      <c r="BFB27" s="18"/>
      <c r="BFC27" s="18"/>
      <c r="BFD27" s="18"/>
      <c r="BFE27" s="18"/>
      <c r="BFF27" s="18"/>
      <c r="BFG27" s="18"/>
      <c r="BFH27" s="18"/>
      <c r="BFI27" s="18"/>
      <c r="BFJ27" s="18"/>
      <c r="BFK27" s="18"/>
      <c r="BFL27" s="18"/>
      <c r="BFM27" s="18"/>
      <c r="BFN27" s="18"/>
      <c r="BFO27" s="18"/>
      <c r="BFP27" s="18"/>
      <c r="BFQ27" s="18"/>
      <c r="BFR27" s="18"/>
      <c r="BFS27" s="18"/>
      <c r="BFT27" s="18"/>
      <c r="BFU27" s="18"/>
      <c r="BFV27" s="18"/>
      <c r="BFW27" s="18"/>
      <c r="BFX27" s="18"/>
      <c r="BFY27" s="18"/>
      <c r="BFZ27" s="18"/>
      <c r="BGA27" s="18"/>
      <c r="BGB27" s="18"/>
      <c r="BGC27" s="18"/>
      <c r="BGD27" s="18"/>
      <c r="BGE27" s="18"/>
      <c r="BGF27" s="18"/>
      <c r="BGG27" s="18"/>
      <c r="BGH27" s="18"/>
      <c r="BGI27" s="18"/>
      <c r="BGJ27" s="18"/>
      <c r="BGK27" s="18"/>
      <c r="BGL27" s="18"/>
      <c r="BGM27" s="18"/>
      <c r="BGN27" s="18"/>
      <c r="BGO27" s="18"/>
      <c r="BGP27" s="18"/>
      <c r="BGQ27" s="18"/>
      <c r="BGR27" s="18"/>
      <c r="BGS27" s="18"/>
      <c r="BGT27" s="18"/>
      <c r="BGU27" s="18"/>
      <c r="BGV27" s="18"/>
      <c r="BGW27" s="18"/>
      <c r="BGX27" s="18"/>
      <c r="BGY27" s="18"/>
      <c r="BGZ27" s="18"/>
      <c r="BHA27" s="18"/>
      <c r="BHB27" s="18"/>
      <c r="BHC27" s="18"/>
      <c r="BHD27" s="18"/>
      <c r="BHE27" s="18"/>
      <c r="BHF27" s="18"/>
      <c r="BHG27" s="18"/>
      <c r="BHH27" s="18"/>
      <c r="BHI27" s="18"/>
      <c r="BHJ27" s="18"/>
      <c r="BHK27" s="18"/>
      <c r="BHL27" s="18"/>
      <c r="BHM27" s="18"/>
      <c r="BHN27" s="18"/>
      <c r="BHO27" s="18"/>
      <c r="BHP27" s="18"/>
      <c r="BHQ27" s="18"/>
      <c r="BHR27" s="18"/>
      <c r="BHS27" s="18"/>
      <c r="BHT27" s="18"/>
      <c r="BHU27" s="18"/>
      <c r="BHV27" s="18"/>
      <c r="BHW27" s="18"/>
      <c r="BHX27" s="18"/>
      <c r="BHY27" s="18"/>
      <c r="BHZ27" s="18"/>
      <c r="BIA27" s="18"/>
      <c r="BIB27" s="18"/>
      <c r="BIC27" s="18"/>
      <c r="BID27" s="18"/>
      <c r="BIE27" s="18"/>
      <c r="BIF27" s="18"/>
      <c r="BIG27" s="18"/>
      <c r="BIH27" s="18"/>
      <c r="BII27" s="18"/>
      <c r="BIJ27" s="18"/>
      <c r="BIK27" s="18"/>
      <c r="BIL27" s="18"/>
      <c r="BIM27" s="18"/>
      <c r="BIN27" s="18"/>
      <c r="BIO27" s="18"/>
      <c r="BIP27" s="18"/>
      <c r="BIQ27" s="18"/>
      <c r="BIR27" s="18"/>
      <c r="BIS27" s="18"/>
      <c r="BIT27" s="18"/>
      <c r="BIU27" s="18"/>
      <c r="BIV27" s="18"/>
      <c r="BIW27" s="18"/>
      <c r="BIX27" s="18"/>
      <c r="BIY27" s="18"/>
      <c r="BIZ27" s="18"/>
      <c r="BJA27" s="18"/>
      <c r="BJB27" s="18"/>
      <c r="BJC27" s="18"/>
      <c r="BJD27" s="18"/>
      <c r="BJE27" s="18"/>
      <c r="BJF27" s="18"/>
      <c r="BJG27" s="18"/>
      <c r="BJH27" s="18"/>
      <c r="BJI27" s="18"/>
      <c r="BJJ27" s="18"/>
      <c r="BJK27" s="18"/>
      <c r="BJL27" s="18"/>
      <c r="BJM27" s="18"/>
      <c r="BJN27" s="18"/>
      <c r="BJO27" s="18"/>
      <c r="BJP27" s="18"/>
      <c r="BJQ27" s="18"/>
      <c r="BJR27" s="18"/>
      <c r="BJS27" s="18"/>
      <c r="BJT27" s="18"/>
      <c r="BJU27" s="18"/>
      <c r="BJV27" s="18"/>
      <c r="BJW27" s="18"/>
      <c r="BJX27" s="18"/>
      <c r="BJY27" s="18"/>
      <c r="BJZ27" s="18"/>
      <c r="BKA27" s="18"/>
      <c r="BKB27" s="18"/>
      <c r="BKC27" s="18"/>
      <c r="BKD27" s="18"/>
      <c r="BKE27" s="18"/>
      <c r="BKF27" s="18"/>
      <c r="BKG27" s="18"/>
      <c r="BKH27" s="18"/>
      <c r="BKI27" s="18"/>
      <c r="BKJ27" s="18"/>
      <c r="BKK27" s="18"/>
      <c r="BKL27" s="18"/>
      <c r="BKM27" s="18"/>
      <c r="BKN27" s="18"/>
      <c r="BKO27" s="18"/>
      <c r="BKP27" s="18"/>
      <c r="BKQ27" s="18"/>
      <c r="BKR27" s="18"/>
      <c r="BKS27" s="18"/>
      <c r="BKT27" s="18"/>
      <c r="BKU27" s="18"/>
      <c r="BKV27" s="18"/>
      <c r="BKW27" s="18"/>
      <c r="BKX27" s="18"/>
      <c r="BKY27" s="18"/>
      <c r="BKZ27" s="18"/>
      <c r="BLA27" s="18"/>
      <c r="BLB27" s="18"/>
      <c r="BLC27" s="18"/>
      <c r="BLD27" s="18"/>
      <c r="BLE27" s="18"/>
      <c r="BLF27" s="18"/>
      <c r="BLG27" s="18"/>
      <c r="BLH27" s="18"/>
      <c r="BLI27" s="18"/>
      <c r="BLJ27" s="18"/>
      <c r="BLK27" s="18"/>
      <c r="BLL27" s="18"/>
      <c r="BLM27" s="18"/>
      <c r="BLN27" s="18"/>
      <c r="BLO27" s="18"/>
      <c r="BLP27" s="18"/>
      <c r="BLQ27" s="18"/>
      <c r="BLR27" s="18"/>
      <c r="BLS27" s="18"/>
      <c r="BLT27" s="18"/>
      <c r="BLU27" s="18"/>
      <c r="BLV27" s="18"/>
      <c r="BLW27" s="18"/>
      <c r="BLX27" s="18"/>
      <c r="BLY27" s="18"/>
      <c r="BLZ27" s="18"/>
      <c r="BMA27" s="18"/>
      <c r="BMB27" s="18"/>
      <c r="BMC27" s="18"/>
      <c r="BMD27" s="18"/>
      <c r="BME27" s="18"/>
      <c r="BMF27" s="18"/>
      <c r="BMG27" s="18"/>
      <c r="BMH27" s="18"/>
      <c r="BMI27" s="18"/>
      <c r="BMJ27" s="18"/>
      <c r="BMK27" s="18"/>
      <c r="BML27" s="18"/>
      <c r="BMM27" s="18"/>
      <c r="BMN27" s="18"/>
      <c r="BMO27" s="18"/>
      <c r="BMP27" s="18"/>
      <c r="BMQ27" s="18"/>
      <c r="BMR27" s="18"/>
      <c r="BMS27" s="18"/>
      <c r="BMT27" s="18"/>
    </row>
    <row r="28" spans="1:1710" s="115" customFormat="1" ht="16.149999999999999" customHeight="1" x14ac:dyDescent="0.2">
      <c r="A28" s="304" t="s">
        <v>310</v>
      </c>
      <c r="B28" s="300"/>
      <c r="C28" s="349"/>
      <c r="D28" s="32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IS28" s="18"/>
      <c r="IT28" s="18"/>
      <c r="IU28" s="18"/>
      <c r="IV28" s="18"/>
      <c r="IW28" s="18"/>
      <c r="IX28" s="18"/>
      <c r="IY28" s="18"/>
      <c r="IZ28" s="18"/>
      <c r="JA28" s="18"/>
      <c r="JB28" s="18"/>
      <c r="JC28" s="18"/>
      <c r="JD28" s="18"/>
      <c r="JE28" s="18"/>
      <c r="JF28" s="18"/>
      <c r="JG28" s="18"/>
      <c r="JH28" s="18"/>
      <c r="JI28" s="18"/>
      <c r="JJ28" s="18"/>
      <c r="JK28" s="18"/>
      <c r="JL28" s="18"/>
      <c r="JM28" s="18"/>
      <c r="JN28" s="18"/>
      <c r="JO28" s="18"/>
      <c r="JP28" s="18"/>
      <c r="JQ28" s="18"/>
      <c r="JR28" s="18"/>
      <c r="JS28" s="18"/>
      <c r="JT28" s="18"/>
      <c r="JU28" s="18"/>
      <c r="JV28" s="18"/>
      <c r="JW28" s="18"/>
      <c r="JX28" s="18"/>
      <c r="JY28" s="18"/>
      <c r="JZ28" s="18"/>
      <c r="KA28" s="18"/>
      <c r="KB28" s="18"/>
      <c r="KC28" s="18"/>
      <c r="KD28" s="18"/>
      <c r="KE28" s="18"/>
      <c r="KF28" s="18"/>
      <c r="KG28" s="18"/>
      <c r="KH28" s="18"/>
      <c r="KI28" s="18"/>
      <c r="KJ28" s="18"/>
      <c r="KK28" s="18"/>
      <c r="KL28" s="18"/>
      <c r="KM28" s="18"/>
      <c r="KN28" s="18"/>
      <c r="KO28" s="18"/>
      <c r="KP28" s="18"/>
      <c r="KQ28" s="18"/>
      <c r="KR28" s="18"/>
      <c r="KS28" s="18"/>
      <c r="KT28" s="18"/>
      <c r="KU28" s="18"/>
      <c r="KV28" s="18"/>
      <c r="KW28" s="18"/>
      <c r="KX28" s="18"/>
      <c r="KY28" s="18"/>
      <c r="KZ28" s="18"/>
      <c r="LA28" s="18"/>
      <c r="LB28" s="18"/>
      <c r="LC28" s="18"/>
      <c r="LD28" s="18"/>
      <c r="LE28" s="18"/>
      <c r="LF28" s="18"/>
      <c r="LG28" s="18"/>
      <c r="LH28" s="18"/>
      <c r="LI28" s="18"/>
      <c r="LJ28" s="18"/>
      <c r="LK28" s="18"/>
      <c r="LL28" s="18"/>
      <c r="LM28" s="18"/>
      <c r="LN28" s="18"/>
      <c r="LO28" s="18"/>
      <c r="LP28" s="18"/>
      <c r="LQ28" s="18"/>
      <c r="LR28" s="18"/>
      <c r="LS28" s="18"/>
      <c r="LT28" s="18"/>
      <c r="LU28" s="18"/>
      <c r="LV28" s="18"/>
      <c r="LW28" s="18"/>
      <c r="LX28" s="18"/>
      <c r="LY28" s="18"/>
      <c r="LZ28" s="18"/>
      <c r="MA28" s="18"/>
      <c r="MB28" s="18"/>
      <c r="MC28" s="18"/>
      <c r="MD28" s="18"/>
      <c r="ME28" s="18"/>
      <c r="MF28" s="18"/>
      <c r="MG28" s="18"/>
      <c r="MH28" s="18"/>
      <c r="MI28" s="18"/>
      <c r="MJ28" s="18"/>
      <c r="MK28" s="18"/>
      <c r="ML28" s="18"/>
      <c r="MM28" s="18"/>
      <c r="MN28" s="18"/>
      <c r="MO28" s="18"/>
      <c r="MP28" s="18"/>
      <c r="MQ28" s="18"/>
      <c r="MR28" s="18"/>
      <c r="MS28" s="18"/>
      <c r="MT28" s="18"/>
      <c r="MU28" s="18"/>
      <c r="MV28" s="18"/>
      <c r="MW28" s="18"/>
      <c r="MX28" s="18"/>
      <c r="MY28" s="18"/>
      <c r="MZ28" s="18"/>
      <c r="NA28" s="18"/>
      <c r="NB28" s="18"/>
      <c r="NC28" s="18"/>
      <c r="ND28" s="18"/>
      <c r="NE28" s="18"/>
      <c r="NF28" s="18"/>
      <c r="NG28" s="18"/>
      <c r="NH28" s="18"/>
      <c r="NI28" s="18"/>
      <c r="NJ28" s="18"/>
      <c r="NK28" s="18"/>
      <c r="NL28" s="18"/>
      <c r="NM28" s="18"/>
      <c r="NN28" s="18"/>
      <c r="NO28" s="18"/>
      <c r="NP28" s="18"/>
      <c r="NQ28" s="18"/>
      <c r="NR28" s="18"/>
      <c r="NS28" s="18"/>
      <c r="NT28" s="18"/>
      <c r="NU28" s="18"/>
      <c r="NV28" s="18"/>
      <c r="NW28" s="18"/>
      <c r="NX28" s="18"/>
      <c r="NY28" s="18"/>
      <c r="NZ28" s="18"/>
      <c r="OA28" s="18"/>
      <c r="OB28" s="18"/>
      <c r="OC28" s="18"/>
      <c r="OD28" s="18"/>
      <c r="OE28" s="18"/>
      <c r="OF28" s="18"/>
      <c r="OG28" s="18"/>
      <c r="OH28" s="18"/>
      <c r="OI28" s="18"/>
      <c r="OJ28" s="18"/>
      <c r="OK28" s="18"/>
      <c r="OL28" s="18"/>
      <c r="OM28" s="18"/>
      <c r="ON28" s="18"/>
      <c r="OO28" s="18"/>
      <c r="OP28" s="18"/>
      <c r="OQ28" s="18"/>
      <c r="OR28" s="18"/>
      <c r="OS28" s="18"/>
      <c r="OT28" s="18"/>
      <c r="OU28" s="18"/>
      <c r="OV28" s="18"/>
      <c r="OW28" s="18"/>
      <c r="OX28" s="18"/>
      <c r="OY28" s="18"/>
      <c r="OZ28" s="18"/>
      <c r="PA28" s="18"/>
      <c r="PB28" s="18"/>
      <c r="PC28" s="18"/>
      <c r="PD28" s="18"/>
      <c r="PE28" s="18"/>
      <c r="PF28" s="18"/>
      <c r="PG28" s="18"/>
      <c r="PH28" s="18"/>
      <c r="PI28" s="18"/>
      <c r="PJ28" s="18"/>
      <c r="PK28" s="18"/>
      <c r="PL28" s="18"/>
      <c r="PM28" s="18"/>
      <c r="PN28" s="18"/>
      <c r="PO28" s="18"/>
      <c r="PP28" s="18"/>
      <c r="PQ28" s="18"/>
      <c r="PR28" s="18"/>
      <c r="PS28" s="18"/>
      <c r="PT28" s="18"/>
      <c r="PU28" s="18"/>
      <c r="PV28" s="18"/>
      <c r="PW28" s="18"/>
      <c r="PX28" s="18"/>
      <c r="PY28" s="18"/>
      <c r="PZ28" s="18"/>
      <c r="QA28" s="18"/>
      <c r="QB28" s="18"/>
      <c r="QC28" s="18"/>
      <c r="QD28" s="18"/>
      <c r="QE28" s="18"/>
      <c r="QF28" s="18"/>
      <c r="QG28" s="18"/>
      <c r="QH28" s="18"/>
      <c r="QI28" s="18"/>
      <c r="QJ28" s="18"/>
      <c r="QK28" s="18"/>
      <c r="QL28" s="18"/>
      <c r="QM28" s="18"/>
      <c r="QN28" s="18"/>
      <c r="QO28" s="18"/>
      <c r="QP28" s="18"/>
      <c r="QQ28" s="18"/>
      <c r="QR28" s="18"/>
      <c r="QS28" s="18"/>
      <c r="QT28" s="18"/>
      <c r="QU28" s="18"/>
      <c r="QV28" s="18"/>
      <c r="QW28" s="18"/>
      <c r="QX28" s="18"/>
      <c r="QY28" s="18"/>
      <c r="QZ28" s="18"/>
      <c r="RA28" s="18"/>
      <c r="RB28" s="18"/>
      <c r="RC28" s="18"/>
      <c r="RD28" s="18"/>
      <c r="RE28" s="18"/>
      <c r="RF28" s="18"/>
      <c r="RG28" s="18"/>
      <c r="RH28" s="18"/>
      <c r="RI28" s="18"/>
      <c r="RJ28" s="18"/>
      <c r="RK28" s="18"/>
      <c r="RL28" s="18"/>
      <c r="RM28" s="18"/>
      <c r="RN28" s="18"/>
      <c r="RO28" s="18"/>
      <c r="RP28" s="18"/>
      <c r="RQ28" s="18"/>
      <c r="RR28" s="18"/>
      <c r="RS28" s="18"/>
      <c r="RT28" s="18"/>
      <c r="RU28" s="18"/>
      <c r="RV28" s="18"/>
      <c r="RW28" s="18"/>
      <c r="RX28" s="18"/>
      <c r="RY28" s="18"/>
      <c r="RZ28" s="18"/>
      <c r="SA28" s="18"/>
      <c r="SB28" s="18"/>
      <c r="SC28" s="18"/>
      <c r="SD28" s="18"/>
      <c r="SE28" s="18"/>
      <c r="SF28" s="18"/>
      <c r="SG28" s="18"/>
      <c r="SH28" s="18"/>
      <c r="SI28" s="18"/>
      <c r="SJ28" s="18"/>
      <c r="SK28" s="18"/>
      <c r="SL28" s="18"/>
      <c r="SM28" s="18"/>
      <c r="SN28" s="18"/>
      <c r="SO28" s="18"/>
      <c r="SP28" s="18"/>
      <c r="SQ28" s="18"/>
      <c r="SR28" s="18"/>
      <c r="SS28" s="18"/>
      <c r="ST28" s="18"/>
      <c r="SU28" s="18"/>
      <c r="SV28" s="18"/>
      <c r="SW28" s="18"/>
      <c r="SX28" s="18"/>
      <c r="SY28" s="18"/>
      <c r="SZ28" s="18"/>
      <c r="TA28" s="18"/>
      <c r="TB28" s="18"/>
      <c r="TC28" s="18"/>
      <c r="TD28" s="18"/>
      <c r="TE28" s="18"/>
      <c r="TF28" s="18"/>
      <c r="TG28" s="18"/>
      <c r="TH28" s="18"/>
      <c r="TI28" s="18"/>
      <c r="TJ28" s="18"/>
      <c r="TK28" s="18"/>
      <c r="TL28" s="18"/>
      <c r="TM28" s="18"/>
      <c r="TN28" s="18"/>
      <c r="TO28" s="18"/>
      <c r="TP28" s="18"/>
      <c r="TQ28" s="18"/>
      <c r="TR28" s="18"/>
      <c r="TS28" s="18"/>
      <c r="TT28" s="18"/>
      <c r="TU28" s="18"/>
      <c r="TV28" s="18"/>
      <c r="TW28" s="18"/>
      <c r="TX28" s="18"/>
      <c r="TY28" s="18"/>
      <c r="TZ28" s="18"/>
      <c r="UA28" s="18"/>
      <c r="UB28" s="18"/>
      <c r="UC28" s="18"/>
      <c r="UD28" s="18"/>
      <c r="UE28" s="18"/>
      <c r="UF28" s="18"/>
      <c r="UG28" s="18"/>
      <c r="UH28" s="18"/>
      <c r="UI28" s="18"/>
      <c r="UJ28" s="18"/>
      <c r="UK28" s="18"/>
      <c r="UL28" s="18"/>
      <c r="UM28" s="18"/>
      <c r="UN28" s="18"/>
      <c r="UO28" s="18"/>
      <c r="UP28" s="18"/>
      <c r="UQ28" s="18"/>
      <c r="UR28" s="18"/>
      <c r="US28" s="18"/>
      <c r="UT28" s="18"/>
      <c r="UU28" s="18"/>
      <c r="UV28" s="18"/>
      <c r="UW28" s="18"/>
      <c r="UX28" s="18"/>
      <c r="UY28" s="18"/>
      <c r="UZ28" s="18"/>
      <c r="VA28" s="18"/>
      <c r="VB28" s="18"/>
      <c r="VC28" s="18"/>
      <c r="VD28" s="18"/>
      <c r="VE28" s="18"/>
      <c r="VF28" s="18"/>
      <c r="VG28" s="18"/>
      <c r="VH28" s="18"/>
      <c r="VI28" s="18"/>
      <c r="VJ28" s="18"/>
      <c r="VK28" s="18"/>
      <c r="VL28" s="18"/>
      <c r="VM28" s="18"/>
      <c r="VN28" s="18"/>
      <c r="VO28" s="18"/>
      <c r="VP28" s="18"/>
      <c r="VQ28" s="18"/>
      <c r="VR28" s="18"/>
      <c r="VS28" s="18"/>
      <c r="VT28" s="18"/>
      <c r="VU28" s="18"/>
      <c r="VV28" s="18"/>
      <c r="VW28" s="18"/>
      <c r="VX28" s="18"/>
      <c r="VY28" s="18"/>
      <c r="VZ28" s="18"/>
      <c r="WA28" s="18"/>
      <c r="WB28" s="18"/>
      <c r="WC28" s="18"/>
      <c r="WD28" s="18"/>
      <c r="WE28" s="18"/>
      <c r="WF28" s="18"/>
      <c r="WG28" s="18"/>
      <c r="WH28" s="18"/>
      <c r="WI28" s="18"/>
      <c r="WJ28" s="18"/>
      <c r="WK28" s="18"/>
      <c r="WL28" s="18"/>
      <c r="WM28" s="18"/>
      <c r="WN28" s="18"/>
      <c r="WO28" s="18"/>
      <c r="WP28" s="18"/>
      <c r="WQ28" s="18"/>
      <c r="WR28" s="18"/>
      <c r="WS28" s="18"/>
      <c r="WT28" s="18"/>
      <c r="WU28" s="18"/>
      <c r="WV28" s="18"/>
      <c r="WW28" s="18"/>
      <c r="WX28" s="18"/>
      <c r="WY28" s="18"/>
      <c r="WZ28" s="18"/>
      <c r="XA28" s="18"/>
      <c r="XB28" s="18"/>
      <c r="XC28" s="18"/>
      <c r="XD28" s="18"/>
      <c r="XE28" s="18"/>
      <c r="XF28" s="18"/>
      <c r="XG28" s="18"/>
      <c r="XH28" s="18"/>
      <c r="XI28" s="18"/>
      <c r="XJ28" s="18"/>
      <c r="XK28" s="18"/>
      <c r="XL28" s="18"/>
      <c r="XM28" s="18"/>
      <c r="XN28" s="18"/>
      <c r="XO28" s="18"/>
      <c r="XP28" s="18"/>
      <c r="XQ28" s="18"/>
      <c r="XR28" s="18"/>
      <c r="XS28" s="18"/>
      <c r="XT28" s="18"/>
      <c r="XU28" s="18"/>
      <c r="XV28" s="18"/>
      <c r="XW28" s="18"/>
      <c r="XX28" s="18"/>
      <c r="XY28" s="18"/>
      <c r="XZ28" s="18"/>
      <c r="YA28" s="18"/>
      <c r="YB28" s="18"/>
      <c r="YC28" s="18"/>
      <c r="YD28" s="18"/>
      <c r="YE28" s="18"/>
      <c r="YF28" s="18"/>
      <c r="YG28" s="18"/>
      <c r="YH28" s="18"/>
      <c r="YI28" s="18"/>
      <c r="YJ28" s="18"/>
      <c r="YK28" s="18"/>
      <c r="YL28" s="18"/>
      <c r="YM28" s="18"/>
      <c r="YN28" s="18"/>
      <c r="YO28" s="18"/>
      <c r="YP28" s="18"/>
      <c r="YQ28" s="18"/>
      <c r="YR28" s="18"/>
      <c r="YS28" s="18"/>
      <c r="YT28" s="18"/>
      <c r="YU28" s="18"/>
      <c r="YV28" s="18"/>
      <c r="YW28" s="18"/>
      <c r="YX28" s="18"/>
      <c r="YY28" s="18"/>
      <c r="YZ28" s="18"/>
      <c r="ZA28" s="18"/>
      <c r="ZB28" s="18"/>
      <c r="ZC28" s="18"/>
      <c r="ZD28" s="18"/>
      <c r="ZE28" s="18"/>
      <c r="ZF28" s="18"/>
      <c r="ZG28" s="18"/>
      <c r="ZH28" s="18"/>
      <c r="ZI28" s="18"/>
      <c r="ZJ28" s="18"/>
      <c r="ZK28" s="18"/>
      <c r="ZL28" s="18"/>
      <c r="ZM28" s="18"/>
      <c r="ZN28" s="18"/>
      <c r="ZO28" s="18"/>
      <c r="ZP28" s="18"/>
      <c r="ZQ28" s="18"/>
      <c r="ZR28" s="18"/>
      <c r="ZS28" s="18"/>
      <c r="ZT28" s="18"/>
      <c r="ZU28" s="18"/>
      <c r="ZV28" s="18"/>
      <c r="ZW28" s="18"/>
      <c r="ZX28" s="18"/>
      <c r="ZY28" s="18"/>
      <c r="ZZ28" s="18"/>
      <c r="AAA28" s="18"/>
      <c r="AAB28" s="18"/>
      <c r="AAC28" s="18"/>
      <c r="AAD28" s="18"/>
      <c r="AAE28" s="18"/>
      <c r="AAF28" s="18"/>
      <c r="AAG28" s="18"/>
      <c r="AAH28" s="18"/>
      <c r="AAI28" s="18"/>
      <c r="AAJ28" s="18"/>
      <c r="AAK28" s="18"/>
      <c r="AAL28" s="18"/>
      <c r="AAM28" s="18"/>
      <c r="AAN28" s="18"/>
      <c r="AAO28" s="18"/>
      <c r="AAP28" s="18"/>
      <c r="AAQ28" s="18"/>
      <c r="AAR28" s="18"/>
      <c r="AAS28" s="18"/>
      <c r="AAT28" s="18"/>
      <c r="AAU28" s="18"/>
      <c r="AAV28" s="18"/>
      <c r="AAW28" s="18"/>
      <c r="AAX28" s="18"/>
      <c r="AAY28" s="18"/>
      <c r="AAZ28" s="18"/>
      <c r="ABA28" s="18"/>
      <c r="ABB28" s="18"/>
      <c r="ABC28" s="18"/>
      <c r="ABD28" s="18"/>
      <c r="ABE28" s="18"/>
      <c r="ABF28" s="18"/>
      <c r="ABG28" s="18"/>
      <c r="ABH28" s="18"/>
      <c r="ABI28" s="18"/>
      <c r="ABJ28" s="18"/>
      <c r="ABK28" s="18"/>
      <c r="ABL28" s="18"/>
      <c r="ABM28" s="18"/>
      <c r="ABN28" s="18"/>
      <c r="ABO28" s="18"/>
      <c r="ABP28" s="18"/>
      <c r="ABQ28" s="18"/>
      <c r="ABR28" s="18"/>
      <c r="ABS28" s="18"/>
      <c r="ABT28" s="18"/>
      <c r="ABU28" s="18"/>
      <c r="ABV28" s="18"/>
      <c r="ABW28" s="18"/>
      <c r="ABX28" s="18"/>
      <c r="ABY28" s="18"/>
      <c r="ABZ28" s="18"/>
      <c r="ACA28" s="18"/>
      <c r="ACB28" s="18"/>
      <c r="ACC28" s="18"/>
      <c r="ACD28" s="18"/>
      <c r="ACE28" s="18"/>
      <c r="ACF28" s="18"/>
      <c r="ACG28" s="18"/>
      <c r="ACH28" s="18"/>
      <c r="ACI28" s="18"/>
      <c r="ACJ28" s="18"/>
      <c r="ACK28" s="18"/>
      <c r="ACL28" s="18"/>
      <c r="ACM28" s="18"/>
      <c r="ACN28" s="18"/>
      <c r="ACO28" s="18"/>
      <c r="ACP28" s="18"/>
      <c r="ACQ28" s="18"/>
      <c r="ACR28" s="18"/>
      <c r="ACS28" s="18"/>
      <c r="ACT28" s="18"/>
      <c r="ACU28" s="18"/>
      <c r="ACV28" s="18"/>
      <c r="ACW28" s="18"/>
      <c r="ACX28" s="18"/>
      <c r="ACY28" s="18"/>
      <c r="ACZ28" s="18"/>
      <c r="ADA28" s="18"/>
      <c r="ADB28" s="18"/>
      <c r="ADC28" s="18"/>
      <c r="ADD28" s="18"/>
      <c r="ADE28" s="18"/>
      <c r="ADF28" s="18"/>
      <c r="ADG28" s="18"/>
      <c r="ADH28" s="18"/>
      <c r="ADI28" s="18"/>
      <c r="ADJ28" s="18"/>
      <c r="ADK28" s="18"/>
      <c r="ADL28" s="18"/>
      <c r="ADM28" s="18"/>
      <c r="ADN28" s="18"/>
      <c r="ADO28" s="18"/>
      <c r="ADP28" s="18"/>
      <c r="ADQ28" s="18"/>
      <c r="ADR28" s="18"/>
      <c r="ADS28" s="18"/>
      <c r="ADT28" s="18"/>
      <c r="ADU28" s="18"/>
      <c r="ADV28" s="18"/>
      <c r="ADW28" s="18"/>
      <c r="ADX28" s="18"/>
      <c r="ADY28" s="18"/>
      <c r="ADZ28" s="18"/>
      <c r="AEA28" s="18"/>
      <c r="AEB28" s="18"/>
      <c r="AEC28" s="18"/>
      <c r="AED28" s="18"/>
      <c r="AEE28" s="18"/>
      <c r="AEF28" s="18"/>
      <c r="AEG28" s="18"/>
      <c r="AEH28" s="18"/>
      <c r="AEI28" s="18"/>
      <c r="AEJ28" s="18"/>
      <c r="AEK28" s="18"/>
      <c r="AEL28" s="18"/>
      <c r="AEM28" s="18"/>
      <c r="AEN28" s="18"/>
      <c r="AEO28" s="18"/>
      <c r="AEP28" s="18"/>
      <c r="AEQ28" s="18"/>
      <c r="AER28" s="18"/>
      <c r="AES28" s="18"/>
      <c r="AET28" s="18"/>
      <c r="AEU28" s="18"/>
      <c r="AEV28" s="18"/>
      <c r="AEW28" s="18"/>
      <c r="AEX28" s="18"/>
      <c r="AEY28" s="18"/>
      <c r="AEZ28" s="18"/>
      <c r="AFA28" s="18"/>
      <c r="AFB28" s="18"/>
      <c r="AFC28" s="18"/>
      <c r="AFD28" s="18"/>
      <c r="AFE28" s="18"/>
      <c r="AFF28" s="18"/>
      <c r="AFG28" s="18"/>
      <c r="AFH28" s="18"/>
      <c r="AFI28" s="18"/>
      <c r="AFJ28" s="18"/>
      <c r="AFK28" s="18"/>
      <c r="AFL28" s="18"/>
      <c r="AFM28" s="18"/>
      <c r="AFN28" s="18"/>
      <c r="AFO28" s="18"/>
      <c r="AFP28" s="18"/>
      <c r="AFQ28" s="18"/>
      <c r="AFR28" s="18"/>
      <c r="AFS28" s="18"/>
      <c r="AFT28" s="18"/>
      <c r="AFU28" s="18"/>
      <c r="AFV28" s="18"/>
      <c r="AFW28" s="18"/>
      <c r="AFX28" s="18"/>
      <c r="AFY28" s="18"/>
      <c r="AFZ28" s="18"/>
      <c r="AGA28" s="18"/>
      <c r="AGB28" s="18"/>
      <c r="AGC28" s="18"/>
      <c r="AGD28" s="18"/>
      <c r="AGE28" s="18"/>
      <c r="AGF28" s="18"/>
      <c r="AGG28" s="18"/>
      <c r="AGH28" s="18"/>
      <c r="AGI28" s="18"/>
      <c r="AGJ28" s="18"/>
      <c r="AGK28" s="18"/>
      <c r="AGL28" s="18"/>
      <c r="AGM28" s="18"/>
      <c r="AGN28" s="18"/>
      <c r="AGO28" s="18"/>
      <c r="AGP28" s="18"/>
      <c r="AGQ28" s="18"/>
      <c r="AGR28" s="18"/>
      <c r="AGS28" s="18"/>
      <c r="AGT28" s="18"/>
      <c r="AGU28" s="18"/>
      <c r="AGV28" s="18"/>
      <c r="AGW28" s="18"/>
      <c r="AGX28" s="18"/>
      <c r="AGY28" s="18"/>
      <c r="AGZ28" s="18"/>
      <c r="AHA28" s="18"/>
      <c r="AHB28" s="18"/>
      <c r="AHC28" s="18"/>
      <c r="AHD28" s="18"/>
      <c r="AHE28" s="18"/>
      <c r="AHF28" s="18"/>
      <c r="AHG28" s="18"/>
      <c r="AHH28" s="18"/>
      <c r="AHI28" s="18"/>
      <c r="AHJ28" s="18"/>
      <c r="AHK28" s="18"/>
      <c r="AHL28" s="18"/>
      <c r="AHM28" s="18"/>
      <c r="AHN28" s="18"/>
      <c r="AHO28" s="18"/>
      <c r="AHP28" s="18"/>
      <c r="AHQ28" s="18"/>
      <c r="AHR28" s="18"/>
      <c r="AHS28" s="18"/>
      <c r="AHT28" s="18"/>
      <c r="AHU28" s="18"/>
      <c r="AHV28" s="18"/>
      <c r="AHW28" s="18"/>
      <c r="AHX28" s="18"/>
      <c r="AHY28" s="18"/>
      <c r="AHZ28" s="18"/>
      <c r="AIA28" s="18"/>
      <c r="AIB28" s="18"/>
      <c r="AIC28" s="18"/>
      <c r="AID28" s="18"/>
      <c r="AIE28" s="18"/>
      <c r="AIF28" s="18"/>
      <c r="AIG28" s="18"/>
      <c r="AIH28" s="18"/>
      <c r="AII28" s="18"/>
      <c r="AIJ28" s="18"/>
      <c r="AIK28" s="18"/>
      <c r="AIL28" s="18"/>
      <c r="AIM28" s="18"/>
      <c r="AIN28" s="18"/>
      <c r="AIO28" s="18"/>
      <c r="AIP28" s="18"/>
      <c r="AIQ28" s="18"/>
      <c r="AIR28" s="18"/>
      <c r="AIS28" s="18"/>
      <c r="AIT28" s="18"/>
      <c r="AIU28" s="18"/>
      <c r="AIV28" s="18"/>
      <c r="AIW28" s="18"/>
      <c r="AIX28" s="18"/>
      <c r="AIY28" s="18"/>
      <c r="AIZ28" s="18"/>
      <c r="AJA28" s="18"/>
      <c r="AJB28" s="18"/>
      <c r="AJC28" s="18"/>
      <c r="AJD28" s="18"/>
      <c r="AJE28" s="18"/>
      <c r="AJF28" s="18"/>
      <c r="AJG28" s="18"/>
      <c r="AJH28" s="18"/>
      <c r="AJI28" s="18"/>
      <c r="AJJ28" s="18"/>
      <c r="AJK28" s="18"/>
      <c r="AJL28" s="18"/>
      <c r="AJM28" s="18"/>
      <c r="AJN28" s="18"/>
      <c r="AJO28" s="18"/>
      <c r="AJP28" s="18"/>
      <c r="AJQ28" s="18"/>
      <c r="AJR28" s="18"/>
      <c r="AJS28" s="18"/>
      <c r="AJT28" s="18"/>
      <c r="AJU28" s="18"/>
      <c r="AJV28" s="18"/>
      <c r="AJW28" s="18"/>
      <c r="AJX28" s="18"/>
      <c r="AJY28" s="18"/>
      <c r="AJZ28" s="18"/>
      <c r="AKA28" s="18"/>
      <c r="AKB28" s="18"/>
      <c r="AKC28" s="18"/>
      <c r="AKD28" s="18"/>
      <c r="AKE28" s="18"/>
      <c r="AKF28" s="18"/>
      <c r="AKG28" s="18"/>
      <c r="AKH28" s="18"/>
      <c r="AKI28" s="18"/>
      <c r="AKJ28" s="18"/>
      <c r="AKK28" s="18"/>
      <c r="AKL28" s="18"/>
      <c r="AKM28" s="18"/>
      <c r="AKN28" s="18"/>
      <c r="AKO28" s="18"/>
      <c r="AKP28" s="18"/>
      <c r="AKQ28" s="18"/>
      <c r="AKR28" s="18"/>
      <c r="AKS28" s="18"/>
      <c r="AKT28" s="18"/>
      <c r="AKU28" s="18"/>
      <c r="AKV28" s="18"/>
      <c r="AKW28" s="18"/>
      <c r="AKX28" s="18"/>
      <c r="AKY28" s="18"/>
      <c r="AKZ28" s="18"/>
      <c r="ALA28" s="18"/>
      <c r="ALB28" s="18"/>
      <c r="ALC28" s="18"/>
      <c r="ALD28" s="18"/>
      <c r="ALE28" s="18"/>
      <c r="ALF28" s="18"/>
      <c r="ALG28" s="18"/>
      <c r="ALH28" s="18"/>
      <c r="ALI28" s="18"/>
      <c r="ALJ28" s="18"/>
      <c r="ALK28" s="18"/>
      <c r="ALL28" s="18"/>
      <c r="ALM28" s="18"/>
      <c r="ALN28" s="18"/>
      <c r="ALO28" s="18"/>
      <c r="ALP28" s="18"/>
      <c r="ALQ28" s="18"/>
      <c r="ALR28" s="18"/>
      <c r="ALS28" s="18"/>
      <c r="ALT28" s="18"/>
      <c r="ALU28" s="18"/>
      <c r="ALV28" s="18"/>
      <c r="ALW28" s="18"/>
      <c r="ALX28" s="18"/>
      <c r="ALY28" s="18"/>
      <c r="ALZ28" s="18"/>
      <c r="AMA28" s="18"/>
      <c r="AMB28" s="18"/>
      <c r="AMC28" s="18"/>
      <c r="AMD28" s="18"/>
      <c r="AME28" s="18"/>
      <c r="AMF28" s="18"/>
      <c r="AMG28" s="18"/>
      <c r="AMH28" s="18"/>
      <c r="AMI28" s="18"/>
      <c r="AMJ28" s="18"/>
      <c r="AMK28" s="18"/>
      <c r="AML28" s="18"/>
      <c r="AMM28" s="18"/>
      <c r="AMN28" s="18"/>
      <c r="AMO28" s="18"/>
      <c r="AMP28" s="18"/>
      <c r="AMQ28" s="18"/>
      <c r="AMR28" s="18"/>
      <c r="AMS28" s="18"/>
      <c r="AMT28" s="18"/>
      <c r="AMU28" s="18"/>
      <c r="AMV28" s="18"/>
      <c r="AMW28" s="18"/>
      <c r="AMX28" s="18"/>
      <c r="AMY28" s="18"/>
      <c r="AMZ28" s="18"/>
      <c r="ANA28" s="18"/>
      <c r="ANB28" s="18"/>
      <c r="ANC28" s="18"/>
      <c r="AND28" s="18"/>
      <c r="ANE28" s="18"/>
      <c r="ANF28" s="18"/>
      <c r="ANG28" s="18"/>
      <c r="ANH28" s="18"/>
      <c r="ANI28" s="18"/>
      <c r="ANJ28" s="18"/>
      <c r="ANK28" s="18"/>
      <c r="ANL28" s="18"/>
      <c r="ANM28" s="18"/>
      <c r="ANN28" s="18"/>
      <c r="ANO28" s="18"/>
      <c r="ANP28" s="18"/>
      <c r="ANQ28" s="18"/>
      <c r="ANR28" s="18"/>
      <c r="ANS28" s="18"/>
      <c r="ANT28" s="18"/>
      <c r="ANU28" s="18"/>
      <c r="ANV28" s="18"/>
      <c r="ANW28" s="18"/>
      <c r="ANX28" s="18"/>
      <c r="ANY28" s="18"/>
      <c r="ANZ28" s="18"/>
      <c r="AOA28" s="18"/>
      <c r="AOB28" s="18"/>
      <c r="AOC28" s="18"/>
      <c r="AOD28" s="18"/>
      <c r="AOE28" s="18"/>
      <c r="AOF28" s="18"/>
      <c r="AOG28" s="18"/>
      <c r="AOH28" s="18"/>
      <c r="AOI28" s="18"/>
      <c r="AOJ28" s="18"/>
      <c r="AOK28" s="18"/>
      <c r="AOL28" s="18"/>
      <c r="AOM28" s="18"/>
      <c r="AON28" s="18"/>
      <c r="AOO28" s="18"/>
      <c r="AOP28" s="18"/>
      <c r="AOQ28" s="18"/>
      <c r="AOR28" s="18"/>
      <c r="AOS28" s="18"/>
      <c r="AOT28" s="18"/>
      <c r="AOU28" s="18"/>
      <c r="AOV28" s="18"/>
      <c r="AOW28" s="18"/>
      <c r="AOX28" s="18"/>
      <c r="AOY28" s="18"/>
      <c r="AOZ28" s="18"/>
      <c r="APA28" s="18"/>
      <c r="APB28" s="18"/>
      <c r="APC28" s="18"/>
      <c r="APD28" s="18"/>
      <c r="APE28" s="18"/>
      <c r="APF28" s="18"/>
      <c r="APG28" s="18"/>
      <c r="APH28" s="18"/>
      <c r="API28" s="18"/>
      <c r="APJ28" s="18"/>
      <c r="APK28" s="18"/>
      <c r="APL28" s="18"/>
      <c r="APM28" s="18"/>
      <c r="APN28" s="18"/>
      <c r="APO28" s="18"/>
      <c r="APP28" s="18"/>
      <c r="APQ28" s="18"/>
      <c r="APR28" s="18"/>
      <c r="APS28" s="18"/>
      <c r="APT28" s="18"/>
      <c r="APU28" s="18"/>
      <c r="APV28" s="18"/>
      <c r="APW28" s="18"/>
      <c r="APX28" s="18"/>
      <c r="APY28" s="18"/>
      <c r="APZ28" s="18"/>
      <c r="AQA28" s="18"/>
      <c r="AQB28" s="18"/>
      <c r="AQC28" s="18"/>
      <c r="AQD28" s="18"/>
      <c r="AQE28" s="18"/>
      <c r="AQF28" s="18"/>
      <c r="AQG28" s="18"/>
      <c r="AQH28" s="18"/>
      <c r="AQI28" s="18"/>
      <c r="AQJ28" s="18"/>
      <c r="AQK28" s="18"/>
      <c r="AQL28" s="18"/>
      <c r="AQM28" s="18"/>
      <c r="AQN28" s="18"/>
      <c r="AQO28" s="18"/>
      <c r="AQP28" s="18"/>
      <c r="AQQ28" s="18"/>
      <c r="AQR28" s="18"/>
      <c r="AQS28" s="18"/>
      <c r="AQT28" s="18"/>
      <c r="AQU28" s="18"/>
      <c r="AQV28" s="18"/>
      <c r="AQW28" s="18"/>
      <c r="AQX28" s="18"/>
      <c r="AQY28" s="18"/>
      <c r="AQZ28" s="18"/>
      <c r="ARA28" s="18"/>
      <c r="ARB28" s="18"/>
      <c r="ARC28" s="18"/>
      <c r="ARD28" s="18"/>
      <c r="ARE28" s="18"/>
      <c r="ARF28" s="18"/>
      <c r="ARG28" s="18"/>
      <c r="ARH28" s="18"/>
      <c r="ARI28" s="18"/>
      <c r="ARJ28" s="18"/>
      <c r="ARK28" s="18"/>
      <c r="ARL28" s="18"/>
      <c r="ARM28" s="18"/>
      <c r="ARN28" s="18"/>
      <c r="ARO28" s="18"/>
      <c r="ARP28" s="18"/>
      <c r="ARQ28" s="18"/>
      <c r="ARR28" s="18"/>
      <c r="ARS28" s="18"/>
      <c r="ART28" s="18"/>
      <c r="ARU28" s="18"/>
      <c r="ARV28" s="18"/>
      <c r="ARW28" s="18"/>
      <c r="ARX28" s="18"/>
      <c r="ARY28" s="18"/>
      <c r="ARZ28" s="18"/>
      <c r="ASA28" s="18"/>
      <c r="ASB28" s="18"/>
      <c r="ASC28" s="18"/>
      <c r="ASD28" s="18"/>
      <c r="ASE28" s="18"/>
      <c r="ASF28" s="18"/>
      <c r="ASG28" s="18"/>
      <c r="ASH28" s="18"/>
      <c r="ASI28" s="18"/>
      <c r="ASJ28" s="18"/>
      <c r="ASK28" s="18"/>
      <c r="ASL28" s="18"/>
      <c r="ASM28" s="18"/>
      <c r="ASN28" s="18"/>
      <c r="ASO28" s="18"/>
      <c r="ASP28" s="18"/>
      <c r="ASQ28" s="18"/>
      <c r="ASR28" s="18"/>
      <c r="ASS28" s="18"/>
      <c r="AST28" s="18"/>
      <c r="ASU28" s="18"/>
      <c r="ASV28" s="18"/>
      <c r="ASW28" s="18"/>
      <c r="ASX28" s="18"/>
      <c r="ASY28" s="18"/>
      <c r="ASZ28" s="18"/>
      <c r="ATA28" s="18"/>
      <c r="ATB28" s="18"/>
      <c r="ATC28" s="18"/>
      <c r="ATD28" s="18"/>
      <c r="ATE28" s="18"/>
      <c r="ATF28" s="18"/>
      <c r="ATG28" s="18"/>
      <c r="ATH28" s="18"/>
      <c r="ATI28" s="18"/>
      <c r="ATJ28" s="18"/>
      <c r="ATK28" s="18"/>
      <c r="ATL28" s="18"/>
      <c r="ATM28" s="18"/>
      <c r="ATN28" s="18"/>
      <c r="ATO28" s="18"/>
      <c r="ATP28" s="18"/>
      <c r="ATQ28" s="18"/>
      <c r="ATR28" s="18"/>
      <c r="ATS28" s="18"/>
      <c r="ATT28" s="18"/>
      <c r="ATU28" s="18"/>
      <c r="ATV28" s="18"/>
      <c r="ATW28" s="18"/>
      <c r="ATX28" s="18"/>
      <c r="ATY28" s="18"/>
      <c r="ATZ28" s="18"/>
      <c r="AUA28" s="18"/>
      <c r="AUB28" s="18"/>
      <c r="AUC28" s="18"/>
      <c r="AUD28" s="18"/>
      <c r="AUE28" s="18"/>
      <c r="AUF28" s="18"/>
      <c r="AUG28" s="18"/>
      <c r="AUH28" s="18"/>
      <c r="AUI28" s="18"/>
      <c r="AUJ28" s="18"/>
      <c r="AUK28" s="18"/>
      <c r="AUL28" s="18"/>
      <c r="AUM28" s="18"/>
      <c r="AUN28" s="18"/>
      <c r="AUO28" s="18"/>
      <c r="AUP28" s="18"/>
      <c r="AUQ28" s="18"/>
      <c r="AUR28" s="18"/>
      <c r="AUS28" s="18"/>
      <c r="AUT28" s="18"/>
      <c r="AUU28" s="18"/>
      <c r="AUV28" s="18"/>
      <c r="AUW28" s="18"/>
      <c r="AUX28" s="18"/>
      <c r="AUY28" s="18"/>
      <c r="AUZ28" s="18"/>
      <c r="AVA28" s="18"/>
      <c r="AVB28" s="18"/>
      <c r="AVC28" s="18"/>
      <c r="AVD28" s="18"/>
      <c r="AVE28" s="18"/>
      <c r="AVF28" s="18"/>
      <c r="AVG28" s="18"/>
      <c r="AVH28" s="18"/>
      <c r="AVI28" s="18"/>
      <c r="AVJ28" s="18"/>
      <c r="AVK28" s="18"/>
      <c r="AVL28" s="18"/>
      <c r="AVM28" s="18"/>
      <c r="AVN28" s="18"/>
      <c r="AVO28" s="18"/>
      <c r="AVP28" s="18"/>
      <c r="AVQ28" s="18"/>
      <c r="AVR28" s="18"/>
      <c r="AVS28" s="18"/>
      <c r="AVT28" s="18"/>
      <c r="AVU28" s="18"/>
      <c r="AVV28" s="18"/>
      <c r="AVW28" s="18"/>
      <c r="AVX28" s="18"/>
      <c r="AVY28" s="18"/>
      <c r="AVZ28" s="18"/>
      <c r="AWA28" s="18"/>
      <c r="AWB28" s="18"/>
      <c r="AWC28" s="18"/>
      <c r="AWD28" s="18"/>
      <c r="AWE28" s="18"/>
      <c r="AWF28" s="18"/>
      <c r="AWG28" s="18"/>
      <c r="AWH28" s="18"/>
      <c r="AWI28" s="18"/>
      <c r="AWJ28" s="18"/>
      <c r="AWK28" s="18"/>
      <c r="AWL28" s="18"/>
      <c r="AWM28" s="18"/>
      <c r="AWN28" s="18"/>
      <c r="AWO28" s="18"/>
      <c r="AWP28" s="18"/>
      <c r="AWQ28" s="18"/>
      <c r="AWR28" s="18"/>
      <c r="AWS28" s="18"/>
      <c r="AWT28" s="18"/>
      <c r="AWU28" s="18"/>
      <c r="AWV28" s="18"/>
      <c r="AWW28" s="18"/>
      <c r="AWX28" s="18"/>
      <c r="AWY28" s="18"/>
      <c r="AWZ28" s="18"/>
      <c r="AXA28" s="18"/>
      <c r="AXB28" s="18"/>
      <c r="AXC28" s="18"/>
      <c r="AXD28" s="18"/>
      <c r="AXE28" s="18"/>
      <c r="AXF28" s="18"/>
      <c r="AXG28" s="18"/>
      <c r="AXH28" s="18"/>
      <c r="AXI28" s="18"/>
      <c r="AXJ28" s="18"/>
      <c r="AXK28" s="18"/>
      <c r="AXL28" s="18"/>
      <c r="AXM28" s="18"/>
      <c r="AXN28" s="18"/>
      <c r="AXO28" s="18"/>
      <c r="AXP28" s="18"/>
      <c r="AXQ28" s="18"/>
      <c r="AXR28" s="18"/>
      <c r="AXS28" s="18"/>
      <c r="AXT28" s="18"/>
      <c r="AXU28" s="18"/>
      <c r="AXV28" s="18"/>
      <c r="AXW28" s="18"/>
      <c r="AXX28" s="18"/>
      <c r="AXY28" s="18"/>
      <c r="AXZ28" s="18"/>
      <c r="AYA28" s="18"/>
      <c r="AYB28" s="18"/>
      <c r="AYC28" s="18"/>
      <c r="AYD28" s="18"/>
      <c r="AYE28" s="18"/>
      <c r="AYF28" s="18"/>
      <c r="AYG28" s="18"/>
      <c r="AYH28" s="18"/>
      <c r="AYI28" s="18"/>
      <c r="AYJ28" s="18"/>
      <c r="AYK28" s="18"/>
      <c r="AYL28" s="18"/>
      <c r="AYM28" s="18"/>
      <c r="AYN28" s="18"/>
      <c r="AYO28" s="18"/>
      <c r="AYP28" s="18"/>
      <c r="AYQ28" s="18"/>
      <c r="AYR28" s="18"/>
      <c r="AYS28" s="18"/>
      <c r="AYT28" s="18"/>
      <c r="AYU28" s="18"/>
      <c r="AYV28" s="18"/>
      <c r="AYW28" s="18"/>
      <c r="AYX28" s="18"/>
      <c r="AYY28" s="18"/>
      <c r="AYZ28" s="18"/>
      <c r="AZA28" s="18"/>
      <c r="AZB28" s="18"/>
      <c r="AZC28" s="18"/>
      <c r="AZD28" s="18"/>
      <c r="AZE28" s="18"/>
      <c r="AZF28" s="18"/>
      <c r="AZG28" s="18"/>
      <c r="AZH28" s="18"/>
      <c r="AZI28" s="18"/>
      <c r="AZJ28" s="18"/>
      <c r="AZK28" s="18"/>
      <c r="AZL28" s="18"/>
      <c r="AZM28" s="18"/>
      <c r="AZN28" s="18"/>
      <c r="AZO28" s="18"/>
      <c r="AZP28" s="18"/>
      <c r="AZQ28" s="18"/>
      <c r="AZR28" s="18"/>
      <c r="AZS28" s="18"/>
      <c r="AZT28" s="18"/>
      <c r="AZU28" s="18"/>
      <c r="AZV28" s="18"/>
      <c r="AZW28" s="18"/>
      <c r="AZX28" s="18"/>
      <c r="AZY28" s="18"/>
      <c r="AZZ28" s="18"/>
      <c r="BAA28" s="18"/>
      <c r="BAB28" s="18"/>
      <c r="BAC28" s="18"/>
      <c r="BAD28" s="18"/>
      <c r="BAE28" s="18"/>
      <c r="BAF28" s="18"/>
      <c r="BAG28" s="18"/>
      <c r="BAH28" s="18"/>
      <c r="BAI28" s="18"/>
      <c r="BAJ28" s="18"/>
      <c r="BAK28" s="18"/>
      <c r="BAL28" s="18"/>
      <c r="BAM28" s="18"/>
      <c r="BAN28" s="18"/>
      <c r="BAO28" s="18"/>
      <c r="BAP28" s="18"/>
      <c r="BAQ28" s="18"/>
      <c r="BAR28" s="18"/>
      <c r="BAS28" s="18"/>
      <c r="BAT28" s="18"/>
      <c r="BAU28" s="18"/>
      <c r="BAV28" s="18"/>
      <c r="BAW28" s="18"/>
      <c r="BAX28" s="18"/>
      <c r="BAY28" s="18"/>
      <c r="BAZ28" s="18"/>
      <c r="BBA28" s="18"/>
      <c r="BBB28" s="18"/>
      <c r="BBC28" s="18"/>
      <c r="BBD28" s="18"/>
      <c r="BBE28" s="18"/>
      <c r="BBF28" s="18"/>
      <c r="BBG28" s="18"/>
      <c r="BBH28" s="18"/>
      <c r="BBI28" s="18"/>
      <c r="BBJ28" s="18"/>
      <c r="BBK28" s="18"/>
      <c r="BBL28" s="18"/>
      <c r="BBM28" s="18"/>
      <c r="BBN28" s="18"/>
      <c r="BBO28" s="18"/>
      <c r="BBP28" s="18"/>
      <c r="BBQ28" s="18"/>
      <c r="BBR28" s="18"/>
      <c r="BBS28" s="18"/>
      <c r="BBT28" s="18"/>
      <c r="BBU28" s="18"/>
      <c r="BBV28" s="18"/>
      <c r="BBW28" s="18"/>
      <c r="BBX28" s="18"/>
      <c r="BBY28" s="18"/>
      <c r="BBZ28" s="18"/>
      <c r="BCA28" s="18"/>
      <c r="BCB28" s="18"/>
      <c r="BCC28" s="18"/>
      <c r="BCD28" s="18"/>
      <c r="BCE28" s="18"/>
      <c r="BCF28" s="18"/>
      <c r="BCG28" s="18"/>
      <c r="BCH28" s="18"/>
      <c r="BCI28" s="18"/>
      <c r="BCJ28" s="18"/>
      <c r="BCK28" s="18"/>
      <c r="BCL28" s="18"/>
      <c r="BCM28" s="18"/>
      <c r="BCN28" s="18"/>
      <c r="BCO28" s="18"/>
      <c r="BCP28" s="18"/>
      <c r="BCQ28" s="18"/>
      <c r="BCR28" s="18"/>
      <c r="BCS28" s="18"/>
      <c r="BCT28" s="18"/>
      <c r="BCU28" s="18"/>
      <c r="BCV28" s="18"/>
      <c r="BCW28" s="18"/>
      <c r="BCX28" s="18"/>
      <c r="BCY28" s="18"/>
      <c r="BCZ28" s="18"/>
      <c r="BDA28" s="18"/>
      <c r="BDB28" s="18"/>
      <c r="BDC28" s="18"/>
      <c r="BDD28" s="18"/>
      <c r="BDE28" s="18"/>
      <c r="BDF28" s="18"/>
      <c r="BDG28" s="18"/>
      <c r="BDH28" s="18"/>
      <c r="BDI28" s="18"/>
      <c r="BDJ28" s="18"/>
      <c r="BDK28" s="18"/>
      <c r="BDL28" s="18"/>
      <c r="BDM28" s="18"/>
      <c r="BDN28" s="18"/>
      <c r="BDO28" s="18"/>
      <c r="BDP28" s="18"/>
      <c r="BDQ28" s="18"/>
      <c r="BDR28" s="18"/>
      <c r="BDS28" s="18"/>
      <c r="BDT28" s="18"/>
      <c r="BDU28" s="18"/>
      <c r="BDV28" s="18"/>
      <c r="BDW28" s="18"/>
      <c r="BDX28" s="18"/>
      <c r="BDY28" s="18"/>
      <c r="BDZ28" s="18"/>
      <c r="BEA28" s="18"/>
      <c r="BEB28" s="18"/>
      <c r="BEC28" s="18"/>
      <c r="BED28" s="18"/>
      <c r="BEE28" s="18"/>
      <c r="BEF28" s="18"/>
      <c r="BEG28" s="18"/>
      <c r="BEH28" s="18"/>
      <c r="BEI28" s="18"/>
      <c r="BEJ28" s="18"/>
      <c r="BEK28" s="18"/>
      <c r="BEL28" s="18"/>
      <c r="BEM28" s="18"/>
      <c r="BEN28" s="18"/>
      <c r="BEO28" s="18"/>
      <c r="BEP28" s="18"/>
      <c r="BEQ28" s="18"/>
      <c r="BER28" s="18"/>
      <c r="BES28" s="18"/>
      <c r="BET28" s="18"/>
      <c r="BEU28" s="18"/>
      <c r="BEV28" s="18"/>
      <c r="BEW28" s="18"/>
      <c r="BEX28" s="18"/>
      <c r="BEY28" s="18"/>
      <c r="BEZ28" s="18"/>
      <c r="BFA28" s="18"/>
      <c r="BFB28" s="18"/>
      <c r="BFC28" s="18"/>
      <c r="BFD28" s="18"/>
      <c r="BFE28" s="18"/>
      <c r="BFF28" s="18"/>
      <c r="BFG28" s="18"/>
      <c r="BFH28" s="18"/>
      <c r="BFI28" s="18"/>
      <c r="BFJ28" s="18"/>
      <c r="BFK28" s="18"/>
      <c r="BFL28" s="18"/>
      <c r="BFM28" s="18"/>
      <c r="BFN28" s="18"/>
      <c r="BFO28" s="18"/>
      <c r="BFP28" s="18"/>
      <c r="BFQ28" s="18"/>
      <c r="BFR28" s="18"/>
      <c r="BFS28" s="18"/>
      <c r="BFT28" s="18"/>
      <c r="BFU28" s="18"/>
      <c r="BFV28" s="18"/>
      <c r="BFW28" s="18"/>
      <c r="BFX28" s="18"/>
      <c r="BFY28" s="18"/>
      <c r="BFZ28" s="18"/>
      <c r="BGA28" s="18"/>
      <c r="BGB28" s="18"/>
      <c r="BGC28" s="18"/>
      <c r="BGD28" s="18"/>
      <c r="BGE28" s="18"/>
      <c r="BGF28" s="18"/>
      <c r="BGG28" s="18"/>
      <c r="BGH28" s="18"/>
      <c r="BGI28" s="18"/>
      <c r="BGJ28" s="18"/>
      <c r="BGK28" s="18"/>
      <c r="BGL28" s="18"/>
      <c r="BGM28" s="18"/>
      <c r="BGN28" s="18"/>
      <c r="BGO28" s="18"/>
      <c r="BGP28" s="18"/>
      <c r="BGQ28" s="18"/>
      <c r="BGR28" s="18"/>
      <c r="BGS28" s="18"/>
      <c r="BGT28" s="18"/>
      <c r="BGU28" s="18"/>
      <c r="BGV28" s="18"/>
      <c r="BGW28" s="18"/>
      <c r="BGX28" s="18"/>
      <c r="BGY28" s="18"/>
      <c r="BGZ28" s="18"/>
      <c r="BHA28" s="18"/>
      <c r="BHB28" s="18"/>
      <c r="BHC28" s="18"/>
      <c r="BHD28" s="18"/>
      <c r="BHE28" s="18"/>
      <c r="BHF28" s="18"/>
      <c r="BHG28" s="18"/>
      <c r="BHH28" s="18"/>
      <c r="BHI28" s="18"/>
      <c r="BHJ28" s="18"/>
      <c r="BHK28" s="18"/>
      <c r="BHL28" s="18"/>
      <c r="BHM28" s="18"/>
      <c r="BHN28" s="18"/>
      <c r="BHO28" s="18"/>
      <c r="BHP28" s="18"/>
      <c r="BHQ28" s="18"/>
      <c r="BHR28" s="18"/>
      <c r="BHS28" s="18"/>
      <c r="BHT28" s="18"/>
      <c r="BHU28" s="18"/>
      <c r="BHV28" s="18"/>
      <c r="BHW28" s="18"/>
      <c r="BHX28" s="18"/>
      <c r="BHY28" s="18"/>
      <c r="BHZ28" s="18"/>
      <c r="BIA28" s="18"/>
      <c r="BIB28" s="18"/>
      <c r="BIC28" s="18"/>
      <c r="BID28" s="18"/>
      <c r="BIE28" s="18"/>
      <c r="BIF28" s="18"/>
      <c r="BIG28" s="18"/>
      <c r="BIH28" s="18"/>
      <c r="BII28" s="18"/>
      <c r="BIJ28" s="18"/>
      <c r="BIK28" s="18"/>
      <c r="BIL28" s="18"/>
      <c r="BIM28" s="18"/>
      <c r="BIN28" s="18"/>
      <c r="BIO28" s="18"/>
      <c r="BIP28" s="18"/>
      <c r="BIQ28" s="18"/>
      <c r="BIR28" s="18"/>
      <c r="BIS28" s="18"/>
      <c r="BIT28" s="18"/>
      <c r="BIU28" s="18"/>
      <c r="BIV28" s="18"/>
      <c r="BIW28" s="18"/>
      <c r="BIX28" s="18"/>
      <c r="BIY28" s="18"/>
      <c r="BIZ28" s="18"/>
      <c r="BJA28" s="18"/>
      <c r="BJB28" s="18"/>
      <c r="BJC28" s="18"/>
      <c r="BJD28" s="18"/>
      <c r="BJE28" s="18"/>
      <c r="BJF28" s="18"/>
      <c r="BJG28" s="18"/>
      <c r="BJH28" s="18"/>
      <c r="BJI28" s="18"/>
      <c r="BJJ28" s="18"/>
      <c r="BJK28" s="18"/>
      <c r="BJL28" s="18"/>
      <c r="BJM28" s="18"/>
      <c r="BJN28" s="18"/>
      <c r="BJO28" s="18"/>
      <c r="BJP28" s="18"/>
      <c r="BJQ28" s="18"/>
      <c r="BJR28" s="18"/>
      <c r="BJS28" s="18"/>
      <c r="BJT28" s="18"/>
      <c r="BJU28" s="18"/>
      <c r="BJV28" s="18"/>
      <c r="BJW28" s="18"/>
      <c r="BJX28" s="18"/>
      <c r="BJY28" s="18"/>
      <c r="BJZ28" s="18"/>
      <c r="BKA28" s="18"/>
      <c r="BKB28" s="18"/>
      <c r="BKC28" s="18"/>
      <c r="BKD28" s="18"/>
      <c r="BKE28" s="18"/>
      <c r="BKF28" s="18"/>
      <c r="BKG28" s="18"/>
      <c r="BKH28" s="18"/>
      <c r="BKI28" s="18"/>
      <c r="BKJ28" s="18"/>
      <c r="BKK28" s="18"/>
      <c r="BKL28" s="18"/>
      <c r="BKM28" s="18"/>
      <c r="BKN28" s="18"/>
      <c r="BKO28" s="18"/>
      <c r="BKP28" s="18"/>
      <c r="BKQ28" s="18"/>
      <c r="BKR28" s="18"/>
      <c r="BKS28" s="18"/>
      <c r="BKT28" s="18"/>
      <c r="BKU28" s="18"/>
      <c r="BKV28" s="18"/>
      <c r="BKW28" s="18"/>
      <c r="BKX28" s="18"/>
      <c r="BKY28" s="18"/>
      <c r="BKZ28" s="18"/>
      <c r="BLA28" s="18"/>
      <c r="BLB28" s="18"/>
      <c r="BLC28" s="18"/>
      <c r="BLD28" s="18"/>
      <c r="BLE28" s="18"/>
      <c r="BLF28" s="18"/>
      <c r="BLG28" s="18"/>
      <c r="BLH28" s="18"/>
      <c r="BLI28" s="18"/>
      <c r="BLJ28" s="18"/>
      <c r="BLK28" s="18"/>
      <c r="BLL28" s="18"/>
      <c r="BLM28" s="18"/>
      <c r="BLN28" s="18"/>
      <c r="BLO28" s="18"/>
      <c r="BLP28" s="18"/>
      <c r="BLQ28" s="18"/>
      <c r="BLR28" s="18"/>
      <c r="BLS28" s="18"/>
      <c r="BLT28" s="18"/>
      <c r="BLU28" s="18"/>
      <c r="BLV28" s="18"/>
      <c r="BLW28" s="18"/>
      <c r="BLX28" s="18"/>
      <c r="BLY28" s="18"/>
      <c r="BLZ28" s="18"/>
      <c r="BMA28" s="18"/>
      <c r="BMB28" s="18"/>
      <c r="BMC28" s="18"/>
      <c r="BMD28" s="18"/>
      <c r="BME28" s="18"/>
      <c r="BMF28" s="18"/>
      <c r="BMG28" s="18"/>
      <c r="BMH28" s="18"/>
      <c r="BMI28" s="18"/>
      <c r="BMJ28" s="18"/>
      <c r="BMK28" s="18"/>
      <c r="BML28" s="18"/>
      <c r="BMM28" s="18"/>
      <c r="BMN28" s="18"/>
      <c r="BMO28" s="18"/>
      <c r="BMP28" s="18"/>
      <c r="BMQ28" s="18"/>
      <c r="BMR28" s="18"/>
      <c r="BMS28" s="18"/>
      <c r="BMT28" s="18"/>
    </row>
    <row r="29" spans="1:1710" s="115" customFormat="1" ht="16.149999999999999" customHeight="1" x14ac:dyDescent="0.2">
      <c r="A29" s="306" t="s">
        <v>311</v>
      </c>
      <c r="B29" s="298">
        <v>562</v>
      </c>
      <c r="C29" s="348"/>
      <c r="D29" s="32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IS29" s="18"/>
      <c r="IT29" s="18"/>
      <c r="IU29" s="18"/>
      <c r="IV29" s="18"/>
      <c r="IW29" s="18"/>
      <c r="IX29" s="18"/>
      <c r="IY29" s="18"/>
      <c r="IZ29" s="18"/>
      <c r="JA29" s="18"/>
      <c r="JB29" s="18"/>
      <c r="JC29" s="18"/>
      <c r="JD29" s="18"/>
      <c r="JE29" s="18"/>
      <c r="JF29" s="18"/>
      <c r="JG29" s="18"/>
      <c r="JH29" s="18"/>
      <c r="JI29" s="18"/>
      <c r="JJ29" s="18"/>
      <c r="JK29" s="18"/>
      <c r="JL29" s="18"/>
      <c r="JM29" s="18"/>
      <c r="JN29" s="18"/>
      <c r="JO29" s="18"/>
      <c r="JP29" s="18"/>
      <c r="JQ29" s="18"/>
      <c r="JR29" s="18"/>
      <c r="JS29" s="18"/>
      <c r="JT29" s="18"/>
      <c r="JU29" s="18"/>
      <c r="JV29" s="18"/>
      <c r="JW29" s="18"/>
      <c r="JX29" s="18"/>
      <c r="JY29" s="18"/>
      <c r="JZ29" s="18"/>
      <c r="KA29" s="18"/>
      <c r="KB29" s="18"/>
      <c r="KC29" s="18"/>
      <c r="KD29" s="18"/>
      <c r="KE29" s="18"/>
      <c r="KF29" s="18"/>
      <c r="KG29" s="18"/>
      <c r="KH29" s="18"/>
      <c r="KI29" s="18"/>
      <c r="KJ29" s="18"/>
      <c r="KK29" s="18"/>
      <c r="KL29" s="18"/>
      <c r="KM29" s="18"/>
      <c r="KN29" s="18"/>
      <c r="KO29" s="18"/>
      <c r="KP29" s="18"/>
      <c r="KQ29" s="18"/>
      <c r="KR29" s="18"/>
      <c r="KS29" s="18"/>
      <c r="KT29" s="18"/>
      <c r="KU29" s="18"/>
      <c r="KV29" s="18"/>
      <c r="KW29" s="18"/>
      <c r="KX29" s="18"/>
      <c r="KY29" s="18"/>
      <c r="KZ29" s="18"/>
      <c r="LA29" s="18"/>
      <c r="LB29" s="18"/>
      <c r="LC29" s="18"/>
      <c r="LD29" s="18"/>
      <c r="LE29" s="18"/>
      <c r="LF29" s="18"/>
      <c r="LG29" s="18"/>
      <c r="LH29" s="18"/>
      <c r="LI29" s="18"/>
      <c r="LJ29" s="18"/>
      <c r="LK29" s="18"/>
      <c r="LL29" s="18"/>
      <c r="LM29" s="18"/>
      <c r="LN29" s="18"/>
      <c r="LO29" s="18"/>
      <c r="LP29" s="18"/>
      <c r="LQ29" s="18"/>
      <c r="LR29" s="18"/>
      <c r="LS29" s="18"/>
      <c r="LT29" s="18"/>
      <c r="LU29" s="18"/>
      <c r="LV29" s="18"/>
      <c r="LW29" s="18"/>
      <c r="LX29" s="18"/>
      <c r="LY29" s="18"/>
      <c r="LZ29" s="18"/>
      <c r="MA29" s="18"/>
      <c r="MB29" s="18"/>
      <c r="MC29" s="18"/>
      <c r="MD29" s="18"/>
      <c r="ME29" s="18"/>
      <c r="MF29" s="18"/>
      <c r="MG29" s="18"/>
      <c r="MH29" s="18"/>
      <c r="MI29" s="18"/>
      <c r="MJ29" s="18"/>
      <c r="MK29" s="18"/>
      <c r="ML29" s="18"/>
      <c r="MM29" s="18"/>
      <c r="MN29" s="18"/>
      <c r="MO29" s="18"/>
      <c r="MP29" s="18"/>
      <c r="MQ29" s="18"/>
      <c r="MR29" s="18"/>
      <c r="MS29" s="18"/>
      <c r="MT29" s="18"/>
      <c r="MU29" s="18"/>
      <c r="MV29" s="18"/>
      <c r="MW29" s="18"/>
      <c r="MX29" s="18"/>
      <c r="MY29" s="18"/>
      <c r="MZ29" s="18"/>
      <c r="NA29" s="18"/>
      <c r="NB29" s="18"/>
      <c r="NC29" s="18"/>
      <c r="ND29" s="18"/>
      <c r="NE29" s="18"/>
      <c r="NF29" s="18"/>
      <c r="NG29" s="18"/>
      <c r="NH29" s="18"/>
      <c r="NI29" s="18"/>
      <c r="NJ29" s="18"/>
      <c r="NK29" s="18"/>
      <c r="NL29" s="18"/>
      <c r="NM29" s="18"/>
      <c r="NN29" s="18"/>
      <c r="NO29" s="18"/>
      <c r="NP29" s="18"/>
      <c r="NQ29" s="18"/>
      <c r="NR29" s="18"/>
      <c r="NS29" s="18"/>
      <c r="NT29" s="18"/>
      <c r="NU29" s="18"/>
      <c r="NV29" s="18"/>
      <c r="NW29" s="18"/>
      <c r="NX29" s="18"/>
      <c r="NY29" s="18"/>
      <c r="NZ29" s="18"/>
      <c r="OA29" s="18"/>
      <c r="OB29" s="18"/>
      <c r="OC29" s="18"/>
      <c r="OD29" s="18"/>
      <c r="OE29" s="18"/>
      <c r="OF29" s="18"/>
      <c r="OG29" s="18"/>
      <c r="OH29" s="18"/>
      <c r="OI29" s="18"/>
      <c r="OJ29" s="18"/>
      <c r="OK29" s="18"/>
      <c r="OL29" s="18"/>
      <c r="OM29" s="18"/>
      <c r="ON29" s="18"/>
      <c r="OO29" s="18"/>
      <c r="OP29" s="18"/>
      <c r="OQ29" s="18"/>
      <c r="OR29" s="18"/>
      <c r="OS29" s="18"/>
      <c r="OT29" s="18"/>
      <c r="OU29" s="18"/>
      <c r="OV29" s="18"/>
      <c r="OW29" s="18"/>
      <c r="OX29" s="18"/>
      <c r="OY29" s="18"/>
      <c r="OZ29" s="18"/>
      <c r="PA29" s="18"/>
      <c r="PB29" s="18"/>
      <c r="PC29" s="18"/>
      <c r="PD29" s="18"/>
      <c r="PE29" s="18"/>
      <c r="PF29" s="18"/>
      <c r="PG29" s="18"/>
      <c r="PH29" s="18"/>
      <c r="PI29" s="18"/>
      <c r="PJ29" s="18"/>
      <c r="PK29" s="18"/>
      <c r="PL29" s="18"/>
      <c r="PM29" s="18"/>
      <c r="PN29" s="18"/>
      <c r="PO29" s="18"/>
      <c r="PP29" s="18"/>
      <c r="PQ29" s="18"/>
      <c r="PR29" s="18"/>
      <c r="PS29" s="18"/>
      <c r="PT29" s="18"/>
      <c r="PU29" s="18"/>
      <c r="PV29" s="18"/>
      <c r="PW29" s="18"/>
      <c r="PX29" s="18"/>
      <c r="PY29" s="18"/>
      <c r="PZ29" s="18"/>
      <c r="QA29" s="18"/>
      <c r="QB29" s="18"/>
      <c r="QC29" s="18"/>
      <c r="QD29" s="18"/>
      <c r="QE29" s="18"/>
      <c r="QF29" s="18"/>
      <c r="QG29" s="18"/>
      <c r="QH29" s="18"/>
      <c r="QI29" s="18"/>
      <c r="QJ29" s="18"/>
      <c r="QK29" s="18"/>
      <c r="QL29" s="18"/>
      <c r="QM29" s="18"/>
      <c r="QN29" s="18"/>
      <c r="QO29" s="18"/>
      <c r="QP29" s="18"/>
      <c r="QQ29" s="18"/>
      <c r="QR29" s="18"/>
      <c r="QS29" s="18"/>
      <c r="QT29" s="18"/>
      <c r="QU29" s="18"/>
      <c r="QV29" s="18"/>
      <c r="QW29" s="18"/>
      <c r="QX29" s="18"/>
      <c r="QY29" s="18"/>
      <c r="QZ29" s="18"/>
      <c r="RA29" s="18"/>
      <c r="RB29" s="18"/>
      <c r="RC29" s="18"/>
      <c r="RD29" s="18"/>
      <c r="RE29" s="18"/>
      <c r="RF29" s="18"/>
      <c r="RG29" s="18"/>
      <c r="RH29" s="18"/>
      <c r="RI29" s="18"/>
      <c r="RJ29" s="18"/>
      <c r="RK29" s="18"/>
      <c r="RL29" s="18"/>
      <c r="RM29" s="18"/>
      <c r="RN29" s="18"/>
      <c r="RO29" s="18"/>
      <c r="RP29" s="18"/>
      <c r="RQ29" s="18"/>
      <c r="RR29" s="18"/>
      <c r="RS29" s="18"/>
      <c r="RT29" s="18"/>
      <c r="RU29" s="18"/>
      <c r="RV29" s="18"/>
      <c r="RW29" s="18"/>
      <c r="RX29" s="18"/>
      <c r="RY29" s="18"/>
      <c r="RZ29" s="18"/>
      <c r="SA29" s="18"/>
      <c r="SB29" s="18"/>
      <c r="SC29" s="18"/>
      <c r="SD29" s="18"/>
      <c r="SE29" s="18"/>
      <c r="SF29" s="18"/>
      <c r="SG29" s="18"/>
      <c r="SH29" s="18"/>
      <c r="SI29" s="18"/>
      <c r="SJ29" s="18"/>
      <c r="SK29" s="18"/>
      <c r="SL29" s="18"/>
      <c r="SM29" s="18"/>
      <c r="SN29" s="18"/>
      <c r="SO29" s="18"/>
      <c r="SP29" s="18"/>
      <c r="SQ29" s="18"/>
      <c r="SR29" s="18"/>
      <c r="SS29" s="18"/>
      <c r="ST29" s="18"/>
      <c r="SU29" s="18"/>
      <c r="SV29" s="18"/>
      <c r="SW29" s="18"/>
      <c r="SX29" s="18"/>
      <c r="SY29" s="18"/>
      <c r="SZ29" s="18"/>
      <c r="TA29" s="18"/>
      <c r="TB29" s="18"/>
      <c r="TC29" s="18"/>
      <c r="TD29" s="18"/>
      <c r="TE29" s="18"/>
      <c r="TF29" s="18"/>
      <c r="TG29" s="18"/>
      <c r="TH29" s="18"/>
      <c r="TI29" s="18"/>
      <c r="TJ29" s="18"/>
      <c r="TK29" s="18"/>
      <c r="TL29" s="18"/>
      <c r="TM29" s="18"/>
      <c r="TN29" s="18"/>
      <c r="TO29" s="18"/>
      <c r="TP29" s="18"/>
      <c r="TQ29" s="18"/>
      <c r="TR29" s="18"/>
      <c r="TS29" s="18"/>
      <c r="TT29" s="18"/>
      <c r="TU29" s="18"/>
      <c r="TV29" s="18"/>
      <c r="TW29" s="18"/>
      <c r="TX29" s="18"/>
      <c r="TY29" s="18"/>
      <c r="TZ29" s="18"/>
      <c r="UA29" s="18"/>
      <c r="UB29" s="18"/>
      <c r="UC29" s="18"/>
      <c r="UD29" s="18"/>
      <c r="UE29" s="18"/>
      <c r="UF29" s="18"/>
      <c r="UG29" s="18"/>
      <c r="UH29" s="18"/>
      <c r="UI29" s="18"/>
      <c r="UJ29" s="18"/>
      <c r="UK29" s="18"/>
      <c r="UL29" s="18"/>
      <c r="UM29" s="18"/>
      <c r="UN29" s="18"/>
      <c r="UO29" s="18"/>
      <c r="UP29" s="18"/>
      <c r="UQ29" s="18"/>
      <c r="UR29" s="18"/>
      <c r="US29" s="18"/>
      <c r="UT29" s="18"/>
      <c r="UU29" s="18"/>
      <c r="UV29" s="18"/>
      <c r="UW29" s="18"/>
      <c r="UX29" s="18"/>
      <c r="UY29" s="18"/>
      <c r="UZ29" s="18"/>
      <c r="VA29" s="18"/>
      <c r="VB29" s="18"/>
      <c r="VC29" s="18"/>
      <c r="VD29" s="18"/>
      <c r="VE29" s="18"/>
      <c r="VF29" s="18"/>
      <c r="VG29" s="18"/>
      <c r="VH29" s="18"/>
      <c r="VI29" s="18"/>
      <c r="VJ29" s="18"/>
      <c r="VK29" s="18"/>
      <c r="VL29" s="18"/>
      <c r="VM29" s="18"/>
      <c r="VN29" s="18"/>
      <c r="VO29" s="18"/>
      <c r="VP29" s="18"/>
      <c r="VQ29" s="18"/>
      <c r="VR29" s="18"/>
      <c r="VS29" s="18"/>
      <c r="VT29" s="18"/>
      <c r="VU29" s="18"/>
      <c r="VV29" s="18"/>
      <c r="VW29" s="18"/>
      <c r="VX29" s="18"/>
      <c r="VY29" s="18"/>
      <c r="VZ29" s="18"/>
      <c r="WA29" s="18"/>
      <c r="WB29" s="18"/>
      <c r="WC29" s="18"/>
      <c r="WD29" s="18"/>
      <c r="WE29" s="18"/>
      <c r="WF29" s="18"/>
      <c r="WG29" s="18"/>
      <c r="WH29" s="18"/>
      <c r="WI29" s="18"/>
      <c r="WJ29" s="18"/>
      <c r="WK29" s="18"/>
      <c r="WL29" s="18"/>
      <c r="WM29" s="18"/>
      <c r="WN29" s="18"/>
      <c r="WO29" s="18"/>
      <c r="WP29" s="18"/>
      <c r="WQ29" s="18"/>
      <c r="WR29" s="18"/>
      <c r="WS29" s="18"/>
      <c r="WT29" s="18"/>
      <c r="WU29" s="18"/>
      <c r="WV29" s="18"/>
      <c r="WW29" s="18"/>
      <c r="WX29" s="18"/>
      <c r="WY29" s="18"/>
      <c r="WZ29" s="18"/>
      <c r="XA29" s="18"/>
      <c r="XB29" s="18"/>
      <c r="XC29" s="18"/>
      <c r="XD29" s="18"/>
      <c r="XE29" s="18"/>
      <c r="XF29" s="18"/>
      <c r="XG29" s="18"/>
      <c r="XH29" s="18"/>
      <c r="XI29" s="18"/>
      <c r="XJ29" s="18"/>
      <c r="XK29" s="18"/>
      <c r="XL29" s="18"/>
      <c r="XM29" s="18"/>
      <c r="XN29" s="18"/>
      <c r="XO29" s="18"/>
      <c r="XP29" s="18"/>
      <c r="XQ29" s="18"/>
      <c r="XR29" s="18"/>
      <c r="XS29" s="18"/>
      <c r="XT29" s="18"/>
      <c r="XU29" s="18"/>
      <c r="XV29" s="18"/>
      <c r="XW29" s="18"/>
      <c r="XX29" s="18"/>
      <c r="XY29" s="18"/>
      <c r="XZ29" s="18"/>
      <c r="YA29" s="18"/>
      <c r="YB29" s="18"/>
      <c r="YC29" s="18"/>
      <c r="YD29" s="18"/>
      <c r="YE29" s="18"/>
      <c r="YF29" s="18"/>
      <c r="YG29" s="18"/>
      <c r="YH29" s="18"/>
      <c r="YI29" s="18"/>
      <c r="YJ29" s="18"/>
      <c r="YK29" s="18"/>
      <c r="YL29" s="18"/>
      <c r="YM29" s="18"/>
      <c r="YN29" s="18"/>
      <c r="YO29" s="18"/>
      <c r="YP29" s="18"/>
      <c r="YQ29" s="18"/>
      <c r="YR29" s="18"/>
      <c r="YS29" s="18"/>
      <c r="YT29" s="18"/>
      <c r="YU29" s="18"/>
      <c r="YV29" s="18"/>
      <c r="YW29" s="18"/>
      <c r="YX29" s="18"/>
      <c r="YY29" s="18"/>
      <c r="YZ29" s="18"/>
      <c r="ZA29" s="18"/>
      <c r="ZB29" s="18"/>
      <c r="ZC29" s="18"/>
      <c r="ZD29" s="18"/>
      <c r="ZE29" s="18"/>
      <c r="ZF29" s="18"/>
      <c r="ZG29" s="18"/>
      <c r="ZH29" s="18"/>
      <c r="ZI29" s="18"/>
      <c r="ZJ29" s="18"/>
      <c r="ZK29" s="18"/>
      <c r="ZL29" s="18"/>
      <c r="ZM29" s="18"/>
      <c r="ZN29" s="18"/>
      <c r="ZO29" s="18"/>
      <c r="ZP29" s="18"/>
      <c r="ZQ29" s="18"/>
      <c r="ZR29" s="18"/>
      <c r="ZS29" s="18"/>
      <c r="ZT29" s="18"/>
      <c r="ZU29" s="18"/>
      <c r="ZV29" s="18"/>
      <c r="ZW29" s="18"/>
      <c r="ZX29" s="18"/>
      <c r="ZY29" s="18"/>
      <c r="ZZ29" s="18"/>
      <c r="AAA29" s="18"/>
      <c r="AAB29" s="18"/>
      <c r="AAC29" s="18"/>
      <c r="AAD29" s="18"/>
      <c r="AAE29" s="18"/>
      <c r="AAF29" s="18"/>
      <c r="AAG29" s="18"/>
      <c r="AAH29" s="18"/>
      <c r="AAI29" s="18"/>
      <c r="AAJ29" s="18"/>
      <c r="AAK29" s="18"/>
      <c r="AAL29" s="18"/>
      <c r="AAM29" s="18"/>
      <c r="AAN29" s="18"/>
      <c r="AAO29" s="18"/>
      <c r="AAP29" s="18"/>
      <c r="AAQ29" s="18"/>
      <c r="AAR29" s="18"/>
      <c r="AAS29" s="18"/>
      <c r="AAT29" s="18"/>
      <c r="AAU29" s="18"/>
      <c r="AAV29" s="18"/>
      <c r="AAW29" s="18"/>
      <c r="AAX29" s="18"/>
      <c r="AAY29" s="18"/>
      <c r="AAZ29" s="18"/>
      <c r="ABA29" s="18"/>
      <c r="ABB29" s="18"/>
      <c r="ABC29" s="18"/>
      <c r="ABD29" s="18"/>
      <c r="ABE29" s="18"/>
      <c r="ABF29" s="18"/>
      <c r="ABG29" s="18"/>
      <c r="ABH29" s="18"/>
      <c r="ABI29" s="18"/>
      <c r="ABJ29" s="18"/>
      <c r="ABK29" s="18"/>
      <c r="ABL29" s="18"/>
      <c r="ABM29" s="18"/>
      <c r="ABN29" s="18"/>
      <c r="ABO29" s="18"/>
      <c r="ABP29" s="18"/>
      <c r="ABQ29" s="18"/>
      <c r="ABR29" s="18"/>
      <c r="ABS29" s="18"/>
      <c r="ABT29" s="18"/>
      <c r="ABU29" s="18"/>
      <c r="ABV29" s="18"/>
      <c r="ABW29" s="18"/>
      <c r="ABX29" s="18"/>
      <c r="ABY29" s="18"/>
      <c r="ABZ29" s="18"/>
      <c r="ACA29" s="18"/>
      <c r="ACB29" s="18"/>
      <c r="ACC29" s="18"/>
      <c r="ACD29" s="18"/>
      <c r="ACE29" s="18"/>
      <c r="ACF29" s="18"/>
      <c r="ACG29" s="18"/>
      <c r="ACH29" s="18"/>
      <c r="ACI29" s="18"/>
      <c r="ACJ29" s="18"/>
      <c r="ACK29" s="18"/>
      <c r="ACL29" s="18"/>
      <c r="ACM29" s="18"/>
      <c r="ACN29" s="18"/>
      <c r="ACO29" s="18"/>
      <c r="ACP29" s="18"/>
      <c r="ACQ29" s="18"/>
      <c r="ACR29" s="18"/>
      <c r="ACS29" s="18"/>
      <c r="ACT29" s="18"/>
      <c r="ACU29" s="18"/>
      <c r="ACV29" s="18"/>
      <c r="ACW29" s="18"/>
      <c r="ACX29" s="18"/>
      <c r="ACY29" s="18"/>
      <c r="ACZ29" s="18"/>
      <c r="ADA29" s="18"/>
      <c r="ADB29" s="18"/>
      <c r="ADC29" s="18"/>
      <c r="ADD29" s="18"/>
      <c r="ADE29" s="18"/>
      <c r="ADF29" s="18"/>
      <c r="ADG29" s="18"/>
      <c r="ADH29" s="18"/>
      <c r="ADI29" s="18"/>
      <c r="ADJ29" s="18"/>
      <c r="ADK29" s="18"/>
      <c r="ADL29" s="18"/>
      <c r="ADM29" s="18"/>
      <c r="ADN29" s="18"/>
      <c r="ADO29" s="18"/>
      <c r="ADP29" s="18"/>
      <c r="ADQ29" s="18"/>
      <c r="ADR29" s="18"/>
      <c r="ADS29" s="18"/>
      <c r="ADT29" s="18"/>
      <c r="ADU29" s="18"/>
      <c r="ADV29" s="18"/>
      <c r="ADW29" s="18"/>
      <c r="ADX29" s="18"/>
      <c r="ADY29" s="18"/>
      <c r="ADZ29" s="18"/>
      <c r="AEA29" s="18"/>
      <c r="AEB29" s="18"/>
      <c r="AEC29" s="18"/>
      <c r="AED29" s="18"/>
      <c r="AEE29" s="18"/>
      <c r="AEF29" s="18"/>
      <c r="AEG29" s="18"/>
      <c r="AEH29" s="18"/>
      <c r="AEI29" s="18"/>
      <c r="AEJ29" s="18"/>
      <c r="AEK29" s="18"/>
      <c r="AEL29" s="18"/>
      <c r="AEM29" s="18"/>
      <c r="AEN29" s="18"/>
      <c r="AEO29" s="18"/>
      <c r="AEP29" s="18"/>
      <c r="AEQ29" s="18"/>
      <c r="AER29" s="18"/>
      <c r="AES29" s="18"/>
      <c r="AET29" s="18"/>
      <c r="AEU29" s="18"/>
      <c r="AEV29" s="18"/>
      <c r="AEW29" s="18"/>
      <c r="AEX29" s="18"/>
      <c r="AEY29" s="18"/>
      <c r="AEZ29" s="18"/>
      <c r="AFA29" s="18"/>
      <c r="AFB29" s="18"/>
      <c r="AFC29" s="18"/>
      <c r="AFD29" s="18"/>
      <c r="AFE29" s="18"/>
      <c r="AFF29" s="18"/>
      <c r="AFG29" s="18"/>
      <c r="AFH29" s="18"/>
      <c r="AFI29" s="18"/>
      <c r="AFJ29" s="18"/>
      <c r="AFK29" s="18"/>
      <c r="AFL29" s="18"/>
      <c r="AFM29" s="18"/>
      <c r="AFN29" s="18"/>
      <c r="AFO29" s="18"/>
      <c r="AFP29" s="18"/>
      <c r="AFQ29" s="18"/>
      <c r="AFR29" s="18"/>
      <c r="AFS29" s="18"/>
      <c r="AFT29" s="18"/>
      <c r="AFU29" s="18"/>
      <c r="AFV29" s="18"/>
      <c r="AFW29" s="18"/>
      <c r="AFX29" s="18"/>
      <c r="AFY29" s="18"/>
      <c r="AFZ29" s="18"/>
      <c r="AGA29" s="18"/>
      <c r="AGB29" s="18"/>
      <c r="AGC29" s="18"/>
      <c r="AGD29" s="18"/>
      <c r="AGE29" s="18"/>
      <c r="AGF29" s="18"/>
      <c r="AGG29" s="18"/>
      <c r="AGH29" s="18"/>
      <c r="AGI29" s="18"/>
      <c r="AGJ29" s="18"/>
      <c r="AGK29" s="18"/>
      <c r="AGL29" s="18"/>
      <c r="AGM29" s="18"/>
      <c r="AGN29" s="18"/>
      <c r="AGO29" s="18"/>
      <c r="AGP29" s="18"/>
      <c r="AGQ29" s="18"/>
      <c r="AGR29" s="18"/>
      <c r="AGS29" s="18"/>
      <c r="AGT29" s="18"/>
      <c r="AGU29" s="18"/>
      <c r="AGV29" s="18"/>
      <c r="AGW29" s="18"/>
      <c r="AGX29" s="18"/>
      <c r="AGY29" s="18"/>
      <c r="AGZ29" s="18"/>
      <c r="AHA29" s="18"/>
      <c r="AHB29" s="18"/>
      <c r="AHC29" s="18"/>
      <c r="AHD29" s="18"/>
      <c r="AHE29" s="18"/>
      <c r="AHF29" s="18"/>
      <c r="AHG29" s="18"/>
      <c r="AHH29" s="18"/>
      <c r="AHI29" s="18"/>
      <c r="AHJ29" s="18"/>
      <c r="AHK29" s="18"/>
      <c r="AHL29" s="18"/>
      <c r="AHM29" s="18"/>
      <c r="AHN29" s="18"/>
      <c r="AHO29" s="18"/>
      <c r="AHP29" s="18"/>
      <c r="AHQ29" s="18"/>
      <c r="AHR29" s="18"/>
      <c r="AHS29" s="18"/>
      <c r="AHT29" s="18"/>
      <c r="AHU29" s="18"/>
      <c r="AHV29" s="18"/>
      <c r="AHW29" s="18"/>
      <c r="AHX29" s="18"/>
      <c r="AHY29" s="18"/>
      <c r="AHZ29" s="18"/>
      <c r="AIA29" s="18"/>
      <c r="AIB29" s="18"/>
      <c r="AIC29" s="18"/>
      <c r="AID29" s="18"/>
      <c r="AIE29" s="18"/>
      <c r="AIF29" s="18"/>
      <c r="AIG29" s="18"/>
      <c r="AIH29" s="18"/>
      <c r="AII29" s="18"/>
      <c r="AIJ29" s="18"/>
      <c r="AIK29" s="18"/>
      <c r="AIL29" s="18"/>
      <c r="AIM29" s="18"/>
      <c r="AIN29" s="18"/>
      <c r="AIO29" s="18"/>
      <c r="AIP29" s="18"/>
      <c r="AIQ29" s="18"/>
      <c r="AIR29" s="18"/>
      <c r="AIS29" s="18"/>
      <c r="AIT29" s="18"/>
      <c r="AIU29" s="18"/>
      <c r="AIV29" s="18"/>
      <c r="AIW29" s="18"/>
      <c r="AIX29" s="18"/>
      <c r="AIY29" s="18"/>
      <c r="AIZ29" s="18"/>
      <c r="AJA29" s="18"/>
      <c r="AJB29" s="18"/>
      <c r="AJC29" s="18"/>
      <c r="AJD29" s="18"/>
      <c r="AJE29" s="18"/>
      <c r="AJF29" s="18"/>
      <c r="AJG29" s="18"/>
      <c r="AJH29" s="18"/>
      <c r="AJI29" s="18"/>
      <c r="AJJ29" s="18"/>
      <c r="AJK29" s="18"/>
      <c r="AJL29" s="18"/>
      <c r="AJM29" s="18"/>
      <c r="AJN29" s="18"/>
      <c r="AJO29" s="18"/>
      <c r="AJP29" s="18"/>
      <c r="AJQ29" s="18"/>
      <c r="AJR29" s="18"/>
      <c r="AJS29" s="18"/>
      <c r="AJT29" s="18"/>
      <c r="AJU29" s="18"/>
      <c r="AJV29" s="18"/>
      <c r="AJW29" s="18"/>
      <c r="AJX29" s="18"/>
      <c r="AJY29" s="18"/>
      <c r="AJZ29" s="18"/>
      <c r="AKA29" s="18"/>
      <c r="AKB29" s="18"/>
      <c r="AKC29" s="18"/>
      <c r="AKD29" s="18"/>
      <c r="AKE29" s="18"/>
      <c r="AKF29" s="18"/>
      <c r="AKG29" s="18"/>
      <c r="AKH29" s="18"/>
      <c r="AKI29" s="18"/>
      <c r="AKJ29" s="18"/>
      <c r="AKK29" s="18"/>
      <c r="AKL29" s="18"/>
      <c r="AKM29" s="18"/>
      <c r="AKN29" s="18"/>
      <c r="AKO29" s="18"/>
      <c r="AKP29" s="18"/>
      <c r="AKQ29" s="18"/>
      <c r="AKR29" s="18"/>
      <c r="AKS29" s="18"/>
      <c r="AKT29" s="18"/>
      <c r="AKU29" s="18"/>
      <c r="AKV29" s="18"/>
      <c r="AKW29" s="18"/>
      <c r="AKX29" s="18"/>
      <c r="AKY29" s="18"/>
      <c r="AKZ29" s="18"/>
      <c r="ALA29" s="18"/>
      <c r="ALB29" s="18"/>
      <c r="ALC29" s="18"/>
      <c r="ALD29" s="18"/>
      <c r="ALE29" s="18"/>
      <c r="ALF29" s="18"/>
      <c r="ALG29" s="18"/>
      <c r="ALH29" s="18"/>
      <c r="ALI29" s="18"/>
      <c r="ALJ29" s="18"/>
      <c r="ALK29" s="18"/>
      <c r="ALL29" s="18"/>
      <c r="ALM29" s="18"/>
      <c r="ALN29" s="18"/>
      <c r="ALO29" s="18"/>
      <c r="ALP29" s="18"/>
      <c r="ALQ29" s="18"/>
      <c r="ALR29" s="18"/>
      <c r="ALS29" s="18"/>
      <c r="ALT29" s="18"/>
      <c r="ALU29" s="18"/>
      <c r="ALV29" s="18"/>
      <c r="ALW29" s="18"/>
      <c r="ALX29" s="18"/>
      <c r="ALY29" s="18"/>
      <c r="ALZ29" s="18"/>
      <c r="AMA29" s="18"/>
      <c r="AMB29" s="18"/>
      <c r="AMC29" s="18"/>
      <c r="AMD29" s="18"/>
      <c r="AME29" s="18"/>
      <c r="AMF29" s="18"/>
      <c r="AMG29" s="18"/>
      <c r="AMH29" s="18"/>
      <c r="AMI29" s="18"/>
      <c r="AMJ29" s="18"/>
      <c r="AMK29" s="18"/>
      <c r="AML29" s="18"/>
      <c r="AMM29" s="18"/>
      <c r="AMN29" s="18"/>
      <c r="AMO29" s="18"/>
      <c r="AMP29" s="18"/>
      <c r="AMQ29" s="18"/>
      <c r="AMR29" s="18"/>
      <c r="AMS29" s="18"/>
      <c r="AMT29" s="18"/>
      <c r="AMU29" s="18"/>
      <c r="AMV29" s="18"/>
      <c r="AMW29" s="18"/>
      <c r="AMX29" s="18"/>
      <c r="AMY29" s="18"/>
      <c r="AMZ29" s="18"/>
      <c r="ANA29" s="18"/>
      <c r="ANB29" s="18"/>
      <c r="ANC29" s="18"/>
      <c r="AND29" s="18"/>
      <c r="ANE29" s="18"/>
      <c r="ANF29" s="18"/>
      <c r="ANG29" s="18"/>
      <c r="ANH29" s="18"/>
      <c r="ANI29" s="18"/>
      <c r="ANJ29" s="18"/>
      <c r="ANK29" s="18"/>
      <c r="ANL29" s="18"/>
      <c r="ANM29" s="18"/>
      <c r="ANN29" s="18"/>
      <c r="ANO29" s="18"/>
      <c r="ANP29" s="18"/>
      <c r="ANQ29" s="18"/>
      <c r="ANR29" s="18"/>
      <c r="ANS29" s="18"/>
      <c r="ANT29" s="18"/>
      <c r="ANU29" s="18"/>
      <c r="ANV29" s="18"/>
      <c r="ANW29" s="18"/>
      <c r="ANX29" s="18"/>
      <c r="ANY29" s="18"/>
      <c r="ANZ29" s="18"/>
      <c r="AOA29" s="18"/>
      <c r="AOB29" s="18"/>
      <c r="AOC29" s="18"/>
      <c r="AOD29" s="18"/>
      <c r="AOE29" s="18"/>
      <c r="AOF29" s="18"/>
      <c r="AOG29" s="18"/>
      <c r="AOH29" s="18"/>
      <c r="AOI29" s="18"/>
      <c r="AOJ29" s="18"/>
      <c r="AOK29" s="18"/>
      <c r="AOL29" s="18"/>
      <c r="AOM29" s="18"/>
      <c r="AON29" s="18"/>
      <c r="AOO29" s="18"/>
      <c r="AOP29" s="18"/>
      <c r="AOQ29" s="18"/>
      <c r="AOR29" s="18"/>
      <c r="AOS29" s="18"/>
      <c r="AOT29" s="18"/>
      <c r="AOU29" s="18"/>
      <c r="AOV29" s="18"/>
      <c r="AOW29" s="18"/>
      <c r="AOX29" s="18"/>
      <c r="AOY29" s="18"/>
      <c r="AOZ29" s="18"/>
      <c r="APA29" s="18"/>
      <c r="APB29" s="18"/>
      <c r="APC29" s="18"/>
      <c r="APD29" s="18"/>
      <c r="APE29" s="18"/>
      <c r="APF29" s="18"/>
      <c r="APG29" s="18"/>
      <c r="APH29" s="18"/>
      <c r="API29" s="18"/>
      <c r="APJ29" s="18"/>
      <c r="APK29" s="18"/>
      <c r="APL29" s="18"/>
      <c r="APM29" s="18"/>
      <c r="APN29" s="18"/>
      <c r="APO29" s="18"/>
      <c r="APP29" s="18"/>
      <c r="APQ29" s="18"/>
      <c r="APR29" s="18"/>
      <c r="APS29" s="18"/>
      <c r="APT29" s="18"/>
      <c r="APU29" s="18"/>
      <c r="APV29" s="18"/>
      <c r="APW29" s="18"/>
      <c r="APX29" s="18"/>
      <c r="APY29" s="18"/>
      <c r="APZ29" s="18"/>
      <c r="AQA29" s="18"/>
      <c r="AQB29" s="18"/>
      <c r="AQC29" s="18"/>
      <c r="AQD29" s="18"/>
      <c r="AQE29" s="18"/>
      <c r="AQF29" s="18"/>
      <c r="AQG29" s="18"/>
      <c r="AQH29" s="18"/>
      <c r="AQI29" s="18"/>
      <c r="AQJ29" s="18"/>
      <c r="AQK29" s="18"/>
      <c r="AQL29" s="18"/>
      <c r="AQM29" s="18"/>
      <c r="AQN29" s="18"/>
      <c r="AQO29" s="18"/>
      <c r="AQP29" s="18"/>
      <c r="AQQ29" s="18"/>
      <c r="AQR29" s="18"/>
      <c r="AQS29" s="18"/>
      <c r="AQT29" s="18"/>
      <c r="AQU29" s="18"/>
      <c r="AQV29" s="18"/>
      <c r="AQW29" s="18"/>
      <c r="AQX29" s="18"/>
      <c r="AQY29" s="18"/>
      <c r="AQZ29" s="18"/>
      <c r="ARA29" s="18"/>
      <c r="ARB29" s="18"/>
      <c r="ARC29" s="18"/>
      <c r="ARD29" s="18"/>
      <c r="ARE29" s="18"/>
      <c r="ARF29" s="18"/>
      <c r="ARG29" s="18"/>
      <c r="ARH29" s="18"/>
      <c r="ARI29" s="18"/>
      <c r="ARJ29" s="18"/>
      <c r="ARK29" s="18"/>
      <c r="ARL29" s="18"/>
      <c r="ARM29" s="18"/>
      <c r="ARN29" s="18"/>
      <c r="ARO29" s="18"/>
      <c r="ARP29" s="18"/>
      <c r="ARQ29" s="18"/>
      <c r="ARR29" s="18"/>
      <c r="ARS29" s="18"/>
      <c r="ART29" s="18"/>
      <c r="ARU29" s="18"/>
      <c r="ARV29" s="18"/>
      <c r="ARW29" s="18"/>
      <c r="ARX29" s="18"/>
      <c r="ARY29" s="18"/>
      <c r="ARZ29" s="18"/>
      <c r="ASA29" s="18"/>
      <c r="ASB29" s="18"/>
      <c r="ASC29" s="18"/>
      <c r="ASD29" s="18"/>
      <c r="ASE29" s="18"/>
      <c r="ASF29" s="18"/>
      <c r="ASG29" s="18"/>
      <c r="ASH29" s="18"/>
      <c r="ASI29" s="18"/>
      <c r="ASJ29" s="18"/>
      <c r="ASK29" s="18"/>
      <c r="ASL29" s="18"/>
      <c r="ASM29" s="18"/>
      <c r="ASN29" s="18"/>
      <c r="ASO29" s="18"/>
      <c r="ASP29" s="18"/>
      <c r="ASQ29" s="18"/>
      <c r="ASR29" s="18"/>
      <c r="ASS29" s="18"/>
      <c r="AST29" s="18"/>
      <c r="ASU29" s="18"/>
      <c r="ASV29" s="18"/>
      <c r="ASW29" s="18"/>
      <c r="ASX29" s="18"/>
      <c r="ASY29" s="18"/>
      <c r="ASZ29" s="18"/>
      <c r="ATA29" s="18"/>
      <c r="ATB29" s="18"/>
      <c r="ATC29" s="18"/>
      <c r="ATD29" s="18"/>
      <c r="ATE29" s="18"/>
      <c r="ATF29" s="18"/>
      <c r="ATG29" s="18"/>
      <c r="ATH29" s="18"/>
      <c r="ATI29" s="18"/>
      <c r="ATJ29" s="18"/>
      <c r="ATK29" s="18"/>
      <c r="ATL29" s="18"/>
      <c r="ATM29" s="18"/>
      <c r="ATN29" s="18"/>
      <c r="ATO29" s="18"/>
      <c r="ATP29" s="18"/>
      <c r="ATQ29" s="18"/>
      <c r="ATR29" s="18"/>
      <c r="ATS29" s="18"/>
      <c r="ATT29" s="18"/>
      <c r="ATU29" s="18"/>
      <c r="ATV29" s="18"/>
      <c r="ATW29" s="18"/>
      <c r="ATX29" s="18"/>
      <c r="ATY29" s="18"/>
      <c r="ATZ29" s="18"/>
      <c r="AUA29" s="18"/>
      <c r="AUB29" s="18"/>
      <c r="AUC29" s="18"/>
      <c r="AUD29" s="18"/>
      <c r="AUE29" s="18"/>
      <c r="AUF29" s="18"/>
      <c r="AUG29" s="18"/>
      <c r="AUH29" s="18"/>
      <c r="AUI29" s="18"/>
      <c r="AUJ29" s="18"/>
      <c r="AUK29" s="18"/>
      <c r="AUL29" s="18"/>
      <c r="AUM29" s="18"/>
      <c r="AUN29" s="18"/>
      <c r="AUO29" s="18"/>
      <c r="AUP29" s="18"/>
      <c r="AUQ29" s="18"/>
      <c r="AUR29" s="18"/>
      <c r="AUS29" s="18"/>
      <c r="AUT29" s="18"/>
      <c r="AUU29" s="18"/>
      <c r="AUV29" s="18"/>
      <c r="AUW29" s="18"/>
      <c r="AUX29" s="18"/>
      <c r="AUY29" s="18"/>
      <c r="AUZ29" s="18"/>
      <c r="AVA29" s="18"/>
      <c r="AVB29" s="18"/>
      <c r="AVC29" s="18"/>
      <c r="AVD29" s="18"/>
      <c r="AVE29" s="18"/>
      <c r="AVF29" s="18"/>
      <c r="AVG29" s="18"/>
      <c r="AVH29" s="18"/>
      <c r="AVI29" s="18"/>
      <c r="AVJ29" s="18"/>
      <c r="AVK29" s="18"/>
      <c r="AVL29" s="18"/>
      <c r="AVM29" s="18"/>
      <c r="AVN29" s="18"/>
      <c r="AVO29" s="18"/>
      <c r="AVP29" s="18"/>
      <c r="AVQ29" s="18"/>
      <c r="AVR29" s="18"/>
      <c r="AVS29" s="18"/>
      <c r="AVT29" s="18"/>
      <c r="AVU29" s="18"/>
      <c r="AVV29" s="18"/>
      <c r="AVW29" s="18"/>
      <c r="AVX29" s="18"/>
      <c r="AVY29" s="18"/>
      <c r="AVZ29" s="18"/>
      <c r="AWA29" s="18"/>
      <c r="AWB29" s="18"/>
      <c r="AWC29" s="18"/>
      <c r="AWD29" s="18"/>
      <c r="AWE29" s="18"/>
      <c r="AWF29" s="18"/>
      <c r="AWG29" s="18"/>
      <c r="AWH29" s="18"/>
      <c r="AWI29" s="18"/>
      <c r="AWJ29" s="18"/>
      <c r="AWK29" s="18"/>
      <c r="AWL29" s="18"/>
      <c r="AWM29" s="18"/>
      <c r="AWN29" s="18"/>
      <c r="AWO29" s="18"/>
      <c r="AWP29" s="18"/>
      <c r="AWQ29" s="18"/>
      <c r="AWR29" s="18"/>
      <c r="AWS29" s="18"/>
      <c r="AWT29" s="18"/>
      <c r="AWU29" s="18"/>
      <c r="AWV29" s="18"/>
      <c r="AWW29" s="18"/>
      <c r="AWX29" s="18"/>
      <c r="AWY29" s="18"/>
      <c r="AWZ29" s="18"/>
      <c r="AXA29" s="18"/>
      <c r="AXB29" s="18"/>
      <c r="AXC29" s="18"/>
      <c r="AXD29" s="18"/>
      <c r="AXE29" s="18"/>
      <c r="AXF29" s="18"/>
      <c r="AXG29" s="18"/>
      <c r="AXH29" s="18"/>
      <c r="AXI29" s="18"/>
      <c r="AXJ29" s="18"/>
      <c r="AXK29" s="18"/>
      <c r="AXL29" s="18"/>
      <c r="AXM29" s="18"/>
      <c r="AXN29" s="18"/>
      <c r="AXO29" s="18"/>
      <c r="AXP29" s="18"/>
      <c r="AXQ29" s="18"/>
      <c r="AXR29" s="18"/>
      <c r="AXS29" s="18"/>
      <c r="AXT29" s="18"/>
      <c r="AXU29" s="18"/>
      <c r="AXV29" s="18"/>
      <c r="AXW29" s="18"/>
      <c r="AXX29" s="18"/>
      <c r="AXY29" s="18"/>
      <c r="AXZ29" s="18"/>
      <c r="AYA29" s="18"/>
      <c r="AYB29" s="18"/>
      <c r="AYC29" s="18"/>
      <c r="AYD29" s="18"/>
      <c r="AYE29" s="18"/>
      <c r="AYF29" s="18"/>
      <c r="AYG29" s="18"/>
      <c r="AYH29" s="18"/>
      <c r="AYI29" s="18"/>
      <c r="AYJ29" s="18"/>
      <c r="AYK29" s="18"/>
      <c r="AYL29" s="18"/>
      <c r="AYM29" s="18"/>
      <c r="AYN29" s="18"/>
      <c r="AYO29" s="18"/>
      <c r="AYP29" s="18"/>
      <c r="AYQ29" s="18"/>
      <c r="AYR29" s="18"/>
      <c r="AYS29" s="18"/>
      <c r="AYT29" s="18"/>
      <c r="AYU29" s="18"/>
      <c r="AYV29" s="18"/>
      <c r="AYW29" s="18"/>
      <c r="AYX29" s="18"/>
      <c r="AYY29" s="18"/>
      <c r="AYZ29" s="18"/>
      <c r="AZA29" s="18"/>
      <c r="AZB29" s="18"/>
      <c r="AZC29" s="18"/>
      <c r="AZD29" s="18"/>
      <c r="AZE29" s="18"/>
      <c r="AZF29" s="18"/>
      <c r="AZG29" s="18"/>
      <c r="AZH29" s="18"/>
      <c r="AZI29" s="18"/>
      <c r="AZJ29" s="18"/>
      <c r="AZK29" s="18"/>
      <c r="AZL29" s="18"/>
      <c r="AZM29" s="18"/>
      <c r="AZN29" s="18"/>
      <c r="AZO29" s="18"/>
      <c r="AZP29" s="18"/>
      <c r="AZQ29" s="18"/>
      <c r="AZR29" s="18"/>
      <c r="AZS29" s="18"/>
      <c r="AZT29" s="18"/>
      <c r="AZU29" s="18"/>
      <c r="AZV29" s="18"/>
      <c r="AZW29" s="18"/>
      <c r="AZX29" s="18"/>
      <c r="AZY29" s="18"/>
      <c r="AZZ29" s="18"/>
      <c r="BAA29" s="18"/>
      <c r="BAB29" s="18"/>
      <c r="BAC29" s="18"/>
      <c r="BAD29" s="18"/>
      <c r="BAE29" s="18"/>
      <c r="BAF29" s="18"/>
      <c r="BAG29" s="18"/>
      <c r="BAH29" s="18"/>
      <c r="BAI29" s="18"/>
      <c r="BAJ29" s="18"/>
      <c r="BAK29" s="18"/>
      <c r="BAL29" s="18"/>
      <c r="BAM29" s="18"/>
      <c r="BAN29" s="18"/>
      <c r="BAO29" s="18"/>
      <c r="BAP29" s="18"/>
      <c r="BAQ29" s="18"/>
      <c r="BAR29" s="18"/>
      <c r="BAS29" s="18"/>
      <c r="BAT29" s="18"/>
      <c r="BAU29" s="18"/>
      <c r="BAV29" s="18"/>
      <c r="BAW29" s="18"/>
      <c r="BAX29" s="18"/>
      <c r="BAY29" s="18"/>
      <c r="BAZ29" s="18"/>
      <c r="BBA29" s="18"/>
      <c r="BBB29" s="18"/>
      <c r="BBC29" s="18"/>
      <c r="BBD29" s="18"/>
      <c r="BBE29" s="18"/>
      <c r="BBF29" s="18"/>
      <c r="BBG29" s="18"/>
      <c r="BBH29" s="18"/>
      <c r="BBI29" s="18"/>
      <c r="BBJ29" s="18"/>
      <c r="BBK29" s="18"/>
      <c r="BBL29" s="18"/>
      <c r="BBM29" s="18"/>
      <c r="BBN29" s="18"/>
      <c r="BBO29" s="18"/>
      <c r="BBP29" s="18"/>
      <c r="BBQ29" s="18"/>
      <c r="BBR29" s="18"/>
      <c r="BBS29" s="18"/>
      <c r="BBT29" s="18"/>
      <c r="BBU29" s="18"/>
      <c r="BBV29" s="18"/>
      <c r="BBW29" s="18"/>
      <c r="BBX29" s="18"/>
      <c r="BBY29" s="18"/>
      <c r="BBZ29" s="18"/>
      <c r="BCA29" s="18"/>
      <c r="BCB29" s="18"/>
      <c r="BCC29" s="18"/>
      <c r="BCD29" s="18"/>
      <c r="BCE29" s="18"/>
      <c r="BCF29" s="18"/>
      <c r="BCG29" s="18"/>
      <c r="BCH29" s="18"/>
      <c r="BCI29" s="18"/>
      <c r="BCJ29" s="18"/>
      <c r="BCK29" s="18"/>
      <c r="BCL29" s="18"/>
      <c r="BCM29" s="18"/>
      <c r="BCN29" s="18"/>
      <c r="BCO29" s="18"/>
      <c r="BCP29" s="18"/>
      <c r="BCQ29" s="18"/>
      <c r="BCR29" s="18"/>
      <c r="BCS29" s="18"/>
      <c r="BCT29" s="18"/>
      <c r="BCU29" s="18"/>
      <c r="BCV29" s="18"/>
      <c r="BCW29" s="18"/>
      <c r="BCX29" s="18"/>
      <c r="BCY29" s="18"/>
      <c r="BCZ29" s="18"/>
      <c r="BDA29" s="18"/>
      <c r="BDB29" s="18"/>
      <c r="BDC29" s="18"/>
      <c r="BDD29" s="18"/>
      <c r="BDE29" s="18"/>
      <c r="BDF29" s="18"/>
      <c r="BDG29" s="18"/>
      <c r="BDH29" s="18"/>
      <c r="BDI29" s="18"/>
      <c r="BDJ29" s="18"/>
      <c r="BDK29" s="18"/>
      <c r="BDL29" s="18"/>
      <c r="BDM29" s="18"/>
      <c r="BDN29" s="18"/>
      <c r="BDO29" s="18"/>
      <c r="BDP29" s="18"/>
      <c r="BDQ29" s="18"/>
      <c r="BDR29" s="18"/>
      <c r="BDS29" s="18"/>
      <c r="BDT29" s="18"/>
      <c r="BDU29" s="18"/>
      <c r="BDV29" s="18"/>
      <c r="BDW29" s="18"/>
      <c r="BDX29" s="18"/>
      <c r="BDY29" s="18"/>
      <c r="BDZ29" s="18"/>
      <c r="BEA29" s="18"/>
      <c r="BEB29" s="18"/>
      <c r="BEC29" s="18"/>
      <c r="BED29" s="18"/>
      <c r="BEE29" s="18"/>
      <c r="BEF29" s="18"/>
      <c r="BEG29" s="18"/>
      <c r="BEH29" s="18"/>
      <c r="BEI29" s="18"/>
      <c r="BEJ29" s="18"/>
      <c r="BEK29" s="18"/>
      <c r="BEL29" s="18"/>
      <c r="BEM29" s="18"/>
      <c r="BEN29" s="18"/>
      <c r="BEO29" s="18"/>
      <c r="BEP29" s="18"/>
      <c r="BEQ29" s="18"/>
      <c r="BER29" s="18"/>
      <c r="BES29" s="18"/>
      <c r="BET29" s="18"/>
      <c r="BEU29" s="18"/>
      <c r="BEV29" s="18"/>
      <c r="BEW29" s="18"/>
      <c r="BEX29" s="18"/>
      <c r="BEY29" s="18"/>
      <c r="BEZ29" s="18"/>
      <c r="BFA29" s="18"/>
      <c r="BFB29" s="18"/>
      <c r="BFC29" s="18"/>
      <c r="BFD29" s="18"/>
      <c r="BFE29" s="18"/>
      <c r="BFF29" s="18"/>
      <c r="BFG29" s="18"/>
      <c r="BFH29" s="18"/>
      <c r="BFI29" s="18"/>
      <c r="BFJ29" s="18"/>
      <c r="BFK29" s="18"/>
      <c r="BFL29" s="18"/>
      <c r="BFM29" s="18"/>
      <c r="BFN29" s="18"/>
      <c r="BFO29" s="18"/>
      <c r="BFP29" s="18"/>
      <c r="BFQ29" s="18"/>
      <c r="BFR29" s="18"/>
      <c r="BFS29" s="18"/>
      <c r="BFT29" s="18"/>
      <c r="BFU29" s="18"/>
      <c r="BFV29" s="18"/>
      <c r="BFW29" s="18"/>
      <c r="BFX29" s="18"/>
      <c r="BFY29" s="18"/>
      <c r="BFZ29" s="18"/>
      <c r="BGA29" s="18"/>
      <c r="BGB29" s="18"/>
      <c r="BGC29" s="18"/>
      <c r="BGD29" s="18"/>
      <c r="BGE29" s="18"/>
      <c r="BGF29" s="18"/>
      <c r="BGG29" s="18"/>
      <c r="BGH29" s="18"/>
      <c r="BGI29" s="18"/>
      <c r="BGJ29" s="18"/>
      <c r="BGK29" s="18"/>
      <c r="BGL29" s="18"/>
      <c r="BGM29" s="18"/>
      <c r="BGN29" s="18"/>
      <c r="BGO29" s="18"/>
      <c r="BGP29" s="18"/>
      <c r="BGQ29" s="18"/>
      <c r="BGR29" s="18"/>
      <c r="BGS29" s="18"/>
      <c r="BGT29" s="18"/>
      <c r="BGU29" s="18"/>
      <c r="BGV29" s="18"/>
      <c r="BGW29" s="18"/>
      <c r="BGX29" s="18"/>
      <c r="BGY29" s="18"/>
      <c r="BGZ29" s="18"/>
      <c r="BHA29" s="18"/>
      <c r="BHB29" s="18"/>
      <c r="BHC29" s="18"/>
      <c r="BHD29" s="18"/>
      <c r="BHE29" s="18"/>
      <c r="BHF29" s="18"/>
      <c r="BHG29" s="18"/>
      <c r="BHH29" s="18"/>
      <c r="BHI29" s="18"/>
      <c r="BHJ29" s="18"/>
      <c r="BHK29" s="18"/>
      <c r="BHL29" s="18"/>
      <c r="BHM29" s="18"/>
      <c r="BHN29" s="18"/>
      <c r="BHO29" s="18"/>
      <c r="BHP29" s="18"/>
      <c r="BHQ29" s="18"/>
      <c r="BHR29" s="18"/>
      <c r="BHS29" s="18"/>
      <c r="BHT29" s="18"/>
      <c r="BHU29" s="18"/>
      <c r="BHV29" s="18"/>
      <c r="BHW29" s="18"/>
      <c r="BHX29" s="18"/>
      <c r="BHY29" s="18"/>
      <c r="BHZ29" s="18"/>
      <c r="BIA29" s="18"/>
      <c r="BIB29" s="18"/>
      <c r="BIC29" s="18"/>
      <c r="BID29" s="18"/>
      <c r="BIE29" s="18"/>
      <c r="BIF29" s="18"/>
      <c r="BIG29" s="18"/>
      <c r="BIH29" s="18"/>
      <c r="BII29" s="18"/>
      <c r="BIJ29" s="18"/>
      <c r="BIK29" s="18"/>
      <c r="BIL29" s="18"/>
      <c r="BIM29" s="18"/>
      <c r="BIN29" s="18"/>
      <c r="BIO29" s="18"/>
      <c r="BIP29" s="18"/>
      <c r="BIQ29" s="18"/>
      <c r="BIR29" s="18"/>
      <c r="BIS29" s="18"/>
      <c r="BIT29" s="18"/>
      <c r="BIU29" s="18"/>
      <c r="BIV29" s="18"/>
      <c r="BIW29" s="18"/>
      <c r="BIX29" s="18"/>
      <c r="BIY29" s="18"/>
      <c r="BIZ29" s="18"/>
      <c r="BJA29" s="18"/>
      <c r="BJB29" s="18"/>
      <c r="BJC29" s="18"/>
      <c r="BJD29" s="18"/>
      <c r="BJE29" s="18"/>
      <c r="BJF29" s="18"/>
      <c r="BJG29" s="18"/>
      <c r="BJH29" s="18"/>
      <c r="BJI29" s="18"/>
      <c r="BJJ29" s="18"/>
      <c r="BJK29" s="18"/>
      <c r="BJL29" s="18"/>
      <c r="BJM29" s="18"/>
      <c r="BJN29" s="18"/>
      <c r="BJO29" s="18"/>
      <c r="BJP29" s="18"/>
      <c r="BJQ29" s="18"/>
      <c r="BJR29" s="18"/>
      <c r="BJS29" s="18"/>
      <c r="BJT29" s="18"/>
      <c r="BJU29" s="18"/>
      <c r="BJV29" s="18"/>
      <c r="BJW29" s="18"/>
      <c r="BJX29" s="18"/>
      <c r="BJY29" s="18"/>
      <c r="BJZ29" s="18"/>
      <c r="BKA29" s="18"/>
      <c r="BKB29" s="18"/>
      <c r="BKC29" s="18"/>
      <c r="BKD29" s="18"/>
      <c r="BKE29" s="18"/>
      <c r="BKF29" s="18"/>
      <c r="BKG29" s="18"/>
      <c r="BKH29" s="18"/>
      <c r="BKI29" s="18"/>
      <c r="BKJ29" s="18"/>
      <c r="BKK29" s="18"/>
      <c r="BKL29" s="18"/>
      <c r="BKM29" s="18"/>
      <c r="BKN29" s="18"/>
      <c r="BKO29" s="18"/>
      <c r="BKP29" s="18"/>
      <c r="BKQ29" s="18"/>
      <c r="BKR29" s="18"/>
      <c r="BKS29" s="18"/>
      <c r="BKT29" s="18"/>
      <c r="BKU29" s="18"/>
      <c r="BKV29" s="18"/>
      <c r="BKW29" s="18"/>
      <c r="BKX29" s="18"/>
      <c r="BKY29" s="18"/>
      <c r="BKZ29" s="18"/>
      <c r="BLA29" s="18"/>
      <c r="BLB29" s="18"/>
      <c r="BLC29" s="18"/>
      <c r="BLD29" s="18"/>
      <c r="BLE29" s="18"/>
      <c r="BLF29" s="18"/>
      <c r="BLG29" s="18"/>
      <c r="BLH29" s="18"/>
      <c r="BLI29" s="18"/>
      <c r="BLJ29" s="18"/>
      <c r="BLK29" s="18"/>
      <c r="BLL29" s="18"/>
      <c r="BLM29" s="18"/>
      <c r="BLN29" s="18"/>
      <c r="BLO29" s="18"/>
      <c r="BLP29" s="18"/>
      <c r="BLQ29" s="18"/>
      <c r="BLR29" s="18"/>
      <c r="BLS29" s="18"/>
      <c r="BLT29" s="18"/>
      <c r="BLU29" s="18"/>
      <c r="BLV29" s="18"/>
      <c r="BLW29" s="18"/>
      <c r="BLX29" s="18"/>
      <c r="BLY29" s="18"/>
      <c r="BLZ29" s="18"/>
      <c r="BMA29" s="18"/>
      <c r="BMB29" s="18"/>
      <c r="BMC29" s="18"/>
      <c r="BMD29" s="18"/>
      <c r="BME29" s="18"/>
      <c r="BMF29" s="18"/>
      <c r="BMG29" s="18"/>
      <c r="BMH29" s="18"/>
      <c r="BMI29" s="18"/>
      <c r="BMJ29" s="18"/>
      <c r="BMK29" s="18"/>
      <c r="BML29" s="18"/>
      <c r="BMM29" s="18"/>
      <c r="BMN29" s="18"/>
      <c r="BMO29" s="18"/>
      <c r="BMP29" s="18"/>
      <c r="BMQ29" s="18"/>
      <c r="BMR29" s="18"/>
      <c r="BMS29" s="18"/>
      <c r="BMT29" s="18"/>
    </row>
    <row r="30" spans="1:1710" s="115" customFormat="1" ht="16.149999999999999" customHeight="1" x14ac:dyDescent="0.2">
      <c r="A30" s="295" t="s">
        <v>310</v>
      </c>
      <c r="B30" s="296"/>
      <c r="C30" s="216"/>
      <c r="D30" s="217"/>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8"/>
      <c r="IU30" s="18"/>
      <c r="IV30" s="18"/>
      <c r="IW30" s="18"/>
      <c r="IX30" s="18"/>
      <c r="IY30" s="18"/>
      <c r="IZ30" s="18"/>
      <c r="JA30" s="18"/>
      <c r="JB30" s="18"/>
      <c r="JC30" s="18"/>
      <c r="JD30" s="18"/>
      <c r="JE30" s="18"/>
      <c r="JF30" s="18"/>
      <c r="JG30" s="18"/>
      <c r="JH30" s="18"/>
      <c r="JI30" s="18"/>
      <c r="JJ30" s="18"/>
      <c r="JK30" s="18"/>
      <c r="JL30" s="18"/>
      <c r="JM30" s="18"/>
      <c r="JN30" s="18"/>
      <c r="JO30" s="18"/>
      <c r="JP30" s="18"/>
      <c r="JQ30" s="18"/>
      <c r="JR30" s="18"/>
      <c r="JS30" s="18"/>
      <c r="JT30" s="18"/>
      <c r="JU30" s="18"/>
      <c r="JV30" s="18"/>
      <c r="JW30" s="18"/>
      <c r="JX30" s="18"/>
      <c r="JY30" s="18"/>
      <c r="JZ30" s="18"/>
      <c r="KA30" s="18"/>
      <c r="KB30" s="18"/>
      <c r="KC30" s="18"/>
      <c r="KD30" s="18"/>
      <c r="KE30" s="18"/>
      <c r="KF30" s="18"/>
      <c r="KG30" s="18"/>
      <c r="KH30" s="18"/>
      <c r="KI30" s="18"/>
      <c r="KJ30" s="18"/>
      <c r="KK30" s="18"/>
      <c r="KL30" s="18"/>
      <c r="KM30" s="18"/>
      <c r="KN30" s="18"/>
      <c r="KO30" s="18"/>
      <c r="KP30" s="18"/>
      <c r="KQ30" s="18"/>
      <c r="KR30" s="18"/>
      <c r="KS30" s="18"/>
      <c r="KT30" s="18"/>
      <c r="KU30" s="18"/>
      <c r="KV30" s="18"/>
      <c r="KW30" s="18"/>
      <c r="KX30" s="18"/>
      <c r="KY30" s="18"/>
      <c r="KZ30" s="18"/>
      <c r="LA30" s="18"/>
      <c r="LB30" s="18"/>
      <c r="LC30" s="18"/>
      <c r="LD30" s="18"/>
      <c r="LE30" s="18"/>
      <c r="LF30" s="18"/>
      <c r="LG30" s="18"/>
      <c r="LH30" s="18"/>
      <c r="LI30" s="18"/>
      <c r="LJ30" s="18"/>
      <c r="LK30" s="18"/>
      <c r="LL30" s="18"/>
      <c r="LM30" s="18"/>
      <c r="LN30" s="18"/>
      <c r="LO30" s="18"/>
      <c r="LP30" s="18"/>
      <c r="LQ30" s="18"/>
      <c r="LR30" s="18"/>
      <c r="LS30" s="18"/>
      <c r="LT30" s="18"/>
      <c r="LU30" s="18"/>
      <c r="LV30" s="18"/>
      <c r="LW30" s="18"/>
      <c r="LX30" s="18"/>
      <c r="LY30" s="18"/>
      <c r="LZ30" s="18"/>
      <c r="MA30" s="18"/>
      <c r="MB30" s="18"/>
      <c r="MC30" s="18"/>
      <c r="MD30" s="18"/>
      <c r="ME30" s="18"/>
      <c r="MF30" s="18"/>
      <c r="MG30" s="18"/>
      <c r="MH30" s="18"/>
      <c r="MI30" s="18"/>
      <c r="MJ30" s="18"/>
      <c r="MK30" s="18"/>
      <c r="ML30" s="18"/>
      <c r="MM30" s="18"/>
      <c r="MN30" s="18"/>
      <c r="MO30" s="18"/>
      <c r="MP30" s="18"/>
      <c r="MQ30" s="18"/>
      <c r="MR30" s="18"/>
      <c r="MS30" s="18"/>
      <c r="MT30" s="18"/>
      <c r="MU30" s="18"/>
      <c r="MV30" s="18"/>
      <c r="MW30" s="18"/>
      <c r="MX30" s="18"/>
      <c r="MY30" s="18"/>
      <c r="MZ30" s="18"/>
      <c r="NA30" s="18"/>
      <c r="NB30" s="18"/>
      <c r="NC30" s="18"/>
      <c r="ND30" s="18"/>
      <c r="NE30" s="18"/>
      <c r="NF30" s="18"/>
      <c r="NG30" s="18"/>
      <c r="NH30" s="18"/>
      <c r="NI30" s="18"/>
      <c r="NJ30" s="18"/>
      <c r="NK30" s="18"/>
      <c r="NL30" s="18"/>
      <c r="NM30" s="18"/>
      <c r="NN30" s="18"/>
      <c r="NO30" s="18"/>
      <c r="NP30" s="18"/>
      <c r="NQ30" s="18"/>
      <c r="NR30" s="18"/>
      <c r="NS30" s="18"/>
      <c r="NT30" s="18"/>
      <c r="NU30" s="18"/>
      <c r="NV30" s="18"/>
      <c r="NW30" s="18"/>
      <c r="NX30" s="18"/>
      <c r="NY30" s="18"/>
      <c r="NZ30" s="18"/>
      <c r="OA30" s="18"/>
      <c r="OB30" s="18"/>
      <c r="OC30" s="18"/>
      <c r="OD30" s="18"/>
      <c r="OE30" s="18"/>
      <c r="OF30" s="18"/>
      <c r="OG30" s="18"/>
      <c r="OH30" s="18"/>
      <c r="OI30" s="18"/>
      <c r="OJ30" s="18"/>
      <c r="OK30" s="18"/>
      <c r="OL30" s="18"/>
      <c r="OM30" s="18"/>
      <c r="ON30" s="18"/>
      <c r="OO30" s="18"/>
      <c r="OP30" s="18"/>
      <c r="OQ30" s="18"/>
      <c r="OR30" s="18"/>
      <c r="OS30" s="18"/>
      <c r="OT30" s="18"/>
      <c r="OU30" s="18"/>
      <c r="OV30" s="18"/>
      <c r="OW30" s="18"/>
      <c r="OX30" s="18"/>
      <c r="OY30" s="18"/>
      <c r="OZ30" s="18"/>
      <c r="PA30" s="18"/>
      <c r="PB30" s="18"/>
      <c r="PC30" s="18"/>
      <c r="PD30" s="18"/>
      <c r="PE30" s="18"/>
      <c r="PF30" s="18"/>
      <c r="PG30" s="18"/>
      <c r="PH30" s="18"/>
      <c r="PI30" s="18"/>
      <c r="PJ30" s="18"/>
      <c r="PK30" s="18"/>
      <c r="PL30" s="18"/>
      <c r="PM30" s="18"/>
      <c r="PN30" s="18"/>
      <c r="PO30" s="18"/>
      <c r="PP30" s="18"/>
      <c r="PQ30" s="18"/>
      <c r="PR30" s="18"/>
      <c r="PS30" s="18"/>
      <c r="PT30" s="18"/>
      <c r="PU30" s="18"/>
      <c r="PV30" s="18"/>
      <c r="PW30" s="18"/>
      <c r="PX30" s="18"/>
      <c r="PY30" s="18"/>
      <c r="PZ30" s="18"/>
      <c r="QA30" s="18"/>
      <c r="QB30" s="18"/>
      <c r="QC30" s="18"/>
      <c r="QD30" s="18"/>
      <c r="QE30" s="18"/>
      <c r="QF30" s="18"/>
      <c r="QG30" s="18"/>
      <c r="QH30" s="18"/>
      <c r="QI30" s="18"/>
      <c r="QJ30" s="18"/>
      <c r="QK30" s="18"/>
      <c r="QL30" s="18"/>
      <c r="QM30" s="18"/>
      <c r="QN30" s="18"/>
      <c r="QO30" s="18"/>
      <c r="QP30" s="18"/>
      <c r="QQ30" s="18"/>
      <c r="QR30" s="18"/>
      <c r="QS30" s="18"/>
      <c r="QT30" s="18"/>
      <c r="QU30" s="18"/>
      <c r="QV30" s="18"/>
      <c r="QW30" s="18"/>
      <c r="QX30" s="18"/>
      <c r="QY30" s="18"/>
      <c r="QZ30" s="18"/>
      <c r="RA30" s="18"/>
      <c r="RB30" s="18"/>
      <c r="RC30" s="18"/>
      <c r="RD30" s="18"/>
      <c r="RE30" s="18"/>
      <c r="RF30" s="18"/>
      <c r="RG30" s="18"/>
      <c r="RH30" s="18"/>
      <c r="RI30" s="18"/>
      <c r="RJ30" s="18"/>
      <c r="RK30" s="18"/>
      <c r="RL30" s="18"/>
      <c r="RM30" s="18"/>
      <c r="RN30" s="18"/>
      <c r="RO30" s="18"/>
      <c r="RP30" s="18"/>
      <c r="RQ30" s="18"/>
      <c r="RR30" s="18"/>
      <c r="RS30" s="18"/>
      <c r="RT30" s="18"/>
      <c r="RU30" s="18"/>
      <c r="RV30" s="18"/>
      <c r="RW30" s="18"/>
      <c r="RX30" s="18"/>
      <c r="RY30" s="18"/>
      <c r="RZ30" s="18"/>
      <c r="SA30" s="18"/>
      <c r="SB30" s="18"/>
      <c r="SC30" s="18"/>
      <c r="SD30" s="18"/>
      <c r="SE30" s="18"/>
      <c r="SF30" s="18"/>
      <c r="SG30" s="18"/>
      <c r="SH30" s="18"/>
      <c r="SI30" s="18"/>
      <c r="SJ30" s="18"/>
      <c r="SK30" s="18"/>
      <c r="SL30" s="18"/>
      <c r="SM30" s="18"/>
      <c r="SN30" s="18"/>
      <c r="SO30" s="18"/>
      <c r="SP30" s="18"/>
      <c r="SQ30" s="18"/>
      <c r="SR30" s="18"/>
      <c r="SS30" s="18"/>
      <c r="ST30" s="18"/>
      <c r="SU30" s="18"/>
      <c r="SV30" s="18"/>
      <c r="SW30" s="18"/>
      <c r="SX30" s="18"/>
      <c r="SY30" s="18"/>
      <c r="SZ30" s="18"/>
      <c r="TA30" s="18"/>
      <c r="TB30" s="18"/>
      <c r="TC30" s="18"/>
      <c r="TD30" s="18"/>
      <c r="TE30" s="18"/>
      <c r="TF30" s="18"/>
      <c r="TG30" s="18"/>
      <c r="TH30" s="18"/>
      <c r="TI30" s="18"/>
      <c r="TJ30" s="18"/>
      <c r="TK30" s="18"/>
      <c r="TL30" s="18"/>
      <c r="TM30" s="18"/>
      <c r="TN30" s="18"/>
      <c r="TO30" s="18"/>
      <c r="TP30" s="18"/>
      <c r="TQ30" s="18"/>
      <c r="TR30" s="18"/>
      <c r="TS30" s="18"/>
      <c r="TT30" s="18"/>
      <c r="TU30" s="18"/>
      <c r="TV30" s="18"/>
      <c r="TW30" s="18"/>
      <c r="TX30" s="18"/>
      <c r="TY30" s="18"/>
      <c r="TZ30" s="18"/>
      <c r="UA30" s="18"/>
      <c r="UB30" s="18"/>
      <c r="UC30" s="18"/>
      <c r="UD30" s="18"/>
      <c r="UE30" s="18"/>
      <c r="UF30" s="18"/>
      <c r="UG30" s="18"/>
      <c r="UH30" s="18"/>
      <c r="UI30" s="18"/>
      <c r="UJ30" s="18"/>
      <c r="UK30" s="18"/>
      <c r="UL30" s="18"/>
      <c r="UM30" s="18"/>
      <c r="UN30" s="18"/>
      <c r="UO30" s="18"/>
      <c r="UP30" s="18"/>
      <c r="UQ30" s="18"/>
      <c r="UR30" s="18"/>
      <c r="US30" s="18"/>
      <c r="UT30" s="18"/>
      <c r="UU30" s="18"/>
      <c r="UV30" s="18"/>
      <c r="UW30" s="18"/>
      <c r="UX30" s="18"/>
      <c r="UY30" s="18"/>
      <c r="UZ30" s="18"/>
      <c r="VA30" s="18"/>
      <c r="VB30" s="18"/>
      <c r="VC30" s="18"/>
      <c r="VD30" s="18"/>
      <c r="VE30" s="18"/>
      <c r="VF30" s="18"/>
      <c r="VG30" s="18"/>
      <c r="VH30" s="18"/>
      <c r="VI30" s="18"/>
      <c r="VJ30" s="18"/>
      <c r="VK30" s="18"/>
      <c r="VL30" s="18"/>
      <c r="VM30" s="18"/>
      <c r="VN30" s="18"/>
      <c r="VO30" s="18"/>
      <c r="VP30" s="18"/>
      <c r="VQ30" s="18"/>
      <c r="VR30" s="18"/>
      <c r="VS30" s="18"/>
      <c r="VT30" s="18"/>
      <c r="VU30" s="18"/>
      <c r="VV30" s="18"/>
      <c r="VW30" s="18"/>
      <c r="VX30" s="18"/>
      <c r="VY30" s="18"/>
      <c r="VZ30" s="18"/>
      <c r="WA30" s="18"/>
      <c r="WB30" s="18"/>
      <c r="WC30" s="18"/>
      <c r="WD30" s="18"/>
      <c r="WE30" s="18"/>
      <c r="WF30" s="18"/>
      <c r="WG30" s="18"/>
      <c r="WH30" s="18"/>
      <c r="WI30" s="18"/>
      <c r="WJ30" s="18"/>
      <c r="WK30" s="18"/>
      <c r="WL30" s="18"/>
      <c r="WM30" s="18"/>
      <c r="WN30" s="18"/>
      <c r="WO30" s="18"/>
      <c r="WP30" s="18"/>
      <c r="WQ30" s="18"/>
      <c r="WR30" s="18"/>
      <c r="WS30" s="18"/>
      <c r="WT30" s="18"/>
      <c r="WU30" s="18"/>
      <c r="WV30" s="18"/>
      <c r="WW30" s="18"/>
      <c r="WX30" s="18"/>
      <c r="WY30" s="18"/>
      <c r="WZ30" s="18"/>
      <c r="XA30" s="18"/>
      <c r="XB30" s="18"/>
      <c r="XC30" s="18"/>
      <c r="XD30" s="18"/>
      <c r="XE30" s="18"/>
      <c r="XF30" s="18"/>
      <c r="XG30" s="18"/>
      <c r="XH30" s="18"/>
      <c r="XI30" s="18"/>
      <c r="XJ30" s="18"/>
      <c r="XK30" s="18"/>
      <c r="XL30" s="18"/>
      <c r="XM30" s="18"/>
      <c r="XN30" s="18"/>
      <c r="XO30" s="18"/>
      <c r="XP30" s="18"/>
      <c r="XQ30" s="18"/>
      <c r="XR30" s="18"/>
      <c r="XS30" s="18"/>
      <c r="XT30" s="18"/>
      <c r="XU30" s="18"/>
      <c r="XV30" s="18"/>
      <c r="XW30" s="18"/>
      <c r="XX30" s="18"/>
      <c r="XY30" s="18"/>
      <c r="XZ30" s="18"/>
      <c r="YA30" s="18"/>
      <c r="YB30" s="18"/>
      <c r="YC30" s="18"/>
      <c r="YD30" s="18"/>
      <c r="YE30" s="18"/>
      <c r="YF30" s="18"/>
      <c r="YG30" s="18"/>
      <c r="YH30" s="18"/>
      <c r="YI30" s="18"/>
      <c r="YJ30" s="18"/>
      <c r="YK30" s="18"/>
      <c r="YL30" s="18"/>
      <c r="YM30" s="18"/>
      <c r="YN30" s="18"/>
      <c r="YO30" s="18"/>
      <c r="YP30" s="18"/>
      <c r="YQ30" s="18"/>
      <c r="YR30" s="18"/>
      <c r="YS30" s="18"/>
      <c r="YT30" s="18"/>
      <c r="YU30" s="18"/>
      <c r="YV30" s="18"/>
      <c r="YW30" s="18"/>
      <c r="YX30" s="18"/>
      <c r="YY30" s="18"/>
      <c r="YZ30" s="18"/>
      <c r="ZA30" s="18"/>
      <c r="ZB30" s="18"/>
      <c r="ZC30" s="18"/>
      <c r="ZD30" s="18"/>
      <c r="ZE30" s="18"/>
      <c r="ZF30" s="18"/>
      <c r="ZG30" s="18"/>
      <c r="ZH30" s="18"/>
      <c r="ZI30" s="18"/>
      <c r="ZJ30" s="18"/>
      <c r="ZK30" s="18"/>
      <c r="ZL30" s="18"/>
      <c r="ZM30" s="18"/>
      <c r="ZN30" s="18"/>
      <c r="ZO30" s="18"/>
      <c r="ZP30" s="18"/>
      <c r="ZQ30" s="18"/>
      <c r="ZR30" s="18"/>
      <c r="ZS30" s="18"/>
      <c r="ZT30" s="18"/>
      <c r="ZU30" s="18"/>
      <c r="ZV30" s="18"/>
      <c r="ZW30" s="18"/>
      <c r="ZX30" s="18"/>
      <c r="ZY30" s="18"/>
      <c r="ZZ30" s="18"/>
      <c r="AAA30" s="18"/>
      <c r="AAB30" s="18"/>
      <c r="AAC30" s="18"/>
      <c r="AAD30" s="18"/>
      <c r="AAE30" s="18"/>
      <c r="AAF30" s="18"/>
      <c r="AAG30" s="18"/>
      <c r="AAH30" s="18"/>
      <c r="AAI30" s="18"/>
      <c r="AAJ30" s="18"/>
      <c r="AAK30" s="18"/>
      <c r="AAL30" s="18"/>
      <c r="AAM30" s="18"/>
      <c r="AAN30" s="18"/>
      <c r="AAO30" s="18"/>
      <c r="AAP30" s="18"/>
      <c r="AAQ30" s="18"/>
      <c r="AAR30" s="18"/>
      <c r="AAS30" s="18"/>
      <c r="AAT30" s="18"/>
      <c r="AAU30" s="18"/>
      <c r="AAV30" s="18"/>
      <c r="AAW30" s="18"/>
      <c r="AAX30" s="18"/>
      <c r="AAY30" s="18"/>
      <c r="AAZ30" s="18"/>
      <c r="ABA30" s="18"/>
      <c r="ABB30" s="18"/>
      <c r="ABC30" s="18"/>
      <c r="ABD30" s="18"/>
      <c r="ABE30" s="18"/>
      <c r="ABF30" s="18"/>
      <c r="ABG30" s="18"/>
      <c r="ABH30" s="18"/>
      <c r="ABI30" s="18"/>
      <c r="ABJ30" s="18"/>
      <c r="ABK30" s="18"/>
      <c r="ABL30" s="18"/>
      <c r="ABM30" s="18"/>
      <c r="ABN30" s="18"/>
      <c r="ABO30" s="18"/>
      <c r="ABP30" s="18"/>
      <c r="ABQ30" s="18"/>
      <c r="ABR30" s="18"/>
      <c r="ABS30" s="18"/>
      <c r="ABT30" s="18"/>
      <c r="ABU30" s="18"/>
      <c r="ABV30" s="18"/>
      <c r="ABW30" s="18"/>
      <c r="ABX30" s="18"/>
      <c r="ABY30" s="18"/>
      <c r="ABZ30" s="18"/>
      <c r="ACA30" s="18"/>
      <c r="ACB30" s="18"/>
      <c r="ACC30" s="18"/>
      <c r="ACD30" s="18"/>
      <c r="ACE30" s="18"/>
      <c r="ACF30" s="18"/>
      <c r="ACG30" s="18"/>
      <c r="ACH30" s="18"/>
      <c r="ACI30" s="18"/>
      <c r="ACJ30" s="18"/>
      <c r="ACK30" s="18"/>
      <c r="ACL30" s="18"/>
      <c r="ACM30" s="18"/>
      <c r="ACN30" s="18"/>
      <c r="ACO30" s="18"/>
      <c r="ACP30" s="18"/>
      <c r="ACQ30" s="18"/>
      <c r="ACR30" s="18"/>
      <c r="ACS30" s="18"/>
      <c r="ACT30" s="18"/>
      <c r="ACU30" s="18"/>
      <c r="ACV30" s="18"/>
      <c r="ACW30" s="18"/>
      <c r="ACX30" s="18"/>
      <c r="ACY30" s="18"/>
      <c r="ACZ30" s="18"/>
      <c r="ADA30" s="18"/>
      <c r="ADB30" s="18"/>
      <c r="ADC30" s="18"/>
      <c r="ADD30" s="18"/>
      <c r="ADE30" s="18"/>
      <c r="ADF30" s="18"/>
      <c r="ADG30" s="18"/>
      <c r="ADH30" s="18"/>
      <c r="ADI30" s="18"/>
      <c r="ADJ30" s="18"/>
      <c r="ADK30" s="18"/>
      <c r="ADL30" s="18"/>
      <c r="ADM30" s="18"/>
      <c r="ADN30" s="18"/>
      <c r="ADO30" s="18"/>
      <c r="ADP30" s="18"/>
      <c r="ADQ30" s="18"/>
      <c r="ADR30" s="18"/>
      <c r="ADS30" s="18"/>
      <c r="ADT30" s="18"/>
      <c r="ADU30" s="18"/>
      <c r="ADV30" s="18"/>
      <c r="ADW30" s="18"/>
      <c r="ADX30" s="18"/>
      <c r="ADY30" s="18"/>
      <c r="ADZ30" s="18"/>
      <c r="AEA30" s="18"/>
      <c r="AEB30" s="18"/>
      <c r="AEC30" s="18"/>
      <c r="AED30" s="18"/>
      <c r="AEE30" s="18"/>
      <c r="AEF30" s="18"/>
      <c r="AEG30" s="18"/>
      <c r="AEH30" s="18"/>
      <c r="AEI30" s="18"/>
      <c r="AEJ30" s="18"/>
      <c r="AEK30" s="18"/>
      <c r="AEL30" s="18"/>
      <c r="AEM30" s="18"/>
      <c r="AEN30" s="18"/>
      <c r="AEO30" s="18"/>
      <c r="AEP30" s="18"/>
      <c r="AEQ30" s="18"/>
      <c r="AER30" s="18"/>
      <c r="AES30" s="18"/>
      <c r="AET30" s="18"/>
      <c r="AEU30" s="18"/>
      <c r="AEV30" s="18"/>
      <c r="AEW30" s="18"/>
      <c r="AEX30" s="18"/>
      <c r="AEY30" s="18"/>
      <c r="AEZ30" s="18"/>
      <c r="AFA30" s="18"/>
      <c r="AFB30" s="18"/>
      <c r="AFC30" s="18"/>
      <c r="AFD30" s="18"/>
      <c r="AFE30" s="18"/>
      <c r="AFF30" s="18"/>
      <c r="AFG30" s="18"/>
      <c r="AFH30" s="18"/>
      <c r="AFI30" s="18"/>
      <c r="AFJ30" s="18"/>
      <c r="AFK30" s="18"/>
      <c r="AFL30" s="18"/>
      <c r="AFM30" s="18"/>
      <c r="AFN30" s="18"/>
      <c r="AFO30" s="18"/>
      <c r="AFP30" s="18"/>
      <c r="AFQ30" s="18"/>
      <c r="AFR30" s="18"/>
      <c r="AFS30" s="18"/>
      <c r="AFT30" s="18"/>
      <c r="AFU30" s="18"/>
      <c r="AFV30" s="18"/>
      <c r="AFW30" s="18"/>
      <c r="AFX30" s="18"/>
      <c r="AFY30" s="18"/>
      <c r="AFZ30" s="18"/>
      <c r="AGA30" s="18"/>
      <c r="AGB30" s="18"/>
      <c r="AGC30" s="18"/>
      <c r="AGD30" s="18"/>
      <c r="AGE30" s="18"/>
      <c r="AGF30" s="18"/>
      <c r="AGG30" s="18"/>
      <c r="AGH30" s="18"/>
      <c r="AGI30" s="18"/>
      <c r="AGJ30" s="18"/>
      <c r="AGK30" s="18"/>
      <c r="AGL30" s="18"/>
      <c r="AGM30" s="18"/>
      <c r="AGN30" s="18"/>
      <c r="AGO30" s="18"/>
      <c r="AGP30" s="18"/>
      <c r="AGQ30" s="18"/>
      <c r="AGR30" s="18"/>
      <c r="AGS30" s="18"/>
      <c r="AGT30" s="18"/>
      <c r="AGU30" s="18"/>
      <c r="AGV30" s="18"/>
      <c r="AGW30" s="18"/>
      <c r="AGX30" s="18"/>
      <c r="AGY30" s="18"/>
      <c r="AGZ30" s="18"/>
      <c r="AHA30" s="18"/>
      <c r="AHB30" s="18"/>
      <c r="AHC30" s="18"/>
      <c r="AHD30" s="18"/>
      <c r="AHE30" s="18"/>
      <c r="AHF30" s="18"/>
      <c r="AHG30" s="18"/>
      <c r="AHH30" s="18"/>
      <c r="AHI30" s="18"/>
      <c r="AHJ30" s="18"/>
      <c r="AHK30" s="18"/>
      <c r="AHL30" s="18"/>
      <c r="AHM30" s="18"/>
      <c r="AHN30" s="18"/>
      <c r="AHO30" s="18"/>
      <c r="AHP30" s="18"/>
      <c r="AHQ30" s="18"/>
      <c r="AHR30" s="18"/>
      <c r="AHS30" s="18"/>
      <c r="AHT30" s="18"/>
      <c r="AHU30" s="18"/>
      <c r="AHV30" s="18"/>
      <c r="AHW30" s="18"/>
      <c r="AHX30" s="18"/>
      <c r="AHY30" s="18"/>
      <c r="AHZ30" s="18"/>
      <c r="AIA30" s="18"/>
      <c r="AIB30" s="18"/>
      <c r="AIC30" s="18"/>
      <c r="AID30" s="18"/>
      <c r="AIE30" s="18"/>
      <c r="AIF30" s="18"/>
      <c r="AIG30" s="18"/>
      <c r="AIH30" s="18"/>
      <c r="AII30" s="18"/>
      <c r="AIJ30" s="18"/>
      <c r="AIK30" s="18"/>
      <c r="AIL30" s="18"/>
      <c r="AIM30" s="18"/>
      <c r="AIN30" s="18"/>
      <c r="AIO30" s="18"/>
      <c r="AIP30" s="18"/>
      <c r="AIQ30" s="18"/>
      <c r="AIR30" s="18"/>
      <c r="AIS30" s="18"/>
      <c r="AIT30" s="18"/>
      <c r="AIU30" s="18"/>
      <c r="AIV30" s="18"/>
      <c r="AIW30" s="18"/>
      <c r="AIX30" s="18"/>
      <c r="AIY30" s="18"/>
      <c r="AIZ30" s="18"/>
      <c r="AJA30" s="18"/>
      <c r="AJB30" s="18"/>
      <c r="AJC30" s="18"/>
      <c r="AJD30" s="18"/>
      <c r="AJE30" s="18"/>
      <c r="AJF30" s="18"/>
      <c r="AJG30" s="18"/>
      <c r="AJH30" s="18"/>
      <c r="AJI30" s="18"/>
      <c r="AJJ30" s="18"/>
      <c r="AJK30" s="18"/>
      <c r="AJL30" s="18"/>
      <c r="AJM30" s="18"/>
      <c r="AJN30" s="18"/>
      <c r="AJO30" s="18"/>
      <c r="AJP30" s="18"/>
      <c r="AJQ30" s="18"/>
      <c r="AJR30" s="18"/>
      <c r="AJS30" s="18"/>
      <c r="AJT30" s="18"/>
      <c r="AJU30" s="18"/>
      <c r="AJV30" s="18"/>
      <c r="AJW30" s="18"/>
      <c r="AJX30" s="18"/>
      <c r="AJY30" s="18"/>
      <c r="AJZ30" s="18"/>
      <c r="AKA30" s="18"/>
      <c r="AKB30" s="18"/>
      <c r="AKC30" s="18"/>
      <c r="AKD30" s="18"/>
      <c r="AKE30" s="18"/>
      <c r="AKF30" s="18"/>
      <c r="AKG30" s="18"/>
      <c r="AKH30" s="18"/>
      <c r="AKI30" s="18"/>
      <c r="AKJ30" s="18"/>
      <c r="AKK30" s="18"/>
      <c r="AKL30" s="18"/>
      <c r="AKM30" s="18"/>
      <c r="AKN30" s="18"/>
      <c r="AKO30" s="18"/>
      <c r="AKP30" s="18"/>
      <c r="AKQ30" s="18"/>
      <c r="AKR30" s="18"/>
      <c r="AKS30" s="18"/>
      <c r="AKT30" s="18"/>
      <c r="AKU30" s="18"/>
      <c r="AKV30" s="18"/>
      <c r="AKW30" s="18"/>
      <c r="AKX30" s="18"/>
      <c r="AKY30" s="18"/>
      <c r="AKZ30" s="18"/>
      <c r="ALA30" s="18"/>
      <c r="ALB30" s="18"/>
      <c r="ALC30" s="18"/>
      <c r="ALD30" s="18"/>
      <c r="ALE30" s="18"/>
      <c r="ALF30" s="18"/>
      <c r="ALG30" s="18"/>
      <c r="ALH30" s="18"/>
      <c r="ALI30" s="18"/>
      <c r="ALJ30" s="18"/>
      <c r="ALK30" s="18"/>
      <c r="ALL30" s="18"/>
      <c r="ALM30" s="18"/>
      <c r="ALN30" s="18"/>
      <c r="ALO30" s="18"/>
      <c r="ALP30" s="18"/>
      <c r="ALQ30" s="18"/>
      <c r="ALR30" s="18"/>
      <c r="ALS30" s="18"/>
      <c r="ALT30" s="18"/>
      <c r="ALU30" s="18"/>
      <c r="ALV30" s="18"/>
      <c r="ALW30" s="18"/>
      <c r="ALX30" s="18"/>
      <c r="ALY30" s="18"/>
      <c r="ALZ30" s="18"/>
      <c r="AMA30" s="18"/>
      <c r="AMB30" s="18"/>
      <c r="AMC30" s="18"/>
      <c r="AMD30" s="18"/>
      <c r="AME30" s="18"/>
      <c r="AMF30" s="18"/>
      <c r="AMG30" s="18"/>
      <c r="AMH30" s="18"/>
      <c r="AMI30" s="18"/>
      <c r="AMJ30" s="18"/>
      <c r="AMK30" s="18"/>
      <c r="AML30" s="18"/>
      <c r="AMM30" s="18"/>
      <c r="AMN30" s="18"/>
      <c r="AMO30" s="18"/>
      <c r="AMP30" s="18"/>
      <c r="AMQ30" s="18"/>
      <c r="AMR30" s="18"/>
      <c r="AMS30" s="18"/>
      <c r="AMT30" s="18"/>
      <c r="AMU30" s="18"/>
      <c r="AMV30" s="18"/>
      <c r="AMW30" s="18"/>
      <c r="AMX30" s="18"/>
      <c r="AMY30" s="18"/>
      <c r="AMZ30" s="18"/>
      <c r="ANA30" s="18"/>
      <c r="ANB30" s="18"/>
      <c r="ANC30" s="18"/>
      <c r="AND30" s="18"/>
      <c r="ANE30" s="18"/>
      <c r="ANF30" s="18"/>
      <c r="ANG30" s="18"/>
      <c r="ANH30" s="18"/>
      <c r="ANI30" s="18"/>
      <c r="ANJ30" s="18"/>
      <c r="ANK30" s="18"/>
      <c r="ANL30" s="18"/>
      <c r="ANM30" s="18"/>
      <c r="ANN30" s="18"/>
      <c r="ANO30" s="18"/>
      <c r="ANP30" s="18"/>
      <c r="ANQ30" s="18"/>
      <c r="ANR30" s="18"/>
      <c r="ANS30" s="18"/>
      <c r="ANT30" s="18"/>
      <c r="ANU30" s="18"/>
      <c r="ANV30" s="18"/>
      <c r="ANW30" s="18"/>
      <c r="ANX30" s="18"/>
      <c r="ANY30" s="18"/>
      <c r="ANZ30" s="18"/>
      <c r="AOA30" s="18"/>
      <c r="AOB30" s="18"/>
      <c r="AOC30" s="18"/>
      <c r="AOD30" s="18"/>
      <c r="AOE30" s="18"/>
      <c r="AOF30" s="18"/>
      <c r="AOG30" s="18"/>
      <c r="AOH30" s="18"/>
      <c r="AOI30" s="18"/>
      <c r="AOJ30" s="18"/>
      <c r="AOK30" s="18"/>
      <c r="AOL30" s="18"/>
      <c r="AOM30" s="18"/>
      <c r="AON30" s="18"/>
      <c r="AOO30" s="18"/>
      <c r="AOP30" s="18"/>
      <c r="AOQ30" s="18"/>
      <c r="AOR30" s="18"/>
      <c r="AOS30" s="18"/>
      <c r="AOT30" s="18"/>
      <c r="AOU30" s="18"/>
      <c r="AOV30" s="18"/>
      <c r="AOW30" s="18"/>
      <c r="AOX30" s="18"/>
      <c r="AOY30" s="18"/>
      <c r="AOZ30" s="18"/>
      <c r="APA30" s="18"/>
      <c r="APB30" s="18"/>
      <c r="APC30" s="18"/>
      <c r="APD30" s="18"/>
      <c r="APE30" s="18"/>
      <c r="APF30" s="18"/>
      <c r="APG30" s="18"/>
      <c r="APH30" s="18"/>
      <c r="API30" s="18"/>
      <c r="APJ30" s="18"/>
      <c r="APK30" s="18"/>
      <c r="APL30" s="18"/>
      <c r="APM30" s="18"/>
      <c r="APN30" s="18"/>
      <c r="APO30" s="18"/>
      <c r="APP30" s="18"/>
      <c r="APQ30" s="18"/>
      <c r="APR30" s="18"/>
      <c r="APS30" s="18"/>
      <c r="APT30" s="18"/>
      <c r="APU30" s="18"/>
      <c r="APV30" s="18"/>
      <c r="APW30" s="18"/>
      <c r="APX30" s="18"/>
      <c r="APY30" s="18"/>
      <c r="APZ30" s="18"/>
      <c r="AQA30" s="18"/>
      <c r="AQB30" s="18"/>
      <c r="AQC30" s="18"/>
      <c r="AQD30" s="18"/>
      <c r="AQE30" s="18"/>
      <c r="AQF30" s="18"/>
      <c r="AQG30" s="18"/>
      <c r="AQH30" s="18"/>
      <c r="AQI30" s="18"/>
      <c r="AQJ30" s="18"/>
      <c r="AQK30" s="18"/>
      <c r="AQL30" s="18"/>
      <c r="AQM30" s="18"/>
      <c r="AQN30" s="18"/>
      <c r="AQO30" s="18"/>
      <c r="AQP30" s="18"/>
      <c r="AQQ30" s="18"/>
      <c r="AQR30" s="18"/>
      <c r="AQS30" s="18"/>
      <c r="AQT30" s="18"/>
      <c r="AQU30" s="18"/>
      <c r="AQV30" s="18"/>
      <c r="AQW30" s="18"/>
      <c r="AQX30" s="18"/>
      <c r="AQY30" s="18"/>
      <c r="AQZ30" s="18"/>
      <c r="ARA30" s="18"/>
      <c r="ARB30" s="18"/>
      <c r="ARC30" s="18"/>
      <c r="ARD30" s="18"/>
      <c r="ARE30" s="18"/>
      <c r="ARF30" s="18"/>
      <c r="ARG30" s="18"/>
      <c r="ARH30" s="18"/>
      <c r="ARI30" s="18"/>
      <c r="ARJ30" s="18"/>
      <c r="ARK30" s="18"/>
      <c r="ARL30" s="18"/>
      <c r="ARM30" s="18"/>
      <c r="ARN30" s="18"/>
      <c r="ARO30" s="18"/>
      <c r="ARP30" s="18"/>
      <c r="ARQ30" s="18"/>
      <c r="ARR30" s="18"/>
      <c r="ARS30" s="18"/>
      <c r="ART30" s="18"/>
      <c r="ARU30" s="18"/>
      <c r="ARV30" s="18"/>
      <c r="ARW30" s="18"/>
      <c r="ARX30" s="18"/>
      <c r="ARY30" s="18"/>
      <c r="ARZ30" s="18"/>
      <c r="ASA30" s="18"/>
      <c r="ASB30" s="18"/>
      <c r="ASC30" s="18"/>
      <c r="ASD30" s="18"/>
      <c r="ASE30" s="18"/>
      <c r="ASF30" s="18"/>
      <c r="ASG30" s="18"/>
      <c r="ASH30" s="18"/>
      <c r="ASI30" s="18"/>
      <c r="ASJ30" s="18"/>
      <c r="ASK30" s="18"/>
      <c r="ASL30" s="18"/>
      <c r="ASM30" s="18"/>
      <c r="ASN30" s="18"/>
      <c r="ASO30" s="18"/>
      <c r="ASP30" s="18"/>
      <c r="ASQ30" s="18"/>
      <c r="ASR30" s="18"/>
      <c r="ASS30" s="18"/>
      <c r="AST30" s="18"/>
      <c r="ASU30" s="18"/>
      <c r="ASV30" s="18"/>
      <c r="ASW30" s="18"/>
      <c r="ASX30" s="18"/>
      <c r="ASY30" s="18"/>
      <c r="ASZ30" s="18"/>
      <c r="ATA30" s="18"/>
      <c r="ATB30" s="18"/>
      <c r="ATC30" s="18"/>
      <c r="ATD30" s="18"/>
      <c r="ATE30" s="18"/>
      <c r="ATF30" s="18"/>
      <c r="ATG30" s="18"/>
      <c r="ATH30" s="18"/>
      <c r="ATI30" s="18"/>
      <c r="ATJ30" s="18"/>
      <c r="ATK30" s="18"/>
      <c r="ATL30" s="18"/>
      <c r="ATM30" s="18"/>
      <c r="ATN30" s="18"/>
      <c r="ATO30" s="18"/>
      <c r="ATP30" s="18"/>
      <c r="ATQ30" s="18"/>
      <c r="ATR30" s="18"/>
      <c r="ATS30" s="18"/>
      <c r="ATT30" s="18"/>
      <c r="ATU30" s="18"/>
      <c r="ATV30" s="18"/>
      <c r="ATW30" s="18"/>
      <c r="ATX30" s="18"/>
      <c r="ATY30" s="18"/>
      <c r="ATZ30" s="18"/>
      <c r="AUA30" s="18"/>
      <c r="AUB30" s="18"/>
      <c r="AUC30" s="18"/>
      <c r="AUD30" s="18"/>
      <c r="AUE30" s="18"/>
      <c r="AUF30" s="18"/>
      <c r="AUG30" s="18"/>
      <c r="AUH30" s="18"/>
      <c r="AUI30" s="18"/>
      <c r="AUJ30" s="18"/>
      <c r="AUK30" s="18"/>
      <c r="AUL30" s="18"/>
      <c r="AUM30" s="18"/>
      <c r="AUN30" s="18"/>
      <c r="AUO30" s="18"/>
      <c r="AUP30" s="18"/>
      <c r="AUQ30" s="18"/>
      <c r="AUR30" s="18"/>
      <c r="AUS30" s="18"/>
      <c r="AUT30" s="18"/>
      <c r="AUU30" s="18"/>
      <c r="AUV30" s="18"/>
      <c r="AUW30" s="18"/>
      <c r="AUX30" s="18"/>
      <c r="AUY30" s="18"/>
      <c r="AUZ30" s="18"/>
      <c r="AVA30" s="18"/>
      <c r="AVB30" s="18"/>
      <c r="AVC30" s="18"/>
      <c r="AVD30" s="18"/>
      <c r="AVE30" s="18"/>
      <c r="AVF30" s="18"/>
      <c r="AVG30" s="18"/>
      <c r="AVH30" s="18"/>
      <c r="AVI30" s="18"/>
      <c r="AVJ30" s="18"/>
      <c r="AVK30" s="18"/>
      <c r="AVL30" s="18"/>
      <c r="AVM30" s="18"/>
      <c r="AVN30" s="18"/>
      <c r="AVO30" s="18"/>
      <c r="AVP30" s="18"/>
      <c r="AVQ30" s="18"/>
      <c r="AVR30" s="18"/>
      <c r="AVS30" s="18"/>
      <c r="AVT30" s="18"/>
      <c r="AVU30" s="18"/>
      <c r="AVV30" s="18"/>
      <c r="AVW30" s="18"/>
      <c r="AVX30" s="18"/>
      <c r="AVY30" s="18"/>
      <c r="AVZ30" s="18"/>
      <c r="AWA30" s="18"/>
      <c r="AWB30" s="18"/>
      <c r="AWC30" s="18"/>
      <c r="AWD30" s="18"/>
      <c r="AWE30" s="18"/>
      <c r="AWF30" s="18"/>
      <c r="AWG30" s="18"/>
      <c r="AWH30" s="18"/>
      <c r="AWI30" s="18"/>
      <c r="AWJ30" s="18"/>
      <c r="AWK30" s="18"/>
      <c r="AWL30" s="18"/>
      <c r="AWM30" s="18"/>
      <c r="AWN30" s="18"/>
      <c r="AWO30" s="18"/>
      <c r="AWP30" s="18"/>
      <c r="AWQ30" s="18"/>
      <c r="AWR30" s="18"/>
      <c r="AWS30" s="18"/>
      <c r="AWT30" s="18"/>
      <c r="AWU30" s="18"/>
      <c r="AWV30" s="18"/>
      <c r="AWW30" s="18"/>
      <c r="AWX30" s="18"/>
      <c r="AWY30" s="18"/>
      <c r="AWZ30" s="18"/>
      <c r="AXA30" s="18"/>
      <c r="AXB30" s="18"/>
      <c r="AXC30" s="18"/>
      <c r="AXD30" s="18"/>
      <c r="AXE30" s="18"/>
      <c r="AXF30" s="18"/>
      <c r="AXG30" s="18"/>
      <c r="AXH30" s="18"/>
      <c r="AXI30" s="18"/>
      <c r="AXJ30" s="18"/>
      <c r="AXK30" s="18"/>
      <c r="AXL30" s="18"/>
      <c r="AXM30" s="18"/>
      <c r="AXN30" s="18"/>
      <c r="AXO30" s="18"/>
      <c r="AXP30" s="18"/>
      <c r="AXQ30" s="18"/>
      <c r="AXR30" s="18"/>
      <c r="AXS30" s="18"/>
      <c r="AXT30" s="18"/>
      <c r="AXU30" s="18"/>
      <c r="AXV30" s="18"/>
      <c r="AXW30" s="18"/>
      <c r="AXX30" s="18"/>
      <c r="AXY30" s="18"/>
      <c r="AXZ30" s="18"/>
      <c r="AYA30" s="18"/>
      <c r="AYB30" s="18"/>
      <c r="AYC30" s="18"/>
      <c r="AYD30" s="18"/>
      <c r="AYE30" s="18"/>
      <c r="AYF30" s="18"/>
      <c r="AYG30" s="18"/>
      <c r="AYH30" s="18"/>
      <c r="AYI30" s="18"/>
      <c r="AYJ30" s="18"/>
      <c r="AYK30" s="18"/>
      <c r="AYL30" s="18"/>
      <c r="AYM30" s="18"/>
      <c r="AYN30" s="18"/>
      <c r="AYO30" s="18"/>
      <c r="AYP30" s="18"/>
      <c r="AYQ30" s="18"/>
      <c r="AYR30" s="18"/>
      <c r="AYS30" s="18"/>
      <c r="AYT30" s="18"/>
      <c r="AYU30" s="18"/>
      <c r="AYV30" s="18"/>
      <c r="AYW30" s="18"/>
      <c r="AYX30" s="18"/>
      <c r="AYY30" s="18"/>
      <c r="AYZ30" s="18"/>
      <c r="AZA30" s="18"/>
      <c r="AZB30" s="18"/>
      <c r="AZC30" s="18"/>
      <c r="AZD30" s="18"/>
      <c r="AZE30" s="18"/>
      <c r="AZF30" s="18"/>
      <c r="AZG30" s="18"/>
      <c r="AZH30" s="18"/>
      <c r="AZI30" s="18"/>
      <c r="AZJ30" s="18"/>
      <c r="AZK30" s="18"/>
      <c r="AZL30" s="18"/>
      <c r="AZM30" s="18"/>
      <c r="AZN30" s="18"/>
      <c r="AZO30" s="18"/>
      <c r="AZP30" s="18"/>
      <c r="AZQ30" s="18"/>
      <c r="AZR30" s="18"/>
      <c r="AZS30" s="18"/>
      <c r="AZT30" s="18"/>
      <c r="AZU30" s="18"/>
      <c r="AZV30" s="18"/>
      <c r="AZW30" s="18"/>
      <c r="AZX30" s="18"/>
      <c r="AZY30" s="18"/>
      <c r="AZZ30" s="18"/>
      <c r="BAA30" s="18"/>
      <c r="BAB30" s="18"/>
      <c r="BAC30" s="18"/>
      <c r="BAD30" s="18"/>
      <c r="BAE30" s="18"/>
      <c r="BAF30" s="18"/>
      <c r="BAG30" s="18"/>
      <c r="BAH30" s="18"/>
      <c r="BAI30" s="18"/>
      <c r="BAJ30" s="18"/>
      <c r="BAK30" s="18"/>
      <c r="BAL30" s="18"/>
      <c r="BAM30" s="18"/>
      <c r="BAN30" s="18"/>
      <c r="BAO30" s="18"/>
      <c r="BAP30" s="18"/>
      <c r="BAQ30" s="18"/>
      <c r="BAR30" s="18"/>
      <c r="BAS30" s="18"/>
      <c r="BAT30" s="18"/>
      <c r="BAU30" s="18"/>
      <c r="BAV30" s="18"/>
      <c r="BAW30" s="18"/>
      <c r="BAX30" s="18"/>
      <c r="BAY30" s="18"/>
      <c r="BAZ30" s="18"/>
      <c r="BBA30" s="18"/>
      <c r="BBB30" s="18"/>
      <c r="BBC30" s="18"/>
      <c r="BBD30" s="18"/>
      <c r="BBE30" s="18"/>
      <c r="BBF30" s="18"/>
      <c r="BBG30" s="18"/>
      <c r="BBH30" s="18"/>
      <c r="BBI30" s="18"/>
      <c r="BBJ30" s="18"/>
      <c r="BBK30" s="18"/>
      <c r="BBL30" s="18"/>
      <c r="BBM30" s="18"/>
      <c r="BBN30" s="18"/>
      <c r="BBO30" s="18"/>
      <c r="BBP30" s="18"/>
      <c r="BBQ30" s="18"/>
      <c r="BBR30" s="18"/>
      <c r="BBS30" s="18"/>
      <c r="BBT30" s="18"/>
      <c r="BBU30" s="18"/>
      <c r="BBV30" s="18"/>
      <c r="BBW30" s="18"/>
      <c r="BBX30" s="18"/>
      <c r="BBY30" s="18"/>
      <c r="BBZ30" s="18"/>
      <c r="BCA30" s="18"/>
      <c r="BCB30" s="18"/>
      <c r="BCC30" s="18"/>
      <c r="BCD30" s="18"/>
      <c r="BCE30" s="18"/>
      <c r="BCF30" s="18"/>
      <c r="BCG30" s="18"/>
      <c r="BCH30" s="18"/>
      <c r="BCI30" s="18"/>
      <c r="BCJ30" s="18"/>
      <c r="BCK30" s="18"/>
      <c r="BCL30" s="18"/>
      <c r="BCM30" s="18"/>
      <c r="BCN30" s="18"/>
      <c r="BCO30" s="18"/>
      <c r="BCP30" s="18"/>
      <c r="BCQ30" s="18"/>
      <c r="BCR30" s="18"/>
      <c r="BCS30" s="18"/>
      <c r="BCT30" s="18"/>
      <c r="BCU30" s="18"/>
      <c r="BCV30" s="18"/>
      <c r="BCW30" s="18"/>
      <c r="BCX30" s="18"/>
      <c r="BCY30" s="18"/>
      <c r="BCZ30" s="18"/>
      <c r="BDA30" s="18"/>
      <c r="BDB30" s="18"/>
      <c r="BDC30" s="18"/>
      <c r="BDD30" s="18"/>
      <c r="BDE30" s="18"/>
      <c r="BDF30" s="18"/>
      <c r="BDG30" s="18"/>
      <c r="BDH30" s="18"/>
      <c r="BDI30" s="18"/>
      <c r="BDJ30" s="18"/>
      <c r="BDK30" s="18"/>
      <c r="BDL30" s="18"/>
      <c r="BDM30" s="18"/>
      <c r="BDN30" s="18"/>
      <c r="BDO30" s="18"/>
      <c r="BDP30" s="18"/>
      <c r="BDQ30" s="18"/>
      <c r="BDR30" s="18"/>
      <c r="BDS30" s="18"/>
      <c r="BDT30" s="18"/>
      <c r="BDU30" s="18"/>
      <c r="BDV30" s="18"/>
      <c r="BDW30" s="18"/>
      <c r="BDX30" s="18"/>
      <c r="BDY30" s="18"/>
      <c r="BDZ30" s="18"/>
      <c r="BEA30" s="18"/>
      <c r="BEB30" s="18"/>
      <c r="BEC30" s="18"/>
      <c r="BED30" s="18"/>
      <c r="BEE30" s="18"/>
      <c r="BEF30" s="18"/>
      <c r="BEG30" s="18"/>
      <c r="BEH30" s="18"/>
      <c r="BEI30" s="18"/>
      <c r="BEJ30" s="18"/>
      <c r="BEK30" s="18"/>
      <c r="BEL30" s="18"/>
      <c r="BEM30" s="18"/>
      <c r="BEN30" s="18"/>
      <c r="BEO30" s="18"/>
      <c r="BEP30" s="18"/>
      <c r="BEQ30" s="18"/>
      <c r="BER30" s="18"/>
      <c r="BES30" s="18"/>
      <c r="BET30" s="18"/>
      <c r="BEU30" s="18"/>
      <c r="BEV30" s="18"/>
      <c r="BEW30" s="18"/>
      <c r="BEX30" s="18"/>
      <c r="BEY30" s="18"/>
      <c r="BEZ30" s="18"/>
      <c r="BFA30" s="18"/>
      <c r="BFB30" s="18"/>
      <c r="BFC30" s="18"/>
      <c r="BFD30" s="18"/>
      <c r="BFE30" s="18"/>
      <c r="BFF30" s="18"/>
      <c r="BFG30" s="18"/>
      <c r="BFH30" s="18"/>
      <c r="BFI30" s="18"/>
      <c r="BFJ30" s="18"/>
      <c r="BFK30" s="18"/>
      <c r="BFL30" s="18"/>
      <c r="BFM30" s="18"/>
      <c r="BFN30" s="18"/>
      <c r="BFO30" s="18"/>
      <c r="BFP30" s="18"/>
      <c r="BFQ30" s="18"/>
      <c r="BFR30" s="18"/>
      <c r="BFS30" s="18"/>
      <c r="BFT30" s="18"/>
      <c r="BFU30" s="18"/>
      <c r="BFV30" s="18"/>
      <c r="BFW30" s="18"/>
      <c r="BFX30" s="18"/>
      <c r="BFY30" s="18"/>
      <c r="BFZ30" s="18"/>
      <c r="BGA30" s="18"/>
      <c r="BGB30" s="18"/>
      <c r="BGC30" s="18"/>
      <c r="BGD30" s="18"/>
      <c r="BGE30" s="18"/>
      <c r="BGF30" s="18"/>
      <c r="BGG30" s="18"/>
      <c r="BGH30" s="18"/>
      <c r="BGI30" s="18"/>
      <c r="BGJ30" s="18"/>
      <c r="BGK30" s="18"/>
      <c r="BGL30" s="18"/>
      <c r="BGM30" s="18"/>
      <c r="BGN30" s="18"/>
      <c r="BGO30" s="18"/>
      <c r="BGP30" s="18"/>
      <c r="BGQ30" s="18"/>
      <c r="BGR30" s="18"/>
      <c r="BGS30" s="18"/>
      <c r="BGT30" s="18"/>
      <c r="BGU30" s="18"/>
      <c r="BGV30" s="18"/>
      <c r="BGW30" s="18"/>
      <c r="BGX30" s="18"/>
      <c r="BGY30" s="18"/>
      <c r="BGZ30" s="18"/>
      <c r="BHA30" s="18"/>
      <c r="BHB30" s="18"/>
      <c r="BHC30" s="18"/>
      <c r="BHD30" s="18"/>
      <c r="BHE30" s="18"/>
      <c r="BHF30" s="18"/>
      <c r="BHG30" s="18"/>
      <c r="BHH30" s="18"/>
      <c r="BHI30" s="18"/>
      <c r="BHJ30" s="18"/>
      <c r="BHK30" s="18"/>
      <c r="BHL30" s="18"/>
      <c r="BHM30" s="18"/>
      <c r="BHN30" s="18"/>
      <c r="BHO30" s="18"/>
      <c r="BHP30" s="18"/>
      <c r="BHQ30" s="18"/>
      <c r="BHR30" s="18"/>
      <c r="BHS30" s="18"/>
      <c r="BHT30" s="18"/>
      <c r="BHU30" s="18"/>
      <c r="BHV30" s="18"/>
      <c r="BHW30" s="18"/>
      <c r="BHX30" s="18"/>
      <c r="BHY30" s="18"/>
      <c r="BHZ30" s="18"/>
      <c r="BIA30" s="18"/>
      <c r="BIB30" s="18"/>
      <c r="BIC30" s="18"/>
      <c r="BID30" s="18"/>
      <c r="BIE30" s="18"/>
      <c r="BIF30" s="18"/>
      <c r="BIG30" s="18"/>
      <c r="BIH30" s="18"/>
      <c r="BII30" s="18"/>
      <c r="BIJ30" s="18"/>
      <c r="BIK30" s="18"/>
      <c r="BIL30" s="18"/>
      <c r="BIM30" s="18"/>
      <c r="BIN30" s="18"/>
      <c r="BIO30" s="18"/>
      <c r="BIP30" s="18"/>
      <c r="BIQ30" s="18"/>
      <c r="BIR30" s="18"/>
      <c r="BIS30" s="18"/>
      <c r="BIT30" s="18"/>
      <c r="BIU30" s="18"/>
      <c r="BIV30" s="18"/>
      <c r="BIW30" s="18"/>
      <c r="BIX30" s="18"/>
      <c r="BIY30" s="18"/>
      <c r="BIZ30" s="18"/>
      <c r="BJA30" s="18"/>
      <c r="BJB30" s="18"/>
      <c r="BJC30" s="18"/>
      <c r="BJD30" s="18"/>
      <c r="BJE30" s="18"/>
      <c r="BJF30" s="18"/>
      <c r="BJG30" s="18"/>
      <c r="BJH30" s="18"/>
      <c r="BJI30" s="18"/>
      <c r="BJJ30" s="18"/>
      <c r="BJK30" s="18"/>
      <c r="BJL30" s="18"/>
      <c r="BJM30" s="18"/>
      <c r="BJN30" s="18"/>
      <c r="BJO30" s="18"/>
      <c r="BJP30" s="18"/>
      <c r="BJQ30" s="18"/>
      <c r="BJR30" s="18"/>
      <c r="BJS30" s="18"/>
      <c r="BJT30" s="18"/>
      <c r="BJU30" s="18"/>
      <c r="BJV30" s="18"/>
      <c r="BJW30" s="18"/>
      <c r="BJX30" s="18"/>
      <c r="BJY30" s="18"/>
      <c r="BJZ30" s="18"/>
      <c r="BKA30" s="18"/>
      <c r="BKB30" s="18"/>
      <c r="BKC30" s="18"/>
      <c r="BKD30" s="18"/>
      <c r="BKE30" s="18"/>
      <c r="BKF30" s="18"/>
      <c r="BKG30" s="18"/>
      <c r="BKH30" s="18"/>
      <c r="BKI30" s="18"/>
      <c r="BKJ30" s="18"/>
      <c r="BKK30" s="18"/>
      <c r="BKL30" s="18"/>
      <c r="BKM30" s="18"/>
      <c r="BKN30" s="18"/>
      <c r="BKO30" s="18"/>
      <c r="BKP30" s="18"/>
      <c r="BKQ30" s="18"/>
      <c r="BKR30" s="18"/>
      <c r="BKS30" s="18"/>
      <c r="BKT30" s="18"/>
      <c r="BKU30" s="18"/>
      <c r="BKV30" s="18"/>
      <c r="BKW30" s="18"/>
      <c r="BKX30" s="18"/>
      <c r="BKY30" s="18"/>
      <c r="BKZ30" s="18"/>
      <c r="BLA30" s="18"/>
      <c r="BLB30" s="18"/>
      <c r="BLC30" s="18"/>
      <c r="BLD30" s="18"/>
      <c r="BLE30" s="18"/>
      <c r="BLF30" s="18"/>
      <c r="BLG30" s="18"/>
      <c r="BLH30" s="18"/>
      <c r="BLI30" s="18"/>
      <c r="BLJ30" s="18"/>
      <c r="BLK30" s="18"/>
      <c r="BLL30" s="18"/>
      <c r="BLM30" s="18"/>
      <c r="BLN30" s="18"/>
      <c r="BLO30" s="18"/>
      <c r="BLP30" s="18"/>
      <c r="BLQ30" s="18"/>
      <c r="BLR30" s="18"/>
      <c r="BLS30" s="18"/>
      <c r="BLT30" s="18"/>
      <c r="BLU30" s="18"/>
      <c r="BLV30" s="18"/>
      <c r="BLW30" s="18"/>
      <c r="BLX30" s="18"/>
      <c r="BLY30" s="18"/>
      <c r="BLZ30" s="18"/>
      <c r="BMA30" s="18"/>
      <c r="BMB30" s="18"/>
      <c r="BMC30" s="18"/>
      <c r="BMD30" s="18"/>
      <c r="BME30" s="18"/>
      <c r="BMF30" s="18"/>
      <c r="BMG30" s="18"/>
      <c r="BMH30" s="18"/>
      <c r="BMI30" s="18"/>
      <c r="BMJ30" s="18"/>
      <c r="BMK30" s="18"/>
      <c r="BML30" s="18"/>
      <c r="BMM30" s="18"/>
      <c r="BMN30" s="18"/>
      <c r="BMO30" s="18"/>
      <c r="BMP30" s="18"/>
      <c r="BMQ30" s="18"/>
      <c r="BMR30" s="18"/>
      <c r="BMS30" s="18"/>
      <c r="BMT30" s="18"/>
    </row>
    <row r="31" spans="1:1710" s="115" customFormat="1" ht="16.149999999999999" customHeight="1" thickBot="1" x14ac:dyDescent="0.25">
      <c r="A31" s="306" t="s">
        <v>312</v>
      </c>
      <c r="B31" s="308"/>
      <c r="C31" s="82"/>
      <c r="D31" s="83"/>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IU31" s="18"/>
      <c r="IV31" s="18"/>
      <c r="IW31" s="18"/>
      <c r="IX31" s="18"/>
      <c r="IY31" s="18"/>
      <c r="IZ31" s="18"/>
      <c r="JA31" s="18"/>
      <c r="JB31" s="18"/>
      <c r="JC31" s="18"/>
      <c r="JD31" s="18"/>
      <c r="JE31" s="18"/>
      <c r="JF31" s="18"/>
      <c r="JG31" s="18"/>
      <c r="JH31" s="18"/>
      <c r="JI31" s="18"/>
      <c r="JJ31" s="18"/>
      <c r="JK31" s="18"/>
      <c r="JL31" s="18"/>
      <c r="JM31" s="18"/>
      <c r="JN31" s="18"/>
      <c r="JO31" s="18"/>
      <c r="JP31" s="18"/>
      <c r="JQ31" s="18"/>
      <c r="JR31" s="18"/>
      <c r="JS31" s="18"/>
      <c r="JT31" s="18"/>
      <c r="JU31" s="18"/>
      <c r="JV31" s="18"/>
      <c r="JW31" s="18"/>
      <c r="JX31" s="18"/>
      <c r="JY31" s="18"/>
      <c r="JZ31" s="18"/>
      <c r="KA31" s="18"/>
      <c r="KB31" s="18"/>
      <c r="KC31" s="18"/>
      <c r="KD31" s="18"/>
      <c r="KE31" s="18"/>
      <c r="KF31" s="18"/>
      <c r="KG31" s="18"/>
      <c r="KH31" s="18"/>
      <c r="KI31" s="18"/>
      <c r="KJ31" s="18"/>
      <c r="KK31" s="18"/>
      <c r="KL31" s="18"/>
      <c r="KM31" s="18"/>
      <c r="KN31" s="18"/>
      <c r="KO31" s="18"/>
      <c r="KP31" s="18"/>
      <c r="KQ31" s="18"/>
      <c r="KR31" s="18"/>
      <c r="KS31" s="18"/>
      <c r="KT31" s="18"/>
      <c r="KU31" s="18"/>
      <c r="KV31" s="18"/>
      <c r="KW31" s="18"/>
      <c r="KX31" s="18"/>
      <c r="KY31" s="18"/>
      <c r="KZ31" s="18"/>
      <c r="LA31" s="18"/>
      <c r="LB31" s="18"/>
      <c r="LC31" s="18"/>
      <c r="LD31" s="18"/>
      <c r="LE31" s="18"/>
      <c r="LF31" s="18"/>
      <c r="LG31" s="18"/>
      <c r="LH31" s="18"/>
      <c r="LI31" s="18"/>
      <c r="LJ31" s="18"/>
      <c r="LK31" s="18"/>
      <c r="LL31" s="18"/>
      <c r="LM31" s="18"/>
      <c r="LN31" s="18"/>
      <c r="LO31" s="18"/>
      <c r="LP31" s="18"/>
      <c r="LQ31" s="18"/>
      <c r="LR31" s="18"/>
      <c r="LS31" s="18"/>
      <c r="LT31" s="18"/>
      <c r="LU31" s="18"/>
      <c r="LV31" s="18"/>
      <c r="LW31" s="18"/>
      <c r="LX31" s="18"/>
      <c r="LY31" s="18"/>
      <c r="LZ31" s="18"/>
      <c r="MA31" s="18"/>
      <c r="MB31" s="18"/>
      <c r="MC31" s="18"/>
      <c r="MD31" s="18"/>
      <c r="ME31" s="18"/>
      <c r="MF31" s="18"/>
      <c r="MG31" s="18"/>
      <c r="MH31" s="18"/>
      <c r="MI31" s="18"/>
      <c r="MJ31" s="18"/>
      <c r="MK31" s="18"/>
      <c r="ML31" s="18"/>
      <c r="MM31" s="18"/>
      <c r="MN31" s="18"/>
      <c r="MO31" s="18"/>
      <c r="MP31" s="18"/>
      <c r="MQ31" s="18"/>
      <c r="MR31" s="18"/>
      <c r="MS31" s="18"/>
      <c r="MT31" s="18"/>
      <c r="MU31" s="18"/>
      <c r="MV31" s="18"/>
      <c r="MW31" s="18"/>
      <c r="MX31" s="18"/>
      <c r="MY31" s="18"/>
      <c r="MZ31" s="18"/>
      <c r="NA31" s="18"/>
      <c r="NB31" s="18"/>
      <c r="NC31" s="18"/>
      <c r="ND31" s="18"/>
      <c r="NE31" s="18"/>
      <c r="NF31" s="18"/>
      <c r="NG31" s="18"/>
      <c r="NH31" s="18"/>
      <c r="NI31" s="18"/>
      <c r="NJ31" s="18"/>
      <c r="NK31" s="18"/>
      <c r="NL31" s="18"/>
      <c r="NM31" s="18"/>
      <c r="NN31" s="18"/>
      <c r="NO31" s="18"/>
      <c r="NP31" s="18"/>
      <c r="NQ31" s="18"/>
      <c r="NR31" s="18"/>
      <c r="NS31" s="18"/>
      <c r="NT31" s="18"/>
      <c r="NU31" s="18"/>
      <c r="NV31" s="18"/>
      <c r="NW31" s="18"/>
      <c r="NX31" s="18"/>
      <c r="NY31" s="18"/>
      <c r="NZ31" s="18"/>
      <c r="OA31" s="18"/>
      <c r="OB31" s="18"/>
      <c r="OC31" s="18"/>
      <c r="OD31" s="18"/>
      <c r="OE31" s="18"/>
      <c r="OF31" s="18"/>
      <c r="OG31" s="18"/>
      <c r="OH31" s="18"/>
      <c r="OI31" s="18"/>
      <c r="OJ31" s="18"/>
      <c r="OK31" s="18"/>
      <c r="OL31" s="18"/>
      <c r="OM31" s="18"/>
      <c r="ON31" s="18"/>
      <c r="OO31" s="18"/>
      <c r="OP31" s="18"/>
      <c r="OQ31" s="18"/>
      <c r="OR31" s="18"/>
      <c r="OS31" s="18"/>
      <c r="OT31" s="18"/>
      <c r="OU31" s="18"/>
      <c r="OV31" s="18"/>
      <c r="OW31" s="18"/>
      <c r="OX31" s="18"/>
      <c r="OY31" s="18"/>
      <c r="OZ31" s="18"/>
      <c r="PA31" s="18"/>
      <c r="PB31" s="18"/>
      <c r="PC31" s="18"/>
      <c r="PD31" s="18"/>
      <c r="PE31" s="18"/>
      <c r="PF31" s="18"/>
      <c r="PG31" s="18"/>
      <c r="PH31" s="18"/>
      <c r="PI31" s="18"/>
      <c r="PJ31" s="18"/>
      <c r="PK31" s="18"/>
      <c r="PL31" s="18"/>
      <c r="PM31" s="18"/>
      <c r="PN31" s="18"/>
      <c r="PO31" s="18"/>
      <c r="PP31" s="18"/>
      <c r="PQ31" s="18"/>
      <c r="PR31" s="18"/>
      <c r="PS31" s="18"/>
      <c r="PT31" s="18"/>
      <c r="PU31" s="18"/>
      <c r="PV31" s="18"/>
      <c r="PW31" s="18"/>
      <c r="PX31" s="18"/>
      <c r="PY31" s="18"/>
      <c r="PZ31" s="18"/>
      <c r="QA31" s="18"/>
      <c r="QB31" s="18"/>
      <c r="QC31" s="18"/>
      <c r="QD31" s="18"/>
      <c r="QE31" s="18"/>
      <c r="QF31" s="18"/>
      <c r="QG31" s="18"/>
      <c r="QH31" s="18"/>
      <c r="QI31" s="18"/>
      <c r="QJ31" s="18"/>
      <c r="QK31" s="18"/>
      <c r="QL31" s="18"/>
      <c r="QM31" s="18"/>
      <c r="QN31" s="18"/>
      <c r="QO31" s="18"/>
      <c r="QP31" s="18"/>
      <c r="QQ31" s="18"/>
      <c r="QR31" s="18"/>
      <c r="QS31" s="18"/>
      <c r="QT31" s="18"/>
      <c r="QU31" s="18"/>
      <c r="QV31" s="18"/>
      <c r="QW31" s="18"/>
      <c r="QX31" s="18"/>
      <c r="QY31" s="18"/>
      <c r="QZ31" s="18"/>
      <c r="RA31" s="18"/>
      <c r="RB31" s="18"/>
      <c r="RC31" s="18"/>
      <c r="RD31" s="18"/>
      <c r="RE31" s="18"/>
      <c r="RF31" s="18"/>
      <c r="RG31" s="18"/>
      <c r="RH31" s="18"/>
      <c r="RI31" s="18"/>
      <c r="RJ31" s="18"/>
      <c r="RK31" s="18"/>
      <c r="RL31" s="18"/>
      <c r="RM31" s="18"/>
      <c r="RN31" s="18"/>
      <c r="RO31" s="18"/>
      <c r="RP31" s="18"/>
      <c r="RQ31" s="18"/>
      <c r="RR31" s="18"/>
      <c r="RS31" s="18"/>
      <c r="RT31" s="18"/>
      <c r="RU31" s="18"/>
      <c r="RV31" s="18"/>
      <c r="RW31" s="18"/>
      <c r="RX31" s="18"/>
      <c r="RY31" s="18"/>
      <c r="RZ31" s="18"/>
      <c r="SA31" s="18"/>
      <c r="SB31" s="18"/>
      <c r="SC31" s="18"/>
      <c r="SD31" s="18"/>
      <c r="SE31" s="18"/>
      <c r="SF31" s="18"/>
      <c r="SG31" s="18"/>
      <c r="SH31" s="18"/>
      <c r="SI31" s="18"/>
      <c r="SJ31" s="18"/>
      <c r="SK31" s="18"/>
      <c r="SL31" s="18"/>
      <c r="SM31" s="18"/>
      <c r="SN31" s="18"/>
      <c r="SO31" s="18"/>
      <c r="SP31" s="18"/>
      <c r="SQ31" s="18"/>
      <c r="SR31" s="18"/>
      <c r="SS31" s="18"/>
      <c r="ST31" s="18"/>
      <c r="SU31" s="18"/>
      <c r="SV31" s="18"/>
      <c r="SW31" s="18"/>
      <c r="SX31" s="18"/>
      <c r="SY31" s="18"/>
      <c r="SZ31" s="18"/>
      <c r="TA31" s="18"/>
      <c r="TB31" s="18"/>
      <c r="TC31" s="18"/>
      <c r="TD31" s="18"/>
      <c r="TE31" s="18"/>
      <c r="TF31" s="18"/>
      <c r="TG31" s="18"/>
      <c r="TH31" s="18"/>
      <c r="TI31" s="18"/>
      <c r="TJ31" s="18"/>
      <c r="TK31" s="18"/>
      <c r="TL31" s="18"/>
      <c r="TM31" s="18"/>
      <c r="TN31" s="18"/>
      <c r="TO31" s="18"/>
      <c r="TP31" s="18"/>
      <c r="TQ31" s="18"/>
      <c r="TR31" s="18"/>
      <c r="TS31" s="18"/>
      <c r="TT31" s="18"/>
      <c r="TU31" s="18"/>
      <c r="TV31" s="18"/>
      <c r="TW31" s="18"/>
      <c r="TX31" s="18"/>
      <c r="TY31" s="18"/>
      <c r="TZ31" s="18"/>
      <c r="UA31" s="18"/>
      <c r="UB31" s="18"/>
      <c r="UC31" s="18"/>
      <c r="UD31" s="18"/>
      <c r="UE31" s="18"/>
      <c r="UF31" s="18"/>
      <c r="UG31" s="18"/>
      <c r="UH31" s="18"/>
      <c r="UI31" s="18"/>
      <c r="UJ31" s="18"/>
      <c r="UK31" s="18"/>
      <c r="UL31" s="18"/>
      <c r="UM31" s="18"/>
      <c r="UN31" s="18"/>
      <c r="UO31" s="18"/>
      <c r="UP31" s="18"/>
      <c r="UQ31" s="18"/>
      <c r="UR31" s="18"/>
      <c r="US31" s="18"/>
      <c r="UT31" s="18"/>
      <c r="UU31" s="18"/>
      <c r="UV31" s="18"/>
      <c r="UW31" s="18"/>
      <c r="UX31" s="18"/>
      <c r="UY31" s="18"/>
      <c r="UZ31" s="18"/>
      <c r="VA31" s="18"/>
      <c r="VB31" s="18"/>
      <c r="VC31" s="18"/>
      <c r="VD31" s="18"/>
      <c r="VE31" s="18"/>
      <c r="VF31" s="18"/>
      <c r="VG31" s="18"/>
      <c r="VH31" s="18"/>
      <c r="VI31" s="18"/>
      <c r="VJ31" s="18"/>
      <c r="VK31" s="18"/>
      <c r="VL31" s="18"/>
      <c r="VM31" s="18"/>
      <c r="VN31" s="18"/>
      <c r="VO31" s="18"/>
      <c r="VP31" s="18"/>
      <c r="VQ31" s="18"/>
      <c r="VR31" s="18"/>
      <c r="VS31" s="18"/>
      <c r="VT31" s="18"/>
      <c r="VU31" s="18"/>
      <c r="VV31" s="18"/>
      <c r="VW31" s="18"/>
      <c r="VX31" s="18"/>
      <c r="VY31" s="18"/>
      <c r="VZ31" s="18"/>
      <c r="WA31" s="18"/>
      <c r="WB31" s="18"/>
      <c r="WC31" s="18"/>
      <c r="WD31" s="18"/>
      <c r="WE31" s="18"/>
      <c r="WF31" s="18"/>
      <c r="WG31" s="18"/>
      <c r="WH31" s="18"/>
      <c r="WI31" s="18"/>
      <c r="WJ31" s="18"/>
      <c r="WK31" s="18"/>
      <c r="WL31" s="18"/>
      <c r="WM31" s="18"/>
      <c r="WN31" s="18"/>
      <c r="WO31" s="18"/>
      <c r="WP31" s="18"/>
      <c r="WQ31" s="18"/>
      <c r="WR31" s="18"/>
      <c r="WS31" s="18"/>
      <c r="WT31" s="18"/>
      <c r="WU31" s="18"/>
      <c r="WV31" s="18"/>
      <c r="WW31" s="18"/>
      <c r="WX31" s="18"/>
      <c r="WY31" s="18"/>
      <c r="WZ31" s="18"/>
      <c r="XA31" s="18"/>
      <c r="XB31" s="18"/>
      <c r="XC31" s="18"/>
      <c r="XD31" s="18"/>
      <c r="XE31" s="18"/>
      <c r="XF31" s="18"/>
      <c r="XG31" s="18"/>
      <c r="XH31" s="18"/>
      <c r="XI31" s="18"/>
      <c r="XJ31" s="18"/>
      <c r="XK31" s="18"/>
      <c r="XL31" s="18"/>
      <c r="XM31" s="18"/>
      <c r="XN31" s="18"/>
      <c r="XO31" s="18"/>
      <c r="XP31" s="18"/>
      <c r="XQ31" s="18"/>
      <c r="XR31" s="18"/>
      <c r="XS31" s="18"/>
      <c r="XT31" s="18"/>
      <c r="XU31" s="18"/>
      <c r="XV31" s="18"/>
      <c r="XW31" s="18"/>
      <c r="XX31" s="18"/>
      <c r="XY31" s="18"/>
      <c r="XZ31" s="18"/>
      <c r="YA31" s="18"/>
      <c r="YB31" s="18"/>
      <c r="YC31" s="18"/>
      <c r="YD31" s="18"/>
      <c r="YE31" s="18"/>
      <c r="YF31" s="18"/>
      <c r="YG31" s="18"/>
      <c r="YH31" s="18"/>
      <c r="YI31" s="18"/>
      <c r="YJ31" s="18"/>
      <c r="YK31" s="18"/>
      <c r="YL31" s="18"/>
      <c r="YM31" s="18"/>
      <c r="YN31" s="18"/>
      <c r="YO31" s="18"/>
      <c r="YP31" s="18"/>
      <c r="YQ31" s="18"/>
      <c r="YR31" s="18"/>
      <c r="YS31" s="18"/>
      <c r="YT31" s="18"/>
      <c r="YU31" s="18"/>
      <c r="YV31" s="18"/>
      <c r="YW31" s="18"/>
      <c r="YX31" s="18"/>
      <c r="YY31" s="18"/>
      <c r="YZ31" s="18"/>
      <c r="ZA31" s="18"/>
      <c r="ZB31" s="18"/>
      <c r="ZC31" s="18"/>
      <c r="ZD31" s="18"/>
      <c r="ZE31" s="18"/>
      <c r="ZF31" s="18"/>
      <c r="ZG31" s="18"/>
      <c r="ZH31" s="18"/>
      <c r="ZI31" s="18"/>
      <c r="ZJ31" s="18"/>
      <c r="ZK31" s="18"/>
      <c r="ZL31" s="18"/>
      <c r="ZM31" s="18"/>
      <c r="ZN31" s="18"/>
      <c r="ZO31" s="18"/>
      <c r="ZP31" s="18"/>
      <c r="ZQ31" s="18"/>
      <c r="ZR31" s="18"/>
      <c r="ZS31" s="18"/>
      <c r="ZT31" s="18"/>
      <c r="ZU31" s="18"/>
      <c r="ZV31" s="18"/>
      <c r="ZW31" s="18"/>
      <c r="ZX31" s="18"/>
      <c r="ZY31" s="18"/>
      <c r="ZZ31" s="18"/>
      <c r="AAA31" s="18"/>
      <c r="AAB31" s="18"/>
      <c r="AAC31" s="18"/>
      <c r="AAD31" s="18"/>
      <c r="AAE31" s="18"/>
      <c r="AAF31" s="18"/>
      <c r="AAG31" s="18"/>
      <c r="AAH31" s="18"/>
      <c r="AAI31" s="18"/>
      <c r="AAJ31" s="18"/>
      <c r="AAK31" s="18"/>
      <c r="AAL31" s="18"/>
      <c r="AAM31" s="18"/>
      <c r="AAN31" s="18"/>
      <c r="AAO31" s="18"/>
      <c r="AAP31" s="18"/>
      <c r="AAQ31" s="18"/>
      <c r="AAR31" s="18"/>
      <c r="AAS31" s="18"/>
      <c r="AAT31" s="18"/>
      <c r="AAU31" s="18"/>
      <c r="AAV31" s="18"/>
      <c r="AAW31" s="18"/>
      <c r="AAX31" s="18"/>
      <c r="AAY31" s="18"/>
      <c r="AAZ31" s="18"/>
      <c r="ABA31" s="18"/>
      <c r="ABB31" s="18"/>
      <c r="ABC31" s="18"/>
      <c r="ABD31" s="18"/>
      <c r="ABE31" s="18"/>
      <c r="ABF31" s="18"/>
      <c r="ABG31" s="18"/>
      <c r="ABH31" s="18"/>
      <c r="ABI31" s="18"/>
      <c r="ABJ31" s="18"/>
      <c r="ABK31" s="18"/>
      <c r="ABL31" s="18"/>
      <c r="ABM31" s="18"/>
      <c r="ABN31" s="18"/>
      <c r="ABO31" s="18"/>
      <c r="ABP31" s="18"/>
      <c r="ABQ31" s="18"/>
      <c r="ABR31" s="18"/>
      <c r="ABS31" s="18"/>
      <c r="ABT31" s="18"/>
      <c r="ABU31" s="18"/>
      <c r="ABV31" s="18"/>
      <c r="ABW31" s="18"/>
      <c r="ABX31" s="18"/>
      <c r="ABY31" s="18"/>
      <c r="ABZ31" s="18"/>
      <c r="ACA31" s="18"/>
      <c r="ACB31" s="18"/>
      <c r="ACC31" s="18"/>
      <c r="ACD31" s="18"/>
      <c r="ACE31" s="18"/>
      <c r="ACF31" s="18"/>
      <c r="ACG31" s="18"/>
      <c r="ACH31" s="18"/>
      <c r="ACI31" s="18"/>
      <c r="ACJ31" s="18"/>
      <c r="ACK31" s="18"/>
      <c r="ACL31" s="18"/>
      <c r="ACM31" s="18"/>
      <c r="ACN31" s="18"/>
      <c r="ACO31" s="18"/>
      <c r="ACP31" s="18"/>
      <c r="ACQ31" s="18"/>
      <c r="ACR31" s="18"/>
      <c r="ACS31" s="18"/>
      <c r="ACT31" s="18"/>
      <c r="ACU31" s="18"/>
      <c r="ACV31" s="18"/>
      <c r="ACW31" s="18"/>
      <c r="ACX31" s="18"/>
      <c r="ACY31" s="18"/>
      <c r="ACZ31" s="18"/>
      <c r="ADA31" s="18"/>
      <c r="ADB31" s="18"/>
      <c r="ADC31" s="18"/>
      <c r="ADD31" s="18"/>
      <c r="ADE31" s="18"/>
      <c r="ADF31" s="18"/>
      <c r="ADG31" s="18"/>
      <c r="ADH31" s="18"/>
      <c r="ADI31" s="18"/>
      <c r="ADJ31" s="18"/>
      <c r="ADK31" s="18"/>
      <c r="ADL31" s="18"/>
      <c r="ADM31" s="18"/>
      <c r="ADN31" s="18"/>
      <c r="ADO31" s="18"/>
      <c r="ADP31" s="18"/>
      <c r="ADQ31" s="18"/>
      <c r="ADR31" s="18"/>
      <c r="ADS31" s="18"/>
      <c r="ADT31" s="18"/>
      <c r="ADU31" s="18"/>
      <c r="ADV31" s="18"/>
      <c r="ADW31" s="18"/>
      <c r="ADX31" s="18"/>
      <c r="ADY31" s="18"/>
      <c r="ADZ31" s="18"/>
      <c r="AEA31" s="18"/>
      <c r="AEB31" s="18"/>
      <c r="AEC31" s="18"/>
      <c r="AED31" s="18"/>
      <c r="AEE31" s="18"/>
      <c r="AEF31" s="18"/>
      <c r="AEG31" s="18"/>
      <c r="AEH31" s="18"/>
      <c r="AEI31" s="18"/>
      <c r="AEJ31" s="18"/>
      <c r="AEK31" s="18"/>
      <c r="AEL31" s="18"/>
      <c r="AEM31" s="18"/>
      <c r="AEN31" s="18"/>
      <c r="AEO31" s="18"/>
      <c r="AEP31" s="18"/>
      <c r="AEQ31" s="18"/>
      <c r="AER31" s="18"/>
      <c r="AES31" s="18"/>
      <c r="AET31" s="18"/>
      <c r="AEU31" s="18"/>
      <c r="AEV31" s="18"/>
      <c r="AEW31" s="18"/>
      <c r="AEX31" s="18"/>
      <c r="AEY31" s="18"/>
      <c r="AEZ31" s="18"/>
      <c r="AFA31" s="18"/>
      <c r="AFB31" s="18"/>
      <c r="AFC31" s="18"/>
      <c r="AFD31" s="18"/>
      <c r="AFE31" s="18"/>
      <c r="AFF31" s="18"/>
      <c r="AFG31" s="18"/>
      <c r="AFH31" s="18"/>
      <c r="AFI31" s="18"/>
      <c r="AFJ31" s="18"/>
      <c r="AFK31" s="18"/>
      <c r="AFL31" s="18"/>
      <c r="AFM31" s="18"/>
      <c r="AFN31" s="18"/>
      <c r="AFO31" s="18"/>
      <c r="AFP31" s="18"/>
      <c r="AFQ31" s="18"/>
      <c r="AFR31" s="18"/>
      <c r="AFS31" s="18"/>
      <c r="AFT31" s="18"/>
      <c r="AFU31" s="18"/>
      <c r="AFV31" s="18"/>
      <c r="AFW31" s="18"/>
      <c r="AFX31" s="18"/>
      <c r="AFY31" s="18"/>
      <c r="AFZ31" s="18"/>
      <c r="AGA31" s="18"/>
      <c r="AGB31" s="18"/>
      <c r="AGC31" s="18"/>
      <c r="AGD31" s="18"/>
      <c r="AGE31" s="18"/>
      <c r="AGF31" s="18"/>
      <c r="AGG31" s="18"/>
      <c r="AGH31" s="18"/>
      <c r="AGI31" s="18"/>
      <c r="AGJ31" s="18"/>
      <c r="AGK31" s="18"/>
      <c r="AGL31" s="18"/>
      <c r="AGM31" s="18"/>
      <c r="AGN31" s="18"/>
      <c r="AGO31" s="18"/>
      <c r="AGP31" s="18"/>
      <c r="AGQ31" s="18"/>
      <c r="AGR31" s="18"/>
      <c r="AGS31" s="18"/>
      <c r="AGT31" s="18"/>
      <c r="AGU31" s="18"/>
      <c r="AGV31" s="18"/>
      <c r="AGW31" s="18"/>
      <c r="AGX31" s="18"/>
      <c r="AGY31" s="18"/>
      <c r="AGZ31" s="18"/>
      <c r="AHA31" s="18"/>
      <c r="AHB31" s="18"/>
      <c r="AHC31" s="18"/>
      <c r="AHD31" s="18"/>
      <c r="AHE31" s="18"/>
      <c r="AHF31" s="18"/>
      <c r="AHG31" s="18"/>
      <c r="AHH31" s="18"/>
      <c r="AHI31" s="18"/>
      <c r="AHJ31" s="18"/>
      <c r="AHK31" s="18"/>
      <c r="AHL31" s="18"/>
      <c r="AHM31" s="18"/>
      <c r="AHN31" s="18"/>
      <c r="AHO31" s="18"/>
      <c r="AHP31" s="18"/>
      <c r="AHQ31" s="18"/>
      <c r="AHR31" s="18"/>
      <c r="AHS31" s="18"/>
      <c r="AHT31" s="18"/>
      <c r="AHU31" s="18"/>
      <c r="AHV31" s="18"/>
      <c r="AHW31" s="18"/>
      <c r="AHX31" s="18"/>
      <c r="AHY31" s="18"/>
      <c r="AHZ31" s="18"/>
      <c r="AIA31" s="18"/>
      <c r="AIB31" s="18"/>
      <c r="AIC31" s="18"/>
      <c r="AID31" s="18"/>
      <c r="AIE31" s="18"/>
      <c r="AIF31" s="18"/>
      <c r="AIG31" s="18"/>
      <c r="AIH31" s="18"/>
      <c r="AII31" s="18"/>
      <c r="AIJ31" s="18"/>
      <c r="AIK31" s="18"/>
      <c r="AIL31" s="18"/>
      <c r="AIM31" s="18"/>
      <c r="AIN31" s="18"/>
      <c r="AIO31" s="18"/>
      <c r="AIP31" s="18"/>
      <c r="AIQ31" s="18"/>
      <c r="AIR31" s="18"/>
      <c r="AIS31" s="18"/>
      <c r="AIT31" s="18"/>
      <c r="AIU31" s="18"/>
      <c r="AIV31" s="18"/>
      <c r="AIW31" s="18"/>
      <c r="AIX31" s="18"/>
      <c r="AIY31" s="18"/>
      <c r="AIZ31" s="18"/>
      <c r="AJA31" s="18"/>
      <c r="AJB31" s="18"/>
      <c r="AJC31" s="18"/>
      <c r="AJD31" s="18"/>
      <c r="AJE31" s="18"/>
      <c r="AJF31" s="18"/>
      <c r="AJG31" s="18"/>
      <c r="AJH31" s="18"/>
      <c r="AJI31" s="18"/>
      <c r="AJJ31" s="18"/>
      <c r="AJK31" s="18"/>
      <c r="AJL31" s="18"/>
      <c r="AJM31" s="18"/>
      <c r="AJN31" s="18"/>
      <c r="AJO31" s="18"/>
      <c r="AJP31" s="18"/>
      <c r="AJQ31" s="18"/>
      <c r="AJR31" s="18"/>
      <c r="AJS31" s="18"/>
      <c r="AJT31" s="18"/>
      <c r="AJU31" s="18"/>
      <c r="AJV31" s="18"/>
      <c r="AJW31" s="18"/>
      <c r="AJX31" s="18"/>
      <c r="AJY31" s="18"/>
      <c r="AJZ31" s="18"/>
      <c r="AKA31" s="18"/>
      <c r="AKB31" s="18"/>
      <c r="AKC31" s="18"/>
      <c r="AKD31" s="18"/>
      <c r="AKE31" s="18"/>
      <c r="AKF31" s="18"/>
      <c r="AKG31" s="18"/>
      <c r="AKH31" s="18"/>
      <c r="AKI31" s="18"/>
      <c r="AKJ31" s="18"/>
      <c r="AKK31" s="18"/>
      <c r="AKL31" s="18"/>
      <c r="AKM31" s="18"/>
      <c r="AKN31" s="18"/>
      <c r="AKO31" s="18"/>
      <c r="AKP31" s="18"/>
      <c r="AKQ31" s="18"/>
      <c r="AKR31" s="18"/>
      <c r="AKS31" s="18"/>
      <c r="AKT31" s="18"/>
      <c r="AKU31" s="18"/>
      <c r="AKV31" s="18"/>
      <c r="AKW31" s="18"/>
      <c r="AKX31" s="18"/>
      <c r="AKY31" s="18"/>
      <c r="AKZ31" s="18"/>
      <c r="ALA31" s="18"/>
      <c r="ALB31" s="18"/>
      <c r="ALC31" s="18"/>
      <c r="ALD31" s="18"/>
      <c r="ALE31" s="18"/>
      <c r="ALF31" s="18"/>
      <c r="ALG31" s="18"/>
      <c r="ALH31" s="18"/>
      <c r="ALI31" s="18"/>
      <c r="ALJ31" s="18"/>
      <c r="ALK31" s="18"/>
      <c r="ALL31" s="18"/>
      <c r="ALM31" s="18"/>
      <c r="ALN31" s="18"/>
      <c r="ALO31" s="18"/>
      <c r="ALP31" s="18"/>
      <c r="ALQ31" s="18"/>
      <c r="ALR31" s="18"/>
      <c r="ALS31" s="18"/>
      <c r="ALT31" s="18"/>
      <c r="ALU31" s="18"/>
      <c r="ALV31" s="18"/>
      <c r="ALW31" s="18"/>
      <c r="ALX31" s="18"/>
      <c r="ALY31" s="18"/>
      <c r="ALZ31" s="18"/>
      <c r="AMA31" s="18"/>
      <c r="AMB31" s="18"/>
      <c r="AMC31" s="18"/>
      <c r="AMD31" s="18"/>
      <c r="AME31" s="18"/>
      <c r="AMF31" s="18"/>
      <c r="AMG31" s="18"/>
      <c r="AMH31" s="18"/>
      <c r="AMI31" s="18"/>
      <c r="AMJ31" s="18"/>
      <c r="AMK31" s="18"/>
      <c r="AML31" s="18"/>
      <c r="AMM31" s="18"/>
      <c r="AMN31" s="18"/>
      <c r="AMO31" s="18"/>
      <c r="AMP31" s="18"/>
      <c r="AMQ31" s="18"/>
      <c r="AMR31" s="18"/>
      <c r="AMS31" s="18"/>
      <c r="AMT31" s="18"/>
      <c r="AMU31" s="18"/>
      <c r="AMV31" s="18"/>
      <c r="AMW31" s="18"/>
      <c r="AMX31" s="18"/>
      <c r="AMY31" s="18"/>
      <c r="AMZ31" s="18"/>
      <c r="ANA31" s="18"/>
      <c r="ANB31" s="18"/>
      <c r="ANC31" s="18"/>
      <c r="AND31" s="18"/>
      <c r="ANE31" s="18"/>
      <c r="ANF31" s="18"/>
      <c r="ANG31" s="18"/>
      <c r="ANH31" s="18"/>
      <c r="ANI31" s="18"/>
      <c r="ANJ31" s="18"/>
      <c r="ANK31" s="18"/>
      <c r="ANL31" s="18"/>
      <c r="ANM31" s="18"/>
      <c r="ANN31" s="18"/>
      <c r="ANO31" s="18"/>
      <c r="ANP31" s="18"/>
      <c r="ANQ31" s="18"/>
      <c r="ANR31" s="18"/>
      <c r="ANS31" s="18"/>
      <c r="ANT31" s="18"/>
      <c r="ANU31" s="18"/>
      <c r="ANV31" s="18"/>
      <c r="ANW31" s="18"/>
      <c r="ANX31" s="18"/>
      <c r="ANY31" s="18"/>
      <c r="ANZ31" s="18"/>
      <c r="AOA31" s="18"/>
      <c r="AOB31" s="18"/>
      <c r="AOC31" s="18"/>
      <c r="AOD31" s="18"/>
      <c r="AOE31" s="18"/>
      <c r="AOF31" s="18"/>
      <c r="AOG31" s="18"/>
      <c r="AOH31" s="18"/>
      <c r="AOI31" s="18"/>
      <c r="AOJ31" s="18"/>
      <c r="AOK31" s="18"/>
      <c r="AOL31" s="18"/>
      <c r="AOM31" s="18"/>
      <c r="AON31" s="18"/>
      <c r="AOO31" s="18"/>
      <c r="AOP31" s="18"/>
      <c r="AOQ31" s="18"/>
      <c r="AOR31" s="18"/>
      <c r="AOS31" s="18"/>
      <c r="AOT31" s="18"/>
      <c r="AOU31" s="18"/>
      <c r="AOV31" s="18"/>
      <c r="AOW31" s="18"/>
      <c r="AOX31" s="18"/>
      <c r="AOY31" s="18"/>
      <c r="AOZ31" s="18"/>
      <c r="APA31" s="18"/>
      <c r="APB31" s="18"/>
      <c r="APC31" s="18"/>
      <c r="APD31" s="18"/>
      <c r="APE31" s="18"/>
      <c r="APF31" s="18"/>
      <c r="APG31" s="18"/>
      <c r="APH31" s="18"/>
      <c r="API31" s="18"/>
      <c r="APJ31" s="18"/>
      <c r="APK31" s="18"/>
      <c r="APL31" s="18"/>
      <c r="APM31" s="18"/>
      <c r="APN31" s="18"/>
      <c r="APO31" s="18"/>
      <c r="APP31" s="18"/>
      <c r="APQ31" s="18"/>
      <c r="APR31" s="18"/>
      <c r="APS31" s="18"/>
      <c r="APT31" s="18"/>
      <c r="APU31" s="18"/>
      <c r="APV31" s="18"/>
      <c r="APW31" s="18"/>
      <c r="APX31" s="18"/>
      <c r="APY31" s="18"/>
      <c r="APZ31" s="18"/>
      <c r="AQA31" s="18"/>
      <c r="AQB31" s="18"/>
      <c r="AQC31" s="18"/>
      <c r="AQD31" s="18"/>
      <c r="AQE31" s="18"/>
      <c r="AQF31" s="18"/>
      <c r="AQG31" s="18"/>
      <c r="AQH31" s="18"/>
      <c r="AQI31" s="18"/>
      <c r="AQJ31" s="18"/>
      <c r="AQK31" s="18"/>
      <c r="AQL31" s="18"/>
      <c r="AQM31" s="18"/>
      <c r="AQN31" s="18"/>
      <c r="AQO31" s="18"/>
      <c r="AQP31" s="18"/>
      <c r="AQQ31" s="18"/>
      <c r="AQR31" s="18"/>
      <c r="AQS31" s="18"/>
      <c r="AQT31" s="18"/>
      <c r="AQU31" s="18"/>
      <c r="AQV31" s="18"/>
      <c r="AQW31" s="18"/>
      <c r="AQX31" s="18"/>
      <c r="AQY31" s="18"/>
      <c r="AQZ31" s="18"/>
      <c r="ARA31" s="18"/>
      <c r="ARB31" s="18"/>
      <c r="ARC31" s="18"/>
      <c r="ARD31" s="18"/>
      <c r="ARE31" s="18"/>
      <c r="ARF31" s="18"/>
      <c r="ARG31" s="18"/>
      <c r="ARH31" s="18"/>
      <c r="ARI31" s="18"/>
      <c r="ARJ31" s="18"/>
      <c r="ARK31" s="18"/>
      <c r="ARL31" s="18"/>
      <c r="ARM31" s="18"/>
      <c r="ARN31" s="18"/>
      <c r="ARO31" s="18"/>
      <c r="ARP31" s="18"/>
      <c r="ARQ31" s="18"/>
      <c r="ARR31" s="18"/>
      <c r="ARS31" s="18"/>
      <c r="ART31" s="18"/>
      <c r="ARU31" s="18"/>
      <c r="ARV31" s="18"/>
      <c r="ARW31" s="18"/>
      <c r="ARX31" s="18"/>
      <c r="ARY31" s="18"/>
      <c r="ARZ31" s="18"/>
      <c r="ASA31" s="18"/>
      <c r="ASB31" s="18"/>
      <c r="ASC31" s="18"/>
      <c r="ASD31" s="18"/>
      <c r="ASE31" s="18"/>
      <c r="ASF31" s="18"/>
      <c r="ASG31" s="18"/>
      <c r="ASH31" s="18"/>
      <c r="ASI31" s="18"/>
      <c r="ASJ31" s="18"/>
      <c r="ASK31" s="18"/>
      <c r="ASL31" s="18"/>
      <c r="ASM31" s="18"/>
      <c r="ASN31" s="18"/>
      <c r="ASO31" s="18"/>
      <c r="ASP31" s="18"/>
      <c r="ASQ31" s="18"/>
      <c r="ASR31" s="18"/>
      <c r="ASS31" s="18"/>
      <c r="AST31" s="18"/>
      <c r="ASU31" s="18"/>
      <c r="ASV31" s="18"/>
      <c r="ASW31" s="18"/>
      <c r="ASX31" s="18"/>
      <c r="ASY31" s="18"/>
      <c r="ASZ31" s="18"/>
      <c r="ATA31" s="18"/>
      <c r="ATB31" s="18"/>
      <c r="ATC31" s="18"/>
      <c r="ATD31" s="18"/>
      <c r="ATE31" s="18"/>
      <c r="ATF31" s="18"/>
      <c r="ATG31" s="18"/>
      <c r="ATH31" s="18"/>
      <c r="ATI31" s="18"/>
      <c r="ATJ31" s="18"/>
      <c r="ATK31" s="18"/>
      <c r="ATL31" s="18"/>
      <c r="ATM31" s="18"/>
      <c r="ATN31" s="18"/>
      <c r="ATO31" s="18"/>
      <c r="ATP31" s="18"/>
      <c r="ATQ31" s="18"/>
      <c r="ATR31" s="18"/>
      <c r="ATS31" s="18"/>
      <c r="ATT31" s="18"/>
      <c r="ATU31" s="18"/>
      <c r="ATV31" s="18"/>
      <c r="ATW31" s="18"/>
      <c r="ATX31" s="18"/>
      <c r="ATY31" s="18"/>
      <c r="ATZ31" s="18"/>
      <c r="AUA31" s="18"/>
      <c r="AUB31" s="18"/>
      <c r="AUC31" s="18"/>
      <c r="AUD31" s="18"/>
      <c r="AUE31" s="18"/>
      <c r="AUF31" s="18"/>
      <c r="AUG31" s="18"/>
      <c r="AUH31" s="18"/>
      <c r="AUI31" s="18"/>
      <c r="AUJ31" s="18"/>
      <c r="AUK31" s="18"/>
      <c r="AUL31" s="18"/>
      <c r="AUM31" s="18"/>
      <c r="AUN31" s="18"/>
      <c r="AUO31" s="18"/>
      <c r="AUP31" s="18"/>
      <c r="AUQ31" s="18"/>
      <c r="AUR31" s="18"/>
      <c r="AUS31" s="18"/>
      <c r="AUT31" s="18"/>
      <c r="AUU31" s="18"/>
      <c r="AUV31" s="18"/>
      <c r="AUW31" s="18"/>
      <c r="AUX31" s="18"/>
      <c r="AUY31" s="18"/>
      <c r="AUZ31" s="18"/>
      <c r="AVA31" s="18"/>
      <c r="AVB31" s="18"/>
      <c r="AVC31" s="18"/>
      <c r="AVD31" s="18"/>
      <c r="AVE31" s="18"/>
      <c r="AVF31" s="18"/>
      <c r="AVG31" s="18"/>
      <c r="AVH31" s="18"/>
      <c r="AVI31" s="18"/>
      <c r="AVJ31" s="18"/>
      <c r="AVK31" s="18"/>
      <c r="AVL31" s="18"/>
      <c r="AVM31" s="18"/>
      <c r="AVN31" s="18"/>
      <c r="AVO31" s="18"/>
      <c r="AVP31" s="18"/>
      <c r="AVQ31" s="18"/>
      <c r="AVR31" s="18"/>
      <c r="AVS31" s="18"/>
      <c r="AVT31" s="18"/>
      <c r="AVU31" s="18"/>
      <c r="AVV31" s="18"/>
      <c r="AVW31" s="18"/>
      <c r="AVX31" s="18"/>
      <c r="AVY31" s="18"/>
      <c r="AVZ31" s="18"/>
      <c r="AWA31" s="18"/>
      <c r="AWB31" s="18"/>
      <c r="AWC31" s="18"/>
      <c r="AWD31" s="18"/>
      <c r="AWE31" s="18"/>
      <c r="AWF31" s="18"/>
      <c r="AWG31" s="18"/>
      <c r="AWH31" s="18"/>
      <c r="AWI31" s="18"/>
      <c r="AWJ31" s="18"/>
      <c r="AWK31" s="18"/>
      <c r="AWL31" s="18"/>
      <c r="AWM31" s="18"/>
      <c r="AWN31" s="18"/>
      <c r="AWO31" s="18"/>
      <c r="AWP31" s="18"/>
      <c r="AWQ31" s="18"/>
      <c r="AWR31" s="18"/>
      <c r="AWS31" s="18"/>
      <c r="AWT31" s="18"/>
      <c r="AWU31" s="18"/>
      <c r="AWV31" s="18"/>
      <c r="AWW31" s="18"/>
      <c r="AWX31" s="18"/>
      <c r="AWY31" s="18"/>
      <c r="AWZ31" s="18"/>
      <c r="AXA31" s="18"/>
      <c r="AXB31" s="18"/>
      <c r="AXC31" s="18"/>
      <c r="AXD31" s="18"/>
      <c r="AXE31" s="18"/>
      <c r="AXF31" s="18"/>
      <c r="AXG31" s="18"/>
      <c r="AXH31" s="18"/>
      <c r="AXI31" s="18"/>
      <c r="AXJ31" s="18"/>
      <c r="AXK31" s="18"/>
      <c r="AXL31" s="18"/>
      <c r="AXM31" s="18"/>
      <c r="AXN31" s="18"/>
      <c r="AXO31" s="18"/>
      <c r="AXP31" s="18"/>
      <c r="AXQ31" s="18"/>
      <c r="AXR31" s="18"/>
      <c r="AXS31" s="18"/>
      <c r="AXT31" s="18"/>
      <c r="AXU31" s="18"/>
      <c r="AXV31" s="18"/>
      <c r="AXW31" s="18"/>
      <c r="AXX31" s="18"/>
      <c r="AXY31" s="18"/>
      <c r="AXZ31" s="18"/>
      <c r="AYA31" s="18"/>
      <c r="AYB31" s="18"/>
      <c r="AYC31" s="18"/>
      <c r="AYD31" s="18"/>
      <c r="AYE31" s="18"/>
      <c r="AYF31" s="18"/>
      <c r="AYG31" s="18"/>
      <c r="AYH31" s="18"/>
      <c r="AYI31" s="18"/>
      <c r="AYJ31" s="18"/>
      <c r="AYK31" s="18"/>
      <c r="AYL31" s="18"/>
      <c r="AYM31" s="18"/>
      <c r="AYN31" s="18"/>
      <c r="AYO31" s="18"/>
      <c r="AYP31" s="18"/>
      <c r="AYQ31" s="18"/>
      <c r="AYR31" s="18"/>
      <c r="AYS31" s="18"/>
      <c r="AYT31" s="18"/>
      <c r="AYU31" s="18"/>
      <c r="AYV31" s="18"/>
      <c r="AYW31" s="18"/>
      <c r="AYX31" s="18"/>
      <c r="AYY31" s="18"/>
      <c r="AYZ31" s="18"/>
      <c r="AZA31" s="18"/>
      <c r="AZB31" s="18"/>
      <c r="AZC31" s="18"/>
      <c r="AZD31" s="18"/>
      <c r="AZE31" s="18"/>
      <c r="AZF31" s="18"/>
      <c r="AZG31" s="18"/>
      <c r="AZH31" s="18"/>
      <c r="AZI31" s="18"/>
      <c r="AZJ31" s="18"/>
      <c r="AZK31" s="18"/>
      <c r="AZL31" s="18"/>
      <c r="AZM31" s="18"/>
      <c r="AZN31" s="18"/>
      <c r="AZO31" s="18"/>
      <c r="AZP31" s="18"/>
      <c r="AZQ31" s="18"/>
      <c r="AZR31" s="18"/>
      <c r="AZS31" s="18"/>
      <c r="AZT31" s="18"/>
      <c r="AZU31" s="18"/>
      <c r="AZV31" s="18"/>
      <c r="AZW31" s="18"/>
      <c r="AZX31" s="18"/>
      <c r="AZY31" s="18"/>
      <c r="AZZ31" s="18"/>
      <c r="BAA31" s="18"/>
      <c r="BAB31" s="18"/>
      <c r="BAC31" s="18"/>
      <c r="BAD31" s="18"/>
      <c r="BAE31" s="18"/>
      <c r="BAF31" s="18"/>
      <c r="BAG31" s="18"/>
      <c r="BAH31" s="18"/>
      <c r="BAI31" s="18"/>
      <c r="BAJ31" s="18"/>
      <c r="BAK31" s="18"/>
      <c r="BAL31" s="18"/>
      <c r="BAM31" s="18"/>
      <c r="BAN31" s="18"/>
      <c r="BAO31" s="18"/>
      <c r="BAP31" s="18"/>
      <c r="BAQ31" s="18"/>
      <c r="BAR31" s="18"/>
      <c r="BAS31" s="18"/>
      <c r="BAT31" s="18"/>
      <c r="BAU31" s="18"/>
      <c r="BAV31" s="18"/>
      <c r="BAW31" s="18"/>
      <c r="BAX31" s="18"/>
      <c r="BAY31" s="18"/>
      <c r="BAZ31" s="18"/>
      <c r="BBA31" s="18"/>
      <c r="BBB31" s="18"/>
      <c r="BBC31" s="18"/>
      <c r="BBD31" s="18"/>
      <c r="BBE31" s="18"/>
      <c r="BBF31" s="18"/>
      <c r="BBG31" s="18"/>
      <c r="BBH31" s="18"/>
      <c r="BBI31" s="18"/>
      <c r="BBJ31" s="18"/>
      <c r="BBK31" s="18"/>
      <c r="BBL31" s="18"/>
      <c r="BBM31" s="18"/>
      <c r="BBN31" s="18"/>
      <c r="BBO31" s="18"/>
      <c r="BBP31" s="18"/>
      <c r="BBQ31" s="18"/>
      <c r="BBR31" s="18"/>
      <c r="BBS31" s="18"/>
      <c r="BBT31" s="18"/>
      <c r="BBU31" s="18"/>
      <c r="BBV31" s="18"/>
      <c r="BBW31" s="18"/>
      <c r="BBX31" s="18"/>
      <c r="BBY31" s="18"/>
      <c r="BBZ31" s="18"/>
      <c r="BCA31" s="18"/>
      <c r="BCB31" s="18"/>
      <c r="BCC31" s="18"/>
      <c r="BCD31" s="18"/>
      <c r="BCE31" s="18"/>
      <c r="BCF31" s="18"/>
      <c r="BCG31" s="18"/>
      <c r="BCH31" s="18"/>
      <c r="BCI31" s="18"/>
      <c r="BCJ31" s="18"/>
      <c r="BCK31" s="18"/>
      <c r="BCL31" s="18"/>
      <c r="BCM31" s="18"/>
      <c r="BCN31" s="18"/>
      <c r="BCO31" s="18"/>
      <c r="BCP31" s="18"/>
      <c r="BCQ31" s="18"/>
      <c r="BCR31" s="18"/>
      <c r="BCS31" s="18"/>
      <c r="BCT31" s="18"/>
      <c r="BCU31" s="18"/>
      <c r="BCV31" s="18"/>
      <c r="BCW31" s="18"/>
      <c r="BCX31" s="18"/>
      <c r="BCY31" s="18"/>
      <c r="BCZ31" s="18"/>
      <c r="BDA31" s="18"/>
      <c r="BDB31" s="18"/>
      <c r="BDC31" s="18"/>
      <c r="BDD31" s="18"/>
      <c r="BDE31" s="18"/>
      <c r="BDF31" s="18"/>
      <c r="BDG31" s="18"/>
      <c r="BDH31" s="18"/>
      <c r="BDI31" s="18"/>
      <c r="BDJ31" s="18"/>
      <c r="BDK31" s="18"/>
      <c r="BDL31" s="18"/>
      <c r="BDM31" s="18"/>
      <c r="BDN31" s="18"/>
      <c r="BDO31" s="18"/>
      <c r="BDP31" s="18"/>
      <c r="BDQ31" s="18"/>
      <c r="BDR31" s="18"/>
      <c r="BDS31" s="18"/>
      <c r="BDT31" s="18"/>
      <c r="BDU31" s="18"/>
      <c r="BDV31" s="18"/>
      <c r="BDW31" s="18"/>
      <c r="BDX31" s="18"/>
      <c r="BDY31" s="18"/>
      <c r="BDZ31" s="18"/>
      <c r="BEA31" s="18"/>
      <c r="BEB31" s="18"/>
      <c r="BEC31" s="18"/>
      <c r="BED31" s="18"/>
      <c r="BEE31" s="18"/>
      <c r="BEF31" s="18"/>
      <c r="BEG31" s="18"/>
      <c r="BEH31" s="18"/>
      <c r="BEI31" s="18"/>
      <c r="BEJ31" s="18"/>
      <c r="BEK31" s="18"/>
      <c r="BEL31" s="18"/>
      <c r="BEM31" s="18"/>
      <c r="BEN31" s="18"/>
      <c r="BEO31" s="18"/>
      <c r="BEP31" s="18"/>
      <c r="BEQ31" s="18"/>
      <c r="BER31" s="18"/>
      <c r="BES31" s="18"/>
      <c r="BET31" s="18"/>
      <c r="BEU31" s="18"/>
      <c r="BEV31" s="18"/>
      <c r="BEW31" s="18"/>
      <c r="BEX31" s="18"/>
      <c r="BEY31" s="18"/>
      <c r="BEZ31" s="18"/>
      <c r="BFA31" s="18"/>
      <c r="BFB31" s="18"/>
      <c r="BFC31" s="18"/>
      <c r="BFD31" s="18"/>
      <c r="BFE31" s="18"/>
      <c r="BFF31" s="18"/>
      <c r="BFG31" s="18"/>
      <c r="BFH31" s="18"/>
      <c r="BFI31" s="18"/>
      <c r="BFJ31" s="18"/>
      <c r="BFK31" s="18"/>
      <c r="BFL31" s="18"/>
      <c r="BFM31" s="18"/>
      <c r="BFN31" s="18"/>
      <c r="BFO31" s="18"/>
      <c r="BFP31" s="18"/>
      <c r="BFQ31" s="18"/>
      <c r="BFR31" s="18"/>
      <c r="BFS31" s="18"/>
      <c r="BFT31" s="18"/>
      <c r="BFU31" s="18"/>
      <c r="BFV31" s="18"/>
      <c r="BFW31" s="18"/>
      <c r="BFX31" s="18"/>
      <c r="BFY31" s="18"/>
      <c r="BFZ31" s="18"/>
      <c r="BGA31" s="18"/>
      <c r="BGB31" s="18"/>
      <c r="BGC31" s="18"/>
      <c r="BGD31" s="18"/>
      <c r="BGE31" s="18"/>
      <c r="BGF31" s="18"/>
      <c r="BGG31" s="18"/>
      <c r="BGH31" s="18"/>
      <c r="BGI31" s="18"/>
      <c r="BGJ31" s="18"/>
      <c r="BGK31" s="18"/>
      <c r="BGL31" s="18"/>
      <c r="BGM31" s="18"/>
      <c r="BGN31" s="18"/>
      <c r="BGO31" s="18"/>
      <c r="BGP31" s="18"/>
      <c r="BGQ31" s="18"/>
      <c r="BGR31" s="18"/>
      <c r="BGS31" s="18"/>
      <c r="BGT31" s="18"/>
      <c r="BGU31" s="18"/>
      <c r="BGV31" s="18"/>
      <c r="BGW31" s="18"/>
      <c r="BGX31" s="18"/>
      <c r="BGY31" s="18"/>
      <c r="BGZ31" s="18"/>
      <c r="BHA31" s="18"/>
      <c r="BHB31" s="18"/>
      <c r="BHC31" s="18"/>
      <c r="BHD31" s="18"/>
      <c r="BHE31" s="18"/>
      <c r="BHF31" s="18"/>
      <c r="BHG31" s="18"/>
      <c r="BHH31" s="18"/>
      <c r="BHI31" s="18"/>
      <c r="BHJ31" s="18"/>
      <c r="BHK31" s="18"/>
      <c r="BHL31" s="18"/>
      <c r="BHM31" s="18"/>
      <c r="BHN31" s="18"/>
      <c r="BHO31" s="18"/>
      <c r="BHP31" s="18"/>
      <c r="BHQ31" s="18"/>
      <c r="BHR31" s="18"/>
      <c r="BHS31" s="18"/>
      <c r="BHT31" s="18"/>
      <c r="BHU31" s="18"/>
      <c r="BHV31" s="18"/>
      <c r="BHW31" s="18"/>
      <c r="BHX31" s="18"/>
      <c r="BHY31" s="18"/>
      <c r="BHZ31" s="18"/>
      <c r="BIA31" s="18"/>
      <c r="BIB31" s="18"/>
      <c r="BIC31" s="18"/>
      <c r="BID31" s="18"/>
      <c r="BIE31" s="18"/>
      <c r="BIF31" s="18"/>
      <c r="BIG31" s="18"/>
      <c r="BIH31" s="18"/>
      <c r="BII31" s="18"/>
      <c r="BIJ31" s="18"/>
      <c r="BIK31" s="18"/>
      <c r="BIL31" s="18"/>
      <c r="BIM31" s="18"/>
      <c r="BIN31" s="18"/>
      <c r="BIO31" s="18"/>
      <c r="BIP31" s="18"/>
      <c r="BIQ31" s="18"/>
      <c r="BIR31" s="18"/>
      <c r="BIS31" s="18"/>
      <c r="BIT31" s="18"/>
      <c r="BIU31" s="18"/>
      <c r="BIV31" s="18"/>
      <c r="BIW31" s="18"/>
      <c r="BIX31" s="18"/>
      <c r="BIY31" s="18"/>
      <c r="BIZ31" s="18"/>
      <c r="BJA31" s="18"/>
      <c r="BJB31" s="18"/>
      <c r="BJC31" s="18"/>
      <c r="BJD31" s="18"/>
      <c r="BJE31" s="18"/>
      <c r="BJF31" s="18"/>
      <c r="BJG31" s="18"/>
      <c r="BJH31" s="18"/>
      <c r="BJI31" s="18"/>
      <c r="BJJ31" s="18"/>
      <c r="BJK31" s="18"/>
      <c r="BJL31" s="18"/>
      <c r="BJM31" s="18"/>
      <c r="BJN31" s="18"/>
      <c r="BJO31" s="18"/>
      <c r="BJP31" s="18"/>
      <c r="BJQ31" s="18"/>
      <c r="BJR31" s="18"/>
      <c r="BJS31" s="18"/>
      <c r="BJT31" s="18"/>
      <c r="BJU31" s="18"/>
      <c r="BJV31" s="18"/>
      <c r="BJW31" s="18"/>
      <c r="BJX31" s="18"/>
      <c r="BJY31" s="18"/>
      <c r="BJZ31" s="18"/>
      <c r="BKA31" s="18"/>
      <c r="BKB31" s="18"/>
      <c r="BKC31" s="18"/>
      <c r="BKD31" s="18"/>
      <c r="BKE31" s="18"/>
      <c r="BKF31" s="18"/>
      <c r="BKG31" s="18"/>
      <c r="BKH31" s="18"/>
      <c r="BKI31" s="18"/>
      <c r="BKJ31" s="18"/>
      <c r="BKK31" s="18"/>
      <c r="BKL31" s="18"/>
      <c r="BKM31" s="18"/>
      <c r="BKN31" s="18"/>
      <c r="BKO31" s="18"/>
      <c r="BKP31" s="18"/>
      <c r="BKQ31" s="18"/>
      <c r="BKR31" s="18"/>
      <c r="BKS31" s="18"/>
      <c r="BKT31" s="18"/>
      <c r="BKU31" s="18"/>
      <c r="BKV31" s="18"/>
      <c r="BKW31" s="18"/>
      <c r="BKX31" s="18"/>
      <c r="BKY31" s="18"/>
      <c r="BKZ31" s="18"/>
      <c r="BLA31" s="18"/>
      <c r="BLB31" s="18"/>
      <c r="BLC31" s="18"/>
      <c r="BLD31" s="18"/>
      <c r="BLE31" s="18"/>
      <c r="BLF31" s="18"/>
      <c r="BLG31" s="18"/>
      <c r="BLH31" s="18"/>
      <c r="BLI31" s="18"/>
      <c r="BLJ31" s="18"/>
      <c r="BLK31" s="18"/>
      <c r="BLL31" s="18"/>
      <c r="BLM31" s="18"/>
      <c r="BLN31" s="18"/>
      <c r="BLO31" s="18"/>
      <c r="BLP31" s="18"/>
      <c r="BLQ31" s="18"/>
      <c r="BLR31" s="18"/>
      <c r="BLS31" s="18"/>
      <c r="BLT31" s="18"/>
      <c r="BLU31" s="18"/>
      <c r="BLV31" s="18"/>
      <c r="BLW31" s="18"/>
      <c r="BLX31" s="18"/>
      <c r="BLY31" s="18"/>
      <c r="BLZ31" s="18"/>
      <c r="BMA31" s="18"/>
      <c r="BMB31" s="18"/>
      <c r="BMC31" s="18"/>
      <c r="BMD31" s="18"/>
      <c r="BME31" s="18"/>
      <c r="BMF31" s="18"/>
      <c r="BMG31" s="18"/>
      <c r="BMH31" s="18"/>
      <c r="BMI31" s="18"/>
      <c r="BMJ31" s="18"/>
      <c r="BMK31" s="18"/>
      <c r="BML31" s="18"/>
      <c r="BMM31" s="18"/>
      <c r="BMN31" s="18"/>
      <c r="BMO31" s="18"/>
      <c r="BMP31" s="18"/>
      <c r="BMQ31" s="18"/>
      <c r="BMR31" s="18"/>
      <c r="BMS31" s="18"/>
      <c r="BMT31" s="18"/>
    </row>
    <row r="32" spans="1:1710" s="115" customFormat="1" ht="16.149999999999999" customHeight="1" thickTop="1" thickBot="1" x14ac:dyDescent="0.25">
      <c r="A32" s="343" t="s">
        <v>313</v>
      </c>
      <c r="B32" s="802"/>
      <c r="C32" s="803"/>
      <c r="D32" s="804"/>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c r="IW32" s="18"/>
      <c r="IX32" s="18"/>
      <c r="IY32" s="18"/>
      <c r="IZ32" s="18"/>
      <c r="JA32" s="18"/>
      <c r="JB32" s="18"/>
      <c r="JC32" s="18"/>
      <c r="JD32" s="18"/>
      <c r="JE32" s="18"/>
      <c r="JF32" s="18"/>
      <c r="JG32" s="18"/>
      <c r="JH32" s="18"/>
      <c r="JI32" s="18"/>
      <c r="JJ32" s="18"/>
      <c r="JK32" s="18"/>
      <c r="JL32" s="18"/>
      <c r="JM32" s="18"/>
      <c r="JN32" s="18"/>
      <c r="JO32" s="18"/>
      <c r="JP32" s="18"/>
      <c r="JQ32" s="18"/>
      <c r="JR32" s="18"/>
      <c r="JS32" s="18"/>
      <c r="JT32" s="18"/>
      <c r="JU32" s="18"/>
      <c r="JV32" s="18"/>
      <c r="JW32" s="18"/>
      <c r="JX32" s="18"/>
      <c r="JY32" s="18"/>
      <c r="JZ32" s="18"/>
      <c r="KA32" s="18"/>
      <c r="KB32" s="18"/>
      <c r="KC32" s="18"/>
      <c r="KD32" s="18"/>
      <c r="KE32" s="18"/>
      <c r="KF32" s="18"/>
      <c r="KG32" s="18"/>
      <c r="KH32" s="18"/>
      <c r="KI32" s="18"/>
      <c r="KJ32" s="18"/>
      <c r="KK32" s="18"/>
      <c r="KL32" s="18"/>
      <c r="KM32" s="18"/>
      <c r="KN32" s="18"/>
      <c r="KO32" s="18"/>
      <c r="KP32" s="18"/>
      <c r="KQ32" s="18"/>
      <c r="KR32" s="18"/>
      <c r="KS32" s="18"/>
      <c r="KT32" s="18"/>
      <c r="KU32" s="18"/>
      <c r="KV32" s="18"/>
      <c r="KW32" s="18"/>
      <c r="KX32" s="18"/>
      <c r="KY32" s="18"/>
      <c r="KZ32" s="18"/>
      <c r="LA32" s="18"/>
      <c r="LB32" s="18"/>
      <c r="LC32" s="18"/>
      <c r="LD32" s="18"/>
      <c r="LE32" s="18"/>
      <c r="LF32" s="18"/>
      <c r="LG32" s="18"/>
      <c r="LH32" s="18"/>
      <c r="LI32" s="18"/>
      <c r="LJ32" s="18"/>
      <c r="LK32" s="18"/>
      <c r="LL32" s="18"/>
      <c r="LM32" s="18"/>
      <c r="LN32" s="18"/>
      <c r="LO32" s="18"/>
      <c r="LP32" s="18"/>
      <c r="LQ32" s="18"/>
      <c r="LR32" s="18"/>
      <c r="LS32" s="18"/>
      <c r="LT32" s="18"/>
      <c r="LU32" s="18"/>
      <c r="LV32" s="18"/>
      <c r="LW32" s="18"/>
      <c r="LX32" s="18"/>
      <c r="LY32" s="18"/>
      <c r="LZ32" s="18"/>
      <c r="MA32" s="18"/>
      <c r="MB32" s="18"/>
      <c r="MC32" s="18"/>
      <c r="MD32" s="18"/>
      <c r="ME32" s="18"/>
      <c r="MF32" s="18"/>
      <c r="MG32" s="18"/>
      <c r="MH32" s="18"/>
      <c r="MI32" s="18"/>
      <c r="MJ32" s="18"/>
      <c r="MK32" s="18"/>
      <c r="ML32" s="18"/>
      <c r="MM32" s="18"/>
      <c r="MN32" s="18"/>
      <c r="MO32" s="18"/>
      <c r="MP32" s="18"/>
      <c r="MQ32" s="18"/>
      <c r="MR32" s="18"/>
      <c r="MS32" s="18"/>
      <c r="MT32" s="18"/>
      <c r="MU32" s="18"/>
      <c r="MV32" s="18"/>
      <c r="MW32" s="18"/>
      <c r="MX32" s="18"/>
      <c r="MY32" s="18"/>
      <c r="MZ32" s="18"/>
      <c r="NA32" s="18"/>
      <c r="NB32" s="18"/>
      <c r="NC32" s="18"/>
      <c r="ND32" s="18"/>
      <c r="NE32" s="18"/>
      <c r="NF32" s="18"/>
      <c r="NG32" s="18"/>
      <c r="NH32" s="18"/>
      <c r="NI32" s="18"/>
      <c r="NJ32" s="18"/>
      <c r="NK32" s="18"/>
      <c r="NL32" s="18"/>
      <c r="NM32" s="18"/>
      <c r="NN32" s="18"/>
      <c r="NO32" s="18"/>
      <c r="NP32" s="18"/>
      <c r="NQ32" s="18"/>
      <c r="NR32" s="18"/>
      <c r="NS32" s="18"/>
      <c r="NT32" s="18"/>
      <c r="NU32" s="18"/>
      <c r="NV32" s="18"/>
      <c r="NW32" s="18"/>
      <c r="NX32" s="18"/>
      <c r="NY32" s="18"/>
      <c r="NZ32" s="18"/>
      <c r="OA32" s="18"/>
      <c r="OB32" s="18"/>
      <c r="OC32" s="18"/>
      <c r="OD32" s="18"/>
      <c r="OE32" s="18"/>
      <c r="OF32" s="18"/>
      <c r="OG32" s="18"/>
      <c r="OH32" s="18"/>
      <c r="OI32" s="18"/>
      <c r="OJ32" s="18"/>
      <c r="OK32" s="18"/>
      <c r="OL32" s="18"/>
      <c r="OM32" s="18"/>
      <c r="ON32" s="18"/>
      <c r="OO32" s="18"/>
      <c r="OP32" s="18"/>
      <c r="OQ32" s="18"/>
      <c r="OR32" s="18"/>
      <c r="OS32" s="18"/>
      <c r="OT32" s="18"/>
      <c r="OU32" s="18"/>
      <c r="OV32" s="18"/>
      <c r="OW32" s="18"/>
      <c r="OX32" s="18"/>
      <c r="OY32" s="18"/>
      <c r="OZ32" s="18"/>
      <c r="PA32" s="18"/>
      <c r="PB32" s="18"/>
      <c r="PC32" s="18"/>
      <c r="PD32" s="18"/>
      <c r="PE32" s="18"/>
      <c r="PF32" s="18"/>
      <c r="PG32" s="18"/>
      <c r="PH32" s="18"/>
      <c r="PI32" s="18"/>
      <c r="PJ32" s="18"/>
      <c r="PK32" s="18"/>
      <c r="PL32" s="18"/>
      <c r="PM32" s="18"/>
      <c r="PN32" s="18"/>
      <c r="PO32" s="18"/>
      <c r="PP32" s="18"/>
      <c r="PQ32" s="18"/>
      <c r="PR32" s="18"/>
      <c r="PS32" s="18"/>
      <c r="PT32" s="18"/>
      <c r="PU32" s="18"/>
      <c r="PV32" s="18"/>
      <c r="PW32" s="18"/>
      <c r="PX32" s="18"/>
      <c r="PY32" s="18"/>
      <c r="PZ32" s="18"/>
      <c r="QA32" s="18"/>
      <c r="QB32" s="18"/>
      <c r="QC32" s="18"/>
      <c r="QD32" s="18"/>
      <c r="QE32" s="18"/>
      <c r="QF32" s="18"/>
      <c r="QG32" s="18"/>
      <c r="QH32" s="18"/>
      <c r="QI32" s="18"/>
      <c r="QJ32" s="18"/>
      <c r="QK32" s="18"/>
      <c r="QL32" s="18"/>
      <c r="QM32" s="18"/>
      <c r="QN32" s="18"/>
      <c r="QO32" s="18"/>
      <c r="QP32" s="18"/>
      <c r="QQ32" s="18"/>
      <c r="QR32" s="18"/>
      <c r="QS32" s="18"/>
      <c r="QT32" s="18"/>
      <c r="QU32" s="18"/>
      <c r="QV32" s="18"/>
      <c r="QW32" s="18"/>
      <c r="QX32" s="18"/>
      <c r="QY32" s="18"/>
      <c r="QZ32" s="18"/>
      <c r="RA32" s="18"/>
      <c r="RB32" s="18"/>
      <c r="RC32" s="18"/>
      <c r="RD32" s="18"/>
      <c r="RE32" s="18"/>
      <c r="RF32" s="18"/>
      <c r="RG32" s="18"/>
      <c r="RH32" s="18"/>
      <c r="RI32" s="18"/>
      <c r="RJ32" s="18"/>
      <c r="RK32" s="18"/>
      <c r="RL32" s="18"/>
      <c r="RM32" s="18"/>
      <c r="RN32" s="18"/>
      <c r="RO32" s="18"/>
      <c r="RP32" s="18"/>
      <c r="RQ32" s="18"/>
      <c r="RR32" s="18"/>
      <c r="RS32" s="18"/>
      <c r="RT32" s="18"/>
      <c r="RU32" s="18"/>
      <c r="RV32" s="18"/>
      <c r="RW32" s="18"/>
      <c r="RX32" s="18"/>
      <c r="RY32" s="18"/>
      <c r="RZ32" s="18"/>
      <c r="SA32" s="18"/>
      <c r="SB32" s="18"/>
      <c r="SC32" s="18"/>
      <c r="SD32" s="18"/>
      <c r="SE32" s="18"/>
      <c r="SF32" s="18"/>
      <c r="SG32" s="18"/>
      <c r="SH32" s="18"/>
      <c r="SI32" s="18"/>
      <c r="SJ32" s="18"/>
      <c r="SK32" s="18"/>
      <c r="SL32" s="18"/>
      <c r="SM32" s="18"/>
      <c r="SN32" s="18"/>
      <c r="SO32" s="18"/>
      <c r="SP32" s="18"/>
      <c r="SQ32" s="18"/>
      <c r="SR32" s="18"/>
      <c r="SS32" s="18"/>
      <c r="ST32" s="18"/>
      <c r="SU32" s="18"/>
      <c r="SV32" s="18"/>
      <c r="SW32" s="18"/>
      <c r="SX32" s="18"/>
      <c r="SY32" s="18"/>
      <c r="SZ32" s="18"/>
      <c r="TA32" s="18"/>
      <c r="TB32" s="18"/>
      <c r="TC32" s="18"/>
      <c r="TD32" s="18"/>
      <c r="TE32" s="18"/>
      <c r="TF32" s="18"/>
      <c r="TG32" s="18"/>
      <c r="TH32" s="18"/>
      <c r="TI32" s="18"/>
      <c r="TJ32" s="18"/>
      <c r="TK32" s="18"/>
      <c r="TL32" s="18"/>
      <c r="TM32" s="18"/>
      <c r="TN32" s="18"/>
      <c r="TO32" s="18"/>
      <c r="TP32" s="18"/>
      <c r="TQ32" s="18"/>
      <c r="TR32" s="18"/>
      <c r="TS32" s="18"/>
      <c r="TT32" s="18"/>
      <c r="TU32" s="18"/>
      <c r="TV32" s="18"/>
      <c r="TW32" s="18"/>
      <c r="TX32" s="18"/>
      <c r="TY32" s="18"/>
      <c r="TZ32" s="18"/>
      <c r="UA32" s="18"/>
      <c r="UB32" s="18"/>
      <c r="UC32" s="18"/>
      <c r="UD32" s="18"/>
      <c r="UE32" s="18"/>
      <c r="UF32" s="18"/>
      <c r="UG32" s="18"/>
      <c r="UH32" s="18"/>
      <c r="UI32" s="18"/>
      <c r="UJ32" s="18"/>
      <c r="UK32" s="18"/>
      <c r="UL32" s="18"/>
      <c r="UM32" s="18"/>
      <c r="UN32" s="18"/>
      <c r="UO32" s="18"/>
      <c r="UP32" s="18"/>
      <c r="UQ32" s="18"/>
      <c r="UR32" s="18"/>
      <c r="US32" s="18"/>
      <c r="UT32" s="18"/>
      <c r="UU32" s="18"/>
      <c r="UV32" s="18"/>
      <c r="UW32" s="18"/>
      <c r="UX32" s="18"/>
      <c r="UY32" s="18"/>
      <c r="UZ32" s="18"/>
      <c r="VA32" s="18"/>
      <c r="VB32" s="18"/>
      <c r="VC32" s="18"/>
      <c r="VD32" s="18"/>
      <c r="VE32" s="18"/>
      <c r="VF32" s="18"/>
      <c r="VG32" s="18"/>
      <c r="VH32" s="18"/>
      <c r="VI32" s="18"/>
      <c r="VJ32" s="18"/>
      <c r="VK32" s="18"/>
      <c r="VL32" s="18"/>
      <c r="VM32" s="18"/>
      <c r="VN32" s="18"/>
      <c r="VO32" s="18"/>
      <c r="VP32" s="18"/>
      <c r="VQ32" s="18"/>
      <c r="VR32" s="18"/>
      <c r="VS32" s="18"/>
      <c r="VT32" s="18"/>
      <c r="VU32" s="18"/>
      <c r="VV32" s="18"/>
      <c r="VW32" s="18"/>
      <c r="VX32" s="18"/>
      <c r="VY32" s="18"/>
      <c r="VZ32" s="18"/>
      <c r="WA32" s="18"/>
      <c r="WB32" s="18"/>
      <c r="WC32" s="18"/>
      <c r="WD32" s="18"/>
      <c r="WE32" s="18"/>
      <c r="WF32" s="18"/>
      <c r="WG32" s="18"/>
      <c r="WH32" s="18"/>
      <c r="WI32" s="18"/>
      <c r="WJ32" s="18"/>
      <c r="WK32" s="18"/>
      <c r="WL32" s="18"/>
      <c r="WM32" s="18"/>
      <c r="WN32" s="18"/>
      <c r="WO32" s="18"/>
      <c r="WP32" s="18"/>
      <c r="WQ32" s="18"/>
      <c r="WR32" s="18"/>
      <c r="WS32" s="18"/>
      <c r="WT32" s="18"/>
      <c r="WU32" s="18"/>
      <c r="WV32" s="18"/>
      <c r="WW32" s="18"/>
      <c r="WX32" s="18"/>
      <c r="WY32" s="18"/>
      <c r="WZ32" s="18"/>
      <c r="XA32" s="18"/>
      <c r="XB32" s="18"/>
      <c r="XC32" s="18"/>
      <c r="XD32" s="18"/>
      <c r="XE32" s="18"/>
      <c r="XF32" s="18"/>
      <c r="XG32" s="18"/>
      <c r="XH32" s="18"/>
      <c r="XI32" s="18"/>
      <c r="XJ32" s="18"/>
      <c r="XK32" s="18"/>
      <c r="XL32" s="18"/>
      <c r="XM32" s="18"/>
      <c r="XN32" s="18"/>
      <c r="XO32" s="18"/>
      <c r="XP32" s="18"/>
      <c r="XQ32" s="18"/>
      <c r="XR32" s="18"/>
      <c r="XS32" s="18"/>
      <c r="XT32" s="18"/>
      <c r="XU32" s="18"/>
      <c r="XV32" s="18"/>
      <c r="XW32" s="18"/>
      <c r="XX32" s="18"/>
      <c r="XY32" s="18"/>
      <c r="XZ32" s="18"/>
      <c r="YA32" s="18"/>
      <c r="YB32" s="18"/>
      <c r="YC32" s="18"/>
      <c r="YD32" s="18"/>
      <c r="YE32" s="18"/>
      <c r="YF32" s="18"/>
      <c r="YG32" s="18"/>
      <c r="YH32" s="18"/>
      <c r="YI32" s="18"/>
      <c r="YJ32" s="18"/>
      <c r="YK32" s="18"/>
      <c r="YL32" s="18"/>
      <c r="YM32" s="18"/>
      <c r="YN32" s="18"/>
      <c r="YO32" s="18"/>
      <c r="YP32" s="18"/>
      <c r="YQ32" s="18"/>
      <c r="YR32" s="18"/>
      <c r="YS32" s="18"/>
      <c r="YT32" s="18"/>
      <c r="YU32" s="18"/>
      <c r="YV32" s="18"/>
      <c r="YW32" s="18"/>
      <c r="YX32" s="18"/>
      <c r="YY32" s="18"/>
      <c r="YZ32" s="18"/>
      <c r="ZA32" s="18"/>
      <c r="ZB32" s="18"/>
      <c r="ZC32" s="18"/>
      <c r="ZD32" s="18"/>
      <c r="ZE32" s="18"/>
      <c r="ZF32" s="18"/>
      <c r="ZG32" s="18"/>
      <c r="ZH32" s="18"/>
      <c r="ZI32" s="18"/>
      <c r="ZJ32" s="18"/>
      <c r="ZK32" s="18"/>
      <c r="ZL32" s="18"/>
      <c r="ZM32" s="18"/>
      <c r="ZN32" s="18"/>
      <c r="ZO32" s="18"/>
      <c r="ZP32" s="18"/>
      <c r="ZQ32" s="18"/>
      <c r="ZR32" s="18"/>
      <c r="ZS32" s="18"/>
      <c r="ZT32" s="18"/>
      <c r="ZU32" s="18"/>
      <c r="ZV32" s="18"/>
      <c r="ZW32" s="18"/>
      <c r="ZX32" s="18"/>
      <c r="ZY32" s="18"/>
      <c r="ZZ32" s="18"/>
      <c r="AAA32" s="18"/>
      <c r="AAB32" s="18"/>
      <c r="AAC32" s="18"/>
      <c r="AAD32" s="18"/>
      <c r="AAE32" s="18"/>
      <c r="AAF32" s="18"/>
      <c r="AAG32" s="18"/>
      <c r="AAH32" s="18"/>
      <c r="AAI32" s="18"/>
      <c r="AAJ32" s="18"/>
      <c r="AAK32" s="18"/>
      <c r="AAL32" s="18"/>
      <c r="AAM32" s="18"/>
      <c r="AAN32" s="18"/>
      <c r="AAO32" s="18"/>
      <c r="AAP32" s="18"/>
      <c r="AAQ32" s="18"/>
      <c r="AAR32" s="18"/>
      <c r="AAS32" s="18"/>
      <c r="AAT32" s="18"/>
      <c r="AAU32" s="18"/>
      <c r="AAV32" s="18"/>
      <c r="AAW32" s="18"/>
      <c r="AAX32" s="18"/>
      <c r="AAY32" s="18"/>
      <c r="AAZ32" s="18"/>
      <c r="ABA32" s="18"/>
      <c r="ABB32" s="18"/>
      <c r="ABC32" s="18"/>
      <c r="ABD32" s="18"/>
      <c r="ABE32" s="18"/>
      <c r="ABF32" s="18"/>
      <c r="ABG32" s="18"/>
      <c r="ABH32" s="18"/>
      <c r="ABI32" s="18"/>
      <c r="ABJ32" s="18"/>
      <c r="ABK32" s="18"/>
      <c r="ABL32" s="18"/>
      <c r="ABM32" s="18"/>
      <c r="ABN32" s="18"/>
      <c r="ABO32" s="18"/>
      <c r="ABP32" s="18"/>
      <c r="ABQ32" s="18"/>
      <c r="ABR32" s="18"/>
      <c r="ABS32" s="18"/>
      <c r="ABT32" s="18"/>
      <c r="ABU32" s="18"/>
      <c r="ABV32" s="18"/>
      <c r="ABW32" s="18"/>
      <c r="ABX32" s="18"/>
      <c r="ABY32" s="18"/>
      <c r="ABZ32" s="18"/>
      <c r="ACA32" s="18"/>
      <c r="ACB32" s="18"/>
      <c r="ACC32" s="18"/>
      <c r="ACD32" s="18"/>
      <c r="ACE32" s="18"/>
      <c r="ACF32" s="18"/>
      <c r="ACG32" s="18"/>
      <c r="ACH32" s="18"/>
      <c r="ACI32" s="18"/>
      <c r="ACJ32" s="18"/>
      <c r="ACK32" s="18"/>
      <c r="ACL32" s="18"/>
      <c r="ACM32" s="18"/>
      <c r="ACN32" s="18"/>
      <c r="ACO32" s="18"/>
      <c r="ACP32" s="18"/>
      <c r="ACQ32" s="18"/>
      <c r="ACR32" s="18"/>
      <c r="ACS32" s="18"/>
      <c r="ACT32" s="18"/>
      <c r="ACU32" s="18"/>
      <c r="ACV32" s="18"/>
      <c r="ACW32" s="18"/>
      <c r="ACX32" s="18"/>
      <c r="ACY32" s="18"/>
      <c r="ACZ32" s="18"/>
      <c r="ADA32" s="18"/>
      <c r="ADB32" s="18"/>
      <c r="ADC32" s="18"/>
      <c r="ADD32" s="18"/>
      <c r="ADE32" s="18"/>
      <c r="ADF32" s="18"/>
      <c r="ADG32" s="18"/>
      <c r="ADH32" s="18"/>
      <c r="ADI32" s="18"/>
      <c r="ADJ32" s="18"/>
      <c r="ADK32" s="18"/>
      <c r="ADL32" s="18"/>
      <c r="ADM32" s="18"/>
      <c r="ADN32" s="18"/>
      <c r="ADO32" s="18"/>
      <c r="ADP32" s="18"/>
      <c r="ADQ32" s="18"/>
      <c r="ADR32" s="18"/>
      <c r="ADS32" s="18"/>
      <c r="ADT32" s="18"/>
      <c r="ADU32" s="18"/>
      <c r="ADV32" s="18"/>
      <c r="ADW32" s="18"/>
      <c r="ADX32" s="18"/>
      <c r="ADY32" s="18"/>
      <c r="ADZ32" s="18"/>
      <c r="AEA32" s="18"/>
      <c r="AEB32" s="18"/>
      <c r="AEC32" s="18"/>
      <c r="AED32" s="18"/>
      <c r="AEE32" s="18"/>
      <c r="AEF32" s="18"/>
      <c r="AEG32" s="18"/>
      <c r="AEH32" s="18"/>
      <c r="AEI32" s="18"/>
      <c r="AEJ32" s="18"/>
      <c r="AEK32" s="18"/>
      <c r="AEL32" s="18"/>
      <c r="AEM32" s="18"/>
      <c r="AEN32" s="18"/>
      <c r="AEO32" s="18"/>
      <c r="AEP32" s="18"/>
      <c r="AEQ32" s="18"/>
      <c r="AER32" s="18"/>
      <c r="AES32" s="18"/>
      <c r="AET32" s="18"/>
      <c r="AEU32" s="18"/>
      <c r="AEV32" s="18"/>
      <c r="AEW32" s="18"/>
      <c r="AEX32" s="18"/>
      <c r="AEY32" s="18"/>
      <c r="AEZ32" s="18"/>
      <c r="AFA32" s="18"/>
      <c r="AFB32" s="18"/>
      <c r="AFC32" s="18"/>
      <c r="AFD32" s="18"/>
      <c r="AFE32" s="18"/>
      <c r="AFF32" s="18"/>
      <c r="AFG32" s="18"/>
      <c r="AFH32" s="18"/>
      <c r="AFI32" s="18"/>
      <c r="AFJ32" s="18"/>
      <c r="AFK32" s="18"/>
      <c r="AFL32" s="18"/>
      <c r="AFM32" s="18"/>
      <c r="AFN32" s="18"/>
      <c r="AFO32" s="18"/>
      <c r="AFP32" s="18"/>
      <c r="AFQ32" s="18"/>
      <c r="AFR32" s="18"/>
      <c r="AFS32" s="18"/>
      <c r="AFT32" s="18"/>
      <c r="AFU32" s="18"/>
      <c r="AFV32" s="18"/>
      <c r="AFW32" s="18"/>
      <c r="AFX32" s="18"/>
      <c r="AFY32" s="18"/>
      <c r="AFZ32" s="18"/>
      <c r="AGA32" s="18"/>
      <c r="AGB32" s="18"/>
      <c r="AGC32" s="18"/>
      <c r="AGD32" s="18"/>
      <c r="AGE32" s="18"/>
      <c r="AGF32" s="18"/>
      <c r="AGG32" s="18"/>
      <c r="AGH32" s="18"/>
      <c r="AGI32" s="18"/>
      <c r="AGJ32" s="18"/>
      <c r="AGK32" s="18"/>
      <c r="AGL32" s="18"/>
      <c r="AGM32" s="18"/>
      <c r="AGN32" s="18"/>
      <c r="AGO32" s="18"/>
      <c r="AGP32" s="18"/>
      <c r="AGQ32" s="18"/>
      <c r="AGR32" s="18"/>
      <c r="AGS32" s="18"/>
      <c r="AGT32" s="18"/>
      <c r="AGU32" s="18"/>
      <c r="AGV32" s="18"/>
      <c r="AGW32" s="18"/>
      <c r="AGX32" s="18"/>
      <c r="AGY32" s="18"/>
      <c r="AGZ32" s="18"/>
      <c r="AHA32" s="18"/>
      <c r="AHB32" s="18"/>
      <c r="AHC32" s="18"/>
      <c r="AHD32" s="18"/>
      <c r="AHE32" s="18"/>
      <c r="AHF32" s="18"/>
      <c r="AHG32" s="18"/>
      <c r="AHH32" s="18"/>
      <c r="AHI32" s="18"/>
      <c r="AHJ32" s="18"/>
      <c r="AHK32" s="18"/>
      <c r="AHL32" s="18"/>
      <c r="AHM32" s="18"/>
      <c r="AHN32" s="18"/>
      <c r="AHO32" s="18"/>
      <c r="AHP32" s="18"/>
      <c r="AHQ32" s="18"/>
      <c r="AHR32" s="18"/>
      <c r="AHS32" s="18"/>
      <c r="AHT32" s="18"/>
      <c r="AHU32" s="18"/>
      <c r="AHV32" s="18"/>
      <c r="AHW32" s="18"/>
      <c r="AHX32" s="18"/>
      <c r="AHY32" s="18"/>
      <c r="AHZ32" s="18"/>
      <c r="AIA32" s="18"/>
      <c r="AIB32" s="18"/>
      <c r="AIC32" s="18"/>
      <c r="AID32" s="18"/>
      <c r="AIE32" s="18"/>
      <c r="AIF32" s="18"/>
      <c r="AIG32" s="18"/>
      <c r="AIH32" s="18"/>
      <c r="AII32" s="18"/>
      <c r="AIJ32" s="18"/>
      <c r="AIK32" s="18"/>
      <c r="AIL32" s="18"/>
      <c r="AIM32" s="18"/>
      <c r="AIN32" s="18"/>
      <c r="AIO32" s="18"/>
      <c r="AIP32" s="18"/>
      <c r="AIQ32" s="18"/>
      <c r="AIR32" s="18"/>
      <c r="AIS32" s="18"/>
      <c r="AIT32" s="18"/>
      <c r="AIU32" s="18"/>
      <c r="AIV32" s="18"/>
      <c r="AIW32" s="18"/>
      <c r="AIX32" s="18"/>
      <c r="AIY32" s="18"/>
      <c r="AIZ32" s="18"/>
      <c r="AJA32" s="18"/>
      <c r="AJB32" s="18"/>
      <c r="AJC32" s="18"/>
      <c r="AJD32" s="18"/>
      <c r="AJE32" s="18"/>
      <c r="AJF32" s="18"/>
      <c r="AJG32" s="18"/>
      <c r="AJH32" s="18"/>
      <c r="AJI32" s="18"/>
      <c r="AJJ32" s="18"/>
      <c r="AJK32" s="18"/>
      <c r="AJL32" s="18"/>
      <c r="AJM32" s="18"/>
      <c r="AJN32" s="18"/>
      <c r="AJO32" s="18"/>
      <c r="AJP32" s="18"/>
      <c r="AJQ32" s="18"/>
      <c r="AJR32" s="18"/>
      <c r="AJS32" s="18"/>
      <c r="AJT32" s="18"/>
      <c r="AJU32" s="18"/>
      <c r="AJV32" s="18"/>
      <c r="AJW32" s="18"/>
      <c r="AJX32" s="18"/>
      <c r="AJY32" s="18"/>
      <c r="AJZ32" s="18"/>
      <c r="AKA32" s="18"/>
      <c r="AKB32" s="18"/>
      <c r="AKC32" s="18"/>
      <c r="AKD32" s="18"/>
      <c r="AKE32" s="18"/>
      <c r="AKF32" s="18"/>
      <c r="AKG32" s="18"/>
      <c r="AKH32" s="18"/>
      <c r="AKI32" s="18"/>
      <c r="AKJ32" s="18"/>
      <c r="AKK32" s="18"/>
      <c r="AKL32" s="18"/>
      <c r="AKM32" s="18"/>
      <c r="AKN32" s="18"/>
      <c r="AKO32" s="18"/>
      <c r="AKP32" s="18"/>
      <c r="AKQ32" s="18"/>
      <c r="AKR32" s="18"/>
      <c r="AKS32" s="18"/>
      <c r="AKT32" s="18"/>
      <c r="AKU32" s="18"/>
      <c r="AKV32" s="18"/>
      <c r="AKW32" s="18"/>
      <c r="AKX32" s="18"/>
      <c r="AKY32" s="18"/>
      <c r="AKZ32" s="18"/>
      <c r="ALA32" s="18"/>
      <c r="ALB32" s="18"/>
      <c r="ALC32" s="18"/>
      <c r="ALD32" s="18"/>
      <c r="ALE32" s="18"/>
      <c r="ALF32" s="18"/>
      <c r="ALG32" s="18"/>
      <c r="ALH32" s="18"/>
      <c r="ALI32" s="18"/>
      <c r="ALJ32" s="18"/>
      <c r="ALK32" s="18"/>
      <c r="ALL32" s="18"/>
      <c r="ALM32" s="18"/>
      <c r="ALN32" s="18"/>
      <c r="ALO32" s="18"/>
      <c r="ALP32" s="18"/>
      <c r="ALQ32" s="18"/>
      <c r="ALR32" s="18"/>
      <c r="ALS32" s="18"/>
      <c r="ALT32" s="18"/>
      <c r="ALU32" s="18"/>
      <c r="ALV32" s="18"/>
      <c r="ALW32" s="18"/>
      <c r="ALX32" s="18"/>
      <c r="ALY32" s="18"/>
      <c r="ALZ32" s="18"/>
      <c r="AMA32" s="18"/>
      <c r="AMB32" s="18"/>
      <c r="AMC32" s="18"/>
      <c r="AMD32" s="18"/>
      <c r="AME32" s="18"/>
      <c r="AMF32" s="18"/>
      <c r="AMG32" s="18"/>
      <c r="AMH32" s="18"/>
      <c r="AMI32" s="18"/>
      <c r="AMJ32" s="18"/>
      <c r="AMK32" s="18"/>
      <c r="AML32" s="18"/>
      <c r="AMM32" s="18"/>
      <c r="AMN32" s="18"/>
      <c r="AMO32" s="18"/>
      <c r="AMP32" s="18"/>
      <c r="AMQ32" s="18"/>
      <c r="AMR32" s="18"/>
      <c r="AMS32" s="18"/>
      <c r="AMT32" s="18"/>
      <c r="AMU32" s="18"/>
      <c r="AMV32" s="18"/>
      <c r="AMW32" s="18"/>
      <c r="AMX32" s="18"/>
      <c r="AMY32" s="18"/>
      <c r="AMZ32" s="18"/>
      <c r="ANA32" s="18"/>
      <c r="ANB32" s="18"/>
      <c r="ANC32" s="18"/>
      <c r="AND32" s="18"/>
      <c r="ANE32" s="18"/>
      <c r="ANF32" s="18"/>
      <c r="ANG32" s="18"/>
      <c r="ANH32" s="18"/>
      <c r="ANI32" s="18"/>
      <c r="ANJ32" s="18"/>
      <c r="ANK32" s="18"/>
      <c r="ANL32" s="18"/>
      <c r="ANM32" s="18"/>
      <c r="ANN32" s="18"/>
      <c r="ANO32" s="18"/>
      <c r="ANP32" s="18"/>
      <c r="ANQ32" s="18"/>
      <c r="ANR32" s="18"/>
      <c r="ANS32" s="18"/>
      <c r="ANT32" s="18"/>
      <c r="ANU32" s="18"/>
      <c r="ANV32" s="18"/>
      <c r="ANW32" s="18"/>
      <c r="ANX32" s="18"/>
      <c r="ANY32" s="18"/>
      <c r="ANZ32" s="18"/>
      <c r="AOA32" s="18"/>
      <c r="AOB32" s="18"/>
      <c r="AOC32" s="18"/>
      <c r="AOD32" s="18"/>
      <c r="AOE32" s="18"/>
      <c r="AOF32" s="18"/>
      <c r="AOG32" s="18"/>
      <c r="AOH32" s="18"/>
      <c r="AOI32" s="18"/>
      <c r="AOJ32" s="18"/>
      <c r="AOK32" s="18"/>
      <c r="AOL32" s="18"/>
      <c r="AOM32" s="18"/>
      <c r="AON32" s="18"/>
      <c r="AOO32" s="18"/>
      <c r="AOP32" s="18"/>
      <c r="AOQ32" s="18"/>
      <c r="AOR32" s="18"/>
      <c r="AOS32" s="18"/>
      <c r="AOT32" s="18"/>
      <c r="AOU32" s="18"/>
      <c r="AOV32" s="18"/>
      <c r="AOW32" s="18"/>
      <c r="AOX32" s="18"/>
      <c r="AOY32" s="18"/>
      <c r="AOZ32" s="18"/>
      <c r="APA32" s="18"/>
      <c r="APB32" s="18"/>
      <c r="APC32" s="18"/>
      <c r="APD32" s="18"/>
      <c r="APE32" s="18"/>
      <c r="APF32" s="18"/>
      <c r="APG32" s="18"/>
      <c r="APH32" s="18"/>
      <c r="API32" s="18"/>
      <c r="APJ32" s="18"/>
      <c r="APK32" s="18"/>
      <c r="APL32" s="18"/>
      <c r="APM32" s="18"/>
      <c r="APN32" s="18"/>
      <c r="APO32" s="18"/>
      <c r="APP32" s="18"/>
      <c r="APQ32" s="18"/>
      <c r="APR32" s="18"/>
      <c r="APS32" s="18"/>
      <c r="APT32" s="18"/>
      <c r="APU32" s="18"/>
      <c r="APV32" s="18"/>
      <c r="APW32" s="18"/>
      <c r="APX32" s="18"/>
      <c r="APY32" s="18"/>
      <c r="APZ32" s="18"/>
      <c r="AQA32" s="18"/>
      <c r="AQB32" s="18"/>
      <c r="AQC32" s="18"/>
      <c r="AQD32" s="18"/>
      <c r="AQE32" s="18"/>
      <c r="AQF32" s="18"/>
      <c r="AQG32" s="18"/>
      <c r="AQH32" s="18"/>
      <c r="AQI32" s="18"/>
      <c r="AQJ32" s="18"/>
      <c r="AQK32" s="18"/>
      <c r="AQL32" s="18"/>
      <c r="AQM32" s="18"/>
      <c r="AQN32" s="18"/>
      <c r="AQO32" s="18"/>
      <c r="AQP32" s="18"/>
      <c r="AQQ32" s="18"/>
      <c r="AQR32" s="18"/>
      <c r="AQS32" s="18"/>
      <c r="AQT32" s="18"/>
      <c r="AQU32" s="18"/>
      <c r="AQV32" s="18"/>
      <c r="AQW32" s="18"/>
      <c r="AQX32" s="18"/>
      <c r="AQY32" s="18"/>
      <c r="AQZ32" s="18"/>
      <c r="ARA32" s="18"/>
      <c r="ARB32" s="18"/>
      <c r="ARC32" s="18"/>
      <c r="ARD32" s="18"/>
      <c r="ARE32" s="18"/>
      <c r="ARF32" s="18"/>
      <c r="ARG32" s="18"/>
      <c r="ARH32" s="18"/>
      <c r="ARI32" s="18"/>
      <c r="ARJ32" s="18"/>
      <c r="ARK32" s="18"/>
      <c r="ARL32" s="18"/>
      <c r="ARM32" s="18"/>
      <c r="ARN32" s="18"/>
      <c r="ARO32" s="18"/>
      <c r="ARP32" s="18"/>
      <c r="ARQ32" s="18"/>
      <c r="ARR32" s="18"/>
      <c r="ARS32" s="18"/>
      <c r="ART32" s="18"/>
      <c r="ARU32" s="18"/>
      <c r="ARV32" s="18"/>
      <c r="ARW32" s="18"/>
      <c r="ARX32" s="18"/>
      <c r="ARY32" s="18"/>
      <c r="ARZ32" s="18"/>
      <c r="ASA32" s="18"/>
      <c r="ASB32" s="18"/>
      <c r="ASC32" s="18"/>
      <c r="ASD32" s="18"/>
      <c r="ASE32" s="18"/>
      <c r="ASF32" s="18"/>
      <c r="ASG32" s="18"/>
      <c r="ASH32" s="18"/>
      <c r="ASI32" s="18"/>
      <c r="ASJ32" s="18"/>
      <c r="ASK32" s="18"/>
      <c r="ASL32" s="18"/>
      <c r="ASM32" s="18"/>
      <c r="ASN32" s="18"/>
      <c r="ASO32" s="18"/>
      <c r="ASP32" s="18"/>
      <c r="ASQ32" s="18"/>
      <c r="ASR32" s="18"/>
      <c r="ASS32" s="18"/>
      <c r="AST32" s="18"/>
      <c r="ASU32" s="18"/>
      <c r="ASV32" s="18"/>
      <c r="ASW32" s="18"/>
      <c r="ASX32" s="18"/>
      <c r="ASY32" s="18"/>
      <c r="ASZ32" s="18"/>
      <c r="ATA32" s="18"/>
      <c r="ATB32" s="18"/>
      <c r="ATC32" s="18"/>
      <c r="ATD32" s="18"/>
      <c r="ATE32" s="18"/>
      <c r="ATF32" s="18"/>
      <c r="ATG32" s="18"/>
      <c r="ATH32" s="18"/>
      <c r="ATI32" s="18"/>
      <c r="ATJ32" s="18"/>
      <c r="ATK32" s="18"/>
      <c r="ATL32" s="18"/>
      <c r="ATM32" s="18"/>
      <c r="ATN32" s="18"/>
      <c r="ATO32" s="18"/>
      <c r="ATP32" s="18"/>
      <c r="ATQ32" s="18"/>
      <c r="ATR32" s="18"/>
      <c r="ATS32" s="18"/>
      <c r="ATT32" s="18"/>
      <c r="ATU32" s="18"/>
      <c r="ATV32" s="18"/>
      <c r="ATW32" s="18"/>
      <c r="ATX32" s="18"/>
      <c r="ATY32" s="18"/>
      <c r="ATZ32" s="18"/>
      <c r="AUA32" s="18"/>
      <c r="AUB32" s="18"/>
      <c r="AUC32" s="18"/>
      <c r="AUD32" s="18"/>
      <c r="AUE32" s="18"/>
      <c r="AUF32" s="18"/>
      <c r="AUG32" s="18"/>
      <c r="AUH32" s="18"/>
      <c r="AUI32" s="18"/>
      <c r="AUJ32" s="18"/>
      <c r="AUK32" s="18"/>
      <c r="AUL32" s="18"/>
      <c r="AUM32" s="18"/>
      <c r="AUN32" s="18"/>
      <c r="AUO32" s="18"/>
      <c r="AUP32" s="18"/>
      <c r="AUQ32" s="18"/>
      <c r="AUR32" s="18"/>
      <c r="AUS32" s="18"/>
      <c r="AUT32" s="18"/>
      <c r="AUU32" s="18"/>
      <c r="AUV32" s="18"/>
      <c r="AUW32" s="18"/>
      <c r="AUX32" s="18"/>
      <c r="AUY32" s="18"/>
      <c r="AUZ32" s="18"/>
      <c r="AVA32" s="18"/>
      <c r="AVB32" s="18"/>
      <c r="AVC32" s="18"/>
      <c r="AVD32" s="18"/>
      <c r="AVE32" s="18"/>
      <c r="AVF32" s="18"/>
      <c r="AVG32" s="18"/>
      <c r="AVH32" s="18"/>
      <c r="AVI32" s="18"/>
      <c r="AVJ32" s="18"/>
      <c r="AVK32" s="18"/>
      <c r="AVL32" s="18"/>
      <c r="AVM32" s="18"/>
      <c r="AVN32" s="18"/>
      <c r="AVO32" s="18"/>
      <c r="AVP32" s="18"/>
      <c r="AVQ32" s="18"/>
      <c r="AVR32" s="18"/>
      <c r="AVS32" s="18"/>
      <c r="AVT32" s="18"/>
      <c r="AVU32" s="18"/>
      <c r="AVV32" s="18"/>
      <c r="AVW32" s="18"/>
      <c r="AVX32" s="18"/>
      <c r="AVY32" s="18"/>
      <c r="AVZ32" s="18"/>
      <c r="AWA32" s="18"/>
      <c r="AWB32" s="18"/>
      <c r="AWC32" s="18"/>
      <c r="AWD32" s="18"/>
      <c r="AWE32" s="18"/>
      <c r="AWF32" s="18"/>
      <c r="AWG32" s="18"/>
      <c r="AWH32" s="18"/>
      <c r="AWI32" s="18"/>
      <c r="AWJ32" s="18"/>
      <c r="AWK32" s="18"/>
      <c r="AWL32" s="18"/>
      <c r="AWM32" s="18"/>
      <c r="AWN32" s="18"/>
      <c r="AWO32" s="18"/>
      <c r="AWP32" s="18"/>
      <c r="AWQ32" s="18"/>
      <c r="AWR32" s="18"/>
      <c r="AWS32" s="18"/>
      <c r="AWT32" s="18"/>
      <c r="AWU32" s="18"/>
      <c r="AWV32" s="18"/>
      <c r="AWW32" s="18"/>
      <c r="AWX32" s="18"/>
      <c r="AWY32" s="18"/>
      <c r="AWZ32" s="18"/>
      <c r="AXA32" s="18"/>
      <c r="AXB32" s="18"/>
      <c r="AXC32" s="18"/>
      <c r="AXD32" s="18"/>
      <c r="AXE32" s="18"/>
      <c r="AXF32" s="18"/>
      <c r="AXG32" s="18"/>
      <c r="AXH32" s="18"/>
      <c r="AXI32" s="18"/>
      <c r="AXJ32" s="18"/>
      <c r="AXK32" s="18"/>
      <c r="AXL32" s="18"/>
      <c r="AXM32" s="18"/>
      <c r="AXN32" s="18"/>
      <c r="AXO32" s="18"/>
      <c r="AXP32" s="18"/>
      <c r="AXQ32" s="18"/>
      <c r="AXR32" s="18"/>
      <c r="AXS32" s="18"/>
      <c r="AXT32" s="18"/>
      <c r="AXU32" s="18"/>
      <c r="AXV32" s="18"/>
      <c r="AXW32" s="18"/>
      <c r="AXX32" s="18"/>
      <c r="AXY32" s="18"/>
      <c r="AXZ32" s="18"/>
      <c r="AYA32" s="18"/>
      <c r="AYB32" s="18"/>
      <c r="AYC32" s="18"/>
      <c r="AYD32" s="18"/>
      <c r="AYE32" s="18"/>
      <c r="AYF32" s="18"/>
      <c r="AYG32" s="18"/>
      <c r="AYH32" s="18"/>
      <c r="AYI32" s="18"/>
      <c r="AYJ32" s="18"/>
      <c r="AYK32" s="18"/>
      <c r="AYL32" s="18"/>
      <c r="AYM32" s="18"/>
      <c r="AYN32" s="18"/>
      <c r="AYO32" s="18"/>
      <c r="AYP32" s="18"/>
      <c r="AYQ32" s="18"/>
      <c r="AYR32" s="18"/>
      <c r="AYS32" s="18"/>
      <c r="AYT32" s="18"/>
      <c r="AYU32" s="18"/>
      <c r="AYV32" s="18"/>
      <c r="AYW32" s="18"/>
      <c r="AYX32" s="18"/>
      <c r="AYY32" s="18"/>
      <c r="AYZ32" s="18"/>
      <c r="AZA32" s="18"/>
      <c r="AZB32" s="18"/>
      <c r="AZC32" s="18"/>
      <c r="AZD32" s="18"/>
      <c r="AZE32" s="18"/>
      <c r="AZF32" s="18"/>
      <c r="AZG32" s="18"/>
      <c r="AZH32" s="18"/>
      <c r="AZI32" s="18"/>
      <c r="AZJ32" s="18"/>
      <c r="AZK32" s="18"/>
      <c r="AZL32" s="18"/>
      <c r="AZM32" s="18"/>
      <c r="AZN32" s="18"/>
      <c r="AZO32" s="18"/>
      <c r="AZP32" s="18"/>
      <c r="AZQ32" s="18"/>
      <c r="AZR32" s="18"/>
      <c r="AZS32" s="18"/>
      <c r="AZT32" s="18"/>
      <c r="AZU32" s="18"/>
      <c r="AZV32" s="18"/>
      <c r="AZW32" s="18"/>
      <c r="AZX32" s="18"/>
      <c r="AZY32" s="18"/>
      <c r="AZZ32" s="18"/>
      <c r="BAA32" s="18"/>
      <c r="BAB32" s="18"/>
      <c r="BAC32" s="18"/>
      <c r="BAD32" s="18"/>
      <c r="BAE32" s="18"/>
      <c r="BAF32" s="18"/>
      <c r="BAG32" s="18"/>
      <c r="BAH32" s="18"/>
      <c r="BAI32" s="18"/>
      <c r="BAJ32" s="18"/>
      <c r="BAK32" s="18"/>
      <c r="BAL32" s="18"/>
      <c r="BAM32" s="18"/>
      <c r="BAN32" s="18"/>
      <c r="BAO32" s="18"/>
      <c r="BAP32" s="18"/>
      <c r="BAQ32" s="18"/>
      <c r="BAR32" s="18"/>
      <c r="BAS32" s="18"/>
      <c r="BAT32" s="18"/>
      <c r="BAU32" s="18"/>
      <c r="BAV32" s="18"/>
      <c r="BAW32" s="18"/>
      <c r="BAX32" s="18"/>
      <c r="BAY32" s="18"/>
      <c r="BAZ32" s="18"/>
      <c r="BBA32" s="18"/>
      <c r="BBB32" s="18"/>
      <c r="BBC32" s="18"/>
      <c r="BBD32" s="18"/>
      <c r="BBE32" s="18"/>
      <c r="BBF32" s="18"/>
      <c r="BBG32" s="18"/>
      <c r="BBH32" s="18"/>
      <c r="BBI32" s="18"/>
      <c r="BBJ32" s="18"/>
      <c r="BBK32" s="18"/>
      <c r="BBL32" s="18"/>
      <c r="BBM32" s="18"/>
      <c r="BBN32" s="18"/>
      <c r="BBO32" s="18"/>
      <c r="BBP32" s="18"/>
      <c r="BBQ32" s="18"/>
      <c r="BBR32" s="18"/>
      <c r="BBS32" s="18"/>
      <c r="BBT32" s="18"/>
      <c r="BBU32" s="18"/>
      <c r="BBV32" s="18"/>
      <c r="BBW32" s="18"/>
      <c r="BBX32" s="18"/>
      <c r="BBY32" s="18"/>
      <c r="BBZ32" s="18"/>
      <c r="BCA32" s="18"/>
      <c r="BCB32" s="18"/>
      <c r="BCC32" s="18"/>
      <c r="BCD32" s="18"/>
      <c r="BCE32" s="18"/>
      <c r="BCF32" s="18"/>
      <c r="BCG32" s="18"/>
      <c r="BCH32" s="18"/>
      <c r="BCI32" s="18"/>
      <c r="BCJ32" s="18"/>
      <c r="BCK32" s="18"/>
      <c r="BCL32" s="18"/>
      <c r="BCM32" s="18"/>
      <c r="BCN32" s="18"/>
      <c r="BCO32" s="18"/>
      <c r="BCP32" s="18"/>
      <c r="BCQ32" s="18"/>
      <c r="BCR32" s="18"/>
      <c r="BCS32" s="18"/>
      <c r="BCT32" s="18"/>
      <c r="BCU32" s="18"/>
      <c r="BCV32" s="18"/>
      <c r="BCW32" s="18"/>
      <c r="BCX32" s="18"/>
      <c r="BCY32" s="18"/>
      <c r="BCZ32" s="18"/>
      <c r="BDA32" s="18"/>
      <c r="BDB32" s="18"/>
      <c r="BDC32" s="18"/>
      <c r="BDD32" s="18"/>
      <c r="BDE32" s="18"/>
      <c r="BDF32" s="18"/>
      <c r="BDG32" s="18"/>
      <c r="BDH32" s="18"/>
      <c r="BDI32" s="18"/>
      <c r="BDJ32" s="18"/>
      <c r="BDK32" s="18"/>
      <c r="BDL32" s="18"/>
      <c r="BDM32" s="18"/>
      <c r="BDN32" s="18"/>
      <c r="BDO32" s="18"/>
      <c r="BDP32" s="18"/>
      <c r="BDQ32" s="18"/>
      <c r="BDR32" s="18"/>
      <c r="BDS32" s="18"/>
      <c r="BDT32" s="18"/>
      <c r="BDU32" s="18"/>
      <c r="BDV32" s="18"/>
      <c r="BDW32" s="18"/>
      <c r="BDX32" s="18"/>
      <c r="BDY32" s="18"/>
      <c r="BDZ32" s="18"/>
      <c r="BEA32" s="18"/>
      <c r="BEB32" s="18"/>
      <c r="BEC32" s="18"/>
      <c r="BED32" s="18"/>
      <c r="BEE32" s="18"/>
      <c r="BEF32" s="18"/>
      <c r="BEG32" s="18"/>
      <c r="BEH32" s="18"/>
      <c r="BEI32" s="18"/>
      <c r="BEJ32" s="18"/>
      <c r="BEK32" s="18"/>
      <c r="BEL32" s="18"/>
      <c r="BEM32" s="18"/>
      <c r="BEN32" s="18"/>
      <c r="BEO32" s="18"/>
      <c r="BEP32" s="18"/>
      <c r="BEQ32" s="18"/>
      <c r="BER32" s="18"/>
      <c r="BES32" s="18"/>
      <c r="BET32" s="18"/>
      <c r="BEU32" s="18"/>
      <c r="BEV32" s="18"/>
      <c r="BEW32" s="18"/>
      <c r="BEX32" s="18"/>
      <c r="BEY32" s="18"/>
      <c r="BEZ32" s="18"/>
      <c r="BFA32" s="18"/>
      <c r="BFB32" s="18"/>
      <c r="BFC32" s="18"/>
      <c r="BFD32" s="18"/>
      <c r="BFE32" s="18"/>
      <c r="BFF32" s="18"/>
      <c r="BFG32" s="18"/>
      <c r="BFH32" s="18"/>
      <c r="BFI32" s="18"/>
      <c r="BFJ32" s="18"/>
      <c r="BFK32" s="18"/>
      <c r="BFL32" s="18"/>
      <c r="BFM32" s="18"/>
      <c r="BFN32" s="18"/>
      <c r="BFO32" s="18"/>
      <c r="BFP32" s="18"/>
      <c r="BFQ32" s="18"/>
      <c r="BFR32" s="18"/>
      <c r="BFS32" s="18"/>
      <c r="BFT32" s="18"/>
      <c r="BFU32" s="18"/>
      <c r="BFV32" s="18"/>
      <c r="BFW32" s="18"/>
      <c r="BFX32" s="18"/>
      <c r="BFY32" s="18"/>
      <c r="BFZ32" s="18"/>
      <c r="BGA32" s="18"/>
      <c r="BGB32" s="18"/>
      <c r="BGC32" s="18"/>
      <c r="BGD32" s="18"/>
      <c r="BGE32" s="18"/>
      <c r="BGF32" s="18"/>
      <c r="BGG32" s="18"/>
      <c r="BGH32" s="18"/>
      <c r="BGI32" s="18"/>
      <c r="BGJ32" s="18"/>
      <c r="BGK32" s="18"/>
      <c r="BGL32" s="18"/>
      <c r="BGM32" s="18"/>
      <c r="BGN32" s="18"/>
      <c r="BGO32" s="18"/>
      <c r="BGP32" s="18"/>
      <c r="BGQ32" s="18"/>
      <c r="BGR32" s="18"/>
      <c r="BGS32" s="18"/>
      <c r="BGT32" s="18"/>
      <c r="BGU32" s="18"/>
      <c r="BGV32" s="18"/>
      <c r="BGW32" s="18"/>
      <c r="BGX32" s="18"/>
      <c r="BGY32" s="18"/>
      <c r="BGZ32" s="18"/>
      <c r="BHA32" s="18"/>
      <c r="BHB32" s="18"/>
      <c r="BHC32" s="18"/>
      <c r="BHD32" s="18"/>
      <c r="BHE32" s="18"/>
      <c r="BHF32" s="18"/>
      <c r="BHG32" s="18"/>
      <c r="BHH32" s="18"/>
      <c r="BHI32" s="18"/>
      <c r="BHJ32" s="18"/>
      <c r="BHK32" s="18"/>
      <c r="BHL32" s="18"/>
      <c r="BHM32" s="18"/>
      <c r="BHN32" s="18"/>
      <c r="BHO32" s="18"/>
      <c r="BHP32" s="18"/>
      <c r="BHQ32" s="18"/>
      <c r="BHR32" s="18"/>
      <c r="BHS32" s="18"/>
      <c r="BHT32" s="18"/>
      <c r="BHU32" s="18"/>
      <c r="BHV32" s="18"/>
      <c r="BHW32" s="18"/>
      <c r="BHX32" s="18"/>
      <c r="BHY32" s="18"/>
      <c r="BHZ32" s="18"/>
      <c r="BIA32" s="18"/>
      <c r="BIB32" s="18"/>
      <c r="BIC32" s="18"/>
      <c r="BID32" s="18"/>
      <c r="BIE32" s="18"/>
      <c r="BIF32" s="18"/>
      <c r="BIG32" s="18"/>
      <c r="BIH32" s="18"/>
      <c r="BII32" s="18"/>
      <c r="BIJ32" s="18"/>
      <c r="BIK32" s="18"/>
      <c r="BIL32" s="18"/>
      <c r="BIM32" s="18"/>
      <c r="BIN32" s="18"/>
      <c r="BIO32" s="18"/>
      <c r="BIP32" s="18"/>
      <c r="BIQ32" s="18"/>
      <c r="BIR32" s="18"/>
      <c r="BIS32" s="18"/>
      <c r="BIT32" s="18"/>
      <c r="BIU32" s="18"/>
      <c r="BIV32" s="18"/>
      <c r="BIW32" s="18"/>
      <c r="BIX32" s="18"/>
      <c r="BIY32" s="18"/>
      <c r="BIZ32" s="18"/>
      <c r="BJA32" s="18"/>
      <c r="BJB32" s="18"/>
      <c r="BJC32" s="18"/>
      <c r="BJD32" s="18"/>
      <c r="BJE32" s="18"/>
      <c r="BJF32" s="18"/>
      <c r="BJG32" s="18"/>
      <c r="BJH32" s="18"/>
      <c r="BJI32" s="18"/>
      <c r="BJJ32" s="18"/>
      <c r="BJK32" s="18"/>
      <c r="BJL32" s="18"/>
      <c r="BJM32" s="18"/>
      <c r="BJN32" s="18"/>
      <c r="BJO32" s="18"/>
      <c r="BJP32" s="18"/>
      <c r="BJQ32" s="18"/>
      <c r="BJR32" s="18"/>
      <c r="BJS32" s="18"/>
      <c r="BJT32" s="18"/>
      <c r="BJU32" s="18"/>
      <c r="BJV32" s="18"/>
      <c r="BJW32" s="18"/>
      <c r="BJX32" s="18"/>
      <c r="BJY32" s="18"/>
      <c r="BJZ32" s="18"/>
      <c r="BKA32" s="18"/>
      <c r="BKB32" s="18"/>
      <c r="BKC32" s="18"/>
      <c r="BKD32" s="18"/>
      <c r="BKE32" s="18"/>
      <c r="BKF32" s="18"/>
      <c r="BKG32" s="18"/>
      <c r="BKH32" s="18"/>
      <c r="BKI32" s="18"/>
      <c r="BKJ32" s="18"/>
      <c r="BKK32" s="18"/>
      <c r="BKL32" s="18"/>
      <c r="BKM32" s="18"/>
      <c r="BKN32" s="18"/>
      <c r="BKO32" s="18"/>
      <c r="BKP32" s="18"/>
      <c r="BKQ32" s="18"/>
      <c r="BKR32" s="18"/>
      <c r="BKS32" s="18"/>
      <c r="BKT32" s="18"/>
      <c r="BKU32" s="18"/>
      <c r="BKV32" s="18"/>
      <c r="BKW32" s="18"/>
      <c r="BKX32" s="18"/>
      <c r="BKY32" s="18"/>
      <c r="BKZ32" s="18"/>
      <c r="BLA32" s="18"/>
      <c r="BLB32" s="18"/>
      <c r="BLC32" s="18"/>
      <c r="BLD32" s="18"/>
      <c r="BLE32" s="18"/>
      <c r="BLF32" s="18"/>
      <c r="BLG32" s="18"/>
      <c r="BLH32" s="18"/>
      <c r="BLI32" s="18"/>
      <c r="BLJ32" s="18"/>
      <c r="BLK32" s="18"/>
      <c r="BLL32" s="18"/>
      <c r="BLM32" s="18"/>
      <c r="BLN32" s="18"/>
      <c r="BLO32" s="18"/>
      <c r="BLP32" s="18"/>
      <c r="BLQ32" s="18"/>
      <c r="BLR32" s="18"/>
      <c r="BLS32" s="18"/>
      <c r="BLT32" s="18"/>
      <c r="BLU32" s="18"/>
      <c r="BLV32" s="18"/>
      <c r="BLW32" s="18"/>
      <c r="BLX32" s="18"/>
      <c r="BLY32" s="18"/>
      <c r="BLZ32" s="18"/>
      <c r="BMA32" s="18"/>
      <c r="BMB32" s="18"/>
      <c r="BMC32" s="18"/>
      <c r="BMD32" s="18"/>
      <c r="BME32" s="18"/>
      <c r="BMF32" s="18"/>
      <c r="BMG32" s="18"/>
      <c r="BMH32" s="18"/>
      <c r="BMI32" s="18"/>
      <c r="BMJ32" s="18"/>
      <c r="BMK32" s="18"/>
      <c r="BML32" s="18"/>
      <c r="BMM32" s="18"/>
      <c r="BMN32" s="18"/>
      <c r="BMO32" s="18"/>
      <c r="BMP32" s="18"/>
      <c r="BMQ32" s="18"/>
      <c r="BMR32" s="18"/>
      <c r="BMS32" s="18"/>
      <c r="BMT32" s="18"/>
    </row>
    <row r="33" spans="1:1710" s="115" customFormat="1" ht="16.149999999999999" customHeight="1" thickTop="1" x14ac:dyDescent="0.2">
      <c r="A33" s="306" t="s">
        <v>314</v>
      </c>
      <c r="B33" s="298">
        <v>570</v>
      </c>
      <c r="C33" s="348"/>
      <c r="D33" s="32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c r="IV33" s="18"/>
      <c r="IW33" s="18"/>
      <c r="IX33" s="18"/>
      <c r="IY33" s="18"/>
      <c r="IZ33" s="18"/>
      <c r="JA33" s="18"/>
      <c r="JB33" s="18"/>
      <c r="JC33" s="18"/>
      <c r="JD33" s="18"/>
      <c r="JE33" s="18"/>
      <c r="JF33" s="18"/>
      <c r="JG33" s="18"/>
      <c r="JH33" s="18"/>
      <c r="JI33" s="18"/>
      <c r="JJ33" s="18"/>
      <c r="JK33" s="18"/>
      <c r="JL33" s="18"/>
      <c r="JM33" s="18"/>
      <c r="JN33" s="18"/>
      <c r="JO33" s="18"/>
      <c r="JP33" s="18"/>
      <c r="JQ33" s="18"/>
      <c r="JR33" s="18"/>
      <c r="JS33" s="18"/>
      <c r="JT33" s="18"/>
      <c r="JU33" s="18"/>
      <c r="JV33" s="18"/>
      <c r="JW33" s="18"/>
      <c r="JX33" s="18"/>
      <c r="JY33" s="18"/>
      <c r="JZ33" s="18"/>
      <c r="KA33" s="18"/>
      <c r="KB33" s="18"/>
      <c r="KC33" s="18"/>
      <c r="KD33" s="18"/>
      <c r="KE33" s="18"/>
      <c r="KF33" s="18"/>
      <c r="KG33" s="18"/>
      <c r="KH33" s="18"/>
      <c r="KI33" s="18"/>
      <c r="KJ33" s="18"/>
      <c r="KK33" s="18"/>
      <c r="KL33" s="18"/>
      <c r="KM33" s="18"/>
      <c r="KN33" s="18"/>
      <c r="KO33" s="18"/>
      <c r="KP33" s="18"/>
      <c r="KQ33" s="18"/>
      <c r="KR33" s="18"/>
      <c r="KS33" s="18"/>
      <c r="KT33" s="18"/>
      <c r="KU33" s="18"/>
      <c r="KV33" s="18"/>
      <c r="KW33" s="18"/>
      <c r="KX33" s="18"/>
      <c r="KY33" s="18"/>
      <c r="KZ33" s="18"/>
      <c r="LA33" s="18"/>
      <c r="LB33" s="18"/>
      <c r="LC33" s="18"/>
      <c r="LD33" s="18"/>
      <c r="LE33" s="18"/>
      <c r="LF33" s="18"/>
      <c r="LG33" s="18"/>
      <c r="LH33" s="18"/>
      <c r="LI33" s="18"/>
      <c r="LJ33" s="18"/>
      <c r="LK33" s="18"/>
      <c r="LL33" s="18"/>
      <c r="LM33" s="18"/>
      <c r="LN33" s="18"/>
      <c r="LO33" s="18"/>
      <c r="LP33" s="18"/>
      <c r="LQ33" s="18"/>
      <c r="LR33" s="18"/>
      <c r="LS33" s="18"/>
      <c r="LT33" s="18"/>
      <c r="LU33" s="18"/>
      <c r="LV33" s="18"/>
      <c r="LW33" s="18"/>
      <c r="LX33" s="18"/>
      <c r="LY33" s="18"/>
      <c r="LZ33" s="18"/>
      <c r="MA33" s="18"/>
      <c r="MB33" s="18"/>
      <c r="MC33" s="18"/>
      <c r="MD33" s="18"/>
      <c r="ME33" s="18"/>
      <c r="MF33" s="18"/>
      <c r="MG33" s="18"/>
      <c r="MH33" s="18"/>
      <c r="MI33" s="18"/>
      <c r="MJ33" s="18"/>
      <c r="MK33" s="18"/>
      <c r="ML33" s="18"/>
      <c r="MM33" s="18"/>
      <c r="MN33" s="18"/>
      <c r="MO33" s="18"/>
      <c r="MP33" s="18"/>
      <c r="MQ33" s="18"/>
      <c r="MR33" s="18"/>
      <c r="MS33" s="18"/>
      <c r="MT33" s="18"/>
      <c r="MU33" s="18"/>
      <c r="MV33" s="18"/>
      <c r="MW33" s="18"/>
      <c r="MX33" s="18"/>
      <c r="MY33" s="18"/>
      <c r="MZ33" s="18"/>
      <c r="NA33" s="18"/>
      <c r="NB33" s="18"/>
      <c r="NC33" s="18"/>
      <c r="ND33" s="18"/>
      <c r="NE33" s="18"/>
      <c r="NF33" s="18"/>
      <c r="NG33" s="18"/>
      <c r="NH33" s="18"/>
      <c r="NI33" s="18"/>
      <c r="NJ33" s="18"/>
      <c r="NK33" s="18"/>
      <c r="NL33" s="18"/>
      <c r="NM33" s="18"/>
      <c r="NN33" s="18"/>
      <c r="NO33" s="18"/>
      <c r="NP33" s="18"/>
      <c r="NQ33" s="18"/>
      <c r="NR33" s="18"/>
      <c r="NS33" s="18"/>
      <c r="NT33" s="18"/>
      <c r="NU33" s="18"/>
      <c r="NV33" s="18"/>
      <c r="NW33" s="18"/>
      <c r="NX33" s="18"/>
      <c r="NY33" s="18"/>
      <c r="NZ33" s="18"/>
      <c r="OA33" s="18"/>
      <c r="OB33" s="18"/>
      <c r="OC33" s="18"/>
      <c r="OD33" s="18"/>
      <c r="OE33" s="18"/>
      <c r="OF33" s="18"/>
      <c r="OG33" s="18"/>
      <c r="OH33" s="18"/>
      <c r="OI33" s="18"/>
      <c r="OJ33" s="18"/>
      <c r="OK33" s="18"/>
      <c r="OL33" s="18"/>
      <c r="OM33" s="18"/>
      <c r="ON33" s="18"/>
      <c r="OO33" s="18"/>
      <c r="OP33" s="18"/>
      <c r="OQ33" s="18"/>
      <c r="OR33" s="18"/>
      <c r="OS33" s="18"/>
      <c r="OT33" s="18"/>
      <c r="OU33" s="18"/>
      <c r="OV33" s="18"/>
      <c r="OW33" s="18"/>
      <c r="OX33" s="18"/>
      <c r="OY33" s="18"/>
      <c r="OZ33" s="18"/>
      <c r="PA33" s="18"/>
      <c r="PB33" s="18"/>
      <c r="PC33" s="18"/>
      <c r="PD33" s="18"/>
      <c r="PE33" s="18"/>
      <c r="PF33" s="18"/>
      <c r="PG33" s="18"/>
      <c r="PH33" s="18"/>
      <c r="PI33" s="18"/>
      <c r="PJ33" s="18"/>
      <c r="PK33" s="18"/>
      <c r="PL33" s="18"/>
      <c r="PM33" s="18"/>
      <c r="PN33" s="18"/>
      <c r="PO33" s="18"/>
      <c r="PP33" s="18"/>
      <c r="PQ33" s="18"/>
      <c r="PR33" s="18"/>
      <c r="PS33" s="18"/>
      <c r="PT33" s="18"/>
      <c r="PU33" s="18"/>
      <c r="PV33" s="18"/>
      <c r="PW33" s="18"/>
      <c r="PX33" s="18"/>
      <c r="PY33" s="18"/>
      <c r="PZ33" s="18"/>
      <c r="QA33" s="18"/>
      <c r="QB33" s="18"/>
      <c r="QC33" s="18"/>
      <c r="QD33" s="18"/>
      <c r="QE33" s="18"/>
      <c r="QF33" s="18"/>
      <c r="QG33" s="18"/>
      <c r="QH33" s="18"/>
      <c r="QI33" s="18"/>
      <c r="QJ33" s="18"/>
      <c r="QK33" s="18"/>
      <c r="QL33" s="18"/>
      <c r="QM33" s="18"/>
      <c r="QN33" s="18"/>
      <c r="QO33" s="18"/>
      <c r="QP33" s="18"/>
      <c r="QQ33" s="18"/>
      <c r="QR33" s="18"/>
      <c r="QS33" s="18"/>
      <c r="QT33" s="18"/>
      <c r="QU33" s="18"/>
      <c r="QV33" s="18"/>
      <c r="QW33" s="18"/>
      <c r="QX33" s="18"/>
      <c r="QY33" s="18"/>
      <c r="QZ33" s="18"/>
      <c r="RA33" s="18"/>
      <c r="RB33" s="18"/>
      <c r="RC33" s="18"/>
      <c r="RD33" s="18"/>
      <c r="RE33" s="18"/>
      <c r="RF33" s="18"/>
      <c r="RG33" s="18"/>
      <c r="RH33" s="18"/>
      <c r="RI33" s="18"/>
      <c r="RJ33" s="18"/>
      <c r="RK33" s="18"/>
      <c r="RL33" s="18"/>
      <c r="RM33" s="18"/>
      <c r="RN33" s="18"/>
      <c r="RO33" s="18"/>
      <c r="RP33" s="18"/>
      <c r="RQ33" s="18"/>
      <c r="RR33" s="18"/>
      <c r="RS33" s="18"/>
      <c r="RT33" s="18"/>
      <c r="RU33" s="18"/>
      <c r="RV33" s="18"/>
      <c r="RW33" s="18"/>
      <c r="RX33" s="18"/>
      <c r="RY33" s="18"/>
      <c r="RZ33" s="18"/>
      <c r="SA33" s="18"/>
      <c r="SB33" s="18"/>
      <c r="SC33" s="18"/>
      <c r="SD33" s="18"/>
      <c r="SE33" s="18"/>
      <c r="SF33" s="18"/>
      <c r="SG33" s="18"/>
      <c r="SH33" s="18"/>
      <c r="SI33" s="18"/>
      <c r="SJ33" s="18"/>
      <c r="SK33" s="18"/>
      <c r="SL33" s="18"/>
      <c r="SM33" s="18"/>
      <c r="SN33" s="18"/>
      <c r="SO33" s="18"/>
      <c r="SP33" s="18"/>
      <c r="SQ33" s="18"/>
      <c r="SR33" s="18"/>
      <c r="SS33" s="18"/>
      <c r="ST33" s="18"/>
      <c r="SU33" s="18"/>
      <c r="SV33" s="18"/>
      <c r="SW33" s="18"/>
      <c r="SX33" s="18"/>
      <c r="SY33" s="18"/>
      <c r="SZ33" s="18"/>
      <c r="TA33" s="18"/>
      <c r="TB33" s="18"/>
      <c r="TC33" s="18"/>
      <c r="TD33" s="18"/>
      <c r="TE33" s="18"/>
      <c r="TF33" s="18"/>
      <c r="TG33" s="18"/>
      <c r="TH33" s="18"/>
      <c r="TI33" s="18"/>
      <c r="TJ33" s="18"/>
      <c r="TK33" s="18"/>
      <c r="TL33" s="18"/>
      <c r="TM33" s="18"/>
      <c r="TN33" s="18"/>
      <c r="TO33" s="18"/>
      <c r="TP33" s="18"/>
      <c r="TQ33" s="18"/>
      <c r="TR33" s="18"/>
      <c r="TS33" s="18"/>
      <c r="TT33" s="18"/>
      <c r="TU33" s="18"/>
      <c r="TV33" s="18"/>
      <c r="TW33" s="18"/>
      <c r="TX33" s="18"/>
      <c r="TY33" s="18"/>
      <c r="TZ33" s="18"/>
      <c r="UA33" s="18"/>
      <c r="UB33" s="18"/>
      <c r="UC33" s="18"/>
      <c r="UD33" s="18"/>
      <c r="UE33" s="18"/>
      <c r="UF33" s="18"/>
      <c r="UG33" s="18"/>
      <c r="UH33" s="18"/>
      <c r="UI33" s="18"/>
      <c r="UJ33" s="18"/>
      <c r="UK33" s="18"/>
      <c r="UL33" s="18"/>
      <c r="UM33" s="18"/>
      <c r="UN33" s="18"/>
      <c r="UO33" s="18"/>
      <c r="UP33" s="18"/>
      <c r="UQ33" s="18"/>
      <c r="UR33" s="18"/>
      <c r="US33" s="18"/>
      <c r="UT33" s="18"/>
      <c r="UU33" s="18"/>
      <c r="UV33" s="18"/>
      <c r="UW33" s="18"/>
      <c r="UX33" s="18"/>
      <c r="UY33" s="18"/>
      <c r="UZ33" s="18"/>
      <c r="VA33" s="18"/>
      <c r="VB33" s="18"/>
      <c r="VC33" s="18"/>
      <c r="VD33" s="18"/>
      <c r="VE33" s="18"/>
      <c r="VF33" s="18"/>
      <c r="VG33" s="18"/>
      <c r="VH33" s="18"/>
      <c r="VI33" s="18"/>
      <c r="VJ33" s="18"/>
      <c r="VK33" s="18"/>
      <c r="VL33" s="18"/>
      <c r="VM33" s="18"/>
      <c r="VN33" s="18"/>
      <c r="VO33" s="18"/>
      <c r="VP33" s="18"/>
      <c r="VQ33" s="18"/>
      <c r="VR33" s="18"/>
      <c r="VS33" s="18"/>
      <c r="VT33" s="18"/>
      <c r="VU33" s="18"/>
      <c r="VV33" s="18"/>
      <c r="VW33" s="18"/>
      <c r="VX33" s="18"/>
      <c r="VY33" s="18"/>
      <c r="VZ33" s="18"/>
      <c r="WA33" s="18"/>
      <c r="WB33" s="18"/>
      <c r="WC33" s="18"/>
      <c r="WD33" s="18"/>
      <c r="WE33" s="18"/>
      <c r="WF33" s="18"/>
      <c r="WG33" s="18"/>
      <c r="WH33" s="18"/>
      <c r="WI33" s="18"/>
      <c r="WJ33" s="18"/>
      <c r="WK33" s="18"/>
      <c r="WL33" s="18"/>
      <c r="WM33" s="18"/>
      <c r="WN33" s="18"/>
      <c r="WO33" s="18"/>
      <c r="WP33" s="18"/>
      <c r="WQ33" s="18"/>
      <c r="WR33" s="18"/>
      <c r="WS33" s="18"/>
      <c r="WT33" s="18"/>
      <c r="WU33" s="18"/>
      <c r="WV33" s="18"/>
      <c r="WW33" s="18"/>
      <c r="WX33" s="18"/>
      <c r="WY33" s="18"/>
      <c r="WZ33" s="18"/>
      <c r="XA33" s="18"/>
      <c r="XB33" s="18"/>
      <c r="XC33" s="18"/>
      <c r="XD33" s="18"/>
      <c r="XE33" s="18"/>
      <c r="XF33" s="18"/>
      <c r="XG33" s="18"/>
      <c r="XH33" s="18"/>
      <c r="XI33" s="18"/>
      <c r="XJ33" s="18"/>
      <c r="XK33" s="18"/>
      <c r="XL33" s="18"/>
      <c r="XM33" s="18"/>
      <c r="XN33" s="18"/>
      <c r="XO33" s="18"/>
      <c r="XP33" s="18"/>
      <c r="XQ33" s="18"/>
      <c r="XR33" s="18"/>
      <c r="XS33" s="18"/>
      <c r="XT33" s="18"/>
      <c r="XU33" s="18"/>
      <c r="XV33" s="18"/>
      <c r="XW33" s="18"/>
      <c r="XX33" s="18"/>
      <c r="XY33" s="18"/>
      <c r="XZ33" s="18"/>
      <c r="YA33" s="18"/>
      <c r="YB33" s="18"/>
      <c r="YC33" s="18"/>
      <c r="YD33" s="18"/>
      <c r="YE33" s="18"/>
      <c r="YF33" s="18"/>
      <c r="YG33" s="18"/>
      <c r="YH33" s="18"/>
      <c r="YI33" s="18"/>
      <c r="YJ33" s="18"/>
      <c r="YK33" s="18"/>
      <c r="YL33" s="18"/>
      <c r="YM33" s="18"/>
      <c r="YN33" s="18"/>
      <c r="YO33" s="18"/>
      <c r="YP33" s="18"/>
      <c r="YQ33" s="18"/>
      <c r="YR33" s="18"/>
      <c r="YS33" s="18"/>
      <c r="YT33" s="18"/>
      <c r="YU33" s="18"/>
      <c r="YV33" s="18"/>
      <c r="YW33" s="18"/>
      <c r="YX33" s="18"/>
      <c r="YY33" s="18"/>
      <c r="YZ33" s="18"/>
      <c r="ZA33" s="18"/>
      <c r="ZB33" s="18"/>
      <c r="ZC33" s="18"/>
      <c r="ZD33" s="18"/>
      <c r="ZE33" s="18"/>
      <c r="ZF33" s="18"/>
      <c r="ZG33" s="18"/>
      <c r="ZH33" s="18"/>
      <c r="ZI33" s="18"/>
      <c r="ZJ33" s="18"/>
      <c r="ZK33" s="18"/>
      <c r="ZL33" s="18"/>
      <c r="ZM33" s="18"/>
      <c r="ZN33" s="18"/>
      <c r="ZO33" s="18"/>
      <c r="ZP33" s="18"/>
      <c r="ZQ33" s="18"/>
      <c r="ZR33" s="18"/>
      <c r="ZS33" s="18"/>
      <c r="ZT33" s="18"/>
      <c r="ZU33" s="18"/>
      <c r="ZV33" s="18"/>
      <c r="ZW33" s="18"/>
      <c r="ZX33" s="18"/>
      <c r="ZY33" s="18"/>
      <c r="ZZ33" s="18"/>
      <c r="AAA33" s="18"/>
      <c r="AAB33" s="18"/>
      <c r="AAC33" s="18"/>
      <c r="AAD33" s="18"/>
      <c r="AAE33" s="18"/>
      <c r="AAF33" s="18"/>
      <c r="AAG33" s="18"/>
      <c r="AAH33" s="18"/>
      <c r="AAI33" s="18"/>
      <c r="AAJ33" s="18"/>
      <c r="AAK33" s="18"/>
      <c r="AAL33" s="18"/>
      <c r="AAM33" s="18"/>
      <c r="AAN33" s="18"/>
      <c r="AAO33" s="18"/>
      <c r="AAP33" s="18"/>
      <c r="AAQ33" s="18"/>
      <c r="AAR33" s="18"/>
      <c r="AAS33" s="18"/>
      <c r="AAT33" s="18"/>
      <c r="AAU33" s="18"/>
      <c r="AAV33" s="18"/>
      <c r="AAW33" s="18"/>
      <c r="AAX33" s="18"/>
      <c r="AAY33" s="18"/>
      <c r="AAZ33" s="18"/>
      <c r="ABA33" s="18"/>
      <c r="ABB33" s="18"/>
      <c r="ABC33" s="18"/>
      <c r="ABD33" s="18"/>
      <c r="ABE33" s="18"/>
      <c r="ABF33" s="18"/>
      <c r="ABG33" s="18"/>
      <c r="ABH33" s="18"/>
      <c r="ABI33" s="18"/>
      <c r="ABJ33" s="18"/>
      <c r="ABK33" s="18"/>
      <c r="ABL33" s="18"/>
      <c r="ABM33" s="18"/>
      <c r="ABN33" s="18"/>
      <c r="ABO33" s="18"/>
      <c r="ABP33" s="18"/>
      <c r="ABQ33" s="18"/>
      <c r="ABR33" s="18"/>
      <c r="ABS33" s="18"/>
      <c r="ABT33" s="18"/>
      <c r="ABU33" s="18"/>
      <c r="ABV33" s="18"/>
      <c r="ABW33" s="18"/>
      <c r="ABX33" s="18"/>
      <c r="ABY33" s="18"/>
      <c r="ABZ33" s="18"/>
      <c r="ACA33" s="18"/>
      <c r="ACB33" s="18"/>
      <c r="ACC33" s="18"/>
      <c r="ACD33" s="18"/>
      <c r="ACE33" s="18"/>
      <c r="ACF33" s="18"/>
      <c r="ACG33" s="18"/>
      <c r="ACH33" s="18"/>
      <c r="ACI33" s="18"/>
      <c r="ACJ33" s="18"/>
      <c r="ACK33" s="18"/>
      <c r="ACL33" s="18"/>
      <c r="ACM33" s="18"/>
      <c r="ACN33" s="18"/>
      <c r="ACO33" s="18"/>
      <c r="ACP33" s="18"/>
      <c r="ACQ33" s="18"/>
      <c r="ACR33" s="18"/>
      <c r="ACS33" s="18"/>
      <c r="ACT33" s="18"/>
      <c r="ACU33" s="18"/>
      <c r="ACV33" s="18"/>
      <c r="ACW33" s="18"/>
      <c r="ACX33" s="18"/>
      <c r="ACY33" s="18"/>
      <c r="ACZ33" s="18"/>
      <c r="ADA33" s="18"/>
      <c r="ADB33" s="18"/>
      <c r="ADC33" s="18"/>
      <c r="ADD33" s="18"/>
      <c r="ADE33" s="18"/>
      <c r="ADF33" s="18"/>
      <c r="ADG33" s="18"/>
      <c r="ADH33" s="18"/>
      <c r="ADI33" s="18"/>
      <c r="ADJ33" s="18"/>
      <c r="ADK33" s="18"/>
      <c r="ADL33" s="18"/>
      <c r="ADM33" s="18"/>
      <c r="ADN33" s="18"/>
      <c r="ADO33" s="18"/>
      <c r="ADP33" s="18"/>
      <c r="ADQ33" s="18"/>
      <c r="ADR33" s="18"/>
      <c r="ADS33" s="18"/>
      <c r="ADT33" s="18"/>
      <c r="ADU33" s="18"/>
      <c r="ADV33" s="18"/>
      <c r="ADW33" s="18"/>
      <c r="ADX33" s="18"/>
      <c r="ADY33" s="18"/>
      <c r="ADZ33" s="18"/>
      <c r="AEA33" s="18"/>
      <c r="AEB33" s="18"/>
      <c r="AEC33" s="18"/>
      <c r="AED33" s="18"/>
      <c r="AEE33" s="18"/>
      <c r="AEF33" s="18"/>
      <c r="AEG33" s="18"/>
      <c r="AEH33" s="18"/>
      <c r="AEI33" s="18"/>
      <c r="AEJ33" s="18"/>
      <c r="AEK33" s="18"/>
      <c r="AEL33" s="18"/>
      <c r="AEM33" s="18"/>
      <c r="AEN33" s="18"/>
      <c r="AEO33" s="18"/>
      <c r="AEP33" s="18"/>
      <c r="AEQ33" s="18"/>
      <c r="AER33" s="18"/>
      <c r="AES33" s="18"/>
      <c r="AET33" s="18"/>
      <c r="AEU33" s="18"/>
      <c r="AEV33" s="18"/>
      <c r="AEW33" s="18"/>
      <c r="AEX33" s="18"/>
      <c r="AEY33" s="18"/>
      <c r="AEZ33" s="18"/>
      <c r="AFA33" s="18"/>
      <c r="AFB33" s="18"/>
      <c r="AFC33" s="18"/>
      <c r="AFD33" s="18"/>
      <c r="AFE33" s="18"/>
      <c r="AFF33" s="18"/>
      <c r="AFG33" s="18"/>
      <c r="AFH33" s="18"/>
      <c r="AFI33" s="18"/>
      <c r="AFJ33" s="18"/>
      <c r="AFK33" s="18"/>
      <c r="AFL33" s="18"/>
      <c r="AFM33" s="18"/>
      <c r="AFN33" s="18"/>
      <c r="AFO33" s="18"/>
      <c r="AFP33" s="18"/>
      <c r="AFQ33" s="18"/>
      <c r="AFR33" s="18"/>
      <c r="AFS33" s="18"/>
      <c r="AFT33" s="18"/>
      <c r="AFU33" s="18"/>
      <c r="AFV33" s="18"/>
      <c r="AFW33" s="18"/>
      <c r="AFX33" s="18"/>
      <c r="AFY33" s="18"/>
      <c r="AFZ33" s="18"/>
      <c r="AGA33" s="18"/>
      <c r="AGB33" s="18"/>
      <c r="AGC33" s="18"/>
      <c r="AGD33" s="18"/>
      <c r="AGE33" s="18"/>
      <c r="AGF33" s="18"/>
      <c r="AGG33" s="18"/>
      <c r="AGH33" s="18"/>
      <c r="AGI33" s="18"/>
      <c r="AGJ33" s="18"/>
      <c r="AGK33" s="18"/>
      <c r="AGL33" s="18"/>
      <c r="AGM33" s="18"/>
      <c r="AGN33" s="18"/>
      <c r="AGO33" s="18"/>
      <c r="AGP33" s="18"/>
      <c r="AGQ33" s="18"/>
      <c r="AGR33" s="18"/>
      <c r="AGS33" s="18"/>
      <c r="AGT33" s="18"/>
      <c r="AGU33" s="18"/>
      <c r="AGV33" s="18"/>
      <c r="AGW33" s="18"/>
      <c r="AGX33" s="18"/>
      <c r="AGY33" s="18"/>
      <c r="AGZ33" s="18"/>
      <c r="AHA33" s="18"/>
      <c r="AHB33" s="18"/>
      <c r="AHC33" s="18"/>
      <c r="AHD33" s="18"/>
      <c r="AHE33" s="18"/>
      <c r="AHF33" s="18"/>
      <c r="AHG33" s="18"/>
      <c r="AHH33" s="18"/>
      <c r="AHI33" s="18"/>
      <c r="AHJ33" s="18"/>
      <c r="AHK33" s="18"/>
      <c r="AHL33" s="18"/>
      <c r="AHM33" s="18"/>
      <c r="AHN33" s="18"/>
      <c r="AHO33" s="18"/>
      <c r="AHP33" s="18"/>
      <c r="AHQ33" s="18"/>
      <c r="AHR33" s="18"/>
      <c r="AHS33" s="18"/>
      <c r="AHT33" s="18"/>
      <c r="AHU33" s="18"/>
      <c r="AHV33" s="18"/>
      <c r="AHW33" s="18"/>
      <c r="AHX33" s="18"/>
      <c r="AHY33" s="18"/>
      <c r="AHZ33" s="18"/>
      <c r="AIA33" s="18"/>
      <c r="AIB33" s="18"/>
      <c r="AIC33" s="18"/>
      <c r="AID33" s="18"/>
      <c r="AIE33" s="18"/>
      <c r="AIF33" s="18"/>
      <c r="AIG33" s="18"/>
      <c r="AIH33" s="18"/>
      <c r="AII33" s="18"/>
      <c r="AIJ33" s="18"/>
      <c r="AIK33" s="18"/>
      <c r="AIL33" s="18"/>
      <c r="AIM33" s="18"/>
      <c r="AIN33" s="18"/>
      <c r="AIO33" s="18"/>
      <c r="AIP33" s="18"/>
      <c r="AIQ33" s="18"/>
      <c r="AIR33" s="18"/>
      <c r="AIS33" s="18"/>
      <c r="AIT33" s="18"/>
      <c r="AIU33" s="18"/>
      <c r="AIV33" s="18"/>
      <c r="AIW33" s="18"/>
      <c r="AIX33" s="18"/>
      <c r="AIY33" s="18"/>
      <c r="AIZ33" s="18"/>
      <c r="AJA33" s="18"/>
      <c r="AJB33" s="18"/>
      <c r="AJC33" s="18"/>
      <c r="AJD33" s="18"/>
      <c r="AJE33" s="18"/>
      <c r="AJF33" s="18"/>
      <c r="AJG33" s="18"/>
      <c r="AJH33" s="18"/>
      <c r="AJI33" s="18"/>
      <c r="AJJ33" s="18"/>
      <c r="AJK33" s="18"/>
      <c r="AJL33" s="18"/>
      <c r="AJM33" s="18"/>
      <c r="AJN33" s="18"/>
      <c r="AJO33" s="18"/>
      <c r="AJP33" s="18"/>
      <c r="AJQ33" s="18"/>
      <c r="AJR33" s="18"/>
      <c r="AJS33" s="18"/>
      <c r="AJT33" s="18"/>
      <c r="AJU33" s="18"/>
      <c r="AJV33" s="18"/>
      <c r="AJW33" s="18"/>
      <c r="AJX33" s="18"/>
      <c r="AJY33" s="18"/>
      <c r="AJZ33" s="18"/>
      <c r="AKA33" s="18"/>
      <c r="AKB33" s="18"/>
      <c r="AKC33" s="18"/>
      <c r="AKD33" s="18"/>
      <c r="AKE33" s="18"/>
      <c r="AKF33" s="18"/>
      <c r="AKG33" s="18"/>
      <c r="AKH33" s="18"/>
      <c r="AKI33" s="18"/>
      <c r="AKJ33" s="18"/>
      <c r="AKK33" s="18"/>
      <c r="AKL33" s="18"/>
      <c r="AKM33" s="18"/>
      <c r="AKN33" s="18"/>
      <c r="AKO33" s="18"/>
      <c r="AKP33" s="18"/>
      <c r="AKQ33" s="18"/>
      <c r="AKR33" s="18"/>
      <c r="AKS33" s="18"/>
      <c r="AKT33" s="18"/>
      <c r="AKU33" s="18"/>
      <c r="AKV33" s="18"/>
      <c r="AKW33" s="18"/>
      <c r="AKX33" s="18"/>
      <c r="AKY33" s="18"/>
      <c r="AKZ33" s="18"/>
      <c r="ALA33" s="18"/>
      <c r="ALB33" s="18"/>
      <c r="ALC33" s="18"/>
      <c r="ALD33" s="18"/>
      <c r="ALE33" s="18"/>
      <c r="ALF33" s="18"/>
      <c r="ALG33" s="18"/>
      <c r="ALH33" s="18"/>
      <c r="ALI33" s="18"/>
      <c r="ALJ33" s="18"/>
      <c r="ALK33" s="18"/>
      <c r="ALL33" s="18"/>
      <c r="ALM33" s="18"/>
      <c r="ALN33" s="18"/>
      <c r="ALO33" s="18"/>
      <c r="ALP33" s="18"/>
      <c r="ALQ33" s="18"/>
      <c r="ALR33" s="18"/>
      <c r="ALS33" s="18"/>
      <c r="ALT33" s="18"/>
      <c r="ALU33" s="18"/>
      <c r="ALV33" s="18"/>
      <c r="ALW33" s="18"/>
      <c r="ALX33" s="18"/>
      <c r="ALY33" s="18"/>
      <c r="ALZ33" s="18"/>
      <c r="AMA33" s="18"/>
      <c r="AMB33" s="18"/>
      <c r="AMC33" s="18"/>
      <c r="AMD33" s="18"/>
      <c r="AME33" s="18"/>
      <c r="AMF33" s="18"/>
      <c r="AMG33" s="18"/>
      <c r="AMH33" s="18"/>
      <c r="AMI33" s="18"/>
      <c r="AMJ33" s="18"/>
      <c r="AMK33" s="18"/>
      <c r="AML33" s="18"/>
      <c r="AMM33" s="18"/>
      <c r="AMN33" s="18"/>
      <c r="AMO33" s="18"/>
      <c r="AMP33" s="18"/>
      <c r="AMQ33" s="18"/>
      <c r="AMR33" s="18"/>
      <c r="AMS33" s="18"/>
      <c r="AMT33" s="18"/>
      <c r="AMU33" s="18"/>
      <c r="AMV33" s="18"/>
      <c r="AMW33" s="18"/>
      <c r="AMX33" s="18"/>
      <c r="AMY33" s="18"/>
      <c r="AMZ33" s="18"/>
      <c r="ANA33" s="18"/>
      <c r="ANB33" s="18"/>
      <c r="ANC33" s="18"/>
      <c r="AND33" s="18"/>
      <c r="ANE33" s="18"/>
      <c r="ANF33" s="18"/>
      <c r="ANG33" s="18"/>
      <c r="ANH33" s="18"/>
      <c r="ANI33" s="18"/>
      <c r="ANJ33" s="18"/>
      <c r="ANK33" s="18"/>
      <c r="ANL33" s="18"/>
      <c r="ANM33" s="18"/>
      <c r="ANN33" s="18"/>
      <c r="ANO33" s="18"/>
      <c r="ANP33" s="18"/>
      <c r="ANQ33" s="18"/>
      <c r="ANR33" s="18"/>
      <c r="ANS33" s="18"/>
      <c r="ANT33" s="18"/>
      <c r="ANU33" s="18"/>
      <c r="ANV33" s="18"/>
      <c r="ANW33" s="18"/>
      <c r="ANX33" s="18"/>
      <c r="ANY33" s="18"/>
      <c r="ANZ33" s="18"/>
      <c r="AOA33" s="18"/>
      <c r="AOB33" s="18"/>
      <c r="AOC33" s="18"/>
      <c r="AOD33" s="18"/>
      <c r="AOE33" s="18"/>
      <c r="AOF33" s="18"/>
      <c r="AOG33" s="18"/>
      <c r="AOH33" s="18"/>
      <c r="AOI33" s="18"/>
      <c r="AOJ33" s="18"/>
      <c r="AOK33" s="18"/>
      <c r="AOL33" s="18"/>
      <c r="AOM33" s="18"/>
      <c r="AON33" s="18"/>
      <c r="AOO33" s="18"/>
      <c r="AOP33" s="18"/>
      <c r="AOQ33" s="18"/>
      <c r="AOR33" s="18"/>
      <c r="AOS33" s="18"/>
      <c r="AOT33" s="18"/>
      <c r="AOU33" s="18"/>
      <c r="AOV33" s="18"/>
      <c r="AOW33" s="18"/>
      <c r="AOX33" s="18"/>
      <c r="AOY33" s="18"/>
      <c r="AOZ33" s="18"/>
      <c r="APA33" s="18"/>
      <c r="APB33" s="18"/>
      <c r="APC33" s="18"/>
      <c r="APD33" s="18"/>
      <c r="APE33" s="18"/>
      <c r="APF33" s="18"/>
      <c r="APG33" s="18"/>
      <c r="APH33" s="18"/>
      <c r="API33" s="18"/>
      <c r="APJ33" s="18"/>
      <c r="APK33" s="18"/>
      <c r="APL33" s="18"/>
      <c r="APM33" s="18"/>
      <c r="APN33" s="18"/>
      <c r="APO33" s="18"/>
      <c r="APP33" s="18"/>
      <c r="APQ33" s="18"/>
      <c r="APR33" s="18"/>
      <c r="APS33" s="18"/>
      <c r="APT33" s="18"/>
      <c r="APU33" s="18"/>
      <c r="APV33" s="18"/>
      <c r="APW33" s="18"/>
      <c r="APX33" s="18"/>
      <c r="APY33" s="18"/>
      <c r="APZ33" s="18"/>
      <c r="AQA33" s="18"/>
      <c r="AQB33" s="18"/>
      <c r="AQC33" s="18"/>
      <c r="AQD33" s="18"/>
      <c r="AQE33" s="18"/>
      <c r="AQF33" s="18"/>
      <c r="AQG33" s="18"/>
      <c r="AQH33" s="18"/>
      <c r="AQI33" s="18"/>
      <c r="AQJ33" s="18"/>
      <c r="AQK33" s="18"/>
      <c r="AQL33" s="18"/>
      <c r="AQM33" s="18"/>
      <c r="AQN33" s="18"/>
      <c r="AQO33" s="18"/>
      <c r="AQP33" s="18"/>
      <c r="AQQ33" s="18"/>
      <c r="AQR33" s="18"/>
      <c r="AQS33" s="18"/>
      <c r="AQT33" s="18"/>
      <c r="AQU33" s="18"/>
      <c r="AQV33" s="18"/>
      <c r="AQW33" s="18"/>
      <c r="AQX33" s="18"/>
      <c r="AQY33" s="18"/>
      <c r="AQZ33" s="18"/>
      <c r="ARA33" s="18"/>
      <c r="ARB33" s="18"/>
      <c r="ARC33" s="18"/>
      <c r="ARD33" s="18"/>
      <c r="ARE33" s="18"/>
      <c r="ARF33" s="18"/>
      <c r="ARG33" s="18"/>
      <c r="ARH33" s="18"/>
      <c r="ARI33" s="18"/>
      <c r="ARJ33" s="18"/>
      <c r="ARK33" s="18"/>
      <c r="ARL33" s="18"/>
      <c r="ARM33" s="18"/>
      <c r="ARN33" s="18"/>
      <c r="ARO33" s="18"/>
      <c r="ARP33" s="18"/>
      <c r="ARQ33" s="18"/>
      <c r="ARR33" s="18"/>
      <c r="ARS33" s="18"/>
      <c r="ART33" s="18"/>
      <c r="ARU33" s="18"/>
      <c r="ARV33" s="18"/>
      <c r="ARW33" s="18"/>
      <c r="ARX33" s="18"/>
      <c r="ARY33" s="18"/>
      <c r="ARZ33" s="18"/>
      <c r="ASA33" s="18"/>
      <c r="ASB33" s="18"/>
      <c r="ASC33" s="18"/>
      <c r="ASD33" s="18"/>
      <c r="ASE33" s="18"/>
      <c r="ASF33" s="18"/>
      <c r="ASG33" s="18"/>
      <c r="ASH33" s="18"/>
      <c r="ASI33" s="18"/>
      <c r="ASJ33" s="18"/>
      <c r="ASK33" s="18"/>
      <c r="ASL33" s="18"/>
      <c r="ASM33" s="18"/>
      <c r="ASN33" s="18"/>
      <c r="ASO33" s="18"/>
      <c r="ASP33" s="18"/>
      <c r="ASQ33" s="18"/>
      <c r="ASR33" s="18"/>
      <c r="ASS33" s="18"/>
      <c r="AST33" s="18"/>
      <c r="ASU33" s="18"/>
      <c r="ASV33" s="18"/>
      <c r="ASW33" s="18"/>
      <c r="ASX33" s="18"/>
      <c r="ASY33" s="18"/>
      <c r="ASZ33" s="18"/>
      <c r="ATA33" s="18"/>
      <c r="ATB33" s="18"/>
      <c r="ATC33" s="18"/>
      <c r="ATD33" s="18"/>
      <c r="ATE33" s="18"/>
      <c r="ATF33" s="18"/>
      <c r="ATG33" s="18"/>
      <c r="ATH33" s="18"/>
      <c r="ATI33" s="18"/>
      <c r="ATJ33" s="18"/>
      <c r="ATK33" s="18"/>
      <c r="ATL33" s="18"/>
      <c r="ATM33" s="18"/>
      <c r="ATN33" s="18"/>
      <c r="ATO33" s="18"/>
      <c r="ATP33" s="18"/>
      <c r="ATQ33" s="18"/>
      <c r="ATR33" s="18"/>
      <c r="ATS33" s="18"/>
      <c r="ATT33" s="18"/>
      <c r="ATU33" s="18"/>
      <c r="ATV33" s="18"/>
      <c r="ATW33" s="18"/>
      <c r="ATX33" s="18"/>
      <c r="ATY33" s="18"/>
      <c r="ATZ33" s="18"/>
      <c r="AUA33" s="18"/>
      <c r="AUB33" s="18"/>
      <c r="AUC33" s="18"/>
      <c r="AUD33" s="18"/>
      <c r="AUE33" s="18"/>
      <c r="AUF33" s="18"/>
      <c r="AUG33" s="18"/>
      <c r="AUH33" s="18"/>
      <c r="AUI33" s="18"/>
      <c r="AUJ33" s="18"/>
      <c r="AUK33" s="18"/>
      <c r="AUL33" s="18"/>
      <c r="AUM33" s="18"/>
      <c r="AUN33" s="18"/>
      <c r="AUO33" s="18"/>
      <c r="AUP33" s="18"/>
      <c r="AUQ33" s="18"/>
      <c r="AUR33" s="18"/>
      <c r="AUS33" s="18"/>
      <c r="AUT33" s="18"/>
      <c r="AUU33" s="18"/>
      <c r="AUV33" s="18"/>
      <c r="AUW33" s="18"/>
      <c r="AUX33" s="18"/>
      <c r="AUY33" s="18"/>
      <c r="AUZ33" s="18"/>
      <c r="AVA33" s="18"/>
      <c r="AVB33" s="18"/>
      <c r="AVC33" s="18"/>
      <c r="AVD33" s="18"/>
      <c r="AVE33" s="18"/>
      <c r="AVF33" s="18"/>
      <c r="AVG33" s="18"/>
      <c r="AVH33" s="18"/>
      <c r="AVI33" s="18"/>
      <c r="AVJ33" s="18"/>
      <c r="AVK33" s="18"/>
      <c r="AVL33" s="18"/>
      <c r="AVM33" s="18"/>
      <c r="AVN33" s="18"/>
      <c r="AVO33" s="18"/>
      <c r="AVP33" s="18"/>
      <c r="AVQ33" s="18"/>
      <c r="AVR33" s="18"/>
      <c r="AVS33" s="18"/>
      <c r="AVT33" s="18"/>
      <c r="AVU33" s="18"/>
      <c r="AVV33" s="18"/>
      <c r="AVW33" s="18"/>
      <c r="AVX33" s="18"/>
      <c r="AVY33" s="18"/>
      <c r="AVZ33" s="18"/>
      <c r="AWA33" s="18"/>
      <c r="AWB33" s="18"/>
      <c r="AWC33" s="18"/>
      <c r="AWD33" s="18"/>
      <c r="AWE33" s="18"/>
      <c r="AWF33" s="18"/>
      <c r="AWG33" s="18"/>
      <c r="AWH33" s="18"/>
      <c r="AWI33" s="18"/>
      <c r="AWJ33" s="18"/>
      <c r="AWK33" s="18"/>
      <c r="AWL33" s="18"/>
      <c r="AWM33" s="18"/>
      <c r="AWN33" s="18"/>
      <c r="AWO33" s="18"/>
      <c r="AWP33" s="18"/>
      <c r="AWQ33" s="18"/>
      <c r="AWR33" s="18"/>
      <c r="AWS33" s="18"/>
      <c r="AWT33" s="18"/>
      <c r="AWU33" s="18"/>
      <c r="AWV33" s="18"/>
      <c r="AWW33" s="18"/>
      <c r="AWX33" s="18"/>
      <c r="AWY33" s="18"/>
      <c r="AWZ33" s="18"/>
      <c r="AXA33" s="18"/>
      <c r="AXB33" s="18"/>
      <c r="AXC33" s="18"/>
      <c r="AXD33" s="18"/>
      <c r="AXE33" s="18"/>
      <c r="AXF33" s="18"/>
      <c r="AXG33" s="18"/>
      <c r="AXH33" s="18"/>
      <c r="AXI33" s="18"/>
      <c r="AXJ33" s="18"/>
      <c r="AXK33" s="18"/>
      <c r="AXL33" s="18"/>
      <c r="AXM33" s="18"/>
      <c r="AXN33" s="18"/>
      <c r="AXO33" s="18"/>
      <c r="AXP33" s="18"/>
      <c r="AXQ33" s="18"/>
      <c r="AXR33" s="18"/>
      <c r="AXS33" s="18"/>
      <c r="AXT33" s="18"/>
      <c r="AXU33" s="18"/>
      <c r="AXV33" s="18"/>
      <c r="AXW33" s="18"/>
      <c r="AXX33" s="18"/>
      <c r="AXY33" s="18"/>
      <c r="AXZ33" s="18"/>
      <c r="AYA33" s="18"/>
      <c r="AYB33" s="18"/>
      <c r="AYC33" s="18"/>
      <c r="AYD33" s="18"/>
      <c r="AYE33" s="18"/>
      <c r="AYF33" s="18"/>
      <c r="AYG33" s="18"/>
      <c r="AYH33" s="18"/>
      <c r="AYI33" s="18"/>
      <c r="AYJ33" s="18"/>
      <c r="AYK33" s="18"/>
      <c r="AYL33" s="18"/>
      <c r="AYM33" s="18"/>
      <c r="AYN33" s="18"/>
      <c r="AYO33" s="18"/>
      <c r="AYP33" s="18"/>
      <c r="AYQ33" s="18"/>
      <c r="AYR33" s="18"/>
      <c r="AYS33" s="18"/>
      <c r="AYT33" s="18"/>
      <c r="AYU33" s="18"/>
      <c r="AYV33" s="18"/>
      <c r="AYW33" s="18"/>
      <c r="AYX33" s="18"/>
      <c r="AYY33" s="18"/>
      <c r="AYZ33" s="18"/>
      <c r="AZA33" s="18"/>
      <c r="AZB33" s="18"/>
      <c r="AZC33" s="18"/>
      <c r="AZD33" s="18"/>
      <c r="AZE33" s="18"/>
      <c r="AZF33" s="18"/>
      <c r="AZG33" s="18"/>
      <c r="AZH33" s="18"/>
      <c r="AZI33" s="18"/>
      <c r="AZJ33" s="18"/>
      <c r="AZK33" s="18"/>
      <c r="AZL33" s="18"/>
      <c r="AZM33" s="18"/>
      <c r="AZN33" s="18"/>
      <c r="AZO33" s="18"/>
      <c r="AZP33" s="18"/>
      <c r="AZQ33" s="18"/>
      <c r="AZR33" s="18"/>
      <c r="AZS33" s="18"/>
      <c r="AZT33" s="18"/>
      <c r="AZU33" s="18"/>
      <c r="AZV33" s="18"/>
      <c r="AZW33" s="18"/>
      <c r="AZX33" s="18"/>
      <c r="AZY33" s="18"/>
      <c r="AZZ33" s="18"/>
      <c r="BAA33" s="18"/>
      <c r="BAB33" s="18"/>
      <c r="BAC33" s="18"/>
      <c r="BAD33" s="18"/>
      <c r="BAE33" s="18"/>
      <c r="BAF33" s="18"/>
      <c r="BAG33" s="18"/>
      <c r="BAH33" s="18"/>
      <c r="BAI33" s="18"/>
      <c r="BAJ33" s="18"/>
      <c r="BAK33" s="18"/>
      <c r="BAL33" s="18"/>
      <c r="BAM33" s="18"/>
      <c r="BAN33" s="18"/>
      <c r="BAO33" s="18"/>
      <c r="BAP33" s="18"/>
      <c r="BAQ33" s="18"/>
      <c r="BAR33" s="18"/>
      <c r="BAS33" s="18"/>
      <c r="BAT33" s="18"/>
      <c r="BAU33" s="18"/>
      <c r="BAV33" s="18"/>
      <c r="BAW33" s="18"/>
      <c r="BAX33" s="18"/>
      <c r="BAY33" s="18"/>
      <c r="BAZ33" s="18"/>
      <c r="BBA33" s="18"/>
      <c r="BBB33" s="18"/>
      <c r="BBC33" s="18"/>
      <c r="BBD33" s="18"/>
      <c r="BBE33" s="18"/>
      <c r="BBF33" s="18"/>
      <c r="BBG33" s="18"/>
      <c r="BBH33" s="18"/>
      <c r="BBI33" s="18"/>
      <c r="BBJ33" s="18"/>
      <c r="BBK33" s="18"/>
      <c r="BBL33" s="18"/>
      <c r="BBM33" s="18"/>
      <c r="BBN33" s="18"/>
      <c r="BBO33" s="18"/>
      <c r="BBP33" s="18"/>
      <c r="BBQ33" s="18"/>
      <c r="BBR33" s="18"/>
      <c r="BBS33" s="18"/>
      <c r="BBT33" s="18"/>
      <c r="BBU33" s="18"/>
      <c r="BBV33" s="18"/>
      <c r="BBW33" s="18"/>
      <c r="BBX33" s="18"/>
      <c r="BBY33" s="18"/>
      <c r="BBZ33" s="18"/>
      <c r="BCA33" s="18"/>
      <c r="BCB33" s="18"/>
      <c r="BCC33" s="18"/>
      <c r="BCD33" s="18"/>
      <c r="BCE33" s="18"/>
      <c r="BCF33" s="18"/>
      <c r="BCG33" s="18"/>
      <c r="BCH33" s="18"/>
      <c r="BCI33" s="18"/>
      <c r="BCJ33" s="18"/>
      <c r="BCK33" s="18"/>
      <c r="BCL33" s="18"/>
      <c r="BCM33" s="18"/>
      <c r="BCN33" s="18"/>
      <c r="BCO33" s="18"/>
      <c r="BCP33" s="18"/>
      <c r="BCQ33" s="18"/>
      <c r="BCR33" s="18"/>
      <c r="BCS33" s="18"/>
      <c r="BCT33" s="18"/>
      <c r="BCU33" s="18"/>
      <c r="BCV33" s="18"/>
      <c r="BCW33" s="18"/>
      <c r="BCX33" s="18"/>
      <c r="BCY33" s="18"/>
      <c r="BCZ33" s="18"/>
      <c r="BDA33" s="18"/>
      <c r="BDB33" s="18"/>
      <c r="BDC33" s="18"/>
      <c r="BDD33" s="18"/>
      <c r="BDE33" s="18"/>
      <c r="BDF33" s="18"/>
      <c r="BDG33" s="18"/>
      <c r="BDH33" s="18"/>
      <c r="BDI33" s="18"/>
      <c r="BDJ33" s="18"/>
      <c r="BDK33" s="18"/>
      <c r="BDL33" s="18"/>
      <c r="BDM33" s="18"/>
      <c r="BDN33" s="18"/>
      <c r="BDO33" s="18"/>
      <c r="BDP33" s="18"/>
      <c r="BDQ33" s="18"/>
      <c r="BDR33" s="18"/>
      <c r="BDS33" s="18"/>
      <c r="BDT33" s="18"/>
      <c r="BDU33" s="18"/>
      <c r="BDV33" s="18"/>
      <c r="BDW33" s="18"/>
      <c r="BDX33" s="18"/>
      <c r="BDY33" s="18"/>
      <c r="BDZ33" s="18"/>
      <c r="BEA33" s="18"/>
      <c r="BEB33" s="18"/>
      <c r="BEC33" s="18"/>
      <c r="BED33" s="18"/>
      <c r="BEE33" s="18"/>
      <c r="BEF33" s="18"/>
      <c r="BEG33" s="18"/>
      <c r="BEH33" s="18"/>
      <c r="BEI33" s="18"/>
      <c r="BEJ33" s="18"/>
      <c r="BEK33" s="18"/>
      <c r="BEL33" s="18"/>
      <c r="BEM33" s="18"/>
      <c r="BEN33" s="18"/>
      <c r="BEO33" s="18"/>
      <c r="BEP33" s="18"/>
      <c r="BEQ33" s="18"/>
      <c r="BER33" s="18"/>
      <c r="BES33" s="18"/>
      <c r="BET33" s="18"/>
      <c r="BEU33" s="18"/>
      <c r="BEV33" s="18"/>
      <c r="BEW33" s="18"/>
      <c r="BEX33" s="18"/>
      <c r="BEY33" s="18"/>
      <c r="BEZ33" s="18"/>
      <c r="BFA33" s="18"/>
      <c r="BFB33" s="18"/>
      <c r="BFC33" s="18"/>
      <c r="BFD33" s="18"/>
      <c r="BFE33" s="18"/>
      <c r="BFF33" s="18"/>
      <c r="BFG33" s="18"/>
      <c r="BFH33" s="18"/>
      <c r="BFI33" s="18"/>
      <c r="BFJ33" s="18"/>
      <c r="BFK33" s="18"/>
      <c r="BFL33" s="18"/>
      <c r="BFM33" s="18"/>
      <c r="BFN33" s="18"/>
      <c r="BFO33" s="18"/>
      <c r="BFP33" s="18"/>
      <c r="BFQ33" s="18"/>
      <c r="BFR33" s="18"/>
      <c r="BFS33" s="18"/>
      <c r="BFT33" s="18"/>
      <c r="BFU33" s="18"/>
      <c r="BFV33" s="18"/>
      <c r="BFW33" s="18"/>
      <c r="BFX33" s="18"/>
      <c r="BFY33" s="18"/>
      <c r="BFZ33" s="18"/>
      <c r="BGA33" s="18"/>
      <c r="BGB33" s="18"/>
      <c r="BGC33" s="18"/>
      <c r="BGD33" s="18"/>
      <c r="BGE33" s="18"/>
      <c r="BGF33" s="18"/>
      <c r="BGG33" s="18"/>
      <c r="BGH33" s="18"/>
      <c r="BGI33" s="18"/>
      <c r="BGJ33" s="18"/>
      <c r="BGK33" s="18"/>
      <c r="BGL33" s="18"/>
      <c r="BGM33" s="18"/>
      <c r="BGN33" s="18"/>
      <c r="BGO33" s="18"/>
      <c r="BGP33" s="18"/>
      <c r="BGQ33" s="18"/>
      <c r="BGR33" s="18"/>
      <c r="BGS33" s="18"/>
      <c r="BGT33" s="18"/>
      <c r="BGU33" s="18"/>
      <c r="BGV33" s="18"/>
      <c r="BGW33" s="18"/>
      <c r="BGX33" s="18"/>
      <c r="BGY33" s="18"/>
      <c r="BGZ33" s="18"/>
      <c r="BHA33" s="18"/>
      <c r="BHB33" s="18"/>
      <c r="BHC33" s="18"/>
      <c r="BHD33" s="18"/>
      <c r="BHE33" s="18"/>
      <c r="BHF33" s="18"/>
      <c r="BHG33" s="18"/>
      <c r="BHH33" s="18"/>
      <c r="BHI33" s="18"/>
      <c r="BHJ33" s="18"/>
      <c r="BHK33" s="18"/>
      <c r="BHL33" s="18"/>
      <c r="BHM33" s="18"/>
      <c r="BHN33" s="18"/>
      <c r="BHO33" s="18"/>
      <c r="BHP33" s="18"/>
      <c r="BHQ33" s="18"/>
      <c r="BHR33" s="18"/>
      <c r="BHS33" s="18"/>
      <c r="BHT33" s="18"/>
      <c r="BHU33" s="18"/>
      <c r="BHV33" s="18"/>
      <c r="BHW33" s="18"/>
      <c r="BHX33" s="18"/>
      <c r="BHY33" s="18"/>
      <c r="BHZ33" s="18"/>
      <c r="BIA33" s="18"/>
      <c r="BIB33" s="18"/>
      <c r="BIC33" s="18"/>
      <c r="BID33" s="18"/>
      <c r="BIE33" s="18"/>
      <c r="BIF33" s="18"/>
      <c r="BIG33" s="18"/>
      <c r="BIH33" s="18"/>
      <c r="BII33" s="18"/>
      <c r="BIJ33" s="18"/>
      <c r="BIK33" s="18"/>
      <c r="BIL33" s="18"/>
      <c r="BIM33" s="18"/>
      <c r="BIN33" s="18"/>
      <c r="BIO33" s="18"/>
      <c r="BIP33" s="18"/>
      <c r="BIQ33" s="18"/>
      <c r="BIR33" s="18"/>
      <c r="BIS33" s="18"/>
      <c r="BIT33" s="18"/>
      <c r="BIU33" s="18"/>
      <c r="BIV33" s="18"/>
      <c r="BIW33" s="18"/>
      <c r="BIX33" s="18"/>
      <c r="BIY33" s="18"/>
      <c r="BIZ33" s="18"/>
      <c r="BJA33" s="18"/>
      <c r="BJB33" s="18"/>
      <c r="BJC33" s="18"/>
      <c r="BJD33" s="18"/>
      <c r="BJE33" s="18"/>
      <c r="BJF33" s="18"/>
      <c r="BJG33" s="18"/>
      <c r="BJH33" s="18"/>
      <c r="BJI33" s="18"/>
      <c r="BJJ33" s="18"/>
      <c r="BJK33" s="18"/>
      <c r="BJL33" s="18"/>
      <c r="BJM33" s="18"/>
      <c r="BJN33" s="18"/>
      <c r="BJO33" s="18"/>
      <c r="BJP33" s="18"/>
      <c r="BJQ33" s="18"/>
      <c r="BJR33" s="18"/>
      <c r="BJS33" s="18"/>
      <c r="BJT33" s="18"/>
      <c r="BJU33" s="18"/>
      <c r="BJV33" s="18"/>
      <c r="BJW33" s="18"/>
      <c r="BJX33" s="18"/>
      <c r="BJY33" s="18"/>
      <c r="BJZ33" s="18"/>
      <c r="BKA33" s="18"/>
      <c r="BKB33" s="18"/>
      <c r="BKC33" s="18"/>
      <c r="BKD33" s="18"/>
      <c r="BKE33" s="18"/>
      <c r="BKF33" s="18"/>
      <c r="BKG33" s="18"/>
      <c r="BKH33" s="18"/>
      <c r="BKI33" s="18"/>
      <c r="BKJ33" s="18"/>
      <c r="BKK33" s="18"/>
      <c r="BKL33" s="18"/>
      <c r="BKM33" s="18"/>
      <c r="BKN33" s="18"/>
      <c r="BKO33" s="18"/>
      <c r="BKP33" s="18"/>
      <c r="BKQ33" s="18"/>
      <c r="BKR33" s="18"/>
      <c r="BKS33" s="18"/>
      <c r="BKT33" s="18"/>
      <c r="BKU33" s="18"/>
      <c r="BKV33" s="18"/>
      <c r="BKW33" s="18"/>
      <c r="BKX33" s="18"/>
      <c r="BKY33" s="18"/>
      <c r="BKZ33" s="18"/>
      <c r="BLA33" s="18"/>
      <c r="BLB33" s="18"/>
      <c r="BLC33" s="18"/>
      <c r="BLD33" s="18"/>
      <c r="BLE33" s="18"/>
      <c r="BLF33" s="18"/>
      <c r="BLG33" s="18"/>
      <c r="BLH33" s="18"/>
      <c r="BLI33" s="18"/>
      <c r="BLJ33" s="18"/>
      <c r="BLK33" s="18"/>
      <c r="BLL33" s="18"/>
      <c r="BLM33" s="18"/>
      <c r="BLN33" s="18"/>
      <c r="BLO33" s="18"/>
      <c r="BLP33" s="18"/>
      <c r="BLQ33" s="18"/>
      <c r="BLR33" s="18"/>
      <c r="BLS33" s="18"/>
      <c r="BLT33" s="18"/>
      <c r="BLU33" s="18"/>
      <c r="BLV33" s="18"/>
      <c r="BLW33" s="18"/>
      <c r="BLX33" s="18"/>
      <c r="BLY33" s="18"/>
      <c r="BLZ33" s="18"/>
      <c r="BMA33" s="18"/>
      <c r="BMB33" s="18"/>
      <c r="BMC33" s="18"/>
      <c r="BMD33" s="18"/>
      <c r="BME33" s="18"/>
      <c r="BMF33" s="18"/>
      <c r="BMG33" s="18"/>
      <c r="BMH33" s="18"/>
      <c r="BMI33" s="18"/>
      <c r="BMJ33" s="18"/>
      <c r="BMK33" s="18"/>
      <c r="BML33" s="18"/>
      <c r="BMM33" s="18"/>
      <c r="BMN33" s="18"/>
      <c r="BMO33" s="18"/>
      <c r="BMP33" s="18"/>
      <c r="BMQ33" s="18"/>
      <c r="BMR33" s="18"/>
      <c r="BMS33" s="18"/>
      <c r="BMT33" s="18"/>
    </row>
    <row r="34" spans="1:1710" s="115" customFormat="1" ht="16.149999999999999" customHeight="1" x14ac:dyDescent="0.2">
      <c r="A34" s="304" t="s">
        <v>315</v>
      </c>
      <c r="B34" s="300">
        <v>590</v>
      </c>
      <c r="C34" s="349"/>
      <c r="D34" s="32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8"/>
      <c r="IU34" s="18"/>
      <c r="IV34" s="18"/>
      <c r="IW34" s="18"/>
      <c r="IX34" s="18"/>
      <c r="IY34" s="18"/>
      <c r="IZ34" s="18"/>
      <c r="JA34" s="18"/>
      <c r="JB34" s="18"/>
      <c r="JC34" s="18"/>
      <c r="JD34" s="18"/>
      <c r="JE34" s="18"/>
      <c r="JF34" s="18"/>
      <c r="JG34" s="18"/>
      <c r="JH34" s="18"/>
      <c r="JI34" s="18"/>
      <c r="JJ34" s="18"/>
      <c r="JK34" s="18"/>
      <c r="JL34" s="18"/>
      <c r="JM34" s="18"/>
      <c r="JN34" s="18"/>
      <c r="JO34" s="18"/>
      <c r="JP34" s="18"/>
      <c r="JQ34" s="18"/>
      <c r="JR34" s="18"/>
      <c r="JS34" s="18"/>
      <c r="JT34" s="18"/>
      <c r="JU34" s="18"/>
      <c r="JV34" s="18"/>
      <c r="JW34" s="18"/>
      <c r="JX34" s="18"/>
      <c r="JY34" s="18"/>
      <c r="JZ34" s="18"/>
      <c r="KA34" s="18"/>
      <c r="KB34" s="18"/>
      <c r="KC34" s="18"/>
      <c r="KD34" s="18"/>
      <c r="KE34" s="18"/>
      <c r="KF34" s="18"/>
      <c r="KG34" s="18"/>
      <c r="KH34" s="18"/>
      <c r="KI34" s="18"/>
      <c r="KJ34" s="18"/>
      <c r="KK34" s="18"/>
      <c r="KL34" s="18"/>
      <c r="KM34" s="18"/>
      <c r="KN34" s="18"/>
      <c r="KO34" s="18"/>
      <c r="KP34" s="18"/>
      <c r="KQ34" s="18"/>
      <c r="KR34" s="18"/>
      <c r="KS34" s="18"/>
      <c r="KT34" s="18"/>
      <c r="KU34" s="18"/>
      <c r="KV34" s="18"/>
      <c r="KW34" s="18"/>
      <c r="KX34" s="18"/>
      <c r="KY34" s="18"/>
      <c r="KZ34" s="18"/>
      <c r="LA34" s="18"/>
      <c r="LB34" s="18"/>
      <c r="LC34" s="18"/>
      <c r="LD34" s="18"/>
      <c r="LE34" s="18"/>
      <c r="LF34" s="18"/>
      <c r="LG34" s="18"/>
      <c r="LH34" s="18"/>
      <c r="LI34" s="18"/>
      <c r="LJ34" s="18"/>
      <c r="LK34" s="18"/>
      <c r="LL34" s="18"/>
      <c r="LM34" s="18"/>
      <c r="LN34" s="18"/>
      <c r="LO34" s="18"/>
      <c r="LP34" s="18"/>
      <c r="LQ34" s="18"/>
      <c r="LR34" s="18"/>
      <c r="LS34" s="18"/>
      <c r="LT34" s="18"/>
      <c r="LU34" s="18"/>
      <c r="LV34" s="18"/>
      <c r="LW34" s="18"/>
      <c r="LX34" s="18"/>
      <c r="LY34" s="18"/>
      <c r="LZ34" s="18"/>
      <c r="MA34" s="18"/>
      <c r="MB34" s="18"/>
      <c r="MC34" s="18"/>
      <c r="MD34" s="18"/>
      <c r="ME34" s="18"/>
      <c r="MF34" s="18"/>
      <c r="MG34" s="18"/>
      <c r="MH34" s="18"/>
      <c r="MI34" s="18"/>
      <c r="MJ34" s="18"/>
      <c r="MK34" s="18"/>
      <c r="ML34" s="18"/>
      <c r="MM34" s="18"/>
      <c r="MN34" s="18"/>
      <c r="MO34" s="18"/>
      <c r="MP34" s="18"/>
      <c r="MQ34" s="18"/>
      <c r="MR34" s="18"/>
      <c r="MS34" s="18"/>
      <c r="MT34" s="18"/>
      <c r="MU34" s="18"/>
      <c r="MV34" s="18"/>
      <c r="MW34" s="18"/>
      <c r="MX34" s="18"/>
      <c r="MY34" s="18"/>
      <c r="MZ34" s="18"/>
      <c r="NA34" s="18"/>
      <c r="NB34" s="18"/>
      <c r="NC34" s="18"/>
      <c r="ND34" s="18"/>
      <c r="NE34" s="18"/>
      <c r="NF34" s="18"/>
      <c r="NG34" s="18"/>
      <c r="NH34" s="18"/>
      <c r="NI34" s="18"/>
      <c r="NJ34" s="18"/>
      <c r="NK34" s="18"/>
      <c r="NL34" s="18"/>
      <c r="NM34" s="18"/>
      <c r="NN34" s="18"/>
      <c r="NO34" s="18"/>
      <c r="NP34" s="18"/>
      <c r="NQ34" s="18"/>
      <c r="NR34" s="18"/>
      <c r="NS34" s="18"/>
      <c r="NT34" s="18"/>
      <c r="NU34" s="18"/>
      <c r="NV34" s="18"/>
      <c r="NW34" s="18"/>
      <c r="NX34" s="18"/>
      <c r="NY34" s="18"/>
      <c r="NZ34" s="18"/>
      <c r="OA34" s="18"/>
      <c r="OB34" s="18"/>
      <c r="OC34" s="18"/>
      <c r="OD34" s="18"/>
      <c r="OE34" s="18"/>
      <c r="OF34" s="18"/>
      <c r="OG34" s="18"/>
      <c r="OH34" s="18"/>
      <c r="OI34" s="18"/>
      <c r="OJ34" s="18"/>
      <c r="OK34" s="18"/>
      <c r="OL34" s="18"/>
      <c r="OM34" s="18"/>
      <c r="ON34" s="18"/>
      <c r="OO34" s="18"/>
      <c r="OP34" s="18"/>
      <c r="OQ34" s="18"/>
      <c r="OR34" s="18"/>
      <c r="OS34" s="18"/>
      <c r="OT34" s="18"/>
      <c r="OU34" s="18"/>
      <c r="OV34" s="18"/>
      <c r="OW34" s="18"/>
      <c r="OX34" s="18"/>
      <c r="OY34" s="18"/>
      <c r="OZ34" s="18"/>
      <c r="PA34" s="18"/>
      <c r="PB34" s="18"/>
      <c r="PC34" s="18"/>
      <c r="PD34" s="18"/>
      <c r="PE34" s="18"/>
      <c r="PF34" s="18"/>
      <c r="PG34" s="18"/>
      <c r="PH34" s="18"/>
      <c r="PI34" s="18"/>
      <c r="PJ34" s="18"/>
      <c r="PK34" s="18"/>
      <c r="PL34" s="18"/>
      <c r="PM34" s="18"/>
      <c r="PN34" s="18"/>
      <c r="PO34" s="18"/>
      <c r="PP34" s="18"/>
      <c r="PQ34" s="18"/>
      <c r="PR34" s="18"/>
      <c r="PS34" s="18"/>
      <c r="PT34" s="18"/>
      <c r="PU34" s="18"/>
      <c r="PV34" s="18"/>
      <c r="PW34" s="18"/>
      <c r="PX34" s="18"/>
      <c r="PY34" s="18"/>
      <c r="PZ34" s="18"/>
      <c r="QA34" s="18"/>
      <c r="QB34" s="18"/>
      <c r="QC34" s="18"/>
      <c r="QD34" s="18"/>
      <c r="QE34" s="18"/>
      <c r="QF34" s="18"/>
      <c r="QG34" s="18"/>
      <c r="QH34" s="18"/>
      <c r="QI34" s="18"/>
      <c r="QJ34" s="18"/>
      <c r="QK34" s="18"/>
      <c r="QL34" s="18"/>
      <c r="QM34" s="18"/>
      <c r="QN34" s="18"/>
      <c r="QO34" s="18"/>
      <c r="QP34" s="18"/>
      <c r="QQ34" s="18"/>
      <c r="QR34" s="18"/>
      <c r="QS34" s="18"/>
      <c r="QT34" s="18"/>
      <c r="QU34" s="18"/>
      <c r="QV34" s="18"/>
      <c r="QW34" s="18"/>
      <c r="QX34" s="18"/>
      <c r="QY34" s="18"/>
      <c r="QZ34" s="18"/>
      <c r="RA34" s="18"/>
      <c r="RB34" s="18"/>
      <c r="RC34" s="18"/>
      <c r="RD34" s="18"/>
      <c r="RE34" s="18"/>
      <c r="RF34" s="18"/>
      <c r="RG34" s="18"/>
      <c r="RH34" s="18"/>
      <c r="RI34" s="18"/>
      <c r="RJ34" s="18"/>
      <c r="RK34" s="18"/>
      <c r="RL34" s="18"/>
      <c r="RM34" s="18"/>
      <c r="RN34" s="18"/>
      <c r="RO34" s="18"/>
      <c r="RP34" s="18"/>
      <c r="RQ34" s="18"/>
      <c r="RR34" s="18"/>
      <c r="RS34" s="18"/>
      <c r="RT34" s="18"/>
      <c r="RU34" s="18"/>
      <c r="RV34" s="18"/>
      <c r="RW34" s="18"/>
      <c r="RX34" s="18"/>
      <c r="RY34" s="18"/>
      <c r="RZ34" s="18"/>
      <c r="SA34" s="18"/>
      <c r="SB34" s="18"/>
      <c r="SC34" s="18"/>
      <c r="SD34" s="18"/>
      <c r="SE34" s="18"/>
      <c r="SF34" s="18"/>
      <c r="SG34" s="18"/>
      <c r="SH34" s="18"/>
      <c r="SI34" s="18"/>
      <c r="SJ34" s="18"/>
      <c r="SK34" s="18"/>
      <c r="SL34" s="18"/>
      <c r="SM34" s="18"/>
      <c r="SN34" s="18"/>
      <c r="SO34" s="18"/>
      <c r="SP34" s="18"/>
      <c r="SQ34" s="18"/>
      <c r="SR34" s="18"/>
      <c r="SS34" s="18"/>
      <c r="ST34" s="18"/>
      <c r="SU34" s="18"/>
      <c r="SV34" s="18"/>
      <c r="SW34" s="18"/>
      <c r="SX34" s="18"/>
      <c r="SY34" s="18"/>
      <c r="SZ34" s="18"/>
      <c r="TA34" s="18"/>
      <c r="TB34" s="18"/>
      <c r="TC34" s="18"/>
      <c r="TD34" s="18"/>
      <c r="TE34" s="18"/>
      <c r="TF34" s="18"/>
      <c r="TG34" s="18"/>
      <c r="TH34" s="18"/>
      <c r="TI34" s="18"/>
      <c r="TJ34" s="18"/>
      <c r="TK34" s="18"/>
      <c r="TL34" s="18"/>
      <c r="TM34" s="18"/>
      <c r="TN34" s="18"/>
      <c r="TO34" s="18"/>
      <c r="TP34" s="18"/>
      <c r="TQ34" s="18"/>
      <c r="TR34" s="18"/>
      <c r="TS34" s="18"/>
      <c r="TT34" s="18"/>
      <c r="TU34" s="18"/>
      <c r="TV34" s="18"/>
      <c r="TW34" s="18"/>
      <c r="TX34" s="18"/>
      <c r="TY34" s="18"/>
      <c r="TZ34" s="18"/>
      <c r="UA34" s="18"/>
      <c r="UB34" s="18"/>
      <c r="UC34" s="18"/>
      <c r="UD34" s="18"/>
      <c r="UE34" s="18"/>
      <c r="UF34" s="18"/>
      <c r="UG34" s="18"/>
      <c r="UH34" s="18"/>
      <c r="UI34" s="18"/>
      <c r="UJ34" s="18"/>
      <c r="UK34" s="18"/>
      <c r="UL34" s="18"/>
      <c r="UM34" s="18"/>
      <c r="UN34" s="18"/>
      <c r="UO34" s="18"/>
      <c r="UP34" s="18"/>
      <c r="UQ34" s="18"/>
      <c r="UR34" s="18"/>
      <c r="US34" s="18"/>
      <c r="UT34" s="18"/>
      <c r="UU34" s="18"/>
      <c r="UV34" s="18"/>
      <c r="UW34" s="18"/>
      <c r="UX34" s="18"/>
      <c r="UY34" s="18"/>
      <c r="UZ34" s="18"/>
      <c r="VA34" s="18"/>
      <c r="VB34" s="18"/>
      <c r="VC34" s="18"/>
      <c r="VD34" s="18"/>
      <c r="VE34" s="18"/>
      <c r="VF34" s="18"/>
      <c r="VG34" s="18"/>
      <c r="VH34" s="18"/>
      <c r="VI34" s="18"/>
      <c r="VJ34" s="18"/>
      <c r="VK34" s="18"/>
      <c r="VL34" s="18"/>
      <c r="VM34" s="18"/>
      <c r="VN34" s="18"/>
      <c r="VO34" s="18"/>
      <c r="VP34" s="18"/>
      <c r="VQ34" s="18"/>
      <c r="VR34" s="18"/>
      <c r="VS34" s="18"/>
      <c r="VT34" s="18"/>
      <c r="VU34" s="18"/>
      <c r="VV34" s="18"/>
      <c r="VW34" s="18"/>
      <c r="VX34" s="18"/>
      <c r="VY34" s="18"/>
      <c r="VZ34" s="18"/>
      <c r="WA34" s="18"/>
      <c r="WB34" s="18"/>
      <c r="WC34" s="18"/>
      <c r="WD34" s="18"/>
      <c r="WE34" s="18"/>
      <c r="WF34" s="18"/>
      <c r="WG34" s="18"/>
      <c r="WH34" s="18"/>
      <c r="WI34" s="18"/>
      <c r="WJ34" s="18"/>
      <c r="WK34" s="18"/>
      <c r="WL34" s="18"/>
      <c r="WM34" s="18"/>
      <c r="WN34" s="18"/>
      <c r="WO34" s="18"/>
      <c r="WP34" s="18"/>
      <c r="WQ34" s="18"/>
      <c r="WR34" s="18"/>
      <c r="WS34" s="18"/>
      <c r="WT34" s="18"/>
      <c r="WU34" s="18"/>
      <c r="WV34" s="18"/>
      <c r="WW34" s="18"/>
      <c r="WX34" s="18"/>
      <c r="WY34" s="18"/>
      <c r="WZ34" s="18"/>
      <c r="XA34" s="18"/>
      <c r="XB34" s="18"/>
      <c r="XC34" s="18"/>
      <c r="XD34" s="18"/>
      <c r="XE34" s="18"/>
      <c r="XF34" s="18"/>
      <c r="XG34" s="18"/>
      <c r="XH34" s="18"/>
      <c r="XI34" s="18"/>
      <c r="XJ34" s="18"/>
      <c r="XK34" s="18"/>
      <c r="XL34" s="18"/>
      <c r="XM34" s="18"/>
      <c r="XN34" s="18"/>
      <c r="XO34" s="18"/>
      <c r="XP34" s="18"/>
      <c r="XQ34" s="18"/>
      <c r="XR34" s="18"/>
      <c r="XS34" s="18"/>
      <c r="XT34" s="18"/>
      <c r="XU34" s="18"/>
      <c r="XV34" s="18"/>
      <c r="XW34" s="18"/>
      <c r="XX34" s="18"/>
      <c r="XY34" s="18"/>
      <c r="XZ34" s="18"/>
      <c r="YA34" s="18"/>
      <c r="YB34" s="18"/>
      <c r="YC34" s="18"/>
      <c r="YD34" s="18"/>
      <c r="YE34" s="18"/>
      <c r="YF34" s="18"/>
      <c r="YG34" s="18"/>
      <c r="YH34" s="18"/>
      <c r="YI34" s="18"/>
      <c r="YJ34" s="18"/>
      <c r="YK34" s="18"/>
      <c r="YL34" s="18"/>
      <c r="YM34" s="18"/>
      <c r="YN34" s="18"/>
      <c r="YO34" s="18"/>
      <c r="YP34" s="18"/>
      <c r="YQ34" s="18"/>
      <c r="YR34" s="18"/>
      <c r="YS34" s="18"/>
      <c r="YT34" s="18"/>
      <c r="YU34" s="18"/>
      <c r="YV34" s="18"/>
      <c r="YW34" s="18"/>
      <c r="YX34" s="18"/>
      <c r="YY34" s="18"/>
      <c r="YZ34" s="18"/>
      <c r="ZA34" s="18"/>
      <c r="ZB34" s="18"/>
      <c r="ZC34" s="18"/>
      <c r="ZD34" s="18"/>
      <c r="ZE34" s="18"/>
      <c r="ZF34" s="18"/>
      <c r="ZG34" s="18"/>
      <c r="ZH34" s="18"/>
      <c r="ZI34" s="18"/>
      <c r="ZJ34" s="18"/>
      <c r="ZK34" s="18"/>
      <c r="ZL34" s="18"/>
      <c r="ZM34" s="18"/>
      <c r="ZN34" s="18"/>
      <c r="ZO34" s="18"/>
      <c r="ZP34" s="18"/>
      <c r="ZQ34" s="18"/>
      <c r="ZR34" s="18"/>
      <c r="ZS34" s="18"/>
      <c r="ZT34" s="18"/>
      <c r="ZU34" s="18"/>
      <c r="ZV34" s="18"/>
      <c r="ZW34" s="18"/>
      <c r="ZX34" s="18"/>
      <c r="ZY34" s="18"/>
      <c r="ZZ34" s="18"/>
      <c r="AAA34" s="18"/>
      <c r="AAB34" s="18"/>
      <c r="AAC34" s="18"/>
      <c r="AAD34" s="18"/>
      <c r="AAE34" s="18"/>
      <c r="AAF34" s="18"/>
      <c r="AAG34" s="18"/>
      <c r="AAH34" s="18"/>
      <c r="AAI34" s="18"/>
      <c r="AAJ34" s="18"/>
      <c r="AAK34" s="18"/>
      <c r="AAL34" s="18"/>
      <c r="AAM34" s="18"/>
      <c r="AAN34" s="18"/>
      <c r="AAO34" s="18"/>
      <c r="AAP34" s="18"/>
      <c r="AAQ34" s="18"/>
      <c r="AAR34" s="18"/>
      <c r="AAS34" s="18"/>
      <c r="AAT34" s="18"/>
      <c r="AAU34" s="18"/>
      <c r="AAV34" s="18"/>
      <c r="AAW34" s="18"/>
      <c r="AAX34" s="18"/>
      <c r="AAY34" s="18"/>
      <c r="AAZ34" s="18"/>
      <c r="ABA34" s="18"/>
      <c r="ABB34" s="18"/>
      <c r="ABC34" s="18"/>
      <c r="ABD34" s="18"/>
      <c r="ABE34" s="18"/>
      <c r="ABF34" s="18"/>
      <c r="ABG34" s="18"/>
      <c r="ABH34" s="18"/>
      <c r="ABI34" s="18"/>
      <c r="ABJ34" s="18"/>
      <c r="ABK34" s="18"/>
      <c r="ABL34" s="18"/>
      <c r="ABM34" s="18"/>
      <c r="ABN34" s="18"/>
      <c r="ABO34" s="18"/>
      <c r="ABP34" s="18"/>
      <c r="ABQ34" s="18"/>
      <c r="ABR34" s="18"/>
      <c r="ABS34" s="18"/>
      <c r="ABT34" s="18"/>
      <c r="ABU34" s="18"/>
      <c r="ABV34" s="18"/>
      <c r="ABW34" s="18"/>
      <c r="ABX34" s="18"/>
      <c r="ABY34" s="18"/>
      <c r="ABZ34" s="18"/>
      <c r="ACA34" s="18"/>
      <c r="ACB34" s="18"/>
      <c r="ACC34" s="18"/>
      <c r="ACD34" s="18"/>
      <c r="ACE34" s="18"/>
      <c r="ACF34" s="18"/>
      <c r="ACG34" s="18"/>
      <c r="ACH34" s="18"/>
      <c r="ACI34" s="18"/>
      <c r="ACJ34" s="18"/>
      <c r="ACK34" s="18"/>
      <c r="ACL34" s="18"/>
      <c r="ACM34" s="18"/>
      <c r="ACN34" s="18"/>
      <c r="ACO34" s="18"/>
      <c r="ACP34" s="18"/>
      <c r="ACQ34" s="18"/>
      <c r="ACR34" s="18"/>
      <c r="ACS34" s="18"/>
      <c r="ACT34" s="18"/>
      <c r="ACU34" s="18"/>
      <c r="ACV34" s="18"/>
      <c r="ACW34" s="18"/>
      <c r="ACX34" s="18"/>
      <c r="ACY34" s="18"/>
      <c r="ACZ34" s="18"/>
      <c r="ADA34" s="18"/>
      <c r="ADB34" s="18"/>
      <c r="ADC34" s="18"/>
      <c r="ADD34" s="18"/>
      <c r="ADE34" s="18"/>
      <c r="ADF34" s="18"/>
      <c r="ADG34" s="18"/>
      <c r="ADH34" s="18"/>
      <c r="ADI34" s="18"/>
      <c r="ADJ34" s="18"/>
      <c r="ADK34" s="18"/>
      <c r="ADL34" s="18"/>
      <c r="ADM34" s="18"/>
      <c r="ADN34" s="18"/>
      <c r="ADO34" s="18"/>
      <c r="ADP34" s="18"/>
      <c r="ADQ34" s="18"/>
      <c r="ADR34" s="18"/>
      <c r="ADS34" s="18"/>
      <c r="ADT34" s="18"/>
      <c r="ADU34" s="18"/>
      <c r="ADV34" s="18"/>
      <c r="ADW34" s="18"/>
      <c r="ADX34" s="18"/>
      <c r="ADY34" s="18"/>
      <c r="ADZ34" s="18"/>
      <c r="AEA34" s="18"/>
      <c r="AEB34" s="18"/>
      <c r="AEC34" s="18"/>
      <c r="AED34" s="18"/>
      <c r="AEE34" s="18"/>
      <c r="AEF34" s="18"/>
      <c r="AEG34" s="18"/>
      <c r="AEH34" s="18"/>
      <c r="AEI34" s="18"/>
      <c r="AEJ34" s="18"/>
      <c r="AEK34" s="18"/>
      <c r="AEL34" s="18"/>
      <c r="AEM34" s="18"/>
      <c r="AEN34" s="18"/>
      <c r="AEO34" s="18"/>
      <c r="AEP34" s="18"/>
      <c r="AEQ34" s="18"/>
      <c r="AER34" s="18"/>
      <c r="AES34" s="18"/>
      <c r="AET34" s="18"/>
      <c r="AEU34" s="18"/>
      <c r="AEV34" s="18"/>
      <c r="AEW34" s="18"/>
      <c r="AEX34" s="18"/>
      <c r="AEY34" s="18"/>
      <c r="AEZ34" s="18"/>
      <c r="AFA34" s="18"/>
      <c r="AFB34" s="18"/>
      <c r="AFC34" s="18"/>
      <c r="AFD34" s="18"/>
      <c r="AFE34" s="18"/>
      <c r="AFF34" s="18"/>
      <c r="AFG34" s="18"/>
      <c r="AFH34" s="18"/>
      <c r="AFI34" s="18"/>
      <c r="AFJ34" s="18"/>
      <c r="AFK34" s="18"/>
      <c r="AFL34" s="18"/>
      <c r="AFM34" s="18"/>
      <c r="AFN34" s="18"/>
      <c r="AFO34" s="18"/>
      <c r="AFP34" s="18"/>
      <c r="AFQ34" s="18"/>
      <c r="AFR34" s="18"/>
      <c r="AFS34" s="18"/>
      <c r="AFT34" s="18"/>
      <c r="AFU34" s="18"/>
      <c r="AFV34" s="18"/>
      <c r="AFW34" s="18"/>
      <c r="AFX34" s="18"/>
      <c r="AFY34" s="18"/>
      <c r="AFZ34" s="18"/>
      <c r="AGA34" s="18"/>
      <c r="AGB34" s="18"/>
      <c r="AGC34" s="18"/>
      <c r="AGD34" s="18"/>
      <c r="AGE34" s="18"/>
      <c r="AGF34" s="18"/>
      <c r="AGG34" s="18"/>
      <c r="AGH34" s="18"/>
      <c r="AGI34" s="18"/>
      <c r="AGJ34" s="18"/>
      <c r="AGK34" s="18"/>
      <c r="AGL34" s="18"/>
      <c r="AGM34" s="18"/>
      <c r="AGN34" s="18"/>
      <c r="AGO34" s="18"/>
      <c r="AGP34" s="18"/>
      <c r="AGQ34" s="18"/>
      <c r="AGR34" s="18"/>
      <c r="AGS34" s="18"/>
      <c r="AGT34" s="18"/>
      <c r="AGU34" s="18"/>
      <c r="AGV34" s="18"/>
      <c r="AGW34" s="18"/>
      <c r="AGX34" s="18"/>
      <c r="AGY34" s="18"/>
      <c r="AGZ34" s="18"/>
      <c r="AHA34" s="18"/>
      <c r="AHB34" s="18"/>
      <c r="AHC34" s="18"/>
      <c r="AHD34" s="18"/>
      <c r="AHE34" s="18"/>
      <c r="AHF34" s="18"/>
      <c r="AHG34" s="18"/>
      <c r="AHH34" s="18"/>
      <c r="AHI34" s="18"/>
      <c r="AHJ34" s="18"/>
      <c r="AHK34" s="18"/>
      <c r="AHL34" s="18"/>
      <c r="AHM34" s="18"/>
      <c r="AHN34" s="18"/>
      <c r="AHO34" s="18"/>
      <c r="AHP34" s="18"/>
      <c r="AHQ34" s="18"/>
      <c r="AHR34" s="18"/>
      <c r="AHS34" s="18"/>
      <c r="AHT34" s="18"/>
      <c r="AHU34" s="18"/>
      <c r="AHV34" s="18"/>
      <c r="AHW34" s="18"/>
      <c r="AHX34" s="18"/>
      <c r="AHY34" s="18"/>
      <c r="AHZ34" s="18"/>
      <c r="AIA34" s="18"/>
      <c r="AIB34" s="18"/>
      <c r="AIC34" s="18"/>
      <c r="AID34" s="18"/>
      <c r="AIE34" s="18"/>
      <c r="AIF34" s="18"/>
      <c r="AIG34" s="18"/>
      <c r="AIH34" s="18"/>
      <c r="AII34" s="18"/>
      <c r="AIJ34" s="18"/>
      <c r="AIK34" s="18"/>
      <c r="AIL34" s="18"/>
      <c r="AIM34" s="18"/>
      <c r="AIN34" s="18"/>
      <c r="AIO34" s="18"/>
      <c r="AIP34" s="18"/>
      <c r="AIQ34" s="18"/>
      <c r="AIR34" s="18"/>
      <c r="AIS34" s="18"/>
      <c r="AIT34" s="18"/>
      <c r="AIU34" s="18"/>
      <c r="AIV34" s="18"/>
      <c r="AIW34" s="18"/>
      <c r="AIX34" s="18"/>
      <c r="AIY34" s="18"/>
      <c r="AIZ34" s="18"/>
      <c r="AJA34" s="18"/>
      <c r="AJB34" s="18"/>
      <c r="AJC34" s="18"/>
      <c r="AJD34" s="18"/>
      <c r="AJE34" s="18"/>
      <c r="AJF34" s="18"/>
      <c r="AJG34" s="18"/>
      <c r="AJH34" s="18"/>
      <c r="AJI34" s="18"/>
      <c r="AJJ34" s="18"/>
      <c r="AJK34" s="18"/>
      <c r="AJL34" s="18"/>
      <c r="AJM34" s="18"/>
      <c r="AJN34" s="18"/>
      <c r="AJO34" s="18"/>
      <c r="AJP34" s="18"/>
      <c r="AJQ34" s="18"/>
      <c r="AJR34" s="18"/>
      <c r="AJS34" s="18"/>
      <c r="AJT34" s="18"/>
      <c r="AJU34" s="18"/>
      <c r="AJV34" s="18"/>
      <c r="AJW34" s="18"/>
      <c r="AJX34" s="18"/>
      <c r="AJY34" s="18"/>
      <c r="AJZ34" s="18"/>
      <c r="AKA34" s="18"/>
      <c r="AKB34" s="18"/>
      <c r="AKC34" s="18"/>
      <c r="AKD34" s="18"/>
      <c r="AKE34" s="18"/>
      <c r="AKF34" s="18"/>
      <c r="AKG34" s="18"/>
      <c r="AKH34" s="18"/>
      <c r="AKI34" s="18"/>
      <c r="AKJ34" s="18"/>
      <c r="AKK34" s="18"/>
      <c r="AKL34" s="18"/>
      <c r="AKM34" s="18"/>
      <c r="AKN34" s="18"/>
      <c r="AKO34" s="18"/>
      <c r="AKP34" s="18"/>
      <c r="AKQ34" s="18"/>
      <c r="AKR34" s="18"/>
      <c r="AKS34" s="18"/>
      <c r="AKT34" s="18"/>
      <c r="AKU34" s="18"/>
      <c r="AKV34" s="18"/>
      <c r="AKW34" s="18"/>
      <c r="AKX34" s="18"/>
      <c r="AKY34" s="18"/>
      <c r="AKZ34" s="18"/>
      <c r="ALA34" s="18"/>
      <c r="ALB34" s="18"/>
      <c r="ALC34" s="18"/>
      <c r="ALD34" s="18"/>
      <c r="ALE34" s="18"/>
      <c r="ALF34" s="18"/>
      <c r="ALG34" s="18"/>
      <c r="ALH34" s="18"/>
      <c r="ALI34" s="18"/>
      <c r="ALJ34" s="18"/>
      <c r="ALK34" s="18"/>
      <c r="ALL34" s="18"/>
      <c r="ALM34" s="18"/>
      <c r="ALN34" s="18"/>
      <c r="ALO34" s="18"/>
      <c r="ALP34" s="18"/>
      <c r="ALQ34" s="18"/>
      <c r="ALR34" s="18"/>
      <c r="ALS34" s="18"/>
      <c r="ALT34" s="18"/>
      <c r="ALU34" s="18"/>
      <c r="ALV34" s="18"/>
      <c r="ALW34" s="18"/>
      <c r="ALX34" s="18"/>
      <c r="ALY34" s="18"/>
      <c r="ALZ34" s="18"/>
      <c r="AMA34" s="18"/>
      <c r="AMB34" s="18"/>
      <c r="AMC34" s="18"/>
      <c r="AMD34" s="18"/>
      <c r="AME34" s="18"/>
      <c r="AMF34" s="18"/>
      <c r="AMG34" s="18"/>
      <c r="AMH34" s="18"/>
      <c r="AMI34" s="18"/>
      <c r="AMJ34" s="18"/>
      <c r="AMK34" s="18"/>
      <c r="AML34" s="18"/>
      <c r="AMM34" s="18"/>
      <c r="AMN34" s="18"/>
      <c r="AMO34" s="18"/>
      <c r="AMP34" s="18"/>
      <c r="AMQ34" s="18"/>
      <c r="AMR34" s="18"/>
      <c r="AMS34" s="18"/>
      <c r="AMT34" s="18"/>
      <c r="AMU34" s="18"/>
      <c r="AMV34" s="18"/>
      <c r="AMW34" s="18"/>
      <c r="AMX34" s="18"/>
      <c r="AMY34" s="18"/>
      <c r="AMZ34" s="18"/>
      <c r="ANA34" s="18"/>
      <c r="ANB34" s="18"/>
      <c r="ANC34" s="18"/>
      <c r="AND34" s="18"/>
      <c r="ANE34" s="18"/>
      <c r="ANF34" s="18"/>
      <c r="ANG34" s="18"/>
      <c r="ANH34" s="18"/>
      <c r="ANI34" s="18"/>
      <c r="ANJ34" s="18"/>
      <c r="ANK34" s="18"/>
      <c r="ANL34" s="18"/>
      <c r="ANM34" s="18"/>
      <c r="ANN34" s="18"/>
      <c r="ANO34" s="18"/>
      <c r="ANP34" s="18"/>
      <c r="ANQ34" s="18"/>
      <c r="ANR34" s="18"/>
      <c r="ANS34" s="18"/>
      <c r="ANT34" s="18"/>
      <c r="ANU34" s="18"/>
      <c r="ANV34" s="18"/>
      <c r="ANW34" s="18"/>
      <c r="ANX34" s="18"/>
      <c r="ANY34" s="18"/>
      <c r="ANZ34" s="18"/>
      <c r="AOA34" s="18"/>
      <c r="AOB34" s="18"/>
      <c r="AOC34" s="18"/>
      <c r="AOD34" s="18"/>
      <c r="AOE34" s="18"/>
      <c r="AOF34" s="18"/>
      <c r="AOG34" s="18"/>
      <c r="AOH34" s="18"/>
      <c r="AOI34" s="18"/>
      <c r="AOJ34" s="18"/>
      <c r="AOK34" s="18"/>
      <c r="AOL34" s="18"/>
      <c r="AOM34" s="18"/>
      <c r="AON34" s="18"/>
      <c r="AOO34" s="18"/>
      <c r="AOP34" s="18"/>
      <c r="AOQ34" s="18"/>
      <c r="AOR34" s="18"/>
      <c r="AOS34" s="18"/>
      <c r="AOT34" s="18"/>
      <c r="AOU34" s="18"/>
      <c r="AOV34" s="18"/>
      <c r="AOW34" s="18"/>
      <c r="AOX34" s="18"/>
      <c r="AOY34" s="18"/>
      <c r="AOZ34" s="18"/>
      <c r="APA34" s="18"/>
      <c r="APB34" s="18"/>
      <c r="APC34" s="18"/>
      <c r="APD34" s="18"/>
      <c r="APE34" s="18"/>
      <c r="APF34" s="18"/>
      <c r="APG34" s="18"/>
      <c r="APH34" s="18"/>
      <c r="API34" s="18"/>
      <c r="APJ34" s="18"/>
      <c r="APK34" s="18"/>
      <c r="APL34" s="18"/>
      <c r="APM34" s="18"/>
      <c r="APN34" s="18"/>
      <c r="APO34" s="18"/>
      <c r="APP34" s="18"/>
      <c r="APQ34" s="18"/>
      <c r="APR34" s="18"/>
      <c r="APS34" s="18"/>
      <c r="APT34" s="18"/>
      <c r="APU34" s="18"/>
      <c r="APV34" s="18"/>
      <c r="APW34" s="18"/>
      <c r="APX34" s="18"/>
      <c r="APY34" s="18"/>
      <c r="APZ34" s="18"/>
      <c r="AQA34" s="18"/>
      <c r="AQB34" s="18"/>
      <c r="AQC34" s="18"/>
      <c r="AQD34" s="18"/>
      <c r="AQE34" s="18"/>
      <c r="AQF34" s="18"/>
      <c r="AQG34" s="18"/>
      <c r="AQH34" s="18"/>
      <c r="AQI34" s="18"/>
      <c r="AQJ34" s="18"/>
      <c r="AQK34" s="18"/>
      <c r="AQL34" s="18"/>
      <c r="AQM34" s="18"/>
      <c r="AQN34" s="18"/>
      <c r="AQO34" s="18"/>
      <c r="AQP34" s="18"/>
      <c r="AQQ34" s="18"/>
      <c r="AQR34" s="18"/>
      <c r="AQS34" s="18"/>
      <c r="AQT34" s="18"/>
      <c r="AQU34" s="18"/>
      <c r="AQV34" s="18"/>
      <c r="AQW34" s="18"/>
      <c r="AQX34" s="18"/>
      <c r="AQY34" s="18"/>
      <c r="AQZ34" s="18"/>
      <c r="ARA34" s="18"/>
      <c r="ARB34" s="18"/>
      <c r="ARC34" s="18"/>
      <c r="ARD34" s="18"/>
      <c r="ARE34" s="18"/>
      <c r="ARF34" s="18"/>
      <c r="ARG34" s="18"/>
      <c r="ARH34" s="18"/>
      <c r="ARI34" s="18"/>
      <c r="ARJ34" s="18"/>
      <c r="ARK34" s="18"/>
      <c r="ARL34" s="18"/>
      <c r="ARM34" s="18"/>
      <c r="ARN34" s="18"/>
      <c r="ARO34" s="18"/>
      <c r="ARP34" s="18"/>
      <c r="ARQ34" s="18"/>
      <c r="ARR34" s="18"/>
      <c r="ARS34" s="18"/>
      <c r="ART34" s="18"/>
      <c r="ARU34" s="18"/>
      <c r="ARV34" s="18"/>
      <c r="ARW34" s="18"/>
      <c r="ARX34" s="18"/>
      <c r="ARY34" s="18"/>
      <c r="ARZ34" s="18"/>
      <c r="ASA34" s="18"/>
      <c r="ASB34" s="18"/>
      <c r="ASC34" s="18"/>
      <c r="ASD34" s="18"/>
      <c r="ASE34" s="18"/>
      <c r="ASF34" s="18"/>
      <c r="ASG34" s="18"/>
      <c r="ASH34" s="18"/>
      <c r="ASI34" s="18"/>
      <c r="ASJ34" s="18"/>
      <c r="ASK34" s="18"/>
      <c r="ASL34" s="18"/>
      <c r="ASM34" s="18"/>
      <c r="ASN34" s="18"/>
      <c r="ASO34" s="18"/>
      <c r="ASP34" s="18"/>
      <c r="ASQ34" s="18"/>
      <c r="ASR34" s="18"/>
      <c r="ASS34" s="18"/>
      <c r="AST34" s="18"/>
      <c r="ASU34" s="18"/>
      <c r="ASV34" s="18"/>
      <c r="ASW34" s="18"/>
      <c r="ASX34" s="18"/>
      <c r="ASY34" s="18"/>
      <c r="ASZ34" s="18"/>
      <c r="ATA34" s="18"/>
      <c r="ATB34" s="18"/>
      <c r="ATC34" s="18"/>
      <c r="ATD34" s="18"/>
      <c r="ATE34" s="18"/>
      <c r="ATF34" s="18"/>
      <c r="ATG34" s="18"/>
      <c r="ATH34" s="18"/>
      <c r="ATI34" s="18"/>
      <c r="ATJ34" s="18"/>
      <c r="ATK34" s="18"/>
      <c r="ATL34" s="18"/>
      <c r="ATM34" s="18"/>
      <c r="ATN34" s="18"/>
      <c r="ATO34" s="18"/>
      <c r="ATP34" s="18"/>
      <c r="ATQ34" s="18"/>
      <c r="ATR34" s="18"/>
      <c r="ATS34" s="18"/>
      <c r="ATT34" s="18"/>
      <c r="ATU34" s="18"/>
      <c r="ATV34" s="18"/>
      <c r="ATW34" s="18"/>
      <c r="ATX34" s="18"/>
      <c r="ATY34" s="18"/>
      <c r="ATZ34" s="18"/>
      <c r="AUA34" s="18"/>
      <c r="AUB34" s="18"/>
      <c r="AUC34" s="18"/>
      <c r="AUD34" s="18"/>
      <c r="AUE34" s="18"/>
      <c r="AUF34" s="18"/>
      <c r="AUG34" s="18"/>
      <c r="AUH34" s="18"/>
      <c r="AUI34" s="18"/>
      <c r="AUJ34" s="18"/>
      <c r="AUK34" s="18"/>
      <c r="AUL34" s="18"/>
      <c r="AUM34" s="18"/>
      <c r="AUN34" s="18"/>
      <c r="AUO34" s="18"/>
      <c r="AUP34" s="18"/>
      <c r="AUQ34" s="18"/>
      <c r="AUR34" s="18"/>
      <c r="AUS34" s="18"/>
      <c r="AUT34" s="18"/>
      <c r="AUU34" s="18"/>
      <c r="AUV34" s="18"/>
      <c r="AUW34" s="18"/>
      <c r="AUX34" s="18"/>
      <c r="AUY34" s="18"/>
      <c r="AUZ34" s="18"/>
      <c r="AVA34" s="18"/>
      <c r="AVB34" s="18"/>
      <c r="AVC34" s="18"/>
      <c r="AVD34" s="18"/>
      <c r="AVE34" s="18"/>
      <c r="AVF34" s="18"/>
      <c r="AVG34" s="18"/>
      <c r="AVH34" s="18"/>
      <c r="AVI34" s="18"/>
      <c r="AVJ34" s="18"/>
      <c r="AVK34" s="18"/>
      <c r="AVL34" s="18"/>
      <c r="AVM34" s="18"/>
      <c r="AVN34" s="18"/>
      <c r="AVO34" s="18"/>
      <c r="AVP34" s="18"/>
      <c r="AVQ34" s="18"/>
      <c r="AVR34" s="18"/>
      <c r="AVS34" s="18"/>
      <c r="AVT34" s="18"/>
      <c r="AVU34" s="18"/>
      <c r="AVV34" s="18"/>
      <c r="AVW34" s="18"/>
      <c r="AVX34" s="18"/>
      <c r="AVY34" s="18"/>
      <c r="AVZ34" s="18"/>
      <c r="AWA34" s="18"/>
      <c r="AWB34" s="18"/>
      <c r="AWC34" s="18"/>
      <c r="AWD34" s="18"/>
      <c r="AWE34" s="18"/>
      <c r="AWF34" s="18"/>
      <c r="AWG34" s="18"/>
      <c r="AWH34" s="18"/>
      <c r="AWI34" s="18"/>
      <c r="AWJ34" s="18"/>
      <c r="AWK34" s="18"/>
      <c r="AWL34" s="18"/>
      <c r="AWM34" s="18"/>
      <c r="AWN34" s="18"/>
      <c r="AWO34" s="18"/>
      <c r="AWP34" s="18"/>
      <c r="AWQ34" s="18"/>
      <c r="AWR34" s="18"/>
      <c r="AWS34" s="18"/>
      <c r="AWT34" s="18"/>
      <c r="AWU34" s="18"/>
      <c r="AWV34" s="18"/>
      <c r="AWW34" s="18"/>
      <c r="AWX34" s="18"/>
      <c r="AWY34" s="18"/>
      <c r="AWZ34" s="18"/>
      <c r="AXA34" s="18"/>
      <c r="AXB34" s="18"/>
      <c r="AXC34" s="18"/>
      <c r="AXD34" s="18"/>
      <c r="AXE34" s="18"/>
      <c r="AXF34" s="18"/>
      <c r="AXG34" s="18"/>
      <c r="AXH34" s="18"/>
      <c r="AXI34" s="18"/>
      <c r="AXJ34" s="18"/>
      <c r="AXK34" s="18"/>
      <c r="AXL34" s="18"/>
      <c r="AXM34" s="18"/>
      <c r="AXN34" s="18"/>
      <c r="AXO34" s="18"/>
      <c r="AXP34" s="18"/>
      <c r="AXQ34" s="18"/>
      <c r="AXR34" s="18"/>
      <c r="AXS34" s="18"/>
      <c r="AXT34" s="18"/>
      <c r="AXU34" s="18"/>
      <c r="AXV34" s="18"/>
      <c r="AXW34" s="18"/>
      <c r="AXX34" s="18"/>
      <c r="AXY34" s="18"/>
      <c r="AXZ34" s="18"/>
      <c r="AYA34" s="18"/>
      <c r="AYB34" s="18"/>
      <c r="AYC34" s="18"/>
      <c r="AYD34" s="18"/>
      <c r="AYE34" s="18"/>
      <c r="AYF34" s="18"/>
      <c r="AYG34" s="18"/>
      <c r="AYH34" s="18"/>
      <c r="AYI34" s="18"/>
      <c r="AYJ34" s="18"/>
      <c r="AYK34" s="18"/>
      <c r="AYL34" s="18"/>
      <c r="AYM34" s="18"/>
      <c r="AYN34" s="18"/>
      <c r="AYO34" s="18"/>
      <c r="AYP34" s="18"/>
      <c r="AYQ34" s="18"/>
      <c r="AYR34" s="18"/>
      <c r="AYS34" s="18"/>
      <c r="AYT34" s="18"/>
      <c r="AYU34" s="18"/>
      <c r="AYV34" s="18"/>
      <c r="AYW34" s="18"/>
      <c r="AYX34" s="18"/>
      <c r="AYY34" s="18"/>
      <c r="AYZ34" s="18"/>
      <c r="AZA34" s="18"/>
      <c r="AZB34" s="18"/>
      <c r="AZC34" s="18"/>
      <c r="AZD34" s="18"/>
      <c r="AZE34" s="18"/>
      <c r="AZF34" s="18"/>
      <c r="AZG34" s="18"/>
      <c r="AZH34" s="18"/>
      <c r="AZI34" s="18"/>
      <c r="AZJ34" s="18"/>
      <c r="AZK34" s="18"/>
      <c r="AZL34" s="18"/>
      <c r="AZM34" s="18"/>
      <c r="AZN34" s="18"/>
      <c r="AZO34" s="18"/>
      <c r="AZP34" s="18"/>
      <c r="AZQ34" s="18"/>
      <c r="AZR34" s="18"/>
      <c r="AZS34" s="18"/>
      <c r="AZT34" s="18"/>
      <c r="AZU34" s="18"/>
      <c r="AZV34" s="18"/>
      <c r="AZW34" s="18"/>
      <c r="AZX34" s="18"/>
      <c r="AZY34" s="18"/>
      <c r="AZZ34" s="18"/>
      <c r="BAA34" s="18"/>
      <c r="BAB34" s="18"/>
      <c r="BAC34" s="18"/>
      <c r="BAD34" s="18"/>
      <c r="BAE34" s="18"/>
      <c r="BAF34" s="18"/>
      <c r="BAG34" s="18"/>
      <c r="BAH34" s="18"/>
      <c r="BAI34" s="18"/>
      <c r="BAJ34" s="18"/>
      <c r="BAK34" s="18"/>
      <c r="BAL34" s="18"/>
      <c r="BAM34" s="18"/>
      <c r="BAN34" s="18"/>
      <c r="BAO34" s="18"/>
      <c r="BAP34" s="18"/>
      <c r="BAQ34" s="18"/>
      <c r="BAR34" s="18"/>
      <c r="BAS34" s="18"/>
      <c r="BAT34" s="18"/>
      <c r="BAU34" s="18"/>
      <c r="BAV34" s="18"/>
      <c r="BAW34" s="18"/>
      <c r="BAX34" s="18"/>
      <c r="BAY34" s="18"/>
      <c r="BAZ34" s="18"/>
      <c r="BBA34" s="18"/>
      <c r="BBB34" s="18"/>
      <c r="BBC34" s="18"/>
      <c r="BBD34" s="18"/>
      <c r="BBE34" s="18"/>
      <c r="BBF34" s="18"/>
      <c r="BBG34" s="18"/>
      <c r="BBH34" s="18"/>
      <c r="BBI34" s="18"/>
      <c r="BBJ34" s="18"/>
      <c r="BBK34" s="18"/>
      <c r="BBL34" s="18"/>
      <c r="BBM34" s="18"/>
      <c r="BBN34" s="18"/>
      <c r="BBO34" s="18"/>
      <c r="BBP34" s="18"/>
      <c r="BBQ34" s="18"/>
      <c r="BBR34" s="18"/>
      <c r="BBS34" s="18"/>
      <c r="BBT34" s="18"/>
      <c r="BBU34" s="18"/>
      <c r="BBV34" s="18"/>
      <c r="BBW34" s="18"/>
      <c r="BBX34" s="18"/>
      <c r="BBY34" s="18"/>
      <c r="BBZ34" s="18"/>
      <c r="BCA34" s="18"/>
      <c r="BCB34" s="18"/>
      <c r="BCC34" s="18"/>
      <c r="BCD34" s="18"/>
      <c r="BCE34" s="18"/>
      <c r="BCF34" s="18"/>
      <c r="BCG34" s="18"/>
      <c r="BCH34" s="18"/>
      <c r="BCI34" s="18"/>
      <c r="BCJ34" s="18"/>
      <c r="BCK34" s="18"/>
      <c r="BCL34" s="18"/>
      <c r="BCM34" s="18"/>
      <c r="BCN34" s="18"/>
      <c r="BCO34" s="18"/>
      <c r="BCP34" s="18"/>
      <c r="BCQ34" s="18"/>
      <c r="BCR34" s="18"/>
      <c r="BCS34" s="18"/>
      <c r="BCT34" s="18"/>
      <c r="BCU34" s="18"/>
      <c r="BCV34" s="18"/>
      <c r="BCW34" s="18"/>
      <c r="BCX34" s="18"/>
      <c r="BCY34" s="18"/>
      <c r="BCZ34" s="18"/>
      <c r="BDA34" s="18"/>
      <c r="BDB34" s="18"/>
      <c r="BDC34" s="18"/>
      <c r="BDD34" s="18"/>
      <c r="BDE34" s="18"/>
      <c r="BDF34" s="18"/>
      <c r="BDG34" s="18"/>
      <c r="BDH34" s="18"/>
      <c r="BDI34" s="18"/>
      <c r="BDJ34" s="18"/>
      <c r="BDK34" s="18"/>
      <c r="BDL34" s="18"/>
      <c r="BDM34" s="18"/>
      <c r="BDN34" s="18"/>
      <c r="BDO34" s="18"/>
      <c r="BDP34" s="18"/>
      <c r="BDQ34" s="18"/>
      <c r="BDR34" s="18"/>
      <c r="BDS34" s="18"/>
      <c r="BDT34" s="18"/>
      <c r="BDU34" s="18"/>
      <c r="BDV34" s="18"/>
      <c r="BDW34" s="18"/>
      <c r="BDX34" s="18"/>
      <c r="BDY34" s="18"/>
      <c r="BDZ34" s="18"/>
      <c r="BEA34" s="18"/>
      <c r="BEB34" s="18"/>
      <c r="BEC34" s="18"/>
      <c r="BED34" s="18"/>
      <c r="BEE34" s="18"/>
      <c r="BEF34" s="18"/>
      <c r="BEG34" s="18"/>
      <c r="BEH34" s="18"/>
      <c r="BEI34" s="18"/>
      <c r="BEJ34" s="18"/>
      <c r="BEK34" s="18"/>
      <c r="BEL34" s="18"/>
      <c r="BEM34" s="18"/>
      <c r="BEN34" s="18"/>
      <c r="BEO34" s="18"/>
      <c r="BEP34" s="18"/>
      <c r="BEQ34" s="18"/>
      <c r="BER34" s="18"/>
      <c r="BES34" s="18"/>
      <c r="BET34" s="18"/>
      <c r="BEU34" s="18"/>
      <c r="BEV34" s="18"/>
      <c r="BEW34" s="18"/>
      <c r="BEX34" s="18"/>
      <c r="BEY34" s="18"/>
      <c r="BEZ34" s="18"/>
      <c r="BFA34" s="18"/>
      <c r="BFB34" s="18"/>
      <c r="BFC34" s="18"/>
      <c r="BFD34" s="18"/>
      <c r="BFE34" s="18"/>
      <c r="BFF34" s="18"/>
      <c r="BFG34" s="18"/>
      <c r="BFH34" s="18"/>
      <c r="BFI34" s="18"/>
      <c r="BFJ34" s="18"/>
      <c r="BFK34" s="18"/>
      <c r="BFL34" s="18"/>
      <c r="BFM34" s="18"/>
      <c r="BFN34" s="18"/>
      <c r="BFO34" s="18"/>
      <c r="BFP34" s="18"/>
      <c r="BFQ34" s="18"/>
      <c r="BFR34" s="18"/>
      <c r="BFS34" s="18"/>
      <c r="BFT34" s="18"/>
      <c r="BFU34" s="18"/>
      <c r="BFV34" s="18"/>
      <c r="BFW34" s="18"/>
      <c r="BFX34" s="18"/>
      <c r="BFY34" s="18"/>
      <c r="BFZ34" s="18"/>
      <c r="BGA34" s="18"/>
      <c r="BGB34" s="18"/>
      <c r="BGC34" s="18"/>
      <c r="BGD34" s="18"/>
      <c r="BGE34" s="18"/>
      <c r="BGF34" s="18"/>
      <c r="BGG34" s="18"/>
      <c r="BGH34" s="18"/>
      <c r="BGI34" s="18"/>
      <c r="BGJ34" s="18"/>
      <c r="BGK34" s="18"/>
      <c r="BGL34" s="18"/>
      <c r="BGM34" s="18"/>
      <c r="BGN34" s="18"/>
      <c r="BGO34" s="18"/>
      <c r="BGP34" s="18"/>
      <c r="BGQ34" s="18"/>
      <c r="BGR34" s="18"/>
      <c r="BGS34" s="18"/>
      <c r="BGT34" s="18"/>
      <c r="BGU34" s="18"/>
      <c r="BGV34" s="18"/>
      <c r="BGW34" s="18"/>
      <c r="BGX34" s="18"/>
      <c r="BGY34" s="18"/>
      <c r="BGZ34" s="18"/>
      <c r="BHA34" s="18"/>
      <c r="BHB34" s="18"/>
      <c r="BHC34" s="18"/>
      <c r="BHD34" s="18"/>
      <c r="BHE34" s="18"/>
      <c r="BHF34" s="18"/>
      <c r="BHG34" s="18"/>
      <c r="BHH34" s="18"/>
      <c r="BHI34" s="18"/>
      <c r="BHJ34" s="18"/>
      <c r="BHK34" s="18"/>
      <c r="BHL34" s="18"/>
      <c r="BHM34" s="18"/>
      <c r="BHN34" s="18"/>
      <c r="BHO34" s="18"/>
      <c r="BHP34" s="18"/>
      <c r="BHQ34" s="18"/>
      <c r="BHR34" s="18"/>
      <c r="BHS34" s="18"/>
      <c r="BHT34" s="18"/>
      <c r="BHU34" s="18"/>
      <c r="BHV34" s="18"/>
      <c r="BHW34" s="18"/>
      <c r="BHX34" s="18"/>
      <c r="BHY34" s="18"/>
      <c r="BHZ34" s="18"/>
      <c r="BIA34" s="18"/>
      <c r="BIB34" s="18"/>
      <c r="BIC34" s="18"/>
      <c r="BID34" s="18"/>
      <c r="BIE34" s="18"/>
      <c r="BIF34" s="18"/>
      <c r="BIG34" s="18"/>
      <c r="BIH34" s="18"/>
      <c r="BII34" s="18"/>
      <c r="BIJ34" s="18"/>
      <c r="BIK34" s="18"/>
      <c r="BIL34" s="18"/>
      <c r="BIM34" s="18"/>
      <c r="BIN34" s="18"/>
      <c r="BIO34" s="18"/>
      <c r="BIP34" s="18"/>
      <c r="BIQ34" s="18"/>
      <c r="BIR34" s="18"/>
      <c r="BIS34" s="18"/>
      <c r="BIT34" s="18"/>
      <c r="BIU34" s="18"/>
      <c r="BIV34" s="18"/>
      <c r="BIW34" s="18"/>
      <c r="BIX34" s="18"/>
      <c r="BIY34" s="18"/>
      <c r="BIZ34" s="18"/>
      <c r="BJA34" s="18"/>
      <c r="BJB34" s="18"/>
      <c r="BJC34" s="18"/>
      <c r="BJD34" s="18"/>
      <c r="BJE34" s="18"/>
      <c r="BJF34" s="18"/>
      <c r="BJG34" s="18"/>
      <c r="BJH34" s="18"/>
      <c r="BJI34" s="18"/>
      <c r="BJJ34" s="18"/>
      <c r="BJK34" s="18"/>
      <c r="BJL34" s="18"/>
      <c r="BJM34" s="18"/>
      <c r="BJN34" s="18"/>
      <c r="BJO34" s="18"/>
      <c r="BJP34" s="18"/>
      <c r="BJQ34" s="18"/>
      <c r="BJR34" s="18"/>
      <c r="BJS34" s="18"/>
      <c r="BJT34" s="18"/>
      <c r="BJU34" s="18"/>
      <c r="BJV34" s="18"/>
      <c r="BJW34" s="18"/>
      <c r="BJX34" s="18"/>
      <c r="BJY34" s="18"/>
      <c r="BJZ34" s="18"/>
      <c r="BKA34" s="18"/>
      <c r="BKB34" s="18"/>
      <c r="BKC34" s="18"/>
      <c r="BKD34" s="18"/>
      <c r="BKE34" s="18"/>
      <c r="BKF34" s="18"/>
      <c r="BKG34" s="18"/>
      <c r="BKH34" s="18"/>
      <c r="BKI34" s="18"/>
      <c r="BKJ34" s="18"/>
      <c r="BKK34" s="18"/>
      <c r="BKL34" s="18"/>
      <c r="BKM34" s="18"/>
      <c r="BKN34" s="18"/>
      <c r="BKO34" s="18"/>
      <c r="BKP34" s="18"/>
      <c r="BKQ34" s="18"/>
      <c r="BKR34" s="18"/>
      <c r="BKS34" s="18"/>
      <c r="BKT34" s="18"/>
      <c r="BKU34" s="18"/>
      <c r="BKV34" s="18"/>
      <c r="BKW34" s="18"/>
      <c r="BKX34" s="18"/>
      <c r="BKY34" s="18"/>
      <c r="BKZ34" s="18"/>
      <c r="BLA34" s="18"/>
      <c r="BLB34" s="18"/>
      <c r="BLC34" s="18"/>
      <c r="BLD34" s="18"/>
      <c r="BLE34" s="18"/>
      <c r="BLF34" s="18"/>
      <c r="BLG34" s="18"/>
      <c r="BLH34" s="18"/>
      <c r="BLI34" s="18"/>
      <c r="BLJ34" s="18"/>
      <c r="BLK34" s="18"/>
      <c r="BLL34" s="18"/>
      <c r="BLM34" s="18"/>
      <c r="BLN34" s="18"/>
      <c r="BLO34" s="18"/>
      <c r="BLP34" s="18"/>
      <c r="BLQ34" s="18"/>
      <c r="BLR34" s="18"/>
      <c r="BLS34" s="18"/>
      <c r="BLT34" s="18"/>
      <c r="BLU34" s="18"/>
      <c r="BLV34" s="18"/>
      <c r="BLW34" s="18"/>
      <c r="BLX34" s="18"/>
      <c r="BLY34" s="18"/>
      <c r="BLZ34" s="18"/>
      <c r="BMA34" s="18"/>
      <c r="BMB34" s="18"/>
      <c r="BMC34" s="18"/>
      <c r="BMD34" s="18"/>
      <c r="BME34" s="18"/>
      <c r="BMF34" s="18"/>
      <c r="BMG34" s="18"/>
      <c r="BMH34" s="18"/>
      <c r="BMI34" s="18"/>
      <c r="BMJ34" s="18"/>
      <c r="BMK34" s="18"/>
      <c r="BML34" s="18"/>
      <c r="BMM34" s="18"/>
      <c r="BMN34" s="18"/>
      <c r="BMO34" s="18"/>
      <c r="BMP34" s="18"/>
      <c r="BMQ34" s="18"/>
      <c r="BMR34" s="18"/>
      <c r="BMS34" s="18"/>
      <c r="BMT34" s="18"/>
    </row>
    <row r="35" spans="1:1710" s="115" customFormat="1" ht="16.149999999999999" customHeight="1" x14ac:dyDescent="0.2">
      <c r="A35" s="306" t="s">
        <v>316</v>
      </c>
      <c r="B35" s="298">
        <v>591</v>
      </c>
      <c r="C35" s="348"/>
      <c r="D35" s="32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IS35" s="18"/>
      <c r="IT35" s="18"/>
      <c r="IU35" s="18"/>
      <c r="IV35" s="18"/>
      <c r="IW35" s="18"/>
      <c r="IX35" s="18"/>
      <c r="IY35" s="18"/>
      <c r="IZ35" s="18"/>
      <c r="JA35" s="18"/>
      <c r="JB35" s="18"/>
      <c r="JC35" s="18"/>
      <c r="JD35" s="18"/>
      <c r="JE35" s="18"/>
      <c r="JF35" s="18"/>
      <c r="JG35" s="18"/>
      <c r="JH35" s="18"/>
      <c r="JI35" s="18"/>
      <c r="JJ35" s="18"/>
      <c r="JK35" s="18"/>
      <c r="JL35" s="18"/>
      <c r="JM35" s="18"/>
      <c r="JN35" s="18"/>
      <c r="JO35" s="18"/>
      <c r="JP35" s="18"/>
      <c r="JQ35" s="18"/>
      <c r="JR35" s="18"/>
      <c r="JS35" s="18"/>
      <c r="JT35" s="18"/>
      <c r="JU35" s="18"/>
      <c r="JV35" s="18"/>
      <c r="JW35" s="18"/>
      <c r="JX35" s="18"/>
      <c r="JY35" s="18"/>
      <c r="JZ35" s="18"/>
      <c r="KA35" s="18"/>
      <c r="KB35" s="18"/>
      <c r="KC35" s="18"/>
      <c r="KD35" s="18"/>
      <c r="KE35" s="18"/>
      <c r="KF35" s="18"/>
      <c r="KG35" s="18"/>
      <c r="KH35" s="18"/>
      <c r="KI35" s="18"/>
      <c r="KJ35" s="18"/>
      <c r="KK35" s="18"/>
      <c r="KL35" s="18"/>
      <c r="KM35" s="18"/>
      <c r="KN35" s="18"/>
      <c r="KO35" s="18"/>
      <c r="KP35" s="18"/>
      <c r="KQ35" s="18"/>
      <c r="KR35" s="18"/>
      <c r="KS35" s="18"/>
      <c r="KT35" s="18"/>
      <c r="KU35" s="18"/>
      <c r="KV35" s="18"/>
      <c r="KW35" s="18"/>
      <c r="KX35" s="18"/>
      <c r="KY35" s="18"/>
      <c r="KZ35" s="18"/>
      <c r="LA35" s="18"/>
      <c r="LB35" s="18"/>
      <c r="LC35" s="18"/>
      <c r="LD35" s="18"/>
      <c r="LE35" s="18"/>
      <c r="LF35" s="18"/>
      <c r="LG35" s="18"/>
      <c r="LH35" s="18"/>
      <c r="LI35" s="18"/>
      <c r="LJ35" s="18"/>
      <c r="LK35" s="18"/>
      <c r="LL35" s="18"/>
      <c r="LM35" s="18"/>
      <c r="LN35" s="18"/>
      <c r="LO35" s="18"/>
      <c r="LP35" s="18"/>
      <c r="LQ35" s="18"/>
      <c r="LR35" s="18"/>
      <c r="LS35" s="18"/>
      <c r="LT35" s="18"/>
      <c r="LU35" s="18"/>
      <c r="LV35" s="18"/>
      <c r="LW35" s="18"/>
      <c r="LX35" s="18"/>
      <c r="LY35" s="18"/>
      <c r="LZ35" s="18"/>
      <c r="MA35" s="18"/>
      <c r="MB35" s="18"/>
      <c r="MC35" s="18"/>
      <c r="MD35" s="18"/>
      <c r="ME35" s="18"/>
      <c r="MF35" s="18"/>
      <c r="MG35" s="18"/>
      <c r="MH35" s="18"/>
      <c r="MI35" s="18"/>
      <c r="MJ35" s="18"/>
      <c r="MK35" s="18"/>
      <c r="ML35" s="18"/>
      <c r="MM35" s="18"/>
      <c r="MN35" s="18"/>
      <c r="MO35" s="18"/>
      <c r="MP35" s="18"/>
      <c r="MQ35" s="18"/>
      <c r="MR35" s="18"/>
      <c r="MS35" s="18"/>
      <c r="MT35" s="18"/>
      <c r="MU35" s="18"/>
      <c r="MV35" s="18"/>
      <c r="MW35" s="18"/>
      <c r="MX35" s="18"/>
      <c r="MY35" s="18"/>
      <c r="MZ35" s="18"/>
      <c r="NA35" s="18"/>
      <c r="NB35" s="18"/>
      <c r="NC35" s="18"/>
      <c r="ND35" s="18"/>
      <c r="NE35" s="18"/>
      <c r="NF35" s="18"/>
      <c r="NG35" s="18"/>
      <c r="NH35" s="18"/>
      <c r="NI35" s="18"/>
      <c r="NJ35" s="18"/>
      <c r="NK35" s="18"/>
      <c r="NL35" s="18"/>
      <c r="NM35" s="18"/>
      <c r="NN35" s="18"/>
      <c r="NO35" s="18"/>
      <c r="NP35" s="18"/>
      <c r="NQ35" s="18"/>
      <c r="NR35" s="18"/>
      <c r="NS35" s="18"/>
      <c r="NT35" s="18"/>
      <c r="NU35" s="18"/>
      <c r="NV35" s="18"/>
      <c r="NW35" s="18"/>
      <c r="NX35" s="18"/>
      <c r="NY35" s="18"/>
      <c r="NZ35" s="18"/>
      <c r="OA35" s="18"/>
      <c r="OB35" s="18"/>
      <c r="OC35" s="18"/>
      <c r="OD35" s="18"/>
      <c r="OE35" s="18"/>
      <c r="OF35" s="18"/>
      <c r="OG35" s="18"/>
      <c r="OH35" s="18"/>
      <c r="OI35" s="18"/>
      <c r="OJ35" s="18"/>
      <c r="OK35" s="18"/>
      <c r="OL35" s="18"/>
      <c r="OM35" s="18"/>
      <c r="ON35" s="18"/>
      <c r="OO35" s="18"/>
      <c r="OP35" s="18"/>
      <c r="OQ35" s="18"/>
      <c r="OR35" s="18"/>
      <c r="OS35" s="18"/>
      <c r="OT35" s="18"/>
      <c r="OU35" s="18"/>
      <c r="OV35" s="18"/>
      <c r="OW35" s="18"/>
      <c r="OX35" s="18"/>
      <c r="OY35" s="18"/>
      <c r="OZ35" s="18"/>
      <c r="PA35" s="18"/>
      <c r="PB35" s="18"/>
      <c r="PC35" s="18"/>
      <c r="PD35" s="18"/>
      <c r="PE35" s="18"/>
      <c r="PF35" s="18"/>
      <c r="PG35" s="18"/>
      <c r="PH35" s="18"/>
      <c r="PI35" s="18"/>
      <c r="PJ35" s="18"/>
      <c r="PK35" s="18"/>
      <c r="PL35" s="18"/>
      <c r="PM35" s="18"/>
      <c r="PN35" s="18"/>
      <c r="PO35" s="18"/>
      <c r="PP35" s="18"/>
      <c r="PQ35" s="18"/>
      <c r="PR35" s="18"/>
      <c r="PS35" s="18"/>
      <c r="PT35" s="18"/>
      <c r="PU35" s="18"/>
      <c r="PV35" s="18"/>
      <c r="PW35" s="18"/>
      <c r="PX35" s="18"/>
      <c r="PY35" s="18"/>
      <c r="PZ35" s="18"/>
      <c r="QA35" s="18"/>
      <c r="QB35" s="18"/>
      <c r="QC35" s="18"/>
      <c r="QD35" s="18"/>
      <c r="QE35" s="18"/>
      <c r="QF35" s="18"/>
      <c r="QG35" s="18"/>
      <c r="QH35" s="18"/>
      <c r="QI35" s="18"/>
      <c r="QJ35" s="18"/>
      <c r="QK35" s="18"/>
      <c r="QL35" s="18"/>
      <c r="QM35" s="18"/>
      <c r="QN35" s="18"/>
      <c r="QO35" s="18"/>
      <c r="QP35" s="18"/>
      <c r="QQ35" s="18"/>
      <c r="QR35" s="18"/>
      <c r="QS35" s="18"/>
      <c r="QT35" s="18"/>
      <c r="QU35" s="18"/>
      <c r="QV35" s="18"/>
      <c r="QW35" s="18"/>
      <c r="QX35" s="18"/>
      <c r="QY35" s="18"/>
      <c r="QZ35" s="18"/>
      <c r="RA35" s="18"/>
      <c r="RB35" s="18"/>
      <c r="RC35" s="18"/>
      <c r="RD35" s="18"/>
      <c r="RE35" s="18"/>
      <c r="RF35" s="18"/>
      <c r="RG35" s="18"/>
      <c r="RH35" s="18"/>
      <c r="RI35" s="18"/>
      <c r="RJ35" s="18"/>
      <c r="RK35" s="18"/>
      <c r="RL35" s="18"/>
      <c r="RM35" s="18"/>
      <c r="RN35" s="18"/>
      <c r="RO35" s="18"/>
      <c r="RP35" s="18"/>
      <c r="RQ35" s="18"/>
      <c r="RR35" s="18"/>
      <c r="RS35" s="18"/>
      <c r="RT35" s="18"/>
      <c r="RU35" s="18"/>
      <c r="RV35" s="18"/>
      <c r="RW35" s="18"/>
      <c r="RX35" s="18"/>
      <c r="RY35" s="18"/>
      <c r="RZ35" s="18"/>
      <c r="SA35" s="18"/>
      <c r="SB35" s="18"/>
      <c r="SC35" s="18"/>
      <c r="SD35" s="18"/>
      <c r="SE35" s="18"/>
      <c r="SF35" s="18"/>
      <c r="SG35" s="18"/>
      <c r="SH35" s="18"/>
      <c r="SI35" s="18"/>
      <c r="SJ35" s="18"/>
      <c r="SK35" s="18"/>
      <c r="SL35" s="18"/>
      <c r="SM35" s="18"/>
      <c r="SN35" s="18"/>
      <c r="SO35" s="18"/>
      <c r="SP35" s="18"/>
      <c r="SQ35" s="18"/>
      <c r="SR35" s="18"/>
      <c r="SS35" s="18"/>
      <c r="ST35" s="18"/>
      <c r="SU35" s="18"/>
      <c r="SV35" s="18"/>
      <c r="SW35" s="18"/>
      <c r="SX35" s="18"/>
      <c r="SY35" s="18"/>
      <c r="SZ35" s="18"/>
      <c r="TA35" s="18"/>
      <c r="TB35" s="18"/>
      <c r="TC35" s="18"/>
      <c r="TD35" s="18"/>
      <c r="TE35" s="18"/>
      <c r="TF35" s="18"/>
      <c r="TG35" s="18"/>
      <c r="TH35" s="18"/>
      <c r="TI35" s="18"/>
      <c r="TJ35" s="18"/>
      <c r="TK35" s="18"/>
      <c r="TL35" s="18"/>
      <c r="TM35" s="18"/>
      <c r="TN35" s="18"/>
      <c r="TO35" s="18"/>
      <c r="TP35" s="18"/>
      <c r="TQ35" s="18"/>
      <c r="TR35" s="18"/>
      <c r="TS35" s="18"/>
      <c r="TT35" s="18"/>
      <c r="TU35" s="18"/>
      <c r="TV35" s="18"/>
      <c r="TW35" s="18"/>
      <c r="TX35" s="18"/>
      <c r="TY35" s="18"/>
      <c r="TZ35" s="18"/>
      <c r="UA35" s="18"/>
      <c r="UB35" s="18"/>
      <c r="UC35" s="18"/>
      <c r="UD35" s="18"/>
      <c r="UE35" s="18"/>
      <c r="UF35" s="18"/>
      <c r="UG35" s="18"/>
      <c r="UH35" s="18"/>
      <c r="UI35" s="18"/>
      <c r="UJ35" s="18"/>
      <c r="UK35" s="18"/>
      <c r="UL35" s="18"/>
      <c r="UM35" s="18"/>
      <c r="UN35" s="18"/>
      <c r="UO35" s="18"/>
      <c r="UP35" s="18"/>
      <c r="UQ35" s="18"/>
      <c r="UR35" s="18"/>
      <c r="US35" s="18"/>
      <c r="UT35" s="18"/>
      <c r="UU35" s="18"/>
      <c r="UV35" s="18"/>
      <c r="UW35" s="18"/>
      <c r="UX35" s="18"/>
      <c r="UY35" s="18"/>
      <c r="UZ35" s="18"/>
      <c r="VA35" s="18"/>
      <c r="VB35" s="18"/>
      <c r="VC35" s="18"/>
      <c r="VD35" s="18"/>
      <c r="VE35" s="18"/>
      <c r="VF35" s="18"/>
      <c r="VG35" s="18"/>
      <c r="VH35" s="18"/>
      <c r="VI35" s="18"/>
      <c r="VJ35" s="18"/>
      <c r="VK35" s="18"/>
      <c r="VL35" s="18"/>
      <c r="VM35" s="18"/>
      <c r="VN35" s="18"/>
      <c r="VO35" s="18"/>
      <c r="VP35" s="18"/>
      <c r="VQ35" s="18"/>
      <c r="VR35" s="18"/>
      <c r="VS35" s="18"/>
      <c r="VT35" s="18"/>
      <c r="VU35" s="18"/>
      <c r="VV35" s="18"/>
      <c r="VW35" s="18"/>
      <c r="VX35" s="18"/>
      <c r="VY35" s="18"/>
      <c r="VZ35" s="18"/>
      <c r="WA35" s="18"/>
      <c r="WB35" s="18"/>
      <c r="WC35" s="18"/>
      <c r="WD35" s="18"/>
      <c r="WE35" s="18"/>
      <c r="WF35" s="18"/>
      <c r="WG35" s="18"/>
      <c r="WH35" s="18"/>
      <c r="WI35" s="18"/>
      <c r="WJ35" s="18"/>
      <c r="WK35" s="18"/>
      <c r="WL35" s="18"/>
      <c r="WM35" s="18"/>
      <c r="WN35" s="18"/>
      <c r="WO35" s="18"/>
      <c r="WP35" s="18"/>
      <c r="WQ35" s="18"/>
      <c r="WR35" s="18"/>
      <c r="WS35" s="18"/>
      <c r="WT35" s="18"/>
      <c r="WU35" s="18"/>
      <c r="WV35" s="18"/>
      <c r="WW35" s="18"/>
      <c r="WX35" s="18"/>
      <c r="WY35" s="18"/>
      <c r="WZ35" s="18"/>
      <c r="XA35" s="18"/>
      <c r="XB35" s="18"/>
      <c r="XC35" s="18"/>
      <c r="XD35" s="18"/>
      <c r="XE35" s="18"/>
      <c r="XF35" s="18"/>
      <c r="XG35" s="18"/>
      <c r="XH35" s="18"/>
      <c r="XI35" s="18"/>
      <c r="XJ35" s="18"/>
      <c r="XK35" s="18"/>
      <c r="XL35" s="18"/>
      <c r="XM35" s="18"/>
      <c r="XN35" s="18"/>
      <c r="XO35" s="18"/>
      <c r="XP35" s="18"/>
      <c r="XQ35" s="18"/>
      <c r="XR35" s="18"/>
      <c r="XS35" s="18"/>
      <c r="XT35" s="18"/>
      <c r="XU35" s="18"/>
      <c r="XV35" s="18"/>
      <c r="XW35" s="18"/>
      <c r="XX35" s="18"/>
      <c r="XY35" s="18"/>
      <c r="XZ35" s="18"/>
      <c r="YA35" s="18"/>
      <c r="YB35" s="18"/>
      <c r="YC35" s="18"/>
      <c r="YD35" s="18"/>
      <c r="YE35" s="18"/>
      <c r="YF35" s="18"/>
      <c r="YG35" s="18"/>
      <c r="YH35" s="18"/>
      <c r="YI35" s="18"/>
      <c r="YJ35" s="18"/>
      <c r="YK35" s="18"/>
      <c r="YL35" s="18"/>
      <c r="YM35" s="18"/>
      <c r="YN35" s="18"/>
      <c r="YO35" s="18"/>
      <c r="YP35" s="18"/>
      <c r="YQ35" s="18"/>
      <c r="YR35" s="18"/>
      <c r="YS35" s="18"/>
      <c r="YT35" s="18"/>
      <c r="YU35" s="18"/>
      <c r="YV35" s="18"/>
      <c r="YW35" s="18"/>
      <c r="YX35" s="18"/>
      <c r="YY35" s="18"/>
      <c r="YZ35" s="18"/>
      <c r="ZA35" s="18"/>
      <c r="ZB35" s="18"/>
      <c r="ZC35" s="18"/>
      <c r="ZD35" s="18"/>
      <c r="ZE35" s="18"/>
      <c r="ZF35" s="18"/>
      <c r="ZG35" s="18"/>
      <c r="ZH35" s="18"/>
      <c r="ZI35" s="18"/>
      <c r="ZJ35" s="18"/>
      <c r="ZK35" s="18"/>
      <c r="ZL35" s="18"/>
      <c r="ZM35" s="18"/>
      <c r="ZN35" s="18"/>
      <c r="ZO35" s="18"/>
      <c r="ZP35" s="18"/>
      <c r="ZQ35" s="18"/>
      <c r="ZR35" s="18"/>
      <c r="ZS35" s="18"/>
      <c r="ZT35" s="18"/>
      <c r="ZU35" s="18"/>
      <c r="ZV35" s="18"/>
      <c r="ZW35" s="18"/>
      <c r="ZX35" s="18"/>
      <c r="ZY35" s="18"/>
      <c r="ZZ35" s="18"/>
      <c r="AAA35" s="18"/>
      <c r="AAB35" s="18"/>
      <c r="AAC35" s="18"/>
      <c r="AAD35" s="18"/>
      <c r="AAE35" s="18"/>
      <c r="AAF35" s="18"/>
      <c r="AAG35" s="18"/>
      <c r="AAH35" s="18"/>
      <c r="AAI35" s="18"/>
      <c r="AAJ35" s="18"/>
      <c r="AAK35" s="18"/>
      <c r="AAL35" s="18"/>
      <c r="AAM35" s="18"/>
      <c r="AAN35" s="18"/>
      <c r="AAO35" s="18"/>
      <c r="AAP35" s="18"/>
      <c r="AAQ35" s="18"/>
      <c r="AAR35" s="18"/>
      <c r="AAS35" s="18"/>
      <c r="AAT35" s="18"/>
      <c r="AAU35" s="18"/>
      <c r="AAV35" s="18"/>
      <c r="AAW35" s="18"/>
      <c r="AAX35" s="18"/>
      <c r="AAY35" s="18"/>
      <c r="AAZ35" s="18"/>
      <c r="ABA35" s="18"/>
      <c r="ABB35" s="18"/>
      <c r="ABC35" s="18"/>
      <c r="ABD35" s="18"/>
      <c r="ABE35" s="18"/>
      <c r="ABF35" s="18"/>
      <c r="ABG35" s="18"/>
      <c r="ABH35" s="18"/>
      <c r="ABI35" s="18"/>
      <c r="ABJ35" s="18"/>
      <c r="ABK35" s="18"/>
      <c r="ABL35" s="18"/>
      <c r="ABM35" s="18"/>
      <c r="ABN35" s="18"/>
      <c r="ABO35" s="18"/>
      <c r="ABP35" s="18"/>
      <c r="ABQ35" s="18"/>
      <c r="ABR35" s="18"/>
      <c r="ABS35" s="18"/>
      <c r="ABT35" s="18"/>
      <c r="ABU35" s="18"/>
      <c r="ABV35" s="18"/>
      <c r="ABW35" s="18"/>
      <c r="ABX35" s="18"/>
      <c r="ABY35" s="18"/>
      <c r="ABZ35" s="18"/>
      <c r="ACA35" s="18"/>
      <c r="ACB35" s="18"/>
      <c r="ACC35" s="18"/>
      <c r="ACD35" s="18"/>
      <c r="ACE35" s="18"/>
      <c r="ACF35" s="18"/>
      <c r="ACG35" s="18"/>
      <c r="ACH35" s="18"/>
      <c r="ACI35" s="18"/>
      <c r="ACJ35" s="18"/>
      <c r="ACK35" s="18"/>
      <c r="ACL35" s="18"/>
      <c r="ACM35" s="18"/>
      <c r="ACN35" s="18"/>
      <c r="ACO35" s="18"/>
      <c r="ACP35" s="18"/>
      <c r="ACQ35" s="18"/>
      <c r="ACR35" s="18"/>
      <c r="ACS35" s="18"/>
      <c r="ACT35" s="18"/>
      <c r="ACU35" s="18"/>
      <c r="ACV35" s="18"/>
      <c r="ACW35" s="18"/>
      <c r="ACX35" s="18"/>
      <c r="ACY35" s="18"/>
      <c r="ACZ35" s="18"/>
      <c r="ADA35" s="18"/>
      <c r="ADB35" s="18"/>
      <c r="ADC35" s="18"/>
      <c r="ADD35" s="18"/>
      <c r="ADE35" s="18"/>
      <c r="ADF35" s="18"/>
      <c r="ADG35" s="18"/>
      <c r="ADH35" s="18"/>
      <c r="ADI35" s="18"/>
      <c r="ADJ35" s="18"/>
      <c r="ADK35" s="18"/>
      <c r="ADL35" s="18"/>
      <c r="ADM35" s="18"/>
      <c r="ADN35" s="18"/>
      <c r="ADO35" s="18"/>
      <c r="ADP35" s="18"/>
      <c r="ADQ35" s="18"/>
      <c r="ADR35" s="18"/>
      <c r="ADS35" s="18"/>
      <c r="ADT35" s="18"/>
      <c r="ADU35" s="18"/>
      <c r="ADV35" s="18"/>
      <c r="ADW35" s="18"/>
      <c r="ADX35" s="18"/>
      <c r="ADY35" s="18"/>
      <c r="ADZ35" s="18"/>
      <c r="AEA35" s="18"/>
      <c r="AEB35" s="18"/>
      <c r="AEC35" s="18"/>
      <c r="AED35" s="18"/>
      <c r="AEE35" s="18"/>
      <c r="AEF35" s="18"/>
      <c r="AEG35" s="18"/>
      <c r="AEH35" s="18"/>
      <c r="AEI35" s="18"/>
      <c r="AEJ35" s="18"/>
      <c r="AEK35" s="18"/>
      <c r="AEL35" s="18"/>
      <c r="AEM35" s="18"/>
      <c r="AEN35" s="18"/>
      <c r="AEO35" s="18"/>
      <c r="AEP35" s="18"/>
      <c r="AEQ35" s="18"/>
      <c r="AER35" s="18"/>
      <c r="AES35" s="18"/>
      <c r="AET35" s="18"/>
      <c r="AEU35" s="18"/>
      <c r="AEV35" s="18"/>
      <c r="AEW35" s="18"/>
      <c r="AEX35" s="18"/>
      <c r="AEY35" s="18"/>
      <c r="AEZ35" s="18"/>
      <c r="AFA35" s="18"/>
      <c r="AFB35" s="18"/>
      <c r="AFC35" s="18"/>
      <c r="AFD35" s="18"/>
      <c r="AFE35" s="18"/>
      <c r="AFF35" s="18"/>
      <c r="AFG35" s="18"/>
      <c r="AFH35" s="18"/>
      <c r="AFI35" s="18"/>
      <c r="AFJ35" s="18"/>
      <c r="AFK35" s="18"/>
      <c r="AFL35" s="18"/>
      <c r="AFM35" s="18"/>
      <c r="AFN35" s="18"/>
      <c r="AFO35" s="18"/>
      <c r="AFP35" s="18"/>
      <c r="AFQ35" s="18"/>
      <c r="AFR35" s="18"/>
      <c r="AFS35" s="18"/>
      <c r="AFT35" s="18"/>
      <c r="AFU35" s="18"/>
      <c r="AFV35" s="18"/>
      <c r="AFW35" s="18"/>
      <c r="AFX35" s="18"/>
      <c r="AFY35" s="18"/>
      <c r="AFZ35" s="18"/>
      <c r="AGA35" s="18"/>
      <c r="AGB35" s="18"/>
      <c r="AGC35" s="18"/>
      <c r="AGD35" s="18"/>
      <c r="AGE35" s="18"/>
      <c r="AGF35" s="18"/>
      <c r="AGG35" s="18"/>
      <c r="AGH35" s="18"/>
      <c r="AGI35" s="18"/>
      <c r="AGJ35" s="18"/>
      <c r="AGK35" s="18"/>
      <c r="AGL35" s="18"/>
      <c r="AGM35" s="18"/>
      <c r="AGN35" s="18"/>
      <c r="AGO35" s="18"/>
      <c r="AGP35" s="18"/>
      <c r="AGQ35" s="18"/>
      <c r="AGR35" s="18"/>
      <c r="AGS35" s="18"/>
      <c r="AGT35" s="18"/>
      <c r="AGU35" s="18"/>
      <c r="AGV35" s="18"/>
      <c r="AGW35" s="18"/>
      <c r="AGX35" s="18"/>
      <c r="AGY35" s="18"/>
      <c r="AGZ35" s="18"/>
      <c r="AHA35" s="18"/>
      <c r="AHB35" s="18"/>
      <c r="AHC35" s="18"/>
      <c r="AHD35" s="18"/>
      <c r="AHE35" s="18"/>
      <c r="AHF35" s="18"/>
      <c r="AHG35" s="18"/>
      <c r="AHH35" s="18"/>
      <c r="AHI35" s="18"/>
      <c r="AHJ35" s="18"/>
      <c r="AHK35" s="18"/>
      <c r="AHL35" s="18"/>
      <c r="AHM35" s="18"/>
      <c r="AHN35" s="18"/>
      <c r="AHO35" s="18"/>
      <c r="AHP35" s="18"/>
      <c r="AHQ35" s="18"/>
      <c r="AHR35" s="18"/>
      <c r="AHS35" s="18"/>
      <c r="AHT35" s="18"/>
      <c r="AHU35" s="18"/>
      <c r="AHV35" s="18"/>
      <c r="AHW35" s="18"/>
      <c r="AHX35" s="18"/>
      <c r="AHY35" s="18"/>
      <c r="AHZ35" s="18"/>
      <c r="AIA35" s="18"/>
      <c r="AIB35" s="18"/>
      <c r="AIC35" s="18"/>
      <c r="AID35" s="18"/>
      <c r="AIE35" s="18"/>
      <c r="AIF35" s="18"/>
      <c r="AIG35" s="18"/>
      <c r="AIH35" s="18"/>
      <c r="AII35" s="18"/>
      <c r="AIJ35" s="18"/>
      <c r="AIK35" s="18"/>
      <c r="AIL35" s="18"/>
      <c r="AIM35" s="18"/>
      <c r="AIN35" s="18"/>
      <c r="AIO35" s="18"/>
      <c r="AIP35" s="18"/>
      <c r="AIQ35" s="18"/>
      <c r="AIR35" s="18"/>
      <c r="AIS35" s="18"/>
      <c r="AIT35" s="18"/>
      <c r="AIU35" s="18"/>
      <c r="AIV35" s="18"/>
      <c r="AIW35" s="18"/>
      <c r="AIX35" s="18"/>
      <c r="AIY35" s="18"/>
      <c r="AIZ35" s="18"/>
      <c r="AJA35" s="18"/>
      <c r="AJB35" s="18"/>
      <c r="AJC35" s="18"/>
      <c r="AJD35" s="18"/>
      <c r="AJE35" s="18"/>
      <c r="AJF35" s="18"/>
      <c r="AJG35" s="18"/>
      <c r="AJH35" s="18"/>
      <c r="AJI35" s="18"/>
      <c r="AJJ35" s="18"/>
      <c r="AJK35" s="18"/>
      <c r="AJL35" s="18"/>
      <c r="AJM35" s="18"/>
      <c r="AJN35" s="18"/>
      <c r="AJO35" s="18"/>
      <c r="AJP35" s="18"/>
      <c r="AJQ35" s="18"/>
      <c r="AJR35" s="18"/>
      <c r="AJS35" s="18"/>
      <c r="AJT35" s="18"/>
      <c r="AJU35" s="18"/>
      <c r="AJV35" s="18"/>
      <c r="AJW35" s="18"/>
      <c r="AJX35" s="18"/>
      <c r="AJY35" s="18"/>
      <c r="AJZ35" s="18"/>
      <c r="AKA35" s="18"/>
      <c r="AKB35" s="18"/>
      <c r="AKC35" s="18"/>
      <c r="AKD35" s="18"/>
      <c r="AKE35" s="18"/>
      <c r="AKF35" s="18"/>
      <c r="AKG35" s="18"/>
      <c r="AKH35" s="18"/>
      <c r="AKI35" s="18"/>
      <c r="AKJ35" s="18"/>
      <c r="AKK35" s="18"/>
      <c r="AKL35" s="18"/>
      <c r="AKM35" s="18"/>
      <c r="AKN35" s="18"/>
      <c r="AKO35" s="18"/>
      <c r="AKP35" s="18"/>
      <c r="AKQ35" s="18"/>
      <c r="AKR35" s="18"/>
      <c r="AKS35" s="18"/>
      <c r="AKT35" s="18"/>
      <c r="AKU35" s="18"/>
      <c r="AKV35" s="18"/>
      <c r="AKW35" s="18"/>
      <c r="AKX35" s="18"/>
      <c r="AKY35" s="18"/>
      <c r="AKZ35" s="18"/>
      <c r="ALA35" s="18"/>
      <c r="ALB35" s="18"/>
      <c r="ALC35" s="18"/>
      <c r="ALD35" s="18"/>
      <c r="ALE35" s="18"/>
      <c r="ALF35" s="18"/>
      <c r="ALG35" s="18"/>
      <c r="ALH35" s="18"/>
      <c r="ALI35" s="18"/>
      <c r="ALJ35" s="18"/>
      <c r="ALK35" s="18"/>
      <c r="ALL35" s="18"/>
      <c r="ALM35" s="18"/>
      <c r="ALN35" s="18"/>
      <c r="ALO35" s="18"/>
      <c r="ALP35" s="18"/>
      <c r="ALQ35" s="18"/>
      <c r="ALR35" s="18"/>
      <c r="ALS35" s="18"/>
      <c r="ALT35" s="18"/>
      <c r="ALU35" s="18"/>
      <c r="ALV35" s="18"/>
      <c r="ALW35" s="18"/>
      <c r="ALX35" s="18"/>
      <c r="ALY35" s="18"/>
      <c r="ALZ35" s="18"/>
      <c r="AMA35" s="18"/>
      <c r="AMB35" s="18"/>
      <c r="AMC35" s="18"/>
      <c r="AMD35" s="18"/>
      <c r="AME35" s="18"/>
      <c r="AMF35" s="18"/>
      <c r="AMG35" s="18"/>
      <c r="AMH35" s="18"/>
      <c r="AMI35" s="18"/>
      <c r="AMJ35" s="18"/>
      <c r="AMK35" s="18"/>
      <c r="AML35" s="18"/>
      <c r="AMM35" s="18"/>
      <c r="AMN35" s="18"/>
      <c r="AMO35" s="18"/>
      <c r="AMP35" s="18"/>
      <c r="AMQ35" s="18"/>
      <c r="AMR35" s="18"/>
      <c r="AMS35" s="18"/>
      <c r="AMT35" s="18"/>
      <c r="AMU35" s="18"/>
      <c r="AMV35" s="18"/>
      <c r="AMW35" s="18"/>
      <c r="AMX35" s="18"/>
      <c r="AMY35" s="18"/>
      <c r="AMZ35" s="18"/>
      <c r="ANA35" s="18"/>
      <c r="ANB35" s="18"/>
      <c r="ANC35" s="18"/>
      <c r="AND35" s="18"/>
      <c r="ANE35" s="18"/>
      <c r="ANF35" s="18"/>
      <c r="ANG35" s="18"/>
      <c r="ANH35" s="18"/>
      <c r="ANI35" s="18"/>
      <c r="ANJ35" s="18"/>
      <c r="ANK35" s="18"/>
      <c r="ANL35" s="18"/>
      <c r="ANM35" s="18"/>
      <c r="ANN35" s="18"/>
      <c r="ANO35" s="18"/>
      <c r="ANP35" s="18"/>
      <c r="ANQ35" s="18"/>
      <c r="ANR35" s="18"/>
      <c r="ANS35" s="18"/>
      <c r="ANT35" s="18"/>
      <c r="ANU35" s="18"/>
      <c r="ANV35" s="18"/>
      <c r="ANW35" s="18"/>
      <c r="ANX35" s="18"/>
      <c r="ANY35" s="18"/>
      <c r="ANZ35" s="18"/>
      <c r="AOA35" s="18"/>
      <c r="AOB35" s="18"/>
      <c r="AOC35" s="18"/>
      <c r="AOD35" s="18"/>
      <c r="AOE35" s="18"/>
      <c r="AOF35" s="18"/>
      <c r="AOG35" s="18"/>
      <c r="AOH35" s="18"/>
      <c r="AOI35" s="18"/>
      <c r="AOJ35" s="18"/>
      <c r="AOK35" s="18"/>
      <c r="AOL35" s="18"/>
      <c r="AOM35" s="18"/>
      <c r="AON35" s="18"/>
      <c r="AOO35" s="18"/>
      <c r="AOP35" s="18"/>
      <c r="AOQ35" s="18"/>
      <c r="AOR35" s="18"/>
      <c r="AOS35" s="18"/>
      <c r="AOT35" s="18"/>
      <c r="AOU35" s="18"/>
      <c r="AOV35" s="18"/>
      <c r="AOW35" s="18"/>
      <c r="AOX35" s="18"/>
      <c r="AOY35" s="18"/>
      <c r="AOZ35" s="18"/>
      <c r="APA35" s="18"/>
      <c r="APB35" s="18"/>
      <c r="APC35" s="18"/>
      <c r="APD35" s="18"/>
      <c r="APE35" s="18"/>
      <c r="APF35" s="18"/>
      <c r="APG35" s="18"/>
      <c r="APH35" s="18"/>
      <c r="API35" s="18"/>
      <c r="APJ35" s="18"/>
      <c r="APK35" s="18"/>
      <c r="APL35" s="18"/>
      <c r="APM35" s="18"/>
      <c r="APN35" s="18"/>
      <c r="APO35" s="18"/>
      <c r="APP35" s="18"/>
      <c r="APQ35" s="18"/>
      <c r="APR35" s="18"/>
      <c r="APS35" s="18"/>
      <c r="APT35" s="18"/>
      <c r="APU35" s="18"/>
      <c r="APV35" s="18"/>
      <c r="APW35" s="18"/>
      <c r="APX35" s="18"/>
      <c r="APY35" s="18"/>
      <c r="APZ35" s="18"/>
      <c r="AQA35" s="18"/>
      <c r="AQB35" s="18"/>
      <c r="AQC35" s="18"/>
      <c r="AQD35" s="18"/>
      <c r="AQE35" s="18"/>
      <c r="AQF35" s="18"/>
      <c r="AQG35" s="18"/>
      <c r="AQH35" s="18"/>
      <c r="AQI35" s="18"/>
      <c r="AQJ35" s="18"/>
      <c r="AQK35" s="18"/>
      <c r="AQL35" s="18"/>
      <c r="AQM35" s="18"/>
      <c r="AQN35" s="18"/>
      <c r="AQO35" s="18"/>
      <c r="AQP35" s="18"/>
      <c r="AQQ35" s="18"/>
      <c r="AQR35" s="18"/>
      <c r="AQS35" s="18"/>
      <c r="AQT35" s="18"/>
      <c r="AQU35" s="18"/>
      <c r="AQV35" s="18"/>
      <c r="AQW35" s="18"/>
      <c r="AQX35" s="18"/>
      <c r="AQY35" s="18"/>
      <c r="AQZ35" s="18"/>
      <c r="ARA35" s="18"/>
      <c r="ARB35" s="18"/>
      <c r="ARC35" s="18"/>
      <c r="ARD35" s="18"/>
      <c r="ARE35" s="18"/>
      <c r="ARF35" s="18"/>
      <c r="ARG35" s="18"/>
      <c r="ARH35" s="18"/>
      <c r="ARI35" s="18"/>
      <c r="ARJ35" s="18"/>
      <c r="ARK35" s="18"/>
      <c r="ARL35" s="18"/>
      <c r="ARM35" s="18"/>
      <c r="ARN35" s="18"/>
      <c r="ARO35" s="18"/>
      <c r="ARP35" s="18"/>
      <c r="ARQ35" s="18"/>
      <c r="ARR35" s="18"/>
      <c r="ARS35" s="18"/>
      <c r="ART35" s="18"/>
      <c r="ARU35" s="18"/>
      <c r="ARV35" s="18"/>
      <c r="ARW35" s="18"/>
      <c r="ARX35" s="18"/>
      <c r="ARY35" s="18"/>
      <c r="ARZ35" s="18"/>
      <c r="ASA35" s="18"/>
      <c r="ASB35" s="18"/>
      <c r="ASC35" s="18"/>
      <c r="ASD35" s="18"/>
      <c r="ASE35" s="18"/>
      <c r="ASF35" s="18"/>
      <c r="ASG35" s="18"/>
      <c r="ASH35" s="18"/>
      <c r="ASI35" s="18"/>
      <c r="ASJ35" s="18"/>
      <c r="ASK35" s="18"/>
      <c r="ASL35" s="18"/>
      <c r="ASM35" s="18"/>
      <c r="ASN35" s="18"/>
      <c r="ASO35" s="18"/>
      <c r="ASP35" s="18"/>
      <c r="ASQ35" s="18"/>
      <c r="ASR35" s="18"/>
      <c r="ASS35" s="18"/>
      <c r="AST35" s="18"/>
      <c r="ASU35" s="18"/>
      <c r="ASV35" s="18"/>
      <c r="ASW35" s="18"/>
      <c r="ASX35" s="18"/>
      <c r="ASY35" s="18"/>
      <c r="ASZ35" s="18"/>
      <c r="ATA35" s="18"/>
      <c r="ATB35" s="18"/>
      <c r="ATC35" s="18"/>
      <c r="ATD35" s="18"/>
      <c r="ATE35" s="18"/>
      <c r="ATF35" s="18"/>
      <c r="ATG35" s="18"/>
      <c r="ATH35" s="18"/>
      <c r="ATI35" s="18"/>
      <c r="ATJ35" s="18"/>
      <c r="ATK35" s="18"/>
      <c r="ATL35" s="18"/>
      <c r="ATM35" s="18"/>
      <c r="ATN35" s="18"/>
      <c r="ATO35" s="18"/>
      <c r="ATP35" s="18"/>
      <c r="ATQ35" s="18"/>
      <c r="ATR35" s="18"/>
      <c r="ATS35" s="18"/>
      <c r="ATT35" s="18"/>
      <c r="ATU35" s="18"/>
      <c r="ATV35" s="18"/>
      <c r="ATW35" s="18"/>
      <c r="ATX35" s="18"/>
      <c r="ATY35" s="18"/>
      <c r="ATZ35" s="18"/>
      <c r="AUA35" s="18"/>
      <c r="AUB35" s="18"/>
      <c r="AUC35" s="18"/>
      <c r="AUD35" s="18"/>
      <c r="AUE35" s="18"/>
      <c r="AUF35" s="18"/>
      <c r="AUG35" s="18"/>
      <c r="AUH35" s="18"/>
      <c r="AUI35" s="18"/>
      <c r="AUJ35" s="18"/>
      <c r="AUK35" s="18"/>
      <c r="AUL35" s="18"/>
      <c r="AUM35" s="18"/>
      <c r="AUN35" s="18"/>
      <c r="AUO35" s="18"/>
      <c r="AUP35" s="18"/>
      <c r="AUQ35" s="18"/>
      <c r="AUR35" s="18"/>
      <c r="AUS35" s="18"/>
      <c r="AUT35" s="18"/>
      <c r="AUU35" s="18"/>
      <c r="AUV35" s="18"/>
      <c r="AUW35" s="18"/>
      <c r="AUX35" s="18"/>
      <c r="AUY35" s="18"/>
      <c r="AUZ35" s="18"/>
      <c r="AVA35" s="18"/>
      <c r="AVB35" s="18"/>
      <c r="AVC35" s="18"/>
      <c r="AVD35" s="18"/>
      <c r="AVE35" s="18"/>
      <c r="AVF35" s="18"/>
      <c r="AVG35" s="18"/>
      <c r="AVH35" s="18"/>
      <c r="AVI35" s="18"/>
      <c r="AVJ35" s="18"/>
      <c r="AVK35" s="18"/>
      <c r="AVL35" s="18"/>
      <c r="AVM35" s="18"/>
      <c r="AVN35" s="18"/>
      <c r="AVO35" s="18"/>
      <c r="AVP35" s="18"/>
      <c r="AVQ35" s="18"/>
      <c r="AVR35" s="18"/>
      <c r="AVS35" s="18"/>
      <c r="AVT35" s="18"/>
      <c r="AVU35" s="18"/>
      <c r="AVV35" s="18"/>
      <c r="AVW35" s="18"/>
      <c r="AVX35" s="18"/>
      <c r="AVY35" s="18"/>
      <c r="AVZ35" s="18"/>
      <c r="AWA35" s="18"/>
      <c r="AWB35" s="18"/>
      <c r="AWC35" s="18"/>
      <c r="AWD35" s="18"/>
      <c r="AWE35" s="18"/>
      <c r="AWF35" s="18"/>
      <c r="AWG35" s="18"/>
      <c r="AWH35" s="18"/>
      <c r="AWI35" s="18"/>
      <c r="AWJ35" s="18"/>
      <c r="AWK35" s="18"/>
      <c r="AWL35" s="18"/>
      <c r="AWM35" s="18"/>
      <c r="AWN35" s="18"/>
      <c r="AWO35" s="18"/>
      <c r="AWP35" s="18"/>
      <c r="AWQ35" s="18"/>
      <c r="AWR35" s="18"/>
      <c r="AWS35" s="18"/>
      <c r="AWT35" s="18"/>
      <c r="AWU35" s="18"/>
      <c r="AWV35" s="18"/>
      <c r="AWW35" s="18"/>
      <c r="AWX35" s="18"/>
      <c r="AWY35" s="18"/>
      <c r="AWZ35" s="18"/>
      <c r="AXA35" s="18"/>
      <c r="AXB35" s="18"/>
      <c r="AXC35" s="18"/>
      <c r="AXD35" s="18"/>
      <c r="AXE35" s="18"/>
      <c r="AXF35" s="18"/>
      <c r="AXG35" s="18"/>
      <c r="AXH35" s="18"/>
      <c r="AXI35" s="18"/>
      <c r="AXJ35" s="18"/>
      <c r="AXK35" s="18"/>
      <c r="AXL35" s="18"/>
      <c r="AXM35" s="18"/>
      <c r="AXN35" s="18"/>
      <c r="AXO35" s="18"/>
      <c r="AXP35" s="18"/>
      <c r="AXQ35" s="18"/>
      <c r="AXR35" s="18"/>
      <c r="AXS35" s="18"/>
      <c r="AXT35" s="18"/>
      <c r="AXU35" s="18"/>
      <c r="AXV35" s="18"/>
      <c r="AXW35" s="18"/>
      <c r="AXX35" s="18"/>
      <c r="AXY35" s="18"/>
      <c r="AXZ35" s="18"/>
      <c r="AYA35" s="18"/>
      <c r="AYB35" s="18"/>
      <c r="AYC35" s="18"/>
      <c r="AYD35" s="18"/>
      <c r="AYE35" s="18"/>
      <c r="AYF35" s="18"/>
      <c r="AYG35" s="18"/>
      <c r="AYH35" s="18"/>
      <c r="AYI35" s="18"/>
      <c r="AYJ35" s="18"/>
      <c r="AYK35" s="18"/>
      <c r="AYL35" s="18"/>
      <c r="AYM35" s="18"/>
      <c r="AYN35" s="18"/>
      <c r="AYO35" s="18"/>
      <c r="AYP35" s="18"/>
      <c r="AYQ35" s="18"/>
      <c r="AYR35" s="18"/>
      <c r="AYS35" s="18"/>
      <c r="AYT35" s="18"/>
      <c r="AYU35" s="18"/>
      <c r="AYV35" s="18"/>
      <c r="AYW35" s="18"/>
      <c r="AYX35" s="18"/>
      <c r="AYY35" s="18"/>
      <c r="AYZ35" s="18"/>
      <c r="AZA35" s="18"/>
      <c r="AZB35" s="18"/>
      <c r="AZC35" s="18"/>
      <c r="AZD35" s="18"/>
      <c r="AZE35" s="18"/>
      <c r="AZF35" s="18"/>
      <c r="AZG35" s="18"/>
      <c r="AZH35" s="18"/>
      <c r="AZI35" s="18"/>
      <c r="AZJ35" s="18"/>
      <c r="AZK35" s="18"/>
      <c r="AZL35" s="18"/>
      <c r="AZM35" s="18"/>
      <c r="AZN35" s="18"/>
      <c r="AZO35" s="18"/>
      <c r="AZP35" s="18"/>
      <c r="AZQ35" s="18"/>
      <c r="AZR35" s="18"/>
      <c r="AZS35" s="18"/>
      <c r="AZT35" s="18"/>
      <c r="AZU35" s="18"/>
      <c r="AZV35" s="18"/>
      <c r="AZW35" s="18"/>
      <c r="AZX35" s="18"/>
      <c r="AZY35" s="18"/>
      <c r="AZZ35" s="18"/>
      <c r="BAA35" s="18"/>
      <c r="BAB35" s="18"/>
      <c r="BAC35" s="18"/>
      <c r="BAD35" s="18"/>
      <c r="BAE35" s="18"/>
      <c r="BAF35" s="18"/>
      <c r="BAG35" s="18"/>
      <c r="BAH35" s="18"/>
      <c r="BAI35" s="18"/>
      <c r="BAJ35" s="18"/>
      <c r="BAK35" s="18"/>
      <c r="BAL35" s="18"/>
      <c r="BAM35" s="18"/>
      <c r="BAN35" s="18"/>
      <c r="BAO35" s="18"/>
      <c r="BAP35" s="18"/>
      <c r="BAQ35" s="18"/>
      <c r="BAR35" s="18"/>
      <c r="BAS35" s="18"/>
      <c r="BAT35" s="18"/>
      <c r="BAU35" s="18"/>
      <c r="BAV35" s="18"/>
      <c r="BAW35" s="18"/>
      <c r="BAX35" s="18"/>
      <c r="BAY35" s="18"/>
      <c r="BAZ35" s="18"/>
      <c r="BBA35" s="18"/>
      <c r="BBB35" s="18"/>
      <c r="BBC35" s="18"/>
      <c r="BBD35" s="18"/>
      <c r="BBE35" s="18"/>
      <c r="BBF35" s="18"/>
      <c r="BBG35" s="18"/>
      <c r="BBH35" s="18"/>
      <c r="BBI35" s="18"/>
      <c r="BBJ35" s="18"/>
      <c r="BBK35" s="18"/>
      <c r="BBL35" s="18"/>
      <c r="BBM35" s="18"/>
      <c r="BBN35" s="18"/>
      <c r="BBO35" s="18"/>
      <c r="BBP35" s="18"/>
      <c r="BBQ35" s="18"/>
      <c r="BBR35" s="18"/>
      <c r="BBS35" s="18"/>
      <c r="BBT35" s="18"/>
      <c r="BBU35" s="18"/>
      <c r="BBV35" s="18"/>
      <c r="BBW35" s="18"/>
      <c r="BBX35" s="18"/>
      <c r="BBY35" s="18"/>
      <c r="BBZ35" s="18"/>
      <c r="BCA35" s="18"/>
      <c r="BCB35" s="18"/>
      <c r="BCC35" s="18"/>
      <c r="BCD35" s="18"/>
      <c r="BCE35" s="18"/>
      <c r="BCF35" s="18"/>
      <c r="BCG35" s="18"/>
      <c r="BCH35" s="18"/>
      <c r="BCI35" s="18"/>
      <c r="BCJ35" s="18"/>
      <c r="BCK35" s="18"/>
      <c r="BCL35" s="18"/>
      <c r="BCM35" s="18"/>
      <c r="BCN35" s="18"/>
      <c r="BCO35" s="18"/>
      <c r="BCP35" s="18"/>
      <c r="BCQ35" s="18"/>
      <c r="BCR35" s="18"/>
      <c r="BCS35" s="18"/>
      <c r="BCT35" s="18"/>
      <c r="BCU35" s="18"/>
      <c r="BCV35" s="18"/>
      <c r="BCW35" s="18"/>
      <c r="BCX35" s="18"/>
      <c r="BCY35" s="18"/>
      <c r="BCZ35" s="18"/>
      <c r="BDA35" s="18"/>
      <c r="BDB35" s="18"/>
      <c r="BDC35" s="18"/>
      <c r="BDD35" s="18"/>
      <c r="BDE35" s="18"/>
      <c r="BDF35" s="18"/>
      <c r="BDG35" s="18"/>
      <c r="BDH35" s="18"/>
      <c r="BDI35" s="18"/>
      <c r="BDJ35" s="18"/>
      <c r="BDK35" s="18"/>
      <c r="BDL35" s="18"/>
      <c r="BDM35" s="18"/>
      <c r="BDN35" s="18"/>
      <c r="BDO35" s="18"/>
      <c r="BDP35" s="18"/>
      <c r="BDQ35" s="18"/>
      <c r="BDR35" s="18"/>
      <c r="BDS35" s="18"/>
      <c r="BDT35" s="18"/>
      <c r="BDU35" s="18"/>
      <c r="BDV35" s="18"/>
      <c r="BDW35" s="18"/>
      <c r="BDX35" s="18"/>
      <c r="BDY35" s="18"/>
      <c r="BDZ35" s="18"/>
      <c r="BEA35" s="18"/>
      <c r="BEB35" s="18"/>
      <c r="BEC35" s="18"/>
      <c r="BED35" s="18"/>
      <c r="BEE35" s="18"/>
      <c r="BEF35" s="18"/>
      <c r="BEG35" s="18"/>
      <c r="BEH35" s="18"/>
      <c r="BEI35" s="18"/>
      <c r="BEJ35" s="18"/>
      <c r="BEK35" s="18"/>
      <c r="BEL35" s="18"/>
      <c r="BEM35" s="18"/>
      <c r="BEN35" s="18"/>
      <c r="BEO35" s="18"/>
      <c r="BEP35" s="18"/>
      <c r="BEQ35" s="18"/>
      <c r="BER35" s="18"/>
      <c r="BES35" s="18"/>
      <c r="BET35" s="18"/>
      <c r="BEU35" s="18"/>
      <c r="BEV35" s="18"/>
      <c r="BEW35" s="18"/>
      <c r="BEX35" s="18"/>
      <c r="BEY35" s="18"/>
      <c r="BEZ35" s="18"/>
      <c r="BFA35" s="18"/>
      <c r="BFB35" s="18"/>
      <c r="BFC35" s="18"/>
      <c r="BFD35" s="18"/>
      <c r="BFE35" s="18"/>
      <c r="BFF35" s="18"/>
      <c r="BFG35" s="18"/>
      <c r="BFH35" s="18"/>
      <c r="BFI35" s="18"/>
      <c r="BFJ35" s="18"/>
      <c r="BFK35" s="18"/>
      <c r="BFL35" s="18"/>
      <c r="BFM35" s="18"/>
      <c r="BFN35" s="18"/>
      <c r="BFO35" s="18"/>
      <c r="BFP35" s="18"/>
      <c r="BFQ35" s="18"/>
      <c r="BFR35" s="18"/>
      <c r="BFS35" s="18"/>
      <c r="BFT35" s="18"/>
      <c r="BFU35" s="18"/>
      <c r="BFV35" s="18"/>
      <c r="BFW35" s="18"/>
      <c r="BFX35" s="18"/>
      <c r="BFY35" s="18"/>
      <c r="BFZ35" s="18"/>
      <c r="BGA35" s="18"/>
      <c r="BGB35" s="18"/>
      <c r="BGC35" s="18"/>
      <c r="BGD35" s="18"/>
      <c r="BGE35" s="18"/>
      <c r="BGF35" s="18"/>
      <c r="BGG35" s="18"/>
      <c r="BGH35" s="18"/>
      <c r="BGI35" s="18"/>
      <c r="BGJ35" s="18"/>
      <c r="BGK35" s="18"/>
      <c r="BGL35" s="18"/>
      <c r="BGM35" s="18"/>
      <c r="BGN35" s="18"/>
      <c r="BGO35" s="18"/>
      <c r="BGP35" s="18"/>
      <c r="BGQ35" s="18"/>
      <c r="BGR35" s="18"/>
      <c r="BGS35" s="18"/>
      <c r="BGT35" s="18"/>
      <c r="BGU35" s="18"/>
      <c r="BGV35" s="18"/>
      <c r="BGW35" s="18"/>
      <c r="BGX35" s="18"/>
      <c r="BGY35" s="18"/>
      <c r="BGZ35" s="18"/>
      <c r="BHA35" s="18"/>
      <c r="BHB35" s="18"/>
      <c r="BHC35" s="18"/>
      <c r="BHD35" s="18"/>
      <c r="BHE35" s="18"/>
      <c r="BHF35" s="18"/>
      <c r="BHG35" s="18"/>
      <c r="BHH35" s="18"/>
      <c r="BHI35" s="18"/>
      <c r="BHJ35" s="18"/>
      <c r="BHK35" s="18"/>
      <c r="BHL35" s="18"/>
      <c r="BHM35" s="18"/>
      <c r="BHN35" s="18"/>
      <c r="BHO35" s="18"/>
      <c r="BHP35" s="18"/>
      <c r="BHQ35" s="18"/>
      <c r="BHR35" s="18"/>
      <c r="BHS35" s="18"/>
      <c r="BHT35" s="18"/>
      <c r="BHU35" s="18"/>
      <c r="BHV35" s="18"/>
      <c r="BHW35" s="18"/>
      <c r="BHX35" s="18"/>
      <c r="BHY35" s="18"/>
      <c r="BHZ35" s="18"/>
      <c r="BIA35" s="18"/>
      <c r="BIB35" s="18"/>
      <c r="BIC35" s="18"/>
      <c r="BID35" s="18"/>
      <c r="BIE35" s="18"/>
      <c r="BIF35" s="18"/>
      <c r="BIG35" s="18"/>
      <c r="BIH35" s="18"/>
      <c r="BII35" s="18"/>
      <c r="BIJ35" s="18"/>
      <c r="BIK35" s="18"/>
      <c r="BIL35" s="18"/>
      <c r="BIM35" s="18"/>
      <c r="BIN35" s="18"/>
      <c r="BIO35" s="18"/>
      <c r="BIP35" s="18"/>
      <c r="BIQ35" s="18"/>
      <c r="BIR35" s="18"/>
      <c r="BIS35" s="18"/>
      <c r="BIT35" s="18"/>
      <c r="BIU35" s="18"/>
      <c r="BIV35" s="18"/>
      <c r="BIW35" s="18"/>
      <c r="BIX35" s="18"/>
      <c r="BIY35" s="18"/>
      <c r="BIZ35" s="18"/>
      <c r="BJA35" s="18"/>
      <c r="BJB35" s="18"/>
      <c r="BJC35" s="18"/>
      <c r="BJD35" s="18"/>
      <c r="BJE35" s="18"/>
      <c r="BJF35" s="18"/>
      <c r="BJG35" s="18"/>
      <c r="BJH35" s="18"/>
      <c r="BJI35" s="18"/>
      <c r="BJJ35" s="18"/>
      <c r="BJK35" s="18"/>
      <c r="BJL35" s="18"/>
      <c r="BJM35" s="18"/>
      <c r="BJN35" s="18"/>
      <c r="BJO35" s="18"/>
      <c r="BJP35" s="18"/>
      <c r="BJQ35" s="18"/>
      <c r="BJR35" s="18"/>
      <c r="BJS35" s="18"/>
      <c r="BJT35" s="18"/>
      <c r="BJU35" s="18"/>
      <c r="BJV35" s="18"/>
      <c r="BJW35" s="18"/>
      <c r="BJX35" s="18"/>
      <c r="BJY35" s="18"/>
      <c r="BJZ35" s="18"/>
      <c r="BKA35" s="18"/>
      <c r="BKB35" s="18"/>
      <c r="BKC35" s="18"/>
      <c r="BKD35" s="18"/>
      <c r="BKE35" s="18"/>
      <c r="BKF35" s="18"/>
      <c r="BKG35" s="18"/>
      <c r="BKH35" s="18"/>
      <c r="BKI35" s="18"/>
      <c r="BKJ35" s="18"/>
      <c r="BKK35" s="18"/>
      <c r="BKL35" s="18"/>
      <c r="BKM35" s="18"/>
      <c r="BKN35" s="18"/>
      <c r="BKO35" s="18"/>
      <c r="BKP35" s="18"/>
      <c r="BKQ35" s="18"/>
      <c r="BKR35" s="18"/>
      <c r="BKS35" s="18"/>
      <c r="BKT35" s="18"/>
      <c r="BKU35" s="18"/>
      <c r="BKV35" s="18"/>
      <c r="BKW35" s="18"/>
      <c r="BKX35" s="18"/>
      <c r="BKY35" s="18"/>
      <c r="BKZ35" s="18"/>
      <c r="BLA35" s="18"/>
      <c r="BLB35" s="18"/>
      <c r="BLC35" s="18"/>
      <c r="BLD35" s="18"/>
      <c r="BLE35" s="18"/>
      <c r="BLF35" s="18"/>
      <c r="BLG35" s="18"/>
      <c r="BLH35" s="18"/>
      <c r="BLI35" s="18"/>
      <c r="BLJ35" s="18"/>
      <c r="BLK35" s="18"/>
      <c r="BLL35" s="18"/>
      <c r="BLM35" s="18"/>
      <c r="BLN35" s="18"/>
      <c r="BLO35" s="18"/>
      <c r="BLP35" s="18"/>
      <c r="BLQ35" s="18"/>
      <c r="BLR35" s="18"/>
      <c r="BLS35" s="18"/>
      <c r="BLT35" s="18"/>
      <c r="BLU35" s="18"/>
      <c r="BLV35" s="18"/>
      <c r="BLW35" s="18"/>
      <c r="BLX35" s="18"/>
      <c r="BLY35" s="18"/>
      <c r="BLZ35" s="18"/>
      <c r="BMA35" s="18"/>
      <c r="BMB35" s="18"/>
      <c r="BMC35" s="18"/>
      <c r="BMD35" s="18"/>
      <c r="BME35" s="18"/>
      <c r="BMF35" s="18"/>
      <c r="BMG35" s="18"/>
      <c r="BMH35" s="18"/>
      <c r="BMI35" s="18"/>
      <c r="BMJ35" s="18"/>
      <c r="BMK35" s="18"/>
      <c r="BML35" s="18"/>
      <c r="BMM35" s="18"/>
      <c r="BMN35" s="18"/>
      <c r="BMO35" s="18"/>
      <c r="BMP35" s="18"/>
      <c r="BMQ35" s="18"/>
      <c r="BMR35" s="18"/>
      <c r="BMS35" s="18"/>
      <c r="BMT35" s="18"/>
    </row>
    <row r="36" spans="1:1710" s="115" customFormat="1" ht="16.149999999999999" customHeight="1" x14ac:dyDescent="0.2">
      <c r="A36" s="317" t="s">
        <v>317</v>
      </c>
      <c r="B36" s="300"/>
      <c r="C36" s="349"/>
      <c r="D36" s="32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IS36" s="18"/>
      <c r="IT36" s="18"/>
      <c r="IU36" s="18"/>
      <c r="IV36" s="18"/>
      <c r="IW36" s="18"/>
      <c r="IX36" s="18"/>
      <c r="IY36" s="18"/>
      <c r="IZ36" s="18"/>
      <c r="JA36" s="18"/>
      <c r="JB36" s="18"/>
      <c r="JC36" s="18"/>
      <c r="JD36" s="18"/>
      <c r="JE36" s="18"/>
      <c r="JF36" s="18"/>
      <c r="JG36" s="18"/>
      <c r="JH36" s="18"/>
      <c r="JI36" s="18"/>
      <c r="JJ36" s="18"/>
      <c r="JK36" s="18"/>
      <c r="JL36" s="18"/>
      <c r="JM36" s="18"/>
      <c r="JN36" s="18"/>
      <c r="JO36" s="18"/>
      <c r="JP36" s="18"/>
      <c r="JQ36" s="18"/>
      <c r="JR36" s="18"/>
      <c r="JS36" s="18"/>
      <c r="JT36" s="18"/>
      <c r="JU36" s="18"/>
      <c r="JV36" s="18"/>
      <c r="JW36" s="18"/>
      <c r="JX36" s="18"/>
      <c r="JY36" s="18"/>
      <c r="JZ36" s="18"/>
      <c r="KA36" s="18"/>
      <c r="KB36" s="18"/>
      <c r="KC36" s="18"/>
      <c r="KD36" s="18"/>
      <c r="KE36" s="18"/>
      <c r="KF36" s="18"/>
      <c r="KG36" s="18"/>
      <c r="KH36" s="18"/>
      <c r="KI36" s="18"/>
      <c r="KJ36" s="18"/>
      <c r="KK36" s="18"/>
      <c r="KL36" s="18"/>
      <c r="KM36" s="18"/>
      <c r="KN36" s="18"/>
      <c r="KO36" s="18"/>
      <c r="KP36" s="18"/>
      <c r="KQ36" s="18"/>
      <c r="KR36" s="18"/>
      <c r="KS36" s="18"/>
      <c r="KT36" s="18"/>
      <c r="KU36" s="18"/>
      <c r="KV36" s="18"/>
      <c r="KW36" s="18"/>
      <c r="KX36" s="18"/>
      <c r="KY36" s="18"/>
      <c r="KZ36" s="18"/>
      <c r="LA36" s="18"/>
      <c r="LB36" s="18"/>
      <c r="LC36" s="18"/>
      <c r="LD36" s="18"/>
      <c r="LE36" s="18"/>
      <c r="LF36" s="18"/>
      <c r="LG36" s="18"/>
      <c r="LH36" s="18"/>
      <c r="LI36" s="18"/>
      <c r="LJ36" s="18"/>
      <c r="LK36" s="18"/>
      <c r="LL36" s="18"/>
      <c r="LM36" s="18"/>
      <c r="LN36" s="18"/>
      <c r="LO36" s="18"/>
      <c r="LP36" s="18"/>
      <c r="LQ36" s="18"/>
      <c r="LR36" s="18"/>
      <c r="LS36" s="18"/>
      <c r="LT36" s="18"/>
      <c r="LU36" s="18"/>
      <c r="LV36" s="18"/>
      <c r="LW36" s="18"/>
      <c r="LX36" s="18"/>
      <c r="LY36" s="18"/>
      <c r="LZ36" s="18"/>
      <c r="MA36" s="18"/>
      <c r="MB36" s="18"/>
      <c r="MC36" s="18"/>
      <c r="MD36" s="18"/>
      <c r="ME36" s="18"/>
      <c r="MF36" s="18"/>
      <c r="MG36" s="18"/>
      <c r="MH36" s="18"/>
      <c r="MI36" s="18"/>
      <c r="MJ36" s="18"/>
      <c r="MK36" s="18"/>
      <c r="ML36" s="18"/>
      <c r="MM36" s="18"/>
      <c r="MN36" s="18"/>
      <c r="MO36" s="18"/>
      <c r="MP36" s="18"/>
      <c r="MQ36" s="18"/>
      <c r="MR36" s="18"/>
      <c r="MS36" s="18"/>
      <c r="MT36" s="18"/>
      <c r="MU36" s="18"/>
      <c r="MV36" s="18"/>
      <c r="MW36" s="18"/>
      <c r="MX36" s="18"/>
      <c r="MY36" s="18"/>
      <c r="MZ36" s="18"/>
      <c r="NA36" s="18"/>
      <c r="NB36" s="18"/>
      <c r="NC36" s="18"/>
      <c r="ND36" s="18"/>
      <c r="NE36" s="18"/>
      <c r="NF36" s="18"/>
      <c r="NG36" s="18"/>
      <c r="NH36" s="18"/>
      <c r="NI36" s="18"/>
      <c r="NJ36" s="18"/>
      <c r="NK36" s="18"/>
      <c r="NL36" s="18"/>
      <c r="NM36" s="18"/>
      <c r="NN36" s="18"/>
      <c r="NO36" s="18"/>
      <c r="NP36" s="18"/>
      <c r="NQ36" s="18"/>
      <c r="NR36" s="18"/>
      <c r="NS36" s="18"/>
      <c r="NT36" s="18"/>
      <c r="NU36" s="18"/>
      <c r="NV36" s="18"/>
      <c r="NW36" s="18"/>
      <c r="NX36" s="18"/>
      <c r="NY36" s="18"/>
      <c r="NZ36" s="18"/>
      <c r="OA36" s="18"/>
      <c r="OB36" s="18"/>
      <c r="OC36" s="18"/>
      <c r="OD36" s="18"/>
      <c r="OE36" s="18"/>
      <c r="OF36" s="18"/>
      <c r="OG36" s="18"/>
      <c r="OH36" s="18"/>
      <c r="OI36" s="18"/>
      <c r="OJ36" s="18"/>
      <c r="OK36" s="18"/>
      <c r="OL36" s="18"/>
      <c r="OM36" s="18"/>
      <c r="ON36" s="18"/>
      <c r="OO36" s="18"/>
      <c r="OP36" s="18"/>
      <c r="OQ36" s="18"/>
      <c r="OR36" s="18"/>
      <c r="OS36" s="18"/>
      <c r="OT36" s="18"/>
      <c r="OU36" s="18"/>
      <c r="OV36" s="18"/>
      <c r="OW36" s="18"/>
      <c r="OX36" s="18"/>
      <c r="OY36" s="18"/>
      <c r="OZ36" s="18"/>
      <c r="PA36" s="18"/>
      <c r="PB36" s="18"/>
      <c r="PC36" s="18"/>
      <c r="PD36" s="18"/>
      <c r="PE36" s="18"/>
      <c r="PF36" s="18"/>
      <c r="PG36" s="18"/>
      <c r="PH36" s="18"/>
      <c r="PI36" s="18"/>
      <c r="PJ36" s="18"/>
      <c r="PK36" s="18"/>
      <c r="PL36" s="18"/>
      <c r="PM36" s="18"/>
      <c r="PN36" s="18"/>
      <c r="PO36" s="18"/>
      <c r="PP36" s="18"/>
      <c r="PQ36" s="18"/>
      <c r="PR36" s="18"/>
      <c r="PS36" s="18"/>
      <c r="PT36" s="18"/>
      <c r="PU36" s="18"/>
      <c r="PV36" s="18"/>
      <c r="PW36" s="18"/>
      <c r="PX36" s="18"/>
      <c r="PY36" s="18"/>
      <c r="PZ36" s="18"/>
      <c r="QA36" s="18"/>
      <c r="QB36" s="18"/>
      <c r="QC36" s="18"/>
      <c r="QD36" s="18"/>
      <c r="QE36" s="18"/>
      <c r="QF36" s="18"/>
      <c r="QG36" s="18"/>
      <c r="QH36" s="18"/>
      <c r="QI36" s="18"/>
      <c r="QJ36" s="18"/>
      <c r="QK36" s="18"/>
      <c r="QL36" s="18"/>
      <c r="QM36" s="18"/>
      <c r="QN36" s="18"/>
      <c r="QO36" s="18"/>
      <c r="QP36" s="18"/>
      <c r="QQ36" s="18"/>
      <c r="QR36" s="18"/>
      <c r="QS36" s="18"/>
      <c r="QT36" s="18"/>
      <c r="QU36" s="18"/>
      <c r="QV36" s="18"/>
      <c r="QW36" s="18"/>
      <c r="QX36" s="18"/>
      <c r="QY36" s="18"/>
      <c r="QZ36" s="18"/>
      <c r="RA36" s="18"/>
      <c r="RB36" s="18"/>
      <c r="RC36" s="18"/>
      <c r="RD36" s="18"/>
      <c r="RE36" s="18"/>
      <c r="RF36" s="18"/>
      <c r="RG36" s="18"/>
      <c r="RH36" s="18"/>
      <c r="RI36" s="18"/>
      <c r="RJ36" s="18"/>
      <c r="RK36" s="18"/>
      <c r="RL36" s="18"/>
      <c r="RM36" s="18"/>
      <c r="RN36" s="18"/>
      <c r="RO36" s="18"/>
      <c r="RP36" s="18"/>
      <c r="RQ36" s="18"/>
      <c r="RR36" s="18"/>
      <c r="RS36" s="18"/>
      <c r="RT36" s="18"/>
      <c r="RU36" s="18"/>
      <c r="RV36" s="18"/>
      <c r="RW36" s="18"/>
      <c r="RX36" s="18"/>
      <c r="RY36" s="18"/>
      <c r="RZ36" s="18"/>
      <c r="SA36" s="18"/>
      <c r="SB36" s="18"/>
      <c r="SC36" s="18"/>
      <c r="SD36" s="18"/>
      <c r="SE36" s="18"/>
      <c r="SF36" s="18"/>
      <c r="SG36" s="18"/>
      <c r="SH36" s="18"/>
      <c r="SI36" s="18"/>
      <c r="SJ36" s="18"/>
      <c r="SK36" s="18"/>
      <c r="SL36" s="18"/>
      <c r="SM36" s="18"/>
      <c r="SN36" s="18"/>
      <c r="SO36" s="18"/>
      <c r="SP36" s="18"/>
      <c r="SQ36" s="18"/>
      <c r="SR36" s="18"/>
      <c r="SS36" s="18"/>
      <c r="ST36" s="18"/>
      <c r="SU36" s="18"/>
      <c r="SV36" s="18"/>
      <c r="SW36" s="18"/>
      <c r="SX36" s="18"/>
      <c r="SY36" s="18"/>
      <c r="SZ36" s="18"/>
      <c r="TA36" s="18"/>
      <c r="TB36" s="18"/>
      <c r="TC36" s="18"/>
      <c r="TD36" s="18"/>
      <c r="TE36" s="18"/>
      <c r="TF36" s="18"/>
      <c r="TG36" s="18"/>
      <c r="TH36" s="18"/>
      <c r="TI36" s="18"/>
      <c r="TJ36" s="18"/>
      <c r="TK36" s="18"/>
      <c r="TL36" s="18"/>
      <c r="TM36" s="18"/>
      <c r="TN36" s="18"/>
      <c r="TO36" s="18"/>
      <c r="TP36" s="18"/>
      <c r="TQ36" s="18"/>
      <c r="TR36" s="18"/>
      <c r="TS36" s="18"/>
      <c r="TT36" s="18"/>
      <c r="TU36" s="18"/>
      <c r="TV36" s="18"/>
      <c r="TW36" s="18"/>
      <c r="TX36" s="18"/>
      <c r="TY36" s="18"/>
      <c r="TZ36" s="18"/>
      <c r="UA36" s="18"/>
      <c r="UB36" s="18"/>
      <c r="UC36" s="18"/>
      <c r="UD36" s="18"/>
      <c r="UE36" s="18"/>
      <c r="UF36" s="18"/>
      <c r="UG36" s="18"/>
      <c r="UH36" s="18"/>
      <c r="UI36" s="18"/>
      <c r="UJ36" s="18"/>
      <c r="UK36" s="18"/>
      <c r="UL36" s="18"/>
      <c r="UM36" s="18"/>
      <c r="UN36" s="18"/>
      <c r="UO36" s="18"/>
      <c r="UP36" s="18"/>
      <c r="UQ36" s="18"/>
      <c r="UR36" s="18"/>
      <c r="US36" s="18"/>
      <c r="UT36" s="18"/>
      <c r="UU36" s="18"/>
      <c r="UV36" s="18"/>
      <c r="UW36" s="18"/>
      <c r="UX36" s="18"/>
      <c r="UY36" s="18"/>
      <c r="UZ36" s="18"/>
      <c r="VA36" s="18"/>
      <c r="VB36" s="18"/>
      <c r="VC36" s="18"/>
      <c r="VD36" s="18"/>
      <c r="VE36" s="18"/>
      <c r="VF36" s="18"/>
      <c r="VG36" s="18"/>
      <c r="VH36" s="18"/>
      <c r="VI36" s="18"/>
      <c r="VJ36" s="18"/>
      <c r="VK36" s="18"/>
      <c r="VL36" s="18"/>
      <c r="VM36" s="18"/>
      <c r="VN36" s="18"/>
      <c r="VO36" s="18"/>
      <c r="VP36" s="18"/>
      <c r="VQ36" s="18"/>
      <c r="VR36" s="18"/>
      <c r="VS36" s="18"/>
      <c r="VT36" s="18"/>
      <c r="VU36" s="18"/>
      <c r="VV36" s="18"/>
      <c r="VW36" s="18"/>
      <c r="VX36" s="18"/>
      <c r="VY36" s="18"/>
      <c r="VZ36" s="18"/>
      <c r="WA36" s="18"/>
      <c r="WB36" s="18"/>
      <c r="WC36" s="18"/>
      <c r="WD36" s="18"/>
      <c r="WE36" s="18"/>
      <c r="WF36" s="18"/>
      <c r="WG36" s="18"/>
      <c r="WH36" s="18"/>
      <c r="WI36" s="18"/>
      <c r="WJ36" s="18"/>
      <c r="WK36" s="18"/>
      <c r="WL36" s="18"/>
      <c r="WM36" s="18"/>
      <c r="WN36" s="18"/>
      <c r="WO36" s="18"/>
      <c r="WP36" s="18"/>
      <c r="WQ36" s="18"/>
      <c r="WR36" s="18"/>
      <c r="WS36" s="18"/>
      <c r="WT36" s="18"/>
      <c r="WU36" s="18"/>
      <c r="WV36" s="18"/>
      <c r="WW36" s="18"/>
      <c r="WX36" s="18"/>
      <c r="WY36" s="18"/>
      <c r="WZ36" s="18"/>
      <c r="XA36" s="18"/>
      <c r="XB36" s="18"/>
      <c r="XC36" s="18"/>
      <c r="XD36" s="18"/>
      <c r="XE36" s="18"/>
      <c r="XF36" s="18"/>
      <c r="XG36" s="18"/>
      <c r="XH36" s="18"/>
      <c r="XI36" s="18"/>
      <c r="XJ36" s="18"/>
      <c r="XK36" s="18"/>
      <c r="XL36" s="18"/>
      <c r="XM36" s="18"/>
      <c r="XN36" s="18"/>
      <c r="XO36" s="18"/>
      <c r="XP36" s="18"/>
      <c r="XQ36" s="18"/>
      <c r="XR36" s="18"/>
      <c r="XS36" s="18"/>
      <c r="XT36" s="18"/>
      <c r="XU36" s="18"/>
      <c r="XV36" s="18"/>
      <c r="XW36" s="18"/>
      <c r="XX36" s="18"/>
      <c r="XY36" s="18"/>
      <c r="XZ36" s="18"/>
      <c r="YA36" s="18"/>
      <c r="YB36" s="18"/>
      <c r="YC36" s="18"/>
      <c r="YD36" s="18"/>
      <c r="YE36" s="18"/>
      <c r="YF36" s="18"/>
      <c r="YG36" s="18"/>
      <c r="YH36" s="18"/>
      <c r="YI36" s="18"/>
      <c r="YJ36" s="18"/>
      <c r="YK36" s="18"/>
      <c r="YL36" s="18"/>
      <c r="YM36" s="18"/>
      <c r="YN36" s="18"/>
      <c r="YO36" s="18"/>
      <c r="YP36" s="18"/>
      <c r="YQ36" s="18"/>
      <c r="YR36" s="18"/>
      <c r="YS36" s="18"/>
      <c r="YT36" s="18"/>
      <c r="YU36" s="18"/>
      <c r="YV36" s="18"/>
      <c r="YW36" s="18"/>
      <c r="YX36" s="18"/>
      <c r="YY36" s="18"/>
      <c r="YZ36" s="18"/>
      <c r="ZA36" s="18"/>
      <c r="ZB36" s="18"/>
      <c r="ZC36" s="18"/>
      <c r="ZD36" s="18"/>
      <c r="ZE36" s="18"/>
      <c r="ZF36" s="18"/>
      <c r="ZG36" s="18"/>
      <c r="ZH36" s="18"/>
      <c r="ZI36" s="18"/>
      <c r="ZJ36" s="18"/>
      <c r="ZK36" s="18"/>
      <c r="ZL36" s="18"/>
      <c r="ZM36" s="18"/>
      <c r="ZN36" s="18"/>
      <c r="ZO36" s="18"/>
      <c r="ZP36" s="18"/>
      <c r="ZQ36" s="18"/>
      <c r="ZR36" s="18"/>
      <c r="ZS36" s="18"/>
      <c r="ZT36" s="18"/>
      <c r="ZU36" s="18"/>
      <c r="ZV36" s="18"/>
      <c r="ZW36" s="18"/>
      <c r="ZX36" s="18"/>
      <c r="ZY36" s="18"/>
      <c r="ZZ36" s="18"/>
      <c r="AAA36" s="18"/>
      <c r="AAB36" s="18"/>
      <c r="AAC36" s="18"/>
      <c r="AAD36" s="18"/>
      <c r="AAE36" s="18"/>
      <c r="AAF36" s="18"/>
      <c r="AAG36" s="18"/>
      <c r="AAH36" s="18"/>
      <c r="AAI36" s="18"/>
      <c r="AAJ36" s="18"/>
      <c r="AAK36" s="18"/>
      <c r="AAL36" s="18"/>
      <c r="AAM36" s="18"/>
      <c r="AAN36" s="18"/>
      <c r="AAO36" s="18"/>
      <c r="AAP36" s="18"/>
      <c r="AAQ36" s="18"/>
      <c r="AAR36" s="18"/>
      <c r="AAS36" s="18"/>
      <c r="AAT36" s="18"/>
      <c r="AAU36" s="18"/>
      <c r="AAV36" s="18"/>
      <c r="AAW36" s="18"/>
      <c r="AAX36" s="18"/>
      <c r="AAY36" s="18"/>
      <c r="AAZ36" s="18"/>
      <c r="ABA36" s="18"/>
      <c r="ABB36" s="18"/>
      <c r="ABC36" s="18"/>
      <c r="ABD36" s="18"/>
      <c r="ABE36" s="18"/>
      <c r="ABF36" s="18"/>
      <c r="ABG36" s="18"/>
      <c r="ABH36" s="18"/>
      <c r="ABI36" s="18"/>
      <c r="ABJ36" s="18"/>
      <c r="ABK36" s="18"/>
      <c r="ABL36" s="18"/>
      <c r="ABM36" s="18"/>
      <c r="ABN36" s="18"/>
      <c r="ABO36" s="18"/>
      <c r="ABP36" s="18"/>
      <c r="ABQ36" s="18"/>
      <c r="ABR36" s="18"/>
      <c r="ABS36" s="18"/>
      <c r="ABT36" s="18"/>
      <c r="ABU36" s="18"/>
      <c r="ABV36" s="18"/>
      <c r="ABW36" s="18"/>
      <c r="ABX36" s="18"/>
      <c r="ABY36" s="18"/>
      <c r="ABZ36" s="18"/>
      <c r="ACA36" s="18"/>
      <c r="ACB36" s="18"/>
      <c r="ACC36" s="18"/>
      <c r="ACD36" s="18"/>
      <c r="ACE36" s="18"/>
      <c r="ACF36" s="18"/>
      <c r="ACG36" s="18"/>
      <c r="ACH36" s="18"/>
      <c r="ACI36" s="18"/>
      <c r="ACJ36" s="18"/>
      <c r="ACK36" s="18"/>
      <c r="ACL36" s="18"/>
      <c r="ACM36" s="18"/>
      <c r="ACN36" s="18"/>
      <c r="ACO36" s="18"/>
      <c r="ACP36" s="18"/>
      <c r="ACQ36" s="18"/>
      <c r="ACR36" s="18"/>
      <c r="ACS36" s="18"/>
      <c r="ACT36" s="18"/>
      <c r="ACU36" s="18"/>
      <c r="ACV36" s="18"/>
      <c r="ACW36" s="18"/>
      <c r="ACX36" s="18"/>
      <c r="ACY36" s="18"/>
      <c r="ACZ36" s="18"/>
      <c r="ADA36" s="18"/>
      <c r="ADB36" s="18"/>
      <c r="ADC36" s="18"/>
      <c r="ADD36" s="18"/>
      <c r="ADE36" s="18"/>
      <c r="ADF36" s="18"/>
      <c r="ADG36" s="18"/>
      <c r="ADH36" s="18"/>
      <c r="ADI36" s="18"/>
      <c r="ADJ36" s="18"/>
      <c r="ADK36" s="18"/>
      <c r="ADL36" s="18"/>
      <c r="ADM36" s="18"/>
      <c r="ADN36" s="18"/>
      <c r="ADO36" s="18"/>
      <c r="ADP36" s="18"/>
      <c r="ADQ36" s="18"/>
      <c r="ADR36" s="18"/>
      <c r="ADS36" s="18"/>
      <c r="ADT36" s="18"/>
      <c r="ADU36" s="18"/>
      <c r="ADV36" s="18"/>
      <c r="ADW36" s="18"/>
      <c r="ADX36" s="18"/>
      <c r="ADY36" s="18"/>
      <c r="ADZ36" s="18"/>
      <c r="AEA36" s="18"/>
      <c r="AEB36" s="18"/>
      <c r="AEC36" s="18"/>
      <c r="AED36" s="18"/>
      <c r="AEE36" s="18"/>
      <c r="AEF36" s="18"/>
      <c r="AEG36" s="18"/>
      <c r="AEH36" s="18"/>
      <c r="AEI36" s="18"/>
      <c r="AEJ36" s="18"/>
      <c r="AEK36" s="18"/>
      <c r="AEL36" s="18"/>
      <c r="AEM36" s="18"/>
      <c r="AEN36" s="18"/>
      <c r="AEO36" s="18"/>
      <c r="AEP36" s="18"/>
      <c r="AEQ36" s="18"/>
      <c r="AER36" s="18"/>
      <c r="AES36" s="18"/>
      <c r="AET36" s="18"/>
      <c r="AEU36" s="18"/>
      <c r="AEV36" s="18"/>
      <c r="AEW36" s="18"/>
      <c r="AEX36" s="18"/>
      <c r="AEY36" s="18"/>
      <c r="AEZ36" s="18"/>
      <c r="AFA36" s="18"/>
      <c r="AFB36" s="18"/>
      <c r="AFC36" s="18"/>
      <c r="AFD36" s="18"/>
      <c r="AFE36" s="18"/>
      <c r="AFF36" s="18"/>
      <c r="AFG36" s="18"/>
      <c r="AFH36" s="18"/>
      <c r="AFI36" s="18"/>
      <c r="AFJ36" s="18"/>
      <c r="AFK36" s="18"/>
      <c r="AFL36" s="18"/>
      <c r="AFM36" s="18"/>
      <c r="AFN36" s="18"/>
      <c r="AFO36" s="18"/>
      <c r="AFP36" s="18"/>
      <c r="AFQ36" s="18"/>
      <c r="AFR36" s="18"/>
      <c r="AFS36" s="18"/>
      <c r="AFT36" s="18"/>
      <c r="AFU36" s="18"/>
      <c r="AFV36" s="18"/>
      <c r="AFW36" s="18"/>
      <c r="AFX36" s="18"/>
      <c r="AFY36" s="18"/>
      <c r="AFZ36" s="18"/>
      <c r="AGA36" s="18"/>
      <c r="AGB36" s="18"/>
      <c r="AGC36" s="18"/>
      <c r="AGD36" s="18"/>
      <c r="AGE36" s="18"/>
      <c r="AGF36" s="18"/>
      <c r="AGG36" s="18"/>
      <c r="AGH36" s="18"/>
      <c r="AGI36" s="18"/>
      <c r="AGJ36" s="18"/>
      <c r="AGK36" s="18"/>
      <c r="AGL36" s="18"/>
      <c r="AGM36" s="18"/>
      <c r="AGN36" s="18"/>
      <c r="AGO36" s="18"/>
      <c r="AGP36" s="18"/>
      <c r="AGQ36" s="18"/>
      <c r="AGR36" s="18"/>
      <c r="AGS36" s="18"/>
      <c r="AGT36" s="18"/>
      <c r="AGU36" s="18"/>
      <c r="AGV36" s="18"/>
      <c r="AGW36" s="18"/>
      <c r="AGX36" s="18"/>
      <c r="AGY36" s="18"/>
      <c r="AGZ36" s="18"/>
      <c r="AHA36" s="18"/>
      <c r="AHB36" s="18"/>
      <c r="AHC36" s="18"/>
      <c r="AHD36" s="18"/>
      <c r="AHE36" s="18"/>
      <c r="AHF36" s="18"/>
      <c r="AHG36" s="18"/>
      <c r="AHH36" s="18"/>
      <c r="AHI36" s="18"/>
      <c r="AHJ36" s="18"/>
      <c r="AHK36" s="18"/>
      <c r="AHL36" s="18"/>
      <c r="AHM36" s="18"/>
      <c r="AHN36" s="18"/>
      <c r="AHO36" s="18"/>
      <c r="AHP36" s="18"/>
      <c r="AHQ36" s="18"/>
      <c r="AHR36" s="18"/>
      <c r="AHS36" s="18"/>
      <c r="AHT36" s="18"/>
      <c r="AHU36" s="18"/>
      <c r="AHV36" s="18"/>
      <c r="AHW36" s="18"/>
      <c r="AHX36" s="18"/>
      <c r="AHY36" s="18"/>
      <c r="AHZ36" s="18"/>
      <c r="AIA36" s="18"/>
      <c r="AIB36" s="18"/>
      <c r="AIC36" s="18"/>
      <c r="AID36" s="18"/>
      <c r="AIE36" s="18"/>
      <c r="AIF36" s="18"/>
      <c r="AIG36" s="18"/>
      <c r="AIH36" s="18"/>
      <c r="AII36" s="18"/>
      <c r="AIJ36" s="18"/>
      <c r="AIK36" s="18"/>
      <c r="AIL36" s="18"/>
      <c r="AIM36" s="18"/>
      <c r="AIN36" s="18"/>
      <c r="AIO36" s="18"/>
      <c r="AIP36" s="18"/>
      <c r="AIQ36" s="18"/>
      <c r="AIR36" s="18"/>
      <c r="AIS36" s="18"/>
      <c r="AIT36" s="18"/>
      <c r="AIU36" s="18"/>
      <c r="AIV36" s="18"/>
      <c r="AIW36" s="18"/>
      <c r="AIX36" s="18"/>
      <c r="AIY36" s="18"/>
      <c r="AIZ36" s="18"/>
      <c r="AJA36" s="18"/>
      <c r="AJB36" s="18"/>
      <c r="AJC36" s="18"/>
      <c r="AJD36" s="18"/>
      <c r="AJE36" s="18"/>
      <c r="AJF36" s="18"/>
      <c r="AJG36" s="18"/>
      <c r="AJH36" s="18"/>
      <c r="AJI36" s="18"/>
      <c r="AJJ36" s="18"/>
      <c r="AJK36" s="18"/>
      <c r="AJL36" s="18"/>
      <c r="AJM36" s="18"/>
      <c r="AJN36" s="18"/>
      <c r="AJO36" s="18"/>
      <c r="AJP36" s="18"/>
      <c r="AJQ36" s="18"/>
      <c r="AJR36" s="18"/>
      <c r="AJS36" s="18"/>
      <c r="AJT36" s="18"/>
      <c r="AJU36" s="18"/>
      <c r="AJV36" s="18"/>
      <c r="AJW36" s="18"/>
      <c r="AJX36" s="18"/>
      <c r="AJY36" s="18"/>
      <c r="AJZ36" s="18"/>
      <c r="AKA36" s="18"/>
      <c r="AKB36" s="18"/>
      <c r="AKC36" s="18"/>
      <c r="AKD36" s="18"/>
      <c r="AKE36" s="18"/>
      <c r="AKF36" s="18"/>
      <c r="AKG36" s="18"/>
      <c r="AKH36" s="18"/>
      <c r="AKI36" s="18"/>
      <c r="AKJ36" s="18"/>
      <c r="AKK36" s="18"/>
      <c r="AKL36" s="18"/>
      <c r="AKM36" s="18"/>
      <c r="AKN36" s="18"/>
      <c r="AKO36" s="18"/>
      <c r="AKP36" s="18"/>
      <c r="AKQ36" s="18"/>
      <c r="AKR36" s="18"/>
      <c r="AKS36" s="18"/>
      <c r="AKT36" s="18"/>
      <c r="AKU36" s="18"/>
      <c r="AKV36" s="18"/>
      <c r="AKW36" s="18"/>
      <c r="AKX36" s="18"/>
      <c r="AKY36" s="18"/>
      <c r="AKZ36" s="18"/>
      <c r="ALA36" s="18"/>
      <c r="ALB36" s="18"/>
      <c r="ALC36" s="18"/>
      <c r="ALD36" s="18"/>
      <c r="ALE36" s="18"/>
      <c r="ALF36" s="18"/>
      <c r="ALG36" s="18"/>
      <c r="ALH36" s="18"/>
      <c r="ALI36" s="18"/>
      <c r="ALJ36" s="18"/>
      <c r="ALK36" s="18"/>
      <c r="ALL36" s="18"/>
      <c r="ALM36" s="18"/>
      <c r="ALN36" s="18"/>
      <c r="ALO36" s="18"/>
      <c r="ALP36" s="18"/>
      <c r="ALQ36" s="18"/>
      <c r="ALR36" s="18"/>
      <c r="ALS36" s="18"/>
      <c r="ALT36" s="18"/>
      <c r="ALU36" s="18"/>
      <c r="ALV36" s="18"/>
      <c r="ALW36" s="18"/>
      <c r="ALX36" s="18"/>
      <c r="ALY36" s="18"/>
      <c r="ALZ36" s="18"/>
      <c r="AMA36" s="18"/>
      <c r="AMB36" s="18"/>
      <c r="AMC36" s="18"/>
      <c r="AMD36" s="18"/>
      <c r="AME36" s="18"/>
      <c r="AMF36" s="18"/>
      <c r="AMG36" s="18"/>
      <c r="AMH36" s="18"/>
      <c r="AMI36" s="18"/>
      <c r="AMJ36" s="18"/>
      <c r="AMK36" s="18"/>
      <c r="AML36" s="18"/>
      <c r="AMM36" s="18"/>
      <c r="AMN36" s="18"/>
      <c r="AMO36" s="18"/>
      <c r="AMP36" s="18"/>
      <c r="AMQ36" s="18"/>
      <c r="AMR36" s="18"/>
      <c r="AMS36" s="18"/>
      <c r="AMT36" s="18"/>
      <c r="AMU36" s="18"/>
      <c r="AMV36" s="18"/>
      <c r="AMW36" s="18"/>
      <c r="AMX36" s="18"/>
      <c r="AMY36" s="18"/>
      <c r="AMZ36" s="18"/>
      <c r="ANA36" s="18"/>
      <c r="ANB36" s="18"/>
      <c r="ANC36" s="18"/>
      <c r="AND36" s="18"/>
      <c r="ANE36" s="18"/>
      <c r="ANF36" s="18"/>
      <c r="ANG36" s="18"/>
      <c r="ANH36" s="18"/>
      <c r="ANI36" s="18"/>
      <c r="ANJ36" s="18"/>
      <c r="ANK36" s="18"/>
      <c r="ANL36" s="18"/>
      <c r="ANM36" s="18"/>
      <c r="ANN36" s="18"/>
      <c r="ANO36" s="18"/>
      <c r="ANP36" s="18"/>
      <c r="ANQ36" s="18"/>
      <c r="ANR36" s="18"/>
      <c r="ANS36" s="18"/>
      <c r="ANT36" s="18"/>
      <c r="ANU36" s="18"/>
      <c r="ANV36" s="18"/>
      <c r="ANW36" s="18"/>
      <c r="ANX36" s="18"/>
      <c r="ANY36" s="18"/>
      <c r="ANZ36" s="18"/>
      <c r="AOA36" s="18"/>
      <c r="AOB36" s="18"/>
      <c r="AOC36" s="18"/>
      <c r="AOD36" s="18"/>
      <c r="AOE36" s="18"/>
      <c r="AOF36" s="18"/>
      <c r="AOG36" s="18"/>
      <c r="AOH36" s="18"/>
      <c r="AOI36" s="18"/>
      <c r="AOJ36" s="18"/>
      <c r="AOK36" s="18"/>
      <c r="AOL36" s="18"/>
      <c r="AOM36" s="18"/>
      <c r="AON36" s="18"/>
      <c r="AOO36" s="18"/>
      <c r="AOP36" s="18"/>
      <c r="AOQ36" s="18"/>
      <c r="AOR36" s="18"/>
      <c r="AOS36" s="18"/>
      <c r="AOT36" s="18"/>
      <c r="AOU36" s="18"/>
      <c r="AOV36" s="18"/>
      <c r="AOW36" s="18"/>
      <c r="AOX36" s="18"/>
      <c r="AOY36" s="18"/>
      <c r="AOZ36" s="18"/>
      <c r="APA36" s="18"/>
      <c r="APB36" s="18"/>
      <c r="APC36" s="18"/>
      <c r="APD36" s="18"/>
      <c r="APE36" s="18"/>
      <c r="APF36" s="18"/>
      <c r="APG36" s="18"/>
      <c r="APH36" s="18"/>
      <c r="API36" s="18"/>
      <c r="APJ36" s="18"/>
      <c r="APK36" s="18"/>
      <c r="APL36" s="18"/>
      <c r="APM36" s="18"/>
      <c r="APN36" s="18"/>
      <c r="APO36" s="18"/>
      <c r="APP36" s="18"/>
      <c r="APQ36" s="18"/>
      <c r="APR36" s="18"/>
      <c r="APS36" s="18"/>
      <c r="APT36" s="18"/>
      <c r="APU36" s="18"/>
      <c r="APV36" s="18"/>
      <c r="APW36" s="18"/>
      <c r="APX36" s="18"/>
      <c r="APY36" s="18"/>
      <c r="APZ36" s="18"/>
      <c r="AQA36" s="18"/>
      <c r="AQB36" s="18"/>
      <c r="AQC36" s="18"/>
      <c r="AQD36" s="18"/>
      <c r="AQE36" s="18"/>
      <c r="AQF36" s="18"/>
      <c r="AQG36" s="18"/>
      <c r="AQH36" s="18"/>
      <c r="AQI36" s="18"/>
      <c r="AQJ36" s="18"/>
      <c r="AQK36" s="18"/>
      <c r="AQL36" s="18"/>
      <c r="AQM36" s="18"/>
      <c r="AQN36" s="18"/>
      <c r="AQO36" s="18"/>
      <c r="AQP36" s="18"/>
      <c r="AQQ36" s="18"/>
      <c r="AQR36" s="18"/>
      <c r="AQS36" s="18"/>
      <c r="AQT36" s="18"/>
      <c r="AQU36" s="18"/>
      <c r="AQV36" s="18"/>
      <c r="AQW36" s="18"/>
      <c r="AQX36" s="18"/>
      <c r="AQY36" s="18"/>
      <c r="AQZ36" s="18"/>
      <c r="ARA36" s="18"/>
      <c r="ARB36" s="18"/>
      <c r="ARC36" s="18"/>
      <c r="ARD36" s="18"/>
      <c r="ARE36" s="18"/>
      <c r="ARF36" s="18"/>
      <c r="ARG36" s="18"/>
      <c r="ARH36" s="18"/>
      <c r="ARI36" s="18"/>
      <c r="ARJ36" s="18"/>
      <c r="ARK36" s="18"/>
      <c r="ARL36" s="18"/>
      <c r="ARM36" s="18"/>
      <c r="ARN36" s="18"/>
      <c r="ARO36" s="18"/>
      <c r="ARP36" s="18"/>
      <c r="ARQ36" s="18"/>
      <c r="ARR36" s="18"/>
      <c r="ARS36" s="18"/>
      <c r="ART36" s="18"/>
      <c r="ARU36" s="18"/>
      <c r="ARV36" s="18"/>
      <c r="ARW36" s="18"/>
      <c r="ARX36" s="18"/>
      <c r="ARY36" s="18"/>
      <c r="ARZ36" s="18"/>
      <c r="ASA36" s="18"/>
      <c r="ASB36" s="18"/>
      <c r="ASC36" s="18"/>
      <c r="ASD36" s="18"/>
      <c r="ASE36" s="18"/>
      <c r="ASF36" s="18"/>
      <c r="ASG36" s="18"/>
      <c r="ASH36" s="18"/>
      <c r="ASI36" s="18"/>
      <c r="ASJ36" s="18"/>
      <c r="ASK36" s="18"/>
      <c r="ASL36" s="18"/>
      <c r="ASM36" s="18"/>
      <c r="ASN36" s="18"/>
      <c r="ASO36" s="18"/>
      <c r="ASP36" s="18"/>
      <c r="ASQ36" s="18"/>
      <c r="ASR36" s="18"/>
      <c r="ASS36" s="18"/>
      <c r="AST36" s="18"/>
      <c r="ASU36" s="18"/>
      <c r="ASV36" s="18"/>
      <c r="ASW36" s="18"/>
      <c r="ASX36" s="18"/>
      <c r="ASY36" s="18"/>
      <c r="ASZ36" s="18"/>
      <c r="ATA36" s="18"/>
      <c r="ATB36" s="18"/>
      <c r="ATC36" s="18"/>
      <c r="ATD36" s="18"/>
      <c r="ATE36" s="18"/>
      <c r="ATF36" s="18"/>
      <c r="ATG36" s="18"/>
      <c r="ATH36" s="18"/>
      <c r="ATI36" s="18"/>
      <c r="ATJ36" s="18"/>
      <c r="ATK36" s="18"/>
      <c r="ATL36" s="18"/>
      <c r="ATM36" s="18"/>
      <c r="ATN36" s="18"/>
      <c r="ATO36" s="18"/>
      <c r="ATP36" s="18"/>
      <c r="ATQ36" s="18"/>
      <c r="ATR36" s="18"/>
      <c r="ATS36" s="18"/>
      <c r="ATT36" s="18"/>
      <c r="ATU36" s="18"/>
      <c r="ATV36" s="18"/>
      <c r="ATW36" s="18"/>
      <c r="ATX36" s="18"/>
      <c r="ATY36" s="18"/>
      <c r="ATZ36" s="18"/>
      <c r="AUA36" s="18"/>
      <c r="AUB36" s="18"/>
      <c r="AUC36" s="18"/>
      <c r="AUD36" s="18"/>
      <c r="AUE36" s="18"/>
      <c r="AUF36" s="18"/>
      <c r="AUG36" s="18"/>
      <c r="AUH36" s="18"/>
      <c r="AUI36" s="18"/>
      <c r="AUJ36" s="18"/>
      <c r="AUK36" s="18"/>
      <c r="AUL36" s="18"/>
      <c r="AUM36" s="18"/>
      <c r="AUN36" s="18"/>
      <c r="AUO36" s="18"/>
      <c r="AUP36" s="18"/>
      <c r="AUQ36" s="18"/>
      <c r="AUR36" s="18"/>
      <c r="AUS36" s="18"/>
      <c r="AUT36" s="18"/>
      <c r="AUU36" s="18"/>
      <c r="AUV36" s="18"/>
      <c r="AUW36" s="18"/>
      <c r="AUX36" s="18"/>
      <c r="AUY36" s="18"/>
      <c r="AUZ36" s="18"/>
      <c r="AVA36" s="18"/>
      <c r="AVB36" s="18"/>
      <c r="AVC36" s="18"/>
      <c r="AVD36" s="18"/>
      <c r="AVE36" s="18"/>
      <c r="AVF36" s="18"/>
      <c r="AVG36" s="18"/>
      <c r="AVH36" s="18"/>
      <c r="AVI36" s="18"/>
      <c r="AVJ36" s="18"/>
      <c r="AVK36" s="18"/>
      <c r="AVL36" s="18"/>
      <c r="AVM36" s="18"/>
      <c r="AVN36" s="18"/>
      <c r="AVO36" s="18"/>
      <c r="AVP36" s="18"/>
      <c r="AVQ36" s="18"/>
      <c r="AVR36" s="18"/>
      <c r="AVS36" s="18"/>
      <c r="AVT36" s="18"/>
      <c r="AVU36" s="18"/>
      <c r="AVV36" s="18"/>
      <c r="AVW36" s="18"/>
      <c r="AVX36" s="18"/>
      <c r="AVY36" s="18"/>
      <c r="AVZ36" s="18"/>
      <c r="AWA36" s="18"/>
      <c r="AWB36" s="18"/>
      <c r="AWC36" s="18"/>
      <c r="AWD36" s="18"/>
      <c r="AWE36" s="18"/>
      <c r="AWF36" s="18"/>
      <c r="AWG36" s="18"/>
      <c r="AWH36" s="18"/>
      <c r="AWI36" s="18"/>
      <c r="AWJ36" s="18"/>
      <c r="AWK36" s="18"/>
      <c r="AWL36" s="18"/>
      <c r="AWM36" s="18"/>
      <c r="AWN36" s="18"/>
      <c r="AWO36" s="18"/>
      <c r="AWP36" s="18"/>
      <c r="AWQ36" s="18"/>
      <c r="AWR36" s="18"/>
      <c r="AWS36" s="18"/>
      <c r="AWT36" s="18"/>
      <c r="AWU36" s="18"/>
      <c r="AWV36" s="18"/>
      <c r="AWW36" s="18"/>
      <c r="AWX36" s="18"/>
      <c r="AWY36" s="18"/>
      <c r="AWZ36" s="18"/>
      <c r="AXA36" s="18"/>
      <c r="AXB36" s="18"/>
      <c r="AXC36" s="18"/>
      <c r="AXD36" s="18"/>
      <c r="AXE36" s="18"/>
      <c r="AXF36" s="18"/>
      <c r="AXG36" s="18"/>
      <c r="AXH36" s="18"/>
      <c r="AXI36" s="18"/>
      <c r="AXJ36" s="18"/>
      <c r="AXK36" s="18"/>
      <c r="AXL36" s="18"/>
      <c r="AXM36" s="18"/>
      <c r="AXN36" s="18"/>
      <c r="AXO36" s="18"/>
      <c r="AXP36" s="18"/>
      <c r="AXQ36" s="18"/>
      <c r="AXR36" s="18"/>
      <c r="AXS36" s="18"/>
      <c r="AXT36" s="18"/>
      <c r="AXU36" s="18"/>
      <c r="AXV36" s="18"/>
      <c r="AXW36" s="18"/>
      <c r="AXX36" s="18"/>
      <c r="AXY36" s="18"/>
      <c r="AXZ36" s="18"/>
      <c r="AYA36" s="18"/>
      <c r="AYB36" s="18"/>
      <c r="AYC36" s="18"/>
      <c r="AYD36" s="18"/>
      <c r="AYE36" s="18"/>
      <c r="AYF36" s="18"/>
      <c r="AYG36" s="18"/>
      <c r="AYH36" s="18"/>
      <c r="AYI36" s="18"/>
      <c r="AYJ36" s="18"/>
      <c r="AYK36" s="18"/>
      <c r="AYL36" s="18"/>
      <c r="AYM36" s="18"/>
      <c r="AYN36" s="18"/>
      <c r="AYO36" s="18"/>
      <c r="AYP36" s="18"/>
      <c r="AYQ36" s="18"/>
      <c r="AYR36" s="18"/>
      <c r="AYS36" s="18"/>
      <c r="AYT36" s="18"/>
      <c r="AYU36" s="18"/>
      <c r="AYV36" s="18"/>
      <c r="AYW36" s="18"/>
      <c r="AYX36" s="18"/>
      <c r="AYY36" s="18"/>
      <c r="AYZ36" s="18"/>
      <c r="AZA36" s="18"/>
      <c r="AZB36" s="18"/>
      <c r="AZC36" s="18"/>
      <c r="AZD36" s="18"/>
      <c r="AZE36" s="18"/>
      <c r="AZF36" s="18"/>
      <c r="AZG36" s="18"/>
      <c r="AZH36" s="18"/>
      <c r="AZI36" s="18"/>
      <c r="AZJ36" s="18"/>
      <c r="AZK36" s="18"/>
      <c r="AZL36" s="18"/>
      <c r="AZM36" s="18"/>
      <c r="AZN36" s="18"/>
      <c r="AZO36" s="18"/>
      <c r="AZP36" s="18"/>
      <c r="AZQ36" s="18"/>
      <c r="AZR36" s="18"/>
      <c r="AZS36" s="18"/>
      <c r="AZT36" s="18"/>
      <c r="AZU36" s="18"/>
      <c r="AZV36" s="18"/>
      <c r="AZW36" s="18"/>
      <c r="AZX36" s="18"/>
      <c r="AZY36" s="18"/>
      <c r="AZZ36" s="18"/>
      <c r="BAA36" s="18"/>
      <c r="BAB36" s="18"/>
      <c r="BAC36" s="18"/>
      <c r="BAD36" s="18"/>
      <c r="BAE36" s="18"/>
      <c r="BAF36" s="18"/>
      <c r="BAG36" s="18"/>
      <c r="BAH36" s="18"/>
      <c r="BAI36" s="18"/>
      <c r="BAJ36" s="18"/>
      <c r="BAK36" s="18"/>
      <c r="BAL36" s="18"/>
      <c r="BAM36" s="18"/>
      <c r="BAN36" s="18"/>
      <c r="BAO36" s="18"/>
      <c r="BAP36" s="18"/>
      <c r="BAQ36" s="18"/>
      <c r="BAR36" s="18"/>
      <c r="BAS36" s="18"/>
      <c r="BAT36" s="18"/>
      <c r="BAU36" s="18"/>
      <c r="BAV36" s="18"/>
      <c r="BAW36" s="18"/>
      <c r="BAX36" s="18"/>
      <c r="BAY36" s="18"/>
      <c r="BAZ36" s="18"/>
      <c r="BBA36" s="18"/>
      <c r="BBB36" s="18"/>
      <c r="BBC36" s="18"/>
      <c r="BBD36" s="18"/>
      <c r="BBE36" s="18"/>
      <c r="BBF36" s="18"/>
      <c r="BBG36" s="18"/>
      <c r="BBH36" s="18"/>
      <c r="BBI36" s="18"/>
      <c r="BBJ36" s="18"/>
      <c r="BBK36" s="18"/>
      <c r="BBL36" s="18"/>
      <c r="BBM36" s="18"/>
      <c r="BBN36" s="18"/>
      <c r="BBO36" s="18"/>
      <c r="BBP36" s="18"/>
      <c r="BBQ36" s="18"/>
      <c r="BBR36" s="18"/>
      <c r="BBS36" s="18"/>
      <c r="BBT36" s="18"/>
      <c r="BBU36" s="18"/>
      <c r="BBV36" s="18"/>
      <c r="BBW36" s="18"/>
      <c r="BBX36" s="18"/>
      <c r="BBY36" s="18"/>
      <c r="BBZ36" s="18"/>
      <c r="BCA36" s="18"/>
      <c r="BCB36" s="18"/>
      <c r="BCC36" s="18"/>
      <c r="BCD36" s="18"/>
      <c r="BCE36" s="18"/>
      <c r="BCF36" s="18"/>
      <c r="BCG36" s="18"/>
      <c r="BCH36" s="18"/>
      <c r="BCI36" s="18"/>
      <c r="BCJ36" s="18"/>
      <c r="BCK36" s="18"/>
      <c r="BCL36" s="18"/>
      <c r="BCM36" s="18"/>
      <c r="BCN36" s="18"/>
      <c r="BCO36" s="18"/>
      <c r="BCP36" s="18"/>
      <c r="BCQ36" s="18"/>
      <c r="BCR36" s="18"/>
      <c r="BCS36" s="18"/>
      <c r="BCT36" s="18"/>
      <c r="BCU36" s="18"/>
      <c r="BCV36" s="18"/>
      <c r="BCW36" s="18"/>
      <c r="BCX36" s="18"/>
      <c r="BCY36" s="18"/>
      <c r="BCZ36" s="18"/>
      <c r="BDA36" s="18"/>
      <c r="BDB36" s="18"/>
      <c r="BDC36" s="18"/>
      <c r="BDD36" s="18"/>
      <c r="BDE36" s="18"/>
      <c r="BDF36" s="18"/>
      <c r="BDG36" s="18"/>
      <c r="BDH36" s="18"/>
      <c r="BDI36" s="18"/>
      <c r="BDJ36" s="18"/>
      <c r="BDK36" s="18"/>
      <c r="BDL36" s="18"/>
      <c r="BDM36" s="18"/>
      <c r="BDN36" s="18"/>
      <c r="BDO36" s="18"/>
      <c r="BDP36" s="18"/>
      <c r="BDQ36" s="18"/>
      <c r="BDR36" s="18"/>
      <c r="BDS36" s="18"/>
      <c r="BDT36" s="18"/>
      <c r="BDU36" s="18"/>
      <c r="BDV36" s="18"/>
      <c r="BDW36" s="18"/>
      <c r="BDX36" s="18"/>
      <c r="BDY36" s="18"/>
      <c r="BDZ36" s="18"/>
      <c r="BEA36" s="18"/>
      <c r="BEB36" s="18"/>
      <c r="BEC36" s="18"/>
      <c r="BED36" s="18"/>
      <c r="BEE36" s="18"/>
      <c r="BEF36" s="18"/>
      <c r="BEG36" s="18"/>
      <c r="BEH36" s="18"/>
      <c r="BEI36" s="18"/>
      <c r="BEJ36" s="18"/>
      <c r="BEK36" s="18"/>
      <c r="BEL36" s="18"/>
      <c r="BEM36" s="18"/>
      <c r="BEN36" s="18"/>
      <c r="BEO36" s="18"/>
      <c r="BEP36" s="18"/>
      <c r="BEQ36" s="18"/>
      <c r="BER36" s="18"/>
      <c r="BES36" s="18"/>
      <c r="BET36" s="18"/>
      <c r="BEU36" s="18"/>
      <c r="BEV36" s="18"/>
      <c r="BEW36" s="18"/>
      <c r="BEX36" s="18"/>
      <c r="BEY36" s="18"/>
      <c r="BEZ36" s="18"/>
      <c r="BFA36" s="18"/>
      <c r="BFB36" s="18"/>
      <c r="BFC36" s="18"/>
      <c r="BFD36" s="18"/>
      <c r="BFE36" s="18"/>
      <c r="BFF36" s="18"/>
      <c r="BFG36" s="18"/>
      <c r="BFH36" s="18"/>
      <c r="BFI36" s="18"/>
      <c r="BFJ36" s="18"/>
      <c r="BFK36" s="18"/>
      <c r="BFL36" s="18"/>
      <c r="BFM36" s="18"/>
      <c r="BFN36" s="18"/>
      <c r="BFO36" s="18"/>
      <c r="BFP36" s="18"/>
      <c r="BFQ36" s="18"/>
      <c r="BFR36" s="18"/>
      <c r="BFS36" s="18"/>
      <c r="BFT36" s="18"/>
      <c r="BFU36" s="18"/>
      <c r="BFV36" s="18"/>
      <c r="BFW36" s="18"/>
      <c r="BFX36" s="18"/>
      <c r="BFY36" s="18"/>
      <c r="BFZ36" s="18"/>
      <c r="BGA36" s="18"/>
      <c r="BGB36" s="18"/>
      <c r="BGC36" s="18"/>
      <c r="BGD36" s="18"/>
      <c r="BGE36" s="18"/>
      <c r="BGF36" s="18"/>
      <c r="BGG36" s="18"/>
      <c r="BGH36" s="18"/>
      <c r="BGI36" s="18"/>
      <c r="BGJ36" s="18"/>
      <c r="BGK36" s="18"/>
      <c r="BGL36" s="18"/>
      <c r="BGM36" s="18"/>
      <c r="BGN36" s="18"/>
      <c r="BGO36" s="18"/>
      <c r="BGP36" s="18"/>
      <c r="BGQ36" s="18"/>
      <c r="BGR36" s="18"/>
      <c r="BGS36" s="18"/>
      <c r="BGT36" s="18"/>
      <c r="BGU36" s="18"/>
      <c r="BGV36" s="18"/>
      <c r="BGW36" s="18"/>
      <c r="BGX36" s="18"/>
      <c r="BGY36" s="18"/>
      <c r="BGZ36" s="18"/>
      <c r="BHA36" s="18"/>
      <c r="BHB36" s="18"/>
      <c r="BHC36" s="18"/>
      <c r="BHD36" s="18"/>
      <c r="BHE36" s="18"/>
      <c r="BHF36" s="18"/>
      <c r="BHG36" s="18"/>
      <c r="BHH36" s="18"/>
      <c r="BHI36" s="18"/>
      <c r="BHJ36" s="18"/>
      <c r="BHK36" s="18"/>
      <c r="BHL36" s="18"/>
      <c r="BHM36" s="18"/>
      <c r="BHN36" s="18"/>
      <c r="BHO36" s="18"/>
      <c r="BHP36" s="18"/>
      <c r="BHQ36" s="18"/>
      <c r="BHR36" s="18"/>
      <c r="BHS36" s="18"/>
      <c r="BHT36" s="18"/>
      <c r="BHU36" s="18"/>
      <c r="BHV36" s="18"/>
      <c r="BHW36" s="18"/>
      <c r="BHX36" s="18"/>
      <c r="BHY36" s="18"/>
      <c r="BHZ36" s="18"/>
      <c r="BIA36" s="18"/>
      <c r="BIB36" s="18"/>
      <c r="BIC36" s="18"/>
      <c r="BID36" s="18"/>
      <c r="BIE36" s="18"/>
      <c r="BIF36" s="18"/>
      <c r="BIG36" s="18"/>
      <c r="BIH36" s="18"/>
      <c r="BII36" s="18"/>
      <c r="BIJ36" s="18"/>
      <c r="BIK36" s="18"/>
      <c r="BIL36" s="18"/>
      <c r="BIM36" s="18"/>
      <c r="BIN36" s="18"/>
      <c r="BIO36" s="18"/>
      <c r="BIP36" s="18"/>
      <c r="BIQ36" s="18"/>
      <c r="BIR36" s="18"/>
      <c r="BIS36" s="18"/>
      <c r="BIT36" s="18"/>
      <c r="BIU36" s="18"/>
      <c r="BIV36" s="18"/>
      <c r="BIW36" s="18"/>
      <c r="BIX36" s="18"/>
      <c r="BIY36" s="18"/>
      <c r="BIZ36" s="18"/>
      <c r="BJA36" s="18"/>
      <c r="BJB36" s="18"/>
      <c r="BJC36" s="18"/>
      <c r="BJD36" s="18"/>
      <c r="BJE36" s="18"/>
      <c r="BJF36" s="18"/>
      <c r="BJG36" s="18"/>
      <c r="BJH36" s="18"/>
      <c r="BJI36" s="18"/>
      <c r="BJJ36" s="18"/>
      <c r="BJK36" s="18"/>
      <c r="BJL36" s="18"/>
      <c r="BJM36" s="18"/>
      <c r="BJN36" s="18"/>
      <c r="BJO36" s="18"/>
      <c r="BJP36" s="18"/>
      <c r="BJQ36" s="18"/>
      <c r="BJR36" s="18"/>
      <c r="BJS36" s="18"/>
      <c r="BJT36" s="18"/>
      <c r="BJU36" s="18"/>
      <c r="BJV36" s="18"/>
      <c r="BJW36" s="18"/>
      <c r="BJX36" s="18"/>
      <c r="BJY36" s="18"/>
      <c r="BJZ36" s="18"/>
      <c r="BKA36" s="18"/>
      <c r="BKB36" s="18"/>
      <c r="BKC36" s="18"/>
      <c r="BKD36" s="18"/>
      <c r="BKE36" s="18"/>
      <c r="BKF36" s="18"/>
      <c r="BKG36" s="18"/>
      <c r="BKH36" s="18"/>
      <c r="BKI36" s="18"/>
      <c r="BKJ36" s="18"/>
      <c r="BKK36" s="18"/>
      <c r="BKL36" s="18"/>
      <c r="BKM36" s="18"/>
      <c r="BKN36" s="18"/>
      <c r="BKO36" s="18"/>
      <c r="BKP36" s="18"/>
      <c r="BKQ36" s="18"/>
      <c r="BKR36" s="18"/>
      <c r="BKS36" s="18"/>
      <c r="BKT36" s="18"/>
      <c r="BKU36" s="18"/>
      <c r="BKV36" s="18"/>
      <c r="BKW36" s="18"/>
      <c r="BKX36" s="18"/>
      <c r="BKY36" s="18"/>
      <c r="BKZ36" s="18"/>
      <c r="BLA36" s="18"/>
      <c r="BLB36" s="18"/>
      <c r="BLC36" s="18"/>
      <c r="BLD36" s="18"/>
      <c r="BLE36" s="18"/>
      <c r="BLF36" s="18"/>
      <c r="BLG36" s="18"/>
      <c r="BLH36" s="18"/>
      <c r="BLI36" s="18"/>
      <c r="BLJ36" s="18"/>
      <c r="BLK36" s="18"/>
      <c r="BLL36" s="18"/>
      <c r="BLM36" s="18"/>
      <c r="BLN36" s="18"/>
      <c r="BLO36" s="18"/>
      <c r="BLP36" s="18"/>
      <c r="BLQ36" s="18"/>
      <c r="BLR36" s="18"/>
      <c r="BLS36" s="18"/>
      <c r="BLT36" s="18"/>
      <c r="BLU36" s="18"/>
      <c r="BLV36" s="18"/>
      <c r="BLW36" s="18"/>
      <c r="BLX36" s="18"/>
      <c r="BLY36" s="18"/>
      <c r="BLZ36" s="18"/>
      <c r="BMA36" s="18"/>
      <c r="BMB36" s="18"/>
      <c r="BMC36" s="18"/>
      <c r="BMD36" s="18"/>
      <c r="BME36" s="18"/>
      <c r="BMF36" s="18"/>
      <c r="BMG36" s="18"/>
      <c r="BMH36" s="18"/>
      <c r="BMI36" s="18"/>
      <c r="BMJ36" s="18"/>
      <c r="BMK36" s="18"/>
      <c r="BML36" s="18"/>
      <c r="BMM36" s="18"/>
      <c r="BMN36" s="18"/>
      <c r="BMO36" s="18"/>
      <c r="BMP36" s="18"/>
      <c r="BMQ36" s="18"/>
      <c r="BMR36" s="18"/>
      <c r="BMS36" s="18"/>
      <c r="BMT36" s="18"/>
    </row>
    <row r="37" spans="1:1710" s="115" customFormat="1" ht="16.149999999999999" customHeight="1" x14ac:dyDescent="0.2">
      <c r="A37" s="306" t="s">
        <v>318</v>
      </c>
      <c r="B37" s="298">
        <v>592</v>
      </c>
      <c r="C37" s="348"/>
      <c r="D37" s="32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8"/>
      <c r="IU37" s="18"/>
      <c r="IV37" s="18"/>
      <c r="IW37" s="18"/>
      <c r="IX37" s="18"/>
      <c r="IY37" s="18"/>
      <c r="IZ37" s="18"/>
      <c r="JA37" s="18"/>
      <c r="JB37" s="18"/>
      <c r="JC37" s="18"/>
      <c r="JD37" s="18"/>
      <c r="JE37" s="18"/>
      <c r="JF37" s="18"/>
      <c r="JG37" s="18"/>
      <c r="JH37" s="18"/>
      <c r="JI37" s="18"/>
      <c r="JJ37" s="18"/>
      <c r="JK37" s="18"/>
      <c r="JL37" s="18"/>
      <c r="JM37" s="18"/>
      <c r="JN37" s="18"/>
      <c r="JO37" s="18"/>
      <c r="JP37" s="18"/>
      <c r="JQ37" s="18"/>
      <c r="JR37" s="18"/>
      <c r="JS37" s="18"/>
      <c r="JT37" s="18"/>
      <c r="JU37" s="18"/>
      <c r="JV37" s="18"/>
      <c r="JW37" s="18"/>
      <c r="JX37" s="18"/>
      <c r="JY37" s="18"/>
      <c r="JZ37" s="18"/>
      <c r="KA37" s="18"/>
      <c r="KB37" s="18"/>
      <c r="KC37" s="18"/>
      <c r="KD37" s="18"/>
      <c r="KE37" s="18"/>
      <c r="KF37" s="18"/>
      <c r="KG37" s="18"/>
      <c r="KH37" s="18"/>
      <c r="KI37" s="18"/>
      <c r="KJ37" s="18"/>
      <c r="KK37" s="18"/>
      <c r="KL37" s="18"/>
      <c r="KM37" s="18"/>
      <c r="KN37" s="18"/>
      <c r="KO37" s="18"/>
      <c r="KP37" s="18"/>
      <c r="KQ37" s="18"/>
      <c r="KR37" s="18"/>
      <c r="KS37" s="18"/>
      <c r="KT37" s="18"/>
      <c r="KU37" s="18"/>
      <c r="KV37" s="18"/>
      <c r="KW37" s="18"/>
      <c r="KX37" s="18"/>
      <c r="KY37" s="18"/>
      <c r="KZ37" s="18"/>
      <c r="LA37" s="18"/>
      <c r="LB37" s="18"/>
      <c r="LC37" s="18"/>
      <c r="LD37" s="18"/>
      <c r="LE37" s="18"/>
      <c r="LF37" s="18"/>
      <c r="LG37" s="18"/>
      <c r="LH37" s="18"/>
      <c r="LI37" s="18"/>
      <c r="LJ37" s="18"/>
      <c r="LK37" s="18"/>
      <c r="LL37" s="18"/>
      <c r="LM37" s="18"/>
      <c r="LN37" s="18"/>
      <c r="LO37" s="18"/>
      <c r="LP37" s="18"/>
      <c r="LQ37" s="18"/>
      <c r="LR37" s="18"/>
      <c r="LS37" s="18"/>
      <c r="LT37" s="18"/>
      <c r="LU37" s="18"/>
      <c r="LV37" s="18"/>
      <c r="LW37" s="18"/>
      <c r="LX37" s="18"/>
      <c r="LY37" s="18"/>
      <c r="LZ37" s="18"/>
      <c r="MA37" s="18"/>
      <c r="MB37" s="18"/>
      <c r="MC37" s="18"/>
      <c r="MD37" s="18"/>
      <c r="ME37" s="18"/>
      <c r="MF37" s="18"/>
      <c r="MG37" s="18"/>
      <c r="MH37" s="18"/>
      <c r="MI37" s="18"/>
      <c r="MJ37" s="18"/>
      <c r="MK37" s="18"/>
      <c r="ML37" s="18"/>
      <c r="MM37" s="18"/>
      <c r="MN37" s="18"/>
      <c r="MO37" s="18"/>
      <c r="MP37" s="18"/>
      <c r="MQ37" s="18"/>
      <c r="MR37" s="18"/>
      <c r="MS37" s="18"/>
      <c r="MT37" s="18"/>
      <c r="MU37" s="18"/>
      <c r="MV37" s="18"/>
      <c r="MW37" s="18"/>
      <c r="MX37" s="18"/>
      <c r="MY37" s="18"/>
      <c r="MZ37" s="18"/>
      <c r="NA37" s="18"/>
      <c r="NB37" s="18"/>
      <c r="NC37" s="18"/>
      <c r="ND37" s="18"/>
      <c r="NE37" s="18"/>
      <c r="NF37" s="18"/>
      <c r="NG37" s="18"/>
      <c r="NH37" s="18"/>
      <c r="NI37" s="18"/>
      <c r="NJ37" s="18"/>
      <c r="NK37" s="18"/>
      <c r="NL37" s="18"/>
      <c r="NM37" s="18"/>
      <c r="NN37" s="18"/>
      <c r="NO37" s="18"/>
      <c r="NP37" s="18"/>
      <c r="NQ37" s="18"/>
      <c r="NR37" s="18"/>
      <c r="NS37" s="18"/>
      <c r="NT37" s="18"/>
      <c r="NU37" s="18"/>
      <c r="NV37" s="18"/>
      <c r="NW37" s="18"/>
      <c r="NX37" s="18"/>
      <c r="NY37" s="18"/>
      <c r="NZ37" s="18"/>
      <c r="OA37" s="18"/>
      <c r="OB37" s="18"/>
      <c r="OC37" s="18"/>
      <c r="OD37" s="18"/>
      <c r="OE37" s="18"/>
      <c r="OF37" s="18"/>
      <c r="OG37" s="18"/>
      <c r="OH37" s="18"/>
      <c r="OI37" s="18"/>
      <c r="OJ37" s="18"/>
      <c r="OK37" s="18"/>
      <c r="OL37" s="18"/>
      <c r="OM37" s="18"/>
      <c r="ON37" s="18"/>
      <c r="OO37" s="18"/>
      <c r="OP37" s="18"/>
      <c r="OQ37" s="18"/>
      <c r="OR37" s="18"/>
      <c r="OS37" s="18"/>
      <c r="OT37" s="18"/>
      <c r="OU37" s="18"/>
      <c r="OV37" s="18"/>
      <c r="OW37" s="18"/>
      <c r="OX37" s="18"/>
      <c r="OY37" s="18"/>
      <c r="OZ37" s="18"/>
      <c r="PA37" s="18"/>
      <c r="PB37" s="18"/>
      <c r="PC37" s="18"/>
      <c r="PD37" s="18"/>
      <c r="PE37" s="18"/>
      <c r="PF37" s="18"/>
      <c r="PG37" s="18"/>
      <c r="PH37" s="18"/>
      <c r="PI37" s="18"/>
      <c r="PJ37" s="18"/>
      <c r="PK37" s="18"/>
      <c r="PL37" s="18"/>
      <c r="PM37" s="18"/>
      <c r="PN37" s="18"/>
      <c r="PO37" s="18"/>
      <c r="PP37" s="18"/>
      <c r="PQ37" s="18"/>
      <c r="PR37" s="18"/>
      <c r="PS37" s="18"/>
      <c r="PT37" s="18"/>
      <c r="PU37" s="18"/>
      <c r="PV37" s="18"/>
      <c r="PW37" s="18"/>
      <c r="PX37" s="18"/>
      <c r="PY37" s="18"/>
      <c r="PZ37" s="18"/>
      <c r="QA37" s="18"/>
      <c r="QB37" s="18"/>
      <c r="QC37" s="18"/>
      <c r="QD37" s="18"/>
      <c r="QE37" s="18"/>
      <c r="QF37" s="18"/>
      <c r="QG37" s="18"/>
      <c r="QH37" s="18"/>
      <c r="QI37" s="18"/>
      <c r="QJ37" s="18"/>
      <c r="QK37" s="18"/>
      <c r="QL37" s="18"/>
      <c r="QM37" s="18"/>
      <c r="QN37" s="18"/>
      <c r="QO37" s="18"/>
      <c r="QP37" s="18"/>
      <c r="QQ37" s="18"/>
      <c r="QR37" s="18"/>
      <c r="QS37" s="18"/>
      <c r="QT37" s="18"/>
      <c r="QU37" s="18"/>
      <c r="QV37" s="18"/>
      <c r="QW37" s="18"/>
      <c r="QX37" s="18"/>
      <c r="QY37" s="18"/>
      <c r="QZ37" s="18"/>
      <c r="RA37" s="18"/>
      <c r="RB37" s="18"/>
      <c r="RC37" s="18"/>
      <c r="RD37" s="18"/>
      <c r="RE37" s="18"/>
      <c r="RF37" s="18"/>
      <c r="RG37" s="18"/>
      <c r="RH37" s="18"/>
      <c r="RI37" s="18"/>
      <c r="RJ37" s="18"/>
      <c r="RK37" s="18"/>
      <c r="RL37" s="18"/>
      <c r="RM37" s="18"/>
      <c r="RN37" s="18"/>
      <c r="RO37" s="18"/>
      <c r="RP37" s="18"/>
      <c r="RQ37" s="18"/>
      <c r="RR37" s="18"/>
      <c r="RS37" s="18"/>
      <c r="RT37" s="18"/>
      <c r="RU37" s="18"/>
      <c r="RV37" s="18"/>
      <c r="RW37" s="18"/>
      <c r="RX37" s="18"/>
      <c r="RY37" s="18"/>
      <c r="RZ37" s="18"/>
      <c r="SA37" s="18"/>
      <c r="SB37" s="18"/>
      <c r="SC37" s="18"/>
      <c r="SD37" s="18"/>
      <c r="SE37" s="18"/>
      <c r="SF37" s="18"/>
      <c r="SG37" s="18"/>
      <c r="SH37" s="18"/>
      <c r="SI37" s="18"/>
      <c r="SJ37" s="18"/>
      <c r="SK37" s="18"/>
      <c r="SL37" s="18"/>
      <c r="SM37" s="18"/>
      <c r="SN37" s="18"/>
      <c r="SO37" s="18"/>
      <c r="SP37" s="18"/>
      <c r="SQ37" s="18"/>
      <c r="SR37" s="18"/>
      <c r="SS37" s="18"/>
      <c r="ST37" s="18"/>
      <c r="SU37" s="18"/>
      <c r="SV37" s="18"/>
      <c r="SW37" s="18"/>
      <c r="SX37" s="18"/>
      <c r="SY37" s="18"/>
      <c r="SZ37" s="18"/>
      <c r="TA37" s="18"/>
      <c r="TB37" s="18"/>
      <c r="TC37" s="18"/>
      <c r="TD37" s="18"/>
      <c r="TE37" s="18"/>
      <c r="TF37" s="18"/>
      <c r="TG37" s="18"/>
      <c r="TH37" s="18"/>
      <c r="TI37" s="18"/>
      <c r="TJ37" s="18"/>
      <c r="TK37" s="18"/>
      <c r="TL37" s="18"/>
      <c r="TM37" s="18"/>
      <c r="TN37" s="18"/>
      <c r="TO37" s="18"/>
      <c r="TP37" s="18"/>
      <c r="TQ37" s="18"/>
      <c r="TR37" s="18"/>
      <c r="TS37" s="18"/>
      <c r="TT37" s="18"/>
      <c r="TU37" s="18"/>
      <c r="TV37" s="18"/>
      <c r="TW37" s="18"/>
      <c r="TX37" s="18"/>
      <c r="TY37" s="18"/>
      <c r="TZ37" s="18"/>
      <c r="UA37" s="18"/>
      <c r="UB37" s="18"/>
      <c r="UC37" s="18"/>
      <c r="UD37" s="18"/>
      <c r="UE37" s="18"/>
      <c r="UF37" s="18"/>
      <c r="UG37" s="18"/>
      <c r="UH37" s="18"/>
      <c r="UI37" s="18"/>
      <c r="UJ37" s="18"/>
      <c r="UK37" s="18"/>
      <c r="UL37" s="18"/>
      <c r="UM37" s="18"/>
      <c r="UN37" s="18"/>
      <c r="UO37" s="18"/>
      <c r="UP37" s="18"/>
      <c r="UQ37" s="18"/>
      <c r="UR37" s="18"/>
      <c r="US37" s="18"/>
      <c r="UT37" s="18"/>
      <c r="UU37" s="18"/>
      <c r="UV37" s="18"/>
      <c r="UW37" s="18"/>
      <c r="UX37" s="18"/>
      <c r="UY37" s="18"/>
      <c r="UZ37" s="18"/>
      <c r="VA37" s="18"/>
      <c r="VB37" s="18"/>
      <c r="VC37" s="18"/>
      <c r="VD37" s="18"/>
      <c r="VE37" s="18"/>
      <c r="VF37" s="18"/>
      <c r="VG37" s="18"/>
      <c r="VH37" s="18"/>
      <c r="VI37" s="18"/>
      <c r="VJ37" s="18"/>
      <c r="VK37" s="18"/>
      <c r="VL37" s="18"/>
      <c r="VM37" s="18"/>
      <c r="VN37" s="18"/>
      <c r="VO37" s="18"/>
      <c r="VP37" s="18"/>
      <c r="VQ37" s="18"/>
      <c r="VR37" s="18"/>
      <c r="VS37" s="18"/>
      <c r="VT37" s="18"/>
      <c r="VU37" s="18"/>
      <c r="VV37" s="18"/>
      <c r="VW37" s="18"/>
      <c r="VX37" s="18"/>
      <c r="VY37" s="18"/>
      <c r="VZ37" s="18"/>
      <c r="WA37" s="18"/>
      <c r="WB37" s="18"/>
      <c r="WC37" s="18"/>
      <c r="WD37" s="18"/>
      <c r="WE37" s="18"/>
      <c r="WF37" s="18"/>
      <c r="WG37" s="18"/>
      <c r="WH37" s="18"/>
      <c r="WI37" s="18"/>
      <c r="WJ37" s="18"/>
      <c r="WK37" s="18"/>
      <c r="WL37" s="18"/>
      <c r="WM37" s="18"/>
      <c r="WN37" s="18"/>
      <c r="WO37" s="18"/>
      <c r="WP37" s="18"/>
      <c r="WQ37" s="18"/>
      <c r="WR37" s="18"/>
      <c r="WS37" s="18"/>
      <c r="WT37" s="18"/>
      <c r="WU37" s="18"/>
      <c r="WV37" s="18"/>
      <c r="WW37" s="18"/>
      <c r="WX37" s="18"/>
      <c r="WY37" s="18"/>
      <c r="WZ37" s="18"/>
      <c r="XA37" s="18"/>
      <c r="XB37" s="18"/>
      <c r="XC37" s="18"/>
      <c r="XD37" s="18"/>
      <c r="XE37" s="18"/>
      <c r="XF37" s="18"/>
      <c r="XG37" s="18"/>
      <c r="XH37" s="18"/>
      <c r="XI37" s="18"/>
      <c r="XJ37" s="18"/>
      <c r="XK37" s="18"/>
      <c r="XL37" s="18"/>
      <c r="XM37" s="18"/>
      <c r="XN37" s="18"/>
      <c r="XO37" s="18"/>
      <c r="XP37" s="18"/>
      <c r="XQ37" s="18"/>
      <c r="XR37" s="18"/>
      <c r="XS37" s="18"/>
      <c r="XT37" s="18"/>
      <c r="XU37" s="18"/>
      <c r="XV37" s="18"/>
      <c r="XW37" s="18"/>
      <c r="XX37" s="18"/>
      <c r="XY37" s="18"/>
      <c r="XZ37" s="18"/>
      <c r="YA37" s="18"/>
      <c r="YB37" s="18"/>
      <c r="YC37" s="18"/>
      <c r="YD37" s="18"/>
      <c r="YE37" s="18"/>
      <c r="YF37" s="18"/>
      <c r="YG37" s="18"/>
      <c r="YH37" s="18"/>
      <c r="YI37" s="18"/>
      <c r="YJ37" s="18"/>
      <c r="YK37" s="18"/>
      <c r="YL37" s="18"/>
      <c r="YM37" s="18"/>
      <c r="YN37" s="18"/>
      <c r="YO37" s="18"/>
      <c r="YP37" s="18"/>
      <c r="YQ37" s="18"/>
      <c r="YR37" s="18"/>
      <c r="YS37" s="18"/>
      <c r="YT37" s="18"/>
      <c r="YU37" s="18"/>
      <c r="YV37" s="18"/>
      <c r="YW37" s="18"/>
      <c r="YX37" s="18"/>
      <c r="YY37" s="18"/>
      <c r="YZ37" s="18"/>
      <c r="ZA37" s="18"/>
      <c r="ZB37" s="18"/>
      <c r="ZC37" s="18"/>
      <c r="ZD37" s="18"/>
      <c r="ZE37" s="18"/>
      <c r="ZF37" s="18"/>
      <c r="ZG37" s="18"/>
      <c r="ZH37" s="18"/>
      <c r="ZI37" s="18"/>
      <c r="ZJ37" s="18"/>
      <c r="ZK37" s="18"/>
      <c r="ZL37" s="18"/>
      <c r="ZM37" s="18"/>
      <c r="ZN37" s="18"/>
      <c r="ZO37" s="18"/>
      <c r="ZP37" s="18"/>
      <c r="ZQ37" s="18"/>
      <c r="ZR37" s="18"/>
      <c r="ZS37" s="18"/>
      <c r="ZT37" s="18"/>
      <c r="ZU37" s="18"/>
      <c r="ZV37" s="18"/>
      <c r="ZW37" s="18"/>
      <c r="ZX37" s="18"/>
      <c r="ZY37" s="18"/>
      <c r="ZZ37" s="18"/>
      <c r="AAA37" s="18"/>
      <c r="AAB37" s="18"/>
      <c r="AAC37" s="18"/>
      <c r="AAD37" s="18"/>
      <c r="AAE37" s="18"/>
      <c r="AAF37" s="18"/>
      <c r="AAG37" s="18"/>
      <c r="AAH37" s="18"/>
      <c r="AAI37" s="18"/>
      <c r="AAJ37" s="18"/>
      <c r="AAK37" s="18"/>
      <c r="AAL37" s="18"/>
      <c r="AAM37" s="18"/>
      <c r="AAN37" s="18"/>
      <c r="AAO37" s="18"/>
      <c r="AAP37" s="18"/>
      <c r="AAQ37" s="18"/>
      <c r="AAR37" s="18"/>
      <c r="AAS37" s="18"/>
      <c r="AAT37" s="18"/>
      <c r="AAU37" s="18"/>
      <c r="AAV37" s="18"/>
      <c r="AAW37" s="18"/>
      <c r="AAX37" s="18"/>
      <c r="AAY37" s="18"/>
      <c r="AAZ37" s="18"/>
      <c r="ABA37" s="18"/>
      <c r="ABB37" s="18"/>
      <c r="ABC37" s="18"/>
      <c r="ABD37" s="18"/>
      <c r="ABE37" s="18"/>
      <c r="ABF37" s="18"/>
      <c r="ABG37" s="18"/>
      <c r="ABH37" s="18"/>
      <c r="ABI37" s="18"/>
      <c r="ABJ37" s="18"/>
      <c r="ABK37" s="18"/>
      <c r="ABL37" s="18"/>
      <c r="ABM37" s="18"/>
      <c r="ABN37" s="18"/>
      <c r="ABO37" s="18"/>
      <c r="ABP37" s="18"/>
      <c r="ABQ37" s="18"/>
      <c r="ABR37" s="18"/>
      <c r="ABS37" s="18"/>
      <c r="ABT37" s="18"/>
      <c r="ABU37" s="18"/>
      <c r="ABV37" s="18"/>
      <c r="ABW37" s="18"/>
      <c r="ABX37" s="18"/>
      <c r="ABY37" s="18"/>
      <c r="ABZ37" s="18"/>
      <c r="ACA37" s="18"/>
      <c r="ACB37" s="18"/>
      <c r="ACC37" s="18"/>
      <c r="ACD37" s="18"/>
      <c r="ACE37" s="18"/>
      <c r="ACF37" s="18"/>
      <c r="ACG37" s="18"/>
      <c r="ACH37" s="18"/>
      <c r="ACI37" s="18"/>
      <c r="ACJ37" s="18"/>
      <c r="ACK37" s="18"/>
      <c r="ACL37" s="18"/>
      <c r="ACM37" s="18"/>
      <c r="ACN37" s="18"/>
      <c r="ACO37" s="18"/>
      <c r="ACP37" s="18"/>
      <c r="ACQ37" s="18"/>
      <c r="ACR37" s="18"/>
      <c r="ACS37" s="18"/>
      <c r="ACT37" s="18"/>
      <c r="ACU37" s="18"/>
      <c r="ACV37" s="18"/>
      <c r="ACW37" s="18"/>
      <c r="ACX37" s="18"/>
      <c r="ACY37" s="18"/>
      <c r="ACZ37" s="18"/>
      <c r="ADA37" s="18"/>
      <c r="ADB37" s="18"/>
      <c r="ADC37" s="18"/>
      <c r="ADD37" s="18"/>
      <c r="ADE37" s="18"/>
      <c r="ADF37" s="18"/>
      <c r="ADG37" s="18"/>
      <c r="ADH37" s="18"/>
      <c r="ADI37" s="18"/>
      <c r="ADJ37" s="18"/>
      <c r="ADK37" s="18"/>
      <c r="ADL37" s="18"/>
      <c r="ADM37" s="18"/>
      <c r="ADN37" s="18"/>
      <c r="ADO37" s="18"/>
      <c r="ADP37" s="18"/>
      <c r="ADQ37" s="18"/>
      <c r="ADR37" s="18"/>
      <c r="ADS37" s="18"/>
      <c r="ADT37" s="18"/>
      <c r="ADU37" s="18"/>
      <c r="ADV37" s="18"/>
      <c r="ADW37" s="18"/>
      <c r="ADX37" s="18"/>
      <c r="ADY37" s="18"/>
      <c r="ADZ37" s="18"/>
      <c r="AEA37" s="18"/>
      <c r="AEB37" s="18"/>
      <c r="AEC37" s="18"/>
      <c r="AED37" s="18"/>
      <c r="AEE37" s="18"/>
      <c r="AEF37" s="18"/>
      <c r="AEG37" s="18"/>
      <c r="AEH37" s="18"/>
      <c r="AEI37" s="18"/>
      <c r="AEJ37" s="18"/>
      <c r="AEK37" s="18"/>
      <c r="AEL37" s="18"/>
      <c r="AEM37" s="18"/>
      <c r="AEN37" s="18"/>
      <c r="AEO37" s="18"/>
      <c r="AEP37" s="18"/>
      <c r="AEQ37" s="18"/>
      <c r="AER37" s="18"/>
      <c r="AES37" s="18"/>
      <c r="AET37" s="18"/>
      <c r="AEU37" s="18"/>
      <c r="AEV37" s="18"/>
      <c r="AEW37" s="18"/>
      <c r="AEX37" s="18"/>
      <c r="AEY37" s="18"/>
      <c r="AEZ37" s="18"/>
      <c r="AFA37" s="18"/>
      <c r="AFB37" s="18"/>
      <c r="AFC37" s="18"/>
      <c r="AFD37" s="18"/>
      <c r="AFE37" s="18"/>
      <c r="AFF37" s="18"/>
      <c r="AFG37" s="18"/>
      <c r="AFH37" s="18"/>
      <c r="AFI37" s="18"/>
      <c r="AFJ37" s="18"/>
      <c r="AFK37" s="18"/>
      <c r="AFL37" s="18"/>
      <c r="AFM37" s="18"/>
      <c r="AFN37" s="18"/>
      <c r="AFO37" s="18"/>
      <c r="AFP37" s="18"/>
      <c r="AFQ37" s="18"/>
      <c r="AFR37" s="18"/>
      <c r="AFS37" s="18"/>
      <c r="AFT37" s="18"/>
      <c r="AFU37" s="18"/>
      <c r="AFV37" s="18"/>
      <c r="AFW37" s="18"/>
      <c r="AFX37" s="18"/>
      <c r="AFY37" s="18"/>
      <c r="AFZ37" s="18"/>
      <c r="AGA37" s="18"/>
      <c r="AGB37" s="18"/>
      <c r="AGC37" s="18"/>
      <c r="AGD37" s="18"/>
      <c r="AGE37" s="18"/>
      <c r="AGF37" s="18"/>
      <c r="AGG37" s="18"/>
      <c r="AGH37" s="18"/>
      <c r="AGI37" s="18"/>
      <c r="AGJ37" s="18"/>
      <c r="AGK37" s="18"/>
      <c r="AGL37" s="18"/>
      <c r="AGM37" s="18"/>
      <c r="AGN37" s="18"/>
      <c r="AGO37" s="18"/>
      <c r="AGP37" s="18"/>
      <c r="AGQ37" s="18"/>
      <c r="AGR37" s="18"/>
      <c r="AGS37" s="18"/>
      <c r="AGT37" s="18"/>
      <c r="AGU37" s="18"/>
      <c r="AGV37" s="18"/>
      <c r="AGW37" s="18"/>
      <c r="AGX37" s="18"/>
      <c r="AGY37" s="18"/>
      <c r="AGZ37" s="18"/>
      <c r="AHA37" s="18"/>
      <c r="AHB37" s="18"/>
      <c r="AHC37" s="18"/>
      <c r="AHD37" s="18"/>
      <c r="AHE37" s="18"/>
      <c r="AHF37" s="18"/>
      <c r="AHG37" s="18"/>
      <c r="AHH37" s="18"/>
      <c r="AHI37" s="18"/>
      <c r="AHJ37" s="18"/>
      <c r="AHK37" s="18"/>
      <c r="AHL37" s="18"/>
      <c r="AHM37" s="18"/>
      <c r="AHN37" s="18"/>
      <c r="AHO37" s="18"/>
      <c r="AHP37" s="18"/>
      <c r="AHQ37" s="18"/>
      <c r="AHR37" s="18"/>
      <c r="AHS37" s="18"/>
      <c r="AHT37" s="18"/>
      <c r="AHU37" s="18"/>
      <c r="AHV37" s="18"/>
      <c r="AHW37" s="18"/>
      <c r="AHX37" s="18"/>
      <c r="AHY37" s="18"/>
      <c r="AHZ37" s="18"/>
      <c r="AIA37" s="18"/>
      <c r="AIB37" s="18"/>
      <c r="AIC37" s="18"/>
      <c r="AID37" s="18"/>
      <c r="AIE37" s="18"/>
      <c r="AIF37" s="18"/>
      <c r="AIG37" s="18"/>
      <c r="AIH37" s="18"/>
      <c r="AII37" s="18"/>
      <c r="AIJ37" s="18"/>
      <c r="AIK37" s="18"/>
      <c r="AIL37" s="18"/>
      <c r="AIM37" s="18"/>
      <c r="AIN37" s="18"/>
      <c r="AIO37" s="18"/>
      <c r="AIP37" s="18"/>
      <c r="AIQ37" s="18"/>
      <c r="AIR37" s="18"/>
      <c r="AIS37" s="18"/>
      <c r="AIT37" s="18"/>
      <c r="AIU37" s="18"/>
      <c r="AIV37" s="18"/>
      <c r="AIW37" s="18"/>
      <c r="AIX37" s="18"/>
      <c r="AIY37" s="18"/>
      <c r="AIZ37" s="18"/>
      <c r="AJA37" s="18"/>
      <c r="AJB37" s="18"/>
      <c r="AJC37" s="18"/>
      <c r="AJD37" s="18"/>
      <c r="AJE37" s="18"/>
      <c r="AJF37" s="18"/>
      <c r="AJG37" s="18"/>
      <c r="AJH37" s="18"/>
      <c r="AJI37" s="18"/>
      <c r="AJJ37" s="18"/>
      <c r="AJK37" s="18"/>
      <c r="AJL37" s="18"/>
      <c r="AJM37" s="18"/>
      <c r="AJN37" s="18"/>
      <c r="AJO37" s="18"/>
      <c r="AJP37" s="18"/>
      <c r="AJQ37" s="18"/>
      <c r="AJR37" s="18"/>
      <c r="AJS37" s="18"/>
      <c r="AJT37" s="18"/>
      <c r="AJU37" s="18"/>
      <c r="AJV37" s="18"/>
      <c r="AJW37" s="18"/>
      <c r="AJX37" s="18"/>
      <c r="AJY37" s="18"/>
      <c r="AJZ37" s="18"/>
      <c r="AKA37" s="18"/>
      <c r="AKB37" s="18"/>
      <c r="AKC37" s="18"/>
      <c r="AKD37" s="18"/>
      <c r="AKE37" s="18"/>
      <c r="AKF37" s="18"/>
      <c r="AKG37" s="18"/>
      <c r="AKH37" s="18"/>
      <c r="AKI37" s="18"/>
      <c r="AKJ37" s="18"/>
      <c r="AKK37" s="18"/>
      <c r="AKL37" s="18"/>
      <c r="AKM37" s="18"/>
      <c r="AKN37" s="18"/>
      <c r="AKO37" s="18"/>
      <c r="AKP37" s="18"/>
      <c r="AKQ37" s="18"/>
      <c r="AKR37" s="18"/>
      <c r="AKS37" s="18"/>
      <c r="AKT37" s="18"/>
      <c r="AKU37" s="18"/>
      <c r="AKV37" s="18"/>
      <c r="AKW37" s="18"/>
      <c r="AKX37" s="18"/>
      <c r="AKY37" s="18"/>
      <c r="AKZ37" s="18"/>
      <c r="ALA37" s="18"/>
      <c r="ALB37" s="18"/>
      <c r="ALC37" s="18"/>
      <c r="ALD37" s="18"/>
      <c r="ALE37" s="18"/>
      <c r="ALF37" s="18"/>
      <c r="ALG37" s="18"/>
      <c r="ALH37" s="18"/>
      <c r="ALI37" s="18"/>
      <c r="ALJ37" s="18"/>
      <c r="ALK37" s="18"/>
      <c r="ALL37" s="18"/>
      <c r="ALM37" s="18"/>
      <c r="ALN37" s="18"/>
      <c r="ALO37" s="18"/>
      <c r="ALP37" s="18"/>
      <c r="ALQ37" s="18"/>
      <c r="ALR37" s="18"/>
      <c r="ALS37" s="18"/>
      <c r="ALT37" s="18"/>
      <c r="ALU37" s="18"/>
      <c r="ALV37" s="18"/>
      <c r="ALW37" s="18"/>
      <c r="ALX37" s="18"/>
      <c r="ALY37" s="18"/>
      <c r="ALZ37" s="18"/>
      <c r="AMA37" s="18"/>
      <c r="AMB37" s="18"/>
      <c r="AMC37" s="18"/>
      <c r="AMD37" s="18"/>
      <c r="AME37" s="18"/>
      <c r="AMF37" s="18"/>
      <c r="AMG37" s="18"/>
      <c r="AMH37" s="18"/>
      <c r="AMI37" s="18"/>
      <c r="AMJ37" s="18"/>
      <c r="AMK37" s="18"/>
      <c r="AML37" s="18"/>
      <c r="AMM37" s="18"/>
      <c r="AMN37" s="18"/>
      <c r="AMO37" s="18"/>
      <c r="AMP37" s="18"/>
      <c r="AMQ37" s="18"/>
      <c r="AMR37" s="18"/>
      <c r="AMS37" s="18"/>
      <c r="AMT37" s="18"/>
      <c r="AMU37" s="18"/>
      <c r="AMV37" s="18"/>
      <c r="AMW37" s="18"/>
      <c r="AMX37" s="18"/>
      <c r="AMY37" s="18"/>
      <c r="AMZ37" s="18"/>
      <c r="ANA37" s="18"/>
      <c r="ANB37" s="18"/>
      <c r="ANC37" s="18"/>
      <c r="AND37" s="18"/>
      <c r="ANE37" s="18"/>
      <c r="ANF37" s="18"/>
      <c r="ANG37" s="18"/>
      <c r="ANH37" s="18"/>
      <c r="ANI37" s="18"/>
      <c r="ANJ37" s="18"/>
      <c r="ANK37" s="18"/>
      <c r="ANL37" s="18"/>
      <c r="ANM37" s="18"/>
      <c r="ANN37" s="18"/>
      <c r="ANO37" s="18"/>
      <c r="ANP37" s="18"/>
      <c r="ANQ37" s="18"/>
      <c r="ANR37" s="18"/>
      <c r="ANS37" s="18"/>
      <c r="ANT37" s="18"/>
      <c r="ANU37" s="18"/>
      <c r="ANV37" s="18"/>
      <c r="ANW37" s="18"/>
      <c r="ANX37" s="18"/>
      <c r="ANY37" s="18"/>
      <c r="ANZ37" s="18"/>
      <c r="AOA37" s="18"/>
      <c r="AOB37" s="18"/>
      <c r="AOC37" s="18"/>
      <c r="AOD37" s="18"/>
      <c r="AOE37" s="18"/>
      <c r="AOF37" s="18"/>
      <c r="AOG37" s="18"/>
      <c r="AOH37" s="18"/>
      <c r="AOI37" s="18"/>
      <c r="AOJ37" s="18"/>
      <c r="AOK37" s="18"/>
      <c r="AOL37" s="18"/>
      <c r="AOM37" s="18"/>
      <c r="AON37" s="18"/>
      <c r="AOO37" s="18"/>
      <c r="AOP37" s="18"/>
      <c r="AOQ37" s="18"/>
      <c r="AOR37" s="18"/>
      <c r="AOS37" s="18"/>
      <c r="AOT37" s="18"/>
      <c r="AOU37" s="18"/>
      <c r="AOV37" s="18"/>
      <c r="AOW37" s="18"/>
      <c r="AOX37" s="18"/>
      <c r="AOY37" s="18"/>
      <c r="AOZ37" s="18"/>
      <c r="APA37" s="18"/>
      <c r="APB37" s="18"/>
      <c r="APC37" s="18"/>
      <c r="APD37" s="18"/>
      <c r="APE37" s="18"/>
      <c r="APF37" s="18"/>
      <c r="APG37" s="18"/>
      <c r="APH37" s="18"/>
      <c r="API37" s="18"/>
      <c r="APJ37" s="18"/>
      <c r="APK37" s="18"/>
      <c r="APL37" s="18"/>
      <c r="APM37" s="18"/>
      <c r="APN37" s="18"/>
      <c r="APO37" s="18"/>
      <c r="APP37" s="18"/>
      <c r="APQ37" s="18"/>
      <c r="APR37" s="18"/>
      <c r="APS37" s="18"/>
      <c r="APT37" s="18"/>
      <c r="APU37" s="18"/>
      <c r="APV37" s="18"/>
      <c r="APW37" s="18"/>
      <c r="APX37" s="18"/>
      <c r="APY37" s="18"/>
      <c r="APZ37" s="18"/>
      <c r="AQA37" s="18"/>
      <c r="AQB37" s="18"/>
      <c r="AQC37" s="18"/>
      <c r="AQD37" s="18"/>
      <c r="AQE37" s="18"/>
      <c r="AQF37" s="18"/>
      <c r="AQG37" s="18"/>
      <c r="AQH37" s="18"/>
      <c r="AQI37" s="18"/>
      <c r="AQJ37" s="18"/>
      <c r="AQK37" s="18"/>
      <c r="AQL37" s="18"/>
      <c r="AQM37" s="18"/>
      <c r="AQN37" s="18"/>
      <c r="AQO37" s="18"/>
      <c r="AQP37" s="18"/>
      <c r="AQQ37" s="18"/>
      <c r="AQR37" s="18"/>
      <c r="AQS37" s="18"/>
      <c r="AQT37" s="18"/>
      <c r="AQU37" s="18"/>
      <c r="AQV37" s="18"/>
      <c r="AQW37" s="18"/>
      <c r="AQX37" s="18"/>
      <c r="AQY37" s="18"/>
      <c r="AQZ37" s="18"/>
      <c r="ARA37" s="18"/>
      <c r="ARB37" s="18"/>
      <c r="ARC37" s="18"/>
      <c r="ARD37" s="18"/>
      <c r="ARE37" s="18"/>
      <c r="ARF37" s="18"/>
      <c r="ARG37" s="18"/>
      <c r="ARH37" s="18"/>
      <c r="ARI37" s="18"/>
      <c r="ARJ37" s="18"/>
      <c r="ARK37" s="18"/>
      <c r="ARL37" s="18"/>
      <c r="ARM37" s="18"/>
      <c r="ARN37" s="18"/>
      <c r="ARO37" s="18"/>
      <c r="ARP37" s="18"/>
      <c r="ARQ37" s="18"/>
      <c r="ARR37" s="18"/>
      <c r="ARS37" s="18"/>
      <c r="ART37" s="18"/>
      <c r="ARU37" s="18"/>
      <c r="ARV37" s="18"/>
      <c r="ARW37" s="18"/>
      <c r="ARX37" s="18"/>
      <c r="ARY37" s="18"/>
      <c r="ARZ37" s="18"/>
      <c r="ASA37" s="18"/>
      <c r="ASB37" s="18"/>
      <c r="ASC37" s="18"/>
      <c r="ASD37" s="18"/>
      <c r="ASE37" s="18"/>
      <c r="ASF37" s="18"/>
      <c r="ASG37" s="18"/>
      <c r="ASH37" s="18"/>
      <c r="ASI37" s="18"/>
      <c r="ASJ37" s="18"/>
      <c r="ASK37" s="18"/>
      <c r="ASL37" s="18"/>
      <c r="ASM37" s="18"/>
      <c r="ASN37" s="18"/>
      <c r="ASO37" s="18"/>
      <c r="ASP37" s="18"/>
      <c r="ASQ37" s="18"/>
      <c r="ASR37" s="18"/>
      <c r="ASS37" s="18"/>
      <c r="AST37" s="18"/>
      <c r="ASU37" s="18"/>
      <c r="ASV37" s="18"/>
      <c r="ASW37" s="18"/>
      <c r="ASX37" s="18"/>
      <c r="ASY37" s="18"/>
      <c r="ASZ37" s="18"/>
      <c r="ATA37" s="18"/>
      <c r="ATB37" s="18"/>
      <c r="ATC37" s="18"/>
      <c r="ATD37" s="18"/>
      <c r="ATE37" s="18"/>
      <c r="ATF37" s="18"/>
      <c r="ATG37" s="18"/>
      <c r="ATH37" s="18"/>
      <c r="ATI37" s="18"/>
      <c r="ATJ37" s="18"/>
      <c r="ATK37" s="18"/>
      <c r="ATL37" s="18"/>
      <c r="ATM37" s="18"/>
      <c r="ATN37" s="18"/>
      <c r="ATO37" s="18"/>
      <c r="ATP37" s="18"/>
      <c r="ATQ37" s="18"/>
      <c r="ATR37" s="18"/>
      <c r="ATS37" s="18"/>
      <c r="ATT37" s="18"/>
      <c r="ATU37" s="18"/>
      <c r="ATV37" s="18"/>
      <c r="ATW37" s="18"/>
      <c r="ATX37" s="18"/>
      <c r="ATY37" s="18"/>
      <c r="ATZ37" s="18"/>
      <c r="AUA37" s="18"/>
      <c r="AUB37" s="18"/>
      <c r="AUC37" s="18"/>
      <c r="AUD37" s="18"/>
      <c r="AUE37" s="18"/>
      <c r="AUF37" s="18"/>
      <c r="AUG37" s="18"/>
      <c r="AUH37" s="18"/>
      <c r="AUI37" s="18"/>
      <c r="AUJ37" s="18"/>
      <c r="AUK37" s="18"/>
      <c r="AUL37" s="18"/>
      <c r="AUM37" s="18"/>
      <c r="AUN37" s="18"/>
      <c r="AUO37" s="18"/>
      <c r="AUP37" s="18"/>
      <c r="AUQ37" s="18"/>
      <c r="AUR37" s="18"/>
      <c r="AUS37" s="18"/>
      <c r="AUT37" s="18"/>
      <c r="AUU37" s="18"/>
      <c r="AUV37" s="18"/>
      <c r="AUW37" s="18"/>
      <c r="AUX37" s="18"/>
      <c r="AUY37" s="18"/>
      <c r="AUZ37" s="18"/>
      <c r="AVA37" s="18"/>
      <c r="AVB37" s="18"/>
      <c r="AVC37" s="18"/>
      <c r="AVD37" s="18"/>
      <c r="AVE37" s="18"/>
      <c r="AVF37" s="18"/>
      <c r="AVG37" s="18"/>
      <c r="AVH37" s="18"/>
      <c r="AVI37" s="18"/>
      <c r="AVJ37" s="18"/>
      <c r="AVK37" s="18"/>
      <c r="AVL37" s="18"/>
      <c r="AVM37" s="18"/>
      <c r="AVN37" s="18"/>
      <c r="AVO37" s="18"/>
      <c r="AVP37" s="18"/>
      <c r="AVQ37" s="18"/>
      <c r="AVR37" s="18"/>
      <c r="AVS37" s="18"/>
      <c r="AVT37" s="18"/>
      <c r="AVU37" s="18"/>
      <c r="AVV37" s="18"/>
      <c r="AVW37" s="18"/>
      <c r="AVX37" s="18"/>
      <c r="AVY37" s="18"/>
      <c r="AVZ37" s="18"/>
      <c r="AWA37" s="18"/>
      <c r="AWB37" s="18"/>
      <c r="AWC37" s="18"/>
      <c r="AWD37" s="18"/>
      <c r="AWE37" s="18"/>
      <c r="AWF37" s="18"/>
      <c r="AWG37" s="18"/>
      <c r="AWH37" s="18"/>
      <c r="AWI37" s="18"/>
      <c r="AWJ37" s="18"/>
      <c r="AWK37" s="18"/>
      <c r="AWL37" s="18"/>
      <c r="AWM37" s="18"/>
      <c r="AWN37" s="18"/>
      <c r="AWO37" s="18"/>
      <c r="AWP37" s="18"/>
      <c r="AWQ37" s="18"/>
      <c r="AWR37" s="18"/>
      <c r="AWS37" s="18"/>
      <c r="AWT37" s="18"/>
      <c r="AWU37" s="18"/>
      <c r="AWV37" s="18"/>
      <c r="AWW37" s="18"/>
      <c r="AWX37" s="18"/>
      <c r="AWY37" s="18"/>
      <c r="AWZ37" s="18"/>
      <c r="AXA37" s="18"/>
      <c r="AXB37" s="18"/>
      <c r="AXC37" s="18"/>
      <c r="AXD37" s="18"/>
      <c r="AXE37" s="18"/>
      <c r="AXF37" s="18"/>
      <c r="AXG37" s="18"/>
      <c r="AXH37" s="18"/>
      <c r="AXI37" s="18"/>
      <c r="AXJ37" s="18"/>
      <c r="AXK37" s="18"/>
      <c r="AXL37" s="18"/>
      <c r="AXM37" s="18"/>
      <c r="AXN37" s="18"/>
      <c r="AXO37" s="18"/>
      <c r="AXP37" s="18"/>
      <c r="AXQ37" s="18"/>
      <c r="AXR37" s="18"/>
      <c r="AXS37" s="18"/>
      <c r="AXT37" s="18"/>
      <c r="AXU37" s="18"/>
      <c r="AXV37" s="18"/>
      <c r="AXW37" s="18"/>
      <c r="AXX37" s="18"/>
      <c r="AXY37" s="18"/>
      <c r="AXZ37" s="18"/>
      <c r="AYA37" s="18"/>
      <c r="AYB37" s="18"/>
      <c r="AYC37" s="18"/>
      <c r="AYD37" s="18"/>
      <c r="AYE37" s="18"/>
      <c r="AYF37" s="18"/>
      <c r="AYG37" s="18"/>
      <c r="AYH37" s="18"/>
      <c r="AYI37" s="18"/>
      <c r="AYJ37" s="18"/>
      <c r="AYK37" s="18"/>
      <c r="AYL37" s="18"/>
      <c r="AYM37" s="18"/>
      <c r="AYN37" s="18"/>
      <c r="AYO37" s="18"/>
      <c r="AYP37" s="18"/>
      <c r="AYQ37" s="18"/>
      <c r="AYR37" s="18"/>
      <c r="AYS37" s="18"/>
      <c r="AYT37" s="18"/>
      <c r="AYU37" s="18"/>
      <c r="AYV37" s="18"/>
      <c r="AYW37" s="18"/>
      <c r="AYX37" s="18"/>
      <c r="AYY37" s="18"/>
      <c r="AYZ37" s="18"/>
      <c r="AZA37" s="18"/>
      <c r="AZB37" s="18"/>
      <c r="AZC37" s="18"/>
      <c r="AZD37" s="18"/>
      <c r="AZE37" s="18"/>
      <c r="AZF37" s="18"/>
      <c r="AZG37" s="18"/>
      <c r="AZH37" s="18"/>
      <c r="AZI37" s="18"/>
      <c r="AZJ37" s="18"/>
      <c r="AZK37" s="18"/>
      <c r="AZL37" s="18"/>
      <c r="AZM37" s="18"/>
      <c r="AZN37" s="18"/>
      <c r="AZO37" s="18"/>
      <c r="AZP37" s="18"/>
      <c r="AZQ37" s="18"/>
      <c r="AZR37" s="18"/>
      <c r="AZS37" s="18"/>
      <c r="AZT37" s="18"/>
      <c r="AZU37" s="18"/>
      <c r="AZV37" s="18"/>
      <c r="AZW37" s="18"/>
      <c r="AZX37" s="18"/>
      <c r="AZY37" s="18"/>
      <c r="AZZ37" s="18"/>
      <c r="BAA37" s="18"/>
      <c r="BAB37" s="18"/>
      <c r="BAC37" s="18"/>
      <c r="BAD37" s="18"/>
      <c r="BAE37" s="18"/>
      <c r="BAF37" s="18"/>
      <c r="BAG37" s="18"/>
      <c r="BAH37" s="18"/>
      <c r="BAI37" s="18"/>
      <c r="BAJ37" s="18"/>
      <c r="BAK37" s="18"/>
      <c r="BAL37" s="18"/>
      <c r="BAM37" s="18"/>
      <c r="BAN37" s="18"/>
      <c r="BAO37" s="18"/>
      <c r="BAP37" s="18"/>
      <c r="BAQ37" s="18"/>
      <c r="BAR37" s="18"/>
      <c r="BAS37" s="18"/>
      <c r="BAT37" s="18"/>
      <c r="BAU37" s="18"/>
      <c r="BAV37" s="18"/>
      <c r="BAW37" s="18"/>
      <c r="BAX37" s="18"/>
      <c r="BAY37" s="18"/>
      <c r="BAZ37" s="18"/>
      <c r="BBA37" s="18"/>
      <c r="BBB37" s="18"/>
      <c r="BBC37" s="18"/>
      <c r="BBD37" s="18"/>
      <c r="BBE37" s="18"/>
      <c r="BBF37" s="18"/>
      <c r="BBG37" s="18"/>
      <c r="BBH37" s="18"/>
      <c r="BBI37" s="18"/>
      <c r="BBJ37" s="18"/>
      <c r="BBK37" s="18"/>
      <c r="BBL37" s="18"/>
      <c r="BBM37" s="18"/>
      <c r="BBN37" s="18"/>
      <c r="BBO37" s="18"/>
      <c r="BBP37" s="18"/>
      <c r="BBQ37" s="18"/>
      <c r="BBR37" s="18"/>
      <c r="BBS37" s="18"/>
      <c r="BBT37" s="18"/>
      <c r="BBU37" s="18"/>
      <c r="BBV37" s="18"/>
      <c r="BBW37" s="18"/>
      <c r="BBX37" s="18"/>
      <c r="BBY37" s="18"/>
      <c r="BBZ37" s="18"/>
      <c r="BCA37" s="18"/>
      <c r="BCB37" s="18"/>
      <c r="BCC37" s="18"/>
      <c r="BCD37" s="18"/>
      <c r="BCE37" s="18"/>
      <c r="BCF37" s="18"/>
      <c r="BCG37" s="18"/>
      <c r="BCH37" s="18"/>
      <c r="BCI37" s="18"/>
      <c r="BCJ37" s="18"/>
      <c r="BCK37" s="18"/>
      <c r="BCL37" s="18"/>
      <c r="BCM37" s="18"/>
      <c r="BCN37" s="18"/>
      <c r="BCO37" s="18"/>
      <c r="BCP37" s="18"/>
      <c r="BCQ37" s="18"/>
      <c r="BCR37" s="18"/>
      <c r="BCS37" s="18"/>
      <c r="BCT37" s="18"/>
      <c r="BCU37" s="18"/>
      <c r="BCV37" s="18"/>
      <c r="BCW37" s="18"/>
      <c r="BCX37" s="18"/>
      <c r="BCY37" s="18"/>
      <c r="BCZ37" s="18"/>
      <c r="BDA37" s="18"/>
      <c r="BDB37" s="18"/>
      <c r="BDC37" s="18"/>
      <c r="BDD37" s="18"/>
      <c r="BDE37" s="18"/>
      <c r="BDF37" s="18"/>
      <c r="BDG37" s="18"/>
      <c r="BDH37" s="18"/>
      <c r="BDI37" s="18"/>
      <c r="BDJ37" s="18"/>
      <c r="BDK37" s="18"/>
      <c r="BDL37" s="18"/>
      <c r="BDM37" s="18"/>
      <c r="BDN37" s="18"/>
      <c r="BDO37" s="18"/>
      <c r="BDP37" s="18"/>
      <c r="BDQ37" s="18"/>
      <c r="BDR37" s="18"/>
      <c r="BDS37" s="18"/>
      <c r="BDT37" s="18"/>
      <c r="BDU37" s="18"/>
      <c r="BDV37" s="18"/>
      <c r="BDW37" s="18"/>
      <c r="BDX37" s="18"/>
      <c r="BDY37" s="18"/>
      <c r="BDZ37" s="18"/>
      <c r="BEA37" s="18"/>
      <c r="BEB37" s="18"/>
      <c r="BEC37" s="18"/>
      <c r="BED37" s="18"/>
      <c r="BEE37" s="18"/>
      <c r="BEF37" s="18"/>
      <c r="BEG37" s="18"/>
      <c r="BEH37" s="18"/>
      <c r="BEI37" s="18"/>
      <c r="BEJ37" s="18"/>
      <c r="BEK37" s="18"/>
      <c r="BEL37" s="18"/>
      <c r="BEM37" s="18"/>
      <c r="BEN37" s="18"/>
      <c r="BEO37" s="18"/>
      <c r="BEP37" s="18"/>
      <c r="BEQ37" s="18"/>
      <c r="BER37" s="18"/>
      <c r="BES37" s="18"/>
      <c r="BET37" s="18"/>
      <c r="BEU37" s="18"/>
      <c r="BEV37" s="18"/>
      <c r="BEW37" s="18"/>
      <c r="BEX37" s="18"/>
      <c r="BEY37" s="18"/>
      <c r="BEZ37" s="18"/>
      <c r="BFA37" s="18"/>
      <c r="BFB37" s="18"/>
      <c r="BFC37" s="18"/>
      <c r="BFD37" s="18"/>
      <c r="BFE37" s="18"/>
      <c r="BFF37" s="18"/>
      <c r="BFG37" s="18"/>
      <c r="BFH37" s="18"/>
      <c r="BFI37" s="18"/>
      <c r="BFJ37" s="18"/>
      <c r="BFK37" s="18"/>
      <c r="BFL37" s="18"/>
      <c r="BFM37" s="18"/>
      <c r="BFN37" s="18"/>
      <c r="BFO37" s="18"/>
      <c r="BFP37" s="18"/>
      <c r="BFQ37" s="18"/>
      <c r="BFR37" s="18"/>
      <c r="BFS37" s="18"/>
      <c r="BFT37" s="18"/>
      <c r="BFU37" s="18"/>
      <c r="BFV37" s="18"/>
      <c r="BFW37" s="18"/>
      <c r="BFX37" s="18"/>
      <c r="BFY37" s="18"/>
      <c r="BFZ37" s="18"/>
      <c r="BGA37" s="18"/>
      <c r="BGB37" s="18"/>
      <c r="BGC37" s="18"/>
      <c r="BGD37" s="18"/>
      <c r="BGE37" s="18"/>
      <c r="BGF37" s="18"/>
      <c r="BGG37" s="18"/>
      <c r="BGH37" s="18"/>
      <c r="BGI37" s="18"/>
      <c r="BGJ37" s="18"/>
      <c r="BGK37" s="18"/>
      <c r="BGL37" s="18"/>
      <c r="BGM37" s="18"/>
      <c r="BGN37" s="18"/>
      <c r="BGO37" s="18"/>
      <c r="BGP37" s="18"/>
      <c r="BGQ37" s="18"/>
      <c r="BGR37" s="18"/>
      <c r="BGS37" s="18"/>
      <c r="BGT37" s="18"/>
      <c r="BGU37" s="18"/>
      <c r="BGV37" s="18"/>
      <c r="BGW37" s="18"/>
      <c r="BGX37" s="18"/>
      <c r="BGY37" s="18"/>
      <c r="BGZ37" s="18"/>
      <c r="BHA37" s="18"/>
      <c r="BHB37" s="18"/>
      <c r="BHC37" s="18"/>
      <c r="BHD37" s="18"/>
      <c r="BHE37" s="18"/>
      <c r="BHF37" s="18"/>
      <c r="BHG37" s="18"/>
      <c r="BHH37" s="18"/>
      <c r="BHI37" s="18"/>
      <c r="BHJ37" s="18"/>
      <c r="BHK37" s="18"/>
      <c r="BHL37" s="18"/>
      <c r="BHM37" s="18"/>
      <c r="BHN37" s="18"/>
      <c r="BHO37" s="18"/>
      <c r="BHP37" s="18"/>
      <c r="BHQ37" s="18"/>
      <c r="BHR37" s="18"/>
      <c r="BHS37" s="18"/>
      <c r="BHT37" s="18"/>
      <c r="BHU37" s="18"/>
      <c r="BHV37" s="18"/>
      <c r="BHW37" s="18"/>
      <c r="BHX37" s="18"/>
      <c r="BHY37" s="18"/>
      <c r="BHZ37" s="18"/>
      <c r="BIA37" s="18"/>
      <c r="BIB37" s="18"/>
      <c r="BIC37" s="18"/>
      <c r="BID37" s="18"/>
      <c r="BIE37" s="18"/>
      <c r="BIF37" s="18"/>
      <c r="BIG37" s="18"/>
      <c r="BIH37" s="18"/>
      <c r="BII37" s="18"/>
      <c r="BIJ37" s="18"/>
      <c r="BIK37" s="18"/>
      <c r="BIL37" s="18"/>
      <c r="BIM37" s="18"/>
      <c r="BIN37" s="18"/>
      <c r="BIO37" s="18"/>
      <c r="BIP37" s="18"/>
      <c r="BIQ37" s="18"/>
      <c r="BIR37" s="18"/>
      <c r="BIS37" s="18"/>
      <c r="BIT37" s="18"/>
      <c r="BIU37" s="18"/>
      <c r="BIV37" s="18"/>
      <c r="BIW37" s="18"/>
      <c r="BIX37" s="18"/>
      <c r="BIY37" s="18"/>
      <c r="BIZ37" s="18"/>
      <c r="BJA37" s="18"/>
      <c r="BJB37" s="18"/>
      <c r="BJC37" s="18"/>
      <c r="BJD37" s="18"/>
      <c r="BJE37" s="18"/>
      <c r="BJF37" s="18"/>
      <c r="BJG37" s="18"/>
      <c r="BJH37" s="18"/>
      <c r="BJI37" s="18"/>
      <c r="BJJ37" s="18"/>
      <c r="BJK37" s="18"/>
      <c r="BJL37" s="18"/>
      <c r="BJM37" s="18"/>
      <c r="BJN37" s="18"/>
      <c r="BJO37" s="18"/>
      <c r="BJP37" s="18"/>
      <c r="BJQ37" s="18"/>
      <c r="BJR37" s="18"/>
      <c r="BJS37" s="18"/>
      <c r="BJT37" s="18"/>
      <c r="BJU37" s="18"/>
      <c r="BJV37" s="18"/>
      <c r="BJW37" s="18"/>
      <c r="BJX37" s="18"/>
      <c r="BJY37" s="18"/>
      <c r="BJZ37" s="18"/>
      <c r="BKA37" s="18"/>
      <c r="BKB37" s="18"/>
      <c r="BKC37" s="18"/>
      <c r="BKD37" s="18"/>
      <c r="BKE37" s="18"/>
      <c r="BKF37" s="18"/>
      <c r="BKG37" s="18"/>
      <c r="BKH37" s="18"/>
      <c r="BKI37" s="18"/>
      <c r="BKJ37" s="18"/>
      <c r="BKK37" s="18"/>
      <c r="BKL37" s="18"/>
      <c r="BKM37" s="18"/>
      <c r="BKN37" s="18"/>
      <c r="BKO37" s="18"/>
      <c r="BKP37" s="18"/>
      <c r="BKQ37" s="18"/>
      <c r="BKR37" s="18"/>
      <c r="BKS37" s="18"/>
      <c r="BKT37" s="18"/>
      <c r="BKU37" s="18"/>
      <c r="BKV37" s="18"/>
      <c r="BKW37" s="18"/>
      <c r="BKX37" s="18"/>
      <c r="BKY37" s="18"/>
      <c r="BKZ37" s="18"/>
      <c r="BLA37" s="18"/>
      <c r="BLB37" s="18"/>
      <c r="BLC37" s="18"/>
      <c r="BLD37" s="18"/>
      <c r="BLE37" s="18"/>
      <c r="BLF37" s="18"/>
      <c r="BLG37" s="18"/>
      <c r="BLH37" s="18"/>
      <c r="BLI37" s="18"/>
      <c r="BLJ37" s="18"/>
      <c r="BLK37" s="18"/>
      <c r="BLL37" s="18"/>
      <c r="BLM37" s="18"/>
      <c r="BLN37" s="18"/>
      <c r="BLO37" s="18"/>
      <c r="BLP37" s="18"/>
      <c r="BLQ37" s="18"/>
      <c r="BLR37" s="18"/>
      <c r="BLS37" s="18"/>
      <c r="BLT37" s="18"/>
      <c r="BLU37" s="18"/>
      <c r="BLV37" s="18"/>
      <c r="BLW37" s="18"/>
      <c r="BLX37" s="18"/>
      <c r="BLY37" s="18"/>
      <c r="BLZ37" s="18"/>
      <c r="BMA37" s="18"/>
      <c r="BMB37" s="18"/>
      <c r="BMC37" s="18"/>
      <c r="BMD37" s="18"/>
      <c r="BME37" s="18"/>
      <c r="BMF37" s="18"/>
      <c r="BMG37" s="18"/>
      <c r="BMH37" s="18"/>
      <c r="BMI37" s="18"/>
      <c r="BMJ37" s="18"/>
      <c r="BMK37" s="18"/>
      <c r="BML37" s="18"/>
      <c r="BMM37" s="18"/>
      <c r="BMN37" s="18"/>
      <c r="BMO37" s="18"/>
      <c r="BMP37" s="18"/>
      <c r="BMQ37" s="18"/>
      <c r="BMR37" s="18"/>
      <c r="BMS37" s="18"/>
      <c r="BMT37" s="18"/>
    </row>
    <row r="38" spans="1:1710" s="115" customFormat="1" ht="16.149999999999999" customHeight="1" x14ac:dyDescent="0.2">
      <c r="A38" s="295" t="s">
        <v>310</v>
      </c>
      <c r="B38" s="296"/>
      <c r="C38" s="216"/>
      <c r="D38" s="217"/>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IU38" s="18"/>
      <c r="IV38" s="18"/>
      <c r="IW38" s="18"/>
      <c r="IX38" s="18"/>
      <c r="IY38" s="18"/>
      <c r="IZ38" s="18"/>
      <c r="JA38" s="18"/>
      <c r="JB38" s="18"/>
      <c r="JC38" s="18"/>
      <c r="JD38" s="18"/>
      <c r="JE38" s="18"/>
      <c r="JF38" s="18"/>
      <c r="JG38" s="18"/>
      <c r="JH38" s="18"/>
      <c r="JI38" s="18"/>
      <c r="JJ38" s="18"/>
      <c r="JK38" s="18"/>
      <c r="JL38" s="18"/>
      <c r="JM38" s="18"/>
      <c r="JN38" s="18"/>
      <c r="JO38" s="18"/>
      <c r="JP38" s="18"/>
      <c r="JQ38" s="18"/>
      <c r="JR38" s="18"/>
      <c r="JS38" s="18"/>
      <c r="JT38" s="18"/>
      <c r="JU38" s="18"/>
      <c r="JV38" s="18"/>
      <c r="JW38" s="18"/>
      <c r="JX38" s="18"/>
      <c r="JY38" s="18"/>
      <c r="JZ38" s="18"/>
      <c r="KA38" s="18"/>
      <c r="KB38" s="18"/>
      <c r="KC38" s="18"/>
      <c r="KD38" s="18"/>
      <c r="KE38" s="18"/>
      <c r="KF38" s="18"/>
      <c r="KG38" s="18"/>
      <c r="KH38" s="18"/>
      <c r="KI38" s="18"/>
      <c r="KJ38" s="18"/>
      <c r="KK38" s="18"/>
      <c r="KL38" s="18"/>
      <c r="KM38" s="18"/>
      <c r="KN38" s="18"/>
      <c r="KO38" s="18"/>
      <c r="KP38" s="18"/>
      <c r="KQ38" s="18"/>
      <c r="KR38" s="18"/>
      <c r="KS38" s="18"/>
      <c r="KT38" s="18"/>
      <c r="KU38" s="18"/>
      <c r="KV38" s="18"/>
      <c r="KW38" s="18"/>
      <c r="KX38" s="18"/>
      <c r="KY38" s="18"/>
      <c r="KZ38" s="18"/>
      <c r="LA38" s="18"/>
      <c r="LB38" s="18"/>
      <c r="LC38" s="18"/>
      <c r="LD38" s="18"/>
      <c r="LE38" s="18"/>
      <c r="LF38" s="18"/>
      <c r="LG38" s="18"/>
      <c r="LH38" s="18"/>
      <c r="LI38" s="18"/>
      <c r="LJ38" s="18"/>
      <c r="LK38" s="18"/>
      <c r="LL38" s="18"/>
      <c r="LM38" s="18"/>
      <c r="LN38" s="18"/>
      <c r="LO38" s="18"/>
      <c r="LP38" s="18"/>
      <c r="LQ38" s="18"/>
      <c r="LR38" s="18"/>
      <c r="LS38" s="18"/>
      <c r="LT38" s="18"/>
      <c r="LU38" s="18"/>
      <c r="LV38" s="18"/>
      <c r="LW38" s="18"/>
      <c r="LX38" s="18"/>
      <c r="LY38" s="18"/>
      <c r="LZ38" s="18"/>
      <c r="MA38" s="18"/>
      <c r="MB38" s="18"/>
      <c r="MC38" s="18"/>
      <c r="MD38" s="18"/>
      <c r="ME38" s="18"/>
      <c r="MF38" s="18"/>
      <c r="MG38" s="18"/>
      <c r="MH38" s="18"/>
      <c r="MI38" s="18"/>
      <c r="MJ38" s="18"/>
      <c r="MK38" s="18"/>
      <c r="ML38" s="18"/>
      <c r="MM38" s="18"/>
      <c r="MN38" s="18"/>
      <c r="MO38" s="18"/>
      <c r="MP38" s="18"/>
      <c r="MQ38" s="18"/>
      <c r="MR38" s="18"/>
      <c r="MS38" s="18"/>
      <c r="MT38" s="18"/>
      <c r="MU38" s="18"/>
      <c r="MV38" s="18"/>
      <c r="MW38" s="18"/>
      <c r="MX38" s="18"/>
      <c r="MY38" s="18"/>
      <c r="MZ38" s="18"/>
      <c r="NA38" s="18"/>
      <c r="NB38" s="18"/>
      <c r="NC38" s="18"/>
      <c r="ND38" s="18"/>
      <c r="NE38" s="18"/>
      <c r="NF38" s="18"/>
      <c r="NG38" s="18"/>
      <c r="NH38" s="18"/>
      <c r="NI38" s="18"/>
      <c r="NJ38" s="18"/>
      <c r="NK38" s="18"/>
      <c r="NL38" s="18"/>
      <c r="NM38" s="18"/>
      <c r="NN38" s="18"/>
      <c r="NO38" s="18"/>
      <c r="NP38" s="18"/>
      <c r="NQ38" s="18"/>
      <c r="NR38" s="18"/>
      <c r="NS38" s="18"/>
      <c r="NT38" s="18"/>
      <c r="NU38" s="18"/>
      <c r="NV38" s="18"/>
      <c r="NW38" s="18"/>
      <c r="NX38" s="18"/>
      <c r="NY38" s="18"/>
      <c r="NZ38" s="18"/>
      <c r="OA38" s="18"/>
      <c r="OB38" s="18"/>
      <c r="OC38" s="18"/>
      <c r="OD38" s="18"/>
      <c r="OE38" s="18"/>
      <c r="OF38" s="18"/>
      <c r="OG38" s="18"/>
      <c r="OH38" s="18"/>
      <c r="OI38" s="18"/>
      <c r="OJ38" s="18"/>
      <c r="OK38" s="18"/>
      <c r="OL38" s="18"/>
      <c r="OM38" s="18"/>
      <c r="ON38" s="18"/>
      <c r="OO38" s="18"/>
      <c r="OP38" s="18"/>
      <c r="OQ38" s="18"/>
      <c r="OR38" s="18"/>
      <c r="OS38" s="18"/>
      <c r="OT38" s="18"/>
      <c r="OU38" s="18"/>
      <c r="OV38" s="18"/>
      <c r="OW38" s="18"/>
      <c r="OX38" s="18"/>
      <c r="OY38" s="18"/>
      <c r="OZ38" s="18"/>
      <c r="PA38" s="18"/>
      <c r="PB38" s="18"/>
      <c r="PC38" s="18"/>
      <c r="PD38" s="18"/>
      <c r="PE38" s="18"/>
      <c r="PF38" s="18"/>
      <c r="PG38" s="18"/>
      <c r="PH38" s="18"/>
      <c r="PI38" s="18"/>
      <c r="PJ38" s="18"/>
      <c r="PK38" s="18"/>
      <c r="PL38" s="18"/>
      <c r="PM38" s="18"/>
      <c r="PN38" s="18"/>
      <c r="PO38" s="18"/>
      <c r="PP38" s="18"/>
      <c r="PQ38" s="18"/>
      <c r="PR38" s="18"/>
      <c r="PS38" s="18"/>
      <c r="PT38" s="18"/>
      <c r="PU38" s="18"/>
      <c r="PV38" s="18"/>
      <c r="PW38" s="18"/>
      <c r="PX38" s="18"/>
      <c r="PY38" s="18"/>
      <c r="PZ38" s="18"/>
      <c r="QA38" s="18"/>
      <c r="QB38" s="18"/>
      <c r="QC38" s="18"/>
      <c r="QD38" s="18"/>
      <c r="QE38" s="18"/>
      <c r="QF38" s="18"/>
      <c r="QG38" s="18"/>
      <c r="QH38" s="18"/>
      <c r="QI38" s="18"/>
      <c r="QJ38" s="18"/>
      <c r="QK38" s="18"/>
      <c r="QL38" s="18"/>
      <c r="QM38" s="18"/>
      <c r="QN38" s="18"/>
      <c r="QO38" s="18"/>
      <c r="QP38" s="18"/>
      <c r="QQ38" s="18"/>
      <c r="QR38" s="18"/>
      <c r="QS38" s="18"/>
      <c r="QT38" s="18"/>
      <c r="QU38" s="18"/>
      <c r="QV38" s="18"/>
      <c r="QW38" s="18"/>
      <c r="QX38" s="18"/>
      <c r="QY38" s="18"/>
      <c r="QZ38" s="18"/>
      <c r="RA38" s="18"/>
      <c r="RB38" s="18"/>
      <c r="RC38" s="18"/>
      <c r="RD38" s="18"/>
      <c r="RE38" s="18"/>
      <c r="RF38" s="18"/>
      <c r="RG38" s="18"/>
      <c r="RH38" s="18"/>
      <c r="RI38" s="18"/>
      <c r="RJ38" s="18"/>
      <c r="RK38" s="18"/>
      <c r="RL38" s="18"/>
      <c r="RM38" s="18"/>
      <c r="RN38" s="18"/>
      <c r="RO38" s="18"/>
      <c r="RP38" s="18"/>
      <c r="RQ38" s="18"/>
      <c r="RR38" s="18"/>
      <c r="RS38" s="18"/>
      <c r="RT38" s="18"/>
      <c r="RU38" s="18"/>
      <c r="RV38" s="18"/>
      <c r="RW38" s="18"/>
      <c r="RX38" s="18"/>
      <c r="RY38" s="18"/>
      <c r="RZ38" s="18"/>
      <c r="SA38" s="18"/>
      <c r="SB38" s="18"/>
      <c r="SC38" s="18"/>
      <c r="SD38" s="18"/>
      <c r="SE38" s="18"/>
      <c r="SF38" s="18"/>
      <c r="SG38" s="18"/>
      <c r="SH38" s="18"/>
      <c r="SI38" s="18"/>
      <c r="SJ38" s="18"/>
      <c r="SK38" s="18"/>
      <c r="SL38" s="18"/>
      <c r="SM38" s="18"/>
      <c r="SN38" s="18"/>
      <c r="SO38" s="18"/>
      <c r="SP38" s="18"/>
      <c r="SQ38" s="18"/>
      <c r="SR38" s="18"/>
      <c r="SS38" s="18"/>
      <c r="ST38" s="18"/>
      <c r="SU38" s="18"/>
      <c r="SV38" s="18"/>
      <c r="SW38" s="18"/>
      <c r="SX38" s="18"/>
      <c r="SY38" s="18"/>
      <c r="SZ38" s="18"/>
      <c r="TA38" s="18"/>
      <c r="TB38" s="18"/>
      <c r="TC38" s="18"/>
      <c r="TD38" s="18"/>
      <c r="TE38" s="18"/>
      <c r="TF38" s="18"/>
      <c r="TG38" s="18"/>
      <c r="TH38" s="18"/>
      <c r="TI38" s="18"/>
      <c r="TJ38" s="18"/>
      <c r="TK38" s="18"/>
      <c r="TL38" s="18"/>
      <c r="TM38" s="18"/>
      <c r="TN38" s="18"/>
      <c r="TO38" s="18"/>
      <c r="TP38" s="18"/>
      <c r="TQ38" s="18"/>
      <c r="TR38" s="18"/>
      <c r="TS38" s="18"/>
      <c r="TT38" s="18"/>
      <c r="TU38" s="18"/>
      <c r="TV38" s="18"/>
      <c r="TW38" s="18"/>
      <c r="TX38" s="18"/>
      <c r="TY38" s="18"/>
      <c r="TZ38" s="18"/>
      <c r="UA38" s="18"/>
      <c r="UB38" s="18"/>
      <c r="UC38" s="18"/>
      <c r="UD38" s="18"/>
      <c r="UE38" s="18"/>
      <c r="UF38" s="18"/>
      <c r="UG38" s="18"/>
      <c r="UH38" s="18"/>
      <c r="UI38" s="18"/>
      <c r="UJ38" s="18"/>
      <c r="UK38" s="18"/>
      <c r="UL38" s="18"/>
      <c r="UM38" s="18"/>
      <c r="UN38" s="18"/>
      <c r="UO38" s="18"/>
      <c r="UP38" s="18"/>
      <c r="UQ38" s="18"/>
      <c r="UR38" s="18"/>
      <c r="US38" s="18"/>
      <c r="UT38" s="18"/>
      <c r="UU38" s="18"/>
      <c r="UV38" s="18"/>
      <c r="UW38" s="18"/>
      <c r="UX38" s="18"/>
      <c r="UY38" s="18"/>
      <c r="UZ38" s="18"/>
      <c r="VA38" s="18"/>
      <c r="VB38" s="18"/>
      <c r="VC38" s="18"/>
      <c r="VD38" s="18"/>
      <c r="VE38" s="18"/>
      <c r="VF38" s="18"/>
      <c r="VG38" s="18"/>
      <c r="VH38" s="18"/>
      <c r="VI38" s="18"/>
      <c r="VJ38" s="18"/>
      <c r="VK38" s="18"/>
      <c r="VL38" s="18"/>
      <c r="VM38" s="18"/>
      <c r="VN38" s="18"/>
      <c r="VO38" s="18"/>
      <c r="VP38" s="18"/>
      <c r="VQ38" s="18"/>
      <c r="VR38" s="18"/>
      <c r="VS38" s="18"/>
      <c r="VT38" s="18"/>
      <c r="VU38" s="18"/>
      <c r="VV38" s="18"/>
      <c r="VW38" s="18"/>
      <c r="VX38" s="18"/>
      <c r="VY38" s="18"/>
      <c r="VZ38" s="18"/>
      <c r="WA38" s="18"/>
      <c r="WB38" s="18"/>
      <c r="WC38" s="18"/>
      <c r="WD38" s="18"/>
      <c r="WE38" s="18"/>
      <c r="WF38" s="18"/>
      <c r="WG38" s="18"/>
      <c r="WH38" s="18"/>
      <c r="WI38" s="18"/>
      <c r="WJ38" s="18"/>
      <c r="WK38" s="18"/>
      <c r="WL38" s="18"/>
      <c r="WM38" s="18"/>
      <c r="WN38" s="18"/>
      <c r="WO38" s="18"/>
      <c r="WP38" s="18"/>
      <c r="WQ38" s="18"/>
      <c r="WR38" s="18"/>
      <c r="WS38" s="18"/>
      <c r="WT38" s="18"/>
      <c r="WU38" s="18"/>
      <c r="WV38" s="18"/>
      <c r="WW38" s="18"/>
      <c r="WX38" s="18"/>
      <c r="WY38" s="18"/>
      <c r="WZ38" s="18"/>
      <c r="XA38" s="18"/>
      <c r="XB38" s="18"/>
      <c r="XC38" s="18"/>
      <c r="XD38" s="18"/>
      <c r="XE38" s="18"/>
      <c r="XF38" s="18"/>
      <c r="XG38" s="18"/>
      <c r="XH38" s="18"/>
      <c r="XI38" s="18"/>
      <c r="XJ38" s="18"/>
      <c r="XK38" s="18"/>
      <c r="XL38" s="18"/>
      <c r="XM38" s="18"/>
      <c r="XN38" s="18"/>
      <c r="XO38" s="18"/>
      <c r="XP38" s="18"/>
      <c r="XQ38" s="18"/>
      <c r="XR38" s="18"/>
      <c r="XS38" s="18"/>
      <c r="XT38" s="18"/>
      <c r="XU38" s="18"/>
      <c r="XV38" s="18"/>
      <c r="XW38" s="18"/>
      <c r="XX38" s="18"/>
      <c r="XY38" s="18"/>
      <c r="XZ38" s="18"/>
      <c r="YA38" s="18"/>
      <c r="YB38" s="18"/>
      <c r="YC38" s="18"/>
      <c r="YD38" s="18"/>
      <c r="YE38" s="18"/>
      <c r="YF38" s="18"/>
      <c r="YG38" s="18"/>
      <c r="YH38" s="18"/>
      <c r="YI38" s="18"/>
      <c r="YJ38" s="18"/>
      <c r="YK38" s="18"/>
      <c r="YL38" s="18"/>
      <c r="YM38" s="18"/>
      <c r="YN38" s="18"/>
      <c r="YO38" s="18"/>
      <c r="YP38" s="18"/>
      <c r="YQ38" s="18"/>
      <c r="YR38" s="18"/>
      <c r="YS38" s="18"/>
      <c r="YT38" s="18"/>
      <c r="YU38" s="18"/>
      <c r="YV38" s="18"/>
      <c r="YW38" s="18"/>
      <c r="YX38" s="18"/>
      <c r="YY38" s="18"/>
      <c r="YZ38" s="18"/>
      <c r="ZA38" s="18"/>
      <c r="ZB38" s="18"/>
      <c r="ZC38" s="18"/>
      <c r="ZD38" s="18"/>
      <c r="ZE38" s="18"/>
      <c r="ZF38" s="18"/>
      <c r="ZG38" s="18"/>
      <c r="ZH38" s="18"/>
      <c r="ZI38" s="18"/>
      <c r="ZJ38" s="18"/>
      <c r="ZK38" s="18"/>
      <c r="ZL38" s="18"/>
      <c r="ZM38" s="18"/>
      <c r="ZN38" s="18"/>
      <c r="ZO38" s="18"/>
      <c r="ZP38" s="18"/>
      <c r="ZQ38" s="18"/>
      <c r="ZR38" s="18"/>
      <c r="ZS38" s="18"/>
      <c r="ZT38" s="18"/>
      <c r="ZU38" s="18"/>
      <c r="ZV38" s="18"/>
      <c r="ZW38" s="18"/>
      <c r="ZX38" s="18"/>
      <c r="ZY38" s="18"/>
      <c r="ZZ38" s="18"/>
      <c r="AAA38" s="18"/>
      <c r="AAB38" s="18"/>
      <c r="AAC38" s="18"/>
      <c r="AAD38" s="18"/>
      <c r="AAE38" s="18"/>
      <c r="AAF38" s="18"/>
      <c r="AAG38" s="18"/>
      <c r="AAH38" s="18"/>
      <c r="AAI38" s="18"/>
      <c r="AAJ38" s="18"/>
      <c r="AAK38" s="18"/>
      <c r="AAL38" s="18"/>
      <c r="AAM38" s="18"/>
      <c r="AAN38" s="18"/>
      <c r="AAO38" s="18"/>
      <c r="AAP38" s="18"/>
      <c r="AAQ38" s="18"/>
      <c r="AAR38" s="18"/>
      <c r="AAS38" s="18"/>
      <c r="AAT38" s="18"/>
      <c r="AAU38" s="18"/>
      <c r="AAV38" s="18"/>
      <c r="AAW38" s="18"/>
      <c r="AAX38" s="18"/>
      <c r="AAY38" s="18"/>
      <c r="AAZ38" s="18"/>
      <c r="ABA38" s="18"/>
      <c r="ABB38" s="18"/>
      <c r="ABC38" s="18"/>
      <c r="ABD38" s="18"/>
      <c r="ABE38" s="18"/>
      <c r="ABF38" s="18"/>
      <c r="ABG38" s="18"/>
      <c r="ABH38" s="18"/>
      <c r="ABI38" s="18"/>
      <c r="ABJ38" s="18"/>
      <c r="ABK38" s="18"/>
      <c r="ABL38" s="18"/>
      <c r="ABM38" s="18"/>
      <c r="ABN38" s="18"/>
      <c r="ABO38" s="18"/>
      <c r="ABP38" s="18"/>
      <c r="ABQ38" s="18"/>
      <c r="ABR38" s="18"/>
      <c r="ABS38" s="18"/>
      <c r="ABT38" s="18"/>
      <c r="ABU38" s="18"/>
      <c r="ABV38" s="18"/>
      <c r="ABW38" s="18"/>
      <c r="ABX38" s="18"/>
      <c r="ABY38" s="18"/>
      <c r="ABZ38" s="18"/>
      <c r="ACA38" s="18"/>
      <c r="ACB38" s="18"/>
      <c r="ACC38" s="18"/>
      <c r="ACD38" s="18"/>
      <c r="ACE38" s="18"/>
      <c r="ACF38" s="18"/>
      <c r="ACG38" s="18"/>
      <c r="ACH38" s="18"/>
      <c r="ACI38" s="18"/>
      <c r="ACJ38" s="18"/>
      <c r="ACK38" s="18"/>
      <c r="ACL38" s="18"/>
      <c r="ACM38" s="18"/>
      <c r="ACN38" s="18"/>
      <c r="ACO38" s="18"/>
      <c r="ACP38" s="18"/>
      <c r="ACQ38" s="18"/>
      <c r="ACR38" s="18"/>
      <c r="ACS38" s="18"/>
      <c r="ACT38" s="18"/>
      <c r="ACU38" s="18"/>
      <c r="ACV38" s="18"/>
      <c r="ACW38" s="18"/>
      <c r="ACX38" s="18"/>
      <c r="ACY38" s="18"/>
      <c r="ACZ38" s="18"/>
      <c r="ADA38" s="18"/>
      <c r="ADB38" s="18"/>
      <c r="ADC38" s="18"/>
      <c r="ADD38" s="18"/>
      <c r="ADE38" s="18"/>
      <c r="ADF38" s="18"/>
      <c r="ADG38" s="18"/>
      <c r="ADH38" s="18"/>
      <c r="ADI38" s="18"/>
      <c r="ADJ38" s="18"/>
      <c r="ADK38" s="18"/>
      <c r="ADL38" s="18"/>
      <c r="ADM38" s="18"/>
      <c r="ADN38" s="18"/>
      <c r="ADO38" s="18"/>
      <c r="ADP38" s="18"/>
      <c r="ADQ38" s="18"/>
      <c r="ADR38" s="18"/>
      <c r="ADS38" s="18"/>
      <c r="ADT38" s="18"/>
      <c r="ADU38" s="18"/>
      <c r="ADV38" s="18"/>
      <c r="ADW38" s="18"/>
      <c r="ADX38" s="18"/>
      <c r="ADY38" s="18"/>
      <c r="ADZ38" s="18"/>
      <c r="AEA38" s="18"/>
      <c r="AEB38" s="18"/>
      <c r="AEC38" s="18"/>
      <c r="AED38" s="18"/>
      <c r="AEE38" s="18"/>
      <c r="AEF38" s="18"/>
      <c r="AEG38" s="18"/>
      <c r="AEH38" s="18"/>
      <c r="AEI38" s="18"/>
      <c r="AEJ38" s="18"/>
      <c r="AEK38" s="18"/>
      <c r="AEL38" s="18"/>
      <c r="AEM38" s="18"/>
      <c r="AEN38" s="18"/>
      <c r="AEO38" s="18"/>
      <c r="AEP38" s="18"/>
      <c r="AEQ38" s="18"/>
      <c r="AER38" s="18"/>
      <c r="AES38" s="18"/>
      <c r="AET38" s="18"/>
      <c r="AEU38" s="18"/>
      <c r="AEV38" s="18"/>
      <c r="AEW38" s="18"/>
      <c r="AEX38" s="18"/>
      <c r="AEY38" s="18"/>
      <c r="AEZ38" s="18"/>
      <c r="AFA38" s="18"/>
      <c r="AFB38" s="18"/>
      <c r="AFC38" s="18"/>
      <c r="AFD38" s="18"/>
      <c r="AFE38" s="18"/>
      <c r="AFF38" s="18"/>
      <c r="AFG38" s="18"/>
      <c r="AFH38" s="18"/>
      <c r="AFI38" s="18"/>
      <c r="AFJ38" s="18"/>
      <c r="AFK38" s="18"/>
      <c r="AFL38" s="18"/>
      <c r="AFM38" s="18"/>
      <c r="AFN38" s="18"/>
      <c r="AFO38" s="18"/>
      <c r="AFP38" s="18"/>
      <c r="AFQ38" s="18"/>
      <c r="AFR38" s="18"/>
      <c r="AFS38" s="18"/>
      <c r="AFT38" s="18"/>
      <c r="AFU38" s="18"/>
      <c r="AFV38" s="18"/>
      <c r="AFW38" s="18"/>
      <c r="AFX38" s="18"/>
      <c r="AFY38" s="18"/>
      <c r="AFZ38" s="18"/>
      <c r="AGA38" s="18"/>
      <c r="AGB38" s="18"/>
      <c r="AGC38" s="18"/>
      <c r="AGD38" s="18"/>
      <c r="AGE38" s="18"/>
      <c r="AGF38" s="18"/>
      <c r="AGG38" s="18"/>
      <c r="AGH38" s="18"/>
      <c r="AGI38" s="18"/>
      <c r="AGJ38" s="18"/>
      <c r="AGK38" s="18"/>
      <c r="AGL38" s="18"/>
      <c r="AGM38" s="18"/>
      <c r="AGN38" s="18"/>
      <c r="AGO38" s="18"/>
      <c r="AGP38" s="18"/>
      <c r="AGQ38" s="18"/>
      <c r="AGR38" s="18"/>
      <c r="AGS38" s="18"/>
      <c r="AGT38" s="18"/>
      <c r="AGU38" s="18"/>
      <c r="AGV38" s="18"/>
      <c r="AGW38" s="18"/>
      <c r="AGX38" s="18"/>
      <c r="AGY38" s="18"/>
      <c r="AGZ38" s="18"/>
      <c r="AHA38" s="18"/>
      <c r="AHB38" s="18"/>
      <c r="AHC38" s="18"/>
      <c r="AHD38" s="18"/>
      <c r="AHE38" s="18"/>
      <c r="AHF38" s="18"/>
      <c r="AHG38" s="18"/>
      <c r="AHH38" s="18"/>
      <c r="AHI38" s="18"/>
      <c r="AHJ38" s="18"/>
      <c r="AHK38" s="18"/>
      <c r="AHL38" s="18"/>
      <c r="AHM38" s="18"/>
      <c r="AHN38" s="18"/>
      <c r="AHO38" s="18"/>
      <c r="AHP38" s="18"/>
      <c r="AHQ38" s="18"/>
      <c r="AHR38" s="18"/>
      <c r="AHS38" s="18"/>
      <c r="AHT38" s="18"/>
      <c r="AHU38" s="18"/>
      <c r="AHV38" s="18"/>
      <c r="AHW38" s="18"/>
      <c r="AHX38" s="18"/>
      <c r="AHY38" s="18"/>
      <c r="AHZ38" s="18"/>
      <c r="AIA38" s="18"/>
      <c r="AIB38" s="18"/>
      <c r="AIC38" s="18"/>
      <c r="AID38" s="18"/>
      <c r="AIE38" s="18"/>
      <c r="AIF38" s="18"/>
      <c r="AIG38" s="18"/>
      <c r="AIH38" s="18"/>
      <c r="AII38" s="18"/>
      <c r="AIJ38" s="18"/>
      <c r="AIK38" s="18"/>
      <c r="AIL38" s="18"/>
      <c r="AIM38" s="18"/>
      <c r="AIN38" s="18"/>
      <c r="AIO38" s="18"/>
      <c r="AIP38" s="18"/>
      <c r="AIQ38" s="18"/>
      <c r="AIR38" s="18"/>
      <c r="AIS38" s="18"/>
      <c r="AIT38" s="18"/>
      <c r="AIU38" s="18"/>
      <c r="AIV38" s="18"/>
      <c r="AIW38" s="18"/>
      <c r="AIX38" s="18"/>
      <c r="AIY38" s="18"/>
      <c r="AIZ38" s="18"/>
      <c r="AJA38" s="18"/>
      <c r="AJB38" s="18"/>
      <c r="AJC38" s="18"/>
      <c r="AJD38" s="18"/>
      <c r="AJE38" s="18"/>
      <c r="AJF38" s="18"/>
      <c r="AJG38" s="18"/>
      <c r="AJH38" s="18"/>
      <c r="AJI38" s="18"/>
      <c r="AJJ38" s="18"/>
      <c r="AJK38" s="18"/>
      <c r="AJL38" s="18"/>
      <c r="AJM38" s="18"/>
      <c r="AJN38" s="18"/>
      <c r="AJO38" s="18"/>
      <c r="AJP38" s="18"/>
      <c r="AJQ38" s="18"/>
      <c r="AJR38" s="18"/>
      <c r="AJS38" s="18"/>
      <c r="AJT38" s="18"/>
      <c r="AJU38" s="18"/>
      <c r="AJV38" s="18"/>
      <c r="AJW38" s="18"/>
      <c r="AJX38" s="18"/>
      <c r="AJY38" s="18"/>
      <c r="AJZ38" s="18"/>
      <c r="AKA38" s="18"/>
      <c r="AKB38" s="18"/>
      <c r="AKC38" s="18"/>
      <c r="AKD38" s="18"/>
      <c r="AKE38" s="18"/>
      <c r="AKF38" s="18"/>
      <c r="AKG38" s="18"/>
      <c r="AKH38" s="18"/>
      <c r="AKI38" s="18"/>
      <c r="AKJ38" s="18"/>
      <c r="AKK38" s="18"/>
      <c r="AKL38" s="18"/>
      <c r="AKM38" s="18"/>
      <c r="AKN38" s="18"/>
      <c r="AKO38" s="18"/>
      <c r="AKP38" s="18"/>
      <c r="AKQ38" s="18"/>
      <c r="AKR38" s="18"/>
      <c r="AKS38" s="18"/>
      <c r="AKT38" s="18"/>
      <c r="AKU38" s="18"/>
      <c r="AKV38" s="18"/>
      <c r="AKW38" s="18"/>
      <c r="AKX38" s="18"/>
      <c r="AKY38" s="18"/>
      <c r="AKZ38" s="18"/>
      <c r="ALA38" s="18"/>
      <c r="ALB38" s="18"/>
      <c r="ALC38" s="18"/>
      <c r="ALD38" s="18"/>
      <c r="ALE38" s="18"/>
      <c r="ALF38" s="18"/>
      <c r="ALG38" s="18"/>
      <c r="ALH38" s="18"/>
      <c r="ALI38" s="18"/>
      <c r="ALJ38" s="18"/>
      <c r="ALK38" s="18"/>
      <c r="ALL38" s="18"/>
      <c r="ALM38" s="18"/>
      <c r="ALN38" s="18"/>
      <c r="ALO38" s="18"/>
      <c r="ALP38" s="18"/>
      <c r="ALQ38" s="18"/>
      <c r="ALR38" s="18"/>
      <c r="ALS38" s="18"/>
      <c r="ALT38" s="18"/>
      <c r="ALU38" s="18"/>
      <c r="ALV38" s="18"/>
      <c r="ALW38" s="18"/>
      <c r="ALX38" s="18"/>
      <c r="ALY38" s="18"/>
      <c r="ALZ38" s="18"/>
      <c r="AMA38" s="18"/>
      <c r="AMB38" s="18"/>
      <c r="AMC38" s="18"/>
      <c r="AMD38" s="18"/>
      <c r="AME38" s="18"/>
      <c r="AMF38" s="18"/>
      <c r="AMG38" s="18"/>
      <c r="AMH38" s="18"/>
      <c r="AMI38" s="18"/>
      <c r="AMJ38" s="18"/>
      <c r="AMK38" s="18"/>
      <c r="AML38" s="18"/>
      <c r="AMM38" s="18"/>
      <c r="AMN38" s="18"/>
      <c r="AMO38" s="18"/>
      <c r="AMP38" s="18"/>
      <c r="AMQ38" s="18"/>
      <c r="AMR38" s="18"/>
      <c r="AMS38" s="18"/>
      <c r="AMT38" s="18"/>
      <c r="AMU38" s="18"/>
      <c r="AMV38" s="18"/>
      <c r="AMW38" s="18"/>
      <c r="AMX38" s="18"/>
      <c r="AMY38" s="18"/>
      <c r="AMZ38" s="18"/>
      <c r="ANA38" s="18"/>
      <c r="ANB38" s="18"/>
      <c r="ANC38" s="18"/>
      <c r="AND38" s="18"/>
      <c r="ANE38" s="18"/>
      <c r="ANF38" s="18"/>
      <c r="ANG38" s="18"/>
      <c r="ANH38" s="18"/>
      <c r="ANI38" s="18"/>
      <c r="ANJ38" s="18"/>
      <c r="ANK38" s="18"/>
      <c r="ANL38" s="18"/>
      <c r="ANM38" s="18"/>
      <c r="ANN38" s="18"/>
      <c r="ANO38" s="18"/>
      <c r="ANP38" s="18"/>
      <c r="ANQ38" s="18"/>
      <c r="ANR38" s="18"/>
      <c r="ANS38" s="18"/>
      <c r="ANT38" s="18"/>
      <c r="ANU38" s="18"/>
      <c r="ANV38" s="18"/>
      <c r="ANW38" s="18"/>
      <c r="ANX38" s="18"/>
      <c r="ANY38" s="18"/>
      <c r="ANZ38" s="18"/>
      <c r="AOA38" s="18"/>
      <c r="AOB38" s="18"/>
      <c r="AOC38" s="18"/>
      <c r="AOD38" s="18"/>
      <c r="AOE38" s="18"/>
      <c r="AOF38" s="18"/>
      <c r="AOG38" s="18"/>
      <c r="AOH38" s="18"/>
      <c r="AOI38" s="18"/>
      <c r="AOJ38" s="18"/>
      <c r="AOK38" s="18"/>
      <c r="AOL38" s="18"/>
      <c r="AOM38" s="18"/>
      <c r="AON38" s="18"/>
      <c r="AOO38" s="18"/>
      <c r="AOP38" s="18"/>
      <c r="AOQ38" s="18"/>
      <c r="AOR38" s="18"/>
      <c r="AOS38" s="18"/>
      <c r="AOT38" s="18"/>
      <c r="AOU38" s="18"/>
      <c r="AOV38" s="18"/>
      <c r="AOW38" s="18"/>
      <c r="AOX38" s="18"/>
      <c r="AOY38" s="18"/>
      <c r="AOZ38" s="18"/>
      <c r="APA38" s="18"/>
      <c r="APB38" s="18"/>
      <c r="APC38" s="18"/>
      <c r="APD38" s="18"/>
      <c r="APE38" s="18"/>
      <c r="APF38" s="18"/>
      <c r="APG38" s="18"/>
      <c r="APH38" s="18"/>
      <c r="API38" s="18"/>
      <c r="APJ38" s="18"/>
      <c r="APK38" s="18"/>
      <c r="APL38" s="18"/>
      <c r="APM38" s="18"/>
      <c r="APN38" s="18"/>
      <c r="APO38" s="18"/>
      <c r="APP38" s="18"/>
      <c r="APQ38" s="18"/>
      <c r="APR38" s="18"/>
      <c r="APS38" s="18"/>
      <c r="APT38" s="18"/>
      <c r="APU38" s="18"/>
      <c r="APV38" s="18"/>
      <c r="APW38" s="18"/>
      <c r="APX38" s="18"/>
      <c r="APY38" s="18"/>
      <c r="APZ38" s="18"/>
      <c r="AQA38" s="18"/>
      <c r="AQB38" s="18"/>
      <c r="AQC38" s="18"/>
      <c r="AQD38" s="18"/>
      <c r="AQE38" s="18"/>
      <c r="AQF38" s="18"/>
      <c r="AQG38" s="18"/>
      <c r="AQH38" s="18"/>
      <c r="AQI38" s="18"/>
      <c r="AQJ38" s="18"/>
      <c r="AQK38" s="18"/>
      <c r="AQL38" s="18"/>
      <c r="AQM38" s="18"/>
      <c r="AQN38" s="18"/>
      <c r="AQO38" s="18"/>
      <c r="AQP38" s="18"/>
      <c r="AQQ38" s="18"/>
      <c r="AQR38" s="18"/>
      <c r="AQS38" s="18"/>
      <c r="AQT38" s="18"/>
      <c r="AQU38" s="18"/>
      <c r="AQV38" s="18"/>
      <c r="AQW38" s="18"/>
      <c r="AQX38" s="18"/>
      <c r="AQY38" s="18"/>
      <c r="AQZ38" s="18"/>
      <c r="ARA38" s="18"/>
      <c r="ARB38" s="18"/>
      <c r="ARC38" s="18"/>
      <c r="ARD38" s="18"/>
      <c r="ARE38" s="18"/>
      <c r="ARF38" s="18"/>
      <c r="ARG38" s="18"/>
      <c r="ARH38" s="18"/>
      <c r="ARI38" s="18"/>
      <c r="ARJ38" s="18"/>
      <c r="ARK38" s="18"/>
      <c r="ARL38" s="18"/>
      <c r="ARM38" s="18"/>
      <c r="ARN38" s="18"/>
      <c r="ARO38" s="18"/>
      <c r="ARP38" s="18"/>
      <c r="ARQ38" s="18"/>
      <c r="ARR38" s="18"/>
      <c r="ARS38" s="18"/>
      <c r="ART38" s="18"/>
      <c r="ARU38" s="18"/>
      <c r="ARV38" s="18"/>
      <c r="ARW38" s="18"/>
      <c r="ARX38" s="18"/>
      <c r="ARY38" s="18"/>
      <c r="ARZ38" s="18"/>
      <c r="ASA38" s="18"/>
      <c r="ASB38" s="18"/>
      <c r="ASC38" s="18"/>
      <c r="ASD38" s="18"/>
      <c r="ASE38" s="18"/>
      <c r="ASF38" s="18"/>
      <c r="ASG38" s="18"/>
      <c r="ASH38" s="18"/>
      <c r="ASI38" s="18"/>
      <c r="ASJ38" s="18"/>
      <c r="ASK38" s="18"/>
      <c r="ASL38" s="18"/>
      <c r="ASM38" s="18"/>
      <c r="ASN38" s="18"/>
      <c r="ASO38" s="18"/>
      <c r="ASP38" s="18"/>
      <c r="ASQ38" s="18"/>
      <c r="ASR38" s="18"/>
      <c r="ASS38" s="18"/>
      <c r="AST38" s="18"/>
      <c r="ASU38" s="18"/>
      <c r="ASV38" s="18"/>
      <c r="ASW38" s="18"/>
      <c r="ASX38" s="18"/>
      <c r="ASY38" s="18"/>
      <c r="ASZ38" s="18"/>
      <c r="ATA38" s="18"/>
      <c r="ATB38" s="18"/>
      <c r="ATC38" s="18"/>
      <c r="ATD38" s="18"/>
      <c r="ATE38" s="18"/>
      <c r="ATF38" s="18"/>
      <c r="ATG38" s="18"/>
      <c r="ATH38" s="18"/>
      <c r="ATI38" s="18"/>
      <c r="ATJ38" s="18"/>
      <c r="ATK38" s="18"/>
      <c r="ATL38" s="18"/>
      <c r="ATM38" s="18"/>
      <c r="ATN38" s="18"/>
      <c r="ATO38" s="18"/>
      <c r="ATP38" s="18"/>
      <c r="ATQ38" s="18"/>
      <c r="ATR38" s="18"/>
      <c r="ATS38" s="18"/>
      <c r="ATT38" s="18"/>
      <c r="ATU38" s="18"/>
      <c r="ATV38" s="18"/>
      <c r="ATW38" s="18"/>
      <c r="ATX38" s="18"/>
      <c r="ATY38" s="18"/>
      <c r="ATZ38" s="18"/>
      <c r="AUA38" s="18"/>
      <c r="AUB38" s="18"/>
      <c r="AUC38" s="18"/>
      <c r="AUD38" s="18"/>
      <c r="AUE38" s="18"/>
      <c r="AUF38" s="18"/>
      <c r="AUG38" s="18"/>
      <c r="AUH38" s="18"/>
      <c r="AUI38" s="18"/>
      <c r="AUJ38" s="18"/>
      <c r="AUK38" s="18"/>
      <c r="AUL38" s="18"/>
      <c r="AUM38" s="18"/>
      <c r="AUN38" s="18"/>
      <c r="AUO38" s="18"/>
      <c r="AUP38" s="18"/>
      <c r="AUQ38" s="18"/>
      <c r="AUR38" s="18"/>
      <c r="AUS38" s="18"/>
      <c r="AUT38" s="18"/>
      <c r="AUU38" s="18"/>
      <c r="AUV38" s="18"/>
      <c r="AUW38" s="18"/>
      <c r="AUX38" s="18"/>
      <c r="AUY38" s="18"/>
      <c r="AUZ38" s="18"/>
      <c r="AVA38" s="18"/>
      <c r="AVB38" s="18"/>
      <c r="AVC38" s="18"/>
      <c r="AVD38" s="18"/>
      <c r="AVE38" s="18"/>
      <c r="AVF38" s="18"/>
      <c r="AVG38" s="18"/>
      <c r="AVH38" s="18"/>
      <c r="AVI38" s="18"/>
      <c r="AVJ38" s="18"/>
      <c r="AVK38" s="18"/>
      <c r="AVL38" s="18"/>
      <c r="AVM38" s="18"/>
      <c r="AVN38" s="18"/>
      <c r="AVO38" s="18"/>
      <c r="AVP38" s="18"/>
      <c r="AVQ38" s="18"/>
      <c r="AVR38" s="18"/>
      <c r="AVS38" s="18"/>
      <c r="AVT38" s="18"/>
      <c r="AVU38" s="18"/>
      <c r="AVV38" s="18"/>
      <c r="AVW38" s="18"/>
      <c r="AVX38" s="18"/>
      <c r="AVY38" s="18"/>
      <c r="AVZ38" s="18"/>
      <c r="AWA38" s="18"/>
      <c r="AWB38" s="18"/>
      <c r="AWC38" s="18"/>
      <c r="AWD38" s="18"/>
      <c r="AWE38" s="18"/>
      <c r="AWF38" s="18"/>
      <c r="AWG38" s="18"/>
      <c r="AWH38" s="18"/>
      <c r="AWI38" s="18"/>
      <c r="AWJ38" s="18"/>
      <c r="AWK38" s="18"/>
      <c r="AWL38" s="18"/>
      <c r="AWM38" s="18"/>
      <c r="AWN38" s="18"/>
      <c r="AWO38" s="18"/>
      <c r="AWP38" s="18"/>
      <c r="AWQ38" s="18"/>
      <c r="AWR38" s="18"/>
      <c r="AWS38" s="18"/>
      <c r="AWT38" s="18"/>
      <c r="AWU38" s="18"/>
      <c r="AWV38" s="18"/>
      <c r="AWW38" s="18"/>
      <c r="AWX38" s="18"/>
      <c r="AWY38" s="18"/>
      <c r="AWZ38" s="18"/>
      <c r="AXA38" s="18"/>
      <c r="AXB38" s="18"/>
      <c r="AXC38" s="18"/>
      <c r="AXD38" s="18"/>
      <c r="AXE38" s="18"/>
      <c r="AXF38" s="18"/>
      <c r="AXG38" s="18"/>
      <c r="AXH38" s="18"/>
      <c r="AXI38" s="18"/>
      <c r="AXJ38" s="18"/>
      <c r="AXK38" s="18"/>
      <c r="AXL38" s="18"/>
      <c r="AXM38" s="18"/>
      <c r="AXN38" s="18"/>
      <c r="AXO38" s="18"/>
      <c r="AXP38" s="18"/>
      <c r="AXQ38" s="18"/>
      <c r="AXR38" s="18"/>
      <c r="AXS38" s="18"/>
      <c r="AXT38" s="18"/>
      <c r="AXU38" s="18"/>
      <c r="AXV38" s="18"/>
      <c r="AXW38" s="18"/>
      <c r="AXX38" s="18"/>
      <c r="AXY38" s="18"/>
      <c r="AXZ38" s="18"/>
      <c r="AYA38" s="18"/>
      <c r="AYB38" s="18"/>
      <c r="AYC38" s="18"/>
      <c r="AYD38" s="18"/>
      <c r="AYE38" s="18"/>
      <c r="AYF38" s="18"/>
      <c r="AYG38" s="18"/>
      <c r="AYH38" s="18"/>
      <c r="AYI38" s="18"/>
      <c r="AYJ38" s="18"/>
      <c r="AYK38" s="18"/>
      <c r="AYL38" s="18"/>
      <c r="AYM38" s="18"/>
      <c r="AYN38" s="18"/>
      <c r="AYO38" s="18"/>
      <c r="AYP38" s="18"/>
      <c r="AYQ38" s="18"/>
      <c r="AYR38" s="18"/>
      <c r="AYS38" s="18"/>
      <c r="AYT38" s="18"/>
      <c r="AYU38" s="18"/>
      <c r="AYV38" s="18"/>
      <c r="AYW38" s="18"/>
      <c r="AYX38" s="18"/>
      <c r="AYY38" s="18"/>
      <c r="AYZ38" s="18"/>
      <c r="AZA38" s="18"/>
      <c r="AZB38" s="18"/>
      <c r="AZC38" s="18"/>
      <c r="AZD38" s="18"/>
      <c r="AZE38" s="18"/>
      <c r="AZF38" s="18"/>
      <c r="AZG38" s="18"/>
      <c r="AZH38" s="18"/>
      <c r="AZI38" s="18"/>
      <c r="AZJ38" s="18"/>
      <c r="AZK38" s="18"/>
      <c r="AZL38" s="18"/>
      <c r="AZM38" s="18"/>
      <c r="AZN38" s="18"/>
      <c r="AZO38" s="18"/>
      <c r="AZP38" s="18"/>
      <c r="AZQ38" s="18"/>
      <c r="AZR38" s="18"/>
      <c r="AZS38" s="18"/>
      <c r="AZT38" s="18"/>
      <c r="AZU38" s="18"/>
      <c r="AZV38" s="18"/>
      <c r="AZW38" s="18"/>
      <c r="AZX38" s="18"/>
      <c r="AZY38" s="18"/>
      <c r="AZZ38" s="18"/>
      <c r="BAA38" s="18"/>
      <c r="BAB38" s="18"/>
      <c r="BAC38" s="18"/>
      <c r="BAD38" s="18"/>
      <c r="BAE38" s="18"/>
      <c r="BAF38" s="18"/>
      <c r="BAG38" s="18"/>
      <c r="BAH38" s="18"/>
      <c r="BAI38" s="18"/>
      <c r="BAJ38" s="18"/>
      <c r="BAK38" s="18"/>
      <c r="BAL38" s="18"/>
      <c r="BAM38" s="18"/>
      <c r="BAN38" s="18"/>
      <c r="BAO38" s="18"/>
      <c r="BAP38" s="18"/>
      <c r="BAQ38" s="18"/>
      <c r="BAR38" s="18"/>
      <c r="BAS38" s="18"/>
      <c r="BAT38" s="18"/>
      <c r="BAU38" s="18"/>
      <c r="BAV38" s="18"/>
      <c r="BAW38" s="18"/>
      <c r="BAX38" s="18"/>
      <c r="BAY38" s="18"/>
      <c r="BAZ38" s="18"/>
      <c r="BBA38" s="18"/>
      <c r="BBB38" s="18"/>
      <c r="BBC38" s="18"/>
      <c r="BBD38" s="18"/>
      <c r="BBE38" s="18"/>
      <c r="BBF38" s="18"/>
      <c r="BBG38" s="18"/>
      <c r="BBH38" s="18"/>
      <c r="BBI38" s="18"/>
      <c r="BBJ38" s="18"/>
      <c r="BBK38" s="18"/>
      <c r="BBL38" s="18"/>
      <c r="BBM38" s="18"/>
      <c r="BBN38" s="18"/>
      <c r="BBO38" s="18"/>
      <c r="BBP38" s="18"/>
      <c r="BBQ38" s="18"/>
      <c r="BBR38" s="18"/>
      <c r="BBS38" s="18"/>
      <c r="BBT38" s="18"/>
      <c r="BBU38" s="18"/>
      <c r="BBV38" s="18"/>
      <c r="BBW38" s="18"/>
      <c r="BBX38" s="18"/>
      <c r="BBY38" s="18"/>
      <c r="BBZ38" s="18"/>
      <c r="BCA38" s="18"/>
      <c r="BCB38" s="18"/>
      <c r="BCC38" s="18"/>
      <c r="BCD38" s="18"/>
      <c r="BCE38" s="18"/>
      <c r="BCF38" s="18"/>
      <c r="BCG38" s="18"/>
      <c r="BCH38" s="18"/>
      <c r="BCI38" s="18"/>
      <c r="BCJ38" s="18"/>
      <c r="BCK38" s="18"/>
      <c r="BCL38" s="18"/>
      <c r="BCM38" s="18"/>
      <c r="BCN38" s="18"/>
      <c r="BCO38" s="18"/>
      <c r="BCP38" s="18"/>
      <c r="BCQ38" s="18"/>
      <c r="BCR38" s="18"/>
      <c r="BCS38" s="18"/>
      <c r="BCT38" s="18"/>
      <c r="BCU38" s="18"/>
      <c r="BCV38" s="18"/>
      <c r="BCW38" s="18"/>
      <c r="BCX38" s="18"/>
      <c r="BCY38" s="18"/>
      <c r="BCZ38" s="18"/>
      <c r="BDA38" s="18"/>
      <c r="BDB38" s="18"/>
      <c r="BDC38" s="18"/>
      <c r="BDD38" s="18"/>
      <c r="BDE38" s="18"/>
      <c r="BDF38" s="18"/>
      <c r="BDG38" s="18"/>
      <c r="BDH38" s="18"/>
      <c r="BDI38" s="18"/>
      <c r="BDJ38" s="18"/>
      <c r="BDK38" s="18"/>
      <c r="BDL38" s="18"/>
      <c r="BDM38" s="18"/>
      <c r="BDN38" s="18"/>
      <c r="BDO38" s="18"/>
      <c r="BDP38" s="18"/>
      <c r="BDQ38" s="18"/>
      <c r="BDR38" s="18"/>
      <c r="BDS38" s="18"/>
      <c r="BDT38" s="18"/>
      <c r="BDU38" s="18"/>
      <c r="BDV38" s="18"/>
      <c r="BDW38" s="18"/>
      <c r="BDX38" s="18"/>
      <c r="BDY38" s="18"/>
      <c r="BDZ38" s="18"/>
      <c r="BEA38" s="18"/>
      <c r="BEB38" s="18"/>
      <c r="BEC38" s="18"/>
      <c r="BED38" s="18"/>
      <c r="BEE38" s="18"/>
      <c r="BEF38" s="18"/>
      <c r="BEG38" s="18"/>
      <c r="BEH38" s="18"/>
      <c r="BEI38" s="18"/>
      <c r="BEJ38" s="18"/>
      <c r="BEK38" s="18"/>
      <c r="BEL38" s="18"/>
      <c r="BEM38" s="18"/>
      <c r="BEN38" s="18"/>
      <c r="BEO38" s="18"/>
      <c r="BEP38" s="18"/>
      <c r="BEQ38" s="18"/>
      <c r="BER38" s="18"/>
      <c r="BES38" s="18"/>
      <c r="BET38" s="18"/>
      <c r="BEU38" s="18"/>
      <c r="BEV38" s="18"/>
      <c r="BEW38" s="18"/>
      <c r="BEX38" s="18"/>
      <c r="BEY38" s="18"/>
      <c r="BEZ38" s="18"/>
      <c r="BFA38" s="18"/>
      <c r="BFB38" s="18"/>
      <c r="BFC38" s="18"/>
      <c r="BFD38" s="18"/>
      <c r="BFE38" s="18"/>
      <c r="BFF38" s="18"/>
      <c r="BFG38" s="18"/>
      <c r="BFH38" s="18"/>
      <c r="BFI38" s="18"/>
      <c r="BFJ38" s="18"/>
      <c r="BFK38" s="18"/>
      <c r="BFL38" s="18"/>
      <c r="BFM38" s="18"/>
      <c r="BFN38" s="18"/>
      <c r="BFO38" s="18"/>
      <c r="BFP38" s="18"/>
      <c r="BFQ38" s="18"/>
      <c r="BFR38" s="18"/>
      <c r="BFS38" s="18"/>
      <c r="BFT38" s="18"/>
      <c r="BFU38" s="18"/>
      <c r="BFV38" s="18"/>
      <c r="BFW38" s="18"/>
      <c r="BFX38" s="18"/>
      <c r="BFY38" s="18"/>
      <c r="BFZ38" s="18"/>
      <c r="BGA38" s="18"/>
      <c r="BGB38" s="18"/>
      <c r="BGC38" s="18"/>
      <c r="BGD38" s="18"/>
      <c r="BGE38" s="18"/>
      <c r="BGF38" s="18"/>
      <c r="BGG38" s="18"/>
      <c r="BGH38" s="18"/>
      <c r="BGI38" s="18"/>
      <c r="BGJ38" s="18"/>
      <c r="BGK38" s="18"/>
      <c r="BGL38" s="18"/>
      <c r="BGM38" s="18"/>
      <c r="BGN38" s="18"/>
      <c r="BGO38" s="18"/>
      <c r="BGP38" s="18"/>
      <c r="BGQ38" s="18"/>
      <c r="BGR38" s="18"/>
      <c r="BGS38" s="18"/>
      <c r="BGT38" s="18"/>
      <c r="BGU38" s="18"/>
      <c r="BGV38" s="18"/>
      <c r="BGW38" s="18"/>
      <c r="BGX38" s="18"/>
      <c r="BGY38" s="18"/>
      <c r="BGZ38" s="18"/>
      <c r="BHA38" s="18"/>
      <c r="BHB38" s="18"/>
      <c r="BHC38" s="18"/>
      <c r="BHD38" s="18"/>
      <c r="BHE38" s="18"/>
      <c r="BHF38" s="18"/>
      <c r="BHG38" s="18"/>
      <c r="BHH38" s="18"/>
      <c r="BHI38" s="18"/>
      <c r="BHJ38" s="18"/>
      <c r="BHK38" s="18"/>
      <c r="BHL38" s="18"/>
      <c r="BHM38" s="18"/>
      <c r="BHN38" s="18"/>
      <c r="BHO38" s="18"/>
      <c r="BHP38" s="18"/>
      <c r="BHQ38" s="18"/>
      <c r="BHR38" s="18"/>
      <c r="BHS38" s="18"/>
      <c r="BHT38" s="18"/>
      <c r="BHU38" s="18"/>
      <c r="BHV38" s="18"/>
      <c r="BHW38" s="18"/>
      <c r="BHX38" s="18"/>
      <c r="BHY38" s="18"/>
      <c r="BHZ38" s="18"/>
      <c r="BIA38" s="18"/>
      <c r="BIB38" s="18"/>
      <c r="BIC38" s="18"/>
      <c r="BID38" s="18"/>
      <c r="BIE38" s="18"/>
      <c r="BIF38" s="18"/>
      <c r="BIG38" s="18"/>
      <c r="BIH38" s="18"/>
      <c r="BII38" s="18"/>
      <c r="BIJ38" s="18"/>
      <c r="BIK38" s="18"/>
      <c r="BIL38" s="18"/>
      <c r="BIM38" s="18"/>
      <c r="BIN38" s="18"/>
      <c r="BIO38" s="18"/>
      <c r="BIP38" s="18"/>
      <c r="BIQ38" s="18"/>
      <c r="BIR38" s="18"/>
      <c r="BIS38" s="18"/>
      <c r="BIT38" s="18"/>
      <c r="BIU38" s="18"/>
      <c r="BIV38" s="18"/>
      <c r="BIW38" s="18"/>
      <c r="BIX38" s="18"/>
      <c r="BIY38" s="18"/>
      <c r="BIZ38" s="18"/>
      <c r="BJA38" s="18"/>
      <c r="BJB38" s="18"/>
      <c r="BJC38" s="18"/>
      <c r="BJD38" s="18"/>
      <c r="BJE38" s="18"/>
      <c r="BJF38" s="18"/>
      <c r="BJG38" s="18"/>
      <c r="BJH38" s="18"/>
      <c r="BJI38" s="18"/>
      <c r="BJJ38" s="18"/>
      <c r="BJK38" s="18"/>
      <c r="BJL38" s="18"/>
      <c r="BJM38" s="18"/>
      <c r="BJN38" s="18"/>
      <c r="BJO38" s="18"/>
      <c r="BJP38" s="18"/>
      <c r="BJQ38" s="18"/>
      <c r="BJR38" s="18"/>
      <c r="BJS38" s="18"/>
      <c r="BJT38" s="18"/>
      <c r="BJU38" s="18"/>
      <c r="BJV38" s="18"/>
      <c r="BJW38" s="18"/>
      <c r="BJX38" s="18"/>
      <c r="BJY38" s="18"/>
      <c r="BJZ38" s="18"/>
      <c r="BKA38" s="18"/>
      <c r="BKB38" s="18"/>
      <c r="BKC38" s="18"/>
      <c r="BKD38" s="18"/>
      <c r="BKE38" s="18"/>
      <c r="BKF38" s="18"/>
      <c r="BKG38" s="18"/>
      <c r="BKH38" s="18"/>
      <c r="BKI38" s="18"/>
      <c r="BKJ38" s="18"/>
      <c r="BKK38" s="18"/>
      <c r="BKL38" s="18"/>
      <c r="BKM38" s="18"/>
      <c r="BKN38" s="18"/>
      <c r="BKO38" s="18"/>
      <c r="BKP38" s="18"/>
      <c r="BKQ38" s="18"/>
      <c r="BKR38" s="18"/>
      <c r="BKS38" s="18"/>
      <c r="BKT38" s="18"/>
      <c r="BKU38" s="18"/>
      <c r="BKV38" s="18"/>
      <c r="BKW38" s="18"/>
      <c r="BKX38" s="18"/>
      <c r="BKY38" s="18"/>
      <c r="BKZ38" s="18"/>
      <c r="BLA38" s="18"/>
      <c r="BLB38" s="18"/>
      <c r="BLC38" s="18"/>
      <c r="BLD38" s="18"/>
      <c r="BLE38" s="18"/>
      <c r="BLF38" s="18"/>
      <c r="BLG38" s="18"/>
      <c r="BLH38" s="18"/>
      <c r="BLI38" s="18"/>
      <c r="BLJ38" s="18"/>
      <c r="BLK38" s="18"/>
      <c r="BLL38" s="18"/>
      <c r="BLM38" s="18"/>
      <c r="BLN38" s="18"/>
      <c r="BLO38" s="18"/>
      <c r="BLP38" s="18"/>
      <c r="BLQ38" s="18"/>
      <c r="BLR38" s="18"/>
      <c r="BLS38" s="18"/>
      <c r="BLT38" s="18"/>
      <c r="BLU38" s="18"/>
      <c r="BLV38" s="18"/>
      <c r="BLW38" s="18"/>
      <c r="BLX38" s="18"/>
      <c r="BLY38" s="18"/>
      <c r="BLZ38" s="18"/>
      <c r="BMA38" s="18"/>
      <c r="BMB38" s="18"/>
      <c r="BMC38" s="18"/>
      <c r="BMD38" s="18"/>
      <c r="BME38" s="18"/>
      <c r="BMF38" s="18"/>
      <c r="BMG38" s="18"/>
      <c r="BMH38" s="18"/>
      <c r="BMI38" s="18"/>
      <c r="BMJ38" s="18"/>
      <c r="BMK38" s="18"/>
      <c r="BML38" s="18"/>
      <c r="BMM38" s="18"/>
      <c r="BMN38" s="18"/>
      <c r="BMO38" s="18"/>
      <c r="BMP38" s="18"/>
      <c r="BMQ38" s="18"/>
      <c r="BMR38" s="18"/>
      <c r="BMS38" s="18"/>
      <c r="BMT38" s="18"/>
    </row>
    <row r="39" spans="1:1710" s="115" customFormat="1" ht="16.149999999999999" customHeight="1" thickBot="1" x14ac:dyDescent="0.25">
      <c r="A39" s="315" t="s">
        <v>319</v>
      </c>
      <c r="B39" s="308"/>
      <c r="C39" s="82"/>
      <c r="D39" s="83"/>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c r="IV39" s="18"/>
      <c r="IW39" s="18"/>
      <c r="IX39" s="18"/>
      <c r="IY39" s="18"/>
      <c r="IZ39" s="18"/>
      <c r="JA39" s="18"/>
      <c r="JB39" s="18"/>
      <c r="JC39" s="18"/>
      <c r="JD39" s="18"/>
      <c r="JE39" s="18"/>
      <c r="JF39" s="18"/>
      <c r="JG39" s="18"/>
      <c r="JH39" s="18"/>
      <c r="JI39" s="18"/>
      <c r="JJ39" s="18"/>
      <c r="JK39" s="18"/>
      <c r="JL39" s="18"/>
      <c r="JM39" s="18"/>
      <c r="JN39" s="18"/>
      <c r="JO39" s="18"/>
      <c r="JP39" s="18"/>
      <c r="JQ39" s="18"/>
      <c r="JR39" s="18"/>
      <c r="JS39" s="18"/>
      <c r="JT39" s="18"/>
      <c r="JU39" s="18"/>
      <c r="JV39" s="18"/>
      <c r="JW39" s="18"/>
      <c r="JX39" s="18"/>
      <c r="JY39" s="18"/>
      <c r="JZ39" s="18"/>
      <c r="KA39" s="18"/>
      <c r="KB39" s="18"/>
      <c r="KC39" s="18"/>
      <c r="KD39" s="18"/>
      <c r="KE39" s="18"/>
      <c r="KF39" s="18"/>
      <c r="KG39" s="18"/>
      <c r="KH39" s="18"/>
      <c r="KI39" s="18"/>
      <c r="KJ39" s="18"/>
      <c r="KK39" s="18"/>
      <c r="KL39" s="18"/>
      <c r="KM39" s="18"/>
      <c r="KN39" s="18"/>
      <c r="KO39" s="18"/>
      <c r="KP39" s="18"/>
      <c r="KQ39" s="18"/>
      <c r="KR39" s="18"/>
      <c r="KS39" s="18"/>
      <c r="KT39" s="18"/>
      <c r="KU39" s="18"/>
      <c r="KV39" s="18"/>
      <c r="KW39" s="18"/>
      <c r="KX39" s="18"/>
      <c r="KY39" s="18"/>
      <c r="KZ39" s="18"/>
      <c r="LA39" s="18"/>
      <c r="LB39" s="18"/>
      <c r="LC39" s="18"/>
      <c r="LD39" s="18"/>
      <c r="LE39" s="18"/>
      <c r="LF39" s="18"/>
      <c r="LG39" s="18"/>
      <c r="LH39" s="18"/>
      <c r="LI39" s="18"/>
      <c r="LJ39" s="18"/>
      <c r="LK39" s="18"/>
      <c r="LL39" s="18"/>
      <c r="LM39" s="18"/>
      <c r="LN39" s="18"/>
      <c r="LO39" s="18"/>
      <c r="LP39" s="18"/>
      <c r="LQ39" s="18"/>
      <c r="LR39" s="18"/>
      <c r="LS39" s="18"/>
      <c r="LT39" s="18"/>
      <c r="LU39" s="18"/>
      <c r="LV39" s="18"/>
      <c r="LW39" s="18"/>
      <c r="LX39" s="18"/>
      <c r="LY39" s="18"/>
      <c r="LZ39" s="18"/>
      <c r="MA39" s="18"/>
      <c r="MB39" s="18"/>
      <c r="MC39" s="18"/>
      <c r="MD39" s="18"/>
      <c r="ME39" s="18"/>
      <c r="MF39" s="18"/>
      <c r="MG39" s="18"/>
      <c r="MH39" s="18"/>
      <c r="MI39" s="18"/>
      <c r="MJ39" s="18"/>
      <c r="MK39" s="18"/>
      <c r="ML39" s="18"/>
      <c r="MM39" s="18"/>
      <c r="MN39" s="18"/>
      <c r="MO39" s="18"/>
      <c r="MP39" s="18"/>
      <c r="MQ39" s="18"/>
      <c r="MR39" s="18"/>
      <c r="MS39" s="18"/>
      <c r="MT39" s="18"/>
      <c r="MU39" s="18"/>
      <c r="MV39" s="18"/>
      <c r="MW39" s="18"/>
      <c r="MX39" s="18"/>
      <c r="MY39" s="18"/>
      <c r="MZ39" s="18"/>
      <c r="NA39" s="18"/>
      <c r="NB39" s="18"/>
      <c r="NC39" s="18"/>
      <c r="ND39" s="18"/>
      <c r="NE39" s="18"/>
      <c r="NF39" s="18"/>
      <c r="NG39" s="18"/>
      <c r="NH39" s="18"/>
      <c r="NI39" s="18"/>
      <c r="NJ39" s="18"/>
      <c r="NK39" s="18"/>
      <c r="NL39" s="18"/>
      <c r="NM39" s="18"/>
      <c r="NN39" s="18"/>
      <c r="NO39" s="18"/>
      <c r="NP39" s="18"/>
      <c r="NQ39" s="18"/>
      <c r="NR39" s="18"/>
      <c r="NS39" s="18"/>
      <c r="NT39" s="18"/>
      <c r="NU39" s="18"/>
      <c r="NV39" s="18"/>
      <c r="NW39" s="18"/>
      <c r="NX39" s="18"/>
      <c r="NY39" s="18"/>
      <c r="NZ39" s="18"/>
      <c r="OA39" s="18"/>
      <c r="OB39" s="18"/>
      <c r="OC39" s="18"/>
      <c r="OD39" s="18"/>
      <c r="OE39" s="18"/>
      <c r="OF39" s="18"/>
      <c r="OG39" s="18"/>
      <c r="OH39" s="18"/>
      <c r="OI39" s="18"/>
      <c r="OJ39" s="18"/>
      <c r="OK39" s="18"/>
      <c r="OL39" s="18"/>
      <c r="OM39" s="18"/>
      <c r="ON39" s="18"/>
      <c r="OO39" s="18"/>
      <c r="OP39" s="18"/>
      <c r="OQ39" s="18"/>
      <c r="OR39" s="18"/>
      <c r="OS39" s="18"/>
      <c r="OT39" s="18"/>
      <c r="OU39" s="18"/>
      <c r="OV39" s="18"/>
      <c r="OW39" s="18"/>
      <c r="OX39" s="18"/>
      <c r="OY39" s="18"/>
      <c r="OZ39" s="18"/>
      <c r="PA39" s="18"/>
      <c r="PB39" s="18"/>
      <c r="PC39" s="18"/>
      <c r="PD39" s="18"/>
      <c r="PE39" s="18"/>
      <c r="PF39" s="18"/>
      <c r="PG39" s="18"/>
      <c r="PH39" s="18"/>
      <c r="PI39" s="18"/>
      <c r="PJ39" s="18"/>
      <c r="PK39" s="18"/>
      <c r="PL39" s="18"/>
      <c r="PM39" s="18"/>
      <c r="PN39" s="18"/>
      <c r="PO39" s="18"/>
      <c r="PP39" s="18"/>
      <c r="PQ39" s="18"/>
      <c r="PR39" s="18"/>
      <c r="PS39" s="18"/>
      <c r="PT39" s="18"/>
      <c r="PU39" s="18"/>
      <c r="PV39" s="18"/>
      <c r="PW39" s="18"/>
      <c r="PX39" s="18"/>
      <c r="PY39" s="18"/>
      <c r="PZ39" s="18"/>
      <c r="QA39" s="18"/>
      <c r="QB39" s="18"/>
      <c r="QC39" s="18"/>
      <c r="QD39" s="18"/>
      <c r="QE39" s="18"/>
      <c r="QF39" s="18"/>
      <c r="QG39" s="18"/>
      <c r="QH39" s="18"/>
      <c r="QI39" s="18"/>
      <c r="QJ39" s="18"/>
      <c r="QK39" s="18"/>
      <c r="QL39" s="18"/>
      <c r="QM39" s="18"/>
      <c r="QN39" s="18"/>
      <c r="QO39" s="18"/>
      <c r="QP39" s="18"/>
      <c r="QQ39" s="18"/>
      <c r="QR39" s="18"/>
      <c r="QS39" s="18"/>
      <c r="QT39" s="18"/>
      <c r="QU39" s="18"/>
      <c r="QV39" s="18"/>
      <c r="QW39" s="18"/>
      <c r="QX39" s="18"/>
      <c r="QY39" s="18"/>
      <c r="QZ39" s="18"/>
      <c r="RA39" s="18"/>
      <c r="RB39" s="18"/>
      <c r="RC39" s="18"/>
      <c r="RD39" s="18"/>
      <c r="RE39" s="18"/>
      <c r="RF39" s="18"/>
      <c r="RG39" s="18"/>
      <c r="RH39" s="18"/>
      <c r="RI39" s="18"/>
      <c r="RJ39" s="18"/>
      <c r="RK39" s="18"/>
      <c r="RL39" s="18"/>
      <c r="RM39" s="18"/>
      <c r="RN39" s="18"/>
      <c r="RO39" s="18"/>
      <c r="RP39" s="18"/>
      <c r="RQ39" s="18"/>
      <c r="RR39" s="18"/>
      <c r="RS39" s="18"/>
      <c r="RT39" s="18"/>
      <c r="RU39" s="18"/>
      <c r="RV39" s="18"/>
      <c r="RW39" s="18"/>
      <c r="RX39" s="18"/>
      <c r="RY39" s="18"/>
      <c r="RZ39" s="18"/>
      <c r="SA39" s="18"/>
      <c r="SB39" s="18"/>
      <c r="SC39" s="18"/>
      <c r="SD39" s="18"/>
      <c r="SE39" s="18"/>
      <c r="SF39" s="18"/>
      <c r="SG39" s="18"/>
      <c r="SH39" s="18"/>
      <c r="SI39" s="18"/>
      <c r="SJ39" s="18"/>
      <c r="SK39" s="18"/>
      <c r="SL39" s="18"/>
      <c r="SM39" s="18"/>
      <c r="SN39" s="18"/>
      <c r="SO39" s="18"/>
      <c r="SP39" s="18"/>
      <c r="SQ39" s="18"/>
      <c r="SR39" s="18"/>
      <c r="SS39" s="18"/>
      <c r="ST39" s="18"/>
      <c r="SU39" s="18"/>
      <c r="SV39" s="18"/>
      <c r="SW39" s="18"/>
      <c r="SX39" s="18"/>
      <c r="SY39" s="18"/>
      <c r="SZ39" s="18"/>
      <c r="TA39" s="18"/>
      <c r="TB39" s="18"/>
      <c r="TC39" s="18"/>
      <c r="TD39" s="18"/>
      <c r="TE39" s="18"/>
      <c r="TF39" s="18"/>
      <c r="TG39" s="18"/>
      <c r="TH39" s="18"/>
      <c r="TI39" s="18"/>
      <c r="TJ39" s="18"/>
      <c r="TK39" s="18"/>
      <c r="TL39" s="18"/>
      <c r="TM39" s="18"/>
      <c r="TN39" s="18"/>
      <c r="TO39" s="18"/>
      <c r="TP39" s="18"/>
      <c r="TQ39" s="18"/>
      <c r="TR39" s="18"/>
      <c r="TS39" s="18"/>
      <c r="TT39" s="18"/>
      <c r="TU39" s="18"/>
      <c r="TV39" s="18"/>
      <c r="TW39" s="18"/>
      <c r="TX39" s="18"/>
      <c r="TY39" s="18"/>
      <c r="TZ39" s="18"/>
      <c r="UA39" s="18"/>
      <c r="UB39" s="18"/>
      <c r="UC39" s="18"/>
      <c r="UD39" s="18"/>
      <c r="UE39" s="18"/>
      <c r="UF39" s="18"/>
      <c r="UG39" s="18"/>
      <c r="UH39" s="18"/>
      <c r="UI39" s="18"/>
      <c r="UJ39" s="18"/>
      <c r="UK39" s="18"/>
      <c r="UL39" s="18"/>
      <c r="UM39" s="18"/>
      <c r="UN39" s="18"/>
      <c r="UO39" s="18"/>
      <c r="UP39" s="18"/>
      <c r="UQ39" s="18"/>
      <c r="UR39" s="18"/>
      <c r="US39" s="18"/>
      <c r="UT39" s="18"/>
      <c r="UU39" s="18"/>
      <c r="UV39" s="18"/>
      <c r="UW39" s="18"/>
      <c r="UX39" s="18"/>
      <c r="UY39" s="18"/>
      <c r="UZ39" s="18"/>
      <c r="VA39" s="18"/>
      <c r="VB39" s="18"/>
      <c r="VC39" s="18"/>
      <c r="VD39" s="18"/>
      <c r="VE39" s="18"/>
      <c r="VF39" s="18"/>
      <c r="VG39" s="18"/>
      <c r="VH39" s="18"/>
      <c r="VI39" s="18"/>
      <c r="VJ39" s="18"/>
      <c r="VK39" s="18"/>
      <c r="VL39" s="18"/>
      <c r="VM39" s="18"/>
      <c r="VN39" s="18"/>
      <c r="VO39" s="18"/>
      <c r="VP39" s="18"/>
      <c r="VQ39" s="18"/>
      <c r="VR39" s="18"/>
      <c r="VS39" s="18"/>
      <c r="VT39" s="18"/>
      <c r="VU39" s="18"/>
      <c r="VV39" s="18"/>
      <c r="VW39" s="18"/>
      <c r="VX39" s="18"/>
      <c r="VY39" s="18"/>
      <c r="VZ39" s="18"/>
      <c r="WA39" s="18"/>
      <c r="WB39" s="18"/>
      <c r="WC39" s="18"/>
      <c r="WD39" s="18"/>
      <c r="WE39" s="18"/>
      <c r="WF39" s="18"/>
      <c r="WG39" s="18"/>
      <c r="WH39" s="18"/>
      <c r="WI39" s="18"/>
      <c r="WJ39" s="18"/>
      <c r="WK39" s="18"/>
      <c r="WL39" s="18"/>
      <c r="WM39" s="18"/>
      <c r="WN39" s="18"/>
      <c r="WO39" s="18"/>
      <c r="WP39" s="18"/>
      <c r="WQ39" s="18"/>
      <c r="WR39" s="18"/>
      <c r="WS39" s="18"/>
      <c r="WT39" s="18"/>
      <c r="WU39" s="18"/>
      <c r="WV39" s="18"/>
      <c r="WW39" s="18"/>
      <c r="WX39" s="18"/>
      <c r="WY39" s="18"/>
      <c r="WZ39" s="18"/>
      <c r="XA39" s="18"/>
      <c r="XB39" s="18"/>
      <c r="XC39" s="18"/>
      <c r="XD39" s="18"/>
      <c r="XE39" s="18"/>
      <c r="XF39" s="18"/>
      <c r="XG39" s="18"/>
      <c r="XH39" s="18"/>
      <c r="XI39" s="18"/>
      <c r="XJ39" s="18"/>
      <c r="XK39" s="18"/>
      <c r="XL39" s="18"/>
      <c r="XM39" s="18"/>
      <c r="XN39" s="18"/>
      <c r="XO39" s="18"/>
      <c r="XP39" s="18"/>
      <c r="XQ39" s="18"/>
      <c r="XR39" s="18"/>
      <c r="XS39" s="18"/>
      <c r="XT39" s="18"/>
      <c r="XU39" s="18"/>
      <c r="XV39" s="18"/>
      <c r="XW39" s="18"/>
      <c r="XX39" s="18"/>
      <c r="XY39" s="18"/>
      <c r="XZ39" s="18"/>
      <c r="YA39" s="18"/>
      <c r="YB39" s="18"/>
      <c r="YC39" s="18"/>
      <c r="YD39" s="18"/>
      <c r="YE39" s="18"/>
      <c r="YF39" s="18"/>
      <c r="YG39" s="18"/>
      <c r="YH39" s="18"/>
      <c r="YI39" s="18"/>
      <c r="YJ39" s="18"/>
      <c r="YK39" s="18"/>
      <c r="YL39" s="18"/>
      <c r="YM39" s="18"/>
      <c r="YN39" s="18"/>
      <c r="YO39" s="18"/>
      <c r="YP39" s="18"/>
      <c r="YQ39" s="18"/>
      <c r="YR39" s="18"/>
      <c r="YS39" s="18"/>
      <c r="YT39" s="18"/>
      <c r="YU39" s="18"/>
      <c r="YV39" s="18"/>
      <c r="YW39" s="18"/>
      <c r="YX39" s="18"/>
      <c r="YY39" s="18"/>
      <c r="YZ39" s="18"/>
      <c r="ZA39" s="18"/>
      <c r="ZB39" s="18"/>
      <c r="ZC39" s="18"/>
      <c r="ZD39" s="18"/>
      <c r="ZE39" s="18"/>
      <c r="ZF39" s="18"/>
      <c r="ZG39" s="18"/>
      <c r="ZH39" s="18"/>
      <c r="ZI39" s="18"/>
      <c r="ZJ39" s="18"/>
      <c r="ZK39" s="18"/>
      <c r="ZL39" s="18"/>
      <c r="ZM39" s="18"/>
      <c r="ZN39" s="18"/>
      <c r="ZO39" s="18"/>
      <c r="ZP39" s="18"/>
      <c r="ZQ39" s="18"/>
      <c r="ZR39" s="18"/>
      <c r="ZS39" s="18"/>
      <c r="ZT39" s="18"/>
      <c r="ZU39" s="18"/>
      <c r="ZV39" s="18"/>
      <c r="ZW39" s="18"/>
      <c r="ZX39" s="18"/>
      <c r="ZY39" s="18"/>
      <c r="ZZ39" s="18"/>
      <c r="AAA39" s="18"/>
      <c r="AAB39" s="18"/>
      <c r="AAC39" s="18"/>
      <c r="AAD39" s="18"/>
      <c r="AAE39" s="18"/>
      <c r="AAF39" s="18"/>
      <c r="AAG39" s="18"/>
      <c r="AAH39" s="18"/>
      <c r="AAI39" s="18"/>
      <c r="AAJ39" s="18"/>
      <c r="AAK39" s="18"/>
      <c r="AAL39" s="18"/>
      <c r="AAM39" s="18"/>
      <c r="AAN39" s="18"/>
      <c r="AAO39" s="18"/>
      <c r="AAP39" s="18"/>
      <c r="AAQ39" s="18"/>
      <c r="AAR39" s="18"/>
      <c r="AAS39" s="18"/>
      <c r="AAT39" s="18"/>
      <c r="AAU39" s="18"/>
      <c r="AAV39" s="18"/>
      <c r="AAW39" s="18"/>
      <c r="AAX39" s="18"/>
      <c r="AAY39" s="18"/>
      <c r="AAZ39" s="18"/>
      <c r="ABA39" s="18"/>
      <c r="ABB39" s="18"/>
      <c r="ABC39" s="18"/>
      <c r="ABD39" s="18"/>
      <c r="ABE39" s="18"/>
      <c r="ABF39" s="18"/>
      <c r="ABG39" s="18"/>
      <c r="ABH39" s="18"/>
      <c r="ABI39" s="18"/>
      <c r="ABJ39" s="18"/>
      <c r="ABK39" s="18"/>
      <c r="ABL39" s="18"/>
      <c r="ABM39" s="18"/>
      <c r="ABN39" s="18"/>
      <c r="ABO39" s="18"/>
      <c r="ABP39" s="18"/>
      <c r="ABQ39" s="18"/>
      <c r="ABR39" s="18"/>
      <c r="ABS39" s="18"/>
      <c r="ABT39" s="18"/>
      <c r="ABU39" s="18"/>
      <c r="ABV39" s="18"/>
      <c r="ABW39" s="18"/>
      <c r="ABX39" s="18"/>
      <c r="ABY39" s="18"/>
      <c r="ABZ39" s="18"/>
      <c r="ACA39" s="18"/>
      <c r="ACB39" s="18"/>
      <c r="ACC39" s="18"/>
      <c r="ACD39" s="18"/>
      <c r="ACE39" s="18"/>
      <c r="ACF39" s="18"/>
      <c r="ACG39" s="18"/>
      <c r="ACH39" s="18"/>
      <c r="ACI39" s="18"/>
      <c r="ACJ39" s="18"/>
      <c r="ACK39" s="18"/>
      <c r="ACL39" s="18"/>
      <c r="ACM39" s="18"/>
      <c r="ACN39" s="18"/>
      <c r="ACO39" s="18"/>
      <c r="ACP39" s="18"/>
      <c r="ACQ39" s="18"/>
      <c r="ACR39" s="18"/>
      <c r="ACS39" s="18"/>
      <c r="ACT39" s="18"/>
      <c r="ACU39" s="18"/>
      <c r="ACV39" s="18"/>
      <c r="ACW39" s="18"/>
      <c r="ACX39" s="18"/>
      <c r="ACY39" s="18"/>
      <c r="ACZ39" s="18"/>
      <c r="ADA39" s="18"/>
      <c r="ADB39" s="18"/>
      <c r="ADC39" s="18"/>
      <c r="ADD39" s="18"/>
      <c r="ADE39" s="18"/>
      <c r="ADF39" s="18"/>
      <c r="ADG39" s="18"/>
      <c r="ADH39" s="18"/>
      <c r="ADI39" s="18"/>
      <c r="ADJ39" s="18"/>
      <c r="ADK39" s="18"/>
      <c r="ADL39" s="18"/>
      <c r="ADM39" s="18"/>
      <c r="ADN39" s="18"/>
      <c r="ADO39" s="18"/>
      <c r="ADP39" s="18"/>
      <c r="ADQ39" s="18"/>
      <c r="ADR39" s="18"/>
      <c r="ADS39" s="18"/>
      <c r="ADT39" s="18"/>
      <c r="ADU39" s="18"/>
      <c r="ADV39" s="18"/>
      <c r="ADW39" s="18"/>
      <c r="ADX39" s="18"/>
      <c r="ADY39" s="18"/>
      <c r="ADZ39" s="18"/>
      <c r="AEA39" s="18"/>
      <c r="AEB39" s="18"/>
      <c r="AEC39" s="18"/>
      <c r="AED39" s="18"/>
      <c r="AEE39" s="18"/>
      <c r="AEF39" s="18"/>
      <c r="AEG39" s="18"/>
      <c r="AEH39" s="18"/>
      <c r="AEI39" s="18"/>
      <c r="AEJ39" s="18"/>
      <c r="AEK39" s="18"/>
      <c r="AEL39" s="18"/>
      <c r="AEM39" s="18"/>
      <c r="AEN39" s="18"/>
      <c r="AEO39" s="18"/>
      <c r="AEP39" s="18"/>
      <c r="AEQ39" s="18"/>
      <c r="AER39" s="18"/>
      <c r="AES39" s="18"/>
      <c r="AET39" s="18"/>
      <c r="AEU39" s="18"/>
      <c r="AEV39" s="18"/>
      <c r="AEW39" s="18"/>
      <c r="AEX39" s="18"/>
      <c r="AEY39" s="18"/>
      <c r="AEZ39" s="18"/>
      <c r="AFA39" s="18"/>
      <c r="AFB39" s="18"/>
      <c r="AFC39" s="18"/>
      <c r="AFD39" s="18"/>
      <c r="AFE39" s="18"/>
      <c r="AFF39" s="18"/>
      <c r="AFG39" s="18"/>
      <c r="AFH39" s="18"/>
      <c r="AFI39" s="18"/>
      <c r="AFJ39" s="18"/>
      <c r="AFK39" s="18"/>
      <c r="AFL39" s="18"/>
      <c r="AFM39" s="18"/>
      <c r="AFN39" s="18"/>
      <c r="AFO39" s="18"/>
      <c r="AFP39" s="18"/>
      <c r="AFQ39" s="18"/>
      <c r="AFR39" s="18"/>
      <c r="AFS39" s="18"/>
      <c r="AFT39" s="18"/>
      <c r="AFU39" s="18"/>
      <c r="AFV39" s="18"/>
      <c r="AFW39" s="18"/>
      <c r="AFX39" s="18"/>
      <c r="AFY39" s="18"/>
      <c r="AFZ39" s="18"/>
      <c r="AGA39" s="18"/>
      <c r="AGB39" s="18"/>
      <c r="AGC39" s="18"/>
      <c r="AGD39" s="18"/>
      <c r="AGE39" s="18"/>
      <c r="AGF39" s="18"/>
      <c r="AGG39" s="18"/>
      <c r="AGH39" s="18"/>
      <c r="AGI39" s="18"/>
      <c r="AGJ39" s="18"/>
      <c r="AGK39" s="18"/>
      <c r="AGL39" s="18"/>
      <c r="AGM39" s="18"/>
      <c r="AGN39" s="18"/>
      <c r="AGO39" s="18"/>
      <c r="AGP39" s="18"/>
      <c r="AGQ39" s="18"/>
      <c r="AGR39" s="18"/>
      <c r="AGS39" s="18"/>
      <c r="AGT39" s="18"/>
      <c r="AGU39" s="18"/>
      <c r="AGV39" s="18"/>
      <c r="AGW39" s="18"/>
      <c r="AGX39" s="18"/>
      <c r="AGY39" s="18"/>
      <c r="AGZ39" s="18"/>
      <c r="AHA39" s="18"/>
      <c r="AHB39" s="18"/>
      <c r="AHC39" s="18"/>
      <c r="AHD39" s="18"/>
      <c r="AHE39" s="18"/>
      <c r="AHF39" s="18"/>
      <c r="AHG39" s="18"/>
      <c r="AHH39" s="18"/>
      <c r="AHI39" s="18"/>
      <c r="AHJ39" s="18"/>
      <c r="AHK39" s="18"/>
      <c r="AHL39" s="18"/>
      <c r="AHM39" s="18"/>
      <c r="AHN39" s="18"/>
      <c r="AHO39" s="18"/>
      <c r="AHP39" s="18"/>
      <c r="AHQ39" s="18"/>
      <c r="AHR39" s="18"/>
      <c r="AHS39" s="18"/>
      <c r="AHT39" s="18"/>
      <c r="AHU39" s="18"/>
      <c r="AHV39" s="18"/>
      <c r="AHW39" s="18"/>
      <c r="AHX39" s="18"/>
      <c r="AHY39" s="18"/>
      <c r="AHZ39" s="18"/>
      <c r="AIA39" s="18"/>
      <c r="AIB39" s="18"/>
      <c r="AIC39" s="18"/>
      <c r="AID39" s="18"/>
      <c r="AIE39" s="18"/>
      <c r="AIF39" s="18"/>
      <c r="AIG39" s="18"/>
      <c r="AIH39" s="18"/>
      <c r="AII39" s="18"/>
      <c r="AIJ39" s="18"/>
      <c r="AIK39" s="18"/>
      <c r="AIL39" s="18"/>
      <c r="AIM39" s="18"/>
      <c r="AIN39" s="18"/>
      <c r="AIO39" s="18"/>
      <c r="AIP39" s="18"/>
      <c r="AIQ39" s="18"/>
      <c r="AIR39" s="18"/>
      <c r="AIS39" s="18"/>
      <c r="AIT39" s="18"/>
      <c r="AIU39" s="18"/>
      <c r="AIV39" s="18"/>
      <c r="AIW39" s="18"/>
      <c r="AIX39" s="18"/>
      <c r="AIY39" s="18"/>
      <c r="AIZ39" s="18"/>
      <c r="AJA39" s="18"/>
      <c r="AJB39" s="18"/>
      <c r="AJC39" s="18"/>
      <c r="AJD39" s="18"/>
      <c r="AJE39" s="18"/>
      <c r="AJF39" s="18"/>
      <c r="AJG39" s="18"/>
      <c r="AJH39" s="18"/>
      <c r="AJI39" s="18"/>
      <c r="AJJ39" s="18"/>
      <c r="AJK39" s="18"/>
      <c r="AJL39" s="18"/>
      <c r="AJM39" s="18"/>
      <c r="AJN39" s="18"/>
      <c r="AJO39" s="18"/>
      <c r="AJP39" s="18"/>
      <c r="AJQ39" s="18"/>
      <c r="AJR39" s="18"/>
      <c r="AJS39" s="18"/>
      <c r="AJT39" s="18"/>
      <c r="AJU39" s="18"/>
      <c r="AJV39" s="18"/>
      <c r="AJW39" s="18"/>
      <c r="AJX39" s="18"/>
      <c r="AJY39" s="18"/>
      <c r="AJZ39" s="18"/>
      <c r="AKA39" s="18"/>
      <c r="AKB39" s="18"/>
      <c r="AKC39" s="18"/>
      <c r="AKD39" s="18"/>
      <c r="AKE39" s="18"/>
      <c r="AKF39" s="18"/>
      <c r="AKG39" s="18"/>
      <c r="AKH39" s="18"/>
      <c r="AKI39" s="18"/>
      <c r="AKJ39" s="18"/>
      <c r="AKK39" s="18"/>
      <c r="AKL39" s="18"/>
      <c r="AKM39" s="18"/>
      <c r="AKN39" s="18"/>
      <c r="AKO39" s="18"/>
      <c r="AKP39" s="18"/>
      <c r="AKQ39" s="18"/>
      <c r="AKR39" s="18"/>
      <c r="AKS39" s="18"/>
      <c r="AKT39" s="18"/>
      <c r="AKU39" s="18"/>
      <c r="AKV39" s="18"/>
      <c r="AKW39" s="18"/>
      <c r="AKX39" s="18"/>
      <c r="AKY39" s="18"/>
      <c r="AKZ39" s="18"/>
      <c r="ALA39" s="18"/>
      <c r="ALB39" s="18"/>
      <c r="ALC39" s="18"/>
      <c r="ALD39" s="18"/>
      <c r="ALE39" s="18"/>
      <c r="ALF39" s="18"/>
      <c r="ALG39" s="18"/>
      <c r="ALH39" s="18"/>
      <c r="ALI39" s="18"/>
      <c r="ALJ39" s="18"/>
      <c r="ALK39" s="18"/>
      <c r="ALL39" s="18"/>
      <c r="ALM39" s="18"/>
      <c r="ALN39" s="18"/>
      <c r="ALO39" s="18"/>
      <c r="ALP39" s="18"/>
      <c r="ALQ39" s="18"/>
      <c r="ALR39" s="18"/>
      <c r="ALS39" s="18"/>
      <c r="ALT39" s="18"/>
      <c r="ALU39" s="18"/>
      <c r="ALV39" s="18"/>
      <c r="ALW39" s="18"/>
      <c r="ALX39" s="18"/>
      <c r="ALY39" s="18"/>
      <c r="ALZ39" s="18"/>
      <c r="AMA39" s="18"/>
      <c r="AMB39" s="18"/>
      <c r="AMC39" s="18"/>
      <c r="AMD39" s="18"/>
      <c r="AME39" s="18"/>
      <c r="AMF39" s="18"/>
      <c r="AMG39" s="18"/>
      <c r="AMH39" s="18"/>
      <c r="AMI39" s="18"/>
      <c r="AMJ39" s="18"/>
      <c r="AMK39" s="18"/>
      <c r="AML39" s="18"/>
      <c r="AMM39" s="18"/>
      <c r="AMN39" s="18"/>
      <c r="AMO39" s="18"/>
      <c r="AMP39" s="18"/>
      <c r="AMQ39" s="18"/>
      <c r="AMR39" s="18"/>
      <c r="AMS39" s="18"/>
      <c r="AMT39" s="18"/>
      <c r="AMU39" s="18"/>
      <c r="AMV39" s="18"/>
      <c r="AMW39" s="18"/>
      <c r="AMX39" s="18"/>
      <c r="AMY39" s="18"/>
      <c r="AMZ39" s="18"/>
      <c r="ANA39" s="18"/>
      <c r="ANB39" s="18"/>
      <c r="ANC39" s="18"/>
      <c r="AND39" s="18"/>
      <c r="ANE39" s="18"/>
      <c r="ANF39" s="18"/>
      <c r="ANG39" s="18"/>
      <c r="ANH39" s="18"/>
      <c r="ANI39" s="18"/>
      <c r="ANJ39" s="18"/>
      <c r="ANK39" s="18"/>
      <c r="ANL39" s="18"/>
      <c r="ANM39" s="18"/>
      <c r="ANN39" s="18"/>
      <c r="ANO39" s="18"/>
      <c r="ANP39" s="18"/>
      <c r="ANQ39" s="18"/>
      <c r="ANR39" s="18"/>
      <c r="ANS39" s="18"/>
      <c r="ANT39" s="18"/>
      <c r="ANU39" s="18"/>
      <c r="ANV39" s="18"/>
      <c r="ANW39" s="18"/>
      <c r="ANX39" s="18"/>
      <c r="ANY39" s="18"/>
      <c r="ANZ39" s="18"/>
      <c r="AOA39" s="18"/>
      <c r="AOB39" s="18"/>
      <c r="AOC39" s="18"/>
      <c r="AOD39" s="18"/>
      <c r="AOE39" s="18"/>
      <c r="AOF39" s="18"/>
      <c r="AOG39" s="18"/>
      <c r="AOH39" s="18"/>
      <c r="AOI39" s="18"/>
      <c r="AOJ39" s="18"/>
      <c r="AOK39" s="18"/>
      <c r="AOL39" s="18"/>
      <c r="AOM39" s="18"/>
      <c r="AON39" s="18"/>
      <c r="AOO39" s="18"/>
      <c r="AOP39" s="18"/>
      <c r="AOQ39" s="18"/>
      <c r="AOR39" s="18"/>
      <c r="AOS39" s="18"/>
      <c r="AOT39" s="18"/>
      <c r="AOU39" s="18"/>
      <c r="AOV39" s="18"/>
      <c r="AOW39" s="18"/>
      <c r="AOX39" s="18"/>
      <c r="AOY39" s="18"/>
      <c r="AOZ39" s="18"/>
      <c r="APA39" s="18"/>
      <c r="APB39" s="18"/>
      <c r="APC39" s="18"/>
      <c r="APD39" s="18"/>
      <c r="APE39" s="18"/>
      <c r="APF39" s="18"/>
      <c r="APG39" s="18"/>
      <c r="APH39" s="18"/>
      <c r="API39" s="18"/>
      <c r="APJ39" s="18"/>
      <c r="APK39" s="18"/>
      <c r="APL39" s="18"/>
      <c r="APM39" s="18"/>
      <c r="APN39" s="18"/>
      <c r="APO39" s="18"/>
      <c r="APP39" s="18"/>
      <c r="APQ39" s="18"/>
      <c r="APR39" s="18"/>
      <c r="APS39" s="18"/>
      <c r="APT39" s="18"/>
      <c r="APU39" s="18"/>
      <c r="APV39" s="18"/>
      <c r="APW39" s="18"/>
      <c r="APX39" s="18"/>
      <c r="APY39" s="18"/>
      <c r="APZ39" s="18"/>
      <c r="AQA39" s="18"/>
      <c r="AQB39" s="18"/>
      <c r="AQC39" s="18"/>
      <c r="AQD39" s="18"/>
      <c r="AQE39" s="18"/>
      <c r="AQF39" s="18"/>
      <c r="AQG39" s="18"/>
      <c r="AQH39" s="18"/>
      <c r="AQI39" s="18"/>
      <c r="AQJ39" s="18"/>
      <c r="AQK39" s="18"/>
      <c r="AQL39" s="18"/>
      <c r="AQM39" s="18"/>
      <c r="AQN39" s="18"/>
      <c r="AQO39" s="18"/>
      <c r="AQP39" s="18"/>
      <c r="AQQ39" s="18"/>
      <c r="AQR39" s="18"/>
      <c r="AQS39" s="18"/>
      <c r="AQT39" s="18"/>
      <c r="AQU39" s="18"/>
      <c r="AQV39" s="18"/>
      <c r="AQW39" s="18"/>
      <c r="AQX39" s="18"/>
      <c r="AQY39" s="18"/>
      <c r="AQZ39" s="18"/>
      <c r="ARA39" s="18"/>
      <c r="ARB39" s="18"/>
      <c r="ARC39" s="18"/>
      <c r="ARD39" s="18"/>
      <c r="ARE39" s="18"/>
      <c r="ARF39" s="18"/>
      <c r="ARG39" s="18"/>
      <c r="ARH39" s="18"/>
      <c r="ARI39" s="18"/>
      <c r="ARJ39" s="18"/>
      <c r="ARK39" s="18"/>
      <c r="ARL39" s="18"/>
      <c r="ARM39" s="18"/>
      <c r="ARN39" s="18"/>
      <c r="ARO39" s="18"/>
      <c r="ARP39" s="18"/>
      <c r="ARQ39" s="18"/>
      <c r="ARR39" s="18"/>
      <c r="ARS39" s="18"/>
      <c r="ART39" s="18"/>
      <c r="ARU39" s="18"/>
      <c r="ARV39" s="18"/>
      <c r="ARW39" s="18"/>
      <c r="ARX39" s="18"/>
      <c r="ARY39" s="18"/>
      <c r="ARZ39" s="18"/>
      <c r="ASA39" s="18"/>
      <c r="ASB39" s="18"/>
      <c r="ASC39" s="18"/>
      <c r="ASD39" s="18"/>
      <c r="ASE39" s="18"/>
      <c r="ASF39" s="18"/>
      <c r="ASG39" s="18"/>
      <c r="ASH39" s="18"/>
      <c r="ASI39" s="18"/>
      <c r="ASJ39" s="18"/>
      <c r="ASK39" s="18"/>
      <c r="ASL39" s="18"/>
      <c r="ASM39" s="18"/>
      <c r="ASN39" s="18"/>
      <c r="ASO39" s="18"/>
      <c r="ASP39" s="18"/>
      <c r="ASQ39" s="18"/>
      <c r="ASR39" s="18"/>
      <c r="ASS39" s="18"/>
      <c r="AST39" s="18"/>
      <c r="ASU39" s="18"/>
      <c r="ASV39" s="18"/>
      <c r="ASW39" s="18"/>
      <c r="ASX39" s="18"/>
      <c r="ASY39" s="18"/>
      <c r="ASZ39" s="18"/>
      <c r="ATA39" s="18"/>
      <c r="ATB39" s="18"/>
      <c r="ATC39" s="18"/>
      <c r="ATD39" s="18"/>
      <c r="ATE39" s="18"/>
      <c r="ATF39" s="18"/>
      <c r="ATG39" s="18"/>
      <c r="ATH39" s="18"/>
      <c r="ATI39" s="18"/>
      <c r="ATJ39" s="18"/>
      <c r="ATK39" s="18"/>
      <c r="ATL39" s="18"/>
      <c r="ATM39" s="18"/>
      <c r="ATN39" s="18"/>
      <c r="ATO39" s="18"/>
      <c r="ATP39" s="18"/>
      <c r="ATQ39" s="18"/>
      <c r="ATR39" s="18"/>
      <c r="ATS39" s="18"/>
      <c r="ATT39" s="18"/>
      <c r="ATU39" s="18"/>
      <c r="ATV39" s="18"/>
      <c r="ATW39" s="18"/>
      <c r="ATX39" s="18"/>
      <c r="ATY39" s="18"/>
      <c r="ATZ39" s="18"/>
      <c r="AUA39" s="18"/>
      <c r="AUB39" s="18"/>
      <c r="AUC39" s="18"/>
      <c r="AUD39" s="18"/>
      <c r="AUE39" s="18"/>
      <c r="AUF39" s="18"/>
      <c r="AUG39" s="18"/>
      <c r="AUH39" s="18"/>
      <c r="AUI39" s="18"/>
      <c r="AUJ39" s="18"/>
      <c r="AUK39" s="18"/>
      <c r="AUL39" s="18"/>
      <c r="AUM39" s="18"/>
      <c r="AUN39" s="18"/>
      <c r="AUO39" s="18"/>
      <c r="AUP39" s="18"/>
      <c r="AUQ39" s="18"/>
      <c r="AUR39" s="18"/>
      <c r="AUS39" s="18"/>
      <c r="AUT39" s="18"/>
      <c r="AUU39" s="18"/>
      <c r="AUV39" s="18"/>
      <c r="AUW39" s="18"/>
      <c r="AUX39" s="18"/>
      <c r="AUY39" s="18"/>
      <c r="AUZ39" s="18"/>
      <c r="AVA39" s="18"/>
      <c r="AVB39" s="18"/>
      <c r="AVC39" s="18"/>
      <c r="AVD39" s="18"/>
      <c r="AVE39" s="18"/>
      <c r="AVF39" s="18"/>
      <c r="AVG39" s="18"/>
      <c r="AVH39" s="18"/>
      <c r="AVI39" s="18"/>
      <c r="AVJ39" s="18"/>
      <c r="AVK39" s="18"/>
      <c r="AVL39" s="18"/>
      <c r="AVM39" s="18"/>
      <c r="AVN39" s="18"/>
      <c r="AVO39" s="18"/>
      <c r="AVP39" s="18"/>
      <c r="AVQ39" s="18"/>
      <c r="AVR39" s="18"/>
      <c r="AVS39" s="18"/>
      <c r="AVT39" s="18"/>
      <c r="AVU39" s="18"/>
      <c r="AVV39" s="18"/>
      <c r="AVW39" s="18"/>
      <c r="AVX39" s="18"/>
      <c r="AVY39" s="18"/>
      <c r="AVZ39" s="18"/>
      <c r="AWA39" s="18"/>
      <c r="AWB39" s="18"/>
      <c r="AWC39" s="18"/>
      <c r="AWD39" s="18"/>
      <c r="AWE39" s="18"/>
      <c r="AWF39" s="18"/>
      <c r="AWG39" s="18"/>
      <c r="AWH39" s="18"/>
      <c r="AWI39" s="18"/>
      <c r="AWJ39" s="18"/>
      <c r="AWK39" s="18"/>
      <c r="AWL39" s="18"/>
      <c r="AWM39" s="18"/>
      <c r="AWN39" s="18"/>
      <c r="AWO39" s="18"/>
      <c r="AWP39" s="18"/>
      <c r="AWQ39" s="18"/>
      <c r="AWR39" s="18"/>
      <c r="AWS39" s="18"/>
      <c r="AWT39" s="18"/>
      <c r="AWU39" s="18"/>
      <c r="AWV39" s="18"/>
      <c r="AWW39" s="18"/>
      <c r="AWX39" s="18"/>
      <c r="AWY39" s="18"/>
      <c r="AWZ39" s="18"/>
      <c r="AXA39" s="18"/>
      <c r="AXB39" s="18"/>
      <c r="AXC39" s="18"/>
      <c r="AXD39" s="18"/>
      <c r="AXE39" s="18"/>
      <c r="AXF39" s="18"/>
      <c r="AXG39" s="18"/>
      <c r="AXH39" s="18"/>
      <c r="AXI39" s="18"/>
      <c r="AXJ39" s="18"/>
      <c r="AXK39" s="18"/>
      <c r="AXL39" s="18"/>
      <c r="AXM39" s="18"/>
      <c r="AXN39" s="18"/>
      <c r="AXO39" s="18"/>
      <c r="AXP39" s="18"/>
      <c r="AXQ39" s="18"/>
      <c r="AXR39" s="18"/>
      <c r="AXS39" s="18"/>
      <c r="AXT39" s="18"/>
      <c r="AXU39" s="18"/>
      <c r="AXV39" s="18"/>
      <c r="AXW39" s="18"/>
      <c r="AXX39" s="18"/>
      <c r="AXY39" s="18"/>
      <c r="AXZ39" s="18"/>
      <c r="AYA39" s="18"/>
      <c r="AYB39" s="18"/>
      <c r="AYC39" s="18"/>
      <c r="AYD39" s="18"/>
      <c r="AYE39" s="18"/>
      <c r="AYF39" s="18"/>
      <c r="AYG39" s="18"/>
      <c r="AYH39" s="18"/>
      <c r="AYI39" s="18"/>
      <c r="AYJ39" s="18"/>
      <c r="AYK39" s="18"/>
      <c r="AYL39" s="18"/>
      <c r="AYM39" s="18"/>
      <c r="AYN39" s="18"/>
      <c r="AYO39" s="18"/>
      <c r="AYP39" s="18"/>
      <c r="AYQ39" s="18"/>
      <c r="AYR39" s="18"/>
      <c r="AYS39" s="18"/>
      <c r="AYT39" s="18"/>
      <c r="AYU39" s="18"/>
      <c r="AYV39" s="18"/>
      <c r="AYW39" s="18"/>
      <c r="AYX39" s="18"/>
      <c r="AYY39" s="18"/>
      <c r="AYZ39" s="18"/>
      <c r="AZA39" s="18"/>
      <c r="AZB39" s="18"/>
      <c r="AZC39" s="18"/>
      <c r="AZD39" s="18"/>
      <c r="AZE39" s="18"/>
      <c r="AZF39" s="18"/>
      <c r="AZG39" s="18"/>
      <c r="AZH39" s="18"/>
      <c r="AZI39" s="18"/>
      <c r="AZJ39" s="18"/>
      <c r="AZK39" s="18"/>
      <c r="AZL39" s="18"/>
      <c r="AZM39" s="18"/>
      <c r="AZN39" s="18"/>
      <c r="AZO39" s="18"/>
      <c r="AZP39" s="18"/>
      <c r="AZQ39" s="18"/>
      <c r="AZR39" s="18"/>
      <c r="AZS39" s="18"/>
      <c r="AZT39" s="18"/>
      <c r="AZU39" s="18"/>
      <c r="AZV39" s="18"/>
      <c r="AZW39" s="18"/>
      <c r="AZX39" s="18"/>
      <c r="AZY39" s="18"/>
      <c r="AZZ39" s="18"/>
      <c r="BAA39" s="18"/>
      <c r="BAB39" s="18"/>
      <c r="BAC39" s="18"/>
      <c r="BAD39" s="18"/>
      <c r="BAE39" s="18"/>
      <c r="BAF39" s="18"/>
      <c r="BAG39" s="18"/>
      <c r="BAH39" s="18"/>
      <c r="BAI39" s="18"/>
      <c r="BAJ39" s="18"/>
      <c r="BAK39" s="18"/>
      <c r="BAL39" s="18"/>
      <c r="BAM39" s="18"/>
      <c r="BAN39" s="18"/>
      <c r="BAO39" s="18"/>
      <c r="BAP39" s="18"/>
      <c r="BAQ39" s="18"/>
      <c r="BAR39" s="18"/>
      <c r="BAS39" s="18"/>
      <c r="BAT39" s="18"/>
      <c r="BAU39" s="18"/>
      <c r="BAV39" s="18"/>
      <c r="BAW39" s="18"/>
      <c r="BAX39" s="18"/>
      <c r="BAY39" s="18"/>
      <c r="BAZ39" s="18"/>
      <c r="BBA39" s="18"/>
      <c r="BBB39" s="18"/>
      <c r="BBC39" s="18"/>
      <c r="BBD39" s="18"/>
      <c r="BBE39" s="18"/>
      <c r="BBF39" s="18"/>
      <c r="BBG39" s="18"/>
      <c r="BBH39" s="18"/>
      <c r="BBI39" s="18"/>
      <c r="BBJ39" s="18"/>
      <c r="BBK39" s="18"/>
      <c r="BBL39" s="18"/>
      <c r="BBM39" s="18"/>
      <c r="BBN39" s="18"/>
      <c r="BBO39" s="18"/>
      <c r="BBP39" s="18"/>
      <c r="BBQ39" s="18"/>
      <c r="BBR39" s="18"/>
      <c r="BBS39" s="18"/>
      <c r="BBT39" s="18"/>
      <c r="BBU39" s="18"/>
      <c r="BBV39" s="18"/>
      <c r="BBW39" s="18"/>
      <c r="BBX39" s="18"/>
      <c r="BBY39" s="18"/>
      <c r="BBZ39" s="18"/>
      <c r="BCA39" s="18"/>
      <c r="BCB39" s="18"/>
      <c r="BCC39" s="18"/>
      <c r="BCD39" s="18"/>
      <c r="BCE39" s="18"/>
      <c r="BCF39" s="18"/>
      <c r="BCG39" s="18"/>
      <c r="BCH39" s="18"/>
      <c r="BCI39" s="18"/>
      <c r="BCJ39" s="18"/>
      <c r="BCK39" s="18"/>
      <c r="BCL39" s="18"/>
      <c r="BCM39" s="18"/>
      <c r="BCN39" s="18"/>
      <c r="BCO39" s="18"/>
      <c r="BCP39" s="18"/>
      <c r="BCQ39" s="18"/>
      <c r="BCR39" s="18"/>
      <c r="BCS39" s="18"/>
      <c r="BCT39" s="18"/>
      <c r="BCU39" s="18"/>
      <c r="BCV39" s="18"/>
      <c r="BCW39" s="18"/>
      <c r="BCX39" s="18"/>
      <c r="BCY39" s="18"/>
      <c r="BCZ39" s="18"/>
      <c r="BDA39" s="18"/>
      <c r="BDB39" s="18"/>
      <c r="BDC39" s="18"/>
      <c r="BDD39" s="18"/>
      <c r="BDE39" s="18"/>
      <c r="BDF39" s="18"/>
      <c r="BDG39" s="18"/>
      <c r="BDH39" s="18"/>
      <c r="BDI39" s="18"/>
      <c r="BDJ39" s="18"/>
      <c r="BDK39" s="18"/>
      <c r="BDL39" s="18"/>
      <c r="BDM39" s="18"/>
      <c r="BDN39" s="18"/>
      <c r="BDO39" s="18"/>
      <c r="BDP39" s="18"/>
      <c r="BDQ39" s="18"/>
      <c r="BDR39" s="18"/>
      <c r="BDS39" s="18"/>
      <c r="BDT39" s="18"/>
      <c r="BDU39" s="18"/>
      <c r="BDV39" s="18"/>
      <c r="BDW39" s="18"/>
      <c r="BDX39" s="18"/>
      <c r="BDY39" s="18"/>
      <c r="BDZ39" s="18"/>
      <c r="BEA39" s="18"/>
      <c r="BEB39" s="18"/>
      <c r="BEC39" s="18"/>
      <c r="BED39" s="18"/>
      <c r="BEE39" s="18"/>
      <c r="BEF39" s="18"/>
      <c r="BEG39" s="18"/>
      <c r="BEH39" s="18"/>
      <c r="BEI39" s="18"/>
      <c r="BEJ39" s="18"/>
      <c r="BEK39" s="18"/>
      <c r="BEL39" s="18"/>
      <c r="BEM39" s="18"/>
      <c r="BEN39" s="18"/>
      <c r="BEO39" s="18"/>
      <c r="BEP39" s="18"/>
      <c r="BEQ39" s="18"/>
      <c r="BER39" s="18"/>
      <c r="BES39" s="18"/>
      <c r="BET39" s="18"/>
      <c r="BEU39" s="18"/>
      <c r="BEV39" s="18"/>
      <c r="BEW39" s="18"/>
      <c r="BEX39" s="18"/>
      <c r="BEY39" s="18"/>
      <c r="BEZ39" s="18"/>
      <c r="BFA39" s="18"/>
      <c r="BFB39" s="18"/>
      <c r="BFC39" s="18"/>
      <c r="BFD39" s="18"/>
      <c r="BFE39" s="18"/>
      <c r="BFF39" s="18"/>
      <c r="BFG39" s="18"/>
      <c r="BFH39" s="18"/>
      <c r="BFI39" s="18"/>
      <c r="BFJ39" s="18"/>
      <c r="BFK39" s="18"/>
      <c r="BFL39" s="18"/>
      <c r="BFM39" s="18"/>
      <c r="BFN39" s="18"/>
      <c r="BFO39" s="18"/>
      <c r="BFP39" s="18"/>
      <c r="BFQ39" s="18"/>
      <c r="BFR39" s="18"/>
      <c r="BFS39" s="18"/>
      <c r="BFT39" s="18"/>
      <c r="BFU39" s="18"/>
      <c r="BFV39" s="18"/>
      <c r="BFW39" s="18"/>
      <c r="BFX39" s="18"/>
      <c r="BFY39" s="18"/>
      <c r="BFZ39" s="18"/>
      <c r="BGA39" s="18"/>
      <c r="BGB39" s="18"/>
      <c r="BGC39" s="18"/>
      <c r="BGD39" s="18"/>
      <c r="BGE39" s="18"/>
      <c r="BGF39" s="18"/>
      <c r="BGG39" s="18"/>
      <c r="BGH39" s="18"/>
      <c r="BGI39" s="18"/>
      <c r="BGJ39" s="18"/>
      <c r="BGK39" s="18"/>
      <c r="BGL39" s="18"/>
      <c r="BGM39" s="18"/>
      <c r="BGN39" s="18"/>
      <c r="BGO39" s="18"/>
      <c r="BGP39" s="18"/>
      <c r="BGQ39" s="18"/>
      <c r="BGR39" s="18"/>
      <c r="BGS39" s="18"/>
      <c r="BGT39" s="18"/>
      <c r="BGU39" s="18"/>
      <c r="BGV39" s="18"/>
      <c r="BGW39" s="18"/>
      <c r="BGX39" s="18"/>
      <c r="BGY39" s="18"/>
      <c r="BGZ39" s="18"/>
      <c r="BHA39" s="18"/>
      <c r="BHB39" s="18"/>
      <c r="BHC39" s="18"/>
      <c r="BHD39" s="18"/>
      <c r="BHE39" s="18"/>
      <c r="BHF39" s="18"/>
      <c r="BHG39" s="18"/>
      <c r="BHH39" s="18"/>
      <c r="BHI39" s="18"/>
      <c r="BHJ39" s="18"/>
      <c r="BHK39" s="18"/>
      <c r="BHL39" s="18"/>
      <c r="BHM39" s="18"/>
      <c r="BHN39" s="18"/>
      <c r="BHO39" s="18"/>
      <c r="BHP39" s="18"/>
      <c r="BHQ39" s="18"/>
      <c r="BHR39" s="18"/>
      <c r="BHS39" s="18"/>
      <c r="BHT39" s="18"/>
      <c r="BHU39" s="18"/>
      <c r="BHV39" s="18"/>
      <c r="BHW39" s="18"/>
      <c r="BHX39" s="18"/>
      <c r="BHY39" s="18"/>
      <c r="BHZ39" s="18"/>
      <c r="BIA39" s="18"/>
      <c r="BIB39" s="18"/>
      <c r="BIC39" s="18"/>
      <c r="BID39" s="18"/>
      <c r="BIE39" s="18"/>
      <c r="BIF39" s="18"/>
      <c r="BIG39" s="18"/>
      <c r="BIH39" s="18"/>
      <c r="BII39" s="18"/>
      <c r="BIJ39" s="18"/>
      <c r="BIK39" s="18"/>
      <c r="BIL39" s="18"/>
      <c r="BIM39" s="18"/>
      <c r="BIN39" s="18"/>
      <c r="BIO39" s="18"/>
      <c r="BIP39" s="18"/>
      <c r="BIQ39" s="18"/>
      <c r="BIR39" s="18"/>
      <c r="BIS39" s="18"/>
      <c r="BIT39" s="18"/>
      <c r="BIU39" s="18"/>
      <c r="BIV39" s="18"/>
      <c r="BIW39" s="18"/>
      <c r="BIX39" s="18"/>
      <c r="BIY39" s="18"/>
      <c r="BIZ39" s="18"/>
      <c r="BJA39" s="18"/>
      <c r="BJB39" s="18"/>
      <c r="BJC39" s="18"/>
      <c r="BJD39" s="18"/>
      <c r="BJE39" s="18"/>
      <c r="BJF39" s="18"/>
      <c r="BJG39" s="18"/>
      <c r="BJH39" s="18"/>
      <c r="BJI39" s="18"/>
      <c r="BJJ39" s="18"/>
      <c r="BJK39" s="18"/>
      <c r="BJL39" s="18"/>
      <c r="BJM39" s="18"/>
      <c r="BJN39" s="18"/>
      <c r="BJO39" s="18"/>
      <c r="BJP39" s="18"/>
      <c r="BJQ39" s="18"/>
      <c r="BJR39" s="18"/>
      <c r="BJS39" s="18"/>
      <c r="BJT39" s="18"/>
      <c r="BJU39" s="18"/>
      <c r="BJV39" s="18"/>
      <c r="BJW39" s="18"/>
      <c r="BJX39" s="18"/>
      <c r="BJY39" s="18"/>
      <c r="BJZ39" s="18"/>
      <c r="BKA39" s="18"/>
      <c r="BKB39" s="18"/>
      <c r="BKC39" s="18"/>
      <c r="BKD39" s="18"/>
      <c r="BKE39" s="18"/>
      <c r="BKF39" s="18"/>
      <c r="BKG39" s="18"/>
      <c r="BKH39" s="18"/>
      <c r="BKI39" s="18"/>
      <c r="BKJ39" s="18"/>
      <c r="BKK39" s="18"/>
      <c r="BKL39" s="18"/>
      <c r="BKM39" s="18"/>
      <c r="BKN39" s="18"/>
      <c r="BKO39" s="18"/>
      <c r="BKP39" s="18"/>
      <c r="BKQ39" s="18"/>
      <c r="BKR39" s="18"/>
      <c r="BKS39" s="18"/>
      <c r="BKT39" s="18"/>
      <c r="BKU39" s="18"/>
      <c r="BKV39" s="18"/>
      <c r="BKW39" s="18"/>
      <c r="BKX39" s="18"/>
      <c r="BKY39" s="18"/>
      <c r="BKZ39" s="18"/>
      <c r="BLA39" s="18"/>
      <c r="BLB39" s="18"/>
      <c r="BLC39" s="18"/>
      <c r="BLD39" s="18"/>
      <c r="BLE39" s="18"/>
      <c r="BLF39" s="18"/>
      <c r="BLG39" s="18"/>
      <c r="BLH39" s="18"/>
      <c r="BLI39" s="18"/>
      <c r="BLJ39" s="18"/>
      <c r="BLK39" s="18"/>
      <c r="BLL39" s="18"/>
      <c r="BLM39" s="18"/>
      <c r="BLN39" s="18"/>
      <c r="BLO39" s="18"/>
      <c r="BLP39" s="18"/>
      <c r="BLQ39" s="18"/>
      <c r="BLR39" s="18"/>
      <c r="BLS39" s="18"/>
      <c r="BLT39" s="18"/>
      <c r="BLU39" s="18"/>
      <c r="BLV39" s="18"/>
      <c r="BLW39" s="18"/>
      <c r="BLX39" s="18"/>
      <c r="BLY39" s="18"/>
      <c r="BLZ39" s="18"/>
      <c r="BMA39" s="18"/>
      <c r="BMB39" s="18"/>
      <c r="BMC39" s="18"/>
      <c r="BMD39" s="18"/>
      <c r="BME39" s="18"/>
      <c r="BMF39" s="18"/>
      <c r="BMG39" s="18"/>
      <c r="BMH39" s="18"/>
      <c r="BMI39" s="18"/>
      <c r="BMJ39" s="18"/>
      <c r="BMK39" s="18"/>
      <c r="BML39" s="18"/>
      <c r="BMM39" s="18"/>
      <c r="BMN39" s="18"/>
      <c r="BMO39" s="18"/>
      <c r="BMP39" s="18"/>
      <c r="BMQ39" s="18"/>
      <c r="BMR39" s="18"/>
      <c r="BMS39" s="18"/>
      <c r="BMT39" s="18"/>
    </row>
    <row r="40" spans="1:1710" s="115" customFormat="1" ht="16.149999999999999" customHeight="1" thickTop="1" thickBot="1" x14ac:dyDescent="0.25">
      <c r="A40" s="343" t="s">
        <v>324</v>
      </c>
      <c r="B40" s="802"/>
      <c r="C40" s="803"/>
      <c r="D40" s="804"/>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c r="IT40" s="18"/>
      <c r="IU40" s="18"/>
      <c r="IV40" s="18"/>
      <c r="IW40" s="18"/>
      <c r="IX40" s="18"/>
      <c r="IY40" s="18"/>
      <c r="IZ40" s="18"/>
      <c r="JA40" s="18"/>
      <c r="JB40" s="18"/>
      <c r="JC40" s="18"/>
      <c r="JD40" s="18"/>
      <c r="JE40" s="18"/>
      <c r="JF40" s="18"/>
      <c r="JG40" s="18"/>
      <c r="JH40" s="18"/>
      <c r="JI40" s="18"/>
      <c r="JJ40" s="18"/>
      <c r="JK40" s="18"/>
      <c r="JL40" s="18"/>
      <c r="JM40" s="18"/>
      <c r="JN40" s="18"/>
      <c r="JO40" s="18"/>
      <c r="JP40" s="18"/>
      <c r="JQ40" s="18"/>
      <c r="JR40" s="18"/>
      <c r="JS40" s="18"/>
      <c r="JT40" s="18"/>
      <c r="JU40" s="18"/>
      <c r="JV40" s="18"/>
      <c r="JW40" s="18"/>
      <c r="JX40" s="18"/>
      <c r="JY40" s="18"/>
      <c r="JZ40" s="18"/>
      <c r="KA40" s="18"/>
      <c r="KB40" s="18"/>
      <c r="KC40" s="18"/>
      <c r="KD40" s="18"/>
      <c r="KE40" s="18"/>
      <c r="KF40" s="18"/>
      <c r="KG40" s="18"/>
      <c r="KH40" s="18"/>
      <c r="KI40" s="18"/>
      <c r="KJ40" s="18"/>
      <c r="KK40" s="18"/>
      <c r="KL40" s="18"/>
      <c r="KM40" s="18"/>
      <c r="KN40" s="18"/>
      <c r="KO40" s="18"/>
      <c r="KP40" s="18"/>
      <c r="KQ40" s="18"/>
      <c r="KR40" s="18"/>
      <c r="KS40" s="18"/>
      <c r="KT40" s="18"/>
      <c r="KU40" s="18"/>
      <c r="KV40" s="18"/>
      <c r="KW40" s="18"/>
      <c r="KX40" s="18"/>
      <c r="KY40" s="18"/>
      <c r="KZ40" s="18"/>
      <c r="LA40" s="18"/>
      <c r="LB40" s="18"/>
      <c r="LC40" s="18"/>
      <c r="LD40" s="18"/>
      <c r="LE40" s="18"/>
      <c r="LF40" s="18"/>
      <c r="LG40" s="18"/>
      <c r="LH40" s="18"/>
      <c r="LI40" s="18"/>
      <c r="LJ40" s="18"/>
      <c r="LK40" s="18"/>
      <c r="LL40" s="18"/>
      <c r="LM40" s="18"/>
      <c r="LN40" s="18"/>
      <c r="LO40" s="18"/>
      <c r="LP40" s="18"/>
      <c r="LQ40" s="18"/>
      <c r="LR40" s="18"/>
      <c r="LS40" s="18"/>
      <c r="LT40" s="18"/>
      <c r="LU40" s="18"/>
      <c r="LV40" s="18"/>
      <c r="LW40" s="18"/>
      <c r="LX40" s="18"/>
      <c r="LY40" s="18"/>
      <c r="LZ40" s="18"/>
      <c r="MA40" s="18"/>
      <c r="MB40" s="18"/>
      <c r="MC40" s="18"/>
      <c r="MD40" s="18"/>
      <c r="ME40" s="18"/>
      <c r="MF40" s="18"/>
      <c r="MG40" s="18"/>
      <c r="MH40" s="18"/>
      <c r="MI40" s="18"/>
      <c r="MJ40" s="18"/>
      <c r="MK40" s="18"/>
      <c r="ML40" s="18"/>
      <c r="MM40" s="18"/>
      <c r="MN40" s="18"/>
      <c r="MO40" s="18"/>
      <c r="MP40" s="18"/>
      <c r="MQ40" s="18"/>
      <c r="MR40" s="18"/>
      <c r="MS40" s="18"/>
      <c r="MT40" s="18"/>
      <c r="MU40" s="18"/>
      <c r="MV40" s="18"/>
      <c r="MW40" s="18"/>
      <c r="MX40" s="18"/>
      <c r="MY40" s="18"/>
      <c r="MZ40" s="18"/>
      <c r="NA40" s="18"/>
      <c r="NB40" s="18"/>
      <c r="NC40" s="18"/>
      <c r="ND40" s="18"/>
      <c r="NE40" s="18"/>
      <c r="NF40" s="18"/>
      <c r="NG40" s="18"/>
      <c r="NH40" s="18"/>
      <c r="NI40" s="18"/>
      <c r="NJ40" s="18"/>
      <c r="NK40" s="18"/>
      <c r="NL40" s="18"/>
      <c r="NM40" s="18"/>
      <c r="NN40" s="18"/>
      <c r="NO40" s="18"/>
      <c r="NP40" s="18"/>
      <c r="NQ40" s="18"/>
      <c r="NR40" s="18"/>
      <c r="NS40" s="18"/>
      <c r="NT40" s="18"/>
      <c r="NU40" s="18"/>
      <c r="NV40" s="18"/>
      <c r="NW40" s="18"/>
      <c r="NX40" s="18"/>
      <c r="NY40" s="18"/>
      <c r="NZ40" s="18"/>
      <c r="OA40" s="18"/>
      <c r="OB40" s="18"/>
      <c r="OC40" s="18"/>
      <c r="OD40" s="18"/>
      <c r="OE40" s="18"/>
      <c r="OF40" s="18"/>
      <c r="OG40" s="18"/>
      <c r="OH40" s="18"/>
      <c r="OI40" s="18"/>
      <c r="OJ40" s="18"/>
      <c r="OK40" s="18"/>
      <c r="OL40" s="18"/>
      <c r="OM40" s="18"/>
      <c r="ON40" s="18"/>
      <c r="OO40" s="18"/>
      <c r="OP40" s="18"/>
      <c r="OQ40" s="18"/>
      <c r="OR40" s="18"/>
      <c r="OS40" s="18"/>
      <c r="OT40" s="18"/>
      <c r="OU40" s="18"/>
      <c r="OV40" s="18"/>
      <c r="OW40" s="18"/>
      <c r="OX40" s="18"/>
      <c r="OY40" s="18"/>
      <c r="OZ40" s="18"/>
      <c r="PA40" s="18"/>
      <c r="PB40" s="18"/>
      <c r="PC40" s="18"/>
      <c r="PD40" s="18"/>
      <c r="PE40" s="18"/>
      <c r="PF40" s="18"/>
      <c r="PG40" s="18"/>
      <c r="PH40" s="18"/>
      <c r="PI40" s="18"/>
      <c r="PJ40" s="18"/>
      <c r="PK40" s="18"/>
      <c r="PL40" s="18"/>
      <c r="PM40" s="18"/>
      <c r="PN40" s="18"/>
      <c r="PO40" s="18"/>
      <c r="PP40" s="18"/>
      <c r="PQ40" s="18"/>
      <c r="PR40" s="18"/>
      <c r="PS40" s="18"/>
      <c r="PT40" s="18"/>
      <c r="PU40" s="18"/>
      <c r="PV40" s="18"/>
      <c r="PW40" s="18"/>
      <c r="PX40" s="18"/>
      <c r="PY40" s="18"/>
      <c r="PZ40" s="18"/>
      <c r="QA40" s="18"/>
      <c r="QB40" s="18"/>
      <c r="QC40" s="18"/>
      <c r="QD40" s="18"/>
      <c r="QE40" s="18"/>
      <c r="QF40" s="18"/>
      <c r="QG40" s="18"/>
      <c r="QH40" s="18"/>
      <c r="QI40" s="18"/>
      <c r="QJ40" s="18"/>
      <c r="QK40" s="18"/>
      <c r="QL40" s="18"/>
      <c r="QM40" s="18"/>
      <c r="QN40" s="18"/>
      <c r="QO40" s="18"/>
      <c r="QP40" s="18"/>
      <c r="QQ40" s="18"/>
      <c r="QR40" s="18"/>
      <c r="QS40" s="18"/>
      <c r="QT40" s="18"/>
      <c r="QU40" s="18"/>
      <c r="QV40" s="18"/>
      <c r="QW40" s="18"/>
      <c r="QX40" s="18"/>
      <c r="QY40" s="18"/>
      <c r="QZ40" s="18"/>
      <c r="RA40" s="18"/>
      <c r="RB40" s="18"/>
      <c r="RC40" s="18"/>
      <c r="RD40" s="18"/>
      <c r="RE40" s="18"/>
      <c r="RF40" s="18"/>
      <c r="RG40" s="18"/>
      <c r="RH40" s="18"/>
      <c r="RI40" s="18"/>
      <c r="RJ40" s="18"/>
      <c r="RK40" s="18"/>
      <c r="RL40" s="18"/>
      <c r="RM40" s="18"/>
      <c r="RN40" s="18"/>
      <c r="RO40" s="18"/>
      <c r="RP40" s="18"/>
      <c r="RQ40" s="18"/>
      <c r="RR40" s="18"/>
      <c r="RS40" s="18"/>
      <c r="RT40" s="18"/>
      <c r="RU40" s="18"/>
      <c r="RV40" s="18"/>
      <c r="RW40" s="18"/>
      <c r="RX40" s="18"/>
      <c r="RY40" s="18"/>
      <c r="RZ40" s="18"/>
      <c r="SA40" s="18"/>
      <c r="SB40" s="18"/>
      <c r="SC40" s="18"/>
      <c r="SD40" s="18"/>
      <c r="SE40" s="18"/>
      <c r="SF40" s="18"/>
      <c r="SG40" s="18"/>
      <c r="SH40" s="18"/>
      <c r="SI40" s="18"/>
      <c r="SJ40" s="18"/>
      <c r="SK40" s="18"/>
      <c r="SL40" s="18"/>
      <c r="SM40" s="18"/>
      <c r="SN40" s="18"/>
      <c r="SO40" s="18"/>
      <c r="SP40" s="18"/>
      <c r="SQ40" s="18"/>
      <c r="SR40" s="18"/>
      <c r="SS40" s="18"/>
      <c r="ST40" s="18"/>
      <c r="SU40" s="18"/>
      <c r="SV40" s="18"/>
      <c r="SW40" s="18"/>
      <c r="SX40" s="18"/>
      <c r="SY40" s="18"/>
      <c r="SZ40" s="18"/>
      <c r="TA40" s="18"/>
      <c r="TB40" s="18"/>
      <c r="TC40" s="18"/>
      <c r="TD40" s="18"/>
      <c r="TE40" s="18"/>
      <c r="TF40" s="18"/>
      <c r="TG40" s="18"/>
      <c r="TH40" s="18"/>
      <c r="TI40" s="18"/>
      <c r="TJ40" s="18"/>
      <c r="TK40" s="18"/>
      <c r="TL40" s="18"/>
      <c r="TM40" s="18"/>
      <c r="TN40" s="18"/>
      <c r="TO40" s="18"/>
      <c r="TP40" s="18"/>
      <c r="TQ40" s="18"/>
      <c r="TR40" s="18"/>
      <c r="TS40" s="18"/>
      <c r="TT40" s="18"/>
      <c r="TU40" s="18"/>
      <c r="TV40" s="18"/>
      <c r="TW40" s="18"/>
      <c r="TX40" s="18"/>
      <c r="TY40" s="18"/>
      <c r="TZ40" s="18"/>
      <c r="UA40" s="18"/>
      <c r="UB40" s="18"/>
      <c r="UC40" s="18"/>
      <c r="UD40" s="18"/>
      <c r="UE40" s="18"/>
      <c r="UF40" s="18"/>
      <c r="UG40" s="18"/>
      <c r="UH40" s="18"/>
      <c r="UI40" s="18"/>
      <c r="UJ40" s="18"/>
      <c r="UK40" s="18"/>
      <c r="UL40" s="18"/>
      <c r="UM40" s="18"/>
      <c r="UN40" s="18"/>
      <c r="UO40" s="18"/>
      <c r="UP40" s="18"/>
      <c r="UQ40" s="18"/>
      <c r="UR40" s="18"/>
      <c r="US40" s="18"/>
      <c r="UT40" s="18"/>
      <c r="UU40" s="18"/>
      <c r="UV40" s="18"/>
      <c r="UW40" s="18"/>
      <c r="UX40" s="18"/>
      <c r="UY40" s="18"/>
      <c r="UZ40" s="18"/>
      <c r="VA40" s="18"/>
      <c r="VB40" s="18"/>
      <c r="VC40" s="18"/>
      <c r="VD40" s="18"/>
      <c r="VE40" s="18"/>
      <c r="VF40" s="18"/>
      <c r="VG40" s="18"/>
      <c r="VH40" s="18"/>
      <c r="VI40" s="18"/>
      <c r="VJ40" s="18"/>
      <c r="VK40" s="18"/>
      <c r="VL40" s="18"/>
      <c r="VM40" s="18"/>
      <c r="VN40" s="18"/>
      <c r="VO40" s="18"/>
      <c r="VP40" s="18"/>
      <c r="VQ40" s="18"/>
      <c r="VR40" s="18"/>
      <c r="VS40" s="18"/>
      <c r="VT40" s="18"/>
      <c r="VU40" s="18"/>
      <c r="VV40" s="18"/>
      <c r="VW40" s="18"/>
      <c r="VX40" s="18"/>
      <c r="VY40" s="18"/>
      <c r="VZ40" s="18"/>
      <c r="WA40" s="18"/>
      <c r="WB40" s="18"/>
      <c r="WC40" s="18"/>
      <c r="WD40" s="18"/>
      <c r="WE40" s="18"/>
      <c r="WF40" s="18"/>
      <c r="WG40" s="18"/>
      <c r="WH40" s="18"/>
      <c r="WI40" s="18"/>
      <c r="WJ40" s="18"/>
      <c r="WK40" s="18"/>
      <c r="WL40" s="18"/>
      <c r="WM40" s="18"/>
      <c r="WN40" s="18"/>
      <c r="WO40" s="18"/>
      <c r="WP40" s="18"/>
      <c r="WQ40" s="18"/>
      <c r="WR40" s="18"/>
      <c r="WS40" s="18"/>
      <c r="WT40" s="18"/>
      <c r="WU40" s="18"/>
      <c r="WV40" s="18"/>
      <c r="WW40" s="18"/>
      <c r="WX40" s="18"/>
      <c r="WY40" s="18"/>
      <c r="WZ40" s="18"/>
      <c r="XA40" s="18"/>
      <c r="XB40" s="18"/>
      <c r="XC40" s="18"/>
      <c r="XD40" s="18"/>
      <c r="XE40" s="18"/>
      <c r="XF40" s="18"/>
      <c r="XG40" s="18"/>
      <c r="XH40" s="18"/>
      <c r="XI40" s="18"/>
      <c r="XJ40" s="18"/>
      <c r="XK40" s="18"/>
      <c r="XL40" s="18"/>
      <c r="XM40" s="18"/>
      <c r="XN40" s="18"/>
      <c r="XO40" s="18"/>
      <c r="XP40" s="18"/>
      <c r="XQ40" s="18"/>
      <c r="XR40" s="18"/>
      <c r="XS40" s="18"/>
      <c r="XT40" s="18"/>
      <c r="XU40" s="18"/>
      <c r="XV40" s="18"/>
      <c r="XW40" s="18"/>
      <c r="XX40" s="18"/>
      <c r="XY40" s="18"/>
      <c r="XZ40" s="18"/>
      <c r="YA40" s="18"/>
      <c r="YB40" s="18"/>
      <c r="YC40" s="18"/>
      <c r="YD40" s="18"/>
      <c r="YE40" s="18"/>
      <c r="YF40" s="18"/>
      <c r="YG40" s="18"/>
      <c r="YH40" s="18"/>
      <c r="YI40" s="18"/>
      <c r="YJ40" s="18"/>
      <c r="YK40" s="18"/>
      <c r="YL40" s="18"/>
      <c r="YM40" s="18"/>
      <c r="YN40" s="18"/>
      <c r="YO40" s="18"/>
      <c r="YP40" s="18"/>
      <c r="YQ40" s="18"/>
      <c r="YR40" s="18"/>
      <c r="YS40" s="18"/>
      <c r="YT40" s="18"/>
      <c r="YU40" s="18"/>
      <c r="YV40" s="18"/>
      <c r="YW40" s="18"/>
      <c r="YX40" s="18"/>
      <c r="YY40" s="18"/>
      <c r="YZ40" s="18"/>
      <c r="ZA40" s="18"/>
      <c r="ZB40" s="18"/>
      <c r="ZC40" s="18"/>
      <c r="ZD40" s="18"/>
      <c r="ZE40" s="18"/>
      <c r="ZF40" s="18"/>
      <c r="ZG40" s="18"/>
      <c r="ZH40" s="18"/>
      <c r="ZI40" s="18"/>
      <c r="ZJ40" s="18"/>
      <c r="ZK40" s="18"/>
      <c r="ZL40" s="18"/>
      <c r="ZM40" s="18"/>
      <c r="ZN40" s="18"/>
      <c r="ZO40" s="18"/>
      <c r="ZP40" s="18"/>
      <c r="ZQ40" s="18"/>
      <c r="ZR40" s="18"/>
      <c r="ZS40" s="18"/>
      <c r="ZT40" s="18"/>
      <c r="ZU40" s="18"/>
      <c r="ZV40" s="18"/>
      <c r="ZW40" s="18"/>
      <c r="ZX40" s="18"/>
      <c r="ZY40" s="18"/>
      <c r="ZZ40" s="18"/>
      <c r="AAA40" s="18"/>
      <c r="AAB40" s="18"/>
      <c r="AAC40" s="18"/>
      <c r="AAD40" s="18"/>
      <c r="AAE40" s="18"/>
      <c r="AAF40" s="18"/>
      <c r="AAG40" s="18"/>
      <c r="AAH40" s="18"/>
      <c r="AAI40" s="18"/>
      <c r="AAJ40" s="18"/>
      <c r="AAK40" s="18"/>
      <c r="AAL40" s="18"/>
      <c r="AAM40" s="18"/>
      <c r="AAN40" s="18"/>
      <c r="AAO40" s="18"/>
      <c r="AAP40" s="18"/>
      <c r="AAQ40" s="18"/>
      <c r="AAR40" s="18"/>
      <c r="AAS40" s="18"/>
      <c r="AAT40" s="18"/>
      <c r="AAU40" s="18"/>
      <c r="AAV40" s="18"/>
      <c r="AAW40" s="18"/>
      <c r="AAX40" s="18"/>
      <c r="AAY40" s="18"/>
      <c r="AAZ40" s="18"/>
      <c r="ABA40" s="18"/>
      <c r="ABB40" s="18"/>
      <c r="ABC40" s="18"/>
      <c r="ABD40" s="18"/>
      <c r="ABE40" s="18"/>
      <c r="ABF40" s="18"/>
      <c r="ABG40" s="18"/>
      <c r="ABH40" s="18"/>
      <c r="ABI40" s="18"/>
      <c r="ABJ40" s="18"/>
      <c r="ABK40" s="18"/>
      <c r="ABL40" s="18"/>
      <c r="ABM40" s="18"/>
      <c r="ABN40" s="18"/>
      <c r="ABO40" s="18"/>
      <c r="ABP40" s="18"/>
      <c r="ABQ40" s="18"/>
      <c r="ABR40" s="18"/>
      <c r="ABS40" s="18"/>
      <c r="ABT40" s="18"/>
      <c r="ABU40" s="18"/>
      <c r="ABV40" s="18"/>
      <c r="ABW40" s="18"/>
      <c r="ABX40" s="18"/>
      <c r="ABY40" s="18"/>
      <c r="ABZ40" s="18"/>
      <c r="ACA40" s="18"/>
      <c r="ACB40" s="18"/>
      <c r="ACC40" s="18"/>
      <c r="ACD40" s="18"/>
      <c r="ACE40" s="18"/>
      <c r="ACF40" s="18"/>
      <c r="ACG40" s="18"/>
      <c r="ACH40" s="18"/>
      <c r="ACI40" s="18"/>
      <c r="ACJ40" s="18"/>
      <c r="ACK40" s="18"/>
      <c r="ACL40" s="18"/>
      <c r="ACM40" s="18"/>
      <c r="ACN40" s="18"/>
      <c r="ACO40" s="18"/>
      <c r="ACP40" s="18"/>
      <c r="ACQ40" s="18"/>
      <c r="ACR40" s="18"/>
      <c r="ACS40" s="18"/>
      <c r="ACT40" s="18"/>
      <c r="ACU40" s="18"/>
      <c r="ACV40" s="18"/>
      <c r="ACW40" s="18"/>
      <c r="ACX40" s="18"/>
      <c r="ACY40" s="18"/>
      <c r="ACZ40" s="18"/>
      <c r="ADA40" s="18"/>
      <c r="ADB40" s="18"/>
      <c r="ADC40" s="18"/>
      <c r="ADD40" s="18"/>
      <c r="ADE40" s="18"/>
      <c r="ADF40" s="18"/>
      <c r="ADG40" s="18"/>
      <c r="ADH40" s="18"/>
      <c r="ADI40" s="18"/>
      <c r="ADJ40" s="18"/>
      <c r="ADK40" s="18"/>
      <c r="ADL40" s="18"/>
      <c r="ADM40" s="18"/>
      <c r="ADN40" s="18"/>
      <c r="ADO40" s="18"/>
      <c r="ADP40" s="18"/>
      <c r="ADQ40" s="18"/>
      <c r="ADR40" s="18"/>
      <c r="ADS40" s="18"/>
      <c r="ADT40" s="18"/>
      <c r="ADU40" s="18"/>
      <c r="ADV40" s="18"/>
      <c r="ADW40" s="18"/>
      <c r="ADX40" s="18"/>
      <c r="ADY40" s="18"/>
      <c r="ADZ40" s="18"/>
      <c r="AEA40" s="18"/>
      <c r="AEB40" s="18"/>
      <c r="AEC40" s="18"/>
      <c r="AED40" s="18"/>
      <c r="AEE40" s="18"/>
      <c r="AEF40" s="18"/>
      <c r="AEG40" s="18"/>
      <c r="AEH40" s="18"/>
      <c r="AEI40" s="18"/>
      <c r="AEJ40" s="18"/>
      <c r="AEK40" s="18"/>
      <c r="AEL40" s="18"/>
      <c r="AEM40" s="18"/>
      <c r="AEN40" s="18"/>
      <c r="AEO40" s="18"/>
      <c r="AEP40" s="18"/>
      <c r="AEQ40" s="18"/>
      <c r="AER40" s="18"/>
      <c r="AES40" s="18"/>
      <c r="AET40" s="18"/>
      <c r="AEU40" s="18"/>
      <c r="AEV40" s="18"/>
      <c r="AEW40" s="18"/>
      <c r="AEX40" s="18"/>
      <c r="AEY40" s="18"/>
      <c r="AEZ40" s="18"/>
      <c r="AFA40" s="18"/>
      <c r="AFB40" s="18"/>
      <c r="AFC40" s="18"/>
      <c r="AFD40" s="18"/>
      <c r="AFE40" s="18"/>
      <c r="AFF40" s="18"/>
      <c r="AFG40" s="18"/>
      <c r="AFH40" s="18"/>
      <c r="AFI40" s="18"/>
      <c r="AFJ40" s="18"/>
      <c r="AFK40" s="18"/>
      <c r="AFL40" s="18"/>
      <c r="AFM40" s="18"/>
      <c r="AFN40" s="18"/>
      <c r="AFO40" s="18"/>
      <c r="AFP40" s="18"/>
      <c r="AFQ40" s="18"/>
      <c r="AFR40" s="18"/>
      <c r="AFS40" s="18"/>
      <c r="AFT40" s="18"/>
      <c r="AFU40" s="18"/>
      <c r="AFV40" s="18"/>
      <c r="AFW40" s="18"/>
      <c r="AFX40" s="18"/>
      <c r="AFY40" s="18"/>
      <c r="AFZ40" s="18"/>
      <c r="AGA40" s="18"/>
      <c r="AGB40" s="18"/>
      <c r="AGC40" s="18"/>
      <c r="AGD40" s="18"/>
      <c r="AGE40" s="18"/>
      <c r="AGF40" s="18"/>
      <c r="AGG40" s="18"/>
      <c r="AGH40" s="18"/>
      <c r="AGI40" s="18"/>
      <c r="AGJ40" s="18"/>
      <c r="AGK40" s="18"/>
      <c r="AGL40" s="18"/>
      <c r="AGM40" s="18"/>
      <c r="AGN40" s="18"/>
      <c r="AGO40" s="18"/>
      <c r="AGP40" s="18"/>
      <c r="AGQ40" s="18"/>
      <c r="AGR40" s="18"/>
      <c r="AGS40" s="18"/>
      <c r="AGT40" s="18"/>
      <c r="AGU40" s="18"/>
      <c r="AGV40" s="18"/>
      <c r="AGW40" s="18"/>
      <c r="AGX40" s="18"/>
      <c r="AGY40" s="18"/>
      <c r="AGZ40" s="18"/>
      <c r="AHA40" s="18"/>
      <c r="AHB40" s="18"/>
      <c r="AHC40" s="18"/>
      <c r="AHD40" s="18"/>
      <c r="AHE40" s="18"/>
      <c r="AHF40" s="18"/>
      <c r="AHG40" s="18"/>
      <c r="AHH40" s="18"/>
      <c r="AHI40" s="18"/>
      <c r="AHJ40" s="18"/>
      <c r="AHK40" s="18"/>
      <c r="AHL40" s="18"/>
      <c r="AHM40" s="18"/>
      <c r="AHN40" s="18"/>
      <c r="AHO40" s="18"/>
      <c r="AHP40" s="18"/>
      <c r="AHQ40" s="18"/>
      <c r="AHR40" s="18"/>
      <c r="AHS40" s="18"/>
      <c r="AHT40" s="18"/>
      <c r="AHU40" s="18"/>
      <c r="AHV40" s="18"/>
      <c r="AHW40" s="18"/>
      <c r="AHX40" s="18"/>
      <c r="AHY40" s="18"/>
      <c r="AHZ40" s="18"/>
      <c r="AIA40" s="18"/>
      <c r="AIB40" s="18"/>
      <c r="AIC40" s="18"/>
      <c r="AID40" s="18"/>
      <c r="AIE40" s="18"/>
      <c r="AIF40" s="18"/>
      <c r="AIG40" s="18"/>
      <c r="AIH40" s="18"/>
      <c r="AII40" s="18"/>
      <c r="AIJ40" s="18"/>
      <c r="AIK40" s="18"/>
      <c r="AIL40" s="18"/>
      <c r="AIM40" s="18"/>
      <c r="AIN40" s="18"/>
      <c r="AIO40" s="18"/>
      <c r="AIP40" s="18"/>
      <c r="AIQ40" s="18"/>
      <c r="AIR40" s="18"/>
      <c r="AIS40" s="18"/>
      <c r="AIT40" s="18"/>
      <c r="AIU40" s="18"/>
      <c r="AIV40" s="18"/>
      <c r="AIW40" s="18"/>
      <c r="AIX40" s="18"/>
      <c r="AIY40" s="18"/>
      <c r="AIZ40" s="18"/>
      <c r="AJA40" s="18"/>
      <c r="AJB40" s="18"/>
      <c r="AJC40" s="18"/>
      <c r="AJD40" s="18"/>
      <c r="AJE40" s="18"/>
      <c r="AJF40" s="18"/>
      <c r="AJG40" s="18"/>
      <c r="AJH40" s="18"/>
      <c r="AJI40" s="18"/>
      <c r="AJJ40" s="18"/>
      <c r="AJK40" s="18"/>
      <c r="AJL40" s="18"/>
      <c r="AJM40" s="18"/>
      <c r="AJN40" s="18"/>
      <c r="AJO40" s="18"/>
      <c r="AJP40" s="18"/>
      <c r="AJQ40" s="18"/>
      <c r="AJR40" s="18"/>
      <c r="AJS40" s="18"/>
      <c r="AJT40" s="18"/>
      <c r="AJU40" s="18"/>
      <c r="AJV40" s="18"/>
      <c r="AJW40" s="18"/>
      <c r="AJX40" s="18"/>
      <c r="AJY40" s="18"/>
      <c r="AJZ40" s="18"/>
      <c r="AKA40" s="18"/>
      <c r="AKB40" s="18"/>
      <c r="AKC40" s="18"/>
      <c r="AKD40" s="18"/>
      <c r="AKE40" s="18"/>
      <c r="AKF40" s="18"/>
      <c r="AKG40" s="18"/>
      <c r="AKH40" s="18"/>
      <c r="AKI40" s="18"/>
      <c r="AKJ40" s="18"/>
      <c r="AKK40" s="18"/>
      <c r="AKL40" s="18"/>
      <c r="AKM40" s="18"/>
      <c r="AKN40" s="18"/>
      <c r="AKO40" s="18"/>
      <c r="AKP40" s="18"/>
      <c r="AKQ40" s="18"/>
      <c r="AKR40" s="18"/>
      <c r="AKS40" s="18"/>
      <c r="AKT40" s="18"/>
      <c r="AKU40" s="18"/>
      <c r="AKV40" s="18"/>
      <c r="AKW40" s="18"/>
      <c r="AKX40" s="18"/>
      <c r="AKY40" s="18"/>
      <c r="AKZ40" s="18"/>
      <c r="ALA40" s="18"/>
      <c r="ALB40" s="18"/>
      <c r="ALC40" s="18"/>
      <c r="ALD40" s="18"/>
      <c r="ALE40" s="18"/>
      <c r="ALF40" s="18"/>
      <c r="ALG40" s="18"/>
      <c r="ALH40" s="18"/>
      <c r="ALI40" s="18"/>
      <c r="ALJ40" s="18"/>
      <c r="ALK40" s="18"/>
      <c r="ALL40" s="18"/>
      <c r="ALM40" s="18"/>
      <c r="ALN40" s="18"/>
      <c r="ALO40" s="18"/>
      <c r="ALP40" s="18"/>
      <c r="ALQ40" s="18"/>
      <c r="ALR40" s="18"/>
      <c r="ALS40" s="18"/>
      <c r="ALT40" s="18"/>
      <c r="ALU40" s="18"/>
      <c r="ALV40" s="18"/>
      <c r="ALW40" s="18"/>
      <c r="ALX40" s="18"/>
      <c r="ALY40" s="18"/>
      <c r="ALZ40" s="18"/>
      <c r="AMA40" s="18"/>
      <c r="AMB40" s="18"/>
      <c r="AMC40" s="18"/>
      <c r="AMD40" s="18"/>
      <c r="AME40" s="18"/>
      <c r="AMF40" s="18"/>
      <c r="AMG40" s="18"/>
      <c r="AMH40" s="18"/>
      <c r="AMI40" s="18"/>
      <c r="AMJ40" s="18"/>
      <c r="AMK40" s="18"/>
      <c r="AML40" s="18"/>
      <c r="AMM40" s="18"/>
      <c r="AMN40" s="18"/>
      <c r="AMO40" s="18"/>
      <c r="AMP40" s="18"/>
      <c r="AMQ40" s="18"/>
      <c r="AMR40" s="18"/>
      <c r="AMS40" s="18"/>
      <c r="AMT40" s="18"/>
      <c r="AMU40" s="18"/>
      <c r="AMV40" s="18"/>
      <c r="AMW40" s="18"/>
      <c r="AMX40" s="18"/>
      <c r="AMY40" s="18"/>
      <c r="AMZ40" s="18"/>
      <c r="ANA40" s="18"/>
      <c r="ANB40" s="18"/>
      <c r="ANC40" s="18"/>
      <c r="AND40" s="18"/>
      <c r="ANE40" s="18"/>
      <c r="ANF40" s="18"/>
      <c r="ANG40" s="18"/>
      <c r="ANH40" s="18"/>
      <c r="ANI40" s="18"/>
      <c r="ANJ40" s="18"/>
      <c r="ANK40" s="18"/>
      <c r="ANL40" s="18"/>
      <c r="ANM40" s="18"/>
      <c r="ANN40" s="18"/>
      <c r="ANO40" s="18"/>
      <c r="ANP40" s="18"/>
      <c r="ANQ40" s="18"/>
      <c r="ANR40" s="18"/>
      <c r="ANS40" s="18"/>
      <c r="ANT40" s="18"/>
      <c r="ANU40" s="18"/>
      <c r="ANV40" s="18"/>
      <c r="ANW40" s="18"/>
      <c r="ANX40" s="18"/>
      <c r="ANY40" s="18"/>
      <c r="ANZ40" s="18"/>
      <c r="AOA40" s="18"/>
      <c r="AOB40" s="18"/>
      <c r="AOC40" s="18"/>
      <c r="AOD40" s="18"/>
      <c r="AOE40" s="18"/>
      <c r="AOF40" s="18"/>
      <c r="AOG40" s="18"/>
      <c r="AOH40" s="18"/>
      <c r="AOI40" s="18"/>
      <c r="AOJ40" s="18"/>
      <c r="AOK40" s="18"/>
      <c r="AOL40" s="18"/>
      <c r="AOM40" s="18"/>
      <c r="AON40" s="18"/>
      <c r="AOO40" s="18"/>
      <c r="AOP40" s="18"/>
      <c r="AOQ40" s="18"/>
      <c r="AOR40" s="18"/>
      <c r="AOS40" s="18"/>
      <c r="AOT40" s="18"/>
      <c r="AOU40" s="18"/>
      <c r="AOV40" s="18"/>
      <c r="AOW40" s="18"/>
      <c r="AOX40" s="18"/>
      <c r="AOY40" s="18"/>
      <c r="AOZ40" s="18"/>
      <c r="APA40" s="18"/>
      <c r="APB40" s="18"/>
      <c r="APC40" s="18"/>
      <c r="APD40" s="18"/>
      <c r="APE40" s="18"/>
      <c r="APF40" s="18"/>
      <c r="APG40" s="18"/>
      <c r="APH40" s="18"/>
      <c r="API40" s="18"/>
      <c r="APJ40" s="18"/>
      <c r="APK40" s="18"/>
      <c r="APL40" s="18"/>
      <c r="APM40" s="18"/>
      <c r="APN40" s="18"/>
      <c r="APO40" s="18"/>
      <c r="APP40" s="18"/>
      <c r="APQ40" s="18"/>
      <c r="APR40" s="18"/>
      <c r="APS40" s="18"/>
      <c r="APT40" s="18"/>
      <c r="APU40" s="18"/>
      <c r="APV40" s="18"/>
      <c r="APW40" s="18"/>
      <c r="APX40" s="18"/>
      <c r="APY40" s="18"/>
      <c r="APZ40" s="18"/>
      <c r="AQA40" s="18"/>
      <c r="AQB40" s="18"/>
      <c r="AQC40" s="18"/>
      <c r="AQD40" s="18"/>
      <c r="AQE40" s="18"/>
      <c r="AQF40" s="18"/>
      <c r="AQG40" s="18"/>
      <c r="AQH40" s="18"/>
      <c r="AQI40" s="18"/>
      <c r="AQJ40" s="18"/>
      <c r="AQK40" s="18"/>
      <c r="AQL40" s="18"/>
      <c r="AQM40" s="18"/>
      <c r="AQN40" s="18"/>
      <c r="AQO40" s="18"/>
      <c r="AQP40" s="18"/>
      <c r="AQQ40" s="18"/>
      <c r="AQR40" s="18"/>
      <c r="AQS40" s="18"/>
      <c r="AQT40" s="18"/>
      <c r="AQU40" s="18"/>
      <c r="AQV40" s="18"/>
      <c r="AQW40" s="18"/>
      <c r="AQX40" s="18"/>
      <c r="AQY40" s="18"/>
      <c r="AQZ40" s="18"/>
      <c r="ARA40" s="18"/>
      <c r="ARB40" s="18"/>
      <c r="ARC40" s="18"/>
      <c r="ARD40" s="18"/>
      <c r="ARE40" s="18"/>
      <c r="ARF40" s="18"/>
      <c r="ARG40" s="18"/>
      <c r="ARH40" s="18"/>
      <c r="ARI40" s="18"/>
      <c r="ARJ40" s="18"/>
      <c r="ARK40" s="18"/>
      <c r="ARL40" s="18"/>
      <c r="ARM40" s="18"/>
      <c r="ARN40" s="18"/>
      <c r="ARO40" s="18"/>
      <c r="ARP40" s="18"/>
      <c r="ARQ40" s="18"/>
      <c r="ARR40" s="18"/>
      <c r="ARS40" s="18"/>
      <c r="ART40" s="18"/>
      <c r="ARU40" s="18"/>
      <c r="ARV40" s="18"/>
      <c r="ARW40" s="18"/>
      <c r="ARX40" s="18"/>
      <c r="ARY40" s="18"/>
      <c r="ARZ40" s="18"/>
      <c r="ASA40" s="18"/>
      <c r="ASB40" s="18"/>
      <c r="ASC40" s="18"/>
      <c r="ASD40" s="18"/>
      <c r="ASE40" s="18"/>
      <c r="ASF40" s="18"/>
      <c r="ASG40" s="18"/>
      <c r="ASH40" s="18"/>
      <c r="ASI40" s="18"/>
      <c r="ASJ40" s="18"/>
      <c r="ASK40" s="18"/>
      <c r="ASL40" s="18"/>
      <c r="ASM40" s="18"/>
      <c r="ASN40" s="18"/>
      <c r="ASO40" s="18"/>
      <c r="ASP40" s="18"/>
      <c r="ASQ40" s="18"/>
      <c r="ASR40" s="18"/>
      <c r="ASS40" s="18"/>
      <c r="AST40" s="18"/>
      <c r="ASU40" s="18"/>
      <c r="ASV40" s="18"/>
      <c r="ASW40" s="18"/>
      <c r="ASX40" s="18"/>
      <c r="ASY40" s="18"/>
      <c r="ASZ40" s="18"/>
      <c r="ATA40" s="18"/>
      <c r="ATB40" s="18"/>
      <c r="ATC40" s="18"/>
      <c r="ATD40" s="18"/>
      <c r="ATE40" s="18"/>
      <c r="ATF40" s="18"/>
      <c r="ATG40" s="18"/>
      <c r="ATH40" s="18"/>
      <c r="ATI40" s="18"/>
      <c r="ATJ40" s="18"/>
      <c r="ATK40" s="18"/>
      <c r="ATL40" s="18"/>
      <c r="ATM40" s="18"/>
      <c r="ATN40" s="18"/>
      <c r="ATO40" s="18"/>
      <c r="ATP40" s="18"/>
      <c r="ATQ40" s="18"/>
      <c r="ATR40" s="18"/>
      <c r="ATS40" s="18"/>
      <c r="ATT40" s="18"/>
      <c r="ATU40" s="18"/>
      <c r="ATV40" s="18"/>
      <c r="ATW40" s="18"/>
      <c r="ATX40" s="18"/>
      <c r="ATY40" s="18"/>
      <c r="ATZ40" s="18"/>
      <c r="AUA40" s="18"/>
      <c r="AUB40" s="18"/>
      <c r="AUC40" s="18"/>
      <c r="AUD40" s="18"/>
      <c r="AUE40" s="18"/>
      <c r="AUF40" s="18"/>
      <c r="AUG40" s="18"/>
      <c r="AUH40" s="18"/>
      <c r="AUI40" s="18"/>
      <c r="AUJ40" s="18"/>
      <c r="AUK40" s="18"/>
      <c r="AUL40" s="18"/>
      <c r="AUM40" s="18"/>
      <c r="AUN40" s="18"/>
      <c r="AUO40" s="18"/>
      <c r="AUP40" s="18"/>
      <c r="AUQ40" s="18"/>
      <c r="AUR40" s="18"/>
      <c r="AUS40" s="18"/>
      <c r="AUT40" s="18"/>
      <c r="AUU40" s="18"/>
      <c r="AUV40" s="18"/>
      <c r="AUW40" s="18"/>
      <c r="AUX40" s="18"/>
      <c r="AUY40" s="18"/>
      <c r="AUZ40" s="18"/>
      <c r="AVA40" s="18"/>
      <c r="AVB40" s="18"/>
      <c r="AVC40" s="18"/>
      <c r="AVD40" s="18"/>
      <c r="AVE40" s="18"/>
      <c r="AVF40" s="18"/>
      <c r="AVG40" s="18"/>
      <c r="AVH40" s="18"/>
      <c r="AVI40" s="18"/>
      <c r="AVJ40" s="18"/>
      <c r="AVK40" s="18"/>
      <c r="AVL40" s="18"/>
      <c r="AVM40" s="18"/>
      <c r="AVN40" s="18"/>
      <c r="AVO40" s="18"/>
      <c r="AVP40" s="18"/>
      <c r="AVQ40" s="18"/>
      <c r="AVR40" s="18"/>
      <c r="AVS40" s="18"/>
      <c r="AVT40" s="18"/>
      <c r="AVU40" s="18"/>
      <c r="AVV40" s="18"/>
      <c r="AVW40" s="18"/>
      <c r="AVX40" s="18"/>
      <c r="AVY40" s="18"/>
      <c r="AVZ40" s="18"/>
      <c r="AWA40" s="18"/>
      <c r="AWB40" s="18"/>
      <c r="AWC40" s="18"/>
      <c r="AWD40" s="18"/>
      <c r="AWE40" s="18"/>
      <c r="AWF40" s="18"/>
      <c r="AWG40" s="18"/>
      <c r="AWH40" s="18"/>
      <c r="AWI40" s="18"/>
      <c r="AWJ40" s="18"/>
      <c r="AWK40" s="18"/>
      <c r="AWL40" s="18"/>
      <c r="AWM40" s="18"/>
      <c r="AWN40" s="18"/>
      <c r="AWO40" s="18"/>
      <c r="AWP40" s="18"/>
      <c r="AWQ40" s="18"/>
      <c r="AWR40" s="18"/>
      <c r="AWS40" s="18"/>
      <c r="AWT40" s="18"/>
      <c r="AWU40" s="18"/>
      <c r="AWV40" s="18"/>
      <c r="AWW40" s="18"/>
      <c r="AWX40" s="18"/>
      <c r="AWY40" s="18"/>
      <c r="AWZ40" s="18"/>
      <c r="AXA40" s="18"/>
      <c r="AXB40" s="18"/>
      <c r="AXC40" s="18"/>
      <c r="AXD40" s="18"/>
      <c r="AXE40" s="18"/>
      <c r="AXF40" s="18"/>
      <c r="AXG40" s="18"/>
      <c r="AXH40" s="18"/>
      <c r="AXI40" s="18"/>
      <c r="AXJ40" s="18"/>
      <c r="AXK40" s="18"/>
      <c r="AXL40" s="18"/>
      <c r="AXM40" s="18"/>
      <c r="AXN40" s="18"/>
      <c r="AXO40" s="18"/>
      <c r="AXP40" s="18"/>
      <c r="AXQ40" s="18"/>
      <c r="AXR40" s="18"/>
      <c r="AXS40" s="18"/>
      <c r="AXT40" s="18"/>
      <c r="AXU40" s="18"/>
      <c r="AXV40" s="18"/>
      <c r="AXW40" s="18"/>
      <c r="AXX40" s="18"/>
      <c r="AXY40" s="18"/>
      <c r="AXZ40" s="18"/>
      <c r="AYA40" s="18"/>
      <c r="AYB40" s="18"/>
      <c r="AYC40" s="18"/>
      <c r="AYD40" s="18"/>
      <c r="AYE40" s="18"/>
      <c r="AYF40" s="18"/>
      <c r="AYG40" s="18"/>
      <c r="AYH40" s="18"/>
      <c r="AYI40" s="18"/>
      <c r="AYJ40" s="18"/>
      <c r="AYK40" s="18"/>
      <c r="AYL40" s="18"/>
      <c r="AYM40" s="18"/>
      <c r="AYN40" s="18"/>
      <c r="AYO40" s="18"/>
      <c r="AYP40" s="18"/>
      <c r="AYQ40" s="18"/>
      <c r="AYR40" s="18"/>
      <c r="AYS40" s="18"/>
      <c r="AYT40" s="18"/>
      <c r="AYU40" s="18"/>
      <c r="AYV40" s="18"/>
      <c r="AYW40" s="18"/>
      <c r="AYX40" s="18"/>
      <c r="AYY40" s="18"/>
      <c r="AYZ40" s="18"/>
      <c r="AZA40" s="18"/>
      <c r="AZB40" s="18"/>
      <c r="AZC40" s="18"/>
      <c r="AZD40" s="18"/>
      <c r="AZE40" s="18"/>
      <c r="AZF40" s="18"/>
      <c r="AZG40" s="18"/>
      <c r="AZH40" s="18"/>
      <c r="AZI40" s="18"/>
      <c r="AZJ40" s="18"/>
      <c r="AZK40" s="18"/>
      <c r="AZL40" s="18"/>
      <c r="AZM40" s="18"/>
      <c r="AZN40" s="18"/>
      <c r="AZO40" s="18"/>
      <c r="AZP40" s="18"/>
      <c r="AZQ40" s="18"/>
      <c r="AZR40" s="18"/>
      <c r="AZS40" s="18"/>
      <c r="AZT40" s="18"/>
      <c r="AZU40" s="18"/>
      <c r="AZV40" s="18"/>
      <c r="AZW40" s="18"/>
      <c r="AZX40" s="18"/>
      <c r="AZY40" s="18"/>
      <c r="AZZ40" s="18"/>
      <c r="BAA40" s="18"/>
      <c r="BAB40" s="18"/>
      <c r="BAC40" s="18"/>
      <c r="BAD40" s="18"/>
      <c r="BAE40" s="18"/>
      <c r="BAF40" s="18"/>
      <c r="BAG40" s="18"/>
      <c r="BAH40" s="18"/>
      <c r="BAI40" s="18"/>
      <c r="BAJ40" s="18"/>
      <c r="BAK40" s="18"/>
      <c r="BAL40" s="18"/>
      <c r="BAM40" s="18"/>
      <c r="BAN40" s="18"/>
      <c r="BAO40" s="18"/>
      <c r="BAP40" s="18"/>
      <c r="BAQ40" s="18"/>
      <c r="BAR40" s="18"/>
      <c r="BAS40" s="18"/>
      <c r="BAT40" s="18"/>
      <c r="BAU40" s="18"/>
      <c r="BAV40" s="18"/>
      <c r="BAW40" s="18"/>
      <c r="BAX40" s="18"/>
      <c r="BAY40" s="18"/>
      <c r="BAZ40" s="18"/>
      <c r="BBA40" s="18"/>
      <c r="BBB40" s="18"/>
      <c r="BBC40" s="18"/>
      <c r="BBD40" s="18"/>
      <c r="BBE40" s="18"/>
      <c r="BBF40" s="18"/>
      <c r="BBG40" s="18"/>
      <c r="BBH40" s="18"/>
      <c r="BBI40" s="18"/>
      <c r="BBJ40" s="18"/>
      <c r="BBK40" s="18"/>
      <c r="BBL40" s="18"/>
      <c r="BBM40" s="18"/>
      <c r="BBN40" s="18"/>
      <c r="BBO40" s="18"/>
      <c r="BBP40" s="18"/>
      <c r="BBQ40" s="18"/>
      <c r="BBR40" s="18"/>
      <c r="BBS40" s="18"/>
      <c r="BBT40" s="18"/>
      <c r="BBU40" s="18"/>
      <c r="BBV40" s="18"/>
      <c r="BBW40" s="18"/>
      <c r="BBX40" s="18"/>
      <c r="BBY40" s="18"/>
      <c r="BBZ40" s="18"/>
      <c r="BCA40" s="18"/>
      <c r="BCB40" s="18"/>
      <c r="BCC40" s="18"/>
      <c r="BCD40" s="18"/>
      <c r="BCE40" s="18"/>
      <c r="BCF40" s="18"/>
      <c r="BCG40" s="18"/>
      <c r="BCH40" s="18"/>
      <c r="BCI40" s="18"/>
      <c r="BCJ40" s="18"/>
      <c r="BCK40" s="18"/>
      <c r="BCL40" s="18"/>
      <c r="BCM40" s="18"/>
      <c r="BCN40" s="18"/>
      <c r="BCO40" s="18"/>
      <c r="BCP40" s="18"/>
      <c r="BCQ40" s="18"/>
      <c r="BCR40" s="18"/>
      <c r="BCS40" s="18"/>
      <c r="BCT40" s="18"/>
      <c r="BCU40" s="18"/>
      <c r="BCV40" s="18"/>
      <c r="BCW40" s="18"/>
      <c r="BCX40" s="18"/>
      <c r="BCY40" s="18"/>
      <c r="BCZ40" s="18"/>
      <c r="BDA40" s="18"/>
      <c r="BDB40" s="18"/>
      <c r="BDC40" s="18"/>
      <c r="BDD40" s="18"/>
      <c r="BDE40" s="18"/>
      <c r="BDF40" s="18"/>
      <c r="BDG40" s="18"/>
      <c r="BDH40" s="18"/>
      <c r="BDI40" s="18"/>
      <c r="BDJ40" s="18"/>
      <c r="BDK40" s="18"/>
      <c r="BDL40" s="18"/>
      <c r="BDM40" s="18"/>
      <c r="BDN40" s="18"/>
      <c r="BDO40" s="18"/>
      <c r="BDP40" s="18"/>
      <c r="BDQ40" s="18"/>
      <c r="BDR40" s="18"/>
      <c r="BDS40" s="18"/>
      <c r="BDT40" s="18"/>
      <c r="BDU40" s="18"/>
      <c r="BDV40" s="18"/>
      <c r="BDW40" s="18"/>
      <c r="BDX40" s="18"/>
      <c r="BDY40" s="18"/>
      <c r="BDZ40" s="18"/>
      <c r="BEA40" s="18"/>
      <c r="BEB40" s="18"/>
      <c r="BEC40" s="18"/>
      <c r="BED40" s="18"/>
      <c r="BEE40" s="18"/>
      <c r="BEF40" s="18"/>
      <c r="BEG40" s="18"/>
      <c r="BEH40" s="18"/>
      <c r="BEI40" s="18"/>
      <c r="BEJ40" s="18"/>
      <c r="BEK40" s="18"/>
      <c r="BEL40" s="18"/>
      <c r="BEM40" s="18"/>
      <c r="BEN40" s="18"/>
      <c r="BEO40" s="18"/>
      <c r="BEP40" s="18"/>
      <c r="BEQ40" s="18"/>
      <c r="BER40" s="18"/>
      <c r="BES40" s="18"/>
      <c r="BET40" s="18"/>
      <c r="BEU40" s="18"/>
      <c r="BEV40" s="18"/>
      <c r="BEW40" s="18"/>
      <c r="BEX40" s="18"/>
      <c r="BEY40" s="18"/>
      <c r="BEZ40" s="18"/>
      <c r="BFA40" s="18"/>
      <c r="BFB40" s="18"/>
      <c r="BFC40" s="18"/>
      <c r="BFD40" s="18"/>
      <c r="BFE40" s="18"/>
      <c r="BFF40" s="18"/>
      <c r="BFG40" s="18"/>
      <c r="BFH40" s="18"/>
      <c r="BFI40" s="18"/>
      <c r="BFJ40" s="18"/>
      <c r="BFK40" s="18"/>
      <c r="BFL40" s="18"/>
      <c r="BFM40" s="18"/>
      <c r="BFN40" s="18"/>
      <c r="BFO40" s="18"/>
      <c r="BFP40" s="18"/>
      <c r="BFQ40" s="18"/>
      <c r="BFR40" s="18"/>
      <c r="BFS40" s="18"/>
      <c r="BFT40" s="18"/>
      <c r="BFU40" s="18"/>
      <c r="BFV40" s="18"/>
      <c r="BFW40" s="18"/>
      <c r="BFX40" s="18"/>
      <c r="BFY40" s="18"/>
      <c r="BFZ40" s="18"/>
      <c r="BGA40" s="18"/>
      <c r="BGB40" s="18"/>
      <c r="BGC40" s="18"/>
      <c r="BGD40" s="18"/>
      <c r="BGE40" s="18"/>
      <c r="BGF40" s="18"/>
      <c r="BGG40" s="18"/>
      <c r="BGH40" s="18"/>
      <c r="BGI40" s="18"/>
      <c r="BGJ40" s="18"/>
      <c r="BGK40" s="18"/>
      <c r="BGL40" s="18"/>
      <c r="BGM40" s="18"/>
      <c r="BGN40" s="18"/>
      <c r="BGO40" s="18"/>
      <c r="BGP40" s="18"/>
      <c r="BGQ40" s="18"/>
      <c r="BGR40" s="18"/>
      <c r="BGS40" s="18"/>
      <c r="BGT40" s="18"/>
      <c r="BGU40" s="18"/>
      <c r="BGV40" s="18"/>
      <c r="BGW40" s="18"/>
      <c r="BGX40" s="18"/>
      <c r="BGY40" s="18"/>
      <c r="BGZ40" s="18"/>
      <c r="BHA40" s="18"/>
      <c r="BHB40" s="18"/>
      <c r="BHC40" s="18"/>
      <c r="BHD40" s="18"/>
      <c r="BHE40" s="18"/>
      <c r="BHF40" s="18"/>
      <c r="BHG40" s="18"/>
      <c r="BHH40" s="18"/>
      <c r="BHI40" s="18"/>
      <c r="BHJ40" s="18"/>
      <c r="BHK40" s="18"/>
      <c r="BHL40" s="18"/>
      <c r="BHM40" s="18"/>
      <c r="BHN40" s="18"/>
      <c r="BHO40" s="18"/>
      <c r="BHP40" s="18"/>
      <c r="BHQ40" s="18"/>
      <c r="BHR40" s="18"/>
      <c r="BHS40" s="18"/>
      <c r="BHT40" s="18"/>
      <c r="BHU40" s="18"/>
      <c r="BHV40" s="18"/>
      <c r="BHW40" s="18"/>
      <c r="BHX40" s="18"/>
      <c r="BHY40" s="18"/>
      <c r="BHZ40" s="18"/>
      <c r="BIA40" s="18"/>
      <c r="BIB40" s="18"/>
      <c r="BIC40" s="18"/>
      <c r="BID40" s="18"/>
      <c r="BIE40" s="18"/>
      <c r="BIF40" s="18"/>
      <c r="BIG40" s="18"/>
      <c r="BIH40" s="18"/>
      <c r="BII40" s="18"/>
      <c r="BIJ40" s="18"/>
      <c r="BIK40" s="18"/>
      <c r="BIL40" s="18"/>
      <c r="BIM40" s="18"/>
      <c r="BIN40" s="18"/>
      <c r="BIO40" s="18"/>
      <c r="BIP40" s="18"/>
      <c r="BIQ40" s="18"/>
      <c r="BIR40" s="18"/>
      <c r="BIS40" s="18"/>
      <c r="BIT40" s="18"/>
      <c r="BIU40" s="18"/>
      <c r="BIV40" s="18"/>
      <c r="BIW40" s="18"/>
      <c r="BIX40" s="18"/>
      <c r="BIY40" s="18"/>
      <c r="BIZ40" s="18"/>
      <c r="BJA40" s="18"/>
      <c r="BJB40" s="18"/>
      <c r="BJC40" s="18"/>
      <c r="BJD40" s="18"/>
      <c r="BJE40" s="18"/>
      <c r="BJF40" s="18"/>
      <c r="BJG40" s="18"/>
      <c r="BJH40" s="18"/>
      <c r="BJI40" s="18"/>
      <c r="BJJ40" s="18"/>
      <c r="BJK40" s="18"/>
      <c r="BJL40" s="18"/>
      <c r="BJM40" s="18"/>
      <c r="BJN40" s="18"/>
      <c r="BJO40" s="18"/>
      <c r="BJP40" s="18"/>
      <c r="BJQ40" s="18"/>
      <c r="BJR40" s="18"/>
      <c r="BJS40" s="18"/>
      <c r="BJT40" s="18"/>
      <c r="BJU40" s="18"/>
      <c r="BJV40" s="18"/>
      <c r="BJW40" s="18"/>
      <c r="BJX40" s="18"/>
      <c r="BJY40" s="18"/>
      <c r="BJZ40" s="18"/>
      <c r="BKA40" s="18"/>
      <c r="BKB40" s="18"/>
      <c r="BKC40" s="18"/>
      <c r="BKD40" s="18"/>
      <c r="BKE40" s="18"/>
      <c r="BKF40" s="18"/>
      <c r="BKG40" s="18"/>
      <c r="BKH40" s="18"/>
      <c r="BKI40" s="18"/>
      <c r="BKJ40" s="18"/>
      <c r="BKK40" s="18"/>
      <c r="BKL40" s="18"/>
      <c r="BKM40" s="18"/>
      <c r="BKN40" s="18"/>
      <c r="BKO40" s="18"/>
      <c r="BKP40" s="18"/>
      <c r="BKQ40" s="18"/>
      <c r="BKR40" s="18"/>
      <c r="BKS40" s="18"/>
      <c r="BKT40" s="18"/>
      <c r="BKU40" s="18"/>
      <c r="BKV40" s="18"/>
      <c r="BKW40" s="18"/>
      <c r="BKX40" s="18"/>
      <c r="BKY40" s="18"/>
      <c r="BKZ40" s="18"/>
      <c r="BLA40" s="18"/>
      <c r="BLB40" s="18"/>
      <c r="BLC40" s="18"/>
      <c r="BLD40" s="18"/>
      <c r="BLE40" s="18"/>
      <c r="BLF40" s="18"/>
      <c r="BLG40" s="18"/>
      <c r="BLH40" s="18"/>
      <c r="BLI40" s="18"/>
      <c r="BLJ40" s="18"/>
      <c r="BLK40" s="18"/>
      <c r="BLL40" s="18"/>
      <c r="BLM40" s="18"/>
      <c r="BLN40" s="18"/>
      <c r="BLO40" s="18"/>
      <c r="BLP40" s="18"/>
      <c r="BLQ40" s="18"/>
      <c r="BLR40" s="18"/>
      <c r="BLS40" s="18"/>
      <c r="BLT40" s="18"/>
      <c r="BLU40" s="18"/>
      <c r="BLV40" s="18"/>
      <c r="BLW40" s="18"/>
      <c r="BLX40" s="18"/>
      <c r="BLY40" s="18"/>
      <c r="BLZ40" s="18"/>
      <c r="BMA40" s="18"/>
      <c r="BMB40" s="18"/>
      <c r="BMC40" s="18"/>
      <c r="BMD40" s="18"/>
      <c r="BME40" s="18"/>
      <c r="BMF40" s="18"/>
      <c r="BMG40" s="18"/>
      <c r="BMH40" s="18"/>
      <c r="BMI40" s="18"/>
      <c r="BMJ40" s="18"/>
      <c r="BMK40" s="18"/>
      <c r="BML40" s="18"/>
      <c r="BMM40" s="18"/>
      <c r="BMN40" s="18"/>
      <c r="BMO40" s="18"/>
      <c r="BMP40" s="18"/>
      <c r="BMQ40" s="18"/>
      <c r="BMR40" s="18"/>
      <c r="BMS40" s="18"/>
      <c r="BMT40" s="18"/>
    </row>
    <row r="41" spans="1:1710" s="115" customFormat="1" ht="16.149999999999999" customHeight="1" thickTop="1" x14ac:dyDescent="0.2">
      <c r="A41" s="306" t="s">
        <v>320</v>
      </c>
      <c r="B41" s="298"/>
      <c r="C41" s="348"/>
      <c r="D41" s="32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c r="IT41" s="18"/>
      <c r="IU41" s="18"/>
      <c r="IV41" s="18"/>
      <c r="IW41" s="18"/>
      <c r="IX41" s="18"/>
      <c r="IY41" s="18"/>
      <c r="IZ41" s="18"/>
      <c r="JA41" s="18"/>
      <c r="JB41" s="18"/>
      <c r="JC41" s="18"/>
      <c r="JD41" s="18"/>
      <c r="JE41" s="18"/>
      <c r="JF41" s="18"/>
      <c r="JG41" s="18"/>
      <c r="JH41" s="18"/>
      <c r="JI41" s="18"/>
      <c r="JJ41" s="18"/>
      <c r="JK41" s="18"/>
      <c r="JL41" s="18"/>
      <c r="JM41" s="18"/>
      <c r="JN41" s="18"/>
      <c r="JO41" s="18"/>
      <c r="JP41" s="18"/>
      <c r="JQ41" s="18"/>
      <c r="JR41" s="18"/>
      <c r="JS41" s="18"/>
      <c r="JT41" s="18"/>
      <c r="JU41" s="18"/>
      <c r="JV41" s="18"/>
      <c r="JW41" s="18"/>
      <c r="JX41" s="18"/>
      <c r="JY41" s="18"/>
      <c r="JZ41" s="18"/>
      <c r="KA41" s="18"/>
      <c r="KB41" s="18"/>
      <c r="KC41" s="18"/>
      <c r="KD41" s="18"/>
      <c r="KE41" s="18"/>
      <c r="KF41" s="18"/>
      <c r="KG41" s="18"/>
      <c r="KH41" s="18"/>
      <c r="KI41" s="18"/>
      <c r="KJ41" s="18"/>
      <c r="KK41" s="18"/>
      <c r="KL41" s="18"/>
      <c r="KM41" s="18"/>
      <c r="KN41" s="18"/>
      <c r="KO41" s="18"/>
      <c r="KP41" s="18"/>
      <c r="KQ41" s="18"/>
      <c r="KR41" s="18"/>
      <c r="KS41" s="18"/>
      <c r="KT41" s="18"/>
      <c r="KU41" s="18"/>
      <c r="KV41" s="18"/>
      <c r="KW41" s="18"/>
      <c r="KX41" s="18"/>
      <c r="KY41" s="18"/>
      <c r="KZ41" s="18"/>
      <c r="LA41" s="18"/>
      <c r="LB41" s="18"/>
      <c r="LC41" s="18"/>
      <c r="LD41" s="18"/>
      <c r="LE41" s="18"/>
      <c r="LF41" s="18"/>
      <c r="LG41" s="18"/>
      <c r="LH41" s="18"/>
      <c r="LI41" s="18"/>
      <c r="LJ41" s="18"/>
      <c r="LK41" s="18"/>
      <c r="LL41" s="18"/>
      <c r="LM41" s="18"/>
      <c r="LN41" s="18"/>
      <c r="LO41" s="18"/>
      <c r="LP41" s="18"/>
      <c r="LQ41" s="18"/>
      <c r="LR41" s="18"/>
      <c r="LS41" s="18"/>
      <c r="LT41" s="18"/>
      <c r="LU41" s="18"/>
      <c r="LV41" s="18"/>
      <c r="LW41" s="18"/>
      <c r="LX41" s="18"/>
      <c r="LY41" s="18"/>
      <c r="LZ41" s="18"/>
      <c r="MA41" s="18"/>
      <c r="MB41" s="18"/>
      <c r="MC41" s="18"/>
      <c r="MD41" s="18"/>
      <c r="ME41" s="18"/>
      <c r="MF41" s="18"/>
      <c r="MG41" s="18"/>
      <c r="MH41" s="18"/>
      <c r="MI41" s="18"/>
      <c r="MJ41" s="18"/>
      <c r="MK41" s="18"/>
      <c r="ML41" s="18"/>
      <c r="MM41" s="18"/>
      <c r="MN41" s="18"/>
      <c r="MO41" s="18"/>
      <c r="MP41" s="18"/>
      <c r="MQ41" s="18"/>
      <c r="MR41" s="18"/>
      <c r="MS41" s="18"/>
      <c r="MT41" s="18"/>
      <c r="MU41" s="18"/>
      <c r="MV41" s="18"/>
      <c r="MW41" s="18"/>
      <c r="MX41" s="18"/>
      <c r="MY41" s="18"/>
      <c r="MZ41" s="18"/>
      <c r="NA41" s="18"/>
      <c r="NB41" s="18"/>
      <c r="NC41" s="18"/>
      <c r="ND41" s="18"/>
      <c r="NE41" s="18"/>
      <c r="NF41" s="18"/>
      <c r="NG41" s="18"/>
      <c r="NH41" s="18"/>
      <c r="NI41" s="18"/>
      <c r="NJ41" s="18"/>
      <c r="NK41" s="18"/>
      <c r="NL41" s="18"/>
      <c r="NM41" s="18"/>
      <c r="NN41" s="18"/>
      <c r="NO41" s="18"/>
      <c r="NP41" s="18"/>
      <c r="NQ41" s="18"/>
      <c r="NR41" s="18"/>
      <c r="NS41" s="18"/>
      <c r="NT41" s="18"/>
      <c r="NU41" s="18"/>
      <c r="NV41" s="18"/>
      <c r="NW41" s="18"/>
      <c r="NX41" s="18"/>
      <c r="NY41" s="18"/>
      <c r="NZ41" s="18"/>
      <c r="OA41" s="18"/>
      <c r="OB41" s="18"/>
      <c r="OC41" s="18"/>
      <c r="OD41" s="18"/>
      <c r="OE41" s="18"/>
      <c r="OF41" s="18"/>
      <c r="OG41" s="18"/>
      <c r="OH41" s="18"/>
      <c r="OI41" s="18"/>
      <c r="OJ41" s="18"/>
      <c r="OK41" s="18"/>
      <c r="OL41" s="18"/>
      <c r="OM41" s="18"/>
      <c r="ON41" s="18"/>
      <c r="OO41" s="18"/>
      <c r="OP41" s="18"/>
      <c r="OQ41" s="18"/>
      <c r="OR41" s="18"/>
      <c r="OS41" s="18"/>
      <c r="OT41" s="18"/>
      <c r="OU41" s="18"/>
      <c r="OV41" s="18"/>
      <c r="OW41" s="18"/>
      <c r="OX41" s="18"/>
      <c r="OY41" s="18"/>
      <c r="OZ41" s="18"/>
      <c r="PA41" s="18"/>
      <c r="PB41" s="18"/>
      <c r="PC41" s="18"/>
      <c r="PD41" s="18"/>
      <c r="PE41" s="18"/>
      <c r="PF41" s="18"/>
      <c r="PG41" s="18"/>
      <c r="PH41" s="18"/>
      <c r="PI41" s="18"/>
      <c r="PJ41" s="18"/>
      <c r="PK41" s="18"/>
      <c r="PL41" s="18"/>
      <c r="PM41" s="18"/>
      <c r="PN41" s="18"/>
      <c r="PO41" s="18"/>
      <c r="PP41" s="18"/>
      <c r="PQ41" s="18"/>
      <c r="PR41" s="18"/>
      <c r="PS41" s="18"/>
      <c r="PT41" s="18"/>
      <c r="PU41" s="18"/>
      <c r="PV41" s="18"/>
      <c r="PW41" s="18"/>
      <c r="PX41" s="18"/>
      <c r="PY41" s="18"/>
      <c r="PZ41" s="18"/>
      <c r="QA41" s="18"/>
      <c r="QB41" s="18"/>
      <c r="QC41" s="18"/>
      <c r="QD41" s="18"/>
      <c r="QE41" s="18"/>
      <c r="QF41" s="18"/>
      <c r="QG41" s="18"/>
      <c r="QH41" s="18"/>
      <c r="QI41" s="18"/>
      <c r="QJ41" s="18"/>
      <c r="QK41" s="18"/>
      <c r="QL41" s="18"/>
      <c r="QM41" s="18"/>
      <c r="QN41" s="18"/>
      <c r="QO41" s="18"/>
      <c r="QP41" s="18"/>
      <c r="QQ41" s="18"/>
      <c r="QR41" s="18"/>
      <c r="QS41" s="18"/>
      <c r="QT41" s="18"/>
      <c r="QU41" s="18"/>
      <c r="QV41" s="18"/>
      <c r="QW41" s="18"/>
      <c r="QX41" s="18"/>
      <c r="QY41" s="18"/>
      <c r="QZ41" s="18"/>
      <c r="RA41" s="18"/>
      <c r="RB41" s="18"/>
      <c r="RC41" s="18"/>
      <c r="RD41" s="18"/>
      <c r="RE41" s="18"/>
      <c r="RF41" s="18"/>
      <c r="RG41" s="18"/>
      <c r="RH41" s="18"/>
      <c r="RI41" s="18"/>
      <c r="RJ41" s="18"/>
      <c r="RK41" s="18"/>
      <c r="RL41" s="18"/>
      <c r="RM41" s="18"/>
      <c r="RN41" s="18"/>
      <c r="RO41" s="18"/>
      <c r="RP41" s="18"/>
      <c r="RQ41" s="18"/>
      <c r="RR41" s="18"/>
      <c r="RS41" s="18"/>
      <c r="RT41" s="18"/>
      <c r="RU41" s="18"/>
      <c r="RV41" s="18"/>
      <c r="RW41" s="18"/>
      <c r="RX41" s="18"/>
      <c r="RY41" s="18"/>
      <c r="RZ41" s="18"/>
      <c r="SA41" s="18"/>
      <c r="SB41" s="18"/>
      <c r="SC41" s="18"/>
      <c r="SD41" s="18"/>
      <c r="SE41" s="18"/>
      <c r="SF41" s="18"/>
      <c r="SG41" s="18"/>
      <c r="SH41" s="18"/>
      <c r="SI41" s="18"/>
      <c r="SJ41" s="18"/>
      <c r="SK41" s="18"/>
      <c r="SL41" s="18"/>
      <c r="SM41" s="18"/>
      <c r="SN41" s="18"/>
      <c r="SO41" s="18"/>
      <c r="SP41" s="18"/>
      <c r="SQ41" s="18"/>
      <c r="SR41" s="18"/>
      <c r="SS41" s="18"/>
      <c r="ST41" s="18"/>
      <c r="SU41" s="18"/>
      <c r="SV41" s="18"/>
      <c r="SW41" s="18"/>
      <c r="SX41" s="18"/>
      <c r="SY41" s="18"/>
      <c r="SZ41" s="18"/>
      <c r="TA41" s="18"/>
      <c r="TB41" s="18"/>
      <c r="TC41" s="18"/>
      <c r="TD41" s="18"/>
      <c r="TE41" s="18"/>
      <c r="TF41" s="18"/>
      <c r="TG41" s="18"/>
      <c r="TH41" s="18"/>
      <c r="TI41" s="18"/>
      <c r="TJ41" s="18"/>
      <c r="TK41" s="18"/>
      <c r="TL41" s="18"/>
      <c r="TM41" s="18"/>
      <c r="TN41" s="18"/>
      <c r="TO41" s="18"/>
      <c r="TP41" s="18"/>
      <c r="TQ41" s="18"/>
      <c r="TR41" s="18"/>
      <c r="TS41" s="18"/>
      <c r="TT41" s="18"/>
      <c r="TU41" s="18"/>
      <c r="TV41" s="18"/>
      <c r="TW41" s="18"/>
      <c r="TX41" s="18"/>
      <c r="TY41" s="18"/>
      <c r="TZ41" s="18"/>
      <c r="UA41" s="18"/>
      <c r="UB41" s="18"/>
      <c r="UC41" s="18"/>
      <c r="UD41" s="18"/>
      <c r="UE41" s="18"/>
      <c r="UF41" s="18"/>
      <c r="UG41" s="18"/>
      <c r="UH41" s="18"/>
      <c r="UI41" s="18"/>
      <c r="UJ41" s="18"/>
      <c r="UK41" s="18"/>
      <c r="UL41" s="18"/>
      <c r="UM41" s="18"/>
      <c r="UN41" s="18"/>
      <c r="UO41" s="18"/>
      <c r="UP41" s="18"/>
      <c r="UQ41" s="18"/>
      <c r="UR41" s="18"/>
      <c r="US41" s="18"/>
      <c r="UT41" s="18"/>
      <c r="UU41" s="18"/>
      <c r="UV41" s="18"/>
      <c r="UW41" s="18"/>
      <c r="UX41" s="18"/>
      <c r="UY41" s="18"/>
      <c r="UZ41" s="18"/>
      <c r="VA41" s="18"/>
      <c r="VB41" s="18"/>
      <c r="VC41" s="18"/>
      <c r="VD41" s="18"/>
      <c r="VE41" s="18"/>
      <c r="VF41" s="18"/>
      <c r="VG41" s="18"/>
      <c r="VH41" s="18"/>
      <c r="VI41" s="18"/>
      <c r="VJ41" s="18"/>
      <c r="VK41" s="18"/>
      <c r="VL41" s="18"/>
      <c r="VM41" s="18"/>
      <c r="VN41" s="18"/>
      <c r="VO41" s="18"/>
      <c r="VP41" s="18"/>
      <c r="VQ41" s="18"/>
      <c r="VR41" s="18"/>
      <c r="VS41" s="18"/>
      <c r="VT41" s="18"/>
      <c r="VU41" s="18"/>
      <c r="VV41" s="18"/>
      <c r="VW41" s="18"/>
      <c r="VX41" s="18"/>
      <c r="VY41" s="18"/>
      <c r="VZ41" s="18"/>
      <c r="WA41" s="18"/>
      <c r="WB41" s="18"/>
      <c r="WC41" s="18"/>
      <c r="WD41" s="18"/>
      <c r="WE41" s="18"/>
      <c r="WF41" s="18"/>
      <c r="WG41" s="18"/>
      <c r="WH41" s="18"/>
      <c r="WI41" s="18"/>
      <c r="WJ41" s="18"/>
      <c r="WK41" s="18"/>
      <c r="WL41" s="18"/>
      <c r="WM41" s="18"/>
      <c r="WN41" s="18"/>
      <c r="WO41" s="18"/>
      <c r="WP41" s="18"/>
      <c r="WQ41" s="18"/>
      <c r="WR41" s="18"/>
      <c r="WS41" s="18"/>
      <c r="WT41" s="18"/>
      <c r="WU41" s="18"/>
      <c r="WV41" s="18"/>
      <c r="WW41" s="18"/>
      <c r="WX41" s="18"/>
      <c r="WY41" s="18"/>
      <c r="WZ41" s="18"/>
      <c r="XA41" s="18"/>
      <c r="XB41" s="18"/>
      <c r="XC41" s="18"/>
      <c r="XD41" s="18"/>
      <c r="XE41" s="18"/>
      <c r="XF41" s="18"/>
      <c r="XG41" s="18"/>
      <c r="XH41" s="18"/>
      <c r="XI41" s="18"/>
      <c r="XJ41" s="18"/>
      <c r="XK41" s="18"/>
      <c r="XL41" s="18"/>
      <c r="XM41" s="18"/>
      <c r="XN41" s="18"/>
      <c r="XO41" s="18"/>
      <c r="XP41" s="18"/>
      <c r="XQ41" s="18"/>
      <c r="XR41" s="18"/>
      <c r="XS41" s="18"/>
      <c r="XT41" s="18"/>
      <c r="XU41" s="18"/>
      <c r="XV41" s="18"/>
      <c r="XW41" s="18"/>
      <c r="XX41" s="18"/>
      <c r="XY41" s="18"/>
      <c r="XZ41" s="18"/>
      <c r="YA41" s="18"/>
      <c r="YB41" s="18"/>
      <c r="YC41" s="18"/>
      <c r="YD41" s="18"/>
      <c r="YE41" s="18"/>
      <c r="YF41" s="18"/>
      <c r="YG41" s="18"/>
      <c r="YH41" s="18"/>
      <c r="YI41" s="18"/>
      <c r="YJ41" s="18"/>
      <c r="YK41" s="18"/>
      <c r="YL41" s="18"/>
      <c r="YM41" s="18"/>
      <c r="YN41" s="18"/>
      <c r="YO41" s="18"/>
      <c r="YP41" s="18"/>
      <c r="YQ41" s="18"/>
      <c r="YR41" s="18"/>
      <c r="YS41" s="18"/>
      <c r="YT41" s="18"/>
      <c r="YU41" s="18"/>
      <c r="YV41" s="18"/>
      <c r="YW41" s="18"/>
      <c r="YX41" s="18"/>
      <c r="YY41" s="18"/>
      <c r="YZ41" s="18"/>
      <c r="ZA41" s="18"/>
      <c r="ZB41" s="18"/>
      <c r="ZC41" s="18"/>
      <c r="ZD41" s="18"/>
      <c r="ZE41" s="18"/>
      <c r="ZF41" s="18"/>
      <c r="ZG41" s="18"/>
      <c r="ZH41" s="18"/>
      <c r="ZI41" s="18"/>
      <c r="ZJ41" s="18"/>
      <c r="ZK41" s="18"/>
      <c r="ZL41" s="18"/>
      <c r="ZM41" s="18"/>
      <c r="ZN41" s="18"/>
      <c r="ZO41" s="18"/>
      <c r="ZP41" s="18"/>
      <c r="ZQ41" s="18"/>
      <c r="ZR41" s="18"/>
      <c r="ZS41" s="18"/>
      <c r="ZT41" s="18"/>
      <c r="ZU41" s="18"/>
      <c r="ZV41" s="18"/>
      <c r="ZW41" s="18"/>
      <c r="ZX41" s="18"/>
      <c r="ZY41" s="18"/>
      <c r="ZZ41" s="18"/>
      <c r="AAA41" s="18"/>
      <c r="AAB41" s="18"/>
      <c r="AAC41" s="18"/>
      <c r="AAD41" s="18"/>
      <c r="AAE41" s="18"/>
      <c r="AAF41" s="18"/>
      <c r="AAG41" s="18"/>
      <c r="AAH41" s="18"/>
      <c r="AAI41" s="18"/>
      <c r="AAJ41" s="18"/>
      <c r="AAK41" s="18"/>
      <c r="AAL41" s="18"/>
      <c r="AAM41" s="18"/>
      <c r="AAN41" s="18"/>
      <c r="AAO41" s="18"/>
      <c r="AAP41" s="18"/>
      <c r="AAQ41" s="18"/>
      <c r="AAR41" s="18"/>
      <c r="AAS41" s="18"/>
      <c r="AAT41" s="18"/>
      <c r="AAU41" s="18"/>
      <c r="AAV41" s="18"/>
      <c r="AAW41" s="18"/>
      <c r="AAX41" s="18"/>
      <c r="AAY41" s="18"/>
      <c r="AAZ41" s="18"/>
      <c r="ABA41" s="18"/>
      <c r="ABB41" s="18"/>
      <c r="ABC41" s="18"/>
      <c r="ABD41" s="18"/>
      <c r="ABE41" s="18"/>
      <c r="ABF41" s="18"/>
      <c r="ABG41" s="18"/>
      <c r="ABH41" s="18"/>
      <c r="ABI41" s="18"/>
      <c r="ABJ41" s="18"/>
      <c r="ABK41" s="18"/>
      <c r="ABL41" s="18"/>
      <c r="ABM41" s="18"/>
      <c r="ABN41" s="18"/>
      <c r="ABO41" s="18"/>
      <c r="ABP41" s="18"/>
      <c r="ABQ41" s="18"/>
      <c r="ABR41" s="18"/>
      <c r="ABS41" s="18"/>
      <c r="ABT41" s="18"/>
      <c r="ABU41" s="18"/>
      <c r="ABV41" s="18"/>
      <c r="ABW41" s="18"/>
      <c r="ABX41" s="18"/>
      <c r="ABY41" s="18"/>
      <c r="ABZ41" s="18"/>
      <c r="ACA41" s="18"/>
      <c r="ACB41" s="18"/>
      <c r="ACC41" s="18"/>
      <c r="ACD41" s="18"/>
      <c r="ACE41" s="18"/>
      <c r="ACF41" s="18"/>
      <c r="ACG41" s="18"/>
      <c r="ACH41" s="18"/>
      <c r="ACI41" s="18"/>
      <c r="ACJ41" s="18"/>
      <c r="ACK41" s="18"/>
      <c r="ACL41" s="18"/>
      <c r="ACM41" s="18"/>
      <c r="ACN41" s="18"/>
      <c r="ACO41" s="18"/>
      <c r="ACP41" s="18"/>
      <c r="ACQ41" s="18"/>
      <c r="ACR41" s="18"/>
      <c r="ACS41" s="18"/>
      <c r="ACT41" s="18"/>
      <c r="ACU41" s="18"/>
      <c r="ACV41" s="18"/>
      <c r="ACW41" s="18"/>
      <c r="ACX41" s="18"/>
      <c r="ACY41" s="18"/>
      <c r="ACZ41" s="18"/>
      <c r="ADA41" s="18"/>
      <c r="ADB41" s="18"/>
      <c r="ADC41" s="18"/>
      <c r="ADD41" s="18"/>
      <c r="ADE41" s="18"/>
      <c r="ADF41" s="18"/>
      <c r="ADG41" s="18"/>
      <c r="ADH41" s="18"/>
      <c r="ADI41" s="18"/>
      <c r="ADJ41" s="18"/>
      <c r="ADK41" s="18"/>
      <c r="ADL41" s="18"/>
      <c r="ADM41" s="18"/>
      <c r="ADN41" s="18"/>
      <c r="ADO41" s="18"/>
      <c r="ADP41" s="18"/>
      <c r="ADQ41" s="18"/>
      <c r="ADR41" s="18"/>
      <c r="ADS41" s="18"/>
      <c r="ADT41" s="18"/>
      <c r="ADU41" s="18"/>
      <c r="ADV41" s="18"/>
      <c r="ADW41" s="18"/>
      <c r="ADX41" s="18"/>
      <c r="ADY41" s="18"/>
      <c r="ADZ41" s="18"/>
      <c r="AEA41" s="18"/>
      <c r="AEB41" s="18"/>
      <c r="AEC41" s="18"/>
      <c r="AED41" s="18"/>
      <c r="AEE41" s="18"/>
      <c r="AEF41" s="18"/>
      <c r="AEG41" s="18"/>
      <c r="AEH41" s="18"/>
      <c r="AEI41" s="18"/>
      <c r="AEJ41" s="18"/>
      <c r="AEK41" s="18"/>
      <c r="AEL41" s="18"/>
      <c r="AEM41" s="18"/>
      <c r="AEN41" s="18"/>
      <c r="AEO41" s="18"/>
      <c r="AEP41" s="18"/>
      <c r="AEQ41" s="18"/>
      <c r="AER41" s="18"/>
      <c r="AES41" s="18"/>
      <c r="AET41" s="18"/>
      <c r="AEU41" s="18"/>
      <c r="AEV41" s="18"/>
      <c r="AEW41" s="18"/>
      <c r="AEX41" s="18"/>
      <c r="AEY41" s="18"/>
      <c r="AEZ41" s="18"/>
      <c r="AFA41" s="18"/>
      <c r="AFB41" s="18"/>
      <c r="AFC41" s="18"/>
      <c r="AFD41" s="18"/>
      <c r="AFE41" s="18"/>
      <c r="AFF41" s="18"/>
      <c r="AFG41" s="18"/>
      <c r="AFH41" s="18"/>
      <c r="AFI41" s="18"/>
      <c r="AFJ41" s="18"/>
      <c r="AFK41" s="18"/>
      <c r="AFL41" s="18"/>
      <c r="AFM41" s="18"/>
      <c r="AFN41" s="18"/>
      <c r="AFO41" s="18"/>
      <c r="AFP41" s="18"/>
      <c r="AFQ41" s="18"/>
      <c r="AFR41" s="18"/>
      <c r="AFS41" s="18"/>
      <c r="AFT41" s="18"/>
      <c r="AFU41" s="18"/>
      <c r="AFV41" s="18"/>
      <c r="AFW41" s="18"/>
      <c r="AFX41" s="18"/>
      <c r="AFY41" s="18"/>
      <c r="AFZ41" s="18"/>
      <c r="AGA41" s="18"/>
      <c r="AGB41" s="18"/>
      <c r="AGC41" s="18"/>
      <c r="AGD41" s="18"/>
      <c r="AGE41" s="18"/>
      <c r="AGF41" s="18"/>
      <c r="AGG41" s="18"/>
      <c r="AGH41" s="18"/>
      <c r="AGI41" s="18"/>
      <c r="AGJ41" s="18"/>
      <c r="AGK41" s="18"/>
      <c r="AGL41" s="18"/>
      <c r="AGM41" s="18"/>
      <c r="AGN41" s="18"/>
      <c r="AGO41" s="18"/>
      <c r="AGP41" s="18"/>
      <c r="AGQ41" s="18"/>
      <c r="AGR41" s="18"/>
      <c r="AGS41" s="18"/>
      <c r="AGT41" s="18"/>
      <c r="AGU41" s="18"/>
      <c r="AGV41" s="18"/>
      <c r="AGW41" s="18"/>
      <c r="AGX41" s="18"/>
      <c r="AGY41" s="18"/>
      <c r="AGZ41" s="18"/>
      <c r="AHA41" s="18"/>
      <c r="AHB41" s="18"/>
      <c r="AHC41" s="18"/>
      <c r="AHD41" s="18"/>
      <c r="AHE41" s="18"/>
      <c r="AHF41" s="18"/>
      <c r="AHG41" s="18"/>
      <c r="AHH41" s="18"/>
      <c r="AHI41" s="18"/>
      <c r="AHJ41" s="18"/>
      <c r="AHK41" s="18"/>
      <c r="AHL41" s="18"/>
      <c r="AHM41" s="18"/>
      <c r="AHN41" s="18"/>
      <c r="AHO41" s="18"/>
      <c r="AHP41" s="18"/>
      <c r="AHQ41" s="18"/>
      <c r="AHR41" s="18"/>
      <c r="AHS41" s="18"/>
      <c r="AHT41" s="18"/>
      <c r="AHU41" s="18"/>
      <c r="AHV41" s="18"/>
      <c r="AHW41" s="18"/>
      <c r="AHX41" s="18"/>
      <c r="AHY41" s="18"/>
      <c r="AHZ41" s="18"/>
      <c r="AIA41" s="18"/>
      <c r="AIB41" s="18"/>
      <c r="AIC41" s="18"/>
      <c r="AID41" s="18"/>
      <c r="AIE41" s="18"/>
      <c r="AIF41" s="18"/>
      <c r="AIG41" s="18"/>
      <c r="AIH41" s="18"/>
      <c r="AII41" s="18"/>
      <c r="AIJ41" s="18"/>
      <c r="AIK41" s="18"/>
      <c r="AIL41" s="18"/>
      <c r="AIM41" s="18"/>
      <c r="AIN41" s="18"/>
      <c r="AIO41" s="18"/>
      <c r="AIP41" s="18"/>
      <c r="AIQ41" s="18"/>
      <c r="AIR41" s="18"/>
      <c r="AIS41" s="18"/>
      <c r="AIT41" s="18"/>
      <c r="AIU41" s="18"/>
      <c r="AIV41" s="18"/>
      <c r="AIW41" s="18"/>
      <c r="AIX41" s="18"/>
      <c r="AIY41" s="18"/>
      <c r="AIZ41" s="18"/>
      <c r="AJA41" s="18"/>
      <c r="AJB41" s="18"/>
      <c r="AJC41" s="18"/>
      <c r="AJD41" s="18"/>
      <c r="AJE41" s="18"/>
      <c r="AJF41" s="18"/>
      <c r="AJG41" s="18"/>
      <c r="AJH41" s="18"/>
      <c r="AJI41" s="18"/>
      <c r="AJJ41" s="18"/>
      <c r="AJK41" s="18"/>
      <c r="AJL41" s="18"/>
      <c r="AJM41" s="18"/>
      <c r="AJN41" s="18"/>
      <c r="AJO41" s="18"/>
      <c r="AJP41" s="18"/>
      <c r="AJQ41" s="18"/>
      <c r="AJR41" s="18"/>
      <c r="AJS41" s="18"/>
      <c r="AJT41" s="18"/>
      <c r="AJU41" s="18"/>
      <c r="AJV41" s="18"/>
      <c r="AJW41" s="18"/>
      <c r="AJX41" s="18"/>
      <c r="AJY41" s="18"/>
      <c r="AJZ41" s="18"/>
      <c r="AKA41" s="18"/>
      <c r="AKB41" s="18"/>
      <c r="AKC41" s="18"/>
      <c r="AKD41" s="18"/>
      <c r="AKE41" s="18"/>
      <c r="AKF41" s="18"/>
      <c r="AKG41" s="18"/>
      <c r="AKH41" s="18"/>
      <c r="AKI41" s="18"/>
      <c r="AKJ41" s="18"/>
      <c r="AKK41" s="18"/>
      <c r="AKL41" s="18"/>
      <c r="AKM41" s="18"/>
      <c r="AKN41" s="18"/>
      <c r="AKO41" s="18"/>
      <c r="AKP41" s="18"/>
      <c r="AKQ41" s="18"/>
      <c r="AKR41" s="18"/>
      <c r="AKS41" s="18"/>
      <c r="AKT41" s="18"/>
      <c r="AKU41" s="18"/>
      <c r="AKV41" s="18"/>
      <c r="AKW41" s="18"/>
      <c r="AKX41" s="18"/>
      <c r="AKY41" s="18"/>
      <c r="AKZ41" s="18"/>
      <c r="ALA41" s="18"/>
      <c r="ALB41" s="18"/>
      <c r="ALC41" s="18"/>
      <c r="ALD41" s="18"/>
      <c r="ALE41" s="18"/>
      <c r="ALF41" s="18"/>
      <c r="ALG41" s="18"/>
      <c r="ALH41" s="18"/>
      <c r="ALI41" s="18"/>
      <c r="ALJ41" s="18"/>
      <c r="ALK41" s="18"/>
      <c r="ALL41" s="18"/>
      <c r="ALM41" s="18"/>
      <c r="ALN41" s="18"/>
      <c r="ALO41" s="18"/>
      <c r="ALP41" s="18"/>
      <c r="ALQ41" s="18"/>
      <c r="ALR41" s="18"/>
      <c r="ALS41" s="18"/>
      <c r="ALT41" s="18"/>
      <c r="ALU41" s="18"/>
      <c r="ALV41" s="18"/>
      <c r="ALW41" s="18"/>
      <c r="ALX41" s="18"/>
      <c r="ALY41" s="18"/>
      <c r="ALZ41" s="18"/>
      <c r="AMA41" s="18"/>
      <c r="AMB41" s="18"/>
      <c r="AMC41" s="18"/>
      <c r="AMD41" s="18"/>
      <c r="AME41" s="18"/>
      <c r="AMF41" s="18"/>
      <c r="AMG41" s="18"/>
      <c r="AMH41" s="18"/>
      <c r="AMI41" s="18"/>
      <c r="AMJ41" s="18"/>
      <c r="AMK41" s="18"/>
      <c r="AML41" s="18"/>
      <c r="AMM41" s="18"/>
      <c r="AMN41" s="18"/>
      <c r="AMO41" s="18"/>
      <c r="AMP41" s="18"/>
      <c r="AMQ41" s="18"/>
      <c r="AMR41" s="18"/>
      <c r="AMS41" s="18"/>
      <c r="AMT41" s="18"/>
      <c r="AMU41" s="18"/>
      <c r="AMV41" s="18"/>
      <c r="AMW41" s="18"/>
      <c r="AMX41" s="18"/>
      <c r="AMY41" s="18"/>
      <c r="AMZ41" s="18"/>
      <c r="ANA41" s="18"/>
      <c r="ANB41" s="18"/>
      <c r="ANC41" s="18"/>
      <c r="AND41" s="18"/>
      <c r="ANE41" s="18"/>
      <c r="ANF41" s="18"/>
      <c r="ANG41" s="18"/>
      <c r="ANH41" s="18"/>
      <c r="ANI41" s="18"/>
      <c r="ANJ41" s="18"/>
      <c r="ANK41" s="18"/>
      <c r="ANL41" s="18"/>
      <c r="ANM41" s="18"/>
      <c r="ANN41" s="18"/>
      <c r="ANO41" s="18"/>
      <c r="ANP41" s="18"/>
      <c r="ANQ41" s="18"/>
      <c r="ANR41" s="18"/>
      <c r="ANS41" s="18"/>
      <c r="ANT41" s="18"/>
      <c r="ANU41" s="18"/>
      <c r="ANV41" s="18"/>
      <c r="ANW41" s="18"/>
      <c r="ANX41" s="18"/>
      <c r="ANY41" s="18"/>
      <c r="ANZ41" s="18"/>
      <c r="AOA41" s="18"/>
      <c r="AOB41" s="18"/>
      <c r="AOC41" s="18"/>
      <c r="AOD41" s="18"/>
      <c r="AOE41" s="18"/>
      <c r="AOF41" s="18"/>
      <c r="AOG41" s="18"/>
      <c r="AOH41" s="18"/>
      <c r="AOI41" s="18"/>
      <c r="AOJ41" s="18"/>
      <c r="AOK41" s="18"/>
      <c r="AOL41" s="18"/>
      <c r="AOM41" s="18"/>
      <c r="AON41" s="18"/>
      <c r="AOO41" s="18"/>
      <c r="AOP41" s="18"/>
      <c r="AOQ41" s="18"/>
      <c r="AOR41" s="18"/>
      <c r="AOS41" s="18"/>
      <c r="AOT41" s="18"/>
      <c r="AOU41" s="18"/>
      <c r="AOV41" s="18"/>
      <c r="AOW41" s="18"/>
      <c r="AOX41" s="18"/>
      <c r="AOY41" s="18"/>
      <c r="AOZ41" s="18"/>
      <c r="APA41" s="18"/>
      <c r="APB41" s="18"/>
      <c r="APC41" s="18"/>
      <c r="APD41" s="18"/>
      <c r="APE41" s="18"/>
      <c r="APF41" s="18"/>
      <c r="APG41" s="18"/>
      <c r="APH41" s="18"/>
      <c r="API41" s="18"/>
      <c r="APJ41" s="18"/>
      <c r="APK41" s="18"/>
      <c r="APL41" s="18"/>
      <c r="APM41" s="18"/>
      <c r="APN41" s="18"/>
      <c r="APO41" s="18"/>
      <c r="APP41" s="18"/>
      <c r="APQ41" s="18"/>
      <c r="APR41" s="18"/>
      <c r="APS41" s="18"/>
      <c r="APT41" s="18"/>
      <c r="APU41" s="18"/>
      <c r="APV41" s="18"/>
      <c r="APW41" s="18"/>
      <c r="APX41" s="18"/>
      <c r="APY41" s="18"/>
      <c r="APZ41" s="18"/>
      <c r="AQA41" s="18"/>
      <c r="AQB41" s="18"/>
      <c r="AQC41" s="18"/>
      <c r="AQD41" s="18"/>
      <c r="AQE41" s="18"/>
      <c r="AQF41" s="18"/>
      <c r="AQG41" s="18"/>
      <c r="AQH41" s="18"/>
      <c r="AQI41" s="18"/>
      <c r="AQJ41" s="18"/>
      <c r="AQK41" s="18"/>
      <c r="AQL41" s="18"/>
      <c r="AQM41" s="18"/>
      <c r="AQN41" s="18"/>
      <c r="AQO41" s="18"/>
      <c r="AQP41" s="18"/>
      <c r="AQQ41" s="18"/>
      <c r="AQR41" s="18"/>
      <c r="AQS41" s="18"/>
      <c r="AQT41" s="18"/>
      <c r="AQU41" s="18"/>
      <c r="AQV41" s="18"/>
      <c r="AQW41" s="18"/>
      <c r="AQX41" s="18"/>
      <c r="AQY41" s="18"/>
      <c r="AQZ41" s="18"/>
      <c r="ARA41" s="18"/>
      <c r="ARB41" s="18"/>
      <c r="ARC41" s="18"/>
      <c r="ARD41" s="18"/>
      <c r="ARE41" s="18"/>
      <c r="ARF41" s="18"/>
      <c r="ARG41" s="18"/>
      <c r="ARH41" s="18"/>
      <c r="ARI41" s="18"/>
      <c r="ARJ41" s="18"/>
      <c r="ARK41" s="18"/>
      <c r="ARL41" s="18"/>
      <c r="ARM41" s="18"/>
      <c r="ARN41" s="18"/>
      <c r="ARO41" s="18"/>
      <c r="ARP41" s="18"/>
      <c r="ARQ41" s="18"/>
      <c r="ARR41" s="18"/>
      <c r="ARS41" s="18"/>
      <c r="ART41" s="18"/>
      <c r="ARU41" s="18"/>
      <c r="ARV41" s="18"/>
      <c r="ARW41" s="18"/>
      <c r="ARX41" s="18"/>
      <c r="ARY41" s="18"/>
      <c r="ARZ41" s="18"/>
      <c r="ASA41" s="18"/>
      <c r="ASB41" s="18"/>
      <c r="ASC41" s="18"/>
      <c r="ASD41" s="18"/>
      <c r="ASE41" s="18"/>
      <c r="ASF41" s="18"/>
      <c r="ASG41" s="18"/>
      <c r="ASH41" s="18"/>
      <c r="ASI41" s="18"/>
      <c r="ASJ41" s="18"/>
      <c r="ASK41" s="18"/>
      <c r="ASL41" s="18"/>
      <c r="ASM41" s="18"/>
      <c r="ASN41" s="18"/>
      <c r="ASO41" s="18"/>
      <c r="ASP41" s="18"/>
      <c r="ASQ41" s="18"/>
      <c r="ASR41" s="18"/>
      <c r="ASS41" s="18"/>
      <c r="AST41" s="18"/>
      <c r="ASU41" s="18"/>
      <c r="ASV41" s="18"/>
      <c r="ASW41" s="18"/>
      <c r="ASX41" s="18"/>
      <c r="ASY41" s="18"/>
      <c r="ASZ41" s="18"/>
      <c r="ATA41" s="18"/>
      <c r="ATB41" s="18"/>
      <c r="ATC41" s="18"/>
      <c r="ATD41" s="18"/>
      <c r="ATE41" s="18"/>
      <c r="ATF41" s="18"/>
      <c r="ATG41" s="18"/>
      <c r="ATH41" s="18"/>
      <c r="ATI41" s="18"/>
      <c r="ATJ41" s="18"/>
      <c r="ATK41" s="18"/>
      <c r="ATL41" s="18"/>
      <c r="ATM41" s="18"/>
      <c r="ATN41" s="18"/>
      <c r="ATO41" s="18"/>
      <c r="ATP41" s="18"/>
      <c r="ATQ41" s="18"/>
      <c r="ATR41" s="18"/>
      <c r="ATS41" s="18"/>
      <c r="ATT41" s="18"/>
      <c r="ATU41" s="18"/>
      <c r="ATV41" s="18"/>
      <c r="ATW41" s="18"/>
      <c r="ATX41" s="18"/>
      <c r="ATY41" s="18"/>
      <c r="ATZ41" s="18"/>
      <c r="AUA41" s="18"/>
      <c r="AUB41" s="18"/>
      <c r="AUC41" s="18"/>
      <c r="AUD41" s="18"/>
      <c r="AUE41" s="18"/>
      <c r="AUF41" s="18"/>
      <c r="AUG41" s="18"/>
      <c r="AUH41" s="18"/>
      <c r="AUI41" s="18"/>
      <c r="AUJ41" s="18"/>
      <c r="AUK41" s="18"/>
      <c r="AUL41" s="18"/>
      <c r="AUM41" s="18"/>
      <c r="AUN41" s="18"/>
      <c r="AUO41" s="18"/>
      <c r="AUP41" s="18"/>
      <c r="AUQ41" s="18"/>
      <c r="AUR41" s="18"/>
      <c r="AUS41" s="18"/>
      <c r="AUT41" s="18"/>
      <c r="AUU41" s="18"/>
      <c r="AUV41" s="18"/>
      <c r="AUW41" s="18"/>
      <c r="AUX41" s="18"/>
      <c r="AUY41" s="18"/>
      <c r="AUZ41" s="18"/>
      <c r="AVA41" s="18"/>
      <c r="AVB41" s="18"/>
      <c r="AVC41" s="18"/>
      <c r="AVD41" s="18"/>
      <c r="AVE41" s="18"/>
      <c r="AVF41" s="18"/>
      <c r="AVG41" s="18"/>
      <c r="AVH41" s="18"/>
      <c r="AVI41" s="18"/>
      <c r="AVJ41" s="18"/>
      <c r="AVK41" s="18"/>
      <c r="AVL41" s="18"/>
      <c r="AVM41" s="18"/>
      <c r="AVN41" s="18"/>
      <c r="AVO41" s="18"/>
      <c r="AVP41" s="18"/>
      <c r="AVQ41" s="18"/>
      <c r="AVR41" s="18"/>
      <c r="AVS41" s="18"/>
      <c r="AVT41" s="18"/>
      <c r="AVU41" s="18"/>
      <c r="AVV41" s="18"/>
      <c r="AVW41" s="18"/>
      <c r="AVX41" s="18"/>
      <c r="AVY41" s="18"/>
      <c r="AVZ41" s="18"/>
      <c r="AWA41" s="18"/>
      <c r="AWB41" s="18"/>
      <c r="AWC41" s="18"/>
      <c r="AWD41" s="18"/>
      <c r="AWE41" s="18"/>
      <c r="AWF41" s="18"/>
      <c r="AWG41" s="18"/>
      <c r="AWH41" s="18"/>
      <c r="AWI41" s="18"/>
      <c r="AWJ41" s="18"/>
      <c r="AWK41" s="18"/>
      <c r="AWL41" s="18"/>
      <c r="AWM41" s="18"/>
      <c r="AWN41" s="18"/>
      <c r="AWO41" s="18"/>
      <c r="AWP41" s="18"/>
      <c r="AWQ41" s="18"/>
      <c r="AWR41" s="18"/>
      <c r="AWS41" s="18"/>
      <c r="AWT41" s="18"/>
      <c r="AWU41" s="18"/>
      <c r="AWV41" s="18"/>
      <c r="AWW41" s="18"/>
      <c r="AWX41" s="18"/>
      <c r="AWY41" s="18"/>
      <c r="AWZ41" s="18"/>
      <c r="AXA41" s="18"/>
      <c r="AXB41" s="18"/>
      <c r="AXC41" s="18"/>
      <c r="AXD41" s="18"/>
      <c r="AXE41" s="18"/>
      <c r="AXF41" s="18"/>
      <c r="AXG41" s="18"/>
      <c r="AXH41" s="18"/>
      <c r="AXI41" s="18"/>
      <c r="AXJ41" s="18"/>
      <c r="AXK41" s="18"/>
      <c r="AXL41" s="18"/>
      <c r="AXM41" s="18"/>
      <c r="AXN41" s="18"/>
      <c r="AXO41" s="18"/>
      <c r="AXP41" s="18"/>
      <c r="AXQ41" s="18"/>
      <c r="AXR41" s="18"/>
      <c r="AXS41" s="18"/>
      <c r="AXT41" s="18"/>
      <c r="AXU41" s="18"/>
      <c r="AXV41" s="18"/>
      <c r="AXW41" s="18"/>
      <c r="AXX41" s="18"/>
      <c r="AXY41" s="18"/>
      <c r="AXZ41" s="18"/>
      <c r="AYA41" s="18"/>
      <c r="AYB41" s="18"/>
      <c r="AYC41" s="18"/>
      <c r="AYD41" s="18"/>
      <c r="AYE41" s="18"/>
      <c r="AYF41" s="18"/>
      <c r="AYG41" s="18"/>
      <c r="AYH41" s="18"/>
      <c r="AYI41" s="18"/>
      <c r="AYJ41" s="18"/>
      <c r="AYK41" s="18"/>
      <c r="AYL41" s="18"/>
      <c r="AYM41" s="18"/>
      <c r="AYN41" s="18"/>
      <c r="AYO41" s="18"/>
      <c r="AYP41" s="18"/>
      <c r="AYQ41" s="18"/>
      <c r="AYR41" s="18"/>
      <c r="AYS41" s="18"/>
      <c r="AYT41" s="18"/>
      <c r="AYU41" s="18"/>
      <c r="AYV41" s="18"/>
      <c r="AYW41" s="18"/>
      <c r="AYX41" s="18"/>
      <c r="AYY41" s="18"/>
      <c r="AYZ41" s="18"/>
      <c r="AZA41" s="18"/>
      <c r="AZB41" s="18"/>
      <c r="AZC41" s="18"/>
      <c r="AZD41" s="18"/>
      <c r="AZE41" s="18"/>
      <c r="AZF41" s="18"/>
      <c r="AZG41" s="18"/>
      <c r="AZH41" s="18"/>
      <c r="AZI41" s="18"/>
      <c r="AZJ41" s="18"/>
      <c r="AZK41" s="18"/>
      <c r="AZL41" s="18"/>
      <c r="AZM41" s="18"/>
      <c r="AZN41" s="18"/>
      <c r="AZO41" s="18"/>
      <c r="AZP41" s="18"/>
      <c r="AZQ41" s="18"/>
      <c r="AZR41" s="18"/>
      <c r="AZS41" s="18"/>
      <c r="AZT41" s="18"/>
      <c r="AZU41" s="18"/>
      <c r="AZV41" s="18"/>
      <c r="AZW41" s="18"/>
      <c r="AZX41" s="18"/>
      <c r="AZY41" s="18"/>
      <c r="AZZ41" s="18"/>
      <c r="BAA41" s="18"/>
      <c r="BAB41" s="18"/>
      <c r="BAC41" s="18"/>
      <c r="BAD41" s="18"/>
      <c r="BAE41" s="18"/>
      <c r="BAF41" s="18"/>
      <c r="BAG41" s="18"/>
      <c r="BAH41" s="18"/>
      <c r="BAI41" s="18"/>
      <c r="BAJ41" s="18"/>
      <c r="BAK41" s="18"/>
      <c r="BAL41" s="18"/>
      <c r="BAM41" s="18"/>
      <c r="BAN41" s="18"/>
      <c r="BAO41" s="18"/>
      <c r="BAP41" s="18"/>
      <c r="BAQ41" s="18"/>
      <c r="BAR41" s="18"/>
      <c r="BAS41" s="18"/>
      <c r="BAT41" s="18"/>
      <c r="BAU41" s="18"/>
      <c r="BAV41" s="18"/>
      <c r="BAW41" s="18"/>
      <c r="BAX41" s="18"/>
      <c r="BAY41" s="18"/>
      <c r="BAZ41" s="18"/>
      <c r="BBA41" s="18"/>
      <c r="BBB41" s="18"/>
      <c r="BBC41" s="18"/>
      <c r="BBD41" s="18"/>
      <c r="BBE41" s="18"/>
      <c r="BBF41" s="18"/>
      <c r="BBG41" s="18"/>
      <c r="BBH41" s="18"/>
      <c r="BBI41" s="18"/>
      <c r="BBJ41" s="18"/>
      <c r="BBK41" s="18"/>
      <c r="BBL41" s="18"/>
      <c r="BBM41" s="18"/>
      <c r="BBN41" s="18"/>
      <c r="BBO41" s="18"/>
      <c r="BBP41" s="18"/>
      <c r="BBQ41" s="18"/>
      <c r="BBR41" s="18"/>
      <c r="BBS41" s="18"/>
      <c r="BBT41" s="18"/>
      <c r="BBU41" s="18"/>
      <c r="BBV41" s="18"/>
      <c r="BBW41" s="18"/>
      <c r="BBX41" s="18"/>
      <c r="BBY41" s="18"/>
      <c r="BBZ41" s="18"/>
      <c r="BCA41" s="18"/>
      <c r="BCB41" s="18"/>
      <c r="BCC41" s="18"/>
      <c r="BCD41" s="18"/>
      <c r="BCE41" s="18"/>
      <c r="BCF41" s="18"/>
      <c r="BCG41" s="18"/>
      <c r="BCH41" s="18"/>
      <c r="BCI41" s="18"/>
      <c r="BCJ41" s="18"/>
      <c r="BCK41" s="18"/>
      <c r="BCL41" s="18"/>
      <c r="BCM41" s="18"/>
      <c r="BCN41" s="18"/>
      <c r="BCO41" s="18"/>
      <c r="BCP41" s="18"/>
      <c r="BCQ41" s="18"/>
      <c r="BCR41" s="18"/>
      <c r="BCS41" s="18"/>
      <c r="BCT41" s="18"/>
      <c r="BCU41" s="18"/>
      <c r="BCV41" s="18"/>
      <c r="BCW41" s="18"/>
      <c r="BCX41" s="18"/>
      <c r="BCY41" s="18"/>
      <c r="BCZ41" s="18"/>
      <c r="BDA41" s="18"/>
      <c r="BDB41" s="18"/>
      <c r="BDC41" s="18"/>
      <c r="BDD41" s="18"/>
      <c r="BDE41" s="18"/>
      <c r="BDF41" s="18"/>
      <c r="BDG41" s="18"/>
      <c r="BDH41" s="18"/>
      <c r="BDI41" s="18"/>
      <c r="BDJ41" s="18"/>
      <c r="BDK41" s="18"/>
      <c r="BDL41" s="18"/>
      <c r="BDM41" s="18"/>
      <c r="BDN41" s="18"/>
      <c r="BDO41" s="18"/>
      <c r="BDP41" s="18"/>
      <c r="BDQ41" s="18"/>
      <c r="BDR41" s="18"/>
      <c r="BDS41" s="18"/>
      <c r="BDT41" s="18"/>
      <c r="BDU41" s="18"/>
      <c r="BDV41" s="18"/>
      <c r="BDW41" s="18"/>
      <c r="BDX41" s="18"/>
      <c r="BDY41" s="18"/>
      <c r="BDZ41" s="18"/>
      <c r="BEA41" s="18"/>
      <c r="BEB41" s="18"/>
      <c r="BEC41" s="18"/>
      <c r="BED41" s="18"/>
      <c r="BEE41" s="18"/>
      <c r="BEF41" s="18"/>
      <c r="BEG41" s="18"/>
      <c r="BEH41" s="18"/>
      <c r="BEI41" s="18"/>
      <c r="BEJ41" s="18"/>
      <c r="BEK41" s="18"/>
      <c r="BEL41" s="18"/>
      <c r="BEM41" s="18"/>
      <c r="BEN41" s="18"/>
      <c r="BEO41" s="18"/>
      <c r="BEP41" s="18"/>
      <c r="BEQ41" s="18"/>
      <c r="BER41" s="18"/>
      <c r="BES41" s="18"/>
      <c r="BET41" s="18"/>
      <c r="BEU41" s="18"/>
      <c r="BEV41" s="18"/>
      <c r="BEW41" s="18"/>
      <c r="BEX41" s="18"/>
      <c r="BEY41" s="18"/>
      <c r="BEZ41" s="18"/>
      <c r="BFA41" s="18"/>
      <c r="BFB41" s="18"/>
      <c r="BFC41" s="18"/>
      <c r="BFD41" s="18"/>
      <c r="BFE41" s="18"/>
      <c r="BFF41" s="18"/>
      <c r="BFG41" s="18"/>
      <c r="BFH41" s="18"/>
      <c r="BFI41" s="18"/>
      <c r="BFJ41" s="18"/>
      <c r="BFK41" s="18"/>
      <c r="BFL41" s="18"/>
      <c r="BFM41" s="18"/>
      <c r="BFN41" s="18"/>
      <c r="BFO41" s="18"/>
      <c r="BFP41" s="18"/>
      <c r="BFQ41" s="18"/>
      <c r="BFR41" s="18"/>
      <c r="BFS41" s="18"/>
      <c r="BFT41" s="18"/>
      <c r="BFU41" s="18"/>
      <c r="BFV41" s="18"/>
      <c r="BFW41" s="18"/>
      <c r="BFX41" s="18"/>
      <c r="BFY41" s="18"/>
      <c r="BFZ41" s="18"/>
      <c r="BGA41" s="18"/>
      <c r="BGB41" s="18"/>
      <c r="BGC41" s="18"/>
      <c r="BGD41" s="18"/>
      <c r="BGE41" s="18"/>
      <c r="BGF41" s="18"/>
      <c r="BGG41" s="18"/>
      <c r="BGH41" s="18"/>
      <c r="BGI41" s="18"/>
      <c r="BGJ41" s="18"/>
      <c r="BGK41" s="18"/>
      <c r="BGL41" s="18"/>
      <c r="BGM41" s="18"/>
      <c r="BGN41" s="18"/>
      <c r="BGO41" s="18"/>
      <c r="BGP41" s="18"/>
      <c r="BGQ41" s="18"/>
      <c r="BGR41" s="18"/>
      <c r="BGS41" s="18"/>
      <c r="BGT41" s="18"/>
      <c r="BGU41" s="18"/>
      <c r="BGV41" s="18"/>
      <c r="BGW41" s="18"/>
      <c r="BGX41" s="18"/>
      <c r="BGY41" s="18"/>
      <c r="BGZ41" s="18"/>
      <c r="BHA41" s="18"/>
      <c r="BHB41" s="18"/>
      <c r="BHC41" s="18"/>
      <c r="BHD41" s="18"/>
      <c r="BHE41" s="18"/>
      <c r="BHF41" s="18"/>
      <c r="BHG41" s="18"/>
      <c r="BHH41" s="18"/>
      <c r="BHI41" s="18"/>
      <c r="BHJ41" s="18"/>
      <c r="BHK41" s="18"/>
      <c r="BHL41" s="18"/>
      <c r="BHM41" s="18"/>
      <c r="BHN41" s="18"/>
      <c r="BHO41" s="18"/>
      <c r="BHP41" s="18"/>
      <c r="BHQ41" s="18"/>
      <c r="BHR41" s="18"/>
      <c r="BHS41" s="18"/>
      <c r="BHT41" s="18"/>
      <c r="BHU41" s="18"/>
      <c r="BHV41" s="18"/>
      <c r="BHW41" s="18"/>
      <c r="BHX41" s="18"/>
      <c r="BHY41" s="18"/>
      <c r="BHZ41" s="18"/>
      <c r="BIA41" s="18"/>
      <c r="BIB41" s="18"/>
      <c r="BIC41" s="18"/>
      <c r="BID41" s="18"/>
      <c r="BIE41" s="18"/>
      <c r="BIF41" s="18"/>
      <c r="BIG41" s="18"/>
      <c r="BIH41" s="18"/>
      <c r="BII41" s="18"/>
      <c r="BIJ41" s="18"/>
      <c r="BIK41" s="18"/>
      <c r="BIL41" s="18"/>
      <c r="BIM41" s="18"/>
      <c r="BIN41" s="18"/>
      <c r="BIO41" s="18"/>
      <c r="BIP41" s="18"/>
      <c r="BIQ41" s="18"/>
      <c r="BIR41" s="18"/>
      <c r="BIS41" s="18"/>
      <c r="BIT41" s="18"/>
      <c r="BIU41" s="18"/>
      <c r="BIV41" s="18"/>
      <c r="BIW41" s="18"/>
      <c r="BIX41" s="18"/>
      <c r="BIY41" s="18"/>
      <c r="BIZ41" s="18"/>
      <c r="BJA41" s="18"/>
      <c r="BJB41" s="18"/>
      <c r="BJC41" s="18"/>
      <c r="BJD41" s="18"/>
      <c r="BJE41" s="18"/>
      <c r="BJF41" s="18"/>
      <c r="BJG41" s="18"/>
      <c r="BJH41" s="18"/>
      <c r="BJI41" s="18"/>
      <c r="BJJ41" s="18"/>
      <c r="BJK41" s="18"/>
      <c r="BJL41" s="18"/>
      <c r="BJM41" s="18"/>
      <c r="BJN41" s="18"/>
      <c r="BJO41" s="18"/>
      <c r="BJP41" s="18"/>
      <c r="BJQ41" s="18"/>
      <c r="BJR41" s="18"/>
      <c r="BJS41" s="18"/>
      <c r="BJT41" s="18"/>
      <c r="BJU41" s="18"/>
      <c r="BJV41" s="18"/>
      <c r="BJW41" s="18"/>
      <c r="BJX41" s="18"/>
      <c r="BJY41" s="18"/>
      <c r="BJZ41" s="18"/>
      <c r="BKA41" s="18"/>
      <c r="BKB41" s="18"/>
      <c r="BKC41" s="18"/>
      <c r="BKD41" s="18"/>
      <c r="BKE41" s="18"/>
      <c r="BKF41" s="18"/>
      <c r="BKG41" s="18"/>
      <c r="BKH41" s="18"/>
      <c r="BKI41" s="18"/>
      <c r="BKJ41" s="18"/>
      <c r="BKK41" s="18"/>
      <c r="BKL41" s="18"/>
      <c r="BKM41" s="18"/>
      <c r="BKN41" s="18"/>
      <c r="BKO41" s="18"/>
      <c r="BKP41" s="18"/>
      <c r="BKQ41" s="18"/>
      <c r="BKR41" s="18"/>
      <c r="BKS41" s="18"/>
      <c r="BKT41" s="18"/>
      <c r="BKU41" s="18"/>
      <c r="BKV41" s="18"/>
      <c r="BKW41" s="18"/>
      <c r="BKX41" s="18"/>
      <c r="BKY41" s="18"/>
      <c r="BKZ41" s="18"/>
      <c r="BLA41" s="18"/>
      <c r="BLB41" s="18"/>
      <c r="BLC41" s="18"/>
      <c r="BLD41" s="18"/>
      <c r="BLE41" s="18"/>
      <c r="BLF41" s="18"/>
      <c r="BLG41" s="18"/>
      <c r="BLH41" s="18"/>
      <c r="BLI41" s="18"/>
      <c r="BLJ41" s="18"/>
      <c r="BLK41" s="18"/>
      <c r="BLL41" s="18"/>
      <c r="BLM41" s="18"/>
      <c r="BLN41" s="18"/>
      <c r="BLO41" s="18"/>
      <c r="BLP41" s="18"/>
      <c r="BLQ41" s="18"/>
      <c r="BLR41" s="18"/>
      <c r="BLS41" s="18"/>
      <c r="BLT41" s="18"/>
      <c r="BLU41" s="18"/>
      <c r="BLV41" s="18"/>
      <c r="BLW41" s="18"/>
      <c r="BLX41" s="18"/>
      <c r="BLY41" s="18"/>
      <c r="BLZ41" s="18"/>
      <c r="BMA41" s="18"/>
      <c r="BMB41" s="18"/>
      <c r="BMC41" s="18"/>
      <c r="BMD41" s="18"/>
      <c r="BME41" s="18"/>
      <c r="BMF41" s="18"/>
      <c r="BMG41" s="18"/>
      <c r="BMH41" s="18"/>
      <c r="BMI41" s="18"/>
      <c r="BMJ41" s="18"/>
      <c r="BMK41" s="18"/>
      <c r="BML41" s="18"/>
      <c r="BMM41" s="18"/>
      <c r="BMN41" s="18"/>
      <c r="BMO41" s="18"/>
      <c r="BMP41" s="18"/>
      <c r="BMQ41" s="18"/>
      <c r="BMR41" s="18"/>
      <c r="BMS41" s="18"/>
      <c r="BMT41" s="18"/>
    </row>
    <row r="42" spans="1:1710" s="115" customFormat="1" ht="16.149999999999999" customHeight="1" x14ac:dyDescent="0.2">
      <c r="A42" s="295" t="s">
        <v>303</v>
      </c>
      <c r="B42" s="300">
        <v>556</v>
      </c>
      <c r="C42" s="349"/>
      <c r="D42" s="326"/>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c r="IT42" s="18"/>
      <c r="IU42" s="18"/>
      <c r="IV42" s="18"/>
      <c r="IW42" s="18"/>
      <c r="IX42" s="18"/>
      <c r="IY42" s="18"/>
      <c r="IZ42" s="18"/>
      <c r="JA42" s="18"/>
      <c r="JB42" s="18"/>
      <c r="JC42" s="18"/>
      <c r="JD42" s="18"/>
      <c r="JE42" s="18"/>
      <c r="JF42" s="18"/>
      <c r="JG42" s="18"/>
      <c r="JH42" s="18"/>
      <c r="JI42" s="18"/>
      <c r="JJ42" s="18"/>
      <c r="JK42" s="18"/>
      <c r="JL42" s="18"/>
      <c r="JM42" s="18"/>
      <c r="JN42" s="18"/>
      <c r="JO42" s="18"/>
      <c r="JP42" s="18"/>
      <c r="JQ42" s="18"/>
      <c r="JR42" s="18"/>
      <c r="JS42" s="18"/>
      <c r="JT42" s="18"/>
      <c r="JU42" s="18"/>
      <c r="JV42" s="18"/>
      <c r="JW42" s="18"/>
      <c r="JX42" s="18"/>
      <c r="JY42" s="18"/>
      <c r="JZ42" s="18"/>
      <c r="KA42" s="18"/>
      <c r="KB42" s="18"/>
      <c r="KC42" s="18"/>
      <c r="KD42" s="18"/>
      <c r="KE42" s="18"/>
      <c r="KF42" s="18"/>
      <c r="KG42" s="18"/>
      <c r="KH42" s="18"/>
      <c r="KI42" s="18"/>
      <c r="KJ42" s="18"/>
      <c r="KK42" s="18"/>
      <c r="KL42" s="18"/>
      <c r="KM42" s="18"/>
      <c r="KN42" s="18"/>
      <c r="KO42" s="18"/>
      <c r="KP42" s="18"/>
      <c r="KQ42" s="18"/>
      <c r="KR42" s="18"/>
      <c r="KS42" s="18"/>
      <c r="KT42" s="18"/>
      <c r="KU42" s="18"/>
      <c r="KV42" s="18"/>
      <c r="KW42" s="18"/>
      <c r="KX42" s="18"/>
      <c r="KY42" s="18"/>
      <c r="KZ42" s="18"/>
      <c r="LA42" s="18"/>
      <c r="LB42" s="18"/>
      <c r="LC42" s="18"/>
      <c r="LD42" s="18"/>
      <c r="LE42" s="18"/>
      <c r="LF42" s="18"/>
      <c r="LG42" s="18"/>
      <c r="LH42" s="18"/>
      <c r="LI42" s="18"/>
      <c r="LJ42" s="18"/>
      <c r="LK42" s="18"/>
      <c r="LL42" s="18"/>
      <c r="LM42" s="18"/>
      <c r="LN42" s="18"/>
      <c r="LO42" s="18"/>
      <c r="LP42" s="18"/>
      <c r="LQ42" s="18"/>
      <c r="LR42" s="18"/>
      <c r="LS42" s="18"/>
      <c r="LT42" s="18"/>
      <c r="LU42" s="18"/>
      <c r="LV42" s="18"/>
      <c r="LW42" s="18"/>
      <c r="LX42" s="18"/>
      <c r="LY42" s="18"/>
      <c r="LZ42" s="18"/>
      <c r="MA42" s="18"/>
      <c r="MB42" s="18"/>
      <c r="MC42" s="18"/>
      <c r="MD42" s="18"/>
      <c r="ME42" s="18"/>
      <c r="MF42" s="18"/>
      <c r="MG42" s="18"/>
      <c r="MH42" s="18"/>
      <c r="MI42" s="18"/>
      <c r="MJ42" s="18"/>
      <c r="MK42" s="18"/>
      <c r="ML42" s="18"/>
      <c r="MM42" s="18"/>
      <c r="MN42" s="18"/>
      <c r="MO42" s="18"/>
      <c r="MP42" s="18"/>
      <c r="MQ42" s="18"/>
      <c r="MR42" s="18"/>
      <c r="MS42" s="18"/>
      <c r="MT42" s="18"/>
      <c r="MU42" s="18"/>
      <c r="MV42" s="18"/>
      <c r="MW42" s="18"/>
      <c r="MX42" s="18"/>
      <c r="MY42" s="18"/>
      <c r="MZ42" s="18"/>
      <c r="NA42" s="18"/>
      <c r="NB42" s="18"/>
      <c r="NC42" s="18"/>
      <c r="ND42" s="18"/>
      <c r="NE42" s="18"/>
      <c r="NF42" s="18"/>
      <c r="NG42" s="18"/>
      <c r="NH42" s="18"/>
      <c r="NI42" s="18"/>
      <c r="NJ42" s="18"/>
      <c r="NK42" s="18"/>
      <c r="NL42" s="18"/>
      <c r="NM42" s="18"/>
      <c r="NN42" s="18"/>
      <c r="NO42" s="18"/>
      <c r="NP42" s="18"/>
      <c r="NQ42" s="18"/>
      <c r="NR42" s="18"/>
      <c r="NS42" s="18"/>
      <c r="NT42" s="18"/>
      <c r="NU42" s="18"/>
      <c r="NV42" s="18"/>
      <c r="NW42" s="18"/>
      <c r="NX42" s="18"/>
      <c r="NY42" s="18"/>
      <c r="NZ42" s="18"/>
      <c r="OA42" s="18"/>
      <c r="OB42" s="18"/>
      <c r="OC42" s="18"/>
      <c r="OD42" s="18"/>
      <c r="OE42" s="18"/>
      <c r="OF42" s="18"/>
      <c r="OG42" s="18"/>
      <c r="OH42" s="18"/>
      <c r="OI42" s="18"/>
      <c r="OJ42" s="18"/>
      <c r="OK42" s="18"/>
      <c r="OL42" s="18"/>
      <c r="OM42" s="18"/>
      <c r="ON42" s="18"/>
      <c r="OO42" s="18"/>
      <c r="OP42" s="18"/>
      <c r="OQ42" s="18"/>
      <c r="OR42" s="18"/>
      <c r="OS42" s="18"/>
      <c r="OT42" s="18"/>
      <c r="OU42" s="18"/>
      <c r="OV42" s="18"/>
      <c r="OW42" s="18"/>
      <c r="OX42" s="18"/>
      <c r="OY42" s="18"/>
      <c r="OZ42" s="18"/>
      <c r="PA42" s="18"/>
      <c r="PB42" s="18"/>
      <c r="PC42" s="18"/>
      <c r="PD42" s="18"/>
      <c r="PE42" s="18"/>
      <c r="PF42" s="18"/>
      <c r="PG42" s="18"/>
      <c r="PH42" s="18"/>
      <c r="PI42" s="18"/>
      <c r="PJ42" s="18"/>
      <c r="PK42" s="18"/>
      <c r="PL42" s="18"/>
      <c r="PM42" s="18"/>
      <c r="PN42" s="18"/>
      <c r="PO42" s="18"/>
      <c r="PP42" s="18"/>
      <c r="PQ42" s="18"/>
      <c r="PR42" s="18"/>
      <c r="PS42" s="18"/>
      <c r="PT42" s="18"/>
      <c r="PU42" s="18"/>
      <c r="PV42" s="18"/>
      <c r="PW42" s="18"/>
      <c r="PX42" s="18"/>
      <c r="PY42" s="18"/>
      <c r="PZ42" s="18"/>
      <c r="QA42" s="18"/>
      <c r="QB42" s="18"/>
      <c r="QC42" s="18"/>
      <c r="QD42" s="18"/>
      <c r="QE42" s="18"/>
      <c r="QF42" s="18"/>
      <c r="QG42" s="18"/>
      <c r="QH42" s="18"/>
      <c r="QI42" s="18"/>
      <c r="QJ42" s="18"/>
      <c r="QK42" s="18"/>
      <c r="QL42" s="18"/>
      <c r="QM42" s="18"/>
      <c r="QN42" s="18"/>
      <c r="QO42" s="18"/>
      <c r="QP42" s="18"/>
      <c r="QQ42" s="18"/>
      <c r="QR42" s="18"/>
      <c r="QS42" s="18"/>
      <c r="QT42" s="18"/>
      <c r="QU42" s="18"/>
      <c r="QV42" s="18"/>
      <c r="QW42" s="18"/>
      <c r="QX42" s="18"/>
      <c r="QY42" s="18"/>
      <c r="QZ42" s="18"/>
      <c r="RA42" s="18"/>
      <c r="RB42" s="18"/>
      <c r="RC42" s="18"/>
      <c r="RD42" s="18"/>
      <c r="RE42" s="18"/>
      <c r="RF42" s="18"/>
      <c r="RG42" s="18"/>
      <c r="RH42" s="18"/>
      <c r="RI42" s="18"/>
      <c r="RJ42" s="18"/>
      <c r="RK42" s="18"/>
      <c r="RL42" s="18"/>
      <c r="RM42" s="18"/>
      <c r="RN42" s="18"/>
      <c r="RO42" s="18"/>
      <c r="RP42" s="18"/>
      <c r="RQ42" s="18"/>
      <c r="RR42" s="18"/>
      <c r="RS42" s="18"/>
      <c r="RT42" s="18"/>
      <c r="RU42" s="18"/>
      <c r="RV42" s="18"/>
      <c r="RW42" s="18"/>
      <c r="RX42" s="18"/>
      <c r="RY42" s="18"/>
      <c r="RZ42" s="18"/>
      <c r="SA42" s="18"/>
      <c r="SB42" s="18"/>
      <c r="SC42" s="18"/>
      <c r="SD42" s="18"/>
      <c r="SE42" s="18"/>
      <c r="SF42" s="18"/>
      <c r="SG42" s="18"/>
      <c r="SH42" s="18"/>
      <c r="SI42" s="18"/>
      <c r="SJ42" s="18"/>
      <c r="SK42" s="18"/>
      <c r="SL42" s="18"/>
      <c r="SM42" s="18"/>
      <c r="SN42" s="18"/>
      <c r="SO42" s="18"/>
      <c r="SP42" s="18"/>
      <c r="SQ42" s="18"/>
      <c r="SR42" s="18"/>
      <c r="SS42" s="18"/>
      <c r="ST42" s="18"/>
      <c r="SU42" s="18"/>
      <c r="SV42" s="18"/>
      <c r="SW42" s="18"/>
      <c r="SX42" s="18"/>
      <c r="SY42" s="18"/>
      <c r="SZ42" s="18"/>
      <c r="TA42" s="18"/>
      <c r="TB42" s="18"/>
      <c r="TC42" s="18"/>
      <c r="TD42" s="18"/>
      <c r="TE42" s="18"/>
      <c r="TF42" s="18"/>
      <c r="TG42" s="18"/>
      <c r="TH42" s="18"/>
      <c r="TI42" s="18"/>
      <c r="TJ42" s="18"/>
      <c r="TK42" s="18"/>
      <c r="TL42" s="18"/>
      <c r="TM42" s="18"/>
      <c r="TN42" s="18"/>
      <c r="TO42" s="18"/>
      <c r="TP42" s="18"/>
      <c r="TQ42" s="18"/>
      <c r="TR42" s="18"/>
      <c r="TS42" s="18"/>
      <c r="TT42" s="18"/>
      <c r="TU42" s="18"/>
      <c r="TV42" s="18"/>
      <c r="TW42" s="18"/>
      <c r="TX42" s="18"/>
      <c r="TY42" s="18"/>
      <c r="TZ42" s="18"/>
      <c r="UA42" s="18"/>
      <c r="UB42" s="18"/>
      <c r="UC42" s="18"/>
      <c r="UD42" s="18"/>
      <c r="UE42" s="18"/>
      <c r="UF42" s="18"/>
      <c r="UG42" s="18"/>
      <c r="UH42" s="18"/>
      <c r="UI42" s="18"/>
      <c r="UJ42" s="18"/>
      <c r="UK42" s="18"/>
      <c r="UL42" s="18"/>
      <c r="UM42" s="18"/>
      <c r="UN42" s="18"/>
      <c r="UO42" s="18"/>
      <c r="UP42" s="18"/>
      <c r="UQ42" s="18"/>
      <c r="UR42" s="18"/>
      <c r="US42" s="18"/>
      <c r="UT42" s="18"/>
      <c r="UU42" s="18"/>
      <c r="UV42" s="18"/>
      <c r="UW42" s="18"/>
      <c r="UX42" s="18"/>
      <c r="UY42" s="18"/>
      <c r="UZ42" s="18"/>
      <c r="VA42" s="18"/>
      <c r="VB42" s="18"/>
      <c r="VC42" s="18"/>
      <c r="VD42" s="18"/>
      <c r="VE42" s="18"/>
      <c r="VF42" s="18"/>
      <c r="VG42" s="18"/>
      <c r="VH42" s="18"/>
      <c r="VI42" s="18"/>
      <c r="VJ42" s="18"/>
      <c r="VK42" s="18"/>
      <c r="VL42" s="18"/>
      <c r="VM42" s="18"/>
      <c r="VN42" s="18"/>
      <c r="VO42" s="18"/>
      <c r="VP42" s="18"/>
      <c r="VQ42" s="18"/>
      <c r="VR42" s="18"/>
      <c r="VS42" s="18"/>
      <c r="VT42" s="18"/>
      <c r="VU42" s="18"/>
      <c r="VV42" s="18"/>
      <c r="VW42" s="18"/>
      <c r="VX42" s="18"/>
      <c r="VY42" s="18"/>
      <c r="VZ42" s="18"/>
      <c r="WA42" s="18"/>
      <c r="WB42" s="18"/>
      <c r="WC42" s="18"/>
      <c r="WD42" s="18"/>
      <c r="WE42" s="18"/>
      <c r="WF42" s="18"/>
      <c r="WG42" s="18"/>
      <c r="WH42" s="18"/>
      <c r="WI42" s="18"/>
      <c r="WJ42" s="18"/>
      <c r="WK42" s="18"/>
      <c r="WL42" s="18"/>
      <c r="WM42" s="18"/>
      <c r="WN42" s="18"/>
      <c r="WO42" s="18"/>
      <c r="WP42" s="18"/>
      <c r="WQ42" s="18"/>
      <c r="WR42" s="18"/>
      <c r="WS42" s="18"/>
      <c r="WT42" s="18"/>
      <c r="WU42" s="18"/>
      <c r="WV42" s="18"/>
      <c r="WW42" s="18"/>
      <c r="WX42" s="18"/>
      <c r="WY42" s="18"/>
      <c r="WZ42" s="18"/>
      <c r="XA42" s="18"/>
      <c r="XB42" s="18"/>
      <c r="XC42" s="18"/>
      <c r="XD42" s="18"/>
      <c r="XE42" s="18"/>
      <c r="XF42" s="18"/>
      <c r="XG42" s="18"/>
      <c r="XH42" s="18"/>
      <c r="XI42" s="18"/>
      <c r="XJ42" s="18"/>
      <c r="XK42" s="18"/>
      <c r="XL42" s="18"/>
      <c r="XM42" s="18"/>
      <c r="XN42" s="18"/>
      <c r="XO42" s="18"/>
      <c r="XP42" s="18"/>
      <c r="XQ42" s="18"/>
      <c r="XR42" s="18"/>
      <c r="XS42" s="18"/>
      <c r="XT42" s="18"/>
      <c r="XU42" s="18"/>
      <c r="XV42" s="18"/>
      <c r="XW42" s="18"/>
      <c r="XX42" s="18"/>
      <c r="XY42" s="18"/>
      <c r="XZ42" s="18"/>
      <c r="YA42" s="18"/>
      <c r="YB42" s="18"/>
      <c r="YC42" s="18"/>
      <c r="YD42" s="18"/>
      <c r="YE42" s="18"/>
      <c r="YF42" s="18"/>
      <c r="YG42" s="18"/>
      <c r="YH42" s="18"/>
      <c r="YI42" s="18"/>
      <c r="YJ42" s="18"/>
      <c r="YK42" s="18"/>
      <c r="YL42" s="18"/>
      <c r="YM42" s="18"/>
      <c r="YN42" s="18"/>
      <c r="YO42" s="18"/>
      <c r="YP42" s="18"/>
      <c r="YQ42" s="18"/>
      <c r="YR42" s="18"/>
      <c r="YS42" s="18"/>
      <c r="YT42" s="18"/>
      <c r="YU42" s="18"/>
      <c r="YV42" s="18"/>
      <c r="YW42" s="18"/>
      <c r="YX42" s="18"/>
      <c r="YY42" s="18"/>
      <c r="YZ42" s="18"/>
      <c r="ZA42" s="18"/>
      <c r="ZB42" s="18"/>
      <c r="ZC42" s="18"/>
      <c r="ZD42" s="18"/>
      <c r="ZE42" s="18"/>
      <c r="ZF42" s="18"/>
      <c r="ZG42" s="18"/>
      <c r="ZH42" s="18"/>
      <c r="ZI42" s="18"/>
      <c r="ZJ42" s="18"/>
      <c r="ZK42" s="18"/>
      <c r="ZL42" s="18"/>
      <c r="ZM42" s="18"/>
      <c r="ZN42" s="18"/>
      <c r="ZO42" s="18"/>
      <c r="ZP42" s="18"/>
      <c r="ZQ42" s="18"/>
      <c r="ZR42" s="18"/>
      <c r="ZS42" s="18"/>
      <c r="ZT42" s="18"/>
      <c r="ZU42" s="18"/>
      <c r="ZV42" s="18"/>
      <c r="ZW42" s="18"/>
      <c r="ZX42" s="18"/>
      <c r="ZY42" s="18"/>
      <c r="ZZ42" s="18"/>
      <c r="AAA42" s="18"/>
      <c r="AAB42" s="18"/>
      <c r="AAC42" s="18"/>
      <c r="AAD42" s="18"/>
      <c r="AAE42" s="18"/>
      <c r="AAF42" s="18"/>
      <c r="AAG42" s="18"/>
      <c r="AAH42" s="18"/>
      <c r="AAI42" s="18"/>
      <c r="AAJ42" s="18"/>
      <c r="AAK42" s="18"/>
      <c r="AAL42" s="18"/>
      <c r="AAM42" s="18"/>
      <c r="AAN42" s="18"/>
      <c r="AAO42" s="18"/>
      <c r="AAP42" s="18"/>
      <c r="AAQ42" s="18"/>
      <c r="AAR42" s="18"/>
      <c r="AAS42" s="18"/>
      <c r="AAT42" s="18"/>
      <c r="AAU42" s="18"/>
      <c r="AAV42" s="18"/>
      <c r="AAW42" s="18"/>
      <c r="AAX42" s="18"/>
      <c r="AAY42" s="18"/>
      <c r="AAZ42" s="18"/>
      <c r="ABA42" s="18"/>
      <c r="ABB42" s="18"/>
      <c r="ABC42" s="18"/>
      <c r="ABD42" s="18"/>
      <c r="ABE42" s="18"/>
      <c r="ABF42" s="18"/>
      <c r="ABG42" s="18"/>
      <c r="ABH42" s="18"/>
      <c r="ABI42" s="18"/>
      <c r="ABJ42" s="18"/>
      <c r="ABK42" s="18"/>
      <c r="ABL42" s="18"/>
      <c r="ABM42" s="18"/>
      <c r="ABN42" s="18"/>
      <c r="ABO42" s="18"/>
      <c r="ABP42" s="18"/>
      <c r="ABQ42" s="18"/>
      <c r="ABR42" s="18"/>
      <c r="ABS42" s="18"/>
      <c r="ABT42" s="18"/>
      <c r="ABU42" s="18"/>
      <c r="ABV42" s="18"/>
      <c r="ABW42" s="18"/>
      <c r="ABX42" s="18"/>
      <c r="ABY42" s="18"/>
      <c r="ABZ42" s="18"/>
      <c r="ACA42" s="18"/>
      <c r="ACB42" s="18"/>
      <c r="ACC42" s="18"/>
      <c r="ACD42" s="18"/>
      <c r="ACE42" s="18"/>
      <c r="ACF42" s="18"/>
      <c r="ACG42" s="18"/>
      <c r="ACH42" s="18"/>
      <c r="ACI42" s="18"/>
      <c r="ACJ42" s="18"/>
      <c r="ACK42" s="18"/>
      <c r="ACL42" s="18"/>
      <c r="ACM42" s="18"/>
      <c r="ACN42" s="18"/>
      <c r="ACO42" s="18"/>
      <c r="ACP42" s="18"/>
      <c r="ACQ42" s="18"/>
      <c r="ACR42" s="18"/>
      <c r="ACS42" s="18"/>
      <c r="ACT42" s="18"/>
      <c r="ACU42" s="18"/>
      <c r="ACV42" s="18"/>
      <c r="ACW42" s="18"/>
      <c r="ACX42" s="18"/>
      <c r="ACY42" s="18"/>
      <c r="ACZ42" s="18"/>
      <c r="ADA42" s="18"/>
      <c r="ADB42" s="18"/>
      <c r="ADC42" s="18"/>
      <c r="ADD42" s="18"/>
      <c r="ADE42" s="18"/>
      <c r="ADF42" s="18"/>
      <c r="ADG42" s="18"/>
      <c r="ADH42" s="18"/>
      <c r="ADI42" s="18"/>
      <c r="ADJ42" s="18"/>
      <c r="ADK42" s="18"/>
      <c r="ADL42" s="18"/>
      <c r="ADM42" s="18"/>
      <c r="ADN42" s="18"/>
      <c r="ADO42" s="18"/>
      <c r="ADP42" s="18"/>
      <c r="ADQ42" s="18"/>
      <c r="ADR42" s="18"/>
      <c r="ADS42" s="18"/>
      <c r="ADT42" s="18"/>
      <c r="ADU42" s="18"/>
      <c r="ADV42" s="18"/>
      <c r="ADW42" s="18"/>
      <c r="ADX42" s="18"/>
      <c r="ADY42" s="18"/>
      <c r="ADZ42" s="18"/>
      <c r="AEA42" s="18"/>
      <c r="AEB42" s="18"/>
      <c r="AEC42" s="18"/>
      <c r="AED42" s="18"/>
      <c r="AEE42" s="18"/>
      <c r="AEF42" s="18"/>
      <c r="AEG42" s="18"/>
      <c r="AEH42" s="18"/>
      <c r="AEI42" s="18"/>
      <c r="AEJ42" s="18"/>
      <c r="AEK42" s="18"/>
      <c r="AEL42" s="18"/>
      <c r="AEM42" s="18"/>
      <c r="AEN42" s="18"/>
      <c r="AEO42" s="18"/>
      <c r="AEP42" s="18"/>
      <c r="AEQ42" s="18"/>
      <c r="AER42" s="18"/>
      <c r="AES42" s="18"/>
      <c r="AET42" s="18"/>
      <c r="AEU42" s="18"/>
      <c r="AEV42" s="18"/>
      <c r="AEW42" s="18"/>
      <c r="AEX42" s="18"/>
      <c r="AEY42" s="18"/>
      <c r="AEZ42" s="18"/>
      <c r="AFA42" s="18"/>
      <c r="AFB42" s="18"/>
      <c r="AFC42" s="18"/>
      <c r="AFD42" s="18"/>
      <c r="AFE42" s="18"/>
      <c r="AFF42" s="18"/>
      <c r="AFG42" s="18"/>
      <c r="AFH42" s="18"/>
      <c r="AFI42" s="18"/>
      <c r="AFJ42" s="18"/>
      <c r="AFK42" s="18"/>
      <c r="AFL42" s="18"/>
      <c r="AFM42" s="18"/>
      <c r="AFN42" s="18"/>
      <c r="AFO42" s="18"/>
      <c r="AFP42" s="18"/>
      <c r="AFQ42" s="18"/>
      <c r="AFR42" s="18"/>
      <c r="AFS42" s="18"/>
      <c r="AFT42" s="18"/>
      <c r="AFU42" s="18"/>
      <c r="AFV42" s="18"/>
      <c r="AFW42" s="18"/>
      <c r="AFX42" s="18"/>
      <c r="AFY42" s="18"/>
      <c r="AFZ42" s="18"/>
      <c r="AGA42" s="18"/>
      <c r="AGB42" s="18"/>
      <c r="AGC42" s="18"/>
      <c r="AGD42" s="18"/>
      <c r="AGE42" s="18"/>
      <c r="AGF42" s="18"/>
      <c r="AGG42" s="18"/>
      <c r="AGH42" s="18"/>
      <c r="AGI42" s="18"/>
      <c r="AGJ42" s="18"/>
      <c r="AGK42" s="18"/>
      <c r="AGL42" s="18"/>
      <c r="AGM42" s="18"/>
      <c r="AGN42" s="18"/>
      <c r="AGO42" s="18"/>
      <c r="AGP42" s="18"/>
      <c r="AGQ42" s="18"/>
      <c r="AGR42" s="18"/>
      <c r="AGS42" s="18"/>
      <c r="AGT42" s="18"/>
      <c r="AGU42" s="18"/>
      <c r="AGV42" s="18"/>
      <c r="AGW42" s="18"/>
      <c r="AGX42" s="18"/>
      <c r="AGY42" s="18"/>
      <c r="AGZ42" s="18"/>
      <c r="AHA42" s="18"/>
      <c r="AHB42" s="18"/>
      <c r="AHC42" s="18"/>
      <c r="AHD42" s="18"/>
      <c r="AHE42" s="18"/>
      <c r="AHF42" s="18"/>
      <c r="AHG42" s="18"/>
      <c r="AHH42" s="18"/>
      <c r="AHI42" s="18"/>
      <c r="AHJ42" s="18"/>
      <c r="AHK42" s="18"/>
      <c r="AHL42" s="18"/>
      <c r="AHM42" s="18"/>
      <c r="AHN42" s="18"/>
      <c r="AHO42" s="18"/>
      <c r="AHP42" s="18"/>
      <c r="AHQ42" s="18"/>
      <c r="AHR42" s="18"/>
      <c r="AHS42" s="18"/>
      <c r="AHT42" s="18"/>
      <c r="AHU42" s="18"/>
      <c r="AHV42" s="18"/>
      <c r="AHW42" s="18"/>
      <c r="AHX42" s="18"/>
      <c r="AHY42" s="18"/>
      <c r="AHZ42" s="18"/>
      <c r="AIA42" s="18"/>
      <c r="AIB42" s="18"/>
      <c r="AIC42" s="18"/>
      <c r="AID42" s="18"/>
      <c r="AIE42" s="18"/>
      <c r="AIF42" s="18"/>
      <c r="AIG42" s="18"/>
      <c r="AIH42" s="18"/>
      <c r="AII42" s="18"/>
      <c r="AIJ42" s="18"/>
      <c r="AIK42" s="18"/>
      <c r="AIL42" s="18"/>
      <c r="AIM42" s="18"/>
      <c r="AIN42" s="18"/>
      <c r="AIO42" s="18"/>
      <c r="AIP42" s="18"/>
      <c r="AIQ42" s="18"/>
      <c r="AIR42" s="18"/>
      <c r="AIS42" s="18"/>
      <c r="AIT42" s="18"/>
      <c r="AIU42" s="18"/>
      <c r="AIV42" s="18"/>
      <c r="AIW42" s="18"/>
      <c r="AIX42" s="18"/>
      <c r="AIY42" s="18"/>
      <c r="AIZ42" s="18"/>
      <c r="AJA42" s="18"/>
      <c r="AJB42" s="18"/>
      <c r="AJC42" s="18"/>
      <c r="AJD42" s="18"/>
      <c r="AJE42" s="18"/>
      <c r="AJF42" s="18"/>
      <c r="AJG42" s="18"/>
      <c r="AJH42" s="18"/>
      <c r="AJI42" s="18"/>
      <c r="AJJ42" s="18"/>
      <c r="AJK42" s="18"/>
      <c r="AJL42" s="18"/>
      <c r="AJM42" s="18"/>
      <c r="AJN42" s="18"/>
      <c r="AJO42" s="18"/>
      <c r="AJP42" s="18"/>
      <c r="AJQ42" s="18"/>
      <c r="AJR42" s="18"/>
      <c r="AJS42" s="18"/>
      <c r="AJT42" s="18"/>
      <c r="AJU42" s="18"/>
      <c r="AJV42" s="18"/>
      <c r="AJW42" s="18"/>
      <c r="AJX42" s="18"/>
      <c r="AJY42" s="18"/>
      <c r="AJZ42" s="18"/>
      <c r="AKA42" s="18"/>
      <c r="AKB42" s="18"/>
      <c r="AKC42" s="18"/>
      <c r="AKD42" s="18"/>
      <c r="AKE42" s="18"/>
      <c r="AKF42" s="18"/>
      <c r="AKG42" s="18"/>
      <c r="AKH42" s="18"/>
      <c r="AKI42" s="18"/>
      <c r="AKJ42" s="18"/>
      <c r="AKK42" s="18"/>
      <c r="AKL42" s="18"/>
      <c r="AKM42" s="18"/>
      <c r="AKN42" s="18"/>
      <c r="AKO42" s="18"/>
      <c r="AKP42" s="18"/>
      <c r="AKQ42" s="18"/>
      <c r="AKR42" s="18"/>
      <c r="AKS42" s="18"/>
      <c r="AKT42" s="18"/>
      <c r="AKU42" s="18"/>
      <c r="AKV42" s="18"/>
      <c r="AKW42" s="18"/>
      <c r="AKX42" s="18"/>
      <c r="AKY42" s="18"/>
      <c r="AKZ42" s="18"/>
      <c r="ALA42" s="18"/>
      <c r="ALB42" s="18"/>
      <c r="ALC42" s="18"/>
      <c r="ALD42" s="18"/>
      <c r="ALE42" s="18"/>
      <c r="ALF42" s="18"/>
      <c r="ALG42" s="18"/>
      <c r="ALH42" s="18"/>
      <c r="ALI42" s="18"/>
      <c r="ALJ42" s="18"/>
      <c r="ALK42" s="18"/>
      <c r="ALL42" s="18"/>
      <c r="ALM42" s="18"/>
      <c r="ALN42" s="18"/>
      <c r="ALO42" s="18"/>
      <c r="ALP42" s="18"/>
      <c r="ALQ42" s="18"/>
      <c r="ALR42" s="18"/>
      <c r="ALS42" s="18"/>
      <c r="ALT42" s="18"/>
      <c r="ALU42" s="18"/>
      <c r="ALV42" s="18"/>
      <c r="ALW42" s="18"/>
      <c r="ALX42" s="18"/>
      <c r="ALY42" s="18"/>
      <c r="ALZ42" s="18"/>
      <c r="AMA42" s="18"/>
      <c r="AMB42" s="18"/>
      <c r="AMC42" s="18"/>
      <c r="AMD42" s="18"/>
      <c r="AME42" s="18"/>
      <c r="AMF42" s="18"/>
      <c r="AMG42" s="18"/>
      <c r="AMH42" s="18"/>
      <c r="AMI42" s="18"/>
      <c r="AMJ42" s="18"/>
      <c r="AMK42" s="18"/>
      <c r="AML42" s="18"/>
      <c r="AMM42" s="18"/>
      <c r="AMN42" s="18"/>
      <c r="AMO42" s="18"/>
      <c r="AMP42" s="18"/>
      <c r="AMQ42" s="18"/>
      <c r="AMR42" s="18"/>
      <c r="AMS42" s="18"/>
      <c r="AMT42" s="18"/>
      <c r="AMU42" s="18"/>
      <c r="AMV42" s="18"/>
      <c r="AMW42" s="18"/>
      <c r="AMX42" s="18"/>
      <c r="AMY42" s="18"/>
      <c r="AMZ42" s="18"/>
      <c r="ANA42" s="18"/>
      <c r="ANB42" s="18"/>
      <c r="ANC42" s="18"/>
      <c r="AND42" s="18"/>
      <c r="ANE42" s="18"/>
      <c r="ANF42" s="18"/>
      <c r="ANG42" s="18"/>
      <c r="ANH42" s="18"/>
      <c r="ANI42" s="18"/>
      <c r="ANJ42" s="18"/>
      <c r="ANK42" s="18"/>
      <c r="ANL42" s="18"/>
      <c r="ANM42" s="18"/>
      <c r="ANN42" s="18"/>
      <c r="ANO42" s="18"/>
      <c r="ANP42" s="18"/>
      <c r="ANQ42" s="18"/>
      <c r="ANR42" s="18"/>
      <c r="ANS42" s="18"/>
      <c r="ANT42" s="18"/>
      <c r="ANU42" s="18"/>
      <c r="ANV42" s="18"/>
      <c r="ANW42" s="18"/>
      <c r="ANX42" s="18"/>
      <c r="ANY42" s="18"/>
      <c r="ANZ42" s="18"/>
      <c r="AOA42" s="18"/>
      <c r="AOB42" s="18"/>
      <c r="AOC42" s="18"/>
      <c r="AOD42" s="18"/>
      <c r="AOE42" s="18"/>
      <c r="AOF42" s="18"/>
      <c r="AOG42" s="18"/>
      <c r="AOH42" s="18"/>
      <c r="AOI42" s="18"/>
      <c r="AOJ42" s="18"/>
      <c r="AOK42" s="18"/>
      <c r="AOL42" s="18"/>
      <c r="AOM42" s="18"/>
      <c r="AON42" s="18"/>
      <c r="AOO42" s="18"/>
      <c r="AOP42" s="18"/>
      <c r="AOQ42" s="18"/>
      <c r="AOR42" s="18"/>
      <c r="AOS42" s="18"/>
      <c r="AOT42" s="18"/>
      <c r="AOU42" s="18"/>
      <c r="AOV42" s="18"/>
      <c r="AOW42" s="18"/>
      <c r="AOX42" s="18"/>
      <c r="AOY42" s="18"/>
      <c r="AOZ42" s="18"/>
      <c r="APA42" s="18"/>
      <c r="APB42" s="18"/>
      <c r="APC42" s="18"/>
      <c r="APD42" s="18"/>
      <c r="APE42" s="18"/>
      <c r="APF42" s="18"/>
      <c r="APG42" s="18"/>
      <c r="APH42" s="18"/>
      <c r="API42" s="18"/>
      <c r="APJ42" s="18"/>
      <c r="APK42" s="18"/>
      <c r="APL42" s="18"/>
      <c r="APM42" s="18"/>
      <c r="APN42" s="18"/>
      <c r="APO42" s="18"/>
      <c r="APP42" s="18"/>
      <c r="APQ42" s="18"/>
      <c r="APR42" s="18"/>
      <c r="APS42" s="18"/>
      <c r="APT42" s="18"/>
      <c r="APU42" s="18"/>
      <c r="APV42" s="18"/>
      <c r="APW42" s="18"/>
      <c r="APX42" s="18"/>
      <c r="APY42" s="18"/>
      <c r="APZ42" s="18"/>
      <c r="AQA42" s="18"/>
      <c r="AQB42" s="18"/>
      <c r="AQC42" s="18"/>
      <c r="AQD42" s="18"/>
      <c r="AQE42" s="18"/>
      <c r="AQF42" s="18"/>
      <c r="AQG42" s="18"/>
      <c r="AQH42" s="18"/>
      <c r="AQI42" s="18"/>
      <c r="AQJ42" s="18"/>
      <c r="AQK42" s="18"/>
      <c r="AQL42" s="18"/>
      <c r="AQM42" s="18"/>
      <c r="AQN42" s="18"/>
      <c r="AQO42" s="18"/>
      <c r="AQP42" s="18"/>
      <c r="AQQ42" s="18"/>
      <c r="AQR42" s="18"/>
      <c r="AQS42" s="18"/>
      <c r="AQT42" s="18"/>
      <c r="AQU42" s="18"/>
      <c r="AQV42" s="18"/>
      <c r="AQW42" s="18"/>
      <c r="AQX42" s="18"/>
      <c r="AQY42" s="18"/>
      <c r="AQZ42" s="18"/>
      <c r="ARA42" s="18"/>
      <c r="ARB42" s="18"/>
      <c r="ARC42" s="18"/>
      <c r="ARD42" s="18"/>
      <c r="ARE42" s="18"/>
      <c r="ARF42" s="18"/>
      <c r="ARG42" s="18"/>
      <c r="ARH42" s="18"/>
      <c r="ARI42" s="18"/>
      <c r="ARJ42" s="18"/>
      <c r="ARK42" s="18"/>
      <c r="ARL42" s="18"/>
      <c r="ARM42" s="18"/>
      <c r="ARN42" s="18"/>
      <c r="ARO42" s="18"/>
      <c r="ARP42" s="18"/>
      <c r="ARQ42" s="18"/>
      <c r="ARR42" s="18"/>
      <c r="ARS42" s="18"/>
      <c r="ART42" s="18"/>
      <c r="ARU42" s="18"/>
      <c r="ARV42" s="18"/>
      <c r="ARW42" s="18"/>
      <c r="ARX42" s="18"/>
      <c r="ARY42" s="18"/>
      <c r="ARZ42" s="18"/>
      <c r="ASA42" s="18"/>
      <c r="ASB42" s="18"/>
      <c r="ASC42" s="18"/>
      <c r="ASD42" s="18"/>
      <c r="ASE42" s="18"/>
      <c r="ASF42" s="18"/>
      <c r="ASG42" s="18"/>
      <c r="ASH42" s="18"/>
      <c r="ASI42" s="18"/>
      <c r="ASJ42" s="18"/>
      <c r="ASK42" s="18"/>
      <c r="ASL42" s="18"/>
      <c r="ASM42" s="18"/>
      <c r="ASN42" s="18"/>
      <c r="ASO42" s="18"/>
      <c r="ASP42" s="18"/>
      <c r="ASQ42" s="18"/>
      <c r="ASR42" s="18"/>
      <c r="ASS42" s="18"/>
      <c r="AST42" s="18"/>
      <c r="ASU42" s="18"/>
      <c r="ASV42" s="18"/>
      <c r="ASW42" s="18"/>
      <c r="ASX42" s="18"/>
      <c r="ASY42" s="18"/>
      <c r="ASZ42" s="18"/>
      <c r="ATA42" s="18"/>
      <c r="ATB42" s="18"/>
      <c r="ATC42" s="18"/>
      <c r="ATD42" s="18"/>
      <c r="ATE42" s="18"/>
      <c r="ATF42" s="18"/>
      <c r="ATG42" s="18"/>
      <c r="ATH42" s="18"/>
      <c r="ATI42" s="18"/>
      <c r="ATJ42" s="18"/>
      <c r="ATK42" s="18"/>
      <c r="ATL42" s="18"/>
      <c r="ATM42" s="18"/>
      <c r="ATN42" s="18"/>
      <c r="ATO42" s="18"/>
      <c r="ATP42" s="18"/>
      <c r="ATQ42" s="18"/>
      <c r="ATR42" s="18"/>
      <c r="ATS42" s="18"/>
      <c r="ATT42" s="18"/>
      <c r="ATU42" s="18"/>
      <c r="ATV42" s="18"/>
      <c r="ATW42" s="18"/>
      <c r="ATX42" s="18"/>
      <c r="ATY42" s="18"/>
      <c r="ATZ42" s="18"/>
      <c r="AUA42" s="18"/>
      <c r="AUB42" s="18"/>
      <c r="AUC42" s="18"/>
      <c r="AUD42" s="18"/>
      <c r="AUE42" s="18"/>
      <c r="AUF42" s="18"/>
      <c r="AUG42" s="18"/>
      <c r="AUH42" s="18"/>
      <c r="AUI42" s="18"/>
      <c r="AUJ42" s="18"/>
      <c r="AUK42" s="18"/>
      <c r="AUL42" s="18"/>
      <c r="AUM42" s="18"/>
      <c r="AUN42" s="18"/>
      <c r="AUO42" s="18"/>
      <c r="AUP42" s="18"/>
      <c r="AUQ42" s="18"/>
      <c r="AUR42" s="18"/>
      <c r="AUS42" s="18"/>
      <c r="AUT42" s="18"/>
      <c r="AUU42" s="18"/>
      <c r="AUV42" s="18"/>
      <c r="AUW42" s="18"/>
      <c r="AUX42" s="18"/>
      <c r="AUY42" s="18"/>
      <c r="AUZ42" s="18"/>
      <c r="AVA42" s="18"/>
      <c r="AVB42" s="18"/>
      <c r="AVC42" s="18"/>
      <c r="AVD42" s="18"/>
      <c r="AVE42" s="18"/>
      <c r="AVF42" s="18"/>
      <c r="AVG42" s="18"/>
      <c r="AVH42" s="18"/>
      <c r="AVI42" s="18"/>
      <c r="AVJ42" s="18"/>
      <c r="AVK42" s="18"/>
      <c r="AVL42" s="18"/>
      <c r="AVM42" s="18"/>
      <c r="AVN42" s="18"/>
      <c r="AVO42" s="18"/>
      <c r="AVP42" s="18"/>
      <c r="AVQ42" s="18"/>
      <c r="AVR42" s="18"/>
      <c r="AVS42" s="18"/>
      <c r="AVT42" s="18"/>
      <c r="AVU42" s="18"/>
      <c r="AVV42" s="18"/>
      <c r="AVW42" s="18"/>
      <c r="AVX42" s="18"/>
      <c r="AVY42" s="18"/>
      <c r="AVZ42" s="18"/>
      <c r="AWA42" s="18"/>
      <c r="AWB42" s="18"/>
      <c r="AWC42" s="18"/>
      <c r="AWD42" s="18"/>
      <c r="AWE42" s="18"/>
      <c r="AWF42" s="18"/>
      <c r="AWG42" s="18"/>
      <c r="AWH42" s="18"/>
      <c r="AWI42" s="18"/>
      <c r="AWJ42" s="18"/>
      <c r="AWK42" s="18"/>
      <c r="AWL42" s="18"/>
      <c r="AWM42" s="18"/>
      <c r="AWN42" s="18"/>
      <c r="AWO42" s="18"/>
      <c r="AWP42" s="18"/>
      <c r="AWQ42" s="18"/>
      <c r="AWR42" s="18"/>
      <c r="AWS42" s="18"/>
      <c r="AWT42" s="18"/>
      <c r="AWU42" s="18"/>
      <c r="AWV42" s="18"/>
      <c r="AWW42" s="18"/>
      <c r="AWX42" s="18"/>
      <c r="AWY42" s="18"/>
      <c r="AWZ42" s="18"/>
      <c r="AXA42" s="18"/>
      <c r="AXB42" s="18"/>
      <c r="AXC42" s="18"/>
      <c r="AXD42" s="18"/>
      <c r="AXE42" s="18"/>
      <c r="AXF42" s="18"/>
      <c r="AXG42" s="18"/>
      <c r="AXH42" s="18"/>
      <c r="AXI42" s="18"/>
      <c r="AXJ42" s="18"/>
      <c r="AXK42" s="18"/>
      <c r="AXL42" s="18"/>
      <c r="AXM42" s="18"/>
      <c r="AXN42" s="18"/>
      <c r="AXO42" s="18"/>
      <c r="AXP42" s="18"/>
      <c r="AXQ42" s="18"/>
      <c r="AXR42" s="18"/>
      <c r="AXS42" s="18"/>
      <c r="AXT42" s="18"/>
      <c r="AXU42" s="18"/>
      <c r="AXV42" s="18"/>
      <c r="AXW42" s="18"/>
      <c r="AXX42" s="18"/>
      <c r="AXY42" s="18"/>
      <c r="AXZ42" s="18"/>
      <c r="AYA42" s="18"/>
      <c r="AYB42" s="18"/>
      <c r="AYC42" s="18"/>
      <c r="AYD42" s="18"/>
      <c r="AYE42" s="18"/>
      <c r="AYF42" s="18"/>
      <c r="AYG42" s="18"/>
      <c r="AYH42" s="18"/>
      <c r="AYI42" s="18"/>
      <c r="AYJ42" s="18"/>
      <c r="AYK42" s="18"/>
      <c r="AYL42" s="18"/>
      <c r="AYM42" s="18"/>
      <c r="AYN42" s="18"/>
      <c r="AYO42" s="18"/>
      <c r="AYP42" s="18"/>
      <c r="AYQ42" s="18"/>
      <c r="AYR42" s="18"/>
      <c r="AYS42" s="18"/>
      <c r="AYT42" s="18"/>
      <c r="AYU42" s="18"/>
      <c r="AYV42" s="18"/>
      <c r="AYW42" s="18"/>
      <c r="AYX42" s="18"/>
      <c r="AYY42" s="18"/>
      <c r="AYZ42" s="18"/>
      <c r="AZA42" s="18"/>
      <c r="AZB42" s="18"/>
      <c r="AZC42" s="18"/>
      <c r="AZD42" s="18"/>
      <c r="AZE42" s="18"/>
      <c r="AZF42" s="18"/>
      <c r="AZG42" s="18"/>
      <c r="AZH42" s="18"/>
      <c r="AZI42" s="18"/>
      <c r="AZJ42" s="18"/>
      <c r="AZK42" s="18"/>
      <c r="AZL42" s="18"/>
      <c r="AZM42" s="18"/>
      <c r="AZN42" s="18"/>
      <c r="AZO42" s="18"/>
      <c r="AZP42" s="18"/>
      <c r="AZQ42" s="18"/>
      <c r="AZR42" s="18"/>
      <c r="AZS42" s="18"/>
      <c r="AZT42" s="18"/>
      <c r="AZU42" s="18"/>
      <c r="AZV42" s="18"/>
      <c r="AZW42" s="18"/>
      <c r="AZX42" s="18"/>
      <c r="AZY42" s="18"/>
      <c r="AZZ42" s="18"/>
      <c r="BAA42" s="18"/>
      <c r="BAB42" s="18"/>
      <c r="BAC42" s="18"/>
      <c r="BAD42" s="18"/>
      <c r="BAE42" s="18"/>
      <c r="BAF42" s="18"/>
      <c r="BAG42" s="18"/>
      <c r="BAH42" s="18"/>
      <c r="BAI42" s="18"/>
      <c r="BAJ42" s="18"/>
      <c r="BAK42" s="18"/>
      <c r="BAL42" s="18"/>
      <c r="BAM42" s="18"/>
      <c r="BAN42" s="18"/>
      <c r="BAO42" s="18"/>
      <c r="BAP42" s="18"/>
      <c r="BAQ42" s="18"/>
      <c r="BAR42" s="18"/>
      <c r="BAS42" s="18"/>
      <c r="BAT42" s="18"/>
      <c r="BAU42" s="18"/>
      <c r="BAV42" s="18"/>
      <c r="BAW42" s="18"/>
      <c r="BAX42" s="18"/>
      <c r="BAY42" s="18"/>
      <c r="BAZ42" s="18"/>
      <c r="BBA42" s="18"/>
      <c r="BBB42" s="18"/>
      <c r="BBC42" s="18"/>
      <c r="BBD42" s="18"/>
      <c r="BBE42" s="18"/>
      <c r="BBF42" s="18"/>
      <c r="BBG42" s="18"/>
      <c r="BBH42" s="18"/>
      <c r="BBI42" s="18"/>
      <c r="BBJ42" s="18"/>
      <c r="BBK42" s="18"/>
      <c r="BBL42" s="18"/>
      <c r="BBM42" s="18"/>
      <c r="BBN42" s="18"/>
      <c r="BBO42" s="18"/>
      <c r="BBP42" s="18"/>
      <c r="BBQ42" s="18"/>
      <c r="BBR42" s="18"/>
      <c r="BBS42" s="18"/>
      <c r="BBT42" s="18"/>
      <c r="BBU42" s="18"/>
      <c r="BBV42" s="18"/>
      <c r="BBW42" s="18"/>
      <c r="BBX42" s="18"/>
      <c r="BBY42" s="18"/>
      <c r="BBZ42" s="18"/>
      <c r="BCA42" s="18"/>
      <c r="BCB42" s="18"/>
      <c r="BCC42" s="18"/>
      <c r="BCD42" s="18"/>
      <c r="BCE42" s="18"/>
      <c r="BCF42" s="18"/>
      <c r="BCG42" s="18"/>
      <c r="BCH42" s="18"/>
      <c r="BCI42" s="18"/>
      <c r="BCJ42" s="18"/>
      <c r="BCK42" s="18"/>
      <c r="BCL42" s="18"/>
      <c r="BCM42" s="18"/>
      <c r="BCN42" s="18"/>
      <c r="BCO42" s="18"/>
      <c r="BCP42" s="18"/>
      <c r="BCQ42" s="18"/>
      <c r="BCR42" s="18"/>
      <c r="BCS42" s="18"/>
      <c r="BCT42" s="18"/>
      <c r="BCU42" s="18"/>
      <c r="BCV42" s="18"/>
      <c r="BCW42" s="18"/>
      <c r="BCX42" s="18"/>
      <c r="BCY42" s="18"/>
      <c r="BCZ42" s="18"/>
      <c r="BDA42" s="18"/>
      <c r="BDB42" s="18"/>
      <c r="BDC42" s="18"/>
      <c r="BDD42" s="18"/>
      <c r="BDE42" s="18"/>
      <c r="BDF42" s="18"/>
      <c r="BDG42" s="18"/>
      <c r="BDH42" s="18"/>
      <c r="BDI42" s="18"/>
      <c r="BDJ42" s="18"/>
      <c r="BDK42" s="18"/>
      <c r="BDL42" s="18"/>
      <c r="BDM42" s="18"/>
      <c r="BDN42" s="18"/>
      <c r="BDO42" s="18"/>
      <c r="BDP42" s="18"/>
      <c r="BDQ42" s="18"/>
      <c r="BDR42" s="18"/>
      <c r="BDS42" s="18"/>
      <c r="BDT42" s="18"/>
      <c r="BDU42" s="18"/>
      <c r="BDV42" s="18"/>
      <c r="BDW42" s="18"/>
      <c r="BDX42" s="18"/>
      <c r="BDY42" s="18"/>
      <c r="BDZ42" s="18"/>
      <c r="BEA42" s="18"/>
      <c r="BEB42" s="18"/>
      <c r="BEC42" s="18"/>
      <c r="BED42" s="18"/>
      <c r="BEE42" s="18"/>
      <c r="BEF42" s="18"/>
      <c r="BEG42" s="18"/>
      <c r="BEH42" s="18"/>
      <c r="BEI42" s="18"/>
      <c r="BEJ42" s="18"/>
      <c r="BEK42" s="18"/>
      <c r="BEL42" s="18"/>
      <c r="BEM42" s="18"/>
      <c r="BEN42" s="18"/>
      <c r="BEO42" s="18"/>
      <c r="BEP42" s="18"/>
      <c r="BEQ42" s="18"/>
      <c r="BER42" s="18"/>
      <c r="BES42" s="18"/>
      <c r="BET42" s="18"/>
      <c r="BEU42" s="18"/>
      <c r="BEV42" s="18"/>
      <c r="BEW42" s="18"/>
      <c r="BEX42" s="18"/>
      <c r="BEY42" s="18"/>
      <c r="BEZ42" s="18"/>
      <c r="BFA42" s="18"/>
      <c r="BFB42" s="18"/>
      <c r="BFC42" s="18"/>
      <c r="BFD42" s="18"/>
      <c r="BFE42" s="18"/>
      <c r="BFF42" s="18"/>
      <c r="BFG42" s="18"/>
      <c r="BFH42" s="18"/>
      <c r="BFI42" s="18"/>
      <c r="BFJ42" s="18"/>
      <c r="BFK42" s="18"/>
      <c r="BFL42" s="18"/>
      <c r="BFM42" s="18"/>
      <c r="BFN42" s="18"/>
      <c r="BFO42" s="18"/>
      <c r="BFP42" s="18"/>
      <c r="BFQ42" s="18"/>
      <c r="BFR42" s="18"/>
      <c r="BFS42" s="18"/>
      <c r="BFT42" s="18"/>
      <c r="BFU42" s="18"/>
      <c r="BFV42" s="18"/>
      <c r="BFW42" s="18"/>
      <c r="BFX42" s="18"/>
      <c r="BFY42" s="18"/>
      <c r="BFZ42" s="18"/>
      <c r="BGA42" s="18"/>
      <c r="BGB42" s="18"/>
      <c r="BGC42" s="18"/>
      <c r="BGD42" s="18"/>
      <c r="BGE42" s="18"/>
      <c r="BGF42" s="18"/>
      <c r="BGG42" s="18"/>
      <c r="BGH42" s="18"/>
      <c r="BGI42" s="18"/>
      <c r="BGJ42" s="18"/>
      <c r="BGK42" s="18"/>
      <c r="BGL42" s="18"/>
      <c r="BGM42" s="18"/>
      <c r="BGN42" s="18"/>
      <c r="BGO42" s="18"/>
      <c r="BGP42" s="18"/>
      <c r="BGQ42" s="18"/>
      <c r="BGR42" s="18"/>
      <c r="BGS42" s="18"/>
      <c r="BGT42" s="18"/>
      <c r="BGU42" s="18"/>
      <c r="BGV42" s="18"/>
      <c r="BGW42" s="18"/>
      <c r="BGX42" s="18"/>
      <c r="BGY42" s="18"/>
      <c r="BGZ42" s="18"/>
      <c r="BHA42" s="18"/>
      <c r="BHB42" s="18"/>
      <c r="BHC42" s="18"/>
      <c r="BHD42" s="18"/>
      <c r="BHE42" s="18"/>
      <c r="BHF42" s="18"/>
      <c r="BHG42" s="18"/>
      <c r="BHH42" s="18"/>
      <c r="BHI42" s="18"/>
      <c r="BHJ42" s="18"/>
      <c r="BHK42" s="18"/>
      <c r="BHL42" s="18"/>
      <c r="BHM42" s="18"/>
      <c r="BHN42" s="18"/>
      <c r="BHO42" s="18"/>
      <c r="BHP42" s="18"/>
      <c r="BHQ42" s="18"/>
      <c r="BHR42" s="18"/>
      <c r="BHS42" s="18"/>
      <c r="BHT42" s="18"/>
      <c r="BHU42" s="18"/>
      <c r="BHV42" s="18"/>
      <c r="BHW42" s="18"/>
      <c r="BHX42" s="18"/>
      <c r="BHY42" s="18"/>
      <c r="BHZ42" s="18"/>
      <c r="BIA42" s="18"/>
      <c r="BIB42" s="18"/>
      <c r="BIC42" s="18"/>
      <c r="BID42" s="18"/>
      <c r="BIE42" s="18"/>
      <c r="BIF42" s="18"/>
      <c r="BIG42" s="18"/>
      <c r="BIH42" s="18"/>
      <c r="BII42" s="18"/>
      <c r="BIJ42" s="18"/>
      <c r="BIK42" s="18"/>
      <c r="BIL42" s="18"/>
      <c r="BIM42" s="18"/>
      <c r="BIN42" s="18"/>
      <c r="BIO42" s="18"/>
      <c r="BIP42" s="18"/>
      <c r="BIQ42" s="18"/>
      <c r="BIR42" s="18"/>
      <c r="BIS42" s="18"/>
      <c r="BIT42" s="18"/>
      <c r="BIU42" s="18"/>
      <c r="BIV42" s="18"/>
      <c r="BIW42" s="18"/>
      <c r="BIX42" s="18"/>
      <c r="BIY42" s="18"/>
      <c r="BIZ42" s="18"/>
      <c r="BJA42" s="18"/>
      <c r="BJB42" s="18"/>
      <c r="BJC42" s="18"/>
      <c r="BJD42" s="18"/>
      <c r="BJE42" s="18"/>
      <c r="BJF42" s="18"/>
      <c r="BJG42" s="18"/>
      <c r="BJH42" s="18"/>
      <c r="BJI42" s="18"/>
      <c r="BJJ42" s="18"/>
      <c r="BJK42" s="18"/>
      <c r="BJL42" s="18"/>
      <c r="BJM42" s="18"/>
      <c r="BJN42" s="18"/>
      <c r="BJO42" s="18"/>
      <c r="BJP42" s="18"/>
      <c r="BJQ42" s="18"/>
      <c r="BJR42" s="18"/>
      <c r="BJS42" s="18"/>
      <c r="BJT42" s="18"/>
      <c r="BJU42" s="18"/>
      <c r="BJV42" s="18"/>
      <c r="BJW42" s="18"/>
      <c r="BJX42" s="18"/>
      <c r="BJY42" s="18"/>
      <c r="BJZ42" s="18"/>
      <c r="BKA42" s="18"/>
      <c r="BKB42" s="18"/>
      <c r="BKC42" s="18"/>
      <c r="BKD42" s="18"/>
      <c r="BKE42" s="18"/>
      <c r="BKF42" s="18"/>
      <c r="BKG42" s="18"/>
      <c r="BKH42" s="18"/>
      <c r="BKI42" s="18"/>
      <c r="BKJ42" s="18"/>
      <c r="BKK42" s="18"/>
      <c r="BKL42" s="18"/>
      <c r="BKM42" s="18"/>
      <c r="BKN42" s="18"/>
      <c r="BKO42" s="18"/>
      <c r="BKP42" s="18"/>
      <c r="BKQ42" s="18"/>
      <c r="BKR42" s="18"/>
      <c r="BKS42" s="18"/>
      <c r="BKT42" s="18"/>
      <c r="BKU42" s="18"/>
      <c r="BKV42" s="18"/>
      <c r="BKW42" s="18"/>
      <c r="BKX42" s="18"/>
      <c r="BKY42" s="18"/>
      <c r="BKZ42" s="18"/>
      <c r="BLA42" s="18"/>
      <c r="BLB42" s="18"/>
      <c r="BLC42" s="18"/>
      <c r="BLD42" s="18"/>
      <c r="BLE42" s="18"/>
      <c r="BLF42" s="18"/>
      <c r="BLG42" s="18"/>
      <c r="BLH42" s="18"/>
      <c r="BLI42" s="18"/>
      <c r="BLJ42" s="18"/>
      <c r="BLK42" s="18"/>
      <c r="BLL42" s="18"/>
      <c r="BLM42" s="18"/>
      <c r="BLN42" s="18"/>
      <c r="BLO42" s="18"/>
      <c r="BLP42" s="18"/>
      <c r="BLQ42" s="18"/>
      <c r="BLR42" s="18"/>
      <c r="BLS42" s="18"/>
      <c r="BLT42" s="18"/>
      <c r="BLU42" s="18"/>
      <c r="BLV42" s="18"/>
      <c r="BLW42" s="18"/>
      <c r="BLX42" s="18"/>
      <c r="BLY42" s="18"/>
      <c r="BLZ42" s="18"/>
      <c r="BMA42" s="18"/>
      <c r="BMB42" s="18"/>
      <c r="BMC42" s="18"/>
      <c r="BMD42" s="18"/>
      <c r="BME42" s="18"/>
      <c r="BMF42" s="18"/>
      <c r="BMG42" s="18"/>
      <c r="BMH42" s="18"/>
      <c r="BMI42" s="18"/>
      <c r="BMJ42" s="18"/>
      <c r="BMK42" s="18"/>
      <c r="BML42" s="18"/>
      <c r="BMM42" s="18"/>
      <c r="BMN42" s="18"/>
      <c r="BMO42" s="18"/>
      <c r="BMP42" s="18"/>
      <c r="BMQ42" s="18"/>
      <c r="BMR42" s="18"/>
      <c r="BMS42" s="18"/>
      <c r="BMT42" s="18"/>
    </row>
    <row r="43" spans="1:1710" s="115" customFormat="1" ht="16.149999999999999" customHeight="1" x14ac:dyDescent="0.2">
      <c r="A43" s="293" t="s">
        <v>305</v>
      </c>
      <c r="B43" s="298">
        <v>557</v>
      </c>
      <c r="C43" s="348"/>
      <c r="D43" s="32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c r="AEY43" s="18"/>
      <c r="AEZ43" s="18"/>
      <c r="AFA43" s="18"/>
      <c r="AFB43" s="18"/>
      <c r="AFC43" s="18"/>
      <c r="AFD43" s="18"/>
      <c r="AFE43" s="18"/>
      <c r="AFF43" s="18"/>
      <c r="AFG43" s="18"/>
      <c r="AFH43" s="18"/>
      <c r="AFI43" s="18"/>
      <c r="AFJ43" s="18"/>
      <c r="AFK43" s="18"/>
      <c r="AFL43" s="18"/>
      <c r="AFM43" s="18"/>
      <c r="AFN43" s="18"/>
      <c r="AFO43" s="18"/>
      <c r="AFP43" s="18"/>
      <c r="AFQ43" s="18"/>
      <c r="AFR43" s="18"/>
      <c r="AFS43" s="18"/>
      <c r="AFT43" s="18"/>
      <c r="AFU43" s="18"/>
      <c r="AFV43" s="18"/>
      <c r="AFW43" s="18"/>
      <c r="AFX43" s="18"/>
      <c r="AFY43" s="18"/>
      <c r="AFZ43" s="18"/>
      <c r="AGA43" s="18"/>
      <c r="AGB43" s="18"/>
      <c r="AGC43" s="18"/>
      <c r="AGD43" s="18"/>
      <c r="AGE43" s="18"/>
      <c r="AGF43" s="18"/>
      <c r="AGG43" s="18"/>
      <c r="AGH43" s="18"/>
      <c r="AGI43" s="18"/>
      <c r="AGJ43" s="18"/>
      <c r="AGK43" s="18"/>
      <c r="AGL43" s="18"/>
      <c r="AGM43" s="18"/>
      <c r="AGN43" s="18"/>
      <c r="AGO43" s="18"/>
      <c r="AGP43" s="18"/>
      <c r="AGQ43" s="18"/>
      <c r="AGR43" s="18"/>
      <c r="AGS43" s="18"/>
      <c r="AGT43" s="18"/>
      <c r="AGU43" s="18"/>
      <c r="AGV43" s="18"/>
      <c r="AGW43" s="18"/>
      <c r="AGX43" s="18"/>
      <c r="AGY43" s="18"/>
      <c r="AGZ43" s="18"/>
      <c r="AHA43" s="18"/>
      <c r="AHB43" s="18"/>
      <c r="AHC43" s="18"/>
      <c r="AHD43" s="18"/>
      <c r="AHE43" s="18"/>
      <c r="AHF43" s="18"/>
      <c r="AHG43" s="18"/>
      <c r="AHH43" s="18"/>
      <c r="AHI43" s="18"/>
      <c r="AHJ43" s="18"/>
      <c r="AHK43" s="18"/>
      <c r="AHL43" s="18"/>
      <c r="AHM43" s="18"/>
      <c r="AHN43" s="18"/>
      <c r="AHO43" s="18"/>
      <c r="AHP43" s="18"/>
      <c r="AHQ43" s="18"/>
      <c r="AHR43" s="18"/>
      <c r="AHS43" s="18"/>
      <c r="AHT43" s="18"/>
      <c r="AHU43" s="18"/>
      <c r="AHV43" s="18"/>
      <c r="AHW43" s="18"/>
      <c r="AHX43" s="18"/>
      <c r="AHY43" s="18"/>
      <c r="AHZ43" s="18"/>
      <c r="AIA43" s="18"/>
      <c r="AIB43" s="18"/>
      <c r="AIC43" s="18"/>
      <c r="AID43" s="18"/>
      <c r="AIE43" s="18"/>
      <c r="AIF43" s="18"/>
      <c r="AIG43" s="18"/>
      <c r="AIH43" s="18"/>
      <c r="AII43" s="18"/>
      <c r="AIJ43" s="18"/>
      <c r="AIK43" s="18"/>
      <c r="AIL43" s="18"/>
      <c r="AIM43" s="18"/>
      <c r="AIN43" s="18"/>
      <c r="AIO43" s="18"/>
      <c r="AIP43" s="18"/>
      <c r="AIQ43" s="18"/>
      <c r="AIR43" s="18"/>
      <c r="AIS43" s="18"/>
      <c r="AIT43" s="18"/>
      <c r="AIU43" s="18"/>
      <c r="AIV43" s="18"/>
      <c r="AIW43" s="18"/>
      <c r="AIX43" s="18"/>
      <c r="AIY43" s="18"/>
      <c r="AIZ43" s="18"/>
      <c r="AJA43" s="18"/>
      <c r="AJB43" s="18"/>
      <c r="AJC43" s="18"/>
      <c r="AJD43" s="18"/>
      <c r="AJE43" s="18"/>
      <c r="AJF43" s="18"/>
      <c r="AJG43" s="18"/>
      <c r="AJH43" s="18"/>
      <c r="AJI43" s="18"/>
      <c r="AJJ43" s="18"/>
      <c r="AJK43" s="18"/>
      <c r="AJL43" s="18"/>
      <c r="AJM43" s="18"/>
      <c r="AJN43" s="18"/>
      <c r="AJO43" s="18"/>
      <c r="AJP43" s="18"/>
      <c r="AJQ43" s="18"/>
      <c r="AJR43" s="18"/>
      <c r="AJS43" s="18"/>
      <c r="AJT43" s="18"/>
      <c r="AJU43" s="18"/>
      <c r="AJV43" s="18"/>
      <c r="AJW43" s="18"/>
      <c r="AJX43" s="18"/>
      <c r="AJY43" s="18"/>
      <c r="AJZ43" s="18"/>
      <c r="AKA43" s="18"/>
      <c r="AKB43" s="18"/>
      <c r="AKC43" s="18"/>
      <c r="AKD43" s="18"/>
      <c r="AKE43" s="18"/>
      <c r="AKF43" s="18"/>
      <c r="AKG43" s="18"/>
      <c r="AKH43" s="18"/>
      <c r="AKI43" s="18"/>
      <c r="AKJ43" s="18"/>
      <c r="AKK43" s="18"/>
      <c r="AKL43" s="18"/>
      <c r="AKM43" s="18"/>
      <c r="AKN43" s="18"/>
      <c r="AKO43" s="18"/>
      <c r="AKP43" s="18"/>
      <c r="AKQ43" s="18"/>
      <c r="AKR43" s="18"/>
      <c r="AKS43" s="18"/>
      <c r="AKT43" s="18"/>
      <c r="AKU43" s="18"/>
      <c r="AKV43" s="18"/>
      <c r="AKW43" s="18"/>
      <c r="AKX43" s="18"/>
      <c r="AKY43" s="18"/>
      <c r="AKZ43" s="18"/>
      <c r="ALA43" s="18"/>
      <c r="ALB43" s="18"/>
      <c r="ALC43" s="18"/>
      <c r="ALD43" s="18"/>
      <c r="ALE43" s="18"/>
      <c r="ALF43" s="18"/>
      <c r="ALG43" s="18"/>
      <c r="ALH43" s="18"/>
      <c r="ALI43" s="18"/>
      <c r="ALJ43" s="18"/>
      <c r="ALK43" s="18"/>
      <c r="ALL43" s="18"/>
      <c r="ALM43" s="18"/>
      <c r="ALN43" s="18"/>
      <c r="ALO43" s="18"/>
      <c r="ALP43" s="18"/>
      <c r="ALQ43" s="18"/>
      <c r="ALR43" s="18"/>
      <c r="ALS43" s="18"/>
      <c r="ALT43" s="18"/>
      <c r="ALU43" s="18"/>
      <c r="ALV43" s="18"/>
      <c r="ALW43" s="18"/>
      <c r="ALX43" s="18"/>
      <c r="ALY43" s="18"/>
      <c r="ALZ43" s="18"/>
      <c r="AMA43" s="18"/>
      <c r="AMB43" s="18"/>
      <c r="AMC43" s="18"/>
      <c r="AMD43" s="18"/>
      <c r="AME43" s="18"/>
      <c r="AMF43" s="18"/>
      <c r="AMG43" s="18"/>
      <c r="AMH43" s="18"/>
      <c r="AMI43" s="18"/>
      <c r="AMJ43" s="18"/>
      <c r="AMK43" s="18"/>
      <c r="AML43" s="18"/>
      <c r="AMM43" s="18"/>
      <c r="AMN43" s="18"/>
      <c r="AMO43" s="18"/>
      <c r="AMP43" s="18"/>
      <c r="AMQ43" s="18"/>
      <c r="AMR43" s="18"/>
      <c r="AMS43" s="18"/>
      <c r="AMT43" s="18"/>
      <c r="AMU43" s="18"/>
      <c r="AMV43" s="18"/>
      <c r="AMW43" s="18"/>
      <c r="AMX43" s="18"/>
      <c r="AMY43" s="18"/>
      <c r="AMZ43" s="18"/>
      <c r="ANA43" s="18"/>
      <c r="ANB43" s="18"/>
      <c r="ANC43" s="18"/>
      <c r="AND43" s="18"/>
      <c r="ANE43" s="18"/>
      <c r="ANF43" s="18"/>
      <c r="ANG43" s="18"/>
      <c r="ANH43" s="18"/>
      <c r="ANI43" s="18"/>
      <c r="ANJ43" s="18"/>
      <c r="ANK43" s="18"/>
      <c r="ANL43" s="18"/>
      <c r="ANM43" s="18"/>
      <c r="ANN43" s="18"/>
      <c r="ANO43" s="18"/>
      <c r="ANP43" s="18"/>
      <c r="ANQ43" s="18"/>
      <c r="ANR43" s="18"/>
      <c r="ANS43" s="18"/>
      <c r="ANT43" s="18"/>
      <c r="ANU43" s="18"/>
      <c r="ANV43" s="18"/>
      <c r="ANW43" s="18"/>
      <c r="ANX43" s="18"/>
      <c r="ANY43" s="18"/>
      <c r="ANZ43" s="18"/>
      <c r="AOA43" s="18"/>
      <c r="AOB43" s="18"/>
      <c r="AOC43" s="18"/>
      <c r="AOD43" s="18"/>
      <c r="AOE43" s="18"/>
      <c r="AOF43" s="18"/>
      <c r="AOG43" s="18"/>
      <c r="AOH43" s="18"/>
      <c r="AOI43" s="18"/>
      <c r="AOJ43" s="18"/>
      <c r="AOK43" s="18"/>
      <c r="AOL43" s="18"/>
      <c r="AOM43" s="18"/>
      <c r="AON43" s="18"/>
      <c r="AOO43" s="18"/>
      <c r="AOP43" s="18"/>
      <c r="AOQ43" s="18"/>
      <c r="AOR43" s="18"/>
      <c r="AOS43" s="18"/>
      <c r="AOT43" s="18"/>
      <c r="AOU43" s="18"/>
      <c r="AOV43" s="18"/>
      <c r="AOW43" s="18"/>
      <c r="AOX43" s="18"/>
      <c r="AOY43" s="18"/>
      <c r="AOZ43" s="18"/>
      <c r="APA43" s="18"/>
      <c r="APB43" s="18"/>
      <c r="APC43" s="18"/>
      <c r="APD43" s="18"/>
      <c r="APE43" s="18"/>
      <c r="APF43" s="18"/>
      <c r="APG43" s="18"/>
      <c r="APH43" s="18"/>
      <c r="API43" s="18"/>
      <c r="APJ43" s="18"/>
      <c r="APK43" s="18"/>
      <c r="APL43" s="18"/>
      <c r="APM43" s="18"/>
      <c r="APN43" s="18"/>
      <c r="APO43" s="18"/>
      <c r="APP43" s="18"/>
      <c r="APQ43" s="18"/>
      <c r="APR43" s="18"/>
      <c r="APS43" s="18"/>
      <c r="APT43" s="18"/>
      <c r="APU43" s="18"/>
      <c r="APV43" s="18"/>
      <c r="APW43" s="18"/>
      <c r="APX43" s="18"/>
      <c r="APY43" s="18"/>
      <c r="APZ43" s="18"/>
      <c r="AQA43" s="18"/>
      <c r="AQB43" s="18"/>
      <c r="AQC43" s="18"/>
      <c r="AQD43" s="18"/>
      <c r="AQE43" s="18"/>
      <c r="AQF43" s="18"/>
      <c r="AQG43" s="18"/>
      <c r="AQH43" s="18"/>
      <c r="AQI43" s="18"/>
      <c r="AQJ43" s="18"/>
      <c r="AQK43" s="18"/>
      <c r="AQL43" s="18"/>
      <c r="AQM43" s="18"/>
      <c r="AQN43" s="18"/>
      <c r="AQO43" s="18"/>
      <c r="AQP43" s="18"/>
      <c r="AQQ43" s="18"/>
      <c r="AQR43" s="18"/>
      <c r="AQS43" s="18"/>
      <c r="AQT43" s="18"/>
      <c r="AQU43" s="18"/>
      <c r="AQV43" s="18"/>
      <c r="AQW43" s="18"/>
      <c r="AQX43" s="18"/>
      <c r="AQY43" s="18"/>
      <c r="AQZ43" s="18"/>
      <c r="ARA43" s="18"/>
      <c r="ARB43" s="18"/>
      <c r="ARC43" s="18"/>
      <c r="ARD43" s="18"/>
      <c r="ARE43" s="18"/>
      <c r="ARF43" s="18"/>
      <c r="ARG43" s="18"/>
      <c r="ARH43" s="18"/>
      <c r="ARI43" s="18"/>
      <c r="ARJ43" s="18"/>
      <c r="ARK43" s="18"/>
      <c r="ARL43" s="18"/>
      <c r="ARM43" s="18"/>
      <c r="ARN43" s="18"/>
      <c r="ARO43" s="18"/>
      <c r="ARP43" s="18"/>
      <c r="ARQ43" s="18"/>
      <c r="ARR43" s="18"/>
      <c r="ARS43" s="18"/>
      <c r="ART43" s="18"/>
      <c r="ARU43" s="18"/>
      <c r="ARV43" s="18"/>
      <c r="ARW43" s="18"/>
      <c r="ARX43" s="18"/>
      <c r="ARY43" s="18"/>
      <c r="ARZ43" s="18"/>
      <c r="ASA43" s="18"/>
      <c r="ASB43" s="18"/>
      <c r="ASC43" s="18"/>
      <c r="ASD43" s="18"/>
      <c r="ASE43" s="18"/>
      <c r="ASF43" s="18"/>
      <c r="ASG43" s="18"/>
      <c r="ASH43" s="18"/>
      <c r="ASI43" s="18"/>
      <c r="ASJ43" s="18"/>
      <c r="ASK43" s="18"/>
      <c r="ASL43" s="18"/>
      <c r="ASM43" s="18"/>
      <c r="ASN43" s="18"/>
      <c r="ASO43" s="18"/>
      <c r="ASP43" s="18"/>
      <c r="ASQ43" s="18"/>
      <c r="ASR43" s="18"/>
      <c r="ASS43" s="18"/>
      <c r="AST43" s="18"/>
      <c r="ASU43" s="18"/>
      <c r="ASV43" s="18"/>
      <c r="ASW43" s="18"/>
      <c r="ASX43" s="18"/>
      <c r="ASY43" s="18"/>
      <c r="ASZ43" s="18"/>
      <c r="ATA43" s="18"/>
      <c r="ATB43" s="18"/>
      <c r="ATC43" s="18"/>
      <c r="ATD43" s="18"/>
      <c r="ATE43" s="18"/>
      <c r="ATF43" s="18"/>
      <c r="ATG43" s="18"/>
      <c r="ATH43" s="18"/>
      <c r="ATI43" s="18"/>
      <c r="ATJ43" s="18"/>
      <c r="ATK43" s="18"/>
      <c r="ATL43" s="18"/>
      <c r="ATM43" s="18"/>
      <c r="ATN43" s="18"/>
      <c r="ATO43" s="18"/>
      <c r="ATP43" s="18"/>
      <c r="ATQ43" s="18"/>
      <c r="ATR43" s="18"/>
      <c r="ATS43" s="18"/>
      <c r="ATT43" s="18"/>
      <c r="ATU43" s="18"/>
      <c r="ATV43" s="18"/>
      <c r="ATW43" s="18"/>
      <c r="ATX43" s="18"/>
      <c r="ATY43" s="18"/>
      <c r="ATZ43" s="18"/>
      <c r="AUA43" s="18"/>
      <c r="AUB43" s="18"/>
      <c r="AUC43" s="18"/>
      <c r="AUD43" s="18"/>
      <c r="AUE43" s="18"/>
      <c r="AUF43" s="18"/>
      <c r="AUG43" s="18"/>
      <c r="AUH43" s="18"/>
      <c r="AUI43" s="18"/>
      <c r="AUJ43" s="18"/>
      <c r="AUK43" s="18"/>
      <c r="AUL43" s="18"/>
      <c r="AUM43" s="18"/>
      <c r="AUN43" s="18"/>
      <c r="AUO43" s="18"/>
      <c r="AUP43" s="18"/>
      <c r="AUQ43" s="18"/>
      <c r="AUR43" s="18"/>
      <c r="AUS43" s="18"/>
      <c r="AUT43" s="18"/>
      <c r="AUU43" s="18"/>
      <c r="AUV43" s="18"/>
      <c r="AUW43" s="18"/>
      <c r="AUX43" s="18"/>
      <c r="AUY43" s="18"/>
      <c r="AUZ43" s="18"/>
      <c r="AVA43" s="18"/>
      <c r="AVB43" s="18"/>
      <c r="AVC43" s="18"/>
      <c r="AVD43" s="18"/>
      <c r="AVE43" s="18"/>
      <c r="AVF43" s="18"/>
      <c r="AVG43" s="18"/>
      <c r="AVH43" s="18"/>
      <c r="AVI43" s="18"/>
      <c r="AVJ43" s="18"/>
      <c r="AVK43" s="18"/>
      <c r="AVL43" s="18"/>
      <c r="AVM43" s="18"/>
      <c r="AVN43" s="18"/>
      <c r="AVO43" s="18"/>
      <c r="AVP43" s="18"/>
      <c r="AVQ43" s="18"/>
      <c r="AVR43" s="18"/>
      <c r="AVS43" s="18"/>
      <c r="AVT43" s="18"/>
      <c r="AVU43" s="18"/>
      <c r="AVV43" s="18"/>
      <c r="AVW43" s="18"/>
      <c r="AVX43" s="18"/>
      <c r="AVY43" s="18"/>
      <c r="AVZ43" s="18"/>
      <c r="AWA43" s="18"/>
      <c r="AWB43" s="18"/>
      <c r="AWC43" s="18"/>
      <c r="AWD43" s="18"/>
      <c r="AWE43" s="18"/>
      <c r="AWF43" s="18"/>
      <c r="AWG43" s="18"/>
      <c r="AWH43" s="18"/>
      <c r="AWI43" s="18"/>
      <c r="AWJ43" s="18"/>
      <c r="AWK43" s="18"/>
      <c r="AWL43" s="18"/>
      <c r="AWM43" s="18"/>
      <c r="AWN43" s="18"/>
      <c r="AWO43" s="18"/>
      <c r="AWP43" s="18"/>
      <c r="AWQ43" s="18"/>
      <c r="AWR43" s="18"/>
      <c r="AWS43" s="18"/>
      <c r="AWT43" s="18"/>
      <c r="AWU43" s="18"/>
      <c r="AWV43" s="18"/>
      <c r="AWW43" s="18"/>
      <c r="AWX43" s="18"/>
      <c r="AWY43" s="18"/>
      <c r="AWZ43" s="18"/>
      <c r="AXA43" s="18"/>
      <c r="AXB43" s="18"/>
      <c r="AXC43" s="18"/>
      <c r="AXD43" s="18"/>
      <c r="AXE43" s="18"/>
      <c r="AXF43" s="18"/>
      <c r="AXG43" s="18"/>
      <c r="AXH43" s="18"/>
      <c r="AXI43" s="18"/>
      <c r="AXJ43" s="18"/>
      <c r="AXK43" s="18"/>
      <c r="AXL43" s="18"/>
      <c r="AXM43" s="18"/>
      <c r="AXN43" s="18"/>
      <c r="AXO43" s="18"/>
      <c r="AXP43" s="18"/>
      <c r="AXQ43" s="18"/>
      <c r="AXR43" s="18"/>
      <c r="AXS43" s="18"/>
      <c r="AXT43" s="18"/>
      <c r="AXU43" s="18"/>
      <c r="AXV43" s="18"/>
      <c r="AXW43" s="18"/>
      <c r="AXX43" s="18"/>
      <c r="AXY43" s="18"/>
      <c r="AXZ43" s="18"/>
      <c r="AYA43" s="18"/>
      <c r="AYB43" s="18"/>
      <c r="AYC43" s="18"/>
      <c r="AYD43" s="18"/>
      <c r="AYE43" s="18"/>
      <c r="AYF43" s="18"/>
      <c r="AYG43" s="18"/>
      <c r="AYH43" s="18"/>
      <c r="AYI43" s="18"/>
      <c r="AYJ43" s="18"/>
      <c r="AYK43" s="18"/>
      <c r="AYL43" s="18"/>
      <c r="AYM43" s="18"/>
      <c r="AYN43" s="18"/>
      <c r="AYO43" s="18"/>
      <c r="AYP43" s="18"/>
      <c r="AYQ43" s="18"/>
      <c r="AYR43" s="18"/>
      <c r="AYS43" s="18"/>
      <c r="AYT43" s="18"/>
      <c r="AYU43" s="18"/>
      <c r="AYV43" s="18"/>
      <c r="AYW43" s="18"/>
      <c r="AYX43" s="18"/>
      <c r="AYY43" s="18"/>
      <c r="AYZ43" s="18"/>
      <c r="AZA43" s="18"/>
      <c r="AZB43" s="18"/>
      <c r="AZC43" s="18"/>
      <c r="AZD43" s="18"/>
      <c r="AZE43" s="18"/>
      <c r="AZF43" s="18"/>
      <c r="AZG43" s="18"/>
      <c r="AZH43" s="18"/>
      <c r="AZI43" s="18"/>
      <c r="AZJ43" s="18"/>
      <c r="AZK43" s="18"/>
      <c r="AZL43" s="18"/>
      <c r="AZM43" s="18"/>
      <c r="AZN43" s="18"/>
      <c r="AZO43" s="18"/>
      <c r="AZP43" s="18"/>
      <c r="AZQ43" s="18"/>
      <c r="AZR43" s="18"/>
      <c r="AZS43" s="18"/>
      <c r="AZT43" s="18"/>
      <c r="AZU43" s="18"/>
      <c r="AZV43" s="18"/>
      <c r="AZW43" s="18"/>
      <c r="AZX43" s="18"/>
      <c r="AZY43" s="18"/>
      <c r="AZZ43" s="18"/>
      <c r="BAA43" s="18"/>
      <c r="BAB43" s="18"/>
      <c r="BAC43" s="18"/>
      <c r="BAD43" s="18"/>
      <c r="BAE43" s="18"/>
      <c r="BAF43" s="18"/>
      <c r="BAG43" s="18"/>
      <c r="BAH43" s="18"/>
      <c r="BAI43" s="18"/>
      <c r="BAJ43" s="18"/>
      <c r="BAK43" s="18"/>
      <c r="BAL43" s="18"/>
      <c r="BAM43" s="18"/>
      <c r="BAN43" s="18"/>
      <c r="BAO43" s="18"/>
      <c r="BAP43" s="18"/>
      <c r="BAQ43" s="18"/>
      <c r="BAR43" s="18"/>
      <c r="BAS43" s="18"/>
      <c r="BAT43" s="18"/>
      <c r="BAU43" s="18"/>
      <c r="BAV43" s="18"/>
      <c r="BAW43" s="18"/>
      <c r="BAX43" s="18"/>
      <c r="BAY43" s="18"/>
      <c r="BAZ43" s="18"/>
      <c r="BBA43" s="18"/>
      <c r="BBB43" s="18"/>
      <c r="BBC43" s="18"/>
      <c r="BBD43" s="18"/>
      <c r="BBE43" s="18"/>
      <c r="BBF43" s="18"/>
      <c r="BBG43" s="18"/>
      <c r="BBH43" s="18"/>
      <c r="BBI43" s="18"/>
      <c r="BBJ43" s="18"/>
      <c r="BBK43" s="18"/>
      <c r="BBL43" s="18"/>
      <c r="BBM43" s="18"/>
      <c r="BBN43" s="18"/>
      <c r="BBO43" s="18"/>
      <c r="BBP43" s="18"/>
      <c r="BBQ43" s="18"/>
      <c r="BBR43" s="18"/>
      <c r="BBS43" s="18"/>
      <c r="BBT43" s="18"/>
      <c r="BBU43" s="18"/>
      <c r="BBV43" s="18"/>
      <c r="BBW43" s="18"/>
      <c r="BBX43" s="18"/>
      <c r="BBY43" s="18"/>
      <c r="BBZ43" s="18"/>
      <c r="BCA43" s="18"/>
      <c r="BCB43" s="18"/>
      <c r="BCC43" s="18"/>
      <c r="BCD43" s="18"/>
      <c r="BCE43" s="18"/>
      <c r="BCF43" s="18"/>
      <c r="BCG43" s="18"/>
      <c r="BCH43" s="18"/>
      <c r="BCI43" s="18"/>
      <c r="BCJ43" s="18"/>
      <c r="BCK43" s="18"/>
      <c r="BCL43" s="18"/>
      <c r="BCM43" s="18"/>
      <c r="BCN43" s="18"/>
      <c r="BCO43" s="18"/>
      <c r="BCP43" s="18"/>
      <c r="BCQ43" s="18"/>
      <c r="BCR43" s="18"/>
      <c r="BCS43" s="18"/>
      <c r="BCT43" s="18"/>
      <c r="BCU43" s="18"/>
      <c r="BCV43" s="18"/>
      <c r="BCW43" s="18"/>
      <c r="BCX43" s="18"/>
      <c r="BCY43" s="18"/>
      <c r="BCZ43" s="18"/>
      <c r="BDA43" s="18"/>
      <c r="BDB43" s="18"/>
      <c r="BDC43" s="18"/>
      <c r="BDD43" s="18"/>
      <c r="BDE43" s="18"/>
      <c r="BDF43" s="18"/>
      <c r="BDG43" s="18"/>
      <c r="BDH43" s="18"/>
      <c r="BDI43" s="18"/>
      <c r="BDJ43" s="18"/>
      <c r="BDK43" s="18"/>
      <c r="BDL43" s="18"/>
      <c r="BDM43" s="18"/>
      <c r="BDN43" s="18"/>
      <c r="BDO43" s="18"/>
      <c r="BDP43" s="18"/>
      <c r="BDQ43" s="18"/>
      <c r="BDR43" s="18"/>
      <c r="BDS43" s="18"/>
      <c r="BDT43" s="18"/>
      <c r="BDU43" s="18"/>
      <c r="BDV43" s="18"/>
      <c r="BDW43" s="18"/>
      <c r="BDX43" s="18"/>
      <c r="BDY43" s="18"/>
      <c r="BDZ43" s="18"/>
      <c r="BEA43" s="18"/>
      <c r="BEB43" s="18"/>
      <c r="BEC43" s="18"/>
      <c r="BED43" s="18"/>
      <c r="BEE43" s="18"/>
      <c r="BEF43" s="18"/>
      <c r="BEG43" s="18"/>
      <c r="BEH43" s="18"/>
      <c r="BEI43" s="18"/>
      <c r="BEJ43" s="18"/>
      <c r="BEK43" s="18"/>
      <c r="BEL43" s="18"/>
      <c r="BEM43" s="18"/>
      <c r="BEN43" s="18"/>
      <c r="BEO43" s="18"/>
      <c r="BEP43" s="18"/>
      <c r="BEQ43" s="18"/>
      <c r="BER43" s="18"/>
      <c r="BES43" s="18"/>
      <c r="BET43" s="18"/>
      <c r="BEU43" s="18"/>
      <c r="BEV43" s="18"/>
      <c r="BEW43" s="18"/>
      <c r="BEX43" s="18"/>
      <c r="BEY43" s="18"/>
      <c r="BEZ43" s="18"/>
      <c r="BFA43" s="18"/>
      <c r="BFB43" s="18"/>
      <c r="BFC43" s="18"/>
      <c r="BFD43" s="18"/>
      <c r="BFE43" s="18"/>
      <c r="BFF43" s="18"/>
      <c r="BFG43" s="18"/>
      <c r="BFH43" s="18"/>
      <c r="BFI43" s="18"/>
      <c r="BFJ43" s="18"/>
      <c r="BFK43" s="18"/>
      <c r="BFL43" s="18"/>
      <c r="BFM43" s="18"/>
      <c r="BFN43" s="18"/>
      <c r="BFO43" s="18"/>
      <c r="BFP43" s="18"/>
      <c r="BFQ43" s="18"/>
      <c r="BFR43" s="18"/>
      <c r="BFS43" s="18"/>
      <c r="BFT43" s="18"/>
      <c r="BFU43" s="18"/>
      <c r="BFV43" s="18"/>
      <c r="BFW43" s="18"/>
      <c r="BFX43" s="18"/>
      <c r="BFY43" s="18"/>
      <c r="BFZ43" s="18"/>
      <c r="BGA43" s="18"/>
      <c r="BGB43" s="18"/>
      <c r="BGC43" s="18"/>
      <c r="BGD43" s="18"/>
      <c r="BGE43" s="18"/>
      <c r="BGF43" s="18"/>
      <c r="BGG43" s="18"/>
      <c r="BGH43" s="18"/>
      <c r="BGI43" s="18"/>
      <c r="BGJ43" s="18"/>
      <c r="BGK43" s="18"/>
      <c r="BGL43" s="18"/>
      <c r="BGM43" s="18"/>
      <c r="BGN43" s="18"/>
      <c r="BGO43" s="18"/>
      <c r="BGP43" s="18"/>
      <c r="BGQ43" s="18"/>
      <c r="BGR43" s="18"/>
      <c r="BGS43" s="18"/>
      <c r="BGT43" s="18"/>
      <c r="BGU43" s="18"/>
      <c r="BGV43" s="18"/>
      <c r="BGW43" s="18"/>
      <c r="BGX43" s="18"/>
      <c r="BGY43" s="18"/>
      <c r="BGZ43" s="18"/>
      <c r="BHA43" s="18"/>
      <c r="BHB43" s="18"/>
      <c r="BHC43" s="18"/>
      <c r="BHD43" s="18"/>
      <c r="BHE43" s="18"/>
      <c r="BHF43" s="18"/>
      <c r="BHG43" s="18"/>
      <c r="BHH43" s="18"/>
      <c r="BHI43" s="18"/>
      <c r="BHJ43" s="18"/>
      <c r="BHK43" s="18"/>
      <c r="BHL43" s="18"/>
      <c r="BHM43" s="18"/>
      <c r="BHN43" s="18"/>
      <c r="BHO43" s="18"/>
      <c r="BHP43" s="18"/>
      <c r="BHQ43" s="18"/>
      <c r="BHR43" s="18"/>
      <c r="BHS43" s="18"/>
      <c r="BHT43" s="18"/>
      <c r="BHU43" s="18"/>
      <c r="BHV43" s="18"/>
      <c r="BHW43" s="18"/>
      <c r="BHX43" s="18"/>
      <c r="BHY43" s="18"/>
      <c r="BHZ43" s="18"/>
      <c r="BIA43" s="18"/>
      <c r="BIB43" s="18"/>
      <c r="BIC43" s="18"/>
      <c r="BID43" s="18"/>
      <c r="BIE43" s="18"/>
      <c r="BIF43" s="18"/>
      <c r="BIG43" s="18"/>
      <c r="BIH43" s="18"/>
      <c r="BII43" s="18"/>
      <c r="BIJ43" s="18"/>
      <c r="BIK43" s="18"/>
      <c r="BIL43" s="18"/>
      <c r="BIM43" s="18"/>
      <c r="BIN43" s="18"/>
      <c r="BIO43" s="18"/>
      <c r="BIP43" s="18"/>
      <c r="BIQ43" s="18"/>
      <c r="BIR43" s="18"/>
      <c r="BIS43" s="18"/>
      <c r="BIT43" s="18"/>
      <c r="BIU43" s="18"/>
      <c r="BIV43" s="18"/>
      <c r="BIW43" s="18"/>
      <c r="BIX43" s="18"/>
      <c r="BIY43" s="18"/>
      <c r="BIZ43" s="18"/>
      <c r="BJA43" s="18"/>
      <c r="BJB43" s="18"/>
      <c r="BJC43" s="18"/>
      <c r="BJD43" s="18"/>
      <c r="BJE43" s="18"/>
      <c r="BJF43" s="18"/>
      <c r="BJG43" s="18"/>
      <c r="BJH43" s="18"/>
      <c r="BJI43" s="18"/>
      <c r="BJJ43" s="18"/>
      <c r="BJK43" s="18"/>
      <c r="BJL43" s="18"/>
      <c r="BJM43" s="18"/>
      <c r="BJN43" s="18"/>
      <c r="BJO43" s="18"/>
      <c r="BJP43" s="18"/>
      <c r="BJQ43" s="18"/>
      <c r="BJR43" s="18"/>
      <c r="BJS43" s="18"/>
      <c r="BJT43" s="18"/>
      <c r="BJU43" s="18"/>
      <c r="BJV43" s="18"/>
      <c r="BJW43" s="18"/>
      <c r="BJX43" s="18"/>
      <c r="BJY43" s="18"/>
      <c r="BJZ43" s="18"/>
      <c r="BKA43" s="18"/>
      <c r="BKB43" s="18"/>
      <c r="BKC43" s="18"/>
      <c r="BKD43" s="18"/>
      <c r="BKE43" s="18"/>
      <c r="BKF43" s="18"/>
      <c r="BKG43" s="18"/>
      <c r="BKH43" s="18"/>
      <c r="BKI43" s="18"/>
      <c r="BKJ43" s="18"/>
      <c r="BKK43" s="18"/>
      <c r="BKL43" s="18"/>
      <c r="BKM43" s="18"/>
      <c r="BKN43" s="18"/>
      <c r="BKO43" s="18"/>
      <c r="BKP43" s="18"/>
      <c r="BKQ43" s="18"/>
      <c r="BKR43" s="18"/>
      <c r="BKS43" s="18"/>
      <c r="BKT43" s="18"/>
      <c r="BKU43" s="18"/>
      <c r="BKV43" s="18"/>
      <c r="BKW43" s="18"/>
      <c r="BKX43" s="18"/>
      <c r="BKY43" s="18"/>
      <c r="BKZ43" s="18"/>
      <c r="BLA43" s="18"/>
      <c r="BLB43" s="18"/>
      <c r="BLC43" s="18"/>
      <c r="BLD43" s="18"/>
      <c r="BLE43" s="18"/>
      <c r="BLF43" s="18"/>
      <c r="BLG43" s="18"/>
      <c r="BLH43" s="18"/>
      <c r="BLI43" s="18"/>
      <c r="BLJ43" s="18"/>
      <c r="BLK43" s="18"/>
      <c r="BLL43" s="18"/>
      <c r="BLM43" s="18"/>
      <c r="BLN43" s="18"/>
      <c r="BLO43" s="18"/>
      <c r="BLP43" s="18"/>
      <c r="BLQ43" s="18"/>
      <c r="BLR43" s="18"/>
      <c r="BLS43" s="18"/>
      <c r="BLT43" s="18"/>
      <c r="BLU43" s="18"/>
      <c r="BLV43" s="18"/>
      <c r="BLW43" s="18"/>
      <c r="BLX43" s="18"/>
      <c r="BLY43" s="18"/>
      <c r="BLZ43" s="18"/>
      <c r="BMA43" s="18"/>
      <c r="BMB43" s="18"/>
      <c r="BMC43" s="18"/>
      <c r="BMD43" s="18"/>
      <c r="BME43" s="18"/>
      <c r="BMF43" s="18"/>
      <c r="BMG43" s="18"/>
      <c r="BMH43" s="18"/>
      <c r="BMI43" s="18"/>
      <c r="BMJ43" s="18"/>
      <c r="BMK43" s="18"/>
      <c r="BML43" s="18"/>
      <c r="BMM43" s="18"/>
      <c r="BMN43" s="18"/>
      <c r="BMO43" s="18"/>
      <c r="BMP43" s="18"/>
      <c r="BMQ43" s="18"/>
      <c r="BMR43" s="18"/>
      <c r="BMS43" s="18"/>
      <c r="BMT43" s="18"/>
    </row>
    <row r="44" spans="1:1710" s="115" customFormat="1" ht="16.149999999999999" customHeight="1" x14ac:dyDescent="0.2">
      <c r="A44" s="304" t="s">
        <v>321</v>
      </c>
      <c r="B44" s="300"/>
      <c r="C44" s="349"/>
      <c r="D44" s="326"/>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c r="IT44" s="18"/>
      <c r="IU44" s="18"/>
      <c r="IV44" s="18"/>
      <c r="IW44" s="18"/>
      <c r="IX44" s="18"/>
      <c r="IY44" s="18"/>
      <c r="IZ44" s="18"/>
      <c r="JA44" s="18"/>
      <c r="JB44" s="18"/>
      <c r="JC44" s="18"/>
      <c r="JD44" s="18"/>
      <c r="JE44" s="18"/>
      <c r="JF44" s="18"/>
      <c r="JG44" s="18"/>
      <c r="JH44" s="18"/>
      <c r="JI44" s="18"/>
      <c r="JJ44" s="18"/>
      <c r="JK44" s="18"/>
      <c r="JL44" s="18"/>
      <c r="JM44" s="18"/>
      <c r="JN44" s="18"/>
      <c r="JO44" s="18"/>
      <c r="JP44" s="18"/>
      <c r="JQ44" s="18"/>
      <c r="JR44" s="18"/>
      <c r="JS44" s="18"/>
      <c r="JT44" s="18"/>
      <c r="JU44" s="18"/>
      <c r="JV44" s="18"/>
      <c r="JW44" s="18"/>
      <c r="JX44" s="18"/>
      <c r="JY44" s="18"/>
      <c r="JZ44" s="18"/>
      <c r="KA44" s="18"/>
      <c r="KB44" s="18"/>
      <c r="KC44" s="18"/>
      <c r="KD44" s="18"/>
      <c r="KE44" s="18"/>
      <c r="KF44" s="18"/>
      <c r="KG44" s="18"/>
      <c r="KH44" s="18"/>
      <c r="KI44" s="18"/>
      <c r="KJ44" s="18"/>
      <c r="KK44" s="18"/>
      <c r="KL44" s="18"/>
      <c r="KM44" s="18"/>
      <c r="KN44" s="18"/>
      <c r="KO44" s="18"/>
      <c r="KP44" s="18"/>
      <c r="KQ44" s="18"/>
      <c r="KR44" s="18"/>
      <c r="KS44" s="18"/>
      <c r="KT44" s="18"/>
      <c r="KU44" s="18"/>
      <c r="KV44" s="18"/>
      <c r="KW44" s="18"/>
      <c r="KX44" s="18"/>
      <c r="KY44" s="18"/>
      <c r="KZ44" s="18"/>
      <c r="LA44" s="18"/>
      <c r="LB44" s="18"/>
      <c r="LC44" s="18"/>
      <c r="LD44" s="18"/>
      <c r="LE44" s="18"/>
      <c r="LF44" s="18"/>
      <c r="LG44" s="18"/>
      <c r="LH44" s="18"/>
      <c r="LI44" s="18"/>
      <c r="LJ44" s="18"/>
      <c r="LK44" s="18"/>
      <c r="LL44" s="18"/>
      <c r="LM44" s="18"/>
      <c r="LN44" s="18"/>
      <c r="LO44" s="18"/>
      <c r="LP44" s="18"/>
      <c r="LQ44" s="18"/>
      <c r="LR44" s="18"/>
      <c r="LS44" s="18"/>
      <c r="LT44" s="18"/>
      <c r="LU44" s="18"/>
      <c r="LV44" s="18"/>
      <c r="LW44" s="18"/>
      <c r="LX44" s="18"/>
      <c r="LY44" s="18"/>
      <c r="LZ44" s="18"/>
      <c r="MA44" s="18"/>
      <c r="MB44" s="18"/>
      <c r="MC44" s="18"/>
      <c r="MD44" s="18"/>
      <c r="ME44" s="18"/>
      <c r="MF44" s="18"/>
      <c r="MG44" s="18"/>
      <c r="MH44" s="18"/>
      <c r="MI44" s="18"/>
      <c r="MJ44" s="18"/>
      <c r="MK44" s="18"/>
      <c r="ML44" s="18"/>
      <c r="MM44" s="18"/>
      <c r="MN44" s="18"/>
      <c r="MO44" s="18"/>
      <c r="MP44" s="18"/>
      <c r="MQ44" s="18"/>
      <c r="MR44" s="18"/>
      <c r="MS44" s="18"/>
      <c r="MT44" s="18"/>
      <c r="MU44" s="18"/>
      <c r="MV44" s="18"/>
      <c r="MW44" s="18"/>
      <c r="MX44" s="18"/>
      <c r="MY44" s="18"/>
      <c r="MZ44" s="18"/>
      <c r="NA44" s="18"/>
      <c r="NB44" s="18"/>
      <c r="NC44" s="18"/>
      <c r="ND44" s="18"/>
      <c r="NE44" s="18"/>
      <c r="NF44" s="18"/>
      <c r="NG44" s="18"/>
      <c r="NH44" s="18"/>
      <c r="NI44" s="18"/>
      <c r="NJ44" s="18"/>
      <c r="NK44" s="18"/>
      <c r="NL44" s="18"/>
      <c r="NM44" s="18"/>
      <c r="NN44" s="18"/>
      <c r="NO44" s="18"/>
      <c r="NP44" s="18"/>
      <c r="NQ44" s="18"/>
      <c r="NR44" s="18"/>
      <c r="NS44" s="18"/>
      <c r="NT44" s="18"/>
      <c r="NU44" s="18"/>
      <c r="NV44" s="18"/>
      <c r="NW44" s="18"/>
      <c r="NX44" s="18"/>
      <c r="NY44" s="18"/>
      <c r="NZ44" s="18"/>
      <c r="OA44" s="18"/>
      <c r="OB44" s="18"/>
      <c r="OC44" s="18"/>
      <c r="OD44" s="18"/>
      <c r="OE44" s="18"/>
      <c r="OF44" s="18"/>
      <c r="OG44" s="18"/>
      <c r="OH44" s="18"/>
      <c r="OI44" s="18"/>
      <c r="OJ44" s="18"/>
      <c r="OK44" s="18"/>
      <c r="OL44" s="18"/>
      <c r="OM44" s="18"/>
      <c r="ON44" s="18"/>
      <c r="OO44" s="18"/>
      <c r="OP44" s="18"/>
      <c r="OQ44" s="18"/>
      <c r="OR44" s="18"/>
      <c r="OS44" s="18"/>
      <c r="OT44" s="18"/>
      <c r="OU44" s="18"/>
      <c r="OV44" s="18"/>
      <c r="OW44" s="18"/>
      <c r="OX44" s="18"/>
      <c r="OY44" s="18"/>
      <c r="OZ44" s="18"/>
      <c r="PA44" s="18"/>
      <c r="PB44" s="18"/>
      <c r="PC44" s="18"/>
      <c r="PD44" s="18"/>
      <c r="PE44" s="18"/>
      <c r="PF44" s="18"/>
      <c r="PG44" s="18"/>
      <c r="PH44" s="18"/>
      <c r="PI44" s="18"/>
      <c r="PJ44" s="18"/>
      <c r="PK44" s="18"/>
      <c r="PL44" s="18"/>
      <c r="PM44" s="18"/>
      <c r="PN44" s="18"/>
      <c r="PO44" s="18"/>
      <c r="PP44" s="18"/>
      <c r="PQ44" s="18"/>
      <c r="PR44" s="18"/>
      <c r="PS44" s="18"/>
      <c r="PT44" s="18"/>
      <c r="PU44" s="18"/>
      <c r="PV44" s="18"/>
      <c r="PW44" s="18"/>
      <c r="PX44" s="18"/>
      <c r="PY44" s="18"/>
      <c r="PZ44" s="18"/>
      <c r="QA44" s="18"/>
      <c r="QB44" s="18"/>
      <c r="QC44" s="18"/>
      <c r="QD44" s="18"/>
      <c r="QE44" s="18"/>
      <c r="QF44" s="18"/>
      <c r="QG44" s="18"/>
      <c r="QH44" s="18"/>
      <c r="QI44" s="18"/>
      <c r="QJ44" s="18"/>
      <c r="QK44" s="18"/>
      <c r="QL44" s="18"/>
      <c r="QM44" s="18"/>
      <c r="QN44" s="18"/>
      <c r="QO44" s="18"/>
      <c r="QP44" s="18"/>
      <c r="QQ44" s="18"/>
      <c r="QR44" s="18"/>
      <c r="QS44" s="18"/>
      <c r="QT44" s="18"/>
      <c r="QU44" s="18"/>
      <c r="QV44" s="18"/>
      <c r="QW44" s="18"/>
      <c r="QX44" s="18"/>
      <c r="QY44" s="18"/>
      <c r="QZ44" s="18"/>
      <c r="RA44" s="18"/>
      <c r="RB44" s="18"/>
      <c r="RC44" s="18"/>
      <c r="RD44" s="18"/>
      <c r="RE44" s="18"/>
      <c r="RF44" s="18"/>
      <c r="RG44" s="18"/>
      <c r="RH44" s="18"/>
      <c r="RI44" s="18"/>
      <c r="RJ44" s="18"/>
      <c r="RK44" s="18"/>
      <c r="RL44" s="18"/>
      <c r="RM44" s="18"/>
      <c r="RN44" s="18"/>
      <c r="RO44" s="18"/>
      <c r="RP44" s="18"/>
      <c r="RQ44" s="18"/>
      <c r="RR44" s="18"/>
      <c r="RS44" s="18"/>
      <c r="RT44" s="18"/>
      <c r="RU44" s="18"/>
      <c r="RV44" s="18"/>
      <c r="RW44" s="18"/>
      <c r="RX44" s="18"/>
      <c r="RY44" s="18"/>
      <c r="RZ44" s="18"/>
      <c r="SA44" s="18"/>
      <c r="SB44" s="18"/>
      <c r="SC44" s="18"/>
      <c r="SD44" s="18"/>
      <c r="SE44" s="18"/>
      <c r="SF44" s="18"/>
      <c r="SG44" s="18"/>
      <c r="SH44" s="18"/>
      <c r="SI44" s="18"/>
      <c r="SJ44" s="18"/>
      <c r="SK44" s="18"/>
      <c r="SL44" s="18"/>
      <c r="SM44" s="18"/>
      <c r="SN44" s="18"/>
      <c r="SO44" s="18"/>
      <c r="SP44" s="18"/>
      <c r="SQ44" s="18"/>
      <c r="SR44" s="18"/>
      <c r="SS44" s="18"/>
      <c r="ST44" s="18"/>
      <c r="SU44" s="18"/>
      <c r="SV44" s="18"/>
      <c r="SW44" s="18"/>
      <c r="SX44" s="18"/>
      <c r="SY44" s="18"/>
      <c r="SZ44" s="18"/>
      <c r="TA44" s="18"/>
      <c r="TB44" s="18"/>
      <c r="TC44" s="18"/>
      <c r="TD44" s="18"/>
      <c r="TE44" s="18"/>
      <c r="TF44" s="18"/>
      <c r="TG44" s="18"/>
      <c r="TH44" s="18"/>
      <c r="TI44" s="18"/>
      <c r="TJ44" s="18"/>
      <c r="TK44" s="18"/>
      <c r="TL44" s="18"/>
      <c r="TM44" s="18"/>
      <c r="TN44" s="18"/>
      <c r="TO44" s="18"/>
      <c r="TP44" s="18"/>
      <c r="TQ44" s="18"/>
      <c r="TR44" s="18"/>
      <c r="TS44" s="18"/>
      <c r="TT44" s="18"/>
      <c r="TU44" s="18"/>
      <c r="TV44" s="18"/>
      <c r="TW44" s="18"/>
      <c r="TX44" s="18"/>
      <c r="TY44" s="18"/>
      <c r="TZ44" s="18"/>
      <c r="UA44" s="18"/>
      <c r="UB44" s="18"/>
      <c r="UC44" s="18"/>
      <c r="UD44" s="18"/>
      <c r="UE44" s="18"/>
      <c r="UF44" s="18"/>
      <c r="UG44" s="18"/>
      <c r="UH44" s="18"/>
      <c r="UI44" s="18"/>
      <c r="UJ44" s="18"/>
      <c r="UK44" s="18"/>
      <c r="UL44" s="18"/>
      <c r="UM44" s="18"/>
      <c r="UN44" s="18"/>
      <c r="UO44" s="18"/>
      <c r="UP44" s="18"/>
      <c r="UQ44" s="18"/>
      <c r="UR44" s="18"/>
      <c r="US44" s="18"/>
      <c r="UT44" s="18"/>
      <c r="UU44" s="18"/>
      <c r="UV44" s="18"/>
      <c r="UW44" s="18"/>
      <c r="UX44" s="18"/>
      <c r="UY44" s="18"/>
      <c r="UZ44" s="18"/>
      <c r="VA44" s="18"/>
      <c r="VB44" s="18"/>
      <c r="VC44" s="18"/>
      <c r="VD44" s="18"/>
      <c r="VE44" s="18"/>
      <c r="VF44" s="18"/>
      <c r="VG44" s="18"/>
      <c r="VH44" s="18"/>
      <c r="VI44" s="18"/>
      <c r="VJ44" s="18"/>
      <c r="VK44" s="18"/>
      <c r="VL44" s="18"/>
      <c r="VM44" s="18"/>
      <c r="VN44" s="18"/>
      <c r="VO44" s="18"/>
      <c r="VP44" s="18"/>
      <c r="VQ44" s="18"/>
      <c r="VR44" s="18"/>
      <c r="VS44" s="18"/>
      <c r="VT44" s="18"/>
      <c r="VU44" s="18"/>
      <c r="VV44" s="18"/>
      <c r="VW44" s="18"/>
      <c r="VX44" s="18"/>
      <c r="VY44" s="18"/>
      <c r="VZ44" s="18"/>
      <c r="WA44" s="18"/>
      <c r="WB44" s="18"/>
      <c r="WC44" s="18"/>
      <c r="WD44" s="18"/>
      <c r="WE44" s="18"/>
      <c r="WF44" s="18"/>
      <c r="WG44" s="18"/>
      <c r="WH44" s="18"/>
      <c r="WI44" s="18"/>
      <c r="WJ44" s="18"/>
      <c r="WK44" s="18"/>
      <c r="WL44" s="18"/>
      <c r="WM44" s="18"/>
      <c r="WN44" s="18"/>
      <c r="WO44" s="18"/>
      <c r="WP44" s="18"/>
      <c r="WQ44" s="18"/>
      <c r="WR44" s="18"/>
      <c r="WS44" s="18"/>
      <c r="WT44" s="18"/>
      <c r="WU44" s="18"/>
      <c r="WV44" s="18"/>
      <c r="WW44" s="18"/>
      <c r="WX44" s="18"/>
      <c r="WY44" s="18"/>
      <c r="WZ44" s="18"/>
      <c r="XA44" s="18"/>
      <c r="XB44" s="18"/>
      <c r="XC44" s="18"/>
      <c r="XD44" s="18"/>
      <c r="XE44" s="18"/>
      <c r="XF44" s="18"/>
      <c r="XG44" s="18"/>
      <c r="XH44" s="18"/>
      <c r="XI44" s="18"/>
      <c r="XJ44" s="18"/>
      <c r="XK44" s="18"/>
      <c r="XL44" s="18"/>
      <c r="XM44" s="18"/>
      <c r="XN44" s="18"/>
      <c r="XO44" s="18"/>
      <c r="XP44" s="18"/>
      <c r="XQ44" s="18"/>
      <c r="XR44" s="18"/>
      <c r="XS44" s="18"/>
      <c r="XT44" s="18"/>
      <c r="XU44" s="18"/>
      <c r="XV44" s="18"/>
      <c r="XW44" s="18"/>
      <c r="XX44" s="18"/>
      <c r="XY44" s="18"/>
      <c r="XZ44" s="18"/>
      <c r="YA44" s="18"/>
      <c r="YB44" s="18"/>
      <c r="YC44" s="18"/>
      <c r="YD44" s="18"/>
      <c r="YE44" s="18"/>
      <c r="YF44" s="18"/>
      <c r="YG44" s="18"/>
      <c r="YH44" s="18"/>
      <c r="YI44" s="18"/>
      <c r="YJ44" s="18"/>
      <c r="YK44" s="18"/>
      <c r="YL44" s="18"/>
      <c r="YM44" s="18"/>
      <c r="YN44" s="18"/>
      <c r="YO44" s="18"/>
      <c r="YP44" s="18"/>
      <c r="YQ44" s="18"/>
      <c r="YR44" s="18"/>
      <c r="YS44" s="18"/>
      <c r="YT44" s="18"/>
      <c r="YU44" s="18"/>
      <c r="YV44" s="18"/>
      <c r="YW44" s="18"/>
      <c r="YX44" s="18"/>
      <c r="YY44" s="18"/>
      <c r="YZ44" s="18"/>
      <c r="ZA44" s="18"/>
      <c r="ZB44" s="18"/>
      <c r="ZC44" s="18"/>
      <c r="ZD44" s="18"/>
      <c r="ZE44" s="18"/>
      <c r="ZF44" s="18"/>
      <c r="ZG44" s="18"/>
      <c r="ZH44" s="18"/>
      <c r="ZI44" s="18"/>
      <c r="ZJ44" s="18"/>
      <c r="ZK44" s="18"/>
      <c r="ZL44" s="18"/>
      <c r="ZM44" s="18"/>
      <c r="ZN44" s="18"/>
      <c r="ZO44" s="18"/>
      <c r="ZP44" s="18"/>
      <c r="ZQ44" s="18"/>
      <c r="ZR44" s="18"/>
      <c r="ZS44" s="18"/>
      <c r="ZT44" s="18"/>
      <c r="ZU44" s="18"/>
      <c r="ZV44" s="18"/>
      <c r="ZW44" s="18"/>
      <c r="ZX44" s="18"/>
      <c r="ZY44" s="18"/>
      <c r="ZZ44" s="18"/>
      <c r="AAA44" s="18"/>
      <c r="AAB44" s="18"/>
      <c r="AAC44" s="18"/>
      <c r="AAD44" s="18"/>
      <c r="AAE44" s="18"/>
      <c r="AAF44" s="18"/>
      <c r="AAG44" s="18"/>
      <c r="AAH44" s="18"/>
      <c r="AAI44" s="18"/>
      <c r="AAJ44" s="18"/>
      <c r="AAK44" s="18"/>
      <c r="AAL44" s="18"/>
      <c r="AAM44" s="18"/>
      <c r="AAN44" s="18"/>
      <c r="AAO44" s="18"/>
      <c r="AAP44" s="18"/>
      <c r="AAQ44" s="18"/>
      <c r="AAR44" s="18"/>
      <c r="AAS44" s="18"/>
      <c r="AAT44" s="18"/>
      <c r="AAU44" s="18"/>
      <c r="AAV44" s="18"/>
      <c r="AAW44" s="18"/>
      <c r="AAX44" s="18"/>
      <c r="AAY44" s="18"/>
      <c r="AAZ44" s="18"/>
      <c r="ABA44" s="18"/>
      <c r="ABB44" s="18"/>
      <c r="ABC44" s="18"/>
      <c r="ABD44" s="18"/>
      <c r="ABE44" s="18"/>
      <c r="ABF44" s="18"/>
      <c r="ABG44" s="18"/>
      <c r="ABH44" s="18"/>
      <c r="ABI44" s="18"/>
      <c r="ABJ44" s="18"/>
      <c r="ABK44" s="18"/>
      <c r="ABL44" s="18"/>
      <c r="ABM44" s="18"/>
      <c r="ABN44" s="18"/>
      <c r="ABO44" s="18"/>
      <c r="ABP44" s="18"/>
      <c r="ABQ44" s="18"/>
      <c r="ABR44" s="18"/>
      <c r="ABS44" s="18"/>
      <c r="ABT44" s="18"/>
      <c r="ABU44" s="18"/>
      <c r="ABV44" s="18"/>
      <c r="ABW44" s="18"/>
      <c r="ABX44" s="18"/>
      <c r="ABY44" s="18"/>
      <c r="ABZ44" s="18"/>
      <c r="ACA44" s="18"/>
      <c r="ACB44" s="18"/>
      <c r="ACC44" s="18"/>
      <c r="ACD44" s="18"/>
      <c r="ACE44" s="18"/>
      <c r="ACF44" s="18"/>
      <c r="ACG44" s="18"/>
      <c r="ACH44" s="18"/>
      <c r="ACI44" s="18"/>
      <c r="ACJ44" s="18"/>
      <c r="ACK44" s="18"/>
      <c r="ACL44" s="18"/>
      <c r="ACM44" s="18"/>
      <c r="ACN44" s="18"/>
      <c r="ACO44" s="18"/>
      <c r="ACP44" s="18"/>
      <c r="ACQ44" s="18"/>
      <c r="ACR44" s="18"/>
      <c r="ACS44" s="18"/>
      <c r="ACT44" s="18"/>
      <c r="ACU44" s="18"/>
      <c r="ACV44" s="18"/>
      <c r="ACW44" s="18"/>
      <c r="ACX44" s="18"/>
      <c r="ACY44" s="18"/>
      <c r="ACZ44" s="18"/>
      <c r="ADA44" s="18"/>
      <c r="ADB44" s="18"/>
      <c r="ADC44" s="18"/>
      <c r="ADD44" s="18"/>
      <c r="ADE44" s="18"/>
      <c r="ADF44" s="18"/>
      <c r="ADG44" s="18"/>
      <c r="ADH44" s="18"/>
      <c r="ADI44" s="18"/>
      <c r="ADJ44" s="18"/>
      <c r="ADK44" s="18"/>
      <c r="ADL44" s="18"/>
      <c r="ADM44" s="18"/>
      <c r="ADN44" s="18"/>
      <c r="ADO44" s="18"/>
      <c r="ADP44" s="18"/>
      <c r="ADQ44" s="18"/>
      <c r="ADR44" s="18"/>
      <c r="ADS44" s="18"/>
      <c r="ADT44" s="18"/>
      <c r="ADU44" s="18"/>
      <c r="ADV44" s="18"/>
      <c r="ADW44" s="18"/>
      <c r="ADX44" s="18"/>
      <c r="ADY44" s="18"/>
      <c r="ADZ44" s="18"/>
      <c r="AEA44" s="18"/>
      <c r="AEB44" s="18"/>
      <c r="AEC44" s="18"/>
      <c r="AED44" s="18"/>
      <c r="AEE44" s="18"/>
      <c r="AEF44" s="18"/>
      <c r="AEG44" s="18"/>
      <c r="AEH44" s="18"/>
      <c r="AEI44" s="18"/>
      <c r="AEJ44" s="18"/>
      <c r="AEK44" s="18"/>
      <c r="AEL44" s="18"/>
      <c r="AEM44" s="18"/>
      <c r="AEN44" s="18"/>
      <c r="AEO44" s="18"/>
      <c r="AEP44" s="18"/>
      <c r="AEQ44" s="18"/>
      <c r="AER44" s="18"/>
      <c r="AES44" s="18"/>
      <c r="AET44" s="18"/>
      <c r="AEU44" s="18"/>
      <c r="AEV44" s="18"/>
      <c r="AEW44" s="18"/>
      <c r="AEX44" s="18"/>
      <c r="AEY44" s="18"/>
      <c r="AEZ44" s="18"/>
      <c r="AFA44" s="18"/>
      <c r="AFB44" s="18"/>
      <c r="AFC44" s="18"/>
      <c r="AFD44" s="18"/>
      <c r="AFE44" s="18"/>
      <c r="AFF44" s="18"/>
      <c r="AFG44" s="18"/>
      <c r="AFH44" s="18"/>
      <c r="AFI44" s="18"/>
      <c r="AFJ44" s="18"/>
      <c r="AFK44" s="18"/>
      <c r="AFL44" s="18"/>
      <c r="AFM44" s="18"/>
      <c r="AFN44" s="18"/>
      <c r="AFO44" s="18"/>
      <c r="AFP44" s="18"/>
      <c r="AFQ44" s="18"/>
      <c r="AFR44" s="18"/>
      <c r="AFS44" s="18"/>
      <c r="AFT44" s="18"/>
      <c r="AFU44" s="18"/>
      <c r="AFV44" s="18"/>
      <c r="AFW44" s="18"/>
      <c r="AFX44" s="18"/>
      <c r="AFY44" s="18"/>
      <c r="AFZ44" s="18"/>
      <c r="AGA44" s="18"/>
      <c r="AGB44" s="18"/>
      <c r="AGC44" s="18"/>
      <c r="AGD44" s="18"/>
      <c r="AGE44" s="18"/>
      <c r="AGF44" s="18"/>
      <c r="AGG44" s="18"/>
      <c r="AGH44" s="18"/>
      <c r="AGI44" s="18"/>
      <c r="AGJ44" s="18"/>
      <c r="AGK44" s="18"/>
      <c r="AGL44" s="18"/>
      <c r="AGM44" s="18"/>
      <c r="AGN44" s="18"/>
      <c r="AGO44" s="18"/>
      <c r="AGP44" s="18"/>
      <c r="AGQ44" s="18"/>
      <c r="AGR44" s="18"/>
      <c r="AGS44" s="18"/>
      <c r="AGT44" s="18"/>
      <c r="AGU44" s="18"/>
      <c r="AGV44" s="18"/>
      <c r="AGW44" s="18"/>
      <c r="AGX44" s="18"/>
      <c r="AGY44" s="18"/>
      <c r="AGZ44" s="18"/>
      <c r="AHA44" s="18"/>
      <c r="AHB44" s="18"/>
      <c r="AHC44" s="18"/>
      <c r="AHD44" s="18"/>
      <c r="AHE44" s="18"/>
      <c r="AHF44" s="18"/>
      <c r="AHG44" s="18"/>
      <c r="AHH44" s="18"/>
      <c r="AHI44" s="18"/>
      <c r="AHJ44" s="18"/>
      <c r="AHK44" s="18"/>
      <c r="AHL44" s="18"/>
      <c r="AHM44" s="18"/>
      <c r="AHN44" s="18"/>
      <c r="AHO44" s="18"/>
      <c r="AHP44" s="18"/>
      <c r="AHQ44" s="18"/>
      <c r="AHR44" s="18"/>
      <c r="AHS44" s="18"/>
      <c r="AHT44" s="18"/>
      <c r="AHU44" s="18"/>
      <c r="AHV44" s="18"/>
      <c r="AHW44" s="18"/>
      <c r="AHX44" s="18"/>
      <c r="AHY44" s="18"/>
      <c r="AHZ44" s="18"/>
      <c r="AIA44" s="18"/>
      <c r="AIB44" s="18"/>
      <c r="AIC44" s="18"/>
      <c r="AID44" s="18"/>
      <c r="AIE44" s="18"/>
      <c r="AIF44" s="18"/>
      <c r="AIG44" s="18"/>
      <c r="AIH44" s="18"/>
      <c r="AII44" s="18"/>
      <c r="AIJ44" s="18"/>
      <c r="AIK44" s="18"/>
      <c r="AIL44" s="18"/>
      <c r="AIM44" s="18"/>
      <c r="AIN44" s="18"/>
      <c r="AIO44" s="18"/>
      <c r="AIP44" s="18"/>
      <c r="AIQ44" s="18"/>
      <c r="AIR44" s="18"/>
      <c r="AIS44" s="18"/>
      <c r="AIT44" s="18"/>
      <c r="AIU44" s="18"/>
      <c r="AIV44" s="18"/>
      <c r="AIW44" s="18"/>
      <c r="AIX44" s="18"/>
      <c r="AIY44" s="18"/>
      <c r="AIZ44" s="18"/>
      <c r="AJA44" s="18"/>
      <c r="AJB44" s="18"/>
      <c r="AJC44" s="18"/>
      <c r="AJD44" s="18"/>
      <c r="AJE44" s="18"/>
      <c r="AJF44" s="18"/>
      <c r="AJG44" s="18"/>
      <c r="AJH44" s="18"/>
      <c r="AJI44" s="18"/>
      <c r="AJJ44" s="18"/>
      <c r="AJK44" s="18"/>
      <c r="AJL44" s="18"/>
      <c r="AJM44" s="18"/>
      <c r="AJN44" s="18"/>
      <c r="AJO44" s="18"/>
      <c r="AJP44" s="18"/>
      <c r="AJQ44" s="18"/>
      <c r="AJR44" s="18"/>
      <c r="AJS44" s="18"/>
      <c r="AJT44" s="18"/>
      <c r="AJU44" s="18"/>
      <c r="AJV44" s="18"/>
      <c r="AJW44" s="18"/>
      <c r="AJX44" s="18"/>
      <c r="AJY44" s="18"/>
      <c r="AJZ44" s="18"/>
      <c r="AKA44" s="18"/>
      <c r="AKB44" s="18"/>
      <c r="AKC44" s="18"/>
      <c r="AKD44" s="18"/>
      <c r="AKE44" s="18"/>
      <c r="AKF44" s="18"/>
      <c r="AKG44" s="18"/>
      <c r="AKH44" s="18"/>
      <c r="AKI44" s="18"/>
      <c r="AKJ44" s="18"/>
      <c r="AKK44" s="18"/>
      <c r="AKL44" s="18"/>
      <c r="AKM44" s="18"/>
      <c r="AKN44" s="18"/>
      <c r="AKO44" s="18"/>
      <c r="AKP44" s="18"/>
      <c r="AKQ44" s="18"/>
      <c r="AKR44" s="18"/>
      <c r="AKS44" s="18"/>
      <c r="AKT44" s="18"/>
      <c r="AKU44" s="18"/>
      <c r="AKV44" s="18"/>
      <c r="AKW44" s="18"/>
      <c r="AKX44" s="18"/>
      <c r="AKY44" s="18"/>
      <c r="AKZ44" s="18"/>
      <c r="ALA44" s="18"/>
      <c r="ALB44" s="18"/>
      <c r="ALC44" s="18"/>
      <c r="ALD44" s="18"/>
      <c r="ALE44" s="18"/>
      <c r="ALF44" s="18"/>
      <c r="ALG44" s="18"/>
      <c r="ALH44" s="18"/>
      <c r="ALI44" s="18"/>
      <c r="ALJ44" s="18"/>
      <c r="ALK44" s="18"/>
      <c r="ALL44" s="18"/>
      <c r="ALM44" s="18"/>
      <c r="ALN44" s="18"/>
      <c r="ALO44" s="18"/>
      <c r="ALP44" s="18"/>
      <c r="ALQ44" s="18"/>
      <c r="ALR44" s="18"/>
      <c r="ALS44" s="18"/>
      <c r="ALT44" s="18"/>
      <c r="ALU44" s="18"/>
      <c r="ALV44" s="18"/>
      <c r="ALW44" s="18"/>
      <c r="ALX44" s="18"/>
      <c r="ALY44" s="18"/>
      <c r="ALZ44" s="18"/>
      <c r="AMA44" s="18"/>
      <c r="AMB44" s="18"/>
      <c r="AMC44" s="18"/>
      <c r="AMD44" s="18"/>
      <c r="AME44" s="18"/>
      <c r="AMF44" s="18"/>
      <c r="AMG44" s="18"/>
      <c r="AMH44" s="18"/>
      <c r="AMI44" s="18"/>
      <c r="AMJ44" s="18"/>
      <c r="AMK44" s="18"/>
      <c r="AML44" s="18"/>
      <c r="AMM44" s="18"/>
      <c r="AMN44" s="18"/>
      <c r="AMO44" s="18"/>
      <c r="AMP44" s="18"/>
      <c r="AMQ44" s="18"/>
      <c r="AMR44" s="18"/>
      <c r="AMS44" s="18"/>
      <c r="AMT44" s="18"/>
      <c r="AMU44" s="18"/>
      <c r="AMV44" s="18"/>
      <c r="AMW44" s="18"/>
      <c r="AMX44" s="18"/>
      <c r="AMY44" s="18"/>
      <c r="AMZ44" s="18"/>
      <c r="ANA44" s="18"/>
      <c r="ANB44" s="18"/>
      <c r="ANC44" s="18"/>
      <c r="AND44" s="18"/>
      <c r="ANE44" s="18"/>
      <c r="ANF44" s="18"/>
      <c r="ANG44" s="18"/>
      <c r="ANH44" s="18"/>
      <c r="ANI44" s="18"/>
      <c r="ANJ44" s="18"/>
      <c r="ANK44" s="18"/>
      <c r="ANL44" s="18"/>
      <c r="ANM44" s="18"/>
      <c r="ANN44" s="18"/>
      <c r="ANO44" s="18"/>
      <c r="ANP44" s="18"/>
      <c r="ANQ44" s="18"/>
      <c r="ANR44" s="18"/>
      <c r="ANS44" s="18"/>
      <c r="ANT44" s="18"/>
      <c r="ANU44" s="18"/>
      <c r="ANV44" s="18"/>
      <c r="ANW44" s="18"/>
      <c r="ANX44" s="18"/>
      <c r="ANY44" s="18"/>
      <c r="ANZ44" s="18"/>
      <c r="AOA44" s="18"/>
      <c r="AOB44" s="18"/>
      <c r="AOC44" s="18"/>
      <c r="AOD44" s="18"/>
      <c r="AOE44" s="18"/>
      <c r="AOF44" s="18"/>
      <c r="AOG44" s="18"/>
      <c r="AOH44" s="18"/>
      <c r="AOI44" s="18"/>
      <c r="AOJ44" s="18"/>
      <c r="AOK44" s="18"/>
      <c r="AOL44" s="18"/>
      <c r="AOM44" s="18"/>
      <c r="AON44" s="18"/>
      <c r="AOO44" s="18"/>
      <c r="AOP44" s="18"/>
      <c r="AOQ44" s="18"/>
      <c r="AOR44" s="18"/>
      <c r="AOS44" s="18"/>
      <c r="AOT44" s="18"/>
      <c r="AOU44" s="18"/>
      <c r="AOV44" s="18"/>
      <c r="AOW44" s="18"/>
      <c r="AOX44" s="18"/>
      <c r="AOY44" s="18"/>
      <c r="AOZ44" s="18"/>
      <c r="APA44" s="18"/>
      <c r="APB44" s="18"/>
      <c r="APC44" s="18"/>
      <c r="APD44" s="18"/>
      <c r="APE44" s="18"/>
      <c r="APF44" s="18"/>
      <c r="APG44" s="18"/>
      <c r="APH44" s="18"/>
      <c r="API44" s="18"/>
      <c r="APJ44" s="18"/>
      <c r="APK44" s="18"/>
      <c r="APL44" s="18"/>
      <c r="APM44" s="18"/>
      <c r="APN44" s="18"/>
      <c r="APO44" s="18"/>
      <c r="APP44" s="18"/>
      <c r="APQ44" s="18"/>
      <c r="APR44" s="18"/>
      <c r="APS44" s="18"/>
      <c r="APT44" s="18"/>
      <c r="APU44" s="18"/>
      <c r="APV44" s="18"/>
      <c r="APW44" s="18"/>
      <c r="APX44" s="18"/>
      <c r="APY44" s="18"/>
      <c r="APZ44" s="18"/>
      <c r="AQA44" s="18"/>
      <c r="AQB44" s="18"/>
      <c r="AQC44" s="18"/>
      <c r="AQD44" s="18"/>
      <c r="AQE44" s="18"/>
      <c r="AQF44" s="18"/>
      <c r="AQG44" s="18"/>
      <c r="AQH44" s="18"/>
      <c r="AQI44" s="18"/>
      <c r="AQJ44" s="18"/>
      <c r="AQK44" s="18"/>
      <c r="AQL44" s="18"/>
      <c r="AQM44" s="18"/>
      <c r="AQN44" s="18"/>
      <c r="AQO44" s="18"/>
      <c r="AQP44" s="18"/>
      <c r="AQQ44" s="18"/>
      <c r="AQR44" s="18"/>
      <c r="AQS44" s="18"/>
      <c r="AQT44" s="18"/>
      <c r="AQU44" s="18"/>
      <c r="AQV44" s="18"/>
      <c r="AQW44" s="18"/>
      <c r="AQX44" s="18"/>
      <c r="AQY44" s="18"/>
      <c r="AQZ44" s="18"/>
      <c r="ARA44" s="18"/>
      <c r="ARB44" s="18"/>
      <c r="ARC44" s="18"/>
      <c r="ARD44" s="18"/>
      <c r="ARE44" s="18"/>
      <c r="ARF44" s="18"/>
      <c r="ARG44" s="18"/>
      <c r="ARH44" s="18"/>
      <c r="ARI44" s="18"/>
      <c r="ARJ44" s="18"/>
      <c r="ARK44" s="18"/>
      <c r="ARL44" s="18"/>
      <c r="ARM44" s="18"/>
      <c r="ARN44" s="18"/>
      <c r="ARO44" s="18"/>
      <c r="ARP44" s="18"/>
      <c r="ARQ44" s="18"/>
      <c r="ARR44" s="18"/>
      <c r="ARS44" s="18"/>
      <c r="ART44" s="18"/>
      <c r="ARU44" s="18"/>
      <c r="ARV44" s="18"/>
      <c r="ARW44" s="18"/>
      <c r="ARX44" s="18"/>
      <c r="ARY44" s="18"/>
      <c r="ARZ44" s="18"/>
      <c r="ASA44" s="18"/>
      <c r="ASB44" s="18"/>
      <c r="ASC44" s="18"/>
      <c r="ASD44" s="18"/>
      <c r="ASE44" s="18"/>
      <c r="ASF44" s="18"/>
      <c r="ASG44" s="18"/>
      <c r="ASH44" s="18"/>
      <c r="ASI44" s="18"/>
      <c r="ASJ44" s="18"/>
      <c r="ASK44" s="18"/>
      <c r="ASL44" s="18"/>
      <c r="ASM44" s="18"/>
      <c r="ASN44" s="18"/>
      <c r="ASO44" s="18"/>
      <c r="ASP44" s="18"/>
      <c r="ASQ44" s="18"/>
      <c r="ASR44" s="18"/>
      <c r="ASS44" s="18"/>
      <c r="AST44" s="18"/>
      <c r="ASU44" s="18"/>
      <c r="ASV44" s="18"/>
      <c r="ASW44" s="18"/>
      <c r="ASX44" s="18"/>
      <c r="ASY44" s="18"/>
      <c r="ASZ44" s="18"/>
      <c r="ATA44" s="18"/>
      <c r="ATB44" s="18"/>
      <c r="ATC44" s="18"/>
      <c r="ATD44" s="18"/>
      <c r="ATE44" s="18"/>
      <c r="ATF44" s="18"/>
      <c r="ATG44" s="18"/>
      <c r="ATH44" s="18"/>
      <c r="ATI44" s="18"/>
      <c r="ATJ44" s="18"/>
      <c r="ATK44" s="18"/>
      <c r="ATL44" s="18"/>
      <c r="ATM44" s="18"/>
      <c r="ATN44" s="18"/>
      <c r="ATO44" s="18"/>
      <c r="ATP44" s="18"/>
      <c r="ATQ44" s="18"/>
      <c r="ATR44" s="18"/>
      <c r="ATS44" s="18"/>
      <c r="ATT44" s="18"/>
      <c r="ATU44" s="18"/>
      <c r="ATV44" s="18"/>
      <c r="ATW44" s="18"/>
      <c r="ATX44" s="18"/>
      <c r="ATY44" s="18"/>
      <c r="ATZ44" s="18"/>
      <c r="AUA44" s="18"/>
      <c r="AUB44" s="18"/>
      <c r="AUC44" s="18"/>
      <c r="AUD44" s="18"/>
      <c r="AUE44" s="18"/>
      <c r="AUF44" s="18"/>
      <c r="AUG44" s="18"/>
      <c r="AUH44" s="18"/>
      <c r="AUI44" s="18"/>
      <c r="AUJ44" s="18"/>
      <c r="AUK44" s="18"/>
      <c r="AUL44" s="18"/>
      <c r="AUM44" s="18"/>
      <c r="AUN44" s="18"/>
      <c r="AUO44" s="18"/>
      <c r="AUP44" s="18"/>
      <c r="AUQ44" s="18"/>
      <c r="AUR44" s="18"/>
      <c r="AUS44" s="18"/>
      <c r="AUT44" s="18"/>
      <c r="AUU44" s="18"/>
      <c r="AUV44" s="18"/>
      <c r="AUW44" s="18"/>
      <c r="AUX44" s="18"/>
      <c r="AUY44" s="18"/>
      <c r="AUZ44" s="18"/>
      <c r="AVA44" s="18"/>
      <c r="AVB44" s="18"/>
      <c r="AVC44" s="18"/>
      <c r="AVD44" s="18"/>
      <c r="AVE44" s="18"/>
      <c r="AVF44" s="18"/>
      <c r="AVG44" s="18"/>
      <c r="AVH44" s="18"/>
      <c r="AVI44" s="18"/>
      <c r="AVJ44" s="18"/>
      <c r="AVK44" s="18"/>
      <c r="AVL44" s="18"/>
      <c r="AVM44" s="18"/>
      <c r="AVN44" s="18"/>
      <c r="AVO44" s="18"/>
      <c r="AVP44" s="18"/>
      <c r="AVQ44" s="18"/>
      <c r="AVR44" s="18"/>
      <c r="AVS44" s="18"/>
      <c r="AVT44" s="18"/>
      <c r="AVU44" s="18"/>
      <c r="AVV44" s="18"/>
      <c r="AVW44" s="18"/>
      <c r="AVX44" s="18"/>
      <c r="AVY44" s="18"/>
      <c r="AVZ44" s="18"/>
      <c r="AWA44" s="18"/>
      <c r="AWB44" s="18"/>
      <c r="AWC44" s="18"/>
      <c r="AWD44" s="18"/>
      <c r="AWE44" s="18"/>
      <c r="AWF44" s="18"/>
      <c r="AWG44" s="18"/>
      <c r="AWH44" s="18"/>
      <c r="AWI44" s="18"/>
      <c r="AWJ44" s="18"/>
      <c r="AWK44" s="18"/>
      <c r="AWL44" s="18"/>
      <c r="AWM44" s="18"/>
      <c r="AWN44" s="18"/>
      <c r="AWO44" s="18"/>
      <c r="AWP44" s="18"/>
      <c r="AWQ44" s="18"/>
      <c r="AWR44" s="18"/>
      <c r="AWS44" s="18"/>
      <c r="AWT44" s="18"/>
      <c r="AWU44" s="18"/>
      <c r="AWV44" s="18"/>
      <c r="AWW44" s="18"/>
      <c r="AWX44" s="18"/>
      <c r="AWY44" s="18"/>
      <c r="AWZ44" s="18"/>
      <c r="AXA44" s="18"/>
      <c r="AXB44" s="18"/>
      <c r="AXC44" s="18"/>
      <c r="AXD44" s="18"/>
      <c r="AXE44" s="18"/>
      <c r="AXF44" s="18"/>
      <c r="AXG44" s="18"/>
      <c r="AXH44" s="18"/>
      <c r="AXI44" s="18"/>
      <c r="AXJ44" s="18"/>
      <c r="AXK44" s="18"/>
      <c r="AXL44" s="18"/>
      <c r="AXM44" s="18"/>
      <c r="AXN44" s="18"/>
      <c r="AXO44" s="18"/>
      <c r="AXP44" s="18"/>
      <c r="AXQ44" s="18"/>
      <c r="AXR44" s="18"/>
      <c r="AXS44" s="18"/>
      <c r="AXT44" s="18"/>
      <c r="AXU44" s="18"/>
      <c r="AXV44" s="18"/>
      <c r="AXW44" s="18"/>
      <c r="AXX44" s="18"/>
      <c r="AXY44" s="18"/>
      <c r="AXZ44" s="18"/>
      <c r="AYA44" s="18"/>
      <c r="AYB44" s="18"/>
      <c r="AYC44" s="18"/>
      <c r="AYD44" s="18"/>
      <c r="AYE44" s="18"/>
      <c r="AYF44" s="18"/>
      <c r="AYG44" s="18"/>
      <c r="AYH44" s="18"/>
      <c r="AYI44" s="18"/>
      <c r="AYJ44" s="18"/>
      <c r="AYK44" s="18"/>
      <c r="AYL44" s="18"/>
      <c r="AYM44" s="18"/>
      <c r="AYN44" s="18"/>
      <c r="AYO44" s="18"/>
      <c r="AYP44" s="18"/>
      <c r="AYQ44" s="18"/>
      <c r="AYR44" s="18"/>
      <c r="AYS44" s="18"/>
      <c r="AYT44" s="18"/>
      <c r="AYU44" s="18"/>
      <c r="AYV44" s="18"/>
      <c r="AYW44" s="18"/>
      <c r="AYX44" s="18"/>
      <c r="AYY44" s="18"/>
      <c r="AYZ44" s="18"/>
      <c r="AZA44" s="18"/>
      <c r="AZB44" s="18"/>
      <c r="AZC44" s="18"/>
      <c r="AZD44" s="18"/>
      <c r="AZE44" s="18"/>
      <c r="AZF44" s="18"/>
      <c r="AZG44" s="18"/>
      <c r="AZH44" s="18"/>
      <c r="AZI44" s="18"/>
      <c r="AZJ44" s="18"/>
      <c r="AZK44" s="18"/>
      <c r="AZL44" s="18"/>
      <c r="AZM44" s="18"/>
      <c r="AZN44" s="18"/>
      <c r="AZO44" s="18"/>
      <c r="AZP44" s="18"/>
      <c r="AZQ44" s="18"/>
      <c r="AZR44" s="18"/>
      <c r="AZS44" s="18"/>
      <c r="AZT44" s="18"/>
      <c r="AZU44" s="18"/>
      <c r="AZV44" s="18"/>
      <c r="AZW44" s="18"/>
      <c r="AZX44" s="18"/>
      <c r="AZY44" s="18"/>
      <c r="AZZ44" s="18"/>
      <c r="BAA44" s="18"/>
      <c r="BAB44" s="18"/>
      <c r="BAC44" s="18"/>
      <c r="BAD44" s="18"/>
      <c r="BAE44" s="18"/>
      <c r="BAF44" s="18"/>
      <c r="BAG44" s="18"/>
      <c r="BAH44" s="18"/>
      <c r="BAI44" s="18"/>
      <c r="BAJ44" s="18"/>
      <c r="BAK44" s="18"/>
      <c r="BAL44" s="18"/>
      <c r="BAM44" s="18"/>
      <c r="BAN44" s="18"/>
      <c r="BAO44" s="18"/>
      <c r="BAP44" s="18"/>
      <c r="BAQ44" s="18"/>
      <c r="BAR44" s="18"/>
      <c r="BAS44" s="18"/>
      <c r="BAT44" s="18"/>
      <c r="BAU44" s="18"/>
      <c r="BAV44" s="18"/>
      <c r="BAW44" s="18"/>
      <c r="BAX44" s="18"/>
      <c r="BAY44" s="18"/>
      <c r="BAZ44" s="18"/>
      <c r="BBA44" s="18"/>
      <c r="BBB44" s="18"/>
      <c r="BBC44" s="18"/>
      <c r="BBD44" s="18"/>
      <c r="BBE44" s="18"/>
      <c r="BBF44" s="18"/>
      <c r="BBG44" s="18"/>
      <c r="BBH44" s="18"/>
      <c r="BBI44" s="18"/>
      <c r="BBJ44" s="18"/>
      <c r="BBK44" s="18"/>
      <c r="BBL44" s="18"/>
      <c r="BBM44" s="18"/>
      <c r="BBN44" s="18"/>
      <c r="BBO44" s="18"/>
      <c r="BBP44" s="18"/>
      <c r="BBQ44" s="18"/>
      <c r="BBR44" s="18"/>
      <c r="BBS44" s="18"/>
      <c r="BBT44" s="18"/>
      <c r="BBU44" s="18"/>
      <c r="BBV44" s="18"/>
      <c r="BBW44" s="18"/>
      <c r="BBX44" s="18"/>
      <c r="BBY44" s="18"/>
      <c r="BBZ44" s="18"/>
      <c r="BCA44" s="18"/>
      <c r="BCB44" s="18"/>
      <c r="BCC44" s="18"/>
      <c r="BCD44" s="18"/>
      <c r="BCE44" s="18"/>
      <c r="BCF44" s="18"/>
      <c r="BCG44" s="18"/>
      <c r="BCH44" s="18"/>
      <c r="BCI44" s="18"/>
      <c r="BCJ44" s="18"/>
      <c r="BCK44" s="18"/>
      <c r="BCL44" s="18"/>
      <c r="BCM44" s="18"/>
      <c r="BCN44" s="18"/>
      <c r="BCO44" s="18"/>
      <c r="BCP44" s="18"/>
      <c r="BCQ44" s="18"/>
      <c r="BCR44" s="18"/>
      <c r="BCS44" s="18"/>
      <c r="BCT44" s="18"/>
      <c r="BCU44" s="18"/>
      <c r="BCV44" s="18"/>
      <c r="BCW44" s="18"/>
      <c r="BCX44" s="18"/>
      <c r="BCY44" s="18"/>
      <c r="BCZ44" s="18"/>
      <c r="BDA44" s="18"/>
      <c r="BDB44" s="18"/>
      <c r="BDC44" s="18"/>
      <c r="BDD44" s="18"/>
      <c r="BDE44" s="18"/>
      <c r="BDF44" s="18"/>
      <c r="BDG44" s="18"/>
      <c r="BDH44" s="18"/>
      <c r="BDI44" s="18"/>
      <c r="BDJ44" s="18"/>
      <c r="BDK44" s="18"/>
      <c r="BDL44" s="18"/>
      <c r="BDM44" s="18"/>
      <c r="BDN44" s="18"/>
      <c r="BDO44" s="18"/>
      <c r="BDP44" s="18"/>
      <c r="BDQ44" s="18"/>
      <c r="BDR44" s="18"/>
      <c r="BDS44" s="18"/>
      <c r="BDT44" s="18"/>
      <c r="BDU44" s="18"/>
      <c r="BDV44" s="18"/>
      <c r="BDW44" s="18"/>
      <c r="BDX44" s="18"/>
      <c r="BDY44" s="18"/>
      <c r="BDZ44" s="18"/>
      <c r="BEA44" s="18"/>
      <c r="BEB44" s="18"/>
      <c r="BEC44" s="18"/>
      <c r="BED44" s="18"/>
      <c r="BEE44" s="18"/>
      <c r="BEF44" s="18"/>
      <c r="BEG44" s="18"/>
      <c r="BEH44" s="18"/>
      <c r="BEI44" s="18"/>
      <c r="BEJ44" s="18"/>
      <c r="BEK44" s="18"/>
      <c r="BEL44" s="18"/>
      <c r="BEM44" s="18"/>
      <c r="BEN44" s="18"/>
      <c r="BEO44" s="18"/>
      <c r="BEP44" s="18"/>
      <c r="BEQ44" s="18"/>
      <c r="BER44" s="18"/>
      <c r="BES44" s="18"/>
      <c r="BET44" s="18"/>
      <c r="BEU44" s="18"/>
      <c r="BEV44" s="18"/>
      <c r="BEW44" s="18"/>
      <c r="BEX44" s="18"/>
      <c r="BEY44" s="18"/>
      <c r="BEZ44" s="18"/>
      <c r="BFA44" s="18"/>
      <c r="BFB44" s="18"/>
      <c r="BFC44" s="18"/>
      <c r="BFD44" s="18"/>
      <c r="BFE44" s="18"/>
      <c r="BFF44" s="18"/>
      <c r="BFG44" s="18"/>
      <c r="BFH44" s="18"/>
      <c r="BFI44" s="18"/>
      <c r="BFJ44" s="18"/>
      <c r="BFK44" s="18"/>
      <c r="BFL44" s="18"/>
      <c r="BFM44" s="18"/>
      <c r="BFN44" s="18"/>
      <c r="BFO44" s="18"/>
      <c r="BFP44" s="18"/>
      <c r="BFQ44" s="18"/>
      <c r="BFR44" s="18"/>
      <c r="BFS44" s="18"/>
      <c r="BFT44" s="18"/>
      <c r="BFU44" s="18"/>
      <c r="BFV44" s="18"/>
      <c r="BFW44" s="18"/>
      <c r="BFX44" s="18"/>
      <c r="BFY44" s="18"/>
      <c r="BFZ44" s="18"/>
      <c r="BGA44" s="18"/>
      <c r="BGB44" s="18"/>
      <c r="BGC44" s="18"/>
      <c r="BGD44" s="18"/>
      <c r="BGE44" s="18"/>
      <c r="BGF44" s="18"/>
      <c r="BGG44" s="18"/>
      <c r="BGH44" s="18"/>
      <c r="BGI44" s="18"/>
      <c r="BGJ44" s="18"/>
      <c r="BGK44" s="18"/>
      <c r="BGL44" s="18"/>
      <c r="BGM44" s="18"/>
      <c r="BGN44" s="18"/>
      <c r="BGO44" s="18"/>
      <c r="BGP44" s="18"/>
      <c r="BGQ44" s="18"/>
      <c r="BGR44" s="18"/>
      <c r="BGS44" s="18"/>
      <c r="BGT44" s="18"/>
      <c r="BGU44" s="18"/>
      <c r="BGV44" s="18"/>
      <c r="BGW44" s="18"/>
      <c r="BGX44" s="18"/>
      <c r="BGY44" s="18"/>
      <c r="BGZ44" s="18"/>
      <c r="BHA44" s="18"/>
      <c r="BHB44" s="18"/>
      <c r="BHC44" s="18"/>
      <c r="BHD44" s="18"/>
      <c r="BHE44" s="18"/>
      <c r="BHF44" s="18"/>
      <c r="BHG44" s="18"/>
      <c r="BHH44" s="18"/>
      <c r="BHI44" s="18"/>
      <c r="BHJ44" s="18"/>
      <c r="BHK44" s="18"/>
      <c r="BHL44" s="18"/>
      <c r="BHM44" s="18"/>
      <c r="BHN44" s="18"/>
      <c r="BHO44" s="18"/>
      <c r="BHP44" s="18"/>
      <c r="BHQ44" s="18"/>
      <c r="BHR44" s="18"/>
      <c r="BHS44" s="18"/>
      <c r="BHT44" s="18"/>
      <c r="BHU44" s="18"/>
      <c r="BHV44" s="18"/>
      <c r="BHW44" s="18"/>
      <c r="BHX44" s="18"/>
      <c r="BHY44" s="18"/>
      <c r="BHZ44" s="18"/>
      <c r="BIA44" s="18"/>
      <c r="BIB44" s="18"/>
      <c r="BIC44" s="18"/>
      <c r="BID44" s="18"/>
      <c r="BIE44" s="18"/>
      <c r="BIF44" s="18"/>
      <c r="BIG44" s="18"/>
      <c r="BIH44" s="18"/>
      <c r="BII44" s="18"/>
      <c r="BIJ44" s="18"/>
      <c r="BIK44" s="18"/>
      <c r="BIL44" s="18"/>
      <c r="BIM44" s="18"/>
      <c r="BIN44" s="18"/>
      <c r="BIO44" s="18"/>
      <c r="BIP44" s="18"/>
      <c r="BIQ44" s="18"/>
      <c r="BIR44" s="18"/>
      <c r="BIS44" s="18"/>
      <c r="BIT44" s="18"/>
      <c r="BIU44" s="18"/>
      <c r="BIV44" s="18"/>
      <c r="BIW44" s="18"/>
      <c r="BIX44" s="18"/>
      <c r="BIY44" s="18"/>
      <c r="BIZ44" s="18"/>
      <c r="BJA44" s="18"/>
      <c r="BJB44" s="18"/>
      <c r="BJC44" s="18"/>
      <c r="BJD44" s="18"/>
      <c r="BJE44" s="18"/>
      <c r="BJF44" s="18"/>
      <c r="BJG44" s="18"/>
      <c r="BJH44" s="18"/>
      <c r="BJI44" s="18"/>
      <c r="BJJ44" s="18"/>
      <c r="BJK44" s="18"/>
      <c r="BJL44" s="18"/>
      <c r="BJM44" s="18"/>
      <c r="BJN44" s="18"/>
      <c r="BJO44" s="18"/>
      <c r="BJP44" s="18"/>
      <c r="BJQ44" s="18"/>
      <c r="BJR44" s="18"/>
      <c r="BJS44" s="18"/>
      <c r="BJT44" s="18"/>
      <c r="BJU44" s="18"/>
      <c r="BJV44" s="18"/>
      <c r="BJW44" s="18"/>
      <c r="BJX44" s="18"/>
      <c r="BJY44" s="18"/>
      <c r="BJZ44" s="18"/>
      <c r="BKA44" s="18"/>
      <c r="BKB44" s="18"/>
      <c r="BKC44" s="18"/>
      <c r="BKD44" s="18"/>
      <c r="BKE44" s="18"/>
      <c r="BKF44" s="18"/>
      <c r="BKG44" s="18"/>
      <c r="BKH44" s="18"/>
      <c r="BKI44" s="18"/>
      <c r="BKJ44" s="18"/>
      <c r="BKK44" s="18"/>
      <c r="BKL44" s="18"/>
      <c r="BKM44" s="18"/>
      <c r="BKN44" s="18"/>
      <c r="BKO44" s="18"/>
      <c r="BKP44" s="18"/>
      <c r="BKQ44" s="18"/>
      <c r="BKR44" s="18"/>
      <c r="BKS44" s="18"/>
      <c r="BKT44" s="18"/>
      <c r="BKU44" s="18"/>
      <c r="BKV44" s="18"/>
      <c r="BKW44" s="18"/>
      <c r="BKX44" s="18"/>
      <c r="BKY44" s="18"/>
      <c r="BKZ44" s="18"/>
      <c r="BLA44" s="18"/>
      <c r="BLB44" s="18"/>
      <c r="BLC44" s="18"/>
      <c r="BLD44" s="18"/>
      <c r="BLE44" s="18"/>
      <c r="BLF44" s="18"/>
      <c r="BLG44" s="18"/>
      <c r="BLH44" s="18"/>
      <c r="BLI44" s="18"/>
      <c r="BLJ44" s="18"/>
      <c r="BLK44" s="18"/>
      <c r="BLL44" s="18"/>
      <c r="BLM44" s="18"/>
      <c r="BLN44" s="18"/>
      <c r="BLO44" s="18"/>
      <c r="BLP44" s="18"/>
      <c r="BLQ44" s="18"/>
      <c r="BLR44" s="18"/>
      <c r="BLS44" s="18"/>
      <c r="BLT44" s="18"/>
      <c r="BLU44" s="18"/>
      <c r="BLV44" s="18"/>
      <c r="BLW44" s="18"/>
      <c r="BLX44" s="18"/>
      <c r="BLY44" s="18"/>
      <c r="BLZ44" s="18"/>
      <c r="BMA44" s="18"/>
      <c r="BMB44" s="18"/>
      <c r="BMC44" s="18"/>
      <c r="BMD44" s="18"/>
      <c r="BME44" s="18"/>
      <c r="BMF44" s="18"/>
      <c r="BMG44" s="18"/>
      <c r="BMH44" s="18"/>
      <c r="BMI44" s="18"/>
      <c r="BMJ44" s="18"/>
      <c r="BMK44" s="18"/>
      <c r="BML44" s="18"/>
      <c r="BMM44" s="18"/>
      <c r="BMN44" s="18"/>
      <c r="BMO44" s="18"/>
      <c r="BMP44" s="18"/>
      <c r="BMQ44" s="18"/>
      <c r="BMR44" s="18"/>
      <c r="BMS44" s="18"/>
      <c r="BMT44" s="18"/>
    </row>
    <row r="45" spans="1:1710" s="115" customFormat="1" ht="16.149999999999999" customHeight="1" x14ac:dyDescent="0.2">
      <c r="A45" s="293" t="s">
        <v>322</v>
      </c>
      <c r="B45" s="345"/>
      <c r="C45" s="84"/>
      <c r="D45" s="85"/>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c r="IT45" s="18"/>
      <c r="IU45" s="18"/>
      <c r="IV45" s="18"/>
      <c r="IW45" s="18"/>
      <c r="IX45" s="18"/>
      <c r="IY45" s="18"/>
      <c r="IZ45" s="18"/>
      <c r="JA45" s="18"/>
      <c r="JB45" s="18"/>
      <c r="JC45" s="18"/>
      <c r="JD45" s="18"/>
      <c r="JE45" s="18"/>
      <c r="JF45" s="18"/>
      <c r="JG45" s="18"/>
      <c r="JH45" s="18"/>
      <c r="JI45" s="18"/>
      <c r="JJ45" s="18"/>
      <c r="JK45" s="18"/>
      <c r="JL45" s="18"/>
      <c r="JM45" s="18"/>
      <c r="JN45" s="18"/>
      <c r="JO45" s="18"/>
      <c r="JP45" s="18"/>
      <c r="JQ45" s="18"/>
      <c r="JR45" s="18"/>
      <c r="JS45" s="18"/>
      <c r="JT45" s="18"/>
      <c r="JU45" s="18"/>
      <c r="JV45" s="18"/>
      <c r="JW45" s="18"/>
      <c r="JX45" s="18"/>
      <c r="JY45" s="18"/>
      <c r="JZ45" s="18"/>
      <c r="KA45" s="18"/>
      <c r="KB45" s="18"/>
      <c r="KC45" s="18"/>
      <c r="KD45" s="18"/>
      <c r="KE45" s="18"/>
      <c r="KF45" s="18"/>
      <c r="KG45" s="18"/>
      <c r="KH45" s="18"/>
      <c r="KI45" s="18"/>
      <c r="KJ45" s="18"/>
      <c r="KK45" s="18"/>
      <c r="KL45" s="18"/>
      <c r="KM45" s="18"/>
      <c r="KN45" s="18"/>
      <c r="KO45" s="18"/>
      <c r="KP45" s="18"/>
      <c r="KQ45" s="18"/>
      <c r="KR45" s="18"/>
      <c r="KS45" s="18"/>
      <c r="KT45" s="18"/>
      <c r="KU45" s="18"/>
      <c r="KV45" s="18"/>
      <c r="KW45" s="18"/>
      <c r="KX45" s="18"/>
      <c r="KY45" s="18"/>
      <c r="KZ45" s="18"/>
      <c r="LA45" s="18"/>
      <c r="LB45" s="18"/>
      <c r="LC45" s="18"/>
      <c r="LD45" s="18"/>
      <c r="LE45" s="18"/>
      <c r="LF45" s="18"/>
      <c r="LG45" s="18"/>
      <c r="LH45" s="18"/>
      <c r="LI45" s="18"/>
      <c r="LJ45" s="18"/>
      <c r="LK45" s="18"/>
      <c r="LL45" s="18"/>
      <c r="LM45" s="18"/>
      <c r="LN45" s="18"/>
      <c r="LO45" s="18"/>
      <c r="LP45" s="18"/>
      <c r="LQ45" s="18"/>
      <c r="LR45" s="18"/>
      <c r="LS45" s="18"/>
      <c r="LT45" s="18"/>
      <c r="LU45" s="18"/>
      <c r="LV45" s="18"/>
      <c r="LW45" s="18"/>
      <c r="LX45" s="18"/>
      <c r="LY45" s="18"/>
      <c r="LZ45" s="18"/>
      <c r="MA45" s="18"/>
      <c r="MB45" s="18"/>
      <c r="MC45" s="18"/>
      <c r="MD45" s="18"/>
      <c r="ME45" s="18"/>
      <c r="MF45" s="18"/>
      <c r="MG45" s="18"/>
      <c r="MH45" s="18"/>
      <c r="MI45" s="18"/>
      <c r="MJ45" s="18"/>
      <c r="MK45" s="18"/>
      <c r="ML45" s="18"/>
      <c r="MM45" s="18"/>
      <c r="MN45" s="18"/>
      <c r="MO45" s="18"/>
      <c r="MP45" s="18"/>
      <c r="MQ45" s="18"/>
      <c r="MR45" s="18"/>
      <c r="MS45" s="18"/>
      <c r="MT45" s="18"/>
      <c r="MU45" s="18"/>
      <c r="MV45" s="18"/>
      <c r="MW45" s="18"/>
      <c r="MX45" s="18"/>
      <c r="MY45" s="18"/>
      <c r="MZ45" s="18"/>
      <c r="NA45" s="18"/>
      <c r="NB45" s="18"/>
      <c r="NC45" s="18"/>
      <c r="ND45" s="18"/>
      <c r="NE45" s="18"/>
      <c r="NF45" s="18"/>
      <c r="NG45" s="18"/>
      <c r="NH45" s="18"/>
      <c r="NI45" s="18"/>
      <c r="NJ45" s="18"/>
      <c r="NK45" s="18"/>
      <c r="NL45" s="18"/>
      <c r="NM45" s="18"/>
      <c r="NN45" s="18"/>
      <c r="NO45" s="18"/>
      <c r="NP45" s="18"/>
      <c r="NQ45" s="18"/>
      <c r="NR45" s="18"/>
      <c r="NS45" s="18"/>
      <c r="NT45" s="18"/>
      <c r="NU45" s="18"/>
      <c r="NV45" s="18"/>
      <c r="NW45" s="18"/>
      <c r="NX45" s="18"/>
      <c r="NY45" s="18"/>
      <c r="NZ45" s="18"/>
      <c r="OA45" s="18"/>
      <c r="OB45" s="18"/>
      <c r="OC45" s="18"/>
      <c r="OD45" s="18"/>
      <c r="OE45" s="18"/>
      <c r="OF45" s="18"/>
      <c r="OG45" s="18"/>
      <c r="OH45" s="18"/>
      <c r="OI45" s="18"/>
      <c r="OJ45" s="18"/>
      <c r="OK45" s="18"/>
      <c r="OL45" s="18"/>
      <c r="OM45" s="18"/>
      <c r="ON45" s="18"/>
      <c r="OO45" s="18"/>
      <c r="OP45" s="18"/>
      <c r="OQ45" s="18"/>
      <c r="OR45" s="18"/>
      <c r="OS45" s="18"/>
      <c r="OT45" s="18"/>
      <c r="OU45" s="18"/>
      <c r="OV45" s="18"/>
      <c r="OW45" s="18"/>
      <c r="OX45" s="18"/>
      <c r="OY45" s="18"/>
      <c r="OZ45" s="18"/>
      <c r="PA45" s="18"/>
      <c r="PB45" s="18"/>
      <c r="PC45" s="18"/>
      <c r="PD45" s="18"/>
      <c r="PE45" s="18"/>
      <c r="PF45" s="18"/>
      <c r="PG45" s="18"/>
      <c r="PH45" s="18"/>
      <c r="PI45" s="18"/>
      <c r="PJ45" s="18"/>
      <c r="PK45" s="18"/>
      <c r="PL45" s="18"/>
      <c r="PM45" s="18"/>
      <c r="PN45" s="18"/>
      <c r="PO45" s="18"/>
      <c r="PP45" s="18"/>
      <c r="PQ45" s="18"/>
      <c r="PR45" s="18"/>
      <c r="PS45" s="18"/>
      <c r="PT45" s="18"/>
      <c r="PU45" s="18"/>
      <c r="PV45" s="18"/>
      <c r="PW45" s="18"/>
      <c r="PX45" s="18"/>
      <c r="PY45" s="18"/>
      <c r="PZ45" s="18"/>
      <c r="QA45" s="18"/>
      <c r="QB45" s="18"/>
      <c r="QC45" s="18"/>
      <c r="QD45" s="18"/>
      <c r="QE45" s="18"/>
      <c r="QF45" s="18"/>
      <c r="QG45" s="18"/>
      <c r="QH45" s="18"/>
      <c r="QI45" s="18"/>
      <c r="QJ45" s="18"/>
      <c r="QK45" s="18"/>
      <c r="QL45" s="18"/>
      <c r="QM45" s="18"/>
      <c r="QN45" s="18"/>
      <c r="QO45" s="18"/>
      <c r="QP45" s="18"/>
      <c r="QQ45" s="18"/>
      <c r="QR45" s="18"/>
      <c r="QS45" s="18"/>
      <c r="QT45" s="18"/>
      <c r="QU45" s="18"/>
      <c r="QV45" s="18"/>
      <c r="QW45" s="18"/>
      <c r="QX45" s="18"/>
      <c r="QY45" s="18"/>
      <c r="QZ45" s="18"/>
      <c r="RA45" s="18"/>
      <c r="RB45" s="18"/>
      <c r="RC45" s="18"/>
      <c r="RD45" s="18"/>
      <c r="RE45" s="18"/>
      <c r="RF45" s="18"/>
      <c r="RG45" s="18"/>
      <c r="RH45" s="18"/>
      <c r="RI45" s="18"/>
      <c r="RJ45" s="18"/>
      <c r="RK45" s="18"/>
      <c r="RL45" s="18"/>
      <c r="RM45" s="18"/>
      <c r="RN45" s="18"/>
      <c r="RO45" s="18"/>
      <c r="RP45" s="18"/>
      <c r="RQ45" s="18"/>
      <c r="RR45" s="18"/>
      <c r="RS45" s="18"/>
      <c r="RT45" s="18"/>
      <c r="RU45" s="18"/>
      <c r="RV45" s="18"/>
      <c r="RW45" s="18"/>
      <c r="RX45" s="18"/>
      <c r="RY45" s="18"/>
      <c r="RZ45" s="18"/>
      <c r="SA45" s="18"/>
      <c r="SB45" s="18"/>
      <c r="SC45" s="18"/>
      <c r="SD45" s="18"/>
      <c r="SE45" s="18"/>
      <c r="SF45" s="18"/>
      <c r="SG45" s="18"/>
      <c r="SH45" s="18"/>
      <c r="SI45" s="18"/>
      <c r="SJ45" s="18"/>
      <c r="SK45" s="18"/>
      <c r="SL45" s="18"/>
      <c r="SM45" s="18"/>
      <c r="SN45" s="18"/>
      <c r="SO45" s="18"/>
      <c r="SP45" s="18"/>
      <c r="SQ45" s="18"/>
      <c r="SR45" s="18"/>
      <c r="SS45" s="18"/>
      <c r="ST45" s="18"/>
      <c r="SU45" s="18"/>
      <c r="SV45" s="18"/>
      <c r="SW45" s="18"/>
      <c r="SX45" s="18"/>
      <c r="SY45" s="18"/>
      <c r="SZ45" s="18"/>
      <c r="TA45" s="18"/>
      <c r="TB45" s="18"/>
      <c r="TC45" s="18"/>
      <c r="TD45" s="18"/>
      <c r="TE45" s="18"/>
      <c r="TF45" s="18"/>
      <c r="TG45" s="18"/>
      <c r="TH45" s="18"/>
      <c r="TI45" s="18"/>
      <c r="TJ45" s="18"/>
      <c r="TK45" s="18"/>
      <c r="TL45" s="18"/>
      <c r="TM45" s="18"/>
      <c r="TN45" s="18"/>
      <c r="TO45" s="18"/>
      <c r="TP45" s="18"/>
      <c r="TQ45" s="18"/>
      <c r="TR45" s="18"/>
      <c r="TS45" s="18"/>
      <c r="TT45" s="18"/>
      <c r="TU45" s="18"/>
      <c r="TV45" s="18"/>
      <c r="TW45" s="18"/>
      <c r="TX45" s="18"/>
      <c r="TY45" s="18"/>
      <c r="TZ45" s="18"/>
      <c r="UA45" s="18"/>
      <c r="UB45" s="18"/>
      <c r="UC45" s="18"/>
      <c r="UD45" s="18"/>
      <c r="UE45" s="18"/>
      <c r="UF45" s="18"/>
      <c r="UG45" s="18"/>
      <c r="UH45" s="18"/>
      <c r="UI45" s="18"/>
      <c r="UJ45" s="18"/>
      <c r="UK45" s="18"/>
      <c r="UL45" s="18"/>
      <c r="UM45" s="18"/>
      <c r="UN45" s="18"/>
      <c r="UO45" s="18"/>
      <c r="UP45" s="18"/>
      <c r="UQ45" s="18"/>
      <c r="UR45" s="18"/>
      <c r="US45" s="18"/>
      <c r="UT45" s="18"/>
      <c r="UU45" s="18"/>
      <c r="UV45" s="18"/>
      <c r="UW45" s="18"/>
      <c r="UX45" s="18"/>
      <c r="UY45" s="18"/>
      <c r="UZ45" s="18"/>
      <c r="VA45" s="18"/>
      <c r="VB45" s="18"/>
      <c r="VC45" s="18"/>
      <c r="VD45" s="18"/>
      <c r="VE45" s="18"/>
      <c r="VF45" s="18"/>
      <c r="VG45" s="18"/>
      <c r="VH45" s="18"/>
      <c r="VI45" s="18"/>
      <c r="VJ45" s="18"/>
      <c r="VK45" s="18"/>
      <c r="VL45" s="18"/>
      <c r="VM45" s="18"/>
      <c r="VN45" s="18"/>
      <c r="VO45" s="18"/>
      <c r="VP45" s="18"/>
      <c r="VQ45" s="18"/>
      <c r="VR45" s="18"/>
      <c r="VS45" s="18"/>
      <c r="VT45" s="18"/>
      <c r="VU45" s="18"/>
      <c r="VV45" s="18"/>
      <c r="VW45" s="18"/>
      <c r="VX45" s="18"/>
      <c r="VY45" s="18"/>
      <c r="VZ45" s="18"/>
      <c r="WA45" s="18"/>
      <c r="WB45" s="18"/>
      <c r="WC45" s="18"/>
      <c r="WD45" s="18"/>
      <c r="WE45" s="18"/>
      <c r="WF45" s="18"/>
      <c r="WG45" s="18"/>
      <c r="WH45" s="18"/>
      <c r="WI45" s="18"/>
      <c r="WJ45" s="18"/>
      <c r="WK45" s="18"/>
      <c r="WL45" s="18"/>
      <c r="WM45" s="18"/>
      <c r="WN45" s="18"/>
      <c r="WO45" s="18"/>
      <c r="WP45" s="18"/>
      <c r="WQ45" s="18"/>
      <c r="WR45" s="18"/>
      <c r="WS45" s="18"/>
      <c r="WT45" s="18"/>
      <c r="WU45" s="18"/>
      <c r="WV45" s="18"/>
      <c r="WW45" s="18"/>
      <c r="WX45" s="18"/>
      <c r="WY45" s="18"/>
      <c r="WZ45" s="18"/>
      <c r="XA45" s="18"/>
      <c r="XB45" s="18"/>
      <c r="XC45" s="18"/>
      <c r="XD45" s="18"/>
      <c r="XE45" s="18"/>
      <c r="XF45" s="18"/>
      <c r="XG45" s="18"/>
      <c r="XH45" s="18"/>
      <c r="XI45" s="18"/>
      <c r="XJ45" s="18"/>
      <c r="XK45" s="18"/>
      <c r="XL45" s="18"/>
      <c r="XM45" s="18"/>
      <c r="XN45" s="18"/>
      <c r="XO45" s="18"/>
      <c r="XP45" s="18"/>
      <c r="XQ45" s="18"/>
      <c r="XR45" s="18"/>
      <c r="XS45" s="18"/>
      <c r="XT45" s="18"/>
      <c r="XU45" s="18"/>
      <c r="XV45" s="18"/>
      <c r="XW45" s="18"/>
      <c r="XX45" s="18"/>
      <c r="XY45" s="18"/>
      <c r="XZ45" s="18"/>
      <c r="YA45" s="18"/>
      <c r="YB45" s="18"/>
      <c r="YC45" s="18"/>
      <c r="YD45" s="18"/>
      <c r="YE45" s="18"/>
      <c r="YF45" s="18"/>
      <c r="YG45" s="18"/>
      <c r="YH45" s="18"/>
      <c r="YI45" s="18"/>
      <c r="YJ45" s="18"/>
      <c r="YK45" s="18"/>
      <c r="YL45" s="18"/>
      <c r="YM45" s="18"/>
      <c r="YN45" s="18"/>
      <c r="YO45" s="18"/>
      <c r="YP45" s="18"/>
      <c r="YQ45" s="18"/>
      <c r="YR45" s="18"/>
      <c r="YS45" s="18"/>
      <c r="YT45" s="18"/>
      <c r="YU45" s="18"/>
      <c r="YV45" s="18"/>
      <c r="YW45" s="18"/>
      <c r="YX45" s="18"/>
      <c r="YY45" s="18"/>
      <c r="YZ45" s="18"/>
      <c r="ZA45" s="18"/>
      <c r="ZB45" s="18"/>
      <c r="ZC45" s="18"/>
      <c r="ZD45" s="18"/>
      <c r="ZE45" s="18"/>
      <c r="ZF45" s="18"/>
      <c r="ZG45" s="18"/>
      <c r="ZH45" s="18"/>
      <c r="ZI45" s="18"/>
      <c r="ZJ45" s="18"/>
      <c r="ZK45" s="18"/>
      <c r="ZL45" s="18"/>
      <c r="ZM45" s="18"/>
      <c r="ZN45" s="18"/>
      <c r="ZO45" s="18"/>
      <c r="ZP45" s="18"/>
      <c r="ZQ45" s="18"/>
      <c r="ZR45" s="18"/>
      <c r="ZS45" s="18"/>
      <c r="ZT45" s="18"/>
      <c r="ZU45" s="18"/>
      <c r="ZV45" s="18"/>
      <c r="ZW45" s="18"/>
      <c r="ZX45" s="18"/>
      <c r="ZY45" s="18"/>
      <c r="ZZ45" s="18"/>
      <c r="AAA45" s="18"/>
      <c r="AAB45" s="18"/>
      <c r="AAC45" s="18"/>
      <c r="AAD45" s="18"/>
      <c r="AAE45" s="18"/>
      <c r="AAF45" s="18"/>
      <c r="AAG45" s="18"/>
      <c r="AAH45" s="18"/>
      <c r="AAI45" s="18"/>
      <c r="AAJ45" s="18"/>
      <c r="AAK45" s="18"/>
      <c r="AAL45" s="18"/>
      <c r="AAM45" s="18"/>
      <c r="AAN45" s="18"/>
      <c r="AAO45" s="18"/>
      <c r="AAP45" s="18"/>
      <c r="AAQ45" s="18"/>
      <c r="AAR45" s="18"/>
      <c r="AAS45" s="18"/>
      <c r="AAT45" s="18"/>
      <c r="AAU45" s="18"/>
      <c r="AAV45" s="18"/>
      <c r="AAW45" s="18"/>
      <c r="AAX45" s="18"/>
      <c r="AAY45" s="18"/>
      <c r="AAZ45" s="18"/>
      <c r="ABA45" s="18"/>
      <c r="ABB45" s="18"/>
      <c r="ABC45" s="18"/>
      <c r="ABD45" s="18"/>
      <c r="ABE45" s="18"/>
      <c r="ABF45" s="18"/>
      <c r="ABG45" s="18"/>
      <c r="ABH45" s="18"/>
      <c r="ABI45" s="18"/>
      <c r="ABJ45" s="18"/>
      <c r="ABK45" s="18"/>
      <c r="ABL45" s="18"/>
      <c r="ABM45" s="18"/>
      <c r="ABN45" s="18"/>
      <c r="ABO45" s="18"/>
      <c r="ABP45" s="18"/>
      <c r="ABQ45" s="18"/>
      <c r="ABR45" s="18"/>
      <c r="ABS45" s="18"/>
      <c r="ABT45" s="18"/>
      <c r="ABU45" s="18"/>
      <c r="ABV45" s="18"/>
      <c r="ABW45" s="18"/>
      <c r="ABX45" s="18"/>
      <c r="ABY45" s="18"/>
      <c r="ABZ45" s="18"/>
      <c r="ACA45" s="18"/>
      <c r="ACB45" s="18"/>
      <c r="ACC45" s="18"/>
      <c r="ACD45" s="18"/>
      <c r="ACE45" s="18"/>
      <c r="ACF45" s="18"/>
      <c r="ACG45" s="18"/>
      <c r="ACH45" s="18"/>
      <c r="ACI45" s="18"/>
      <c r="ACJ45" s="18"/>
      <c r="ACK45" s="18"/>
      <c r="ACL45" s="18"/>
      <c r="ACM45" s="18"/>
      <c r="ACN45" s="18"/>
      <c r="ACO45" s="18"/>
      <c r="ACP45" s="18"/>
      <c r="ACQ45" s="18"/>
      <c r="ACR45" s="18"/>
      <c r="ACS45" s="18"/>
      <c r="ACT45" s="18"/>
      <c r="ACU45" s="18"/>
      <c r="ACV45" s="18"/>
      <c r="ACW45" s="18"/>
      <c r="ACX45" s="18"/>
      <c r="ACY45" s="18"/>
      <c r="ACZ45" s="18"/>
      <c r="ADA45" s="18"/>
      <c r="ADB45" s="18"/>
      <c r="ADC45" s="18"/>
      <c r="ADD45" s="18"/>
      <c r="ADE45" s="18"/>
      <c r="ADF45" s="18"/>
      <c r="ADG45" s="18"/>
      <c r="ADH45" s="18"/>
      <c r="ADI45" s="18"/>
      <c r="ADJ45" s="18"/>
      <c r="ADK45" s="18"/>
      <c r="ADL45" s="18"/>
      <c r="ADM45" s="18"/>
      <c r="ADN45" s="18"/>
      <c r="ADO45" s="18"/>
      <c r="ADP45" s="18"/>
      <c r="ADQ45" s="18"/>
      <c r="ADR45" s="18"/>
      <c r="ADS45" s="18"/>
      <c r="ADT45" s="18"/>
      <c r="ADU45" s="18"/>
      <c r="ADV45" s="18"/>
      <c r="ADW45" s="18"/>
      <c r="ADX45" s="18"/>
      <c r="ADY45" s="18"/>
      <c r="ADZ45" s="18"/>
      <c r="AEA45" s="18"/>
      <c r="AEB45" s="18"/>
      <c r="AEC45" s="18"/>
      <c r="AED45" s="18"/>
      <c r="AEE45" s="18"/>
      <c r="AEF45" s="18"/>
      <c r="AEG45" s="18"/>
      <c r="AEH45" s="18"/>
      <c r="AEI45" s="18"/>
      <c r="AEJ45" s="18"/>
      <c r="AEK45" s="18"/>
      <c r="AEL45" s="18"/>
      <c r="AEM45" s="18"/>
      <c r="AEN45" s="18"/>
      <c r="AEO45" s="18"/>
      <c r="AEP45" s="18"/>
      <c r="AEQ45" s="18"/>
      <c r="AER45" s="18"/>
      <c r="AES45" s="18"/>
      <c r="AET45" s="18"/>
      <c r="AEU45" s="18"/>
      <c r="AEV45" s="18"/>
      <c r="AEW45" s="18"/>
      <c r="AEX45" s="18"/>
      <c r="AEY45" s="18"/>
      <c r="AEZ45" s="18"/>
      <c r="AFA45" s="18"/>
      <c r="AFB45" s="18"/>
      <c r="AFC45" s="18"/>
      <c r="AFD45" s="18"/>
      <c r="AFE45" s="18"/>
      <c r="AFF45" s="18"/>
      <c r="AFG45" s="18"/>
      <c r="AFH45" s="18"/>
      <c r="AFI45" s="18"/>
      <c r="AFJ45" s="18"/>
      <c r="AFK45" s="18"/>
      <c r="AFL45" s="18"/>
      <c r="AFM45" s="18"/>
      <c r="AFN45" s="18"/>
      <c r="AFO45" s="18"/>
      <c r="AFP45" s="18"/>
      <c r="AFQ45" s="18"/>
      <c r="AFR45" s="18"/>
      <c r="AFS45" s="18"/>
      <c r="AFT45" s="18"/>
      <c r="AFU45" s="18"/>
      <c r="AFV45" s="18"/>
      <c r="AFW45" s="18"/>
      <c r="AFX45" s="18"/>
      <c r="AFY45" s="18"/>
      <c r="AFZ45" s="18"/>
      <c r="AGA45" s="18"/>
      <c r="AGB45" s="18"/>
      <c r="AGC45" s="18"/>
      <c r="AGD45" s="18"/>
      <c r="AGE45" s="18"/>
      <c r="AGF45" s="18"/>
      <c r="AGG45" s="18"/>
      <c r="AGH45" s="18"/>
      <c r="AGI45" s="18"/>
      <c r="AGJ45" s="18"/>
      <c r="AGK45" s="18"/>
      <c r="AGL45" s="18"/>
      <c r="AGM45" s="18"/>
      <c r="AGN45" s="18"/>
      <c r="AGO45" s="18"/>
      <c r="AGP45" s="18"/>
      <c r="AGQ45" s="18"/>
      <c r="AGR45" s="18"/>
      <c r="AGS45" s="18"/>
      <c r="AGT45" s="18"/>
      <c r="AGU45" s="18"/>
      <c r="AGV45" s="18"/>
      <c r="AGW45" s="18"/>
      <c r="AGX45" s="18"/>
      <c r="AGY45" s="18"/>
      <c r="AGZ45" s="18"/>
      <c r="AHA45" s="18"/>
      <c r="AHB45" s="18"/>
      <c r="AHC45" s="18"/>
      <c r="AHD45" s="18"/>
      <c r="AHE45" s="18"/>
      <c r="AHF45" s="18"/>
      <c r="AHG45" s="18"/>
      <c r="AHH45" s="18"/>
      <c r="AHI45" s="18"/>
      <c r="AHJ45" s="18"/>
      <c r="AHK45" s="18"/>
      <c r="AHL45" s="18"/>
      <c r="AHM45" s="18"/>
      <c r="AHN45" s="18"/>
      <c r="AHO45" s="18"/>
      <c r="AHP45" s="18"/>
      <c r="AHQ45" s="18"/>
      <c r="AHR45" s="18"/>
      <c r="AHS45" s="18"/>
      <c r="AHT45" s="18"/>
      <c r="AHU45" s="18"/>
      <c r="AHV45" s="18"/>
      <c r="AHW45" s="18"/>
      <c r="AHX45" s="18"/>
      <c r="AHY45" s="18"/>
      <c r="AHZ45" s="18"/>
      <c r="AIA45" s="18"/>
      <c r="AIB45" s="18"/>
      <c r="AIC45" s="18"/>
      <c r="AID45" s="18"/>
      <c r="AIE45" s="18"/>
      <c r="AIF45" s="18"/>
      <c r="AIG45" s="18"/>
      <c r="AIH45" s="18"/>
      <c r="AII45" s="18"/>
      <c r="AIJ45" s="18"/>
      <c r="AIK45" s="18"/>
      <c r="AIL45" s="18"/>
      <c r="AIM45" s="18"/>
      <c r="AIN45" s="18"/>
      <c r="AIO45" s="18"/>
      <c r="AIP45" s="18"/>
      <c r="AIQ45" s="18"/>
      <c r="AIR45" s="18"/>
      <c r="AIS45" s="18"/>
      <c r="AIT45" s="18"/>
      <c r="AIU45" s="18"/>
      <c r="AIV45" s="18"/>
      <c r="AIW45" s="18"/>
      <c r="AIX45" s="18"/>
      <c r="AIY45" s="18"/>
      <c r="AIZ45" s="18"/>
      <c r="AJA45" s="18"/>
      <c r="AJB45" s="18"/>
      <c r="AJC45" s="18"/>
      <c r="AJD45" s="18"/>
      <c r="AJE45" s="18"/>
      <c r="AJF45" s="18"/>
      <c r="AJG45" s="18"/>
      <c r="AJH45" s="18"/>
      <c r="AJI45" s="18"/>
      <c r="AJJ45" s="18"/>
      <c r="AJK45" s="18"/>
      <c r="AJL45" s="18"/>
      <c r="AJM45" s="18"/>
      <c r="AJN45" s="18"/>
      <c r="AJO45" s="18"/>
      <c r="AJP45" s="18"/>
      <c r="AJQ45" s="18"/>
      <c r="AJR45" s="18"/>
      <c r="AJS45" s="18"/>
      <c r="AJT45" s="18"/>
      <c r="AJU45" s="18"/>
      <c r="AJV45" s="18"/>
      <c r="AJW45" s="18"/>
      <c r="AJX45" s="18"/>
      <c r="AJY45" s="18"/>
      <c r="AJZ45" s="18"/>
      <c r="AKA45" s="18"/>
      <c r="AKB45" s="18"/>
      <c r="AKC45" s="18"/>
      <c r="AKD45" s="18"/>
      <c r="AKE45" s="18"/>
      <c r="AKF45" s="18"/>
      <c r="AKG45" s="18"/>
      <c r="AKH45" s="18"/>
      <c r="AKI45" s="18"/>
      <c r="AKJ45" s="18"/>
      <c r="AKK45" s="18"/>
      <c r="AKL45" s="18"/>
      <c r="AKM45" s="18"/>
      <c r="AKN45" s="18"/>
      <c r="AKO45" s="18"/>
      <c r="AKP45" s="18"/>
      <c r="AKQ45" s="18"/>
      <c r="AKR45" s="18"/>
      <c r="AKS45" s="18"/>
      <c r="AKT45" s="18"/>
      <c r="AKU45" s="18"/>
      <c r="AKV45" s="18"/>
      <c r="AKW45" s="18"/>
      <c r="AKX45" s="18"/>
      <c r="AKY45" s="18"/>
      <c r="AKZ45" s="18"/>
      <c r="ALA45" s="18"/>
      <c r="ALB45" s="18"/>
      <c r="ALC45" s="18"/>
      <c r="ALD45" s="18"/>
      <c r="ALE45" s="18"/>
      <c r="ALF45" s="18"/>
      <c r="ALG45" s="18"/>
      <c r="ALH45" s="18"/>
      <c r="ALI45" s="18"/>
      <c r="ALJ45" s="18"/>
      <c r="ALK45" s="18"/>
      <c r="ALL45" s="18"/>
      <c r="ALM45" s="18"/>
      <c r="ALN45" s="18"/>
      <c r="ALO45" s="18"/>
      <c r="ALP45" s="18"/>
      <c r="ALQ45" s="18"/>
      <c r="ALR45" s="18"/>
      <c r="ALS45" s="18"/>
      <c r="ALT45" s="18"/>
      <c r="ALU45" s="18"/>
      <c r="ALV45" s="18"/>
      <c r="ALW45" s="18"/>
      <c r="ALX45" s="18"/>
      <c r="ALY45" s="18"/>
      <c r="ALZ45" s="18"/>
      <c r="AMA45" s="18"/>
      <c r="AMB45" s="18"/>
      <c r="AMC45" s="18"/>
      <c r="AMD45" s="18"/>
      <c r="AME45" s="18"/>
      <c r="AMF45" s="18"/>
      <c r="AMG45" s="18"/>
      <c r="AMH45" s="18"/>
      <c r="AMI45" s="18"/>
      <c r="AMJ45" s="18"/>
      <c r="AMK45" s="18"/>
      <c r="AML45" s="18"/>
      <c r="AMM45" s="18"/>
      <c r="AMN45" s="18"/>
      <c r="AMO45" s="18"/>
      <c r="AMP45" s="18"/>
      <c r="AMQ45" s="18"/>
      <c r="AMR45" s="18"/>
      <c r="AMS45" s="18"/>
      <c r="AMT45" s="18"/>
      <c r="AMU45" s="18"/>
      <c r="AMV45" s="18"/>
      <c r="AMW45" s="18"/>
      <c r="AMX45" s="18"/>
      <c r="AMY45" s="18"/>
      <c r="AMZ45" s="18"/>
      <c r="ANA45" s="18"/>
      <c r="ANB45" s="18"/>
      <c r="ANC45" s="18"/>
      <c r="AND45" s="18"/>
      <c r="ANE45" s="18"/>
      <c r="ANF45" s="18"/>
      <c r="ANG45" s="18"/>
      <c r="ANH45" s="18"/>
      <c r="ANI45" s="18"/>
      <c r="ANJ45" s="18"/>
      <c r="ANK45" s="18"/>
      <c r="ANL45" s="18"/>
      <c r="ANM45" s="18"/>
      <c r="ANN45" s="18"/>
      <c r="ANO45" s="18"/>
      <c r="ANP45" s="18"/>
      <c r="ANQ45" s="18"/>
      <c r="ANR45" s="18"/>
      <c r="ANS45" s="18"/>
      <c r="ANT45" s="18"/>
      <c r="ANU45" s="18"/>
      <c r="ANV45" s="18"/>
      <c r="ANW45" s="18"/>
      <c r="ANX45" s="18"/>
      <c r="ANY45" s="18"/>
      <c r="ANZ45" s="18"/>
      <c r="AOA45" s="18"/>
      <c r="AOB45" s="18"/>
      <c r="AOC45" s="18"/>
      <c r="AOD45" s="18"/>
      <c r="AOE45" s="18"/>
      <c r="AOF45" s="18"/>
      <c r="AOG45" s="18"/>
      <c r="AOH45" s="18"/>
      <c r="AOI45" s="18"/>
      <c r="AOJ45" s="18"/>
      <c r="AOK45" s="18"/>
      <c r="AOL45" s="18"/>
      <c r="AOM45" s="18"/>
      <c r="AON45" s="18"/>
      <c r="AOO45" s="18"/>
      <c r="AOP45" s="18"/>
      <c r="AOQ45" s="18"/>
      <c r="AOR45" s="18"/>
      <c r="AOS45" s="18"/>
      <c r="AOT45" s="18"/>
      <c r="AOU45" s="18"/>
      <c r="AOV45" s="18"/>
      <c r="AOW45" s="18"/>
      <c r="AOX45" s="18"/>
      <c r="AOY45" s="18"/>
      <c r="AOZ45" s="18"/>
      <c r="APA45" s="18"/>
      <c r="APB45" s="18"/>
      <c r="APC45" s="18"/>
      <c r="APD45" s="18"/>
      <c r="APE45" s="18"/>
      <c r="APF45" s="18"/>
      <c r="APG45" s="18"/>
      <c r="APH45" s="18"/>
      <c r="API45" s="18"/>
      <c r="APJ45" s="18"/>
      <c r="APK45" s="18"/>
      <c r="APL45" s="18"/>
      <c r="APM45" s="18"/>
      <c r="APN45" s="18"/>
      <c r="APO45" s="18"/>
      <c r="APP45" s="18"/>
      <c r="APQ45" s="18"/>
      <c r="APR45" s="18"/>
      <c r="APS45" s="18"/>
      <c r="APT45" s="18"/>
      <c r="APU45" s="18"/>
      <c r="APV45" s="18"/>
      <c r="APW45" s="18"/>
      <c r="APX45" s="18"/>
      <c r="APY45" s="18"/>
      <c r="APZ45" s="18"/>
      <c r="AQA45" s="18"/>
      <c r="AQB45" s="18"/>
      <c r="AQC45" s="18"/>
      <c r="AQD45" s="18"/>
      <c r="AQE45" s="18"/>
      <c r="AQF45" s="18"/>
      <c r="AQG45" s="18"/>
      <c r="AQH45" s="18"/>
      <c r="AQI45" s="18"/>
      <c r="AQJ45" s="18"/>
      <c r="AQK45" s="18"/>
      <c r="AQL45" s="18"/>
      <c r="AQM45" s="18"/>
      <c r="AQN45" s="18"/>
      <c r="AQO45" s="18"/>
      <c r="AQP45" s="18"/>
      <c r="AQQ45" s="18"/>
      <c r="AQR45" s="18"/>
      <c r="AQS45" s="18"/>
      <c r="AQT45" s="18"/>
      <c r="AQU45" s="18"/>
      <c r="AQV45" s="18"/>
      <c r="AQW45" s="18"/>
      <c r="AQX45" s="18"/>
      <c r="AQY45" s="18"/>
      <c r="AQZ45" s="18"/>
      <c r="ARA45" s="18"/>
      <c r="ARB45" s="18"/>
      <c r="ARC45" s="18"/>
      <c r="ARD45" s="18"/>
      <c r="ARE45" s="18"/>
      <c r="ARF45" s="18"/>
      <c r="ARG45" s="18"/>
      <c r="ARH45" s="18"/>
      <c r="ARI45" s="18"/>
      <c r="ARJ45" s="18"/>
      <c r="ARK45" s="18"/>
      <c r="ARL45" s="18"/>
      <c r="ARM45" s="18"/>
      <c r="ARN45" s="18"/>
      <c r="ARO45" s="18"/>
      <c r="ARP45" s="18"/>
      <c r="ARQ45" s="18"/>
      <c r="ARR45" s="18"/>
      <c r="ARS45" s="18"/>
      <c r="ART45" s="18"/>
      <c r="ARU45" s="18"/>
      <c r="ARV45" s="18"/>
      <c r="ARW45" s="18"/>
      <c r="ARX45" s="18"/>
      <c r="ARY45" s="18"/>
      <c r="ARZ45" s="18"/>
      <c r="ASA45" s="18"/>
      <c r="ASB45" s="18"/>
      <c r="ASC45" s="18"/>
      <c r="ASD45" s="18"/>
      <c r="ASE45" s="18"/>
      <c r="ASF45" s="18"/>
      <c r="ASG45" s="18"/>
      <c r="ASH45" s="18"/>
      <c r="ASI45" s="18"/>
      <c r="ASJ45" s="18"/>
      <c r="ASK45" s="18"/>
      <c r="ASL45" s="18"/>
      <c r="ASM45" s="18"/>
      <c r="ASN45" s="18"/>
      <c r="ASO45" s="18"/>
      <c r="ASP45" s="18"/>
      <c r="ASQ45" s="18"/>
      <c r="ASR45" s="18"/>
      <c r="ASS45" s="18"/>
      <c r="AST45" s="18"/>
      <c r="ASU45" s="18"/>
      <c r="ASV45" s="18"/>
      <c r="ASW45" s="18"/>
      <c r="ASX45" s="18"/>
      <c r="ASY45" s="18"/>
      <c r="ASZ45" s="18"/>
      <c r="ATA45" s="18"/>
      <c r="ATB45" s="18"/>
      <c r="ATC45" s="18"/>
      <c r="ATD45" s="18"/>
      <c r="ATE45" s="18"/>
      <c r="ATF45" s="18"/>
      <c r="ATG45" s="18"/>
      <c r="ATH45" s="18"/>
      <c r="ATI45" s="18"/>
      <c r="ATJ45" s="18"/>
      <c r="ATK45" s="18"/>
      <c r="ATL45" s="18"/>
      <c r="ATM45" s="18"/>
      <c r="ATN45" s="18"/>
      <c r="ATO45" s="18"/>
      <c r="ATP45" s="18"/>
      <c r="ATQ45" s="18"/>
      <c r="ATR45" s="18"/>
      <c r="ATS45" s="18"/>
      <c r="ATT45" s="18"/>
      <c r="ATU45" s="18"/>
      <c r="ATV45" s="18"/>
      <c r="ATW45" s="18"/>
      <c r="ATX45" s="18"/>
      <c r="ATY45" s="18"/>
      <c r="ATZ45" s="18"/>
      <c r="AUA45" s="18"/>
      <c r="AUB45" s="18"/>
      <c r="AUC45" s="18"/>
      <c r="AUD45" s="18"/>
      <c r="AUE45" s="18"/>
      <c r="AUF45" s="18"/>
      <c r="AUG45" s="18"/>
      <c r="AUH45" s="18"/>
      <c r="AUI45" s="18"/>
      <c r="AUJ45" s="18"/>
      <c r="AUK45" s="18"/>
      <c r="AUL45" s="18"/>
      <c r="AUM45" s="18"/>
      <c r="AUN45" s="18"/>
      <c r="AUO45" s="18"/>
      <c r="AUP45" s="18"/>
      <c r="AUQ45" s="18"/>
      <c r="AUR45" s="18"/>
      <c r="AUS45" s="18"/>
      <c r="AUT45" s="18"/>
      <c r="AUU45" s="18"/>
      <c r="AUV45" s="18"/>
      <c r="AUW45" s="18"/>
      <c r="AUX45" s="18"/>
      <c r="AUY45" s="18"/>
      <c r="AUZ45" s="18"/>
      <c r="AVA45" s="18"/>
      <c r="AVB45" s="18"/>
      <c r="AVC45" s="18"/>
      <c r="AVD45" s="18"/>
      <c r="AVE45" s="18"/>
      <c r="AVF45" s="18"/>
      <c r="AVG45" s="18"/>
      <c r="AVH45" s="18"/>
      <c r="AVI45" s="18"/>
      <c r="AVJ45" s="18"/>
      <c r="AVK45" s="18"/>
      <c r="AVL45" s="18"/>
      <c r="AVM45" s="18"/>
      <c r="AVN45" s="18"/>
      <c r="AVO45" s="18"/>
      <c r="AVP45" s="18"/>
      <c r="AVQ45" s="18"/>
      <c r="AVR45" s="18"/>
      <c r="AVS45" s="18"/>
      <c r="AVT45" s="18"/>
      <c r="AVU45" s="18"/>
      <c r="AVV45" s="18"/>
      <c r="AVW45" s="18"/>
      <c r="AVX45" s="18"/>
      <c r="AVY45" s="18"/>
      <c r="AVZ45" s="18"/>
      <c r="AWA45" s="18"/>
      <c r="AWB45" s="18"/>
      <c r="AWC45" s="18"/>
      <c r="AWD45" s="18"/>
      <c r="AWE45" s="18"/>
      <c r="AWF45" s="18"/>
      <c r="AWG45" s="18"/>
      <c r="AWH45" s="18"/>
      <c r="AWI45" s="18"/>
      <c r="AWJ45" s="18"/>
      <c r="AWK45" s="18"/>
      <c r="AWL45" s="18"/>
      <c r="AWM45" s="18"/>
      <c r="AWN45" s="18"/>
      <c r="AWO45" s="18"/>
      <c r="AWP45" s="18"/>
      <c r="AWQ45" s="18"/>
      <c r="AWR45" s="18"/>
      <c r="AWS45" s="18"/>
      <c r="AWT45" s="18"/>
      <c r="AWU45" s="18"/>
      <c r="AWV45" s="18"/>
      <c r="AWW45" s="18"/>
      <c r="AWX45" s="18"/>
      <c r="AWY45" s="18"/>
      <c r="AWZ45" s="18"/>
      <c r="AXA45" s="18"/>
      <c r="AXB45" s="18"/>
      <c r="AXC45" s="18"/>
      <c r="AXD45" s="18"/>
      <c r="AXE45" s="18"/>
      <c r="AXF45" s="18"/>
      <c r="AXG45" s="18"/>
      <c r="AXH45" s="18"/>
      <c r="AXI45" s="18"/>
      <c r="AXJ45" s="18"/>
      <c r="AXK45" s="18"/>
      <c r="AXL45" s="18"/>
      <c r="AXM45" s="18"/>
      <c r="AXN45" s="18"/>
      <c r="AXO45" s="18"/>
      <c r="AXP45" s="18"/>
      <c r="AXQ45" s="18"/>
      <c r="AXR45" s="18"/>
      <c r="AXS45" s="18"/>
      <c r="AXT45" s="18"/>
      <c r="AXU45" s="18"/>
      <c r="AXV45" s="18"/>
      <c r="AXW45" s="18"/>
      <c r="AXX45" s="18"/>
      <c r="AXY45" s="18"/>
      <c r="AXZ45" s="18"/>
      <c r="AYA45" s="18"/>
      <c r="AYB45" s="18"/>
      <c r="AYC45" s="18"/>
      <c r="AYD45" s="18"/>
      <c r="AYE45" s="18"/>
      <c r="AYF45" s="18"/>
      <c r="AYG45" s="18"/>
      <c r="AYH45" s="18"/>
      <c r="AYI45" s="18"/>
      <c r="AYJ45" s="18"/>
      <c r="AYK45" s="18"/>
      <c r="AYL45" s="18"/>
      <c r="AYM45" s="18"/>
      <c r="AYN45" s="18"/>
      <c r="AYO45" s="18"/>
      <c r="AYP45" s="18"/>
      <c r="AYQ45" s="18"/>
      <c r="AYR45" s="18"/>
      <c r="AYS45" s="18"/>
      <c r="AYT45" s="18"/>
      <c r="AYU45" s="18"/>
      <c r="AYV45" s="18"/>
      <c r="AYW45" s="18"/>
      <c r="AYX45" s="18"/>
      <c r="AYY45" s="18"/>
      <c r="AYZ45" s="18"/>
      <c r="AZA45" s="18"/>
      <c r="AZB45" s="18"/>
      <c r="AZC45" s="18"/>
      <c r="AZD45" s="18"/>
      <c r="AZE45" s="18"/>
      <c r="AZF45" s="18"/>
      <c r="AZG45" s="18"/>
      <c r="AZH45" s="18"/>
      <c r="AZI45" s="18"/>
      <c r="AZJ45" s="18"/>
      <c r="AZK45" s="18"/>
      <c r="AZL45" s="18"/>
      <c r="AZM45" s="18"/>
      <c r="AZN45" s="18"/>
      <c r="AZO45" s="18"/>
      <c r="AZP45" s="18"/>
      <c r="AZQ45" s="18"/>
      <c r="AZR45" s="18"/>
      <c r="AZS45" s="18"/>
      <c r="AZT45" s="18"/>
      <c r="AZU45" s="18"/>
      <c r="AZV45" s="18"/>
      <c r="AZW45" s="18"/>
      <c r="AZX45" s="18"/>
      <c r="AZY45" s="18"/>
      <c r="AZZ45" s="18"/>
      <c r="BAA45" s="18"/>
      <c r="BAB45" s="18"/>
      <c r="BAC45" s="18"/>
      <c r="BAD45" s="18"/>
      <c r="BAE45" s="18"/>
      <c r="BAF45" s="18"/>
      <c r="BAG45" s="18"/>
      <c r="BAH45" s="18"/>
      <c r="BAI45" s="18"/>
      <c r="BAJ45" s="18"/>
      <c r="BAK45" s="18"/>
      <c r="BAL45" s="18"/>
      <c r="BAM45" s="18"/>
      <c r="BAN45" s="18"/>
      <c r="BAO45" s="18"/>
      <c r="BAP45" s="18"/>
      <c r="BAQ45" s="18"/>
      <c r="BAR45" s="18"/>
      <c r="BAS45" s="18"/>
      <c r="BAT45" s="18"/>
      <c r="BAU45" s="18"/>
      <c r="BAV45" s="18"/>
      <c r="BAW45" s="18"/>
      <c r="BAX45" s="18"/>
      <c r="BAY45" s="18"/>
      <c r="BAZ45" s="18"/>
      <c r="BBA45" s="18"/>
      <c r="BBB45" s="18"/>
      <c r="BBC45" s="18"/>
      <c r="BBD45" s="18"/>
      <c r="BBE45" s="18"/>
      <c r="BBF45" s="18"/>
      <c r="BBG45" s="18"/>
      <c r="BBH45" s="18"/>
      <c r="BBI45" s="18"/>
      <c r="BBJ45" s="18"/>
      <c r="BBK45" s="18"/>
      <c r="BBL45" s="18"/>
      <c r="BBM45" s="18"/>
      <c r="BBN45" s="18"/>
      <c r="BBO45" s="18"/>
      <c r="BBP45" s="18"/>
      <c r="BBQ45" s="18"/>
      <c r="BBR45" s="18"/>
      <c r="BBS45" s="18"/>
      <c r="BBT45" s="18"/>
      <c r="BBU45" s="18"/>
      <c r="BBV45" s="18"/>
      <c r="BBW45" s="18"/>
      <c r="BBX45" s="18"/>
      <c r="BBY45" s="18"/>
      <c r="BBZ45" s="18"/>
      <c r="BCA45" s="18"/>
      <c r="BCB45" s="18"/>
      <c r="BCC45" s="18"/>
      <c r="BCD45" s="18"/>
      <c r="BCE45" s="18"/>
      <c r="BCF45" s="18"/>
      <c r="BCG45" s="18"/>
      <c r="BCH45" s="18"/>
      <c r="BCI45" s="18"/>
      <c r="BCJ45" s="18"/>
      <c r="BCK45" s="18"/>
      <c r="BCL45" s="18"/>
      <c r="BCM45" s="18"/>
      <c r="BCN45" s="18"/>
      <c r="BCO45" s="18"/>
      <c r="BCP45" s="18"/>
      <c r="BCQ45" s="18"/>
      <c r="BCR45" s="18"/>
      <c r="BCS45" s="18"/>
      <c r="BCT45" s="18"/>
      <c r="BCU45" s="18"/>
      <c r="BCV45" s="18"/>
      <c r="BCW45" s="18"/>
      <c r="BCX45" s="18"/>
      <c r="BCY45" s="18"/>
      <c r="BCZ45" s="18"/>
      <c r="BDA45" s="18"/>
      <c r="BDB45" s="18"/>
      <c r="BDC45" s="18"/>
      <c r="BDD45" s="18"/>
      <c r="BDE45" s="18"/>
      <c r="BDF45" s="18"/>
      <c r="BDG45" s="18"/>
      <c r="BDH45" s="18"/>
      <c r="BDI45" s="18"/>
      <c r="BDJ45" s="18"/>
      <c r="BDK45" s="18"/>
      <c r="BDL45" s="18"/>
      <c r="BDM45" s="18"/>
      <c r="BDN45" s="18"/>
      <c r="BDO45" s="18"/>
      <c r="BDP45" s="18"/>
      <c r="BDQ45" s="18"/>
      <c r="BDR45" s="18"/>
      <c r="BDS45" s="18"/>
      <c r="BDT45" s="18"/>
      <c r="BDU45" s="18"/>
      <c r="BDV45" s="18"/>
      <c r="BDW45" s="18"/>
      <c r="BDX45" s="18"/>
      <c r="BDY45" s="18"/>
      <c r="BDZ45" s="18"/>
      <c r="BEA45" s="18"/>
      <c r="BEB45" s="18"/>
      <c r="BEC45" s="18"/>
      <c r="BED45" s="18"/>
      <c r="BEE45" s="18"/>
      <c r="BEF45" s="18"/>
      <c r="BEG45" s="18"/>
      <c r="BEH45" s="18"/>
      <c r="BEI45" s="18"/>
      <c r="BEJ45" s="18"/>
      <c r="BEK45" s="18"/>
      <c r="BEL45" s="18"/>
      <c r="BEM45" s="18"/>
      <c r="BEN45" s="18"/>
      <c r="BEO45" s="18"/>
      <c r="BEP45" s="18"/>
      <c r="BEQ45" s="18"/>
      <c r="BER45" s="18"/>
      <c r="BES45" s="18"/>
      <c r="BET45" s="18"/>
      <c r="BEU45" s="18"/>
      <c r="BEV45" s="18"/>
      <c r="BEW45" s="18"/>
      <c r="BEX45" s="18"/>
      <c r="BEY45" s="18"/>
      <c r="BEZ45" s="18"/>
      <c r="BFA45" s="18"/>
      <c r="BFB45" s="18"/>
      <c r="BFC45" s="18"/>
      <c r="BFD45" s="18"/>
      <c r="BFE45" s="18"/>
      <c r="BFF45" s="18"/>
      <c r="BFG45" s="18"/>
      <c r="BFH45" s="18"/>
      <c r="BFI45" s="18"/>
      <c r="BFJ45" s="18"/>
      <c r="BFK45" s="18"/>
      <c r="BFL45" s="18"/>
      <c r="BFM45" s="18"/>
      <c r="BFN45" s="18"/>
      <c r="BFO45" s="18"/>
      <c r="BFP45" s="18"/>
      <c r="BFQ45" s="18"/>
      <c r="BFR45" s="18"/>
      <c r="BFS45" s="18"/>
      <c r="BFT45" s="18"/>
      <c r="BFU45" s="18"/>
      <c r="BFV45" s="18"/>
      <c r="BFW45" s="18"/>
      <c r="BFX45" s="18"/>
      <c r="BFY45" s="18"/>
      <c r="BFZ45" s="18"/>
      <c r="BGA45" s="18"/>
      <c r="BGB45" s="18"/>
      <c r="BGC45" s="18"/>
      <c r="BGD45" s="18"/>
      <c r="BGE45" s="18"/>
      <c r="BGF45" s="18"/>
      <c r="BGG45" s="18"/>
      <c r="BGH45" s="18"/>
      <c r="BGI45" s="18"/>
      <c r="BGJ45" s="18"/>
      <c r="BGK45" s="18"/>
      <c r="BGL45" s="18"/>
      <c r="BGM45" s="18"/>
      <c r="BGN45" s="18"/>
      <c r="BGO45" s="18"/>
      <c r="BGP45" s="18"/>
      <c r="BGQ45" s="18"/>
      <c r="BGR45" s="18"/>
      <c r="BGS45" s="18"/>
      <c r="BGT45" s="18"/>
      <c r="BGU45" s="18"/>
      <c r="BGV45" s="18"/>
      <c r="BGW45" s="18"/>
      <c r="BGX45" s="18"/>
      <c r="BGY45" s="18"/>
      <c r="BGZ45" s="18"/>
      <c r="BHA45" s="18"/>
      <c r="BHB45" s="18"/>
      <c r="BHC45" s="18"/>
      <c r="BHD45" s="18"/>
      <c r="BHE45" s="18"/>
      <c r="BHF45" s="18"/>
      <c r="BHG45" s="18"/>
      <c r="BHH45" s="18"/>
      <c r="BHI45" s="18"/>
      <c r="BHJ45" s="18"/>
      <c r="BHK45" s="18"/>
      <c r="BHL45" s="18"/>
      <c r="BHM45" s="18"/>
      <c r="BHN45" s="18"/>
      <c r="BHO45" s="18"/>
      <c r="BHP45" s="18"/>
      <c r="BHQ45" s="18"/>
      <c r="BHR45" s="18"/>
      <c r="BHS45" s="18"/>
      <c r="BHT45" s="18"/>
      <c r="BHU45" s="18"/>
      <c r="BHV45" s="18"/>
      <c r="BHW45" s="18"/>
      <c r="BHX45" s="18"/>
      <c r="BHY45" s="18"/>
      <c r="BHZ45" s="18"/>
      <c r="BIA45" s="18"/>
      <c r="BIB45" s="18"/>
      <c r="BIC45" s="18"/>
      <c r="BID45" s="18"/>
      <c r="BIE45" s="18"/>
      <c r="BIF45" s="18"/>
      <c r="BIG45" s="18"/>
      <c r="BIH45" s="18"/>
      <c r="BII45" s="18"/>
      <c r="BIJ45" s="18"/>
      <c r="BIK45" s="18"/>
      <c r="BIL45" s="18"/>
      <c r="BIM45" s="18"/>
      <c r="BIN45" s="18"/>
      <c r="BIO45" s="18"/>
      <c r="BIP45" s="18"/>
      <c r="BIQ45" s="18"/>
      <c r="BIR45" s="18"/>
      <c r="BIS45" s="18"/>
      <c r="BIT45" s="18"/>
      <c r="BIU45" s="18"/>
      <c r="BIV45" s="18"/>
      <c r="BIW45" s="18"/>
      <c r="BIX45" s="18"/>
      <c r="BIY45" s="18"/>
      <c r="BIZ45" s="18"/>
      <c r="BJA45" s="18"/>
      <c r="BJB45" s="18"/>
      <c r="BJC45" s="18"/>
      <c r="BJD45" s="18"/>
      <c r="BJE45" s="18"/>
      <c r="BJF45" s="18"/>
      <c r="BJG45" s="18"/>
      <c r="BJH45" s="18"/>
      <c r="BJI45" s="18"/>
      <c r="BJJ45" s="18"/>
      <c r="BJK45" s="18"/>
      <c r="BJL45" s="18"/>
      <c r="BJM45" s="18"/>
      <c r="BJN45" s="18"/>
      <c r="BJO45" s="18"/>
      <c r="BJP45" s="18"/>
      <c r="BJQ45" s="18"/>
      <c r="BJR45" s="18"/>
      <c r="BJS45" s="18"/>
      <c r="BJT45" s="18"/>
      <c r="BJU45" s="18"/>
      <c r="BJV45" s="18"/>
      <c r="BJW45" s="18"/>
      <c r="BJX45" s="18"/>
      <c r="BJY45" s="18"/>
      <c r="BJZ45" s="18"/>
      <c r="BKA45" s="18"/>
      <c r="BKB45" s="18"/>
      <c r="BKC45" s="18"/>
      <c r="BKD45" s="18"/>
      <c r="BKE45" s="18"/>
      <c r="BKF45" s="18"/>
      <c r="BKG45" s="18"/>
      <c r="BKH45" s="18"/>
      <c r="BKI45" s="18"/>
      <c r="BKJ45" s="18"/>
      <c r="BKK45" s="18"/>
      <c r="BKL45" s="18"/>
      <c r="BKM45" s="18"/>
      <c r="BKN45" s="18"/>
      <c r="BKO45" s="18"/>
      <c r="BKP45" s="18"/>
      <c r="BKQ45" s="18"/>
      <c r="BKR45" s="18"/>
      <c r="BKS45" s="18"/>
      <c r="BKT45" s="18"/>
      <c r="BKU45" s="18"/>
      <c r="BKV45" s="18"/>
      <c r="BKW45" s="18"/>
      <c r="BKX45" s="18"/>
      <c r="BKY45" s="18"/>
      <c r="BKZ45" s="18"/>
      <c r="BLA45" s="18"/>
      <c r="BLB45" s="18"/>
      <c r="BLC45" s="18"/>
      <c r="BLD45" s="18"/>
      <c r="BLE45" s="18"/>
      <c r="BLF45" s="18"/>
      <c r="BLG45" s="18"/>
      <c r="BLH45" s="18"/>
      <c r="BLI45" s="18"/>
      <c r="BLJ45" s="18"/>
      <c r="BLK45" s="18"/>
      <c r="BLL45" s="18"/>
      <c r="BLM45" s="18"/>
      <c r="BLN45" s="18"/>
      <c r="BLO45" s="18"/>
      <c r="BLP45" s="18"/>
      <c r="BLQ45" s="18"/>
      <c r="BLR45" s="18"/>
      <c r="BLS45" s="18"/>
      <c r="BLT45" s="18"/>
      <c r="BLU45" s="18"/>
      <c r="BLV45" s="18"/>
      <c r="BLW45" s="18"/>
      <c r="BLX45" s="18"/>
      <c r="BLY45" s="18"/>
      <c r="BLZ45" s="18"/>
      <c r="BMA45" s="18"/>
      <c r="BMB45" s="18"/>
      <c r="BMC45" s="18"/>
      <c r="BMD45" s="18"/>
      <c r="BME45" s="18"/>
      <c r="BMF45" s="18"/>
      <c r="BMG45" s="18"/>
      <c r="BMH45" s="18"/>
      <c r="BMI45" s="18"/>
      <c r="BMJ45" s="18"/>
      <c r="BMK45" s="18"/>
      <c r="BML45" s="18"/>
      <c r="BMM45" s="18"/>
      <c r="BMN45" s="18"/>
      <c r="BMO45" s="18"/>
      <c r="BMP45" s="18"/>
      <c r="BMQ45" s="18"/>
      <c r="BMR45" s="18"/>
      <c r="BMS45" s="18"/>
      <c r="BMT45" s="18"/>
    </row>
    <row r="46" spans="1:1710" s="115" customFormat="1" ht="16.149999999999999" customHeight="1" thickBot="1" x14ac:dyDescent="0.25">
      <c r="A46" s="346" t="s">
        <v>323</v>
      </c>
      <c r="B46" s="347"/>
      <c r="C46" s="177"/>
      <c r="D46" s="17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c r="IT46" s="18"/>
      <c r="IU46" s="18"/>
      <c r="IV46" s="18"/>
      <c r="IW46" s="18"/>
      <c r="IX46" s="18"/>
      <c r="IY46" s="18"/>
      <c r="IZ46" s="18"/>
      <c r="JA46" s="18"/>
      <c r="JB46" s="18"/>
      <c r="JC46" s="18"/>
      <c r="JD46" s="18"/>
      <c r="JE46" s="18"/>
      <c r="JF46" s="18"/>
      <c r="JG46" s="18"/>
      <c r="JH46" s="18"/>
      <c r="JI46" s="18"/>
      <c r="JJ46" s="18"/>
      <c r="JK46" s="18"/>
      <c r="JL46" s="18"/>
      <c r="JM46" s="18"/>
      <c r="JN46" s="18"/>
      <c r="JO46" s="18"/>
      <c r="JP46" s="18"/>
      <c r="JQ46" s="18"/>
      <c r="JR46" s="18"/>
      <c r="JS46" s="18"/>
      <c r="JT46" s="18"/>
      <c r="JU46" s="18"/>
      <c r="JV46" s="18"/>
      <c r="JW46" s="18"/>
      <c r="JX46" s="18"/>
      <c r="JY46" s="18"/>
      <c r="JZ46" s="18"/>
      <c r="KA46" s="18"/>
      <c r="KB46" s="18"/>
      <c r="KC46" s="18"/>
      <c r="KD46" s="18"/>
      <c r="KE46" s="18"/>
      <c r="KF46" s="18"/>
      <c r="KG46" s="18"/>
      <c r="KH46" s="18"/>
      <c r="KI46" s="18"/>
      <c r="KJ46" s="18"/>
      <c r="KK46" s="18"/>
      <c r="KL46" s="18"/>
      <c r="KM46" s="18"/>
      <c r="KN46" s="18"/>
      <c r="KO46" s="18"/>
      <c r="KP46" s="18"/>
      <c r="KQ46" s="18"/>
      <c r="KR46" s="18"/>
      <c r="KS46" s="18"/>
      <c r="KT46" s="18"/>
      <c r="KU46" s="18"/>
      <c r="KV46" s="18"/>
      <c r="KW46" s="18"/>
      <c r="KX46" s="18"/>
      <c r="KY46" s="18"/>
      <c r="KZ46" s="18"/>
      <c r="LA46" s="18"/>
      <c r="LB46" s="18"/>
      <c r="LC46" s="18"/>
      <c r="LD46" s="18"/>
      <c r="LE46" s="18"/>
      <c r="LF46" s="18"/>
      <c r="LG46" s="18"/>
      <c r="LH46" s="18"/>
      <c r="LI46" s="18"/>
      <c r="LJ46" s="18"/>
      <c r="LK46" s="18"/>
      <c r="LL46" s="18"/>
      <c r="LM46" s="18"/>
      <c r="LN46" s="18"/>
      <c r="LO46" s="18"/>
      <c r="LP46" s="18"/>
      <c r="LQ46" s="18"/>
      <c r="LR46" s="18"/>
      <c r="LS46" s="18"/>
      <c r="LT46" s="18"/>
      <c r="LU46" s="18"/>
      <c r="LV46" s="18"/>
      <c r="LW46" s="18"/>
      <c r="LX46" s="18"/>
      <c r="LY46" s="18"/>
      <c r="LZ46" s="18"/>
      <c r="MA46" s="18"/>
      <c r="MB46" s="18"/>
      <c r="MC46" s="18"/>
      <c r="MD46" s="18"/>
      <c r="ME46" s="18"/>
      <c r="MF46" s="18"/>
      <c r="MG46" s="18"/>
      <c r="MH46" s="18"/>
      <c r="MI46" s="18"/>
      <c r="MJ46" s="18"/>
      <c r="MK46" s="18"/>
      <c r="ML46" s="18"/>
      <c r="MM46" s="18"/>
      <c r="MN46" s="18"/>
      <c r="MO46" s="18"/>
      <c r="MP46" s="18"/>
      <c r="MQ46" s="18"/>
      <c r="MR46" s="18"/>
      <c r="MS46" s="18"/>
      <c r="MT46" s="18"/>
      <c r="MU46" s="18"/>
      <c r="MV46" s="18"/>
      <c r="MW46" s="18"/>
      <c r="MX46" s="18"/>
      <c r="MY46" s="18"/>
      <c r="MZ46" s="18"/>
      <c r="NA46" s="18"/>
      <c r="NB46" s="18"/>
      <c r="NC46" s="18"/>
      <c r="ND46" s="18"/>
      <c r="NE46" s="18"/>
      <c r="NF46" s="18"/>
      <c r="NG46" s="18"/>
      <c r="NH46" s="18"/>
      <c r="NI46" s="18"/>
      <c r="NJ46" s="18"/>
      <c r="NK46" s="18"/>
      <c r="NL46" s="18"/>
      <c r="NM46" s="18"/>
      <c r="NN46" s="18"/>
      <c r="NO46" s="18"/>
      <c r="NP46" s="18"/>
      <c r="NQ46" s="18"/>
      <c r="NR46" s="18"/>
      <c r="NS46" s="18"/>
      <c r="NT46" s="18"/>
      <c r="NU46" s="18"/>
      <c r="NV46" s="18"/>
      <c r="NW46" s="18"/>
      <c r="NX46" s="18"/>
      <c r="NY46" s="18"/>
      <c r="NZ46" s="18"/>
      <c r="OA46" s="18"/>
      <c r="OB46" s="18"/>
      <c r="OC46" s="18"/>
      <c r="OD46" s="18"/>
      <c r="OE46" s="18"/>
      <c r="OF46" s="18"/>
      <c r="OG46" s="18"/>
      <c r="OH46" s="18"/>
      <c r="OI46" s="18"/>
      <c r="OJ46" s="18"/>
      <c r="OK46" s="18"/>
      <c r="OL46" s="18"/>
      <c r="OM46" s="18"/>
      <c r="ON46" s="18"/>
      <c r="OO46" s="18"/>
      <c r="OP46" s="18"/>
      <c r="OQ46" s="18"/>
      <c r="OR46" s="18"/>
      <c r="OS46" s="18"/>
      <c r="OT46" s="18"/>
      <c r="OU46" s="18"/>
      <c r="OV46" s="18"/>
      <c r="OW46" s="18"/>
      <c r="OX46" s="18"/>
      <c r="OY46" s="18"/>
      <c r="OZ46" s="18"/>
      <c r="PA46" s="18"/>
      <c r="PB46" s="18"/>
      <c r="PC46" s="18"/>
      <c r="PD46" s="18"/>
      <c r="PE46" s="18"/>
      <c r="PF46" s="18"/>
      <c r="PG46" s="18"/>
      <c r="PH46" s="18"/>
      <c r="PI46" s="18"/>
      <c r="PJ46" s="18"/>
      <c r="PK46" s="18"/>
      <c r="PL46" s="18"/>
      <c r="PM46" s="18"/>
      <c r="PN46" s="18"/>
      <c r="PO46" s="18"/>
      <c r="PP46" s="18"/>
      <c r="PQ46" s="18"/>
      <c r="PR46" s="18"/>
      <c r="PS46" s="18"/>
      <c r="PT46" s="18"/>
      <c r="PU46" s="18"/>
      <c r="PV46" s="18"/>
      <c r="PW46" s="18"/>
      <c r="PX46" s="18"/>
      <c r="PY46" s="18"/>
      <c r="PZ46" s="18"/>
      <c r="QA46" s="18"/>
      <c r="QB46" s="18"/>
      <c r="QC46" s="18"/>
      <c r="QD46" s="18"/>
      <c r="QE46" s="18"/>
      <c r="QF46" s="18"/>
      <c r="QG46" s="18"/>
      <c r="QH46" s="18"/>
      <c r="QI46" s="18"/>
      <c r="QJ46" s="18"/>
      <c r="QK46" s="18"/>
      <c r="QL46" s="18"/>
      <c r="QM46" s="18"/>
      <c r="QN46" s="18"/>
      <c r="QO46" s="18"/>
      <c r="QP46" s="18"/>
      <c r="QQ46" s="18"/>
      <c r="QR46" s="18"/>
      <c r="QS46" s="18"/>
      <c r="QT46" s="18"/>
      <c r="QU46" s="18"/>
      <c r="QV46" s="18"/>
      <c r="QW46" s="18"/>
      <c r="QX46" s="18"/>
      <c r="QY46" s="18"/>
      <c r="QZ46" s="18"/>
      <c r="RA46" s="18"/>
      <c r="RB46" s="18"/>
      <c r="RC46" s="18"/>
      <c r="RD46" s="18"/>
      <c r="RE46" s="18"/>
      <c r="RF46" s="18"/>
      <c r="RG46" s="18"/>
      <c r="RH46" s="18"/>
      <c r="RI46" s="18"/>
      <c r="RJ46" s="18"/>
      <c r="RK46" s="18"/>
      <c r="RL46" s="18"/>
      <c r="RM46" s="18"/>
      <c r="RN46" s="18"/>
      <c r="RO46" s="18"/>
      <c r="RP46" s="18"/>
      <c r="RQ46" s="18"/>
      <c r="RR46" s="18"/>
      <c r="RS46" s="18"/>
      <c r="RT46" s="18"/>
      <c r="RU46" s="18"/>
      <c r="RV46" s="18"/>
      <c r="RW46" s="18"/>
      <c r="RX46" s="18"/>
      <c r="RY46" s="18"/>
      <c r="RZ46" s="18"/>
      <c r="SA46" s="18"/>
      <c r="SB46" s="18"/>
      <c r="SC46" s="18"/>
      <c r="SD46" s="18"/>
      <c r="SE46" s="18"/>
      <c r="SF46" s="18"/>
      <c r="SG46" s="18"/>
      <c r="SH46" s="18"/>
      <c r="SI46" s="18"/>
      <c r="SJ46" s="18"/>
      <c r="SK46" s="18"/>
      <c r="SL46" s="18"/>
      <c r="SM46" s="18"/>
      <c r="SN46" s="18"/>
      <c r="SO46" s="18"/>
      <c r="SP46" s="18"/>
      <c r="SQ46" s="18"/>
      <c r="SR46" s="18"/>
      <c r="SS46" s="18"/>
      <c r="ST46" s="18"/>
      <c r="SU46" s="18"/>
      <c r="SV46" s="18"/>
      <c r="SW46" s="18"/>
      <c r="SX46" s="18"/>
      <c r="SY46" s="18"/>
      <c r="SZ46" s="18"/>
      <c r="TA46" s="18"/>
      <c r="TB46" s="18"/>
      <c r="TC46" s="18"/>
      <c r="TD46" s="18"/>
      <c r="TE46" s="18"/>
      <c r="TF46" s="18"/>
      <c r="TG46" s="18"/>
      <c r="TH46" s="18"/>
      <c r="TI46" s="18"/>
      <c r="TJ46" s="18"/>
      <c r="TK46" s="18"/>
      <c r="TL46" s="18"/>
      <c r="TM46" s="18"/>
      <c r="TN46" s="18"/>
      <c r="TO46" s="18"/>
      <c r="TP46" s="18"/>
      <c r="TQ46" s="18"/>
      <c r="TR46" s="18"/>
      <c r="TS46" s="18"/>
      <c r="TT46" s="18"/>
      <c r="TU46" s="18"/>
      <c r="TV46" s="18"/>
      <c r="TW46" s="18"/>
      <c r="TX46" s="18"/>
      <c r="TY46" s="18"/>
      <c r="TZ46" s="18"/>
      <c r="UA46" s="18"/>
      <c r="UB46" s="18"/>
      <c r="UC46" s="18"/>
      <c r="UD46" s="18"/>
      <c r="UE46" s="18"/>
      <c r="UF46" s="18"/>
      <c r="UG46" s="18"/>
      <c r="UH46" s="18"/>
      <c r="UI46" s="18"/>
      <c r="UJ46" s="18"/>
      <c r="UK46" s="18"/>
      <c r="UL46" s="18"/>
      <c r="UM46" s="18"/>
      <c r="UN46" s="18"/>
      <c r="UO46" s="18"/>
      <c r="UP46" s="18"/>
      <c r="UQ46" s="18"/>
      <c r="UR46" s="18"/>
      <c r="US46" s="18"/>
      <c r="UT46" s="18"/>
      <c r="UU46" s="18"/>
      <c r="UV46" s="18"/>
      <c r="UW46" s="18"/>
      <c r="UX46" s="18"/>
      <c r="UY46" s="18"/>
      <c r="UZ46" s="18"/>
      <c r="VA46" s="18"/>
      <c r="VB46" s="18"/>
      <c r="VC46" s="18"/>
      <c r="VD46" s="18"/>
      <c r="VE46" s="18"/>
      <c r="VF46" s="18"/>
      <c r="VG46" s="18"/>
      <c r="VH46" s="18"/>
      <c r="VI46" s="18"/>
      <c r="VJ46" s="18"/>
      <c r="VK46" s="18"/>
      <c r="VL46" s="18"/>
      <c r="VM46" s="18"/>
      <c r="VN46" s="18"/>
      <c r="VO46" s="18"/>
      <c r="VP46" s="18"/>
      <c r="VQ46" s="18"/>
      <c r="VR46" s="18"/>
      <c r="VS46" s="18"/>
      <c r="VT46" s="18"/>
      <c r="VU46" s="18"/>
      <c r="VV46" s="18"/>
      <c r="VW46" s="18"/>
      <c r="VX46" s="18"/>
      <c r="VY46" s="18"/>
      <c r="VZ46" s="18"/>
      <c r="WA46" s="18"/>
      <c r="WB46" s="18"/>
      <c r="WC46" s="18"/>
      <c r="WD46" s="18"/>
      <c r="WE46" s="18"/>
      <c r="WF46" s="18"/>
      <c r="WG46" s="18"/>
      <c r="WH46" s="18"/>
      <c r="WI46" s="18"/>
      <c r="WJ46" s="18"/>
      <c r="WK46" s="18"/>
      <c r="WL46" s="18"/>
      <c r="WM46" s="18"/>
      <c r="WN46" s="18"/>
      <c r="WO46" s="18"/>
      <c r="WP46" s="18"/>
      <c r="WQ46" s="18"/>
      <c r="WR46" s="18"/>
      <c r="WS46" s="18"/>
      <c r="WT46" s="18"/>
      <c r="WU46" s="18"/>
      <c r="WV46" s="18"/>
      <c r="WW46" s="18"/>
      <c r="WX46" s="18"/>
      <c r="WY46" s="18"/>
      <c r="WZ46" s="18"/>
      <c r="XA46" s="18"/>
      <c r="XB46" s="18"/>
      <c r="XC46" s="18"/>
      <c r="XD46" s="18"/>
      <c r="XE46" s="18"/>
      <c r="XF46" s="18"/>
      <c r="XG46" s="18"/>
      <c r="XH46" s="18"/>
      <c r="XI46" s="18"/>
      <c r="XJ46" s="18"/>
      <c r="XK46" s="18"/>
      <c r="XL46" s="18"/>
      <c r="XM46" s="18"/>
      <c r="XN46" s="18"/>
      <c r="XO46" s="18"/>
      <c r="XP46" s="18"/>
      <c r="XQ46" s="18"/>
      <c r="XR46" s="18"/>
      <c r="XS46" s="18"/>
      <c r="XT46" s="18"/>
      <c r="XU46" s="18"/>
      <c r="XV46" s="18"/>
      <c r="XW46" s="18"/>
      <c r="XX46" s="18"/>
      <c r="XY46" s="18"/>
      <c r="XZ46" s="18"/>
      <c r="YA46" s="18"/>
      <c r="YB46" s="18"/>
      <c r="YC46" s="18"/>
      <c r="YD46" s="18"/>
      <c r="YE46" s="18"/>
      <c r="YF46" s="18"/>
      <c r="YG46" s="18"/>
      <c r="YH46" s="18"/>
      <c r="YI46" s="18"/>
      <c r="YJ46" s="18"/>
      <c r="YK46" s="18"/>
      <c r="YL46" s="18"/>
      <c r="YM46" s="18"/>
      <c r="YN46" s="18"/>
      <c r="YO46" s="18"/>
      <c r="YP46" s="18"/>
      <c r="YQ46" s="18"/>
      <c r="YR46" s="18"/>
      <c r="YS46" s="18"/>
      <c r="YT46" s="18"/>
      <c r="YU46" s="18"/>
      <c r="YV46" s="18"/>
      <c r="YW46" s="18"/>
      <c r="YX46" s="18"/>
      <c r="YY46" s="18"/>
      <c r="YZ46" s="18"/>
      <c r="ZA46" s="18"/>
      <c r="ZB46" s="18"/>
      <c r="ZC46" s="18"/>
      <c r="ZD46" s="18"/>
      <c r="ZE46" s="18"/>
      <c r="ZF46" s="18"/>
      <c r="ZG46" s="18"/>
      <c r="ZH46" s="18"/>
      <c r="ZI46" s="18"/>
      <c r="ZJ46" s="18"/>
      <c r="ZK46" s="18"/>
      <c r="ZL46" s="18"/>
      <c r="ZM46" s="18"/>
      <c r="ZN46" s="18"/>
      <c r="ZO46" s="18"/>
      <c r="ZP46" s="18"/>
      <c r="ZQ46" s="18"/>
      <c r="ZR46" s="18"/>
      <c r="ZS46" s="18"/>
      <c r="ZT46" s="18"/>
      <c r="ZU46" s="18"/>
      <c r="ZV46" s="18"/>
      <c r="ZW46" s="18"/>
      <c r="ZX46" s="18"/>
      <c r="ZY46" s="18"/>
      <c r="ZZ46" s="18"/>
      <c r="AAA46" s="18"/>
      <c r="AAB46" s="18"/>
      <c r="AAC46" s="18"/>
      <c r="AAD46" s="18"/>
      <c r="AAE46" s="18"/>
      <c r="AAF46" s="18"/>
      <c r="AAG46" s="18"/>
      <c r="AAH46" s="18"/>
      <c r="AAI46" s="18"/>
      <c r="AAJ46" s="18"/>
      <c r="AAK46" s="18"/>
      <c r="AAL46" s="18"/>
      <c r="AAM46" s="18"/>
      <c r="AAN46" s="18"/>
      <c r="AAO46" s="18"/>
      <c r="AAP46" s="18"/>
      <c r="AAQ46" s="18"/>
      <c r="AAR46" s="18"/>
      <c r="AAS46" s="18"/>
      <c r="AAT46" s="18"/>
      <c r="AAU46" s="18"/>
      <c r="AAV46" s="18"/>
      <c r="AAW46" s="18"/>
      <c r="AAX46" s="18"/>
      <c r="AAY46" s="18"/>
      <c r="AAZ46" s="18"/>
      <c r="ABA46" s="18"/>
      <c r="ABB46" s="18"/>
      <c r="ABC46" s="18"/>
      <c r="ABD46" s="18"/>
      <c r="ABE46" s="18"/>
      <c r="ABF46" s="18"/>
      <c r="ABG46" s="18"/>
      <c r="ABH46" s="18"/>
      <c r="ABI46" s="18"/>
      <c r="ABJ46" s="18"/>
      <c r="ABK46" s="18"/>
      <c r="ABL46" s="18"/>
      <c r="ABM46" s="18"/>
      <c r="ABN46" s="18"/>
      <c r="ABO46" s="18"/>
      <c r="ABP46" s="18"/>
      <c r="ABQ46" s="18"/>
      <c r="ABR46" s="18"/>
      <c r="ABS46" s="18"/>
      <c r="ABT46" s="18"/>
      <c r="ABU46" s="18"/>
      <c r="ABV46" s="18"/>
      <c r="ABW46" s="18"/>
      <c r="ABX46" s="18"/>
      <c r="ABY46" s="18"/>
      <c r="ABZ46" s="18"/>
      <c r="ACA46" s="18"/>
      <c r="ACB46" s="18"/>
      <c r="ACC46" s="18"/>
      <c r="ACD46" s="18"/>
      <c r="ACE46" s="18"/>
      <c r="ACF46" s="18"/>
      <c r="ACG46" s="18"/>
      <c r="ACH46" s="18"/>
      <c r="ACI46" s="18"/>
      <c r="ACJ46" s="18"/>
      <c r="ACK46" s="18"/>
      <c r="ACL46" s="18"/>
      <c r="ACM46" s="18"/>
      <c r="ACN46" s="18"/>
      <c r="ACO46" s="18"/>
      <c r="ACP46" s="18"/>
      <c r="ACQ46" s="18"/>
      <c r="ACR46" s="18"/>
      <c r="ACS46" s="18"/>
      <c r="ACT46" s="18"/>
      <c r="ACU46" s="18"/>
      <c r="ACV46" s="18"/>
      <c r="ACW46" s="18"/>
      <c r="ACX46" s="18"/>
      <c r="ACY46" s="18"/>
      <c r="ACZ46" s="18"/>
      <c r="ADA46" s="18"/>
      <c r="ADB46" s="18"/>
      <c r="ADC46" s="18"/>
      <c r="ADD46" s="18"/>
      <c r="ADE46" s="18"/>
      <c r="ADF46" s="18"/>
      <c r="ADG46" s="18"/>
      <c r="ADH46" s="18"/>
      <c r="ADI46" s="18"/>
      <c r="ADJ46" s="18"/>
      <c r="ADK46" s="18"/>
      <c r="ADL46" s="18"/>
      <c r="ADM46" s="18"/>
      <c r="ADN46" s="18"/>
      <c r="ADO46" s="18"/>
      <c r="ADP46" s="18"/>
      <c r="ADQ46" s="18"/>
      <c r="ADR46" s="18"/>
      <c r="ADS46" s="18"/>
      <c r="ADT46" s="18"/>
      <c r="ADU46" s="18"/>
      <c r="ADV46" s="18"/>
      <c r="ADW46" s="18"/>
      <c r="ADX46" s="18"/>
      <c r="ADY46" s="18"/>
      <c r="ADZ46" s="18"/>
      <c r="AEA46" s="18"/>
      <c r="AEB46" s="18"/>
      <c r="AEC46" s="18"/>
      <c r="AED46" s="18"/>
      <c r="AEE46" s="18"/>
      <c r="AEF46" s="18"/>
      <c r="AEG46" s="18"/>
      <c r="AEH46" s="18"/>
      <c r="AEI46" s="18"/>
      <c r="AEJ46" s="18"/>
      <c r="AEK46" s="18"/>
      <c r="AEL46" s="18"/>
      <c r="AEM46" s="18"/>
      <c r="AEN46" s="18"/>
      <c r="AEO46" s="18"/>
      <c r="AEP46" s="18"/>
      <c r="AEQ46" s="18"/>
      <c r="AER46" s="18"/>
      <c r="AES46" s="18"/>
      <c r="AET46" s="18"/>
      <c r="AEU46" s="18"/>
      <c r="AEV46" s="18"/>
      <c r="AEW46" s="18"/>
      <c r="AEX46" s="18"/>
      <c r="AEY46" s="18"/>
      <c r="AEZ46" s="18"/>
      <c r="AFA46" s="18"/>
      <c r="AFB46" s="18"/>
      <c r="AFC46" s="18"/>
      <c r="AFD46" s="18"/>
      <c r="AFE46" s="18"/>
      <c r="AFF46" s="18"/>
      <c r="AFG46" s="18"/>
      <c r="AFH46" s="18"/>
      <c r="AFI46" s="18"/>
      <c r="AFJ46" s="18"/>
      <c r="AFK46" s="18"/>
      <c r="AFL46" s="18"/>
      <c r="AFM46" s="18"/>
      <c r="AFN46" s="18"/>
      <c r="AFO46" s="18"/>
      <c r="AFP46" s="18"/>
      <c r="AFQ46" s="18"/>
      <c r="AFR46" s="18"/>
      <c r="AFS46" s="18"/>
      <c r="AFT46" s="18"/>
      <c r="AFU46" s="18"/>
      <c r="AFV46" s="18"/>
      <c r="AFW46" s="18"/>
      <c r="AFX46" s="18"/>
      <c r="AFY46" s="18"/>
      <c r="AFZ46" s="18"/>
      <c r="AGA46" s="18"/>
      <c r="AGB46" s="18"/>
      <c r="AGC46" s="18"/>
      <c r="AGD46" s="18"/>
      <c r="AGE46" s="18"/>
      <c r="AGF46" s="18"/>
      <c r="AGG46" s="18"/>
      <c r="AGH46" s="18"/>
      <c r="AGI46" s="18"/>
      <c r="AGJ46" s="18"/>
      <c r="AGK46" s="18"/>
      <c r="AGL46" s="18"/>
      <c r="AGM46" s="18"/>
      <c r="AGN46" s="18"/>
      <c r="AGO46" s="18"/>
      <c r="AGP46" s="18"/>
      <c r="AGQ46" s="18"/>
      <c r="AGR46" s="18"/>
      <c r="AGS46" s="18"/>
      <c r="AGT46" s="18"/>
      <c r="AGU46" s="18"/>
      <c r="AGV46" s="18"/>
      <c r="AGW46" s="18"/>
      <c r="AGX46" s="18"/>
      <c r="AGY46" s="18"/>
      <c r="AGZ46" s="18"/>
      <c r="AHA46" s="18"/>
      <c r="AHB46" s="18"/>
      <c r="AHC46" s="18"/>
      <c r="AHD46" s="18"/>
      <c r="AHE46" s="18"/>
      <c r="AHF46" s="18"/>
      <c r="AHG46" s="18"/>
      <c r="AHH46" s="18"/>
      <c r="AHI46" s="18"/>
      <c r="AHJ46" s="18"/>
      <c r="AHK46" s="18"/>
      <c r="AHL46" s="18"/>
      <c r="AHM46" s="18"/>
      <c r="AHN46" s="18"/>
      <c r="AHO46" s="18"/>
      <c r="AHP46" s="18"/>
      <c r="AHQ46" s="18"/>
      <c r="AHR46" s="18"/>
      <c r="AHS46" s="18"/>
      <c r="AHT46" s="18"/>
      <c r="AHU46" s="18"/>
      <c r="AHV46" s="18"/>
      <c r="AHW46" s="18"/>
      <c r="AHX46" s="18"/>
      <c r="AHY46" s="18"/>
      <c r="AHZ46" s="18"/>
      <c r="AIA46" s="18"/>
      <c r="AIB46" s="18"/>
      <c r="AIC46" s="18"/>
      <c r="AID46" s="18"/>
      <c r="AIE46" s="18"/>
      <c r="AIF46" s="18"/>
      <c r="AIG46" s="18"/>
      <c r="AIH46" s="18"/>
      <c r="AII46" s="18"/>
      <c r="AIJ46" s="18"/>
      <c r="AIK46" s="18"/>
      <c r="AIL46" s="18"/>
      <c r="AIM46" s="18"/>
      <c r="AIN46" s="18"/>
      <c r="AIO46" s="18"/>
      <c r="AIP46" s="18"/>
      <c r="AIQ46" s="18"/>
      <c r="AIR46" s="18"/>
      <c r="AIS46" s="18"/>
      <c r="AIT46" s="18"/>
      <c r="AIU46" s="18"/>
      <c r="AIV46" s="18"/>
      <c r="AIW46" s="18"/>
      <c r="AIX46" s="18"/>
      <c r="AIY46" s="18"/>
      <c r="AIZ46" s="18"/>
      <c r="AJA46" s="18"/>
      <c r="AJB46" s="18"/>
      <c r="AJC46" s="18"/>
      <c r="AJD46" s="18"/>
      <c r="AJE46" s="18"/>
      <c r="AJF46" s="18"/>
      <c r="AJG46" s="18"/>
      <c r="AJH46" s="18"/>
      <c r="AJI46" s="18"/>
      <c r="AJJ46" s="18"/>
      <c r="AJK46" s="18"/>
      <c r="AJL46" s="18"/>
      <c r="AJM46" s="18"/>
      <c r="AJN46" s="18"/>
      <c r="AJO46" s="18"/>
      <c r="AJP46" s="18"/>
      <c r="AJQ46" s="18"/>
      <c r="AJR46" s="18"/>
      <c r="AJS46" s="18"/>
      <c r="AJT46" s="18"/>
      <c r="AJU46" s="18"/>
      <c r="AJV46" s="18"/>
      <c r="AJW46" s="18"/>
      <c r="AJX46" s="18"/>
      <c r="AJY46" s="18"/>
      <c r="AJZ46" s="18"/>
      <c r="AKA46" s="18"/>
      <c r="AKB46" s="18"/>
      <c r="AKC46" s="18"/>
      <c r="AKD46" s="18"/>
      <c r="AKE46" s="18"/>
      <c r="AKF46" s="18"/>
      <c r="AKG46" s="18"/>
      <c r="AKH46" s="18"/>
      <c r="AKI46" s="18"/>
      <c r="AKJ46" s="18"/>
      <c r="AKK46" s="18"/>
      <c r="AKL46" s="18"/>
      <c r="AKM46" s="18"/>
      <c r="AKN46" s="18"/>
      <c r="AKO46" s="18"/>
      <c r="AKP46" s="18"/>
      <c r="AKQ46" s="18"/>
      <c r="AKR46" s="18"/>
      <c r="AKS46" s="18"/>
      <c r="AKT46" s="18"/>
      <c r="AKU46" s="18"/>
      <c r="AKV46" s="18"/>
      <c r="AKW46" s="18"/>
      <c r="AKX46" s="18"/>
      <c r="AKY46" s="18"/>
      <c r="AKZ46" s="18"/>
      <c r="ALA46" s="18"/>
      <c r="ALB46" s="18"/>
      <c r="ALC46" s="18"/>
      <c r="ALD46" s="18"/>
      <c r="ALE46" s="18"/>
      <c r="ALF46" s="18"/>
      <c r="ALG46" s="18"/>
      <c r="ALH46" s="18"/>
      <c r="ALI46" s="18"/>
      <c r="ALJ46" s="18"/>
      <c r="ALK46" s="18"/>
      <c r="ALL46" s="18"/>
      <c r="ALM46" s="18"/>
      <c r="ALN46" s="18"/>
      <c r="ALO46" s="18"/>
      <c r="ALP46" s="18"/>
      <c r="ALQ46" s="18"/>
      <c r="ALR46" s="18"/>
      <c r="ALS46" s="18"/>
      <c r="ALT46" s="18"/>
      <c r="ALU46" s="18"/>
      <c r="ALV46" s="18"/>
      <c r="ALW46" s="18"/>
      <c r="ALX46" s="18"/>
      <c r="ALY46" s="18"/>
      <c r="ALZ46" s="18"/>
      <c r="AMA46" s="18"/>
      <c r="AMB46" s="18"/>
      <c r="AMC46" s="18"/>
      <c r="AMD46" s="18"/>
      <c r="AME46" s="18"/>
      <c r="AMF46" s="18"/>
      <c r="AMG46" s="18"/>
      <c r="AMH46" s="18"/>
      <c r="AMI46" s="18"/>
      <c r="AMJ46" s="18"/>
      <c r="AMK46" s="18"/>
      <c r="AML46" s="18"/>
      <c r="AMM46" s="18"/>
      <c r="AMN46" s="18"/>
      <c r="AMO46" s="18"/>
      <c r="AMP46" s="18"/>
      <c r="AMQ46" s="18"/>
      <c r="AMR46" s="18"/>
      <c r="AMS46" s="18"/>
      <c r="AMT46" s="18"/>
      <c r="AMU46" s="18"/>
      <c r="AMV46" s="18"/>
      <c r="AMW46" s="18"/>
      <c r="AMX46" s="18"/>
      <c r="AMY46" s="18"/>
      <c r="AMZ46" s="18"/>
      <c r="ANA46" s="18"/>
      <c r="ANB46" s="18"/>
      <c r="ANC46" s="18"/>
      <c r="AND46" s="18"/>
      <c r="ANE46" s="18"/>
      <c r="ANF46" s="18"/>
      <c r="ANG46" s="18"/>
      <c r="ANH46" s="18"/>
      <c r="ANI46" s="18"/>
      <c r="ANJ46" s="18"/>
      <c r="ANK46" s="18"/>
      <c r="ANL46" s="18"/>
      <c r="ANM46" s="18"/>
      <c r="ANN46" s="18"/>
      <c r="ANO46" s="18"/>
      <c r="ANP46" s="18"/>
      <c r="ANQ46" s="18"/>
      <c r="ANR46" s="18"/>
      <c r="ANS46" s="18"/>
      <c r="ANT46" s="18"/>
      <c r="ANU46" s="18"/>
      <c r="ANV46" s="18"/>
      <c r="ANW46" s="18"/>
      <c r="ANX46" s="18"/>
      <c r="ANY46" s="18"/>
      <c r="ANZ46" s="18"/>
      <c r="AOA46" s="18"/>
      <c r="AOB46" s="18"/>
      <c r="AOC46" s="18"/>
      <c r="AOD46" s="18"/>
      <c r="AOE46" s="18"/>
      <c r="AOF46" s="18"/>
      <c r="AOG46" s="18"/>
      <c r="AOH46" s="18"/>
      <c r="AOI46" s="18"/>
      <c r="AOJ46" s="18"/>
      <c r="AOK46" s="18"/>
      <c r="AOL46" s="18"/>
      <c r="AOM46" s="18"/>
      <c r="AON46" s="18"/>
      <c r="AOO46" s="18"/>
      <c r="AOP46" s="18"/>
      <c r="AOQ46" s="18"/>
      <c r="AOR46" s="18"/>
      <c r="AOS46" s="18"/>
      <c r="AOT46" s="18"/>
      <c r="AOU46" s="18"/>
      <c r="AOV46" s="18"/>
      <c r="AOW46" s="18"/>
      <c r="AOX46" s="18"/>
      <c r="AOY46" s="18"/>
      <c r="AOZ46" s="18"/>
      <c r="APA46" s="18"/>
      <c r="APB46" s="18"/>
      <c r="APC46" s="18"/>
      <c r="APD46" s="18"/>
      <c r="APE46" s="18"/>
      <c r="APF46" s="18"/>
      <c r="APG46" s="18"/>
      <c r="APH46" s="18"/>
      <c r="API46" s="18"/>
      <c r="APJ46" s="18"/>
      <c r="APK46" s="18"/>
      <c r="APL46" s="18"/>
      <c r="APM46" s="18"/>
      <c r="APN46" s="18"/>
      <c r="APO46" s="18"/>
      <c r="APP46" s="18"/>
      <c r="APQ46" s="18"/>
      <c r="APR46" s="18"/>
      <c r="APS46" s="18"/>
      <c r="APT46" s="18"/>
      <c r="APU46" s="18"/>
      <c r="APV46" s="18"/>
      <c r="APW46" s="18"/>
      <c r="APX46" s="18"/>
      <c r="APY46" s="18"/>
      <c r="APZ46" s="18"/>
      <c r="AQA46" s="18"/>
      <c r="AQB46" s="18"/>
      <c r="AQC46" s="18"/>
      <c r="AQD46" s="18"/>
      <c r="AQE46" s="18"/>
      <c r="AQF46" s="18"/>
      <c r="AQG46" s="18"/>
      <c r="AQH46" s="18"/>
      <c r="AQI46" s="18"/>
      <c r="AQJ46" s="18"/>
      <c r="AQK46" s="18"/>
      <c r="AQL46" s="18"/>
      <c r="AQM46" s="18"/>
      <c r="AQN46" s="18"/>
      <c r="AQO46" s="18"/>
      <c r="AQP46" s="18"/>
      <c r="AQQ46" s="18"/>
      <c r="AQR46" s="18"/>
      <c r="AQS46" s="18"/>
      <c r="AQT46" s="18"/>
      <c r="AQU46" s="18"/>
      <c r="AQV46" s="18"/>
      <c r="AQW46" s="18"/>
      <c r="AQX46" s="18"/>
      <c r="AQY46" s="18"/>
      <c r="AQZ46" s="18"/>
      <c r="ARA46" s="18"/>
      <c r="ARB46" s="18"/>
      <c r="ARC46" s="18"/>
      <c r="ARD46" s="18"/>
      <c r="ARE46" s="18"/>
      <c r="ARF46" s="18"/>
      <c r="ARG46" s="18"/>
      <c r="ARH46" s="18"/>
      <c r="ARI46" s="18"/>
      <c r="ARJ46" s="18"/>
      <c r="ARK46" s="18"/>
      <c r="ARL46" s="18"/>
      <c r="ARM46" s="18"/>
      <c r="ARN46" s="18"/>
      <c r="ARO46" s="18"/>
      <c r="ARP46" s="18"/>
      <c r="ARQ46" s="18"/>
      <c r="ARR46" s="18"/>
      <c r="ARS46" s="18"/>
      <c r="ART46" s="18"/>
      <c r="ARU46" s="18"/>
      <c r="ARV46" s="18"/>
      <c r="ARW46" s="18"/>
      <c r="ARX46" s="18"/>
      <c r="ARY46" s="18"/>
      <c r="ARZ46" s="18"/>
      <c r="ASA46" s="18"/>
      <c r="ASB46" s="18"/>
      <c r="ASC46" s="18"/>
      <c r="ASD46" s="18"/>
      <c r="ASE46" s="18"/>
      <c r="ASF46" s="18"/>
      <c r="ASG46" s="18"/>
      <c r="ASH46" s="18"/>
      <c r="ASI46" s="18"/>
      <c r="ASJ46" s="18"/>
      <c r="ASK46" s="18"/>
      <c r="ASL46" s="18"/>
      <c r="ASM46" s="18"/>
      <c r="ASN46" s="18"/>
      <c r="ASO46" s="18"/>
      <c r="ASP46" s="18"/>
      <c r="ASQ46" s="18"/>
      <c r="ASR46" s="18"/>
      <c r="ASS46" s="18"/>
      <c r="AST46" s="18"/>
      <c r="ASU46" s="18"/>
      <c r="ASV46" s="18"/>
      <c r="ASW46" s="18"/>
      <c r="ASX46" s="18"/>
      <c r="ASY46" s="18"/>
      <c r="ASZ46" s="18"/>
      <c r="ATA46" s="18"/>
      <c r="ATB46" s="18"/>
      <c r="ATC46" s="18"/>
      <c r="ATD46" s="18"/>
      <c r="ATE46" s="18"/>
      <c r="ATF46" s="18"/>
      <c r="ATG46" s="18"/>
      <c r="ATH46" s="18"/>
      <c r="ATI46" s="18"/>
      <c r="ATJ46" s="18"/>
      <c r="ATK46" s="18"/>
      <c r="ATL46" s="18"/>
      <c r="ATM46" s="18"/>
      <c r="ATN46" s="18"/>
      <c r="ATO46" s="18"/>
      <c r="ATP46" s="18"/>
      <c r="ATQ46" s="18"/>
      <c r="ATR46" s="18"/>
      <c r="ATS46" s="18"/>
      <c r="ATT46" s="18"/>
      <c r="ATU46" s="18"/>
      <c r="ATV46" s="18"/>
      <c r="ATW46" s="18"/>
      <c r="ATX46" s="18"/>
      <c r="ATY46" s="18"/>
      <c r="ATZ46" s="18"/>
      <c r="AUA46" s="18"/>
      <c r="AUB46" s="18"/>
      <c r="AUC46" s="18"/>
      <c r="AUD46" s="18"/>
      <c r="AUE46" s="18"/>
      <c r="AUF46" s="18"/>
      <c r="AUG46" s="18"/>
      <c r="AUH46" s="18"/>
      <c r="AUI46" s="18"/>
      <c r="AUJ46" s="18"/>
      <c r="AUK46" s="18"/>
      <c r="AUL46" s="18"/>
      <c r="AUM46" s="18"/>
      <c r="AUN46" s="18"/>
      <c r="AUO46" s="18"/>
      <c r="AUP46" s="18"/>
      <c r="AUQ46" s="18"/>
      <c r="AUR46" s="18"/>
      <c r="AUS46" s="18"/>
      <c r="AUT46" s="18"/>
      <c r="AUU46" s="18"/>
      <c r="AUV46" s="18"/>
      <c r="AUW46" s="18"/>
      <c r="AUX46" s="18"/>
      <c r="AUY46" s="18"/>
      <c r="AUZ46" s="18"/>
      <c r="AVA46" s="18"/>
      <c r="AVB46" s="18"/>
      <c r="AVC46" s="18"/>
      <c r="AVD46" s="18"/>
      <c r="AVE46" s="18"/>
      <c r="AVF46" s="18"/>
      <c r="AVG46" s="18"/>
      <c r="AVH46" s="18"/>
      <c r="AVI46" s="18"/>
      <c r="AVJ46" s="18"/>
      <c r="AVK46" s="18"/>
      <c r="AVL46" s="18"/>
      <c r="AVM46" s="18"/>
      <c r="AVN46" s="18"/>
      <c r="AVO46" s="18"/>
      <c r="AVP46" s="18"/>
      <c r="AVQ46" s="18"/>
      <c r="AVR46" s="18"/>
      <c r="AVS46" s="18"/>
      <c r="AVT46" s="18"/>
      <c r="AVU46" s="18"/>
      <c r="AVV46" s="18"/>
      <c r="AVW46" s="18"/>
      <c r="AVX46" s="18"/>
      <c r="AVY46" s="18"/>
      <c r="AVZ46" s="18"/>
      <c r="AWA46" s="18"/>
      <c r="AWB46" s="18"/>
      <c r="AWC46" s="18"/>
      <c r="AWD46" s="18"/>
      <c r="AWE46" s="18"/>
      <c r="AWF46" s="18"/>
      <c r="AWG46" s="18"/>
      <c r="AWH46" s="18"/>
      <c r="AWI46" s="18"/>
      <c r="AWJ46" s="18"/>
      <c r="AWK46" s="18"/>
      <c r="AWL46" s="18"/>
      <c r="AWM46" s="18"/>
      <c r="AWN46" s="18"/>
      <c r="AWO46" s="18"/>
      <c r="AWP46" s="18"/>
      <c r="AWQ46" s="18"/>
      <c r="AWR46" s="18"/>
      <c r="AWS46" s="18"/>
      <c r="AWT46" s="18"/>
      <c r="AWU46" s="18"/>
      <c r="AWV46" s="18"/>
      <c r="AWW46" s="18"/>
      <c r="AWX46" s="18"/>
      <c r="AWY46" s="18"/>
      <c r="AWZ46" s="18"/>
      <c r="AXA46" s="18"/>
      <c r="AXB46" s="18"/>
      <c r="AXC46" s="18"/>
      <c r="AXD46" s="18"/>
      <c r="AXE46" s="18"/>
      <c r="AXF46" s="18"/>
      <c r="AXG46" s="18"/>
      <c r="AXH46" s="18"/>
      <c r="AXI46" s="18"/>
      <c r="AXJ46" s="18"/>
      <c r="AXK46" s="18"/>
      <c r="AXL46" s="18"/>
      <c r="AXM46" s="18"/>
      <c r="AXN46" s="18"/>
      <c r="AXO46" s="18"/>
      <c r="AXP46" s="18"/>
      <c r="AXQ46" s="18"/>
      <c r="AXR46" s="18"/>
      <c r="AXS46" s="18"/>
      <c r="AXT46" s="18"/>
      <c r="AXU46" s="18"/>
      <c r="AXV46" s="18"/>
      <c r="AXW46" s="18"/>
      <c r="AXX46" s="18"/>
      <c r="AXY46" s="18"/>
      <c r="AXZ46" s="18"/>
      <c r="AYA46" s="18"/>
      <c r="AYB46" s="18"/>
      <c r="AYC46" s="18"/>
      <c r="AYD46" s="18"/>
      <c r="AYE46" s="18"/>
      <c r="AYF46" s="18"/>
      <c r="AYG46" s="18"/>
      <c r="AYH46" s="18"/>
      <c r="AYI46" s="18"/>
      <c r="AYJ46" s="18"/>
      <c r="AYK46" s="18"/>
      <c r="AYL46" s="18"/>
      <c r="AYM46" s="18"/>
      <c r="AYN46" s="18"/>
      <c r="AYO46" s="18"/>
      <c r="AYP46" s="18"/>
      <c r="AYQ46" s="18"/>
      <c r="AYR46" s="18"/>
      <c r="AYS46" s="18"/>
      <c r="AYT46" s="18"/>
      <c r="AYU46" s="18"/>
      <c r="AYV46" s="18"/>
      <c r="AYW46" s="18"/>
      <c r="AYX46" s="18"/>
      <c r="AYY46" s="18"/>
      <c r="AYZ46" s="18"/>
      <c r="AZA46" s="18"/>
      <c r="AZB46" s="18"/>
      <c r="AZC46" s="18"/>
      <c r="AZD46" s="18"/>
      <c r="AZE46" s="18"/>
      <c r="AZF46" s="18"/>
      <c r="AZG46" s="18"/>
      <c r="AZH46" s="18"/>
      <c r="AZI46" s="18"/>
      <c r="AZJ46" s="18"/>
      <c r="AZK46" s="18"/>
      <c r="AZL46" s="18"/>
      <c r="AZM46" s="18"/>
      <c r="AZN46" s="18"/>
      <c r="AZO46" s="18"/>
      <c r="AZP46" s="18"/>
      <c r="AZQ46" s="18"/>
      <c r="AZR46" s="18"/>
      <c r="AZS46" s="18"/>
      <c r="AZT46" s="18"/>
      <c r="AZU46" s="18"/>
      <c r="AZV46" s="18"/>
      <c r="AZW46" s="18"/>
      <c r="AZX46" s="18"/>
      <c r="AZY46" s="18"/>
      <c r="AZZ46" s="18"/>
      <c r="BAA46" s="18"/>
      <c r="BAB46" s="18"/>
      <c r="BAC46" s="18"/>
      <c r="BAD46" s="18"/>
      <c r="BAE46" s="18"/>
      <c r="BAF46" s="18"/>
      <c r="BAG46" s="18"/>
      <c r="BAH46" s="18"/>
      <c r="BAI46" s="18"/>
      <c r="BAJ46" s="18"/>
      <c r="BAK46" s="18"/>
      <c r="BAL46" s="18"/>
      <c r="BAM46" s="18"/>
      <c r="BAN46" s="18"/>
      <c r="BAO46" s="18"/>
      <c r="BAP46" s="18"/>
      <c r="BAQ46" s="18"/>
      <c r="BAR46" s="18"/>
      <c r="BAS46" s="18"/>
      <c r="BAT46" s="18"/>
      <c r="BAU46" s="18"/>
      <c r="BAV46" s="18"/>
      <c r="BAW46" s="18"/>
      <c r="BAX46" s="18"/>
      <c r="BAY46" s="18"/>
      <c r="BAZ46" s="18"/>
      <c r="BBA46" s="18"/>
      <c r="BBB46" s="18"/>
      <c r="BBC46" s="18"/>
      <c r="BBD46" s="18"/>
      <c r="BBE46" s="18"/>
      <c r="BBF46" s="18"/>
      <c r="BBG46" s="18"/>
      <c r="BBH46" s="18"/>
      <c r="BBI46" s="18"/>
      <c r="BBJ46" s="18"/>
      <c r="BBK46" s="18"/>
      <c r="BBL46" s="18"/>
      <c r="BBM46" s="18"/>
      <c r="BBN46" s="18"/>
      <c r="BBO46" s="18"/>
      <c r="BBP46" s="18"/>
      <c r="BBQ46" s="18"/>
      <c r="BBR46" s="18"/>
      <c r="BBS46" s="18"/>
      <c r="BBT46" s="18"/>
      <c r="BBU46" s="18"/>
      <c r="BBV46" s="18"/>
      <c r="BBW46" s="18"/>
      <c r="BBX46" s="18"/>
      <c r="BBY46" s="18"/>
      <c r="BBZ46" s="18"/>
      <c r="BCA46" s="18"/>
      <c r="BCB46" s="18"/>
      <c r="BCC46" s="18"/>
      <c r="BCD46" s="18"/>
      <c r="BCE46" s="18"/>
      <c r="BCF46" s="18"/>
      <c r="BCG46" s="18"/>
      <c r="BCH46" s="18"/>
      <c r="BCI46" s="18"/>
      <c r="BCJ46" s="18"/>
      <c r="BCK46" s="18"/>
      <c r="BCL46" s="18"/>
      <c r="BCM46" s="18"/>
      <c r="BCN46" s="18"/>
      <c r="BCO46" s="18"/>
      <c r="BCP46" s="18"/>
      <c r="BCQ46" s="18"/>
      <c r="BCR46" s="18"/>
      <c r="BCS46" s="18"/>
      <c r="BCT46" s="18"/>
      <c r="BCU46" s="18"/>
      <c r="BCV46" s="18"/>
      <c r="BCW46" s="18"/>
      <c r="BCX46" s="18"/>
      <c r="BCY46" s="18"/>
      <c r="BCZ46" s="18"/>
      <c r="BDA46" s="18"/>
      <c r="BDB46" s="18"/>
      <c r="BDC46" s="18"/>
      <c r="BDD46" s="18"/>
      <c r="BDE46" s="18"/>
      <c r="BDF46" s="18"/>
      <c r="BDG46" s="18"/>
      <c r="BDH46" s="18"/>
      <c r="BDI46" s="18"/>
      <c r="BDJ46" s="18"/>
      <c r="BDK46" s="18"/>
      <c r="BDL46" s="18"/>
      <c r="BDM46" s="18"/>
      <c r="BDN46" s="18"/>
      <c r="BDO46" s="18"/>
      <c r="BDP46" s="18"/>
      <c r="BDQ46" s="18"/>
      <c r="BDR46" s="18"/>
      <c r="BDS46" s="18"/>
      <c r="BDT46" s="18"/>
      <c r="BDU46" s="18"/>
      <c r="BDV46" s="18"/>
      <c r="BDW46" s="18"/>
      <c r="BDX46" s="18"/>
      <c r="BDY46" s="18"/>
      <c r="BDZ46" s="18"/>
      <c r="BEA46" s="18"/>
      <c r="BEB46" s="18"/>
      <c r="BEC46" s="18"/>
      <c r="BED46" s="18"/>
      <c r="BEE46" s="18"/>
      <c r="BEF46" s="18"/>
      <c r="BEG46" s="18"/>
      <c r="BEH46" s="18"/>
      <c r="BEI46" s="18"/>
      <c r="BEJ46" s="18"/>
      <c r="BEK46" s="18"/>
      <c r="BEL46" s="18"/>
      <c r="BEM46" s="18"/>
      <c r="BEN46" s="18"/>
      <c r="BEO46" s="18"/>
      <c r="BEP46" s="18"/>
      <c r="BEQ46" s="18"/>
      <c r="BER46" s="18"/>
      <c r="BES46" s="18"/>
      <c r="BET46" s="18"/>
      <c r="BEU46" s="18"/>
      <c r="BEV46" s="18"/>
      <c r="BEW46" s="18"/>
      <c r="BEX46" s="18"/>
      <c r="BEY46" s="18"/>
      <c r="BEZ46" s="18"/>
      <c r="BFA46" s="18"/>
      <c r="BFB46" s="18"/>
      <c r="BFC46" s="18"/>
      <c r="BFD46" s="18"/>
      <c r="BFE46" s="18"/>
      <c r="BFF46" s="18"/>
      <c r="BFG46" s="18"/>
      <c r="BFH46" s="18"/>
      <c r="BFI46" s="18"/>
      <c r="BFJ46" s="18"/>
      <c r="BFK46" s="18"/>
      <c r="BFL46" s="18"/>
      <c r="BFM46" s="18"/>
      <c r="BFN46" s="18"/>
      <c r="BFO46" s="18"/>
      <c r="BFP46" s="18"/>
      <c r="BFQ46" s="18"/>
      <c r="BFR46" s="18"/>
      <c r="BFS46" s="18"/>
      <c r="BFT46" s="18"/>
      <c r="BFU46" s="18"/>
      <c r="BFV46" s="18"/>
      <c r="BFW46" s="18"/>
      <c r="BFX46" s="18"/>
      <c r="BFY46" s="18"/>
      <c r="BFZ46" s="18"/>
      <c r="BGA46" s="18"/>
      <c r="BGB46" s="18"/>
      <c r="BGC46" s="18"/>
      <c r="BGD46" s="18"/>
      <c r="BGE46" s="18"/>
      <c r="BGF46" s="18"/>
      <c r="BGG46" s="18"/>
      <c r="BGH46" s="18"/>
      <c r="BGI46" s="18"/>
      <c r="BGJ46" s="18"/>
      <c r="BGK46" s="18"/>
      <c r="BGL46" s="18"/>
      <c r="BGM46" s="18"/>
      <c r="BGN46" s="18"/>
      <c r="BGO46" s="18"/>
      <c r="BGP46" s="18"/>
      <c r="BGQ46" s="18"/>
      <c r="BGR46" s="18"/>
      <c r="BGS46" s="18"/>
      <c r="BGT46" s="18"/>
      <c r="BGU46" s="18"/>
      <c r="BGV46" s="18"/>
      <c r="BGW46" s="18"/>
      <c r="BGX46" s="18"/>
      <c r="BGY46" s="18"/>
      <c r="BGZ46" s="18"/>
      <c r="BHA46" s="18"/>
      <c r="BHB46" s="18"/>
      <c r="BHC46" s="18"/>
      <c r="BHD46" s="18"/>
      <c r="BHE46" s="18"/>
      <c r="BHF46" s="18"/>
      <c r="BHG46" s="18"/>
      <c r="BHH46" s="18"/>
      <c r="BHI46" s="18"/>
      <c r="BHJ46" s="18"/>
      <c r="BHK46" s="18"/>
      <c r="BHL46" s="18"/>
      <c r="BHM46" s="18"/>
      <c r="BHN46" s="18"/>
      <c r="BHO46" s="18"/>
      <c r="BHP46" s="18"/>
      <c r="BHQ46" s="18"/>
      <c r="BHR46" s="18"/>
      <c r="BHS46" s="18"/>
      <c r="BHT46" s="18"/>
      <c r="BHU46" s="18"/>
      <c r="BHV46" s="18"/>
      <c r="BHW46" s="18"/>
      <c r="BHX46" s="18"/>
      <c r="BHY46" s="18"/>
      <c r="BHZ46" s="18"/>
      <c r="BIA46" s="18"/>
      <c r="BIB46" s="18"/>
      <c r="BIC46" s="18"/>
      <c r="BID46" s="18"/>
      <c r="BIE46" s="18"/>
      <c r="BIF46" s="18"/>
      <c r="BIG46" s="18"/>
      <c r="BIH46" s="18"/>
      <c r="BII46" s="18"/>
      <c r="BIJ46" s="18"/>
      <c r="BIK46" s="18"/>
      <c r="BIL46" s="18"/>
      <c r="BIM46" s="18"/>
      <c r="BIN46" s="18"/>
      <c r="BIO46" s="18"/>
      <c r="BIP46" s="18"/>
      <c r="BIQ46" s="18"/>
      <c r="BIR46" s="18"/>
      <c r="BIS46" s="18"/>
      <c r="BIT46" s="18"/>
      <c r="BIU46" s="18"/>
      <c r="BIV46" s="18"/>
      <c r="BIW46" s="18"/>
      <c r="BIX46" s="18"/>
      <c r="BIY46" s="18"/>
      <c r="BIZ46" s="18"/>
      <c r="BJA46" s="18"/>
      <c r="BJB46" s="18"/>
      <c r="BJC46" s="18"/>
      <c r="BJD46" s="18"/>
      <c r="BJE46" s="18"/>
      <c r="BJF46" s="18"/>
      <c r="BJG46" s="18"/>
      <c r="BJH46" s="18"/>
      <c r="BJI46" s="18"/>
      <c r="BJJ46" s="18"/>
      <c r="BJK46" s="18"/>
      <c r="BJL46" s="18"/>
      <c r="BJM46" s="18"/>
      <c r="BJN46" s="18"/>
      <c r="BJO46" s="18"/>
      <c r="BJP46" s="18"/>
      <c r="BJQ46" s="18"/>
      <c r="BJR46" s="18"/>
      <c r="BJS46" s="18"/>
      <c r="BJT46" s="18"/>
      <c r="BJU46" s="18"/>
      <c r="BJV46" s="18"/>
      <c r="BJW46" s="18"/>
      <c r="BJX46" s="18"/>
      <c r="BJY46" s="18"/>
      <c r="BJZ46" s="18"/>
      <c r="BKA46" s="18"/>
      <c r="BKB46" s="18"/>
      <c r="BKC46" s="18"/>
      <c r="BKD46" s="18"/>
      <c r="BKE46" s="18"/>
      <c r="BKF46" s="18"/>
      <c r="BKG46" s="18"/>
      <c r="BKH46" s="18"/>
      <c r="BKI46" s="18"/>
      <c r="BKJ46" s="18"/>
      <c r="BKK46" s="18"/>
      <c r="BKL46" s="18"/>
      <c r="BKM46" s="18"/>
      <c r="BKN46" s="18"/>
      <c r="BKO46" s="18"/>
      <c r="BKP46" s="18"/>
      <c r="BKQ46" s="18"/>
      <c r="BKR46" s="18"/>
      <c r="BKS46" s="18"/>
      <c r="BKT46" s="18"/>
      <c r="BKU46" s="18"/>
      <c r="BKV46" s="18"/>
      <c r="BKW46" s="18"/>
      <c r="BKX46" s="18"/>
      <c r="BKY46" s="18"/>
      <c r="BKZ46" s="18"/>
      <c r="BLA46" s="18"/>
      <c r="BLB46" s="18"/>
      <c r="BLC46" s="18"/>
      <c r="BLD46" s="18"/>
      <c r="BLE46" s="18"/>
      <c r="BLF46" s="18"/>
      <c r="BLG46" s="18"/>
      <c r="BLH46" s="18"/>
      <c r="BLI46" s="18"/>
      <c r="BLJ46" s="18"/>
      <c r="BLK46" s="18"/>
      <c r="BLL46" s="18"/>
      <c r="BLM46" s="18"/>
      <c r="BLN46" s="18"/>
      <c r="BLO46" s="18"/>
      <c r="BLP46" s="18"/>
      <c r="BLQ46" s="18"/>
      <c r="BLR46" s="18"/>
      <c r="BLS46" s="18"/>
      <c r="BLT46" s="18"/>
      <c r="BLU46" s="18"/>
      <c r="BLV46" s="18"/>
      <c r="BLW46" s="18"/>
      <c r="BLX46" s="18"/>
      <c r="BLY46" s="18"/>
      <c r="BLZ46" s="18"/>
      <c r="BMA46" s="18"/>
      <c r="BMB46" s="18"/>
      <c r="BMC46" s="18"/>
      <c r="BMD46" s="18"/>
      <c r="BME46" s="18"/>
      <c r="BMF46" s="18"/>
      <c r="BMG46" s="18"/>
      <c r="BMH46" s="18"/>
      <c r="BMI46" s="18"/>
      <c r="BMJ46" s="18"/>
      <c r="BMK46" s="18"/>
      <c r="BML46" s="18"/>
      <c r="BMM46" s="18"/>
      <c r="BMN46" s="18"/>
      <c r="BMO46" s="18"/>
      <c r="BMP46" s="18"/>
      <c r="BMQ46" s="18"/>
      <c r="BMR46" s="18"/>
      <c r="BMS46" s="18"/>
      <c r="BMT46" s="18"/>
    </row>
    <row r="47" spans="1:1710" ht="13.15" customHeight="1" thickTop="1" x14ac:dyDescent="0.2">
      <c r="A47" s="823" t="s">
        <v>3146</v>
      </c>
      <c r="B47" s="824"/>
      <c r="C47" s="824"/>
      <c r="D47" s="825"/>
      <c r="E47" s="152"/>
      <c r="F47" s="152"/>
    </row>
    <row r="48" spans="1:1710" ht="16.149999999999999" customHeight="1" x14ac:dyDescent="0.2">
      <c r="A48" s="817"/>
      <c r="B48" s="818"/>
      <c r="C48" s="818"/>
      <c r="D48" s="819"/>
      <c r="E48" s="153"/>
      <c r="F48" s="153"/>
    </row>
    <row r="49" spans="1:6" ht="16.149999999999999" customHeight="1" x14ac:dyDescent="0.2">
      <c r="A49" s="817"/>
      <c r="B49" s="818"/>
      <c r="C49" s="818"/>
      <c r="D49" s="819"/>
      <c r="E49" s="153"/>
      <c r="F49" s="153"/>
    </row>
    <row r="50" spans="1:6" ht="16.149999999999999" customHeight="1" thickBot="1" x14ac:dyDescent="0.25">
      <c r="A50" s="820"/>
      <c r="B50" s="821"/>
      <c r="C50" s="821"/>
      <c r="D50" s="822"/>
      <c r="E50" s="153"/>
      <c r="F50" s="153"/>
    </row>
  </sheetData>
  <sheetProtection algorithmName="SHA-512" hashValue="j0e9n0wnn682yjm6godJCyV7d9AKaTIIQihlCD33ae4AiWumUyHqKHloeMrFEpK2Q8ANpcKKTKB6r4xFu92X9g==" saltValue="Bl2qR/J0L1KCks+Chsdppg==" spinCount="100000" sheet="1" objects="1" scenarios="1"/>
  <mergeCells count="11">
    <mergeCell ref="A1:D1"/>
    <mergeCell ref="A2:B2"/>
    <mergeCell ref="C2:D2"/>
    <mergeCell ref="B6:D6"/>
    <mergeCell ref="B14:D14"/>
    <mergeCell ref="A47:D47"/>
    <mergeCell ref="A48:D50"/>
    <mergeCell ref="B32:D32"/>
    <mergeCell ref="B40:D40"/>
    <mergeCell ref="B18:D18"/>
    <mergeCell ref="B26:D26"/>
  </mergeCells>
  <conditionalFormatting sqref="B33:B38">
    <cfRule type="cellIs" dxfId="10" priority="3" operator="equal">
      <formula>0</formula>
    </cfRule>
  </conditionalFormatting>
  <conditionalFormatting sqref="B41:B43">
    <cfRule type="cellIs" dxfId="9" priority="1" operator="equal">
      <formula>0</formula>
    </cfRule>
  </conditionalFormatting>
  <conditionalFormatting sqref="B44 C46:D46">
    <cfRule type="cellIs" dxfId="8" priority="5" operator="equal">
      <formula>0</formula>
    </cfRule>
  </conditionalFormatting>
  <conditionalFormatting sqref="C10:D10 B27:B30">
    <cfRule type="cellIs" dxfId="7" priority="4"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14&amp;R&amp;"-,Regular"&amp;11
Revised 12/2023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48F25-3ABC-40D6-8407-939E4ED30884}">
  <dimension ref="A1:G48"/>
  <sheetViews>
    <sheetView view="pageLayout" zoomScaleNormal="100" workbookViewId="0">
      <selection sqref="A1:D1"/>
    </sheetView>
  </sheetViews>
  <sheetFormatPr defaultColWidth="4.140625" defaultRowHeight="15" x14ac:dyDescent="0.25"/>
  <cols>
    <col min="1" max="1" width="50.42578125" style="81" customWidth="1"/>
    <col min="2" max="2" width="8.28515625" style="81" customWidth="1"/>
    <col min="3" max="3" width="21.7109375" style="81" customWidth="1"/>
    <col min="4" max="4" width="21.85546875" style="4" customWidth="1"/>
    <col min="5" max="5" width="11.42578125" style="1" customWidth="1"/>
    <col min="6" max="6" width="13.140625" style="1" customWidth="1"/>
    <col min="7" max="7" width="21.42578125" style="1" customWidth="1"/>
    <col min="8" max="16384" width="4.140625" style="1"/>
  </cols>
  <sheetData>
    <row r="1" spans="1:7" s="24" customFormat="1" ht="28.7" customHeight="1" thickBot="1" x14ac:dyDescent="0.25">
      <c r="A1" s="609" t="s">
        <v>3124</v>
      </c>
      <c r="B1" s="610"/>
      <c r="C1" s="610"/>
      <c r="D1" s="798"/>
    </row>
    <row r="2" spans="1:7" s="18" customFormat="1" ht="14.25" customHeight="1" x14ac:dyDescent="0.2">
      <c r="A2" s="811" t="s">
        <v>3130</v>
      </c>
      <c r="B2" s="812"/>
      <c r="C2" s="813" t="s">
        <v>155</v>
      </c>
      <c r="D2" s="814"/>
    </row>
    <row r="3" spans="1:7" s="18" customFormat="1" ht="16.899999999999999" customHeight="1" x14ac:dyDescent="0.2">
      <c r="A3" s="286"/>
      <c r="B3" s="287" t="s">
        <v>157</v>
      </c>
      <c r="C3" s="287" t="s">
        <v>3147</v>
      </c>
      <c r="D3" s="332" t="s">
        <v>3147</v>
      </c>
    </row>
    <row r="4" spans="1:7" s="18" customFormat="1" ht="16.899999999999999" customHeight="1" x14ac:dyDescent="0.2">
      <c r="A4" s="289" t="s">
        <v>252</v>
      </c>
      <c r="B4" s="290" t="s">
        <v>66</v>
      </c>
      <c r="C4" s="291">
        <f>'Cover Sheet'!B8-2</f>
        <v>2022</v>
      </c>
      <c r="D4" s="333">
        <f>'Cover Sheet'!B8-1</f>
        <v>2023</v>
      </c>
    </row>
    <row r="5" spans="1:7" s="18" customFormat="1" ht="16.899999999999999" customHeight="1" thickBot="1" x14ac:dyDescent="0.25">
      <c r="A5" s="293" t="s">
        <v>3125</v>
      </c>
      <c r="B5" s="334"/>
      <c r="C5" s="337"/>
      <c r="D5" s="338"/>
    </row>
    <row r="6" spans="1:7" s="18" customFormat="1" ht="16.899999999999999" customHeight="1" thickTop="1" thickBot="1" x14ac:dyDescent="0.25">
      <c r="A6" s="335" t="s">
        <v>3126</v>
      </c>
      <c r="B6" s="802"/>
      <c r="C6" s="803"/>
      <c r="D6" s="804"/>
    </row>
    <row r="7" spans="1:7" s="18" customFormat="1" ht="16.899999999999999" customHeight="1" thickTop="1" x14ac:dyDescent="0.2">
      <c r="A7" s="306" t="s">
        <v>3127</v>
      </c>
      <c r="B7" s="307"/>
      <c r="C7" s="82"/>
      <c r="D7" s="83"/>
      <c r="G7" s="80"/>
    </row>
    <row r="8" spans="1:7" s="18" customFormat="1" ht="16.899999999999999" customHeight="1" x14ac:dyDescent="0.2">
      <c r="A8" s="295" t="s">
        <v>3128</v>
      </c>
      <c r="B8" s="296"/>
      <c r="C8" s="339"/>
      <c r="D8" s="340"/>
      <c r="G8" s="80"/>
    </row>
    <row r="9" spans="1:7" s="18" customFormat="1" ht="16.899999999999999" customHeight="1" thickBot="1" x14ac:dyDescent="0.25">
      <c r="A9" s="336" t="s">
        <v>3129</v>
      </c>
      <c r="B9" s="294"/>
      <c r="C9" s="302" t="str">
        <f>IF(SUM(C7:C8)=0, "",SUM(C7:C8))</f>
        <v/>
      </c>
      <c r="D9" s="303" t="str">
        <f>IF(SUM(D7:D8)=0, "",SUM(D7:D8))</f>
        <v/>
      </c>
      <c r="G9" s="80"/>
    </row>
    <row r="10" spans="1:7" s="18" customFormat="1" ht="13.9" customHeight="1" thickTop="1" x14ac:dyDescent="0.2">
      <c r="A10" s="799" t="s">
        <v>3146</v>
      </c>
      <c r="B10" s="800"/>
      <c r="C10" s="800"/>
      <c r="D10" s="801"/>
    </row>
    <row r="11" spans="1:7" s="18" customFormat="1" ht="16.899999999999999" customHeight="1" x14ac:dyDescent="0.2">
      <c r="A11" s="805"/>
      <c r="B11" s="806"/>
      <c r="C11" s="806"/>
      <c r="D11" s="807"/>
    </row>
    <row r="12" spans="1:7" s="18" customFormat="1" ht="16.899999999999999" customHeight="1" x14ac:dyDescent="0.2">
      <c r="A12" s="805"/>
      <c r="B12" s="806"/>
      <c r="C12" s="806"/>
      <c r="D12" s="807"/>
    </row>
    <row r="13" spans="1:7" s="18" customFormat="1" ht="16.899999999999999" customHeight="1" x14ac:dyDescent="0.2">
      <c r="A13" s="805"/>
      <c r="B13" s="806"/>
      <c r="C13" s="806"/>
      <c r="D13" s="807"/>
    </row>
    <row r="14" spans="1:7" s="18" customFormat="1" ht="16.899999999999999" customHeight="1" x14ac:dyDescent="0.2">
      <c r="A14" s="805"/>
      <c r="B14" s="806"/>
      <c r="C14" s="806"/>
      <c r="D14" s="807"/>
    </row>
    <row r="15" spans="1:7" s="18" customFormat="1" ht="16.899999999999999" customHeight="1" x14ac:dyDescent="0.2">
      <c r="A15" s="805"/>
      <c r="B15" s="806"/>
      <c r="C15" s="806"/>
      <c r="D15" s="807"/>
    </row>
    <row r="16" spans="1:7" s="18" customFormat="1" ht="16.899999999999999" customHeight="1" x14ac:dyDescent="0.2">
      <c r="A16" s="805"/>
      <c r="B16" s="806"/>
      <c r="C16" s="806"/>
      <c r="D16" s="807"/>
    </row>
    <row r="17" spans="1:4" s="18" customFormat="1" ht="16.899999999999999" customHeight="1" x14ac:dyDescent="0.2">
      <c r="A17" s="805"/>
      <c r="B17" s="806"/>
      <c r="C17" s="806"/>
      <c r="D17" s="807"/>
    </row>
    <row r="18" spans="1:4" s="18" customFormat="1" ht="16.899999999999999" customHeight="1" x14ac:dyDescent="0.2">
      <c r="A18" s="805"/>
      <c r="B18" s="806"/>
      <c r="C18" s="806"/>
      <c r="D18" s="807"/>
    </row>
    <row r="19" spans="1:4" s="18" customFormat="1" ht="16.899999999999999" customHeight="1" x14ac:dyDescent="0.2">
      <c r="A19" s="805"/>
      <c r="B19" s="806"/>
      <c r="C19" s="806"/>
      <c r="D19" s="807"/>
    </row>
    <row r="20" spans="1:4" s="18" customFormat="1" ht="16.899999999999999" customHeight="1" x14ac:dyDescent="0.2">
      <c r="A20" s="805"/>
      <c r="B20" s="806"/>
      <c r="C20" s="806"/>
      <c r="D20" s="807"/>
    </row>
    <row r="21" spans="1:4" s="18" customFormat="1" ht="16.899999999999999" customHeight="1" x14ac:dyDescent="0.2">
      <c r="A21" s="805"/>
      <c r="B21" s="806"/>
      <c r="C21" s="806"/>
      <c r="D21" s="807"/>
    </row>
    <row r="22" spans="1:4" s="18" customFormat="1" ht="16.899999999999999" customHeight="1" x14ac:dyDescent="0.2">
      <c r="A22" s="805"/>
      <c r="B22" s="806"/>
      <c r="C22" s="806"/>
      <c r="D22" s="807"/>
    </row>
    <row r="23" spans="1:4" s="18" customFormat="1" ht="16.899999999999999" customHeight="1" x14ac:dyDescent="0.2">
      <c r="A23" s="805"/>
      <c r="B23" s="806"/>
      <c r="C23" s="806"/>
      <c r="D23" s="807"/>
    </row>
    <row r="24" spans="1:4" s="18" customFormat="1" ht="16.899999999999999" customHeight="1" x14ac:dyDescent="0.2">
      <c r="A24" s="805"/>
      <c r="B24" s="806"/>
      <c r="C24" s="806"/>
      <c r="D24" s="807"/>
    </row>
    <row r="25" spans="1:4" s="18" customFormat="1" ht="16.899999999999999" customHeight="1" x14ac:dyDescent="0.2">
      <c r="A25" s="805"/>
      <c r="B25" s="806"/>
      <c r="C25" s="806"/>
      <c r="D25" s="807"/>
    </row>
    <row r="26" spans="1:4" s="18" customFormat="1" ht="16.899999999999999" customHeight="1" x14ac:dyDescent="0.2">
      <c r="A26" s="805"/>
      <c r="B26" s="806"/>
      <c r="C26" s="806"/>
      <c r="D26" s="807"/>
    </row>
    <row r="27" spans="1:4" s="18" customFormat="1" ht="16.899999999999999" customHeight="1" x14ac:dyDescent="0.2">
      <c r="A27" s="805"/>
      <c r="B27" s="806"/>
      <c r="C27" s="806"/>
      <c r="D27" s="807"/>
    </row>
    <row r="28" spans="1:4" s="18" customFormat="1" ht="16.899999999999999" customHeight="1" x14ac:dyDescent="0.2">
      <c r="A28" s="805"/>
      <c r="B28" s="806"/>
      <c r="C28" s="806"/>
      <c r="D28" s="807"/>
    </row>
    <row r="29" spans="1:4" s="18" customFormat="1" ht="16.899999999999999" customHeight="1" x14ac:dyDescent="0.2">
      <c r="A29" s="805"/>
      <c r="B29" s="806"/>
      <c r="C29" s="806"/>
      <c r="D29" s="807"/>
    </row>
    <row r="30" spans="1:4" s="18" customFormat="1" ht="16.899999999999999" customHeight="1" x14ac:dyDescent="0.2">
      <c r="A30" s="805"/>
      <c r="B30" s="806"/>
      <c r="C30" s="806"/>
      <c r="D30" s="807"/>
    </row>
    <row r="31" spans="1:4" s="18" customFormat="1" ht="16.899999999999999" customHeight="1" x14ac:dyDescent="0.2">
      <c r="A31" s="805"/>
      <c r="B31" s="806"/>
      <c r="C31" s="806"/>
      <c r="D31" s="807"/>
    </row>
    <row r="32" spans="1:4" s="18" customFormat="1" ht="16.899999999999999" customHeight="1" x14ac:dyDescent="0.2">
      <c r="A32" s="805"/>
      <c r="B32" s="806"/>
      <c r="C32" s="806"/>
      <c r="D32" s="807"/>
    </row>
    <row r="33" spans="1:4" s="18" customFormat="1" ht="16.899999999999999" customHeight="1" x14ac:dyDescent="0.2">
      <c r="A33" s="805"/>
      <c r="B33" s="806"/>
      <c r="C33" s="806"/>
      <c r="D33" s="807"/>
    </row>
    <row r="34" spans="1:4" s="18" customFormat="1" ht="16.899999999999999" customHeight="1" x14ac:dyDescent="0.2">
      <c r="A34" s="805"/>
      <c r="B34" s="806"/>
      <c r="C34" s="806"/>
      <c r="D34" s="807"/>
    </row>
    <row r="35" spans="1:4" s="18" customFormat="1" ht="16.899999999999999" customHeight="1" x14ac:dyDescent="0.2">
      <c r="A35" s="805"/>
      <c r="B35" s="806"/>
      <c r="C35" s="806"/>
      <c r="D35" s="807"/>
    </row>
    <row r="36" spans="1:4" s="18" customFormat="1" ht="16.899999999999999" customHeight="1" x14ac:dyDescent="0.2">
      <c r="A36" s="805"/>
      <c r="B36" s="806"/>
      <c r="C36" s="806"/>
      <c r="D36" s="807"/>
    </row>
    <row r="37" spans="1:4" s="18" customFormat="1" ht="16.899999999999999" customHeight="1" x14ac:dyDescent="0.2">
      <c r="A37" s="805"/>
      <c r="B37" s="806"/>
      <c r="C37" s="806"/>
      <c r="D37" s="807"/>
    </row>
    <row r="38" spans="1:4" s="18" customFormat="1" ht="16.899999999999999" customHeight="1" x14ac:dyDescent="0.2">
      <c r="A38" s="805"/>
      <c r="B38" s="806"/>
      <c r="C38" s="806"/>
      <c r="D38" s="807"/>
    </row>
    <row r="39" spans="1:4" s="18" customFormat="1" ht="16.899999999999999" customHeight="1" x14ac:dyDescent="0.2">
      <c r="A39" s="805"/>
      <c r="B39" s="806"/>
      <c r="C39" s="806"/>
      <c r="D39" s="807"/>
    </row>
    <row r="40" spans="1:4" s="18" customFormat="1" ht="16.899999999999999" customHeight="1" x14ac:dyDescent="0.2">
      <c r="A40" s="805"/>
      <c r="B40" s="806"/>
      <c r="C40" s="806"/>
      <c r="D40" s="807"/>
    </row>
    <row r="41" spans="1:4" s="18" customFormat="1" ht="16.899999999999999" customHeight="1" x14ac:dyDescent="0.2">
      <c r="A41" s="805"/>
      <c r="B41" s="806"/>
      <c r="C41" s="806"/>
      <c r="D41" s="807"/>
    </row>
    <row r="42" spans="1:4" s="18" customFormat="1" ht="16.899999999999999" customHeight="1" x14ac:dyDescent="0.2">
      <c r="A42" s="805"/>
      <c r="B42" s="806"/>
      <c r="C42" s="806"/>
      <c r="D42" s="807"/>
    </row>
    <row r="43" spans="1:4" s="18" customFormat="1" ht="16.899999999999999" customHeight="1" x14ac:dyDescent="0.2">
      <c r="A43" s="805"/>
      <c r="B43" s="806"/>
      <c r="C43" s="806"/>
      <c r="D43" s="807"/>
    </row>
    <row r="44" spans="1:4" s="18" customFormat="1" ht="16.899999999999999" customHeight="1" x14ac:dyDescent="0.2">
      <c r="A44" s="805"/>
      <c r="B44" s="806"/>
      <c r="C44" s="806"/>
      <c r="D44" s="807"/>
    </row>
    <row r="45" spans="1:4" s="18" customFormat="1" ht="16.899999999999999" customHeight="1" x14ac:dyDescent="0.2">
      <c r="A45" s="805"/>
      <c r="B45" s="806"/>
      <c r="C45" s="806"/>
      <c r="D45" s="807"/>
    </row>
    <row r="46" spans="1:4" s="18" customFormat="1" ht="16.899999999999999" customHeight="1" x14ac:dyDescent="0.2">
      <c r="A46" s="805"/>
      <c r="B46" s="806"/>
      <c r="C46" s="806"/>
      <c r="D46" s="807"/>
    </row>
    <row r="47" spans="1:4" ht="12.75" x14ac:dyDescent="0.2">
      <c r="A47" s="805"/>
      <c r="B47" s="806"/>
      <c r="C47" s="806"/>
      <c r="D47" s="807"/>
    </row>
    <row r="48" spans="1:4" ht="13.5" thickBot="1" x14ac:dyDescent="0.25">
      <c r="A48" s="808"/>
      <c r="B48" s="809"/>
      <c r="C48" s="809"/>
      <c r="D48" s="810"/>
    </row>
  </sheetData>
  <sheetProtection algorithmName="SHA-512" hashValue="T/daHKQ4BNrVTHMCb23TlrD0KdBluaeUA4lU6zRrG1u7CpOJNGyWSWMF8x6tFM7aUFIlg7WFv/hlhe1Af/YJdQ==" saltValue="+MEaQMTwhS19NBVOhFin9A==" spinCount="100000" sheet="1" objects="1" scenarios="1"/>
  <mergeCells count="6">
    <mergeCell ref="A11:D48"/>
    <mergeCell ref="A1:D1"/>
    <mergeCell ref="A2:B2"/>
    <mergeCell ref="C2:D2"/>
    <mergeCell ref="B6:D6"/>
    <mergeCell ref="A10:D10"/>
  </mergeCells>
  <printOptions horizontalCentered="1"/>
  <pageMargins left="0.7" right="0.7" top="0.75" bottom="0.75" header="0.3" footer="0.3"/>
  <pageSetup scale="89" orientation="portrait" r:id="rId1"/>
  <headerFooter alignWithMargins="0">
    <oddFooter>&amp;L&amp;"-,Regular"&amp;11
Railroad Industry (CA07)&amp;C&amp;"-,Regular"&amp;11 15&amp;R&amp;"-,Regular"&amp;11
Revised 12/2023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DAA2-439D-47D5-9447-C0B7B2E32B9E}">
  <dimension ref="A1:H48"/>
  <sheetViews>
    <sheetView view="pageLayout" zoomScaleNormal="100" workbookViewId="0">
      <selection sqref="A1:E1"/>
    </sheetView>
  </sheetViews>
  <sheetFormatPr defaultColWidth="4.140625" defaultRowHeight="15" x14ac:dyDescent="0.25"/>
  <cols>
    <col min="1" max="1" width="39.28515625" style="81" customWidth="1"/>
    <col min="2" max="2" width="9.28515625" style="81" customWidth="1"/>
    <col min="3" max="4" width="18" style="81" customWidth="1"/>
    <col min="5" max="5" width="18" style="4" customWidth="1"/>
    <col min="6" max="6" width="11.42578125" style="1" customWidth="1"/>
    <col min="7" max="7" width="13.140625" style="1" customWidth="1"/>
    <col min="8" max="8" width="21.42578125" style="1" customWidth="1"/>
    <col min="9" max="16384" width="4.140625" style="1"/>
  </cols>
  <sheetData>
    <row r="1" spans="1:8" s="24" customFormat="1" ht="28.7" customHeight="1" thickBot="1" x14ac:dyDescent="0.25">
      <c r="A1" s="609" t="s">
        <v>326</v>
      </c>
      <c r="B1" s="610"/>
      <c r="C1" s="610"/>
      <c r="D1" s="610"/>
      <c r="E1" s="798"/>
    </row>
    <row r="2" spans="1:8" s="18" customFormat="1" ht="14.25" customHeight="1" x14ac:dyDescent="0.2">
      <c r="A2" s="811" t="s">
        <v>251</v>
      </c>
      <c r="B2" s="812"/>
      <c r="C2" s="813" t="s">
        <v>155</v>
      </c>
      <c r="D2" s="832"/>
      <c r="E2" s="814"/>
    </row>
    <row r="3" spans="1:8" s="18" customFormat="1" ht="16.899999999999999" customHeight="1" x14ac:dyDescent="0.2">
      <c r="A3" s="286"/>
      <c r="B3" s="287" t="s">
        <v>157</v>
      </c>
      <c r="C3" s="287" t="s">
        <v>3147</v>
      </c>
      <c r="D3" s="287" t="s">
        <v>3147</v>
      </c>
      <c r="E3" s="288" t="s">
        <v>364</v>
      </c>
    </row>
    <row r="4" spans="1:8" s="18" customFormat="1" ht="16.899999999999999" customHeight="1" x14ac:dyDescent="0.2">
      <c r="A4" s="289" t="s">
        <v>156</v>
      </c>
      <c r="B4" s="290" t="s">
        <v>66</v>
      </c>
      <c r="C4" s="291">
        <f>'Cover Sheet'!B8-2</f>
        <v>2022</v>
      </c>
      <c r="D4" s="291">
        <f>'Cover Sheet'!B8-1</f>
        <v>2023</v>
      </c>
      <c r="E4" s="292" t="s">
        <v>248</v>
      </c>
    </row>
    <row r="5" spans="1:8" s="18" customFormat="1" ht="16.899999999999999" customHeight="1" x14ac:dyDescent="0.2">
      <c r="A5" s="293" t="s">
        <v>327</v>
      </c>
      <c r="B5" s="294">
        <v>2</v>
      </c>
      <c r="C5" s="323"/>
      <c r="D5" s="323"/>
      <c r="E5" s="324"/>
      <c r="H5" s="80"/>
    </row>
    <row r="6" spans="1:8" s="18" customFormat="1" ht="16.899999999999999" customHeight="1" x14ac:dyDescent="0.2">
      <c r="A6" s="295" t="s">
        <v>328</v>
      </c>
      <c r="B6" s="296">
        <v>3</v>
      </c>
      <c r="C6" s="90"/>
      <c r="D6" s="93"/>
      <c r="E6" s="91"/>
      <c r="H6" s="80"/>
    </row>
    <row r="7" spans="1:8" s="18" customFormat="1" ht="16.899999999999999" customHeight="1" x14ac:dyDescent="0.2">
      <c r="A7" s="297" t="s">
        <v>329</v>
      </c>
      <c r="B7" s="298">
        <v>4</v>
      </c>
      <c r="C7" s="86"/>
      <c r="D7" s="174"/>
      <c r="E7" s="87"/>
      <c r="H7" s="80"/>
    </row>
    <row r="8" spans="1:8" s="18" customFormat="1" ht="16.899999999999999" customHeight="1" x14ac:dyDescent="0.2">
      <c r="A8" s="295" t="s">
        <v>330</v>
      </c>
      <c r="B8" s="300">
        <v>5</v>
      </c>
      <c r="C8" s="88"/>
      <c r="D8" s="156"/>
      <c r="E8" s="89"/>
    </row>
    <row r="9" spans="1:8" s="18" customFormat="1" ht="16.899999999999999" customHeight="1" x14ac:dyDescent="0.2">
      <c r="A9" s="293" t="s">
        <v>331</v>
      </c>
      <c r="B9" s="294">
        <v>6</v>
      </c>
      <c r="C9" s="84"/>
      <c r="D9" s="92"/>
      <c r="E9" s="85"/>
    </row>
    <row r="10" spans="1:8" s="18" customFormat="1" ht="16.899999999999999" customHeight="1" x14ac:dyDescent="0.2">
      <c r="A10" s="304" t="s">
        <v>332</v>
      </c>
      <c r="B10" s="305">
        <v>7</v>
      </c>
      <c r="C10" s="154"/>
      <c r="D10" s="175"/>
      <c r="E10" s="155"/>
    </row>
    <row r="11" spans="1:8" s="18" customFormat="1" ht="16.899999999999999" customHeight="1" x14ac:dyDescent="0.2">
      <c r="A11" s="306" t="s">
        <v>333</v>
      </c>
      <c r="B11" s="307">
        <v>8</v>
      </c>
      <c r="C11" s="82"/>
      <c r="D11" s="176"/>
      <c r="E11" s="83"/>
    </row>
    <row r="12" spans="1:8" s="18" customFormat="1" ht="16.899999999999999" customHeight="1" x14ac:dyDescent="0.2">
      <c r="A12" s="304" t="s">
        <v>334</v>
      </c>
      <c r="B12" s="305">
        <v>9</v>
      </c>
      <c r="C12" s="154"/>
      <c r="D12" s="175"/>
      <c r="E12" s="155"/>
    </row>
    <row r="13" spans="1:8" s="18" customFormat="1" ht="16.899999999999999" customHeight="1" x14ac:dyDescent="0.2">
      <c r="A13" s="306" t="s">
        <v>335</v>
      </c>
      <c r="B13" s="307">
        <v>11</v>
      </c>
      <c r="C13" s="82"/>
      <c r="D13" s="176"/>
      <c r="E13" s="83"/>
    </row>
    <row r="14" spans="1:8" s="18" customFormat="1" ht="16.899999999999999" customHeight="1" x14ac:dyDescent="0.2">
      <c r="A14" s="304" t="s">
        <v>336</v>
      </c>
      <c r="B14" s="305">
        <v>13</v>
      </c>
      <c r="C14" s="154"/>
      <c r="D14" s="175"/>
      <c r="E14" s="155"/>
    </row>
    <row r="15" spans="1:8" s="18" customFormat="1" ht="16.899999999999999" customHeight="1" x14ac:dyDescent="0.2">
      <c r="A15" s="306" t="s">
        <v>337</v>
      </c>
      <c r="B15" s="307">
        <v>16</v>
      </c>
      <c r="C15" s="82"/>
      <c r="D15" s="176"/>
      <c r="E15" s="83"/>
    </row>
    <row r="16" spans="1:8" s="18" customFormat="1" ht="16.899999999999999" customHeight="1" x14ac:dyDescent="0.2">
      <c r="A16" s="304" t="s">
        <v>338</v>
      </c>
      <c r="B16" s="305">
        <v>17</v>
      </c>
      <c r="C16" s="154"/>
      <c r="D16" s="175"/>
      <c r="E16" s="155"/>
    </row>
    <row r="17" spans="1:6" s="18" customFormat="1" ht="16.899999999999999" customHeight="1" x14ac:dyDescent="0.2">
      <c r="A17" s="306" t="s">
        <v>339</v>
      </c>
      <c r="B17" s="307">
        <v>18</v>
      </c>
      <c r="C17" s="82"/>
      <c r="D17" s="176"/>
      <c r="E17" s="83"/>
      <c r="F17" s="94"/>
    </row>
    <row r="18" spans="1:6" s="18" customFormat="1" ht="16.899999999999999" customHeight="1" x14ac:dyDescent="0.2">
      <c r="A18" s="295" t="s">
        <v>340</v>
      </c>
      <c r="B18" s="296">
        <v>20</v>
      </c>
      <c r="C18" s="90"/>
      <c r="D18" s="93"/>
      <c r="E18" s="91"/>
    </row>
    <row r="19" spans="1:6" s="18" customFormat="1" ht="16.899999999999999" customHeight="1" x14ac:dyDescent="0.2">
      <c r="A19" s="306" t="s">
        <v>341</v>
      </c>
      <c r="B19" s="308" t="s">
        <v>365</v>
      </c>
      <c r="C19" s="82"/>
      <c r="D19" s="176"/>
      <c r="E19" s="83"/>
    </row>
    <row r="20" spans="1:6" s="18" customFormat="1" ht="16.899999999999999" customHeight="1" x14ac:dyDescent="0.2">
      <c r="A20" s="304" t="s">
        <v>342</v>
      </c>
      <c r="B20" s="300">
        <v>24</v>
      </c>
      <c r="C20" s="88"/>
      <c r="D20" s="325"/>
      <c r="E20" s="326"/>
    </row>
    <row r="21" spans="1:6" s="18" customFormat="1" ht="16.899999999999999" customHeight="1" x14ac:dyDescent="0.2">
      <c r="A21" s="306" t="s">
        <v>343</v>
      </c>
      <c r="B21" s="298">
        <v>25</v>
      </c>
      <c r="C21" s="86"/>
      <c r="D21" s="327"/>
      <c r="E21" s="328"/>
    </row>
    <row r="22" spans="1:6" s="18" customFormat="1" ht="16.899999999999999" customHeight="1" x14ac:dyDescent="0.2">
      <c r="A22" s="304" t="s">
        <v>344</v>
      </c>
      <c r="B22" s="300">
        <v>26</v>
      </c>
      <c r="C22" s="88"/>
      <c r="D22" s="325"/>
      <c r="E22" s="326"/>
    </row>
    <row r="23" spans="1:6" s="18" customFormat="1" ht="16.899999999999999" customHeight="1" x14ac:dyDescent="0.2">
      <c r="A23" s="293" t="s">
        <v>345</v>
      </c>
      <c r="B23" s="294">
        <v>27</v>
      </c>
      <c r="C23" s="84"/>
      <c r="D23" s="329"/>
      <c r="E23" s="330"/>
    </row>
    <row r="24" spans="1:6" s="18" customFormat="1" ht="16.899999999999999" customHeight="1" x14ac:dyDescent="0.2">
      <c r="A24" s="304" t="s">
        <v>346</v>
      </c>
      <c r="B24" s="314" t="s">
        <v>366</v>
      </c>
      <c r="C24" s="154"/>
      <c r="D24" s="175"/>
      <c r="E24" s="155"/>
    </row>
    <row r="25" spans="1:6" s="18" customFormat="1" ht="16.899999999999999" customHeight="1" x14ac:dyDescent="0.2">
      <c r="A25" s="306" t="s">
        <v>347</v>
      </c>
      <c r="B25" s="298">
        <v>35</v>
      </c>
      <c r="C25" s="86"/>
      <c r="D25" s="327"/>
      <c r="E25" s="328"/>
    </row>
    <row r="26" spans="1:6" s="18" customFormat="1" ht="16.899999999999999" customHeight="1" x14ac:dyDescent="0.2">
      <c r="A26" s="304" t="s">
        <v>348</v>
      </c>
      <c r="B26" s="300">
        <v>37</v>
      </c>
      <c r="C26" s="88"/>
      <c r="D26" s="325"/>
      <c r="E26" s="326"/>
    </row>
    <row r="27" spans="1:6" s="18" customFormat="1" ht="16.899999999999999" customHeight="1" x14ac:dyDescent="0.2">
      <c r="A27" s="306" t="s">
        <v>349</v>
      </c>
      <c r="B27" s="298">
        <v>39</v>
      </c>
      <c r="C27" s="86"/>
      <c r="D27" s="327"/>
      <c r="E27" s="328"/>
    </row>
    <row r="28" spans="1:6" s="18" customFormat="1" ht="16.899999999999999" customHeight="1" x14ac:dyDescent="0.2">
      <c r="A28" s="304" t="s">
        <v>350</v>
      </c>
      <c r="B28" s="300">
        <v>44</v>
      </c>
      <c r="C28" s="88"/>
      <c r="D28" s="325"/>
      <c r="E28" s="326"/>
    </row>
    <row r="29" spans="1:6" s="18" customFormat="1" ht="16.899999999999999" customHeight="1" x14ac:dyDescent="0.2">
      <c r="A29" s="315" t="s">
        <v>351</v>
      </c>
      <c r="B29" s="298">
        <v>592</v>
      </c>
      <c r="C29" s="299" t="str">
        <f>IF(SUM(C5:C28)=0, "", SUM(C5:C28))</f>
        <v/>
      </c>
      <c r="D29" s="311" t="str">
        <f>IF(SUM(D5:D28)=0, "", SUM(D5:D28))</f>
        <v/>
      </c>
      <c r="E29" s="312" t="str">
        <f>IF(SUM(E5:E28)=0, "", SUM(E5:E28))</f>
        <v/>
      </c>
    </row>
    <row r="30" spans="1:6" s="18" customFormat="1" ht="16.899999999999999" customHeight="1" x14ac:dyDescent="0.2">
      <c r="A30" s="295" t="s">
        <v>352</v>
      </c>
      <c r="B30" s="296">
        <v>52</v>
      </c>
      <c r="C30" s="90"/>
      <c r="D30" s="331"/>
      <c r="E30" s="217"/>
    </row>
    <row r="31" spans="1:6" s="18" customFormat="1" ht="16.899999999999999" customHeight="1" x14ac:dyDescent="0.2">
      <c r="A31" s="306" t="s">
        <v>353</v>
      </c>
      <c r="B31" s="308">
        <v>53</v>
      </c>
      <c r="C31" s="82"/>
      <c r="D31" s="176"/>
      <c r="E31" s="83"/>
    </row>
    <row r="32" spans="1:6" s="18" customFormat="1" ht="16.899999999999999" customHeight="1" x14ac:dyDescent="0.2">
      <c r="A32" s="295" t="s">
        <v>354</v>
      </c>
      <c r="B32" s="300">
        <v>54</v>
      </c>
      <c r="C32" s="88"/>
      <c r="D32" s="325"/>
      <c r="E32" s="326"/>
    </row>
    <row r="33" spans="1:5" s="18" customFormat="1" ht="16.899999999999999" customHeight="1" x14ac:dyDescent="0.2">
      <c r="A33" s="306" t="s">
        <v>355</v>
      </c>
      <c r="B33" s="298">
        <v>55</v>
      </c>
      <c r="C33" s="86"/>
      <c r="D33" s="327"/>
      <c r="E33" s="328"/>
    </row>
    <row r="34" spans="1:5" s="18" customFormat="1" ht="16.899999999999999" customHeight="1" x14ac:dyDescent="0.2">
      <c r="A34" s="304" t="s">
        <v>356</v>
      </c>
      <c r="B34" s="300">
        <v>56</v>
      </c>
      <c r="C34" s="88"/>
      <c r="D34" s="325"/>
      <c r="E34" s="326"/>
    </row>
    <row r="35" spans="1:5" s="18" customFormat="1" ht="16.899999999999999" customHeight="1" x14ac:dyDescent="0.2">
      <c r="A35" s="306" t="s">
        <v>357</v>
      </c>
      <c r="B35" s="298">
        <v>57</v>
      </c>
      <c r="C35" s="86"/>
      <c r="D35" s="327"/>
      <c r="E35" s="328"/>
    </row>
    <row r="36" spans="1:5" s="18" customFormat="1" ht="16.899999999999999" customHeight="1" x14ac:dyDescent="0.2">
      <c r="A36" s="304" t="s">
        <v>358</v>
      </c>
      <c r="B36" s="300">
        <v>58</v>
      </c>
      <c r="C36" s="88"/>
      <c r="D36" s="325"/>
      <c r="E36" s="326"/>
    </row>
    <row r="37" spans="1:5" s="18" customFormat="1" ht="16.899999999999999" customHeight="1" x14ac:dyDescent="0.2">
      <c r="A37" s="306" t="s">
        <v>368</v>
      </c>
      <c r="B37" s="298">
        <v>59</v>
      </c>
      <c r="C37" s="86"/>
      <c r="D37" s="327"/>
      <c r="E37" s="328"/>
    </row>
    <row r="38" spans="1:5" s="18" customFormat="1" ht="16.899999999999999" customHeight="1" x14ac:dyDescent="0.2">
      <c r="A38" s="317" t="s">
        <v>359</v>
      </c>
      <c r="B38" s="300"/>
      <c r="C38" s="301" t="str">
        <f>IF(SUM(C30:C37)=0, "", SUM(C30:C37))</f>
        <v/>
      </c>
      <c r="D38" s="309" t="str">
        <f t="shared" ref="D38:E38" si="0">IF(SUM(D30:D37)=0, "", SUM(D30:D37))</f>
        <v/>
      </c>
      <c r="E38" s="310" t="str">
        <f t="shared" si="0"/>
        <v/>
      </c>
    </row>
    <row r="39" spans="1:5" s="18" customFormat="1" ht="16.899999999999999" customHeight="1" x14ac:dyDescent="0.2">
      <c r="A39" s="306" t="s">
        <v>360</v>
      </c>
      <c r="B39" s="298">
        <v>76</v>
      </c>
      <c r="C39" s="86"/>
      <c r="D39" s="327"/>
      <c r="E39" s="328"/>
    </row>
    <row r="40" spans="1:5" s="18" customFormat="1" ht="16.899999999999999" customHeight="1" x14ac:dyDescent="0.2">
      <c r="A40" s="304" t="s">
        <v>361</v>
      </c>
      <c r="B40" s="300">
        <v>80</v>
      </c>
      <c r="C40" s="88"/>
      <c r="D40" s="325"/>
      <c r="E40" s="326"/>
    </row>
    <row r="41" spans="1:5" s="18" customFormat="1" ht="16.899999999999999" customHeight="1" x14ac:dyDescent="0.2">
      <c r="A41" s="306" t="s">
        <v>362</v>
      </c>
      <c r="B41" s="298">
        <v>90</v>
      </c>
      <c r="C41" s="86"/>
      <c r="D41" s="327"/>
      <c r="E41" s="328"/>
    </row>
    <row r="42" spans="1:5" s="18" customFormat="1" ht="16.899999999999999" customHeight="1" x14ac:dyDescent="0.2">
      <c r="A42" s="317" t="s">
        <v>363</v>
      </c>
      <c r="B42" s="300"/>
      <c r="C42" s="301" t="str">
        <f>IF(SUM(C39:C41)=0, "", SUM(C39:C41))</f>
        <v/>
      </c>
      <c r="D42" s="309" t="str">
        <f t="shared" ref="D42:E42" si="1">IF(SUM(D39:D41)=0, "", SUM(D39:D41))</f>
        <v/>
      </c>
      <c r="E42" s="310" t="str">
        <f t="shared" si="1"/>
        <v/>
      </c>
    </row>
    <row r="43" spans="1:5" s="18" customFormat="1" ht="16.899999999999999" customHeight="1" thickBot="1" x14ac:dyDescent="0.25">
      <c r="A43" s="318" t="s">
        <v>367</v>
      </c>
      <c r="B43" s="319"/>
      <c r="C43" s="320" t="str">
        <f>IF(SUM(C42,C38,C29)=0, "", SUM(C29,C38,C42))</f>
        <v/>
      </c>
      <c r="D43" s="321" t="str">
        <f t="shared" ref="D43:E43" si="2">IF(SUM(D42,D38,D29)=0, "", SUM(D29,D38,D42))</f>
        <v/>
      </c>
      <c r="E43" s="322" t="str">
        <f t="shared" si="2"/>
        <v/>
      </c>
    </row>
    <row r="44" spans="1:5" ht="13.9" customHeight="1" thickTop="1" x14ac:dyDescent="0.2">
      <c r="A44" s="833" t="s">
        <v>3146</v>
      </c>
      <c r="B44" s="800"/>
      <c r="C44" s="800"/>
      <c r="D44" s="800"/>
      <c r="E44" s="801"/>
    </row>
    <row r="45" spans="1:5" ht="16.899999999999999" customHeight="1" x14ac:dyDescent="0.2">
      <c r="A45" s="834"/>
      <c r="B45" s="835"/>
      <c r="C45" s="835"/>
      <c r="D45" s="835"/>
      <c r="E45" s="836"/>
    </row>
    <row r="46" spans="1:5" ht="16.899999999999999" customHeight="1" x14ac:dyDescent="0.2">
      <c r="A46" s="834"/>
      <c r="B46" s="835"/>
      <c r="C46" s="835"/>
      <c r="D46" s="835"/>
      <c r="E46" s="836"/>
    </row>
    <row r="47" spans="1:5" ht="16.899999999999999" customHeight="1" x14ac:dyDescent="0.2">
      <c r="A47" s="834"/>
      <c r="B47" s="835"/>
      <c r="C47" s="835"/>
      <c r="D47" s="835"/>
      <c r="E47" s="836"/>
    </row>
    <row r="48" spans="1:5" ht="16.899999999999999" customHeight="1" thickBot="1" x14ac:dyDescent="0.25">
      <c r="A48" s="837"/>
      <c r="B48" s="838"/>
      <c r="C48" s="838"/>
      <c r="D48" s="838"/>
      <c r="E48" s="839"/>
    </row>
  </sheetData>
  <sheetProtection algorithmName="SHA-512" hashValue="cE3n2u0G33G2dl5UeKNTRXnpTw+TjTdbyfjsgknxS8t3w25Cpfs5vGNJVMlwAMmAEOsULyrO8cBqRLYx0q5hdA==" saltValue="eEKyTZzMIS0yV+2cimHTuQ==" spinCount="100000" sheet="1" objects="1" scenarios="1"/>
  <mergeCells count="5">
    <mergeCell ref="A1:E1"/>
    <mergeCell ref="A2:B2"/>
    <mergeCell ref="C2:E2"/>
    <mergeCell ref="A44:E44"/>
    <mergeCell ref="A45:E48"/>
  </mergeCells>
  <conditionalFormatting sqref="B25:B30">
    <cfRule type="cellIs" dxfId="6" priority="3" operator="equal">
      <formula>0</formula>
    </cfRule>
  </conditionalFormatting>
  <conditionalFormatting sqref="C7:E7 B20:B23 B32:B42">
    <cfRule type="cellIs" dxfId="5" priority="4" operator="equal">
      <formula>0</formula>
    </cfRule>
  </conditionalFormatting>
  <conditionalFormatting sqref="C43:E43">
    <cfRule type="cellIs" dxfId="4" priority="5"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16&amp;R&amp;"-,Regular"&amp;11
Revised 12/2023</oddFooter>
  </headerFooter>
  <ignoredErrors>
    <ignoredError sqref="C43:E43"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1"/>
  <sheetViews>
    <sheetView tabSelected="1" view="pageLayout" zoomScaleNormal="100" workbookViewId="0">
      <selection activeCell="W1" sqref="W1:Y1"/>
    </sheetView>
  </sheetViews>
  <sheetFormatPr defaultColWidth="7" defaultRowHeight="12.75" x14ac:dyDescent="0.2"/>
  <cols>
    <col min="1" max="1" width="3.5703125" customWidth="1"/>
    <col min="2" max="10" width="10.5703125" customWidth="1"/>
    <col min="11" max="11" width="3.5703125" customWidth="1"/>
    <col min="16" max="16" width="7.5703125" bestFit="1" customWidth="1"/>
  </cols>
  <sheetData>
    <row r="1" spans="1:25" ht="19.5" customHeight="1" thickTop="1" thickBot="1" x14ac:dyDescent="0.25">
      <c r="A1" s="29"/>
      <c r="B1" s="30"/>
      <c r="C1" s="30"/>
      <c r="D1" s="30"/>
      <c r="E1" s="30"/>
      <c r="F1" s="30"/>
      <c r="G1" s="30"/>
      <c r="H1" s="30"/>
      <c r="I1" s="30"/>
      <c r="J1" s="30"/>
      <c r="K1" s="31"/>
      <c r="W1" s="591"/>
      <c r="X1" s="591"/>
      <c r="Y1" s="591"/>
    </row>
    <row r="2" spans="1:25" ht="16.5" customHeight="1" thickTop="1" x14ac:dyDescent="0.3">
      <c r="A2" s="32"/>
      <c r="B2" s="33"/>
      <c r="C2" s="34"/>
      <c r="D2" s="34"/>
      <c r="E2" s="34"/>
      <c r="F2" s="34"/>
      <c r="G2" s="34"/>
      <c r="H2" s="34"/>
      <c r="I2" s="34"/>
      <c r="J2" s="35"/>
      <c r="K2" s="36"/>
    </row>
    <row r="3" spans="1:25" ht="32.25" customHeight="1" thickBot="1" x14ac:dyDescent="0.45">
      <c r="A3" s="32"/>
      <c r="B3" s="28"/>
      <c r="C3" s="602" t="s">
        <v>124</v>
      </c>
      <c r="D3" s="603"/>
      <c r="E3" s="603"/>
      <c r="F3" s="596" t="str">
        <f>IF(F4="","",VLOOKUP(F4,B51:E61,2,0))</f>
        <v/>
      </c>
      <c r="G3" s="597"/>
      <c r="H3" s="597"/>
      <c r="I3" s="598"/>
      <c r="J3" s="37"/>
      <c r="K3" s="38"/>
    </row>
    <row r="4" spans="1:25" ht="32.25" customHeight="1" thickBot="1" x14ac:dyDescent="0.45">
      <c r="A4" s="32"/>
      <c r="B4" s="28"/>
      <c r="C4" s="604" t="s">
        <v>128</v>
      </c>
      <c r="D4" s="605"/>
      <c r="E4" s="605"/>
      <c r="F4" s="599" t="str">
        <f>IF(W1="","",W1)</f>
        <v/>
      </c>
      <c r="G4" s="600"/>
      <c r="H4" s="600"/>
      <c r="I4" s="601"/>
      <c r="J4" s="37"/>
      <c r="K4" s="38"/>
    </row>
    <row r="5" spans="1:25" ht="12" customHeight="1" x14ac:dyDescent="0.4">
      <c r="A5" s="32"/>
      <c r="B5" s="39"/>
      <c r="C5" s="27"/>
      <c r="D5" s="40"/>
      <c r="E5" s="40"/>
      <c r="F5" s="40"/>
      <c r="G5" s="40"/>
      <c r="H5" s="40"/>
      <c r="I5" s="41"/>
      <c r="J5" s="42"/>
      <c r="K5" s="38"/>
    </row>
    <row r="6" spans="1:25" ht="16.5" customHeight="1" x14ac:dyDescent="0.3">
      <c r="A6" s="32"/>
      <c r="B6" s="43"/>
      <c r="C6" s="44"/>
      <c r="D6" s="44"/>
      <c r="E6" s="44"/>
      <c r="F6" s="44"/>
      <c r="G6" s="44"/>
      <c r="H6" s="44"/>
      <c r="I6" s="44"/>
      <c r="J6" s="45"/>
      <c r="K6" s="36"/>
    </row>
    <row r="7" spans="1:25" ht="29.25" customHeight="1" x14ac:dyDescent="0.35">
      <c r="A7" s="32"/>
      <c r="B7" s="606" t="s">
        <v>2</v>
      </c>
      <c r="C7" s="607"/>
      <c r="D7" s="607"/>
      <c r="E7" s="607"/>
      <c r="F7" s="607"/>
      <c r="G7" s="607"/>
      <c r="H7" s="607"/>
      <c r="I7" s="607"/>
      <c r="J7" s="608"/>
      <c r="K7" s="46"/>
      <c r="M7" s="25"/>
      <c r="N7" s="25"/>
      <c r="O7" s="26"/>
      <c r="P7" s="23"/>
    </row>
    <row r="8" spans="1:25" ht="29.25" customHeight="1" x14ac:dyDescent="0.35">
      <c r="A8" s="32"/>
      <c r="B8" s="582">
        <f>IF('Cover Letter'!A82&lt;&gt;"N/A",'Cover Letter'!A82,IF('Cover Letter'!A81&lt;&gt;"N/A",'Cover Letter'!A81,IF('Cover Letter'!A80&lt;&gt;"N/A",'Cover Letter'!A80,IF('Cover Letter'!A79&lt;&gt;"N/A",'Cover Letter'!A79,IF('Cover Letter'!A78&lt;&gt;"N/A",'Cover Letter'!A78,IF('Cover Letter'!A77&lt;&gt;"N/A",'Cover Letter'!A77,IF('Cover Letter'!A76&lt;&gt;"N/A",'Cover Letter'!A76,IF('Cover Letter'!A75&lt;&gt;"N/A",'Cover Letter'!A75,IF('Cover Letter'!A74&lt;&gt;"N/A",'Cover Letter'!A74,IF('Cover Letter'!A73&lt;&gt;"N/A",'Cover Letter'!A73,IF('Cover Letter'!A72&lt;&gt;"N/A",'Cover Letter'!A72,IF('Cover Letter'!A71&lt;&gt;"N/A",'Cover Letter'!A71,IF('Cover Letter'!A70&lt;&gt;"N/A",'Cover Letter'!A70,IF('Cover Letter'!A69&lt;&gt;"N/A",'Cover Letter'!A69,IF('Cover Letter'!A68&lt;&gt;"N/A",'Cover Letter'!A68,IF('Cover Letter'!A67&lt;&gt;"N/A",'Cover Letter'!A67,IF('Cover Letter'!A66&lt;&gt;"N/A",'Cover Letter'!A66,IF('Cover Letter'!A65&lt;&gt;"N/A",'Cover Letter'!A65,IF('Cover Letter'!A64&lt;&gt;"N/A",'Cover Letter'!A64,IF('Cover Letter'!A63&lt;&gt;"N/A",'Cover Letter'!A63,IF('Cover Letter'!A62&lt;&gt;"N/A",'Cover Letter'!A62,IF('Cover Letter'!A61&lt;&gt;"N/A",'Cover Letter'!A61,IF('Cover Letter'!A60&lt;&gt;"N/A",'Cover Letter'!A60,IF('Cover Letter'!A59&lt;&gt;"N/A",'Cover Letter'!A59,IF('Cover Letter'!A58&lt;&gt;"N/A",'Cover Letter'!A58,IF('Cover Letter'!A57&lt;&gt;"N/A",'Cover Letter'!A57,""))))))))))))))))))))))))))</f>
        <v>2024</v>
      </c>
      <c r="C8" s="583"/>
      <c r="D8" s="583"/>
      <c r="E8" s="583"/>
      <c r="F8" s="583"/>
      <c r="G8" s="583"/>
      <c r="H8" s="583"/>
      <c r="I8" s="583"/>
      <c r="J8" s="584"/>
      <c r="K8" s="46"/>
    </row>
    <row r="9" spans="1:25" ht="12.75" customHeight="1" x14ac:dyDescent="0.35">
      <c r="A9" s="32"/>
      <c r="B9" s="117"/>
      <c r="C9" s="118"/>
      <c r="D9" s="118"/>
      <c r="E9" s="118"/>
      <c r="F9" s="118"/>
      <c r="G9" s="118"/>
      <c r="H9" s="118"/>
      <c r="I9" s="118"/>
      <c r="J9" s="119"/>
      <c r="K9" s="46"/>
    </row>
    <row r="10" spans="1:25" ht="29.25" customHeight="1" x14ac:dyDescent="0.45">
      <c r="A10" s="32"/>
      <c r="B10" s="588" t="str">
        <f>IF(F4="","",IF(VLOOKUP(F4,B51:E61,3,0)="","",VLOOKUP(F4,B51:E61,3,0)))</f>
        <v/>
      </c>
      <c r="C10" s="589"/>
      <c r="D10" s="589"/>
      <c r="E10" s="589"/>
      <c r="F10" s="589"/>
      <c r="G10" s="589"/>
      <c r="H10" s="589"/>
      <c r="I10" s="589"/>
      <c r="J10" s="590"/>
      <c r="K10" s="46"/>
    </row>
    <row r="11" spans="1:25" ht="29.25" customHeight="1" x14ac:dyDescent="0.45">
      <c r="A11" s="32"/>
      <c r="B11" s="588" t="str">
        <f>IF(F4="","",IF(VLOOKUP(F4,B51:E61,4,0)="","",VLOOKUP(F4,B51:E61,4,0)))</f>
        <v/>
      </c>
      <c r="C11" s="589"/>
      <c r="D11" s="589"/>
      <c r="E11" s="589"/>
      <c r="F11" s="589"/>
      <c r="G11" s="589"/>
      <c r="H11" s="589"/>
      <c r="I11" s="589"/>
      <c r="J11" s="590"/>
      <c r="K11" s="46"/>
    </row>
    <row r="12" spans="1:25" ht="19.5" customHeight="1" x14ac:dyDescent="0.45">
      <c r="A12" s="32"/>
      <c r="B12" s="120"/>
      <c r="C12" s="121"/>
      <c r="D12" s="121"/>
      <c r="E12" s="121"/>
      <c r="F12" s="121"/>
      <c r="G12" s="121"/>
      <c r="H12" s="121"/>
      <c r="I12" s="121"/>
      <c r="J12" s="122"/>
      <c r="K12" s="46"/>
    </row>
    <row r="13" spans="1:25" ht="21.6" customHeight="1" x14ac:dyDescent="0.3">
      <c r="A13" s="32"/>
      <c r="B13" s="47"/>
      <c r="C13" s="48"/>
      <c r="D13" s="48"/>
      <c r="E13" s="48"/>
      <c r="F13" s="48"/>
      <c r="G13" s="48"/>
      <c r="H13" s="48"/>
      <c r="I13" s="48"/>
      <c r="J13" s="49"/>
      <c r="K13" s="50"/>
    </row>
    <row r="14" spans="1:25" ht="21.6" customHeight="1" x14ac:dyDescent="0.3">
      <c r="A14" s="32"/>
      <c r="B14" s="47"/>
      <c r="C14" s="48"/>
      <c r="D14" s="48"/>
      <c r="E14" s="48"/>
      <c r="F14" s="48"/>
      <c r="G14" s="48"/>
      <c r="H14" s="48"/>
      <c r="I14" s="48"/>
      <c r="J14" s="49"/>
      <c r="K14" s="50"/>
    </row>
    <row r="15" spans="1:25" ht="21.6" customHeight="1" x14ac:dyDescent="0.3">
      <c r="A15" s="32"/>
      <c r="B15" s="43"/>
      <c r="C15" s="44"/>
      <c r="D15" s="44"/>
      <c r="E15" s="44"/>
      <c r="F15" s="44"/>
      <c r="G15" s="44"/>
      <c r="H15" s="44"/>
      <c r="I15" s="44"/>
      <c r="J15" s="45"/>
      <c r="K15" s="36"/>
    </row>
    <row r="16" spans="1:25" x14ac:dyDescent="0.2">
      <c r="A16" s="32"/>
      <c r="B16" s="39"/>
      <c r="C16" s="51"/>
      <c r="D16" s="51"/>
      <c r="E16" s="51"/>
      <c r="F16" s="51"/>
      <c r="G16" s="51"/>
      <c r="H16" s="51"/>
      <c r="I16" s="51"/>
      <c r="J16" s="52"/>
      <c r="K16" s="53"/>
    </row>
    <row r="17" spans="1:11" x14ac:dyDescent="0.2">
      <c r="A17" s="32"/>
      <c r="B17" s="39"/>
      <c r="C17" s="51"/>
      <c r="D17" s="51"/>
      <c r="E17" s="51"/>
      <c r="F17" s="51"/>
      <c r="G17" s="51"/>
      <c r="H17" s="51"/>
      <c r="I17" s="51"/>
      <c r="J17" s="52"/>
      <c r="K17" s="53"/>
    </row>
    <row r="18" spans="1:11" x14ac:dyDescent="0.2">
      <c r="A18" s="32"/>
      <c r="B18" s="39"/>
      <c r="C18" s="51"/>
      <c r="D18" s="51"/>
      <c r="E18" s="51"/>
      <c r="F18" s="51"/>
      <c r="G18" s="51"/>
      <c r="H18" s="51"/>
      <c r="I18" s="51"/>
      <c r="J18" s="52"/>
      <c r="K18" s="53"/>
    </row>
    <row r="19" spans="1:11" x14ac:dyDescent="0.2">
      <c r="A19" s="32"/>
      <c r="B19" s="39"/>
      <c r="C19" s="51"/>
      <c r="D19" s="51"/>
      <c r="E19" s="51"/>
      <c r="F19" s="51"/>
      <c r="G19" s="51"/>
      <c r="H19" s="51"/>
      <c r="I19" s="51"/>
      <c r="J19" s="52"/>
      <c r="K19" s="53"/>
    </row>
    <row r="20" spans="1:11" x14ac:dyDescent="0.2">
      <c r="A20" s="32"/>
      <c r="B20" s="39"/>
      <c r="C20" s="51"/>
      <c r="D20" s="51"/>
      <c r="E20" s="51"/>
      <c r="F20" s="51"/>
      <c r="G20" s="51"/>
      <c r="H20" s="51"/>
      <c r="I20" s="51"/>
      <c r="J20" s="52"/>
      <c r="K20" s="53"/>
    </row>
    <row r="21" spans="1:11" x14ac:dyDescent="0.2">
      <c r="A21" s="32"/>
      <c r="B21" s="39"/>
      <c r="C21" s="51"/>
      <c r="D21" s="51"/>
      <c r="E21" s="51"/>
      <c r="F21" s="51"/>
      <c r="G21" s="51"/>
      <c r="H21" s="51"/>
      <c r="I21" s="51"/>
      <c r="J21" s="52"/>
      <c r="K21" s="53"/>
    </row>
    <row r="22" spans="1:11" x14ac:dyDescent="0.2">
      <c r="A22" s="32"/>
      <c r="B22" s="39"/>
      <c r="C22" s="51"/>
      <c r="D22" s="51"/>
      <c r="E22" s="51"/>
      <c r="F22" s="51"/>
      <c r="G22" s="51"/>
      <c r="H22" s="51"/>
      <c r="I22" s="51"/>
      <c r="J22" s="52"/>
      <c r="K22" s="53"/>
    </row>
    <row r="23" spans="1:11" x14ac:dyDescent="0.2">
      <c r="A23" s="32"/>
      <c r="B23" s="39"/>
      <c r="C23" s="51"/>
      <c r="D23" s="51"/>
      <c r="E23" s="54"/>
      <c r="F23" s="51"/>
      <c r="G23" s="51"/>
      <c r="H23" s="51"/>
      <c r="I23" s="51"/>
      <c r="J23" s="52"/>
      <c r="K23" s="53"/>
    </row>
    <row r="24" spans="1:11" x14ac:dyDescent="0.2">
      <c r="A24" s="32"/>
      <c r="B24" s="39"/>
      <c r="C24" s="51"/>
      <c r="D24" s="51"/>
      <c r="E24" s="51"/>
      <c r="F24" s="51"/>
      <c r="G24" s="51"/>
      <c r="H24" s="51"/>
      <c r="I24" s="51"/>
      <c r="J24" s="52"/>
      <c r="K24" s="53"/>
    </row>
    <row r="25" spans="1:11" x14ac:dyDescent="0.2">
      <c r="A25" s="32"/>
      <c r="B25" s="39"/>
      <c r="C25" s="51"/>
      <c r="D25" s="51"/>
      <c r="E25" s="51"/>
      <c r="F25" s="51"/>
      <c r="G25" s="51"/>
      <c r="H25" s="51"/>
      <c r="I25" s="51"/>
      <c r="J25" s="52"/>
      <c r="K25" s="53"/>
    </row>
    <row r="26" spans="1:11" x14ac:dyDescent="0.2">
      <c r="A26" s="32"/>
      <c r="B26" s="39"/>
      <c r="C26" s="51"/>
      <c r="D26" s="51"/>
      <c r="E26" s="51"/>
      <c r="F26" s="51"/>
      <c r="G26" s="51"/>
      <c r="H26" s="51"/>
      <c r="I26" s="51"/>
      <c r="J26" s="52"/>
      <c r="K26" s="53"/>
    </row>
    <row r="27" spans="1:11" x14ac:dyDescent="0.2">
      <c r="A27" s="32"/>
      <c r="B27" s="39"/>
      <c r="C27" s="51"/>
      <c r="D27" s="51"/>
      <c r="E27" s="51"/>
      <c r="F27" s="51"/>
      <c r="G27" s="51"/>
      <c r="H27" s="51"/>
      <c r="I27" s="51"/>
      <c r="J27" s="52"/>
      <c r="K27" s="53"/>
    </row>
    <row r="28" spans="1:11" x14ac:dyDescent="0.2">
      <c r="A28" s="32"/>
      <c r="B28" s="39"/>
      <c r="C28" s="51"/>
      <c r="D28" s="51"/>
      <c r="E28" s="51"/>
      <c r="F28" s="51"/>
      <c r="G28" s="51"/>
      <c r="H28" s="51"/>
      <c r="I28" s="51"/>
      <c r="J28" s="52"/>
      <c r="K28" s="53"/>
    </row>
    <row r="29" spans="1:11" x14ac:dyDescent="0.2">
      <c r="A29" s="32"/>
      <c r="B29" s="39"/>
      <c r="C29" s="51"/>
      <c r="D29" s="51"/>
      <c r="E29" s="51"/>
      <c r="F29" s="51"/>
      <c r="G29" s="51"/>
      <c r="H29" s="51"/>
      <c r="I29" s="51"/>
      <c r="J29" s="52"/>
      <c r="K29" s="53"/>
    </row>
    <row r="30" spans="1:11" x14ac:dyDescent="0.2">
      <c r="A30" s="32"/>
      <c r="B30" s="39"/>
      <c r="C30" s="51"/>
      <c r="D30" s="51"/>
      <c r="E30" s="51"/>
      <c r="F30" s="51"/>
      <c r="G30" s="51"/>
      <c r="H30" s="51"/>
      <c r="I30" s="51"/>
      <c r="J30" s="52"/>
      <c r="K30" s="53"/>
    </row>
    <row r="31" spans="1:11" x14ac:dyDescent="0.2">
      <c r="A31" s="32"/>
      <c r="B31" s="39"/>
      <c r="C31" s="51"/>
      <c r="D31" s="51"/>
      <c r="E31" s="51"/>
      <c r="F31" s="51"/>
      <c r="G31" s="51"/>
      <c r="H31" s="51"/>
      <c r="I31" s="51"/>
      <c r="J31" s="52"/>
      <c r="K31" s="53"/>
    </row>
    <row r="32" spans="1:11" x14ac:dyDescent="0.2">
      <c r="A32" s="32"/>
      <c r="B32" s="39"/>
      <c r="C32" s="51"/>
      <c r="D32" s="51"/>
      <c r="E32" s="51"/>
      <c r="F32" s="51"/>
      <c r="G32" s="51"/>
      <c r="H32" s="51"/>
      <c r="I32" s="51"/>
      <c r="J32" s="52"/>
      <c r="K32" s="53"/>
    </row>
    <row r="33" spans="1:11" x14ac:dyDescent="0.2">
      <c r="A33" s="32"/>
      <c r="B33" s="39"/>
      <c r="C33" s="51"/>
      <c r="D33" s="51"/>
      <c r="E33" s="51"/>
      <c r="F33" s="51"/>
      <c r="G33" s="51"/>
      <c r="H33" s="51"/>
      <c r="I33" s="51"/>
      <c r="J33" s="52"/>
      <c r="K33" s="53"/>
    </row>
    <row r="34" spans="1:11" x14ac:dyDescent="0.2">
      <c r="A34" s="32"/>
      <c r="B34" s="39"/>
      <c r="C34" s="51"/>
      <c r="D34" s="51"/>
      <c r="E34" s="51"/>
      <c r="F34" s="51"/>
      <c r="G34" s="51"/>
      <c r="H34" s="51"/>
      <c r="I34" s="51"/>
      <c r="J34" s="52"/>
      <c r="K34" s="53"/>
    </row>
    <row r="35" spans="1:11" x14ac:dyDescent="0.2">
      <c r="A35" s="32"/>
      <c r="B35" s="39"/>
      <c r="C35" s="51"/>
      <c r="D35" s="51"/>
      <c r="E35" s="51"/>
      <c r="F35" s="51"/>
      <c r="G35" s="51"/>
      <c r="H35" s="51"/>
      <c r="I35" s="51"/>
      <c r="J35" s="52"/>
      <c r="K35" s="53"/>
    </row>
    <row r="36" spans="1:11" x14ac:dyDescent="0.2">
      <c r="A36" s="32"/>
      <c r="B36" s="39"/>
      <c r="C36" s="51"/>
      <c r="D36" s="51"/>
      <c r="E36" s="51"/>
      <c r="F36" s="51"/>
      <c r="G36" s="51"/>
      <c r="H36" s="51"/>
      <c r="I36" s="51"/>
      <c r="J36" s="52"/>
      <c r="K36" s="53"/>
    </row>
    <row r="37" spans="1:11" x14ac:dyDescent="0.2">
      <c r="A37" s="32"/>
      <c r="B37" s="39"/>
      <c r="C37" s="51"/>
      <c r="D37" s="51"/>
      <c r="E37" s="51"/>
      <c r="F37" s="51"/>
      <c r="G37" s="51"/>
      <c r="H37" s="51"/>
      <c r="I37" s="51"/>
      <c r="J37" s="52"/>
      <c r="K37" s="53"/>
    </row>
    <row r="38" spans="1:11" x14ac:dyDescent="0.2">
      <c r="A38" s="32"/>
      <c r="B38" s="39"/>
      <c r="C38" s="51"/>
      <c r="D38" s="51"/>
      <c r="E38" s="51"/>
      <c r="F38" s="51"/>
      <c r="G38" s="51"/>
      <c r="H38" s="51"/>
      <c r="I38" s="51"/>
      <c r="J38" s="52"/>
      <c r="K38" s="53"/>
    </row>
    <row r="39" spans="1:11" ht="12.75" customHeight="1" x14ac:dyDescent="0.2">
      <c r="A39" s="32"/>
      <c r="B39" s="585" t="s">
        <v>126</v>
      </c>
      <c r="C39" s="586"/>
      <c r="D39" s="586"/>
      <c r="E39" s="586"/>
      <c r="F39" s="586"/>
      <c r="G39" s="586"/>
      <c r="H39" s="586"/>
      <c r="I39" s="586"/>
      <c r="J39" s="587"/>
      <c r="K39" s="55"/>
    </row>
    <row r="40" spans="1:11" ht="12.75" customHeight="1" x14ac:dyDescent="0.2">
      <c r="A40" s="32"/>
      <c r="B40" s="585"/>
      <c r="C40" s="586"/>
      <c r="D40" s="586"/>
      <c r="E40" s="586"/>
      <c r="F40" s="586"/>
      <c r="G40" s="586"/>
      <c r="H40" s="586"/>
      <c r="I40" s="586"/>
      <c r="J40" s="587"/>
      <c r="K40" s="55"/>
    </row>
    <row r="41" spans="1:11" ht="12.75" customHeight="1" x14ac:dyDescent="0.2">
      <c r="A41" s="32"/>
      <c r="B41" s="585"/>
      <c r="C41" s="586"/>
      <c r="D41" s="586"/>
      <c r="E41" s="586"/>
      <c r="F41" s="586"/>
      <c r="G41" s="586"/>
      <c r="H41" s="586"/>
      <c r="I41" s="586"/>
      <c r="J41" s="587"/>
      <c r="K41" s="55"/>
    </row>
    <row r="42" spans="1:11" ht="12.75" customHeight="1" x14ac:dyDescent="0.2">
      <c r="A42" s="32"/>
      <c r="B42" s="585"/>
      <c r="C42" s="586"/>
      <c r="D42" s="586"/>
      <c r="E42" s="586"/>
      <c r="F42" s="586"/>
      <c r="G42" s="586"/>
      <c r="H42" s="586"/>
      <c r="I42" s="586"/>
      <c r="J42" s="587"/>
      <c r="K42" s="55"/>
    </row>
    <row r="43" spans="1:11" ht="18.75" x14ac:dyDescent="0.2">
      <c r="A43" s="32"/>
      <c r="B43" s="577" t="s">
        <v>0</v>
      </c>
      <c r="C43" s="578"/>
      <c r="D43" s="578"/>
      <c r="E43" s="578"/>
      <c r="F43" s="578"/>
      <c r="G43" s="579"/>
      <c r="H43" s="592" t="s">
        <v>1</v>
      </c>
      <c r="I43" s="578"/>
      <c r="J43" s="593"/>
      <c r="K43" s="56"/>
    </row>
    <row r="44" spans="1:11" ht="18.75" x14ac:dyDescent="0.2">
      <c r="A44" s="32"/>
      <c r="B44" s="574"/>
      <c r="C44" s="575"/>
      <c r="D44" s="575"/>
      <c r="E44" s="575"/>
      <c r="F44" s="575"/>
      <c r="G44" s="576"/>
      <c r="H44" s="594"/>
      <c r="I44" s="575"/>
      <c r="J44" s="595"/>
      <c r="K44" s="56"/>
    </row>
    <row r="45" spans="1:11" ht="18.75" x14ac:dyDescent="0.2">
      <c r="A45" s="32"/>
      <c r="B45" s="577" t="s">
        <v>125</v>
      </c>
      <c r="C45" s="578"/>
      <c r="D45" s="578"/>
      <c r="E45" s="578"/>
      <c r="F45" s="578"/>
      <c r="G45" s="579"/>
      <c r="H45" s="592" t="s">
        <v>18</v>
      </c>
      <c r="I45" s="578"/>
      <c r="J45" s="593"/>
      <c r="K45" s="56"/>
    </row>
    <row r="46" spans="1:11" ht="19.5" thickBot="1" x14ac:dyDescent="0.25">
      <c r="A46" s="32"/>
      <c r="B46" s="580"/>
      <c r="C46" s="572"/>
      <c r="D46" s="572"/>
      <c r="E46" s="572"/>
      <c r="F46" s="572"/>
      <c r="G46" s="581"/>
      <c r="H46" s="571"/>
      <c r="I46" s="572"/>
      <c r="J46" s="573"/>
      <c r="K46" s="56"/>
    </row>
    <row r="47" spans="1:11" ht="19.5" customHeight="1" thickTop="1" thickBot="1" x14ac:dyDescent="0.25">
      <c r="A47" s="57"/>
      <c r="B47" s="58"/>
      <c r="C47" s="58"/>
      <c r="D47" s="58"/>
      <c r="E47" s="58"/>
      <c r="F47" s="58"/>
      <c r="G47" s="58"/>
      <c r="H47" s="58"/>
      <c r="I47" s="58"/>
      <c r="J47" s="58"/>
      <c r="K47" s="59"/>
    </row>
    <row r="48" spans="1:11" ht="18.75" customHeight="1" thickTop="1" x14ac:dyDescent="0.2"/>
    <row r="51" spans="2:5" x14ac:dyDescent="0.2">
      <c r="B51" s="503">
        <v>7001021</v>
      </c>
      <c r="C51" s="504" t="s">
        <v>907</v>
      </c>
      <c r="D51" s="504" t="s">
        <v>507</v>
      </c>
      <c r="E51" s="504" t="s">
        <v>3162</v>
      </c>
    </row>
    <row r="52" spans="2:5" x14ac:dyDescent="0.2">
      <c r="B52" s="503">
        <v>7002521</v>
      </c>
      <c r="C52" s="504" t="s">
        <v>913</v>
      </c>
      <c r="D52" s="504" t="s">
        <v>507</v>
      </c>
      <c r="E52" s="504" t="s">
        <v>506</v>
      </c>
    </row>
    <row r="53" spans="2:5" x14ac:dyDescent="0.2">
      <c r="B53" s="503">
        <v>7002721</v>
      </c>
      <c r="C53" s="504" t="s">
        <v>920</v>
      </c>
      <c r="D53" s="504" t="s">
        <v>507</v>
      </c>
      <c r="E53" s="504" t="s">
        <v>506</v>
      </c>
    </row>
    <row r="54" spans="2:5" x14ac:dyDescent="0.2">
      <c r="B54" s="503">
        <v>7003021</v>
      </c>
      <c r="C54" s="504" t="s">
        <v>925</v>
      </c>
      <c r="D54" s="504" t="s">
        <v>507</v>
      </c>
      <c r="E54" s="504" t="s">
        <v>506</v>
      </c>
    </row>
    <row r="55" spans="2:5" x14ac:dyDescent="0.2">
      <c r="B55" s="503">
        <v>7006021</v>
      </c>
      <c r="C55" s="504" t="s">
        <v>930</v>
      </c>
      <c r="D55" s="504" t="s">
        <v>507</v>
      </c>
      <c r="E55" s="504" t="s">
        <v>3162</v>
      </c>
    </row>
    <row r="56" spans="2:5" x14ac:dyDescent="0.2">
      <c r="B56" s="503">
        <v>7009021</v>
      </c>
      <c r="C56" s="504" t="s">
        <v>937</v>
      </c>
      <c r="D56" s="504" t="s">
        <v>507</v>
      </c>
      <c r="E56" s="504" t="s">
        <v>506</v>
      </c>
    </row>
    <row r="57" spans="2:5" x14ac:dyDescent="0.2">
      <c r="B57" s="503">
        <v>7009121</v>
      </c>
      <c r="C57" s="504" t="s">
        <v>3161</v>
      </c>
      <c r="D57" s="504" t="s">
        <v>507</v>
      </c>
      <c r="E57" s="504" t="s">
        <v>506</v>
      </c>
    </row>
    <row r="58" spans="2:5" x14ac:dyDescent="0.2">
      <c r="B58" s="503">
        <v>7109321</v>
      </c>
      <c r="C58" s="504" t="s">
        <v>946</v>
      </c>
      <c r="D58" s="504" t="s">
        <v>507</v>
      </c>
      <c r="E58" s="504" t="s">
        <v>506</v>
      </c>
    </row>
    <row r="59" spans="2:5" x14ac:dyDescent="0.2">
      <c r="B59" s="503">
        <v>7109721</v>
      </c>
      <c r="C59" s="504" t="s">
        <v>947</v>
      </c>
      <c r="D59" s="504" t="s">
        <v>507</v>
      </c>
      <c r="E59" s="504" t="s">
        <v>506</v>
      </c>
    </row>
    <row r="60" spans="2:5" x14ac:dyDescent="0.2">
      <c r="B60" s="503">
        <v>7142221</v>
      </c>
      <c r="C60" s="504" t="s">
        <v>949</v>
      </c>
      <c r="D60" s="504" t="s">
        <v>507</v>
      </c>
      <c r="E60" s="504" t="s">
        <v>506</v>
      </c>
    </row>
    <row r="61" spans="2:5" x14ac:dyDescent="0.2">
      <c r="B61" s="503">
        <v>7161521</v>
      </c>
      <c r="C61" s="504" t="s">
        <v>953</v>
      </c>
      <c r="D61" s="504" t="s">
        <v>507</v>
      </c>
      <c r="E61" s="504" t="s">
        <v>506</v>
      </c>
    </row>
  </sheetData>
  <sheetProtection algorithmName="SHA-512" hashValue="tHRWBGDQi7wNpX0W6bHY80sfmITzeDTApH+KClWxJDJxQa1qgwESTTwVS8YsVofshHUXkHSqCW4HEqIbV1Qb8g==" saltValue="lEHOvY0okjrh+VhAGiobtw==" spinCount="100000" sheet="1" selectLockedCells="1"/>
  <mergeCells count="18">
    <mergeCell ref="W1:Y1"/>
    <mergeCell ref="B43:G43"/>
    <mergeCell ref="H43:J43"/>
    <mergeCell ref="H44:J44"/>
    <mergeCell ref="H45:J45"/>
    <mergeCell ref="F3:I3"/>
    <mergeCell ref="F4:I4"/>
    <mergeCell ref="C3:E3"/>
    <mergeCell ref="C4:E4"/>
    <mergeCell ref="B7:J7"/>
    <mergeCell ref="H46:J46"/>
    <mergeCell ref="B44:G44"/>
    <mergeCell ref="B45:G45"/>
    <mergeCell ref="B46:G46"/>
    <mergeCell ref="B8:J8"/>
    <mergeCell ref="B39:J42"/>
    <mergeCell ref="B11:J11"/>
    <mergeCell ref="B10:J10"/>
  </mergeCells>
  <printOptions horizontalCentered="1" verticalCentered="1"/>
  <pageMargins left="0.7" right="0.7" top="0.75" bottom="0.75" header="0.3" footer="0.3"/>
  <pageSetup scale="89" orientation="portrait" r:id="rId1"/>
  <headerFooter alignWithMargins="0">
    <oddFooter xml:space="preserve">&amp;R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A34B-92B7-4FF0-B2AD-3821549C81AD}">
  <dimension ref="A1:H48"/>
  <sheetViews>
    <sheetView view="pageLayout" zoomScaleNormal="100" workbookViewId="0">
      <selection sqref="A1:E1"/>
    </sheetView>
  </sheetViews>
  <sheetFormatPr defaultColWidth="4.140625" defaultRowHeight="15" x14ac:dyDescent="0.25"/>
  <cols>
    <col min="1" max="1" width="39.28515625" style="81" customWidth="1"/>
    <col min="2" max="2" width="9.28515625" style="81" customWidth="1"/>
    <col min="3" max="4" width="18" style="81" customWidth="1"/>
    <col min="5" max="5" width="18" style="4" customWidth="1"/>
    <col min="6" max="6" width="11.42578125" style="1" customWidth="1"/>
    <col min="7" max="7" width="13.140625" style="1" customWidth="1"/>
    <col min="8" max="8" width="21.42578125" style="1" customWidth="1"/>
    <col min="9" max="16384" width="4.140625" style="1"/>
  </cols>
  <sheetData>
    <row r="1" spans="1:8" s="24" customFormat="1" ht="28.7" customHeight="1" thickBot="1" x14ac:dyDescent="0.25">
      <c r="A1" s="609" t="s">
        <v>369</v>
      </c>
      <c r="B1" s="610"/>
      <c r="C1" s="610"/>
      <c r="D1" s="610"/>
      <c r="E1" s="798"/>
    </row>
    <row r="2" spans="1:8" s="18" customFormat="1" ht="14.25" customHeight="1" x14ac:dyDescent="0.2">
      <c r="A2" s="811" t="s">
        <v>251</v>
      </c>
      <c r="B2" s="812"/>
      <c r="C2" s="813" t="s">
        <v>94</v>
      </c>
      <c r="D2" s="832"/>
      <c r="E2" s="814"/>
    </row>
    <row r="3" spans="1:8" s="18" customFormat="1" ht="16.899999999999999" customHeight="1" x14ac:dyDescent="0.2">
      <c r="A3" s="286"/>
      <c r="B3" s="287" t="s">
        <v>157</v>
      </c>
      <c r="C3" s="287" t="s">
        <v>3147</v>
      </c>
      <c r="D3" s="287" t="s">
        <v>3147</v>
      </c>
      <c r="E3" s="288" t="s">
        <v>364</v>
      </c>
    </row>
    <row r="4" spans="1:8" s="18" customFormat="1" ht="16.899999999999999" customHeight="1" x14ac:dyDescent="0.2">
      <c r="A4" s="289" t="s">
        <v>156</v>
      </c>
      <c r="B4" s="290" t="s">
        <v>66</v>
      </c>
      <c r="C4" s="291">
        <f>'Cover Sheet'!B8-2</f>
        <v>2022</v>
      </c>
      <c r="D4" s="291">
        <f>'Cover Sheet'!B8-1</f>
        <v>2023</v>
      </c>
      <c r="E4" s="292" t="s">
        <v>248</v>
      </c>
    </row>
    <row r="5" spans="1:8" s="18" customFormat="1" ht="16.899999999999999" customHeight="1" x14ac:dyDescent="0.2">
      <c r="A5" s="293" t="s">
        <v>327</v>
      </c>
      <c r="B5" s="294">
        <v>2</v>
      </c>
      <c r="C5" s="323"/>
      <c r="D5" s="323"/>
      <c r="E5" s="324"/>
      <c r="H5" s="80"/>
    </row>
    <row r="6" spans="1:8" s="18" customFormat="1" ht="16.899999999999999" customHeight="1" x14ac:dyDescent="0.2">
      <c r="A6" s="295" t="s">
        <v>328</v>
      </c>
      <c r="B6" s="296">
        <v>3</v>
      </c>
      <c r="C6" s="90"/>
      <c r="D6" s="93"/>
      <c r="E6" s="91"/>
      <c r="H6" s="80"/>
    </row>
    <row r="7" spans="1:8" s="18" customFormat="1" ht="16.899999999999999" customHeight="1" x14ac:dyDescent="0.2">
      <c r="A7" s="297" t="s">
        <v>329</v>
      </c>
      <c r="B7" s="298">
        <v>4</v>
      </c>
      <c r="C7" s="86"/>
      <c r="D7" s="174"/>
      <c r="E7" s="87"/>
      <c r="H7" s="80"/>
    </row>
    <row r="8" spans="1:8" s="18" customFormat="1" ht="16.899999999999999" customHeight="1" x14ac:dyDescent="0.2">
      <c r="A8" s="295" t="s">
        <v>330</v>
      </c>
      <c r="B8" s="300">
        <v>5</v>
      </c>
      <c r="C8" s="88"/>
      <c r="D8" s="156"/>
      <c r="E8" s="89"/>
    </row>
    <row r="9" spans="1:8" s="18" customFormat="1" ht="16.899999999999999" customHeight="1" x14ac:dyDescent="0.2">
      <c r="A9" s="293" t="s">
        <v>331</v>
      </c>
      <c r="B9" s="294">
        <v>6</v>
      </c>
      <c r="C9" s="84"/>
      <c r="D9" s="92"/>
      <c r="E9" s="85"/>
    </row>
    <row r="10" spans="1:8" s="18" customFormat="1" ht="16.899999999999999" customHeight="1" x14ac:dyDescent="0.2">
      <c r="A10" s="304" t="s">
        <v>332</v>
      </c>
      <c r="B10" s="305">
        <v>7</v>
      </c>
      <c r="C10" s="154"/>
      <c r="D10" s="175"/>
      <c r="E10" s="155"/>
    </row>
    <row r="11" spans="1:8" s="18" customFormat="1" ht="16.899999999999999" customHeight="1" x14ac:dyDescent="0.2">
      <c r="A11" s="306" t="s">
        <v>333</v>
      </c>
      <c r="B11" s="307">
        <v>8</v>
      </c>
      <c r="C11" s="82"/>
      <c r="D11" s="176"/>
      <c r="E11" s="83"/>
    </row>
    <row r="12" spans="1:8" s="18" customFormat="1" ht="16.899999999999999" customHeight="1" x14ac:dyDescent="0.2">
      <c r="A12" s="304" t="s">
        <v>334</v>
      </c>
      <c r="B12" s="305">
        <v>9</v>
      </c>
      <c r="C12" s="154"/>
      <c r="D12" s="175"/>
      <c r="E12" s="155"/>
    </row>
    <row r="13" spans="1:8" s="18" customFormat="1" ht="16.899999999999999" customHeight="1" x14ac:dyDescent="0.2">
      <c r="A13" s="306" t="s">
        <v>335</v>
      </c>
      <c r="B13" s="307">
        <v>11</v>
      </c>
      <c r="C13" s="82"/>
      <c r="D13" s="176"/>
      <c r="E13" s="83"/>
    </row>
    <row r="14" spans="1:8" s="18" customFormat="1" ht="16.899999999999999" customHeight="1" x14ac:dyDescent="0.2">
      <c r="A14" s="304" t="s">
        <v>336</v>
      </c>
      <c r="B14" s="305">
        <v>13</v>
      </c>
      <c r="C14" s="154"/>
      <c r="D14" s="175"/>
      <c r="E14" s="155"/>
    </row>
    <row r="15" spans="1:8" s="18" customFormat="1" ht="16.899999999999999" customHeight="1" x14ac:dyDescent="0.2">
      <c r="A15" s="306" t="s">
        <v>337</v>
      </c>
      <c r="B15" s="307">
        <v>16</v>
      </c>
      <c r="C15" s="82"/>
      <c r="D15" s="176"/>
      <c r="E15" s="83"/>
    </row>
    <row r="16" spans="1:8" s="18" customFormat="1" ht="16.899999999999999" customHeight="1" x14ac:dyDescent="0.2">
      <c r="A16" s="304" t="s">
        <v>338</v>
      </c>
      <c r="B16" s="305">
        <v>17</v>
      </c>
      <c r="C16" s="154"/>
      <c r="D16" s="175"/>
      <c r="E16" s="155"/>
    </row>
    <row r="17" spans="1:6" s="18" customFormat="1" ht="16.899999999999999" customHeight="1" x14ac:dyDescent="0.2">
      <c r="A17" s="306" t="s">
        <v>339</v>
      </c>
      <c r="B17" s="307">
        <v>18</v>
      </c>
      <c r="C17" s="82"/>
      <c r="D17" s="176"/>
      <c r="E17" s="83"/>
      <c r="F17" s="94"/>
    </row>
    <row r="18" spans="1:6" s="18" customFormat="1" ht="16.899999999999999" customHeight="1" x14ac:dyDescent="0.2">
      <c r="A18" s="295" t="s">
        <v>340</v>
      </c>
      <c r="B18" s="296">
        <v>20</v>
      </c>
      <c r="C18" s="90"/>
      <c r="D18" s="93"/>
      <c r="E18" s="91"/>
    </row>
    <row r="19" spans="1:6" s="18" customFormat="1" ht="16.899999999999999" customHeight="1" x14ac:dyDescent="0.2">
      <c r="A19" s="306" t="s">
        <v>341</v>
      </c>
      <c r="B19" s="308" t="s">
        <v>365</v>
      </c>
      <c r="C19" s="82"/>
      <c r="D19" s="176"/>
      <c r="E19" s="83"/>
    </row>
    <row r="20" spans="1:6" s="18" customFormat="1" ht="16.899999999999999" customHeight="1" x14ac:dyDescent="0.2">
      <c r="A20" s="304" t="s">
        <v>342</v>
      </c>
      <c r="B20" s="300">
        <v>24</v>
      </c>
      <c r="C20" s="88"/>
      <c r="D20" s="325"/>
      <c r="E20" s="326"/>
    </row>
    <row r="21" spans="1:6" s="18" customFormat="1" ht="16.899999999999999" customHeight="1" x14ac:dyDescent="0.2">
      <c r="A21" s="306" t="s">
        <v>343</v>
      </c>
      <c r="B21" s="298">
        <v>25</v>
      </c>
      <c r="C21" s="86"/>
      <c r="D21" s="327"/>
      <c r="E21" s="328"/>
    </row>
    <row r="22" spans="1:6" s="18" customFormat="1" ht="16.899999999999999" customHeight="1" x14ac:dyDescent="0.2">
      <c r="A22" s="304" t="s">
        <v>344</v>
      </c>
      <c r="B22" s="300">
        <v>26</v>
      </c>
      <c r="C22" s="88"/>
      <c r="D22" s="325"/>
      <c r="E22" s="326"/>
    </row>
    <row r="23" spans="1:6" s="18" customFormat="1" ht="16.899999999999999" customHeight="1" x14ac:dyDescent="0.2">
      <c r="A23" s="293" t="s">
        <v>345</v>
      </c>
      <c r="B23" s="294">
        <v>27</v>
      </c>
      <c r="C23" s="84"/>
      <c r="D23" s="329"/>
      <c r="E23" s="330"/>
    </row>
    <row r="24" spans="1:6" s="18" customFormat="1" ht="16.899999999999999" customHeight="1" x14ac:dyDescent="0.2">
      <c r="A24" s="304" t="s">
        <v>346</v>
      </c>
      <c r="B24" s="314" t="s">
        <v>366</v>
      </c>
      <c r="C24" s="154"/>
      <c r="D24" s="175"/>
      <c r="E24" s="155"/>
    </row>
    <row r="25" spans="1:6" s="18" customFormat="1" ht="16.899999999999999" customHeight="1" x14ac:dyDescent="0.2">
      <c r="A25" s="306" t="s">
        <v>347</v>
      </c>
      <c r="B25" s="298">
        <v>35</v>
      </c>
      <c r="C25" s="86"/>
      <c r="D25" s="327"/>
      <c r="E25" s="328"/>
    </row>
    <row r="26" spans="1:6" s="18" customFormat="1" ht="16.899999999999999" customHeight="1" x14ac:dyDescent="0.2">
      <c r="A26" s="304" t="s">
        <v>348</v>
      </c>
      <c r="B26" s="300">
        <v>37</v>
      </c>
      <c r="C26" s="88"/>
      <c r="D26" s="325"/>
      <c r="E26" s="326"/>
    </row>
    <row r="27" spans="1:6" s="18" customFormat="1" ht="16.899999999999999" customHeight="1" x14ac:dyDescent="0.2">
      <c r="A27" s="306" t="s">
        <v>349</v>
      </c>
      <c r="B27" s="298">
        <v>39</v>
      </c>
      <c r="C27" s="86"/>
      <c r="D27" s="327"/>
      <c r="E27" s="328"/>
    </row>
    <row r="28" spans="1:6" s="18" customFormat="1" ht="16.899999999999999" customHeight="1" x14ac:dyDescent="0.2">
      <c r="A28" s="304" t="s">
        <v>350</v>
      </c>
      <c r="B28" s="300">
        <v>44</v>
      </c>
      <c r="C28" s="88"/>
      <c r="D28" s="325"/>
      <c r="E28" s="326"/>
    </row>
    <row r="29" spans="1:6" s="18" customFormat="1" ht="16.899999999999999" customHeight="1" x14ac:dyDescent="0.2">
      <c r="A29" s="315" t="s">
        <v>351</v>
      </c>
      <c r="B29" s="298">
        <v>592</v>
      </c>
      <c r="C29" s="299" t="str">
        <f>IF(SUM(C5:C28)=0, "", SUM(C5:C28))</f>
        <v/>
      </c>
      <c r="D29" s="311" t="str">
        <f>IF(SUM(D5:D28)=0, "", SUM(D5:D28))</f>
        <v/>
      </c>
      <c r="E29" s="312" t="str">
        <f>IF(SUM(E5:E28)=0, "", SUM(E5:E28))</f>
        <v/>
      </c>
    </row>
    <row r="30" spans="1:6" s="18" customFormat="1" ht="16.899999999999999" customHeight="1" x14ac:dyDescent="0.2">
      <c r="A30" s="295" t="s">
        <v>352</v>
      </c>
      <c r="B30" s="296">
        <v>52</v>
      </c>
      <c r="C30" s="90"/>
      <c r="D30" s="331"/>
      <c r="E30" s="217"/>
    </row>
    <row r="31" spans="1:6" s="18" customFormat="1" ht="16.899999999999999" customHeight="1" x14ac:dyDescent="0.2">
      <c r="A31" s="306" t="s">
        <v>353</v>
      </c>
      <c r="B31" s="308">
        <v>53</v>
      </c>
      <c r="C31" s="82"/>
      <c r="D31" s="176"/>
      <c r="E31" s="83"/>
    </row>
    <row r="32" spans="1:6" s="18" customFormat="1" ht="16.899999999999999" customHeight="1" x14ac:dyDescent="0.2">
      <c r="A32" s="295" t="s">
        <v>354</v>
      </c>
      <c r="B32" s="300">
        <v>54</v>
      </c>
      <c r="C32" s="88"/>
      <c r="D32" s="325"/>
      <c r="E32" s="326"/>
    </row>
    <row r="33" spans="1:5" s="18" customFormat="1" ht="16.899999999999999" customHeight="1" x14ac:dyDescent="0.2">
      <c r="A33" s="306" t="s">
        <v>355</v>
      </c>
      <c r="B33" s="298">
        <v>55</v>
      </c>
      <c r="C33" s="86"/>
      <c r="D33" s="327"/>
      <c r="E33" s="328"/>
    </row>
    <row r="34" spans="1:5" s="18" customFormat="1" ht="16.899999999999999" customHeight="1" x14ac:dyDescent="0.2">
      <c r="A34" s="304" t="s">
        <v>356</v>
      </c>
      <c r="B34" s="300">
        <v>56</v>
      </c>
      <c r="C34" s="88"/>
      <c r="D34" s="325"/>
      <c r="E34" s="326"/>
    </row>
    <row r="35" spans="1:5" s="18" customFormat="1" ht="16.899999999999999" customHeight="1" x14ac:dyDescent="0.2">
      <c r="A35" s="306" t="s">
        <v>357</v>
      </c>
      <c r="B35" s="298">
        <v>57</v>
      </c>
      <c r="C35" s="86"/>
      <c r="D35" s="327"/>
      <c r="E35" s="328"/>
    </row>
    <row r="36" spans="1:5" s="18" customFormat="1" ht="16.899999999999999" customHeight="1" x14ac:dyDescent="0.2">
      <c r="A36" s="304" t="s">
        <v>358</v>
      </c>
      <c r="B36" s="300">
        <v>58</v>
      </c>
      <c r="C36" s="88"/>
      <c r="D36" s="325"/>
      <c r="E36" s="326"/>
    </row>
    <row r="37" spans="1:5" s="18" customFormat="1" ht="16.899999999999999" customHeight="1" x14ac:dyDescent="0.2">
      <c r="A37" s="306" t="s">
        <v>368</v>
      </c>
      <c r="B37" s="298">
        <v>59</v>
      </c>
      <c r="C37" s="86"/>
      <c r="D37" s="327"/>
      <c r="E37" s="328"/>
    </row>
    <row r="38" spans="1:5" s="18" customFormat="1" ht="16.899999999999999" customHeight="1" x14ac:dyDescent="0.2">
      <c r="A38" s="317" t="s">
        <v>359</v>
      </c>
      <c r="B38" s="300"/>
      <c r="C38" s="301" t="str">
        <f>IF(SUM(C30:C37)=0, "", SUM(C30:C37))</f>
        <v/>
      </c>
      <c r="D38" s="309" t="str">
        <f t="shared" ref="D38:E38" si="0">IF(SUM(D30:D37)=0, "", SUM(D30:D37))</f>
        <v/>
      </c>
      <c r="E38" s="310" t="str">
        <f t="shared" si="0"/>
        <v/>
      </c>
    </row>
    <row r="39" spans="1:5" s="18" customFormat="1" ht="16.899999999999999" customHeight="1" x14ac:dyDescent="0.2">
      <c r="A39" s="306" t="s">
        <v>360</v>
      </c>
      <c r="B39" s="298">
        <v>76</v>
      </c>
      <c r="C39" s="86"/>
      <c r="D39" s="327"/>
      <c r="E39" s="328"/>
    </row>
    <row r="40" spans="1:5" s="18" customFormat="1" ht="16.899999999999999" customHeight="1" x14ac:dyDescent="0.2">
      <c r="A40" s="304" t="s">
        <v>361</v>
      </c>
      <c r="B40" s="300">
        <v>80</v>
      </c>
      <c r="C40" s="88"/>
      <c r="D40" s="325"/>
      <c r="E40" s="326"/>
    </row>
    <row r="41" spans="1:5" s="18" customFormat="1" ht="16.899999999999999" customHeight="1" x14ac:dyDescent="0.2">
      <c r="A41" s="306" t="s">
        <v>362</v>
      </c>
      <c r="B41" s="298">
        <v>90</v>
      </c>
      <c r="C41" s="86"/>
      <c r="D41" s="327"/>
      <c r="E41" s="328"/>
    </row>
    <row r="42" spans="1:5" s="18" customFormat="1" ht="16.899999999999999" customHeight="1" x14ac:dyDescent="0.2">
      <c r="A42" s="317" t="s">
        <v>363</v>
      </c>
      <c r="B42" s="300"/>
      <c r="C42" s="301" t="str">
        <f>IF(SUM(C39:C41)=0, "", SUM(C39:C41))</f>
        <v/>
      </c>
      <c r="D42" s="309" t="str">
        <f t="shared" ref="D42:E42" si="1">IF(SUM(D39:D41)=0, "", SUM(D39:D41))</f>
        <v/>
      </c>
      <c r="E42" s="310" t="str">
        <f t="shared" si="1"/>
        <v/>
      </c>
    </row>
    <row r="43" spans="1:5" s="18" customFormat="1" ht="16.899999999999999" customHeight="1" thickBot="1" x14ac:dyDescent="0.25">
      <c r="A43" s="318" t="s">
        <v>367</v>
      </c>
      <c r="B43" s="319"/>
      <c r="C43" s="320" t="str">
        <f>IF(SUM(C42,C38,C29)=0, "", SUM(C29,C38,C42))</f>
        <v/>
      </c>
      <c r="D43" s="321" t="str">
        <f t="shared" ref="D43:E43" si="2">IF(SUM(D42,D38,D29)=0, "", SUM(D29,D38,D42))</f>
        <v/>
      </c>
      <c r="E43" s="322" t="str">
        <f t="shared" si="2"/>
        <v/>
      </c>
    </row>
    <row r="44" spans="1:5" ht="13.9" customHeight="1" thickTop="1" x14ac:dyDescent="0.2">
      <c r="A44" s="833" t="s">
        <v>3146</v>
      </c>
      <c r="B44" s="800"/>
      <c r="C44" s="800"/>
      <c r="D44" s="800"/>
      <c r="E44" s="801"/>
    </row>
    <row r="45" spans="1:5" ht="16.899999999999999" customHeight="1" x14ac:dyDescent="0.2">
      <c r="A45" s="834"/>
      <c r="B45" s="835"/>
      <c r="C45" s="835"/>
      <c r="D45" s="835"/>
      <c r="E45" s="836"/>
    </row>
    <row r="46" spans="1:5" ht="16.899999999999999" customHeight="1" x14ac:dyDescent="0.2">
      <c r="A46" s="834"/>
      <c r="B46" s="835"/>
      <c r="C46" s="835"/>
      <c r="D46" s="835"/>
      <c r="E46" s="836"/>
    </row>
    <row r="47" spans="1:5" ht="16.899999999999999" customHeight="1" x14ac:dyDescent="0.2">
      <c r="A47" s="834"/>
      <c r="B47" s="835"/>
      <c r="C47" s="835"/>
      <c r="D47" s="835"/>
      <c r="E47" s="836"/>
    </row>
    <row r="48" spans="1:5" ht="16.899999999999999" customHeight="1" thickBot="1" x14ac:dyDescent="0.25">
      <c r="A48" s="837"/>
      <c r="B48" s="838"/>
      <c r="C48" s="838"/>
      <c r="D48" s="838"/>
      <c r="E48" s="839"/>
    </row>
  </sheetData>
  <sheetProtection algorithmName="SHA-512" hashValue="Uvxj2jcsO/5qAfTMooIfYSJXLm2A3TshIc61gKH4clBNUozZE04TOZkvXN/ru+DCmFr5QYAYnl872i9xO0gQQw==" saltValue="RTvCfIMiJJzUAAoKRSmxLg==" spinCount="100000" sheet="1" objects="1" scenarios="1"/>
  <mergeCells count="5">
    <mergeCell ref="A1:E1"/>
    <mergeCell ref="A2:B2"/>
    <mergeCell ref="C2:E2"/>
    <mergeCell ref="A44:E44"/>
    <mergeCell ref="A45:E48"/>
  </mergeCells>
  <conditionalFormatting sqref="B25:B30">
    <cfRule type="cellIs" dxfId="3" priority="1" operator="equal">
      <formula>0</formula>
    </cfRule>
  </conditionalFormatting>
  <conditionalFormatting sqref="C7:E7 B20:B23 B32:B42">
    <cfRule type="cellIs" dxfId="2" priority="2" operator="equal">
      <formula>0</formula>
    </cfRule>
  </conditionalFormatting>
  <conditionalFormatting sqref="C43:E43">
    <cfRule type="cellIs" dxfId="1" priority="3"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17&amp;R&amp;"-,Regular"&amp;11
Revised 12/2023</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61D6-F21D-4337-A960-A090BFB07C55}">
  <dimension ref="A1:I95"/>
  <sheetViews>
    <sheetView view="pageLayout" zoomScaleNormal="100" workbookViewId="0">
      <selection sqref="A1:I1"/>
    </sheetView>
  </sheetViews>
  <sheetFormatPr defaultColWidth="2.7109375" defaultRowHeight="12.75" x14ac:dyDescent="0.2"/>
  <cols>
    <col min="1" max="1" width="13.140625" customWidth="1"/>
    <col min="2" max="9" width="11.140625" customWidth="1"/>
    <col min="10" max="16384" width="2.7109375" style="1"/>
  </cols>
  <sheetData>
    <row r="1" spans="1:9" s="24" customFormat="1" ht="28.5" customHeight="1" thickBot="1" x14ac:dyDescent="0.25">
      <c r="A1" s="609" t="s">
        <v>370</v>
      </c>
      <c r="B1" s="610"/>
      <c r="C1" s="610"/>
      <c r="D1" s="610"/>
      <c r="E1" s="610"/>
      <c r="F1" s="610"/>
      <c r="G1" s="610"/>
      <c r="H1" s="610"/>
      <c r="I1" s="630"/>
    </row>
    <row r="2" spans="1:9" customFormat="1" ht="16.149999999999999" customHeight="1" x14ac:dyDescent="0.25">
      <c r="A2" s="245"/>
      <c r="B2" s="246"/>
      <c r="C2" s="247"/>
      <c r="D2" s="247"/>
      <c r="E2" s="247" t="s">
        <v>371</v>
      </c>
      <c r="F2" s="247"/>
      <c r="G2" s="247"/>
      <c r="H2" s="247"/>
      <c r="I2" s="248"/>
    </row>
    <row r="3" spans="1:9" customFormat="1" ht="16.149999999999999" customHeight="1" x14ac:dyDescent="0.25">
      <c r="A3" s="249"/>
      <c r="B3" s="250"/>
      <c r="C3" s="251"/>
      <c r="D3" s="251" t="s">
        <v>379</v>
      </c>
      <c r="E3" s="251" t="s">
        <v>372</v>
      </c>
      <c r="F3" s="251" t="s">
        <v>379</v>
      </c>
      <c r="G3" s="251" t="s">
        <v>384</v>
      </c>
      <c r="H3" s="251" t="s">
        <v>411</v>
      </c>
      <c r="I3" s="264" t="s">
        <v>413</v>
      </c>
    </row>
    <row r="4" spans="1:9" customFormat="1" ht="16.149999999999999" customHeight="1" x14ac:dyDescent="0.25">
      <c r="A4" s="249" t="s">
        <v>13</v>
      </c>
      <c r="B4" s="250" t="s">
        <v>376</v>
      </c>
      <c r="C4" s="250" t="s">
        <v>378</v>
      </c>
      <c r="D4" s="251" t="s">
        <v>380</v>
      </c>
      <c r="E4" s="251" t="s">
        <v>373</v>
      </c>
      <c r="F4" s="251" t="s">
        <v>380</v>
      </c>
      <c r="G4" s="251" t="s">
        <v>385</v>
      </c>
      <c r="H4" s="251" t="s">
        <v>412</v>
      </c>
      <c r="I4" s="264" t="s">
        <v>414</v>
      </c>
    </row>
    <row r="5" spans="1:9" customFormat="1" ht="16.149999999999999" customHeight="1" x14ac:dyDescent="0.25">
      <c r="A5" s="249"/>
      <c r="B5" s="250" t="s">
        <v>377</v>
      </c>
      <c r="C5" s="250" t="s">
        <v>377</v>
      </c>
      <c r="D5" s="251" t="s">
        <v>381</v>
      </c>
      <c r="E5" s="251" t="s">
        <v>374</v>
      </c>
      <c r="F5" s="251" t="s">
        <v>382</v>
      </c>
      <c r="G5" s="251" t="s">
        <v>410</v>
      </c>
      <c r="H5" s="251" t="s">
        <v>380</v>
      </c>
      <c r="I5" s="264" t="s">
        <v>380</v>
      </c>
    </row>
    <row r="6" spans="1:9" customFormat="1" ht="16.149999999999999" customHeight="1" x14ac:dyDescent="0.25">
      <c r="A6" s="249"/>
      <c r="B6" s="250"/>
      <c r="C6" s="250"/>
      <c r="D6" s="251"/>
      <c r="E6" s="251" t="s">
        <v>375</v>
      </c>
      <c r="F6" s="251" t="s">
        <v>383</v>
      </c>
      <c r="G6" s="251"/>
      <c r="H6" s="251"/>
      <c r="I6" s="264"/>
    </row>
    <row r="7" spans="1:9" customFormat="1" ht="16.149999999999999" customHeight="1" x14ac:dyDescent="0.25">
      <c r="A7" s="249"/>
      <c r="B7" s="250"/>
      <c r="C7" s="251"/>
      <c r="D7" s="251"/>
      <c r="E7" s="251"/>
      <c r="F7" s="251"/>
      <c r="G7" s="251"/>
      <c r="H7" s="251"/>
      <c r="I7" s="264"/>
    </row>
    <row r="8" spans="1:9" customFormat="1" ht="16.149999999999999" customHeight="1" x14ac:dyDescent="0.2">
      <c r="A8" s="262" t="s">
        <v>386</v>
      </c>
      <c r="B8" s="204"/>
      <c r="C8" s="204"/>
      <c r="D8" s="204"/>
      <c r="E8" s="204"/>
      <c r="F8" s="204"/>
      <c r="G8" s="204"/>
      <c r="H8" s="204"/>
      <c r="I8" s="192"/>
    </row>
    <row r="9" spans="1:9" customFormat="1" ht="16.149999999999999" customHeight="1" x14ac:dyDescent="0.2">
      <c r="A9" s="257" t="s">
        <v>387</v>
      </c>
      <c r="B9" s="205"/>
      <c r="C9" s="205"/>
      <c r="D9" s="205"/>
      <c r="E9" s="205"/>
      <c r="F9" s="205"/>
      <c r="G9" s="205"/>
      <c r="H9" s="205"/>
      <c r="I9" s="194"/>
    </row>
    <row r="10" spans="1:9" customFormat="1" ht="16.149999999999999" customHeight="1" x14ac:dyDescent="0.2">
      <c r="A10" s="263" t="s">
        <v>388</v>
      </c>
      <c r="B10" s="206"/>
      <c r="C10" s="206"/>
      <c r="D10" s="206"/>
      <c r="E10" s="206"/>
      <c r="F10" s="206"/>
      <c r="G10" s="206"/>
      <c r="H10" s="206"/>
      <c r="I10" s="196"/>
    </row>
    <row r="11" spans="1:9" customFormat="1" ht="16.149999999999999" customHeight="1" x14ac:dyDescent="0.2">
      <c r="A11" s="257" t="s">
        <v>389</v>
      </c>
      <c r="B11" s="205"/>
      <c r="C11" s="205"/>
      <c r="D11" s="205"/>
      <c r="E11" s="205"/>
      <c r="F11" s="205"/>
      <c r="G11" s="205"/>
      <c r="H11" s="205"/>
      <c r="I11" s="194"/>
    </row>
    <row r="12" spans="1:9" customFormat="1" ht="16.149999999999999" customHeight="1" x14ac:dyDescent="0.2">
      <c r="A12" s="263" t="s">
        <v>390</v>
      </c>
      <c r="B12" s="206"/>
      <c r="C12" s="206"/>
      <c r="D12" s="206"/>
      <c r="E12" s="206"/>
      <c r="F12" s="206"/>
      <c r="G12" s="206"/>
      <c r="H12" s="206"/>
      <c r="I12" s="196"/>
    </row>
    <row r="13" spans="1:9" customFormat="1" ht="16.149999999999999" customHeight="1" x14ac:dyDescent="0.2">
      <c r="A13" s="257" t="s">
        <v>391</v>
      </c>
      <c r="B13" s="205"/>
      <c r="C13" s="205"/>
      <c r="D13" s="205"/>
      <c r="E13" s="205"/>
      <c r="F13" s="205"/>
      <c r="G13" s="205"/>
      <c r="H13" s="205"/>
      <c r="I13" s="194"/>
    </row>
    <row r="14" spans="1:9" customFormat="1" ht="16.149999999999999" customHeight="1" x14ac:dyDescent="0.2">
      <c r="A14" s="263" t="s">
        <v>392</v>
      </c>
      <c r="B14" s="206"/>
      <c r="C14" s="206"/>
      <c r="D14" s="206"/>
      <c r="E14" s="206"/>
      <c r="F14" s="206"/>
      <c r="G14" s="206"/>
      <c r="H14" s="206"/>
      <c r="I14" s="196"/>
    </row>
    <row r="15" spans="1:9" customFormat="1" ht="16.149999999999999" customHeight="1" x14ac:dyDescent="0.2">
      <c r="A15" s="257" t="s">
        <v>393</v>
      </c>
      <c r="B15" s="205"/>
      <c r="C15" s="205"/>
      <c r="D15" s="205"/>
      <c r="E15" s="205"/>
      <c r="F15" s="205"/>
      <c r="G15" s="205"/>
      <c r="H15" s="205"/>
      <c r="I15" s="194"/>
    </row>
    <row r="16" spans="1:9" customFormat="1" ht="16.149999999999999" customHeight="1" x14ac:dyDescent="0.2">
      <c r="A16" s="263" t="s">
        <v>394</v>
      </c>
      <c r="B16" s="206"/>
      <c r="C16" s="206"/>
      <c r="D16" s="206"/>
      <c r="E16" s="206"/>
      <c r="F16" s="206"/>
      <c r="G16" s="206"/>
      <c r="H16" s="206"/>
      <c r="I16" s="196"/>
    </row>
    <row r="17" spans="1:9" customFormat="1" ht="16.149999999999999" customHeight="1" x14ac:dyDescent="0.2">
      <c r="A17" s="257" t="s">
        <v>395</v>
      </c>
      <c r="B17" s="205"/>
      <c r="C17" s="205"/>
      <c r="D17" s="205"/>
      <c r="E17" s="205"/>
      <c r="F17" s="205"/>
      <c r="G17" s="205"/>
      <c r="H17" s="205"/>
      <c r="I17" s="194"/>
    </row>
    <row r="18" spans="1:9" customFormat="1" ht="16.149999999999999" customHeight="1" x14ac:dyDescent="0.2">
      <c r="A18" s="263" t="s">
        <v>396</v>
      </c>
      <c r="B18" s="206"/>
      <c r="C18" s="206"/>
      <c r="D18" s="206"/>
      <c r="E18" s="206"/>
      <c r="F18" s="206"/>
      <c r="G18" s="206"/>
      <c r="H18" s="206"/>
      <c r="I18" s="196"/>
    </row>
    <row r="19" spans="1:9" customFormat="1" ht="16.149999999999999" customHeight="1" x14ac:dyDescent="0.2">
      <c r="A19" s="257" t="s">
        <v>94</v>
      </c>
      <c r="B19" s="205"/>
      <c r="C19" s="205"/>
      <c r="D19" s="205"/>
      <c r="E19" s="205"/>
      <c r="F19" s="205"/>
      <c r="G19" s="205"/>
      <c r="H19" s="205"/>
      <c r="I19" s="194"/>
    </row>
    <row r="20" spans="1:9" customFormat="1" ht="16.149999999999999" customHeight="1" x14ac:dyDescent="0.2">
      <c r="A20" s="263" t="s">
        <v>397</v>
      </c>
      <c r="B20" s="206"/>
      <c r="C20" s="206"/>
      <c r="D20" s="206"/>
      <c r="E20" s="206"/>
      <c r="F20" s="206"/>
      <c r="G20" s="206"/>
      <c r="H20" s="206"/>
      <c r="I20" s="196"/>
    </row>
    <row r="21" spans="1:9" customFormat="1" ht="16.149999999999999" customHeight="1" x14ac:dyDescent="0.2">
      <c r="A21" s="257" t="s">
        <v>398</v>
      </c>
      <c r="B21" s="205"/>
      <c r="C21" s="205"/>
      <c r="D21" s="205"/>
      <c r="E21" s="205"/>
      <c r="F21" s="205"/>
      <c r="G21" s="205"/>
      <c r="H21" s="205"/>
      <c r="I21" s="194"/>
    </row>
    <row r="22" spans="1:9" customFormat="1" ht="16.149999999999999" customHeight="1" x14ac:dyDescent="0.2">
      <c r="A22" s="263" t="s">
        <v>399</v>
      </c>
      <c r="B22" s="206"/>
      <c r="C22" s="206"/>
      <c r="D22" s="206"/>
      <c r="E22" s="206"/>
      <c r="F22" s="206"/>
      <c r="G22" s="206"/>
      <c r="H22" s="206"/>
      <c r="I22" s="196"/>
    </row>
    <row r="23" spans="1:9" customFormat="1" ht="16.149999999999999" customHeight="1" x14ac:dyDescent="0.2">
      <c r="A23" s="257" t="s">
        <v>400</v>
      </c>
      <c r="B23" s="205"/>
      <c r="C23" s="205"/>
      <c r="D23" s="205"/>
      <c r="E23" s="205"/>
      <c r="F23" s="205"/>
      <c r="G23" s="205"/>
      <c r="H23" s="205"/>
      <c r="I23" s="194"/>
    </row>
    <row r="24" spans="1:9" customFormat="1" ht="16.149999999999999" customHeight="1" x14ac:dyDescent="0.2">
      <c r="A24" s="263" t="s">
        <v>401</v>
      </c>
      <c r="B24" s="206"/>
      <c r="C24" s="206"/>
      <c r="D24" s="206"/>
      <c r="E24" s="206"/>
      <c r="F24" s="206"/>
      <c r="G24" s="206"/>
      <c r="H24" s="206"/>
      <c r="I24" s="196"/>
    </row>
    <row r="25" spans="1:9" customFormat="1" ht="16.149999999999999" customHeight="1" x14ac:dyDescent="0.2">
      <c r="A25" s="257" t="s">
        <v>402</v>
      </c>
      <c r="B25" s="205"/>
      <c r="C25" s="205"/>
      <c r="D25" s="205"/>
      <c r="E25" s="205"/>
      <c r="F25" s="205"/>
      <c r="G25" s="205"/>
      <c r="H25" s="205"/>
      <c r="I25" s="194"/>
    </row>
    <row r="26" spans="1:9" customFormat="1" ht="16.149999999999999" customHeight="1" x14ac:dyDescent="0.2">
      <c r="A26" s="263" t="s">
        <v>403</v>
      </c>
      <c r="B26" s="206"/>
      <c r="C26" s="206"/>
      <c r="D26" s="206"/>
      <c r="E26" s="206"/>
      <c r="F26" s="206"/>
      <c r="G26" s="206"/>
      <c r="H26" s="206"/>
      <c r="I26" s="196"/>
    </row>
    <row r="27" spans="1:9" customFormat="1" ht="16.149999999999999" customHeight="1" x14ac:dyDescent="0.2">
      <c r="A27" s="257" t="s">
        <v>404</v>
      </c>
      <c r="B27" s="205"/>
      <c r="C27" s="205"/>
      <c r="D27" s="205"/>
      <c r="E27" s="205"/>
      <c r="F27" s="205"/>
      <c r="G27" s="205"/>
      <c r="H27" s="205"/>
      <c r="I27" s="194"/>
    </row>
    <row r="28" spans="1:9" customFormat="1" ht="16.149999999999999" customHeight="1" x14ac:dyDescent="0.2">
      <c r="A28" s="263" t="s">
        <v>405</v>
      </c>
      <c r="B28" s="206"/>
      <c r="C28" s="206"/>
      <c r="D28" s="206"/>
      <c r="E28" s="206"/>
      <c r="F28" s="206"/>
      <c r="G28" s="206"/>
      <c r="H28" s="206"/>
      <c r="I28" s="196"/>
    </row>
    <row r="29" spans="1:9" customFormat="1" ht="16.149999999999999" customHeight="1" x14ac:dyDescent="0.2">
      <c r="A29" s="257" t="s">
        <v>406</v>
      </c>
      <c r="B29" s="205"/>
      <c r="C29" s="205"/>
      <c r="D29" s="205"/>
      <c r="E29" s="205"/>
      <c r="F29" s="205"/>
      <c r="G29" s="205"/>
      <c r="H29" s="205"/>
      <c r="I29" s="194"/>
    </row>
    <row r="30" spans="1:9" customFormat="1" ht="16.149999999999999" customHeight="1" x14ac:dyDescent="0.2">
      <c r="A30" s="263" t="s">
        <v>407</v>
      </c>
      <c r="B30" s="206"/>
      <c r="C30" s="206"/>
      <c r="D30" s="206"/>
      <c r="E30" s="206"/>
      <c r="F30" s="206"/>
      <c r="G30" s="206"/>
      <c r="H30" s="206"/>
      <c r="I30" s="196"/>
    </row>
    <row r="31" spans="1:9" customFormat="1" ht="16.149999999999999" customHeight="1" x14ac:dyDescent="0.2">
      <c r="A31" s="257" t="s">
        <v>408</v>
      </c>
      <c r="B31" s="205"/>
      <c r="C31" s="205"/>
      <c r="D31" s="205"/>
      <c r="E31" s="205"/>
      <c r="F31" s="205"/>
      <c r="G31" s="205"/>
      <c r="H31" s="205"/>
      <c r="I31" s="194"/>
    </row>
    <row r="32" spans="1:9" customFormat="1" ht="16.149999999999999" customHeight="1" thickBot="1" x14ac:dyDescent="0.25">
      <c r="A32" s="281" t="s">
        <v>409</v>
      </c>
      <c r="B32" s="207"/>
      <c r="C32" s="207"/>
      <c r="D32" s="207"/>
      <c r="E32" s="207"/>
      <c r="F32" s="207"/>
      <c r="G32" s="207"/>
      <c r="H32" s="207"/>
      <c r="I32" s="285"/>
    </row>
    <row r="33" spans="1:9" ht="13.15" customHeight="1" thickTop="1" x14ac:dyDescent="0.2">
      <c r="A33" s="799" t="s">
        <v>3146</v>
      </c>
      <c r="B33" s="800"/>
      <c r="C33" s="800"/>
      <c r="D33" s="800"/>
      <c r="E33" s="800"/>
      <c r="F33" s="800"/>
      <c r="G33" s="800"/>
      <c r="H33" s="800"/>
      <c r="I33" s="801"/>
    </row>
    <row r="34" spans="1:9" ht="16.149999999999999" customHeight="1" x14ac:dyDescent="0.2">
      <c r="A34" s="805"/>
      <c r="B34" s="806"/>
      <c r="C34" s="806"/>
      <c r="D34" s="806"/>
      <c r="E34" s="806"/>
      <c r="F34" s="806"/>
      <c r="G34" s="806"/>
      <c r="H34" s="806"/>
      <c r="I34" s="807"/>
    </row>
    <row r="35" spans="1:9" ht="16.149999999999999" customHeight="1" x14ac:dyDescent="0.2">
      <c r="A35" s="805"/>
      <c r="B35" s="806"/>
      <c r="C35" s="806"/>
      <c r="D35" s="806"/>
      <c r="E35" s="806"/>
      <c r="F35" s="806"/>
      <c r="G35" s="806"/>
      <c r="H35" s="806"/>
      <c r="I35" s="807"/>
    </row>
    <row r="36" spans="1:9" ht="16.149999999999999" customHeight="1" x14ac:dyDescent="0.2">
      <c r="A36" s="805"/>
      <c r="B36" s="806"/>
      <c r="C36" s="806"/>
      <c r="D36" s="806"/>
      <c r="E36" s="806"/>
      <c r="F36" s="806"/>
      <c r="G36" s="806"/>
      <c r="H36" s="806"/>
      <c r="I36" s="807"/>
    </row>
    <row r="37" spans="1:9" ht="16.149999999999999" customHeight="1" x14ac:dyDescent="0.2">
      <c r="A37" s="805"/>
      <c r="B37" s="806"/>
      <c r="C37" s="806"/>
      <c r="D37" s="806"/>
      <c r="E37" s="806"/>
      <c r="F37" s="806"/>
      <c r="G37" s="806"/>
      <c r="H37" s="806"/>
      <c r="I37" s="807"/>
    </row>
    <row r="38" spans="1:9" ht="16.149999999999999" customHeight="1" x14ac:dyDescent="0.2">
      <c r="A38" s="805"/>
      <c r="B38" s="806"/>
      <c r="C38" s="806"/>
      <c r="D38" s="806"/>
      <c r="E38" s="806"/>
      <c r="F38" s="806"/>
      <c r="G38" s="806"/>
      <c r="H38" s="806"/>
      <c r="I38" s="807"/>
    </row>
    <row r="39" spans="1:9" ht="16.149999999999999" customHeight="1" x14ac:dyDescent="0.2">
      <c r="A39" s="805"/>
      <c r="B39" s="806"/>
      <c r="C39" s="806"/>
      <c r="D39" s="806"/>
      <c r="E39" s="806"/>
      <c r="F39" s="806"/>
      <c r="G39" s="806"/>
      <c r="H39" s="806"/>
      <c r="I39" s="807"/>
    </row>
    <row r="40" spans="1:9" ht="16.149999999999999" customHeight="1" x14ac:dyDescent="0.2">
      <c r="A40" s="805"/>
      <c r="B40" s="806"/>
      <c r="C40" s="806"/>
      <c r="D40" s="806"/>
      <c r="E40" s="806"/>
      <c r="F40" s="806"/>
      <c r="G40" s="806"/>
      <c r="H40" s="806"/>
      <c r="I40" s="807"/>
    </row>
    <row r="41" spans="1:9" ht="16.149999999999999" customHeight="1" x14ac:dyDescent="0.2">
      <c r="A41" s="805"/>
      <c r="B41" s="806"/>
      <c r="C41" s="806"/>
      <c r="D41" s="806"/>
      <c r="E41" s="806"/>
      <c r="F41" s="806"/>
      <c r="G41" s="806"/>
      <c r="H41" s="806"/>
      <c r="I41" s="807"/>
    </row>
    <row r="42" spans="1:9" ht="16.149999999999999" customHeight="1" x14ac:dyDescent="0.2">
      <c r="A42" s="805"/>
      <c r="B42" s="806"/>
      <c r="C42" s="806"/>
      <c r="D42" s="806"/>
      <c r="E42" s="806"/>
      <c r="F42" s="806"/>
      <c r="G42" s="806"/>
      <c r="H42" s="806"/>
      <c r="I42" s="807"/>
    </row>
    <row r="43" spans="1:9" ht="16.149999999999999" customHeight="1" x14ac:dyDescent="0.2">
      <c r="A43" s="805"/>
      <c r="B43" s="806"/>
      <c r="C43" s="806"/>
      <c r="D43" s="806"/>
      <c r="E43" s="806"/>
      <c r="F43" s="806"/>
      <c r="G43" s="806"/>
      <c r="H43" s="806"/>
      <c r="I43" s="807"/>
    </row>
    <row r="44" spans="1:9" ht="16.149999999999999" customHeight="1" x14ac:dyDescent="0.2">
      <c r="A44" s="805"/>
      <c r="B44" s="806"/>
      <c r="C44" s="806"/>
      <c r="D44" s="806"/>
      <c r="E44" s="806"/>
      <c r="F44" s="806"/>
      <c r="G44" s="806"/>
      <c r="H44" s="806"/>
      <c r="I44" s="807"/>
    </row>
    <row r="45" spans="1:9" ht="16.149999999999999" customHeight="1" x14ac:dyDescent="0.2">
      <c r="A45" s="805"/>
      <c r="B45" s="806"/>
      <c r="C45" s="806"/>
      <c r="D45" s="806"/>
      <c r="E45" s="806"/>
      <c r="F45" s="806"/>
      <c r="G45" s="806"/>
      <c r="H45" s="806"/>
      <c r="I45" s="807"/>
    </row>
    <row r="46" spans="1:9" ht="16.149999999999999" customHeight="1" x14ac:dyDescent="0.2">
      <c r="A46" s="805"/>
      <c r="B46" s="806"/>
      <c r="C46" s="806"/>
      <c r="D46" s="806"/>
      <c r="E46" s="806"/>
      <c r="F46" s="806"/>
      <c r="G46" s="806"/>
      <c r="H46" s="806"/>
      <c r="I46" s="807"/>
    </row>
    <row r="47" spans="1:9" ht="16.149999999999999" customHeight="1" x14ac:dyDescent="0.2">
      <c r="A47" s="805"/>
      <c r="B47" s="806"/>
      <c r="C47" s="806"/>
      <c r="D47" s="806"/>
      <c r="E47" s="806"/>
      <c r="F47" s="806"/>
      <c r="G47" s="806"/>
      <c r="H47" s="806"/>
      <c r="I47" s="807"/>
    </row>
    <row r="48" spans="1:9" ht="16.149999999999999" customHeight="1" x14ac:dyDescent="0.2">
      <c r="A48" s="805"/>
      <c r="B48" s="806"/>
      <c r="C48" s="806"/>
      <c r="D48" s="806"/>
      <c r="E48" s="806"/>
      <c r="F48" s="806"/>
      <c r="G48" s="806"/>
      <c r="H48" s="806"/>
      <c r="I48" s="807"/>
    </row>
    <row r="49" spans="1:9" ht="16.149999999999999" customHeight="1" x14ac:dyDescent="0.2">
      <c r="A49" s="805"/>
      <c r="B49" s="806"/>
      <c r="C49" s="806"/>
      <c r="D49" s="806"/>
      <c r="E49" s="806"/>
      <c r="F49" s="806"/>
      <c r="G49" s="806"/>
      <c r="H49" s="806"/>
      <c r="I49" s="807"/>
    </row>
    <row r="50" spans="1:9" ht="16.149999999999999" customHeight="1" thickBot="1" x14ac:dyDescent="0.25">
      <c r="A50" s="808"/>
      <c r="B50" s="809"/>
      <c r="C50" s="809"/>
      <c r="D50" s="809"/>
      <c r="E50" s="809"/>
      <c r="F50" s="809"/>
      <c r="G50" s="809"/>
      <c r="H50" s="809"/>
      <c r="I50" s="810"/>
    </row>
    <row r="51" spans="1:9" x14ac:dyDescent="0.2">
      <c r="A51" s="19"/>
      <c r="B51" s="19"/>
      <c r="C51" s="19"/>
      <c r="D51" s="19"/>
      <c r="E51" s="19"/>
      <c r="F51" s="19"/>
      <c r="G51" s="19"/>
      <c r="H51" s="19"/>
      <c r="I51" s="19"/>
    </row>
    <row r="52" spans="1:9" x14ac:dyDescent="0.2">
      <c r="A52" s="19"/>
      <c r="B52" s="19"/>
      <c r="C52" s="19"/>
      <c r="D52" s="19"/>
      <c r="E52" s="19"/>
      <c r="F52" s="19"/>
      <c r="G52" s="19"/>
      <c r="H52" s="19"/>
      <c r="I52" s="19"/>
    </row>
    <row r="53" spans="1:9" x14ac:dyDescent="0.2">
      <c r="A53" s="19"/>
      <c r="B53" s="19"/>
      <c r="C53" s="19"/>
      <c r="D53" s="19"/>
      <c r="E53" s="19"/>
      <c r="F53" s="19"/>
      <c r="G53" s="19"/>
      <c r="H53" s="19"/>
      <c r="I53" s="19"/>
    </row>
    <row r="54" spans="1:9" x14ac:dyDescent="0.2">
      <c r="A54" s="19"/>
      <c r="B54" s="19"/>
      <c r="C54" s="19"/>
      <c r="D54" s="19"/>
      <c r="E54" s="19"/>
      <c r="F54" s="19"/>
      <c r="G54" s="19"/>
      <c r="H54" s="19"/>
      <c r="I54" s="19"/>
    </row>
    <row r="55" spans="1:9" x14ac:dyDescent="0.2">
      <c r="A55" s="19"/>
      <c r="B55" s="19"/>
      <c r="C55" s="19"/>
      <c r="D55" s="19"/>
      <c r="E55" s="19"/>
      <c r="F55" s="19"/>
      <c r="G55" s="19"/>
      <c r="H55" s="19"/>
      <c r="I55" s="19"/>
    </row>
    <row r="56" spans="1:9" x14ac:dyDescent="0.2">
      <c r="A56" s="19"/>
      <c r="B56" s="19"/>
      <c r="C56" s="19"/>
      <c r="D56" s="19"/>
      <c r="E56" s="19"/>
      <c r="F56" s="19"/>
      <c r="G56" s="19"/>
      <c r="H56" s="19"/>
      <c r="I56" s="19"/>
    </row>
    <row r="57" spans="1:9" x14ac:dyDescent="0.2">
      <c r="A57" s="19"/>
      <c r="B57" s="19"/>
      <c r="C57" s="19"/>
      <c r="D57" s="19"/>
      <c r="E57" s="19"/>
      <c r="F57" s="19"/>
      <c r="G57" s="19"/>
      <c r="H57" s="19"/>
      <c r="I57" s="19"/>
    </row>
    <row r="58" spans="1:9" x14ac:dyDescent="0.2">
      <c r="A58" s="19"/>
      <c r="B58" s="19"/>
      <c r="C58" s="19"/>
      <c r="D58" s="19"/>
      <c r="E58" s="19"/>
      <c r="F58" s="19"/>
      <c r="G58" s="19"/>
      <c r="H58" s="19"/>
      <c r="I58" s="19"/>
    </row>
    <row r="59" spans="1:9" x14ac:dyDescent="0.2">
      <c r="A59" s="19"/>
      <c r="B59" s="19"/>
      <c r="C59" s="19"/>
      <c r="D59" s="19"/>
      <c r="E59" s="19"/>
      <c r="F59" s="19"/>
      <c r="G59" s="19"/>
      <c r="H59" s="19"/>
      <c r="I59" s="19"/>
    </row>
    <row r="60" spans="1:9" x14ac:dyDescent="0.2">
      <c r="A60" s="19"/>
      <c r="B60" s="19"/>
      <c r="C60" s="19"/>
      <c r="D60" s="19"/>
      <c r="E60" s="19"/>
      <c r="F60" s="19"/>
      <c r="G60" s="19"/>
      <c r="H60" s="19"/>
      <c r="I60" s="19"/>
    </row>
    <row r="61" spans="1:9" x14ac:dyDescent="0.2">
      <c r="A61" s="19"/>
      <c r="B61" s="19"/>
      <c r="C61" s="19"/>
      <c r="D61" s="19"/>
      <c r="E61" s="19"/>
      <c r="F61" s="19"/>
      <c r="G61" s="19"/>
      <c r="H61" s="19"/>
      <c r="I61" s="19"/>
    </row>
    <row r="62" spans="1:9" x14ac:dyDescent="0.2">
      <c r="A62" s="19"/>
      <c r="B62" s="19"/>
      <c r="C62" s="19"/>
      <c r="D62" s="19"/>
      <c r="E62" s="19"/>
      <c r="F62" s="19"/>
      <c r="G62" s="19"/>
      <c r="H62" s="19"/>
      <c r="I62" s="19"/>
    </row>
    <row r="63" spans="1:9" x14ac:dyDescent="0.2">
      <c r="A63" s="19"/>
      <c r="B63" s="19"/>
      <c r="C63" s="19"/>
      <c r="D63" s="19"/>
      <c r="E63" s="19"/>
      <c r="F63" s="19"/>
      <c r="G63" s="19"/>
      <c r="H63" s="19"/>
      <c r="I63" s="19"/>
    </row>
    <row r="64" spans="1:9" x14ac:dyDescent="0.2">
      <c r="A64" s="19"/>
      <c r="B64" s="19"/>
      <c r="C64" s="19"/>
      <c r="D64" s="19"/>
      <c r="E64" s="19"/>
      <c r="F64" s="19"/>
      <c r="G64" s="19"/>
      <c r="H64" s="19"/>
      <c r="I64" s="19"/>
    </row>
    <row r="65" spans="1:9" x14ac:dyDescent="0.2">
      <c r="A65" s="19"/>
      <c r="B65" s="19"/>
      <c r="C65" s="19"/>
      <c r="D65" s="19"/>
      <c r="E65" s="19"/>
      <c r="F65" s="19"/>
      <c r="G65" s="19"/>
      <c r="H65" s="19"/>
      <c r="I65" s="19"/>
    </row>
    <row r="66" spans="1:9" x14ac:dyDescent="0.2">
      <c r="A66" s="19"/>
      <c r="B66" s="19"/>
      <c r="C66" s="19"/>
      <c r="D66" s="19"/>
      <c r="E66" s="19"/>
      <c r="F66" s="19"/>
      <c r="G66" s="19"/>
      <c r="H66" s="19"/>
      <c r="I66" s="19"/>
    </row>
    <row r="67" spans="1:9" x14ac:dyDescent="0.2">
      <c r="A67" s="19"/>
      <c r="B67" s="19"/>
      <c r="C67" s="19"/>
      <c r="D67" s="19"/>
      <c r="E67" s="19"/>
      <c r="F67" s="19"/>
      <c r="G67" s="19"/>
      <c r="H67" s="19"/>
      <c r="I67" s="19"/>
    </row>
    <row r="68" spans="1:9" x14ac:dyDescent="0.2">
      <c r="A68" s="19"/>
      <c r="B68" s="19"/>
      <c r="C68" s="19"/>
      <c r="D68" s="19"/>
      <c r="E68" s="19"/>
      <c r="F68" s="19"/>
      <c r="G68" s="19"/>
      <c r="H68" s="19"/>
      <c r="I68" s="19"/>
    </row>
    <row r="69" spans="1:9" x14ac:dyDescent="0.2">
      <c r="A69" s="19"/>
      <c r="B69" s="19"/>
      <c r="C69" s="19"/>
      <c r="D69" s="19"/>
      <c r="E69" s="19"/>
      <c r="F69" s="19"/>
      <c r="G69" s="19"/>
      <c r="H69" s="19"/>
      <c r="I69" s="19"/>
    </row>
    <row r="70" spans="1:9" x14ac:dyDescent="0.2">
      <c r="A70" s="19"/>
      <c r="B70" s="19"/>
      <c r="C70" s="19"/>
      <c r="D70" s="19"/>
      <c r="E70" s="19"/>
      <c r="F70" s="19"/>
      <c r="G70" s="19"/>
      <c r="H70" s="19"/>
      <c r="I70" s="19"/>
    </row>
    <row r="71" spans="1:9" x14ac:dyDescent="0.2">
      <c r="A71" s="19"/>
      <c r="B71" s="19"/>
      <c r="C71" s="19"/>
      <c r="D71" s="19"/>
      <c r="E71" s="19"/>
      <c r="F71" s="19"/>
      <c r="G71" s="19"/>
      <c r="H71" s="19"/>
      <c r="I71" s="19"/>
    </row>
    <row r="72" spans="1:9" x14ac:dyDescent="0.2">
      <c r="A72" s="19"/>
      <c r="B72" s="19"/>
      <c r="C72" s="19"/>
      <c r="D72" s="19"/>
      <c r="E72" s="19"/>
      <c r="F72" s="19"/>
      <c r="G72" s="19"/>
      <c r="H72" s="19"/>
      <c r="I72" s="19"/>
    </row>
    <row r="73" spans="1:9" x14ac:dyDescent="0.2">
      <c r="A73" s="19"/>
      <c r="B73" s="19"/>
      <c r="C73" s="19"/>
      <c r="D73" s="19"/>
      <c r="E73" s="19"/>
      <c r="F73" s="19"/>
      <c r="G73" s="19"/>
      <c r="H73" s="19"/>
      <c r="I73" s="19"/>
    </row>
    <row r="74" spans="1:9" x14ac:dyDescent="0.2">
      <c r="A74" s="19"/>
      <c r="B74" s="19"/>
      <c r="C74" s="19"/>
      <c r="D74" s="19"/>
      <c r="E74" s="19"/>
      <c r="F74" s="19"/>
      <c r="G74" s="19"/>
      <c r="H74" s="19"/>
      <c r="I74" s="19"/>
    </row>
    <row r="75" spans="1:9" x14ac:dyDescent="0.2">
      <c r="A75" s="19"/>
      <c r="B75" s="19"/>
      <c r="C75" s="19"/>
      <c r="D75" s="19"/>
      <c r="E75" s="19"/>
      <c r="F75" s="19"/>
      <c r="G75" s="19"/>
      <c r="H75" s="19"/>
      <c r="I75" s="19"/>
    </row>
    <row r="76" spans="1:9" x14ac:dyDescent="0.2">
      <c r="A76" s="19"/>
      <c r="B76" s="19"/>
      <c r="C76" s="19"/>
      <c r="D76" s="19"/>
      <c r="E76" s="19"/>
      <c r="F76" s="19"/>
      <c r="G76" s="19"/>
      <c r="H76" s="19"/>
      <c r="I76" s="19"/>
    </row>
    <row r="77" spans="1:9" x14ac:dyDescent="0.2">
      <c r="A77" s="19"/>
      <c r="B77" s="19"/>
      <c r="C77" s="19"/>
      <c r="D77" s="19"/>
      <c r="E77" s="19"/>
      <c r="F77" s="19"/>
      <c r="G77" s="19"/>
      <c r="H77" s="19"/>
      <c r="I77" s="19"/>
    </row>
    <row r="78" spans="1:9" x14ac:dyDescent="0.2">
      <c r="A78" s="19"/>
      <c r="B78" s="19"/>
      <c r="C78" s="19"/>
      <c r="D78" s="19"/>
      <c r="E78" s="19"/>
      <c r="F78" s="19"/>
      <c r="G78" s="19"/>
      <c r="H78" s="19"/>
      <c r="I78" s="19"/>
    </row>
    <row r="79" spans="1:9" x14ac:dyDescent="0.2">
      <c r="A79" s="19"/>
      <c r="B79" s="19"/>
      <c r="C79" s="19"/>
      <c r="D79" s="19"/>
      <c r="E79" s="19"/>
      <c r="F79" s="19"/>
      <c r="G79" s="19"/>
      <c r="H79" s="19"/>
      <c r="I79" s="19"/>
    </row>
    <row r="80" spans="1:9" x14ac:dyDescent="0.2">
      <c r="A80" s="19"/>
      <c r="B80" s="19"/>
      <c r="C80" s="19"/>
      <c r="D80" s="19"/>
      <c r="E80" s="19"/>
      <c r="F80" s="19"/>
      <c r="G80" s="19"/>
      <c r="H80" s="19"/>
      <c r="I80" s="19"/>
    </row>
    <row r="81" spans="1:9" x14ac:dyDescent="0.2">
      <c r="A81" s="19"/>
      <c r="B81" s="19"/>
      <c r="C81" s="19"/>
      <c r="D81" s="19"/>
      <c r="E81" s="19"/>
      <c r="F81" s="19"/>
      <c r="G81" s="19"/>
      <c r="H81" s="19"/>
      <c r="I81" s="19"/>
    </row>
    <row r="82" spans="1:9" x14ac:dyDescent="0.2">
      <c r="A82" s="19"/>
      <c r="B82" s="19"/>
      <c r="C82" s="19"/>
      <c r="D82" s="19"/>
      <c r="E82" s="19"/>
      <c r="F82" s="19"/>
      <c r="G82" s="19"/>
      <c r="H82" s="19"/>
      <c r="I82" s="19"/>
    </row>
    <row r="83" spans="1:9" x14ac:dyDescent="0.2">
      <c r="A83" s="19"/>
      <c r="B83" s="19"/>
      <c r="C83" s="19"/>
      <c r="D83" s="19"/>
      <c r="E83" s="19"/>
      <c r="F83" s="19"/>
      <c r="G83" s="19"/>
      <c r="H83" s="19"/>
      <c r="I83" s="19"/>
    </row>
    <row r="84" spans="1:9" x14ac:dyDescent="0.2">
      <c r="A84" s="19"/>
      <c r="B84" s="19"/>
      <c r="C84" s="19"/>
      <c r="D84" s="19"/>
      <c r="E84" s="19"/>
      <c r="F84" s="19"/>
      <c r="G84" s="19"/>
      <c r="H84" s="19"/>
      <c r="I84" s="19"/>
    </row>
    <row r="85" spans="1:9" x14ac:dyDescent="0.2">
      <c r="A85" s="19"/>
      <c r="B85" s="19"/>
      <c r="C85" s="19"/>
      <c r="D85" s="19"/>
      <c r="E85" s="19"/>
      <c r="F85" s="19"/>
      <c r="G85" s="19"/>
      <c r="H85" s="19"/>
      <c r="I85" s="19"/>
    </row>
    <row r="86" spans="1:9" x14ac:dyDescent="0.2">
      <c r="A86" s="19"/>
      <c r="B86" s="19"/>
      <c r="C86" s="19"/>
      <c r="D86" s="19"/>
      <c r="E86" s="19"/>
      <c r="F86" s="19"/>
      <c r="G86" s="19"/>
      <c r="H86" s="19"/>
      <c r="I86" s="19"/>
    </row>
    <row r="87" spans="1:9" x14ac:dyDescent="0.2">
      <c r="A87" s="19"/>
      <c r="B87" s="19"/>
      <c r="C87" s="19"/>
      <c r="D87" s="19"/>
      <c r="E87" s="19"/>
      <c r="F87" s="19"/>
      <c r="G87" s="19"/>
      <c r="H87" s="19"/>
      <c r="I87" s="19"/>
    </row>
    <row r="88" spans="1:9" x14ac:dyDescent="0.2">
      <c r="A88" s="19"/>
      <c r="B88" s="19"/>
      <c r="C88" s="19"/>
      <c r="D88" s="19"/>
      <c r="E88" s="19"/>
      <c r="F88" s="19"/>
      <c r="G88" s="19"/>
      <c r="H88" s="19"/>
      <c r="I88" s="19"/>
    </row>
    <row r="89" spans="1:9" x14ac:dyDescent="0.2">
      <c r="A89" s="19"/>
      <c r="B89" s="19"/>
      <c r="C89" s="19"/>
      <c r="D89" s="19"/>
      <c r="E89" s="19"/>
      <c r="F89" s="19"/>
      <c r="G89" s="19"/>
      <c r="H89" s="19"/>
      <c r="I89" s="19"/>
    </row>
    <row r="90" spans="1:9" x14ac:dyDescent="0.2">
      <c r="A90" s="19"/>
      <c r="B90" s="19"/>
      <c r="C90" s="19"/>
      <c r="D90" s="19"/>
      <c r="E90" s="19"/>
      <c r="F90" s="19"/>
      <c r="G90" s="19"/>
      <c r="H90" s="19"/>
      <c r="I90" s="19"/>
    </row>
    <row r="91" spans="1:9" x14ac:dyDescent="0.2">
      <c r="A91" s="19"/>
      <c r="B91" s="19"/>
      <c r="C91" s="19"/>
      <c r="D91" s="19"/>
      <c r="E91" s="19"/>
      <c r="F91" s="19"/>
      <c r="G91" s="19"/>
      <c r="H91" s="19"/>
      <c r="I91" s="19"/>
    </row>
    <row r="92" spans="1:9" x14ac:dyDescent="0.2">
      <c r="A92" s="19"/>
      <c r="B92" s="19"/>
      <c r="C92" s="19"/>
      <c r="D92" s="19"/>
      <c r="E92" s="19"/>
      <c r="F92" s="19"/>
      <c r="G92" s="19"/>
      <c r="H92" s="19"/>
      <c r="I92" s="19"/>
    </row>
    <row r="93" spans="1:9" x14ac:dyDescent="0.2">
      <c r="A93" s="19"/>
      <c r="B93" s="19"/>
      <c r="C93" s="19"/>
      <c r="D93" s="19"/>
      <c r="E93" s="19"/>
      <c r="F93" s="19"/>
      <c r="G93" s="19"/>
      <c r="H93" s="19"/>
      <c r="I93" s="19"/>
    </row>
    <row r="94" spans="1:9" x14ac:dyDescent="0.2">
      <c r="A94" s="19"/>
      <c r="B94" s="19"/>
      <c r="C94" s="19"/>
      <c r="D94" s="19"/>
      <c r="E94" s="19"/>
      <c r="F94" s="19"/>
      <c r="G94" s="19"/>
      <c r="H94" s="19"/>
      <c r="I94" s="19"/>
    </row>
    <row r="95" spans="1:9" x14ac:dyDescent="0.2">
      <c r="A95" s="19"/>
      <c r="B95" s="19"/>
      <c r="C95" s="19"/>
      <c r="D95" s="19"/>
      <c r="E95" s="19"/>
      <c r="F95" s="19"/>
      <c r="G95" s="19"/>
      <c r="H95" s="19"/>
      <c r="I95" s="19"/>
    </row>
  </sheetData>
  <sheetProtection algorithmName="SHA-512" hashValue="kuR8eH49ENu+7d0xD9OEsQvKzppDA6ka1z48Q1jVxNfkNSdwqvIjnFYh5VKOKTjkaPPI7ElD6W7GinLCNdu33w==" saltValue="nU94XZtFg+BPOfwijlIcgw==" spinCount="100000" sheet="1" objects="1" scenarios="1"/>
  <mergeCells count="3">
    <mergeCell ref="A1:I1"/>
    <mergeCell ref="A33:I33"/>
    <mergeCell ref="A34:I50"/>
  </mergeCells>
  <printOptions horizontalCentered="1"/>
  <pageMargins left="0.7" right="0.7" top="0.75" bottom="0.75" header="0.3" footer="0.3"/>
  <pageSetup scale="89" orientation="portrait" r:id="rId1"/>
  <headerFooter alignWithMargins="0">
    <oddFooter>&amp;L&amp;"-,Regular"&amp;11
Railroad Industry (CA07)&amp;C&amp;"-,Regular"&amp;11 18&amp;R&amp;"-,Regular"&amp;11
Revised 12/2023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DD71-5742-47E3-8D6D-E0F52323F70A}">
  <dimension ref="A1:I96"/>
  <sheetViews>
    <sheetView view="pageLayout" zoomScaleNormal="100" workbookViewId="0">
      <selection sqref="A1:I1"/>
    </sheetView>
  </sheetViews>
  <sheetFormatPr defaultColWidth="2.7109375" defaultRowHeight="12.75" x14ac:dyDescent="0.2"/>
  <cols>
    <col min="1" max="1" width="13.140625" customWidth="1"/>
    <col min="2" max="9" width="11.140625" customWidth="1"/>
    <col min="10" max="16384" width="2.7109375" style="1"/>
  </cols>
  <sheetData>
    <row r="1" spans="1:9" s="24" customFormat="1" ht="28.5" customHeight="1" thickBot="1" x14ac:dyDescent="0.25">
      <c r="A1" s="609" t="s">
        <v>370</v>
      </c>
      <c r="B1" s="610"/>
      <c r="C1" s="610"/>
      <c r="D1" s="610"/>
      <c r="E1" s="610"/>
      <c r="F1" s="610"/>
      <c r="G1" s="610"/>
      <c r="H1" s="610"/>
      <c r="I1" s="630"/>
    </row>
    <row r="2" spans="1:9" customFormat="1" ht="16.149999999999999" customHeight="1" x14ac:dyDescent="0.25">
      <c r="A2" s="245"/>
      <c r="B2" s="246"/>
      <c r="C2" s="247"/>
      <c r="D2" s="247"/>
      <c r="E2" s="247" t="s">
        <v>371</v>
      </c>
      <c r="F2" s="247"/>
      <c r="G2" s="247"/>
      <c r="H2" s="247"/>
      <c r="I2" s="248"/>
    </row>
    <row r="3" spans="1:9" customFormat="1" ht="16.149999999999999" customHeight="1" x14ac:dyDescent="0.25">
      <c r="A3" s="249"/>
      <c r="B3" s="250"/>
      <c r="C3" s="251"/>
      <c r="D3" s="251" t="s">
        <v>379</v>
      </c>
      <c r="E3" s="251" t="s">
        <v>372</v>
      </c>
      <c r="F3" s="251" t="s">
        <v>379</v>
      </c>
      <c r="G3" s="251" t="s">
        <v>384</v>
      </c>
      <c r="H3" s="251" t="s">
        <v>411</v>
      </c>
      <c r="I3" s="264" t="s">
        <v>413</v>
      </c>
    </row>
    <row r="4" spans="1:9" customFormat="1" ht="16.149999999999999" customHeight="1" x14ac:dyDescent="0.25">
      <c r="A4" s="249" t="s">
        <v>13</v>
      </c>
      <c r="B4" s="250" t="s">
        <v>376</v>
      </c>
      <c r="C4" s="250" t="s">
        <v>378</v>
      </c>
      <c r="D4" s="251" t="s">
        <v>380</v>
      </c>
      <c r="E4" s="251" t="s">
        <v>373</v>
      </c>
      <c r="F4" s="251" t="s">
        <v>380</v>
      </c>
      <c r="G4" s="251" t="s">
        <v>385</v>
      </c>
      <c r="H4" s="251" t="s">
        <v>412</v>
      </c>
      <c r="I4" s="264" t="s">
        <v>414</v>
      </c>
    </row>
    <row r="5" spans="1:9" customFormat="1" ht="16.149999999999999" customHeight="1" x14ac:dyDescent="0.25">
      <c r="A5" s="249"/>
      <c r="B5" s="250" t="s">
        <v>377</v>
      </c>
      <c r="C5" s="250" t="s">
        <v>377</v>
      </c>
      <c r="D5" s="251" t="s">
        <v>381</v>
      </c>
      <c r="E5" s="251" t="s">
        <v>374</v>
      </c>
      <c r="F5" s="251" t="s">
        <v>382</v>
      </c>
      <c r="G5" s="251" t="s">
        <v>410</v>
      </c>
      <c r="H5" s="251" t="s">
        <v>380</v>
      </c>
      <c r="I5" s="264" t="s">
        <v>380</v>
      </c>
    </row>
    <row r="6" spans="1:9" customFormat="1" ht="16.149999999999999" customHeight="1" x14ac:dyDescent="0.25">
      <c r="A6" s="249"/>
      <c r="B6" s="250"/>
      <c r="C6" s="250"/>
      <c r="D6" s="251"/>
      <c r="E6" s="251" t="s">
        <v>375</v>
      </c>
      <c r="F6" s="251" t="s">
        <v>383</v>
      </c>
      <c r="G6" s="251"/>
      <c r="H6" s="251"/>
      <c r="I6" s="264"/>
    </row>
    <row r="7" spans="1:9" customFormat="1" ht="16.149999999999999" customHeight="1" x14ac:dyDescent="0.25">
      <c r="A7" s="249"/>
      <c r="B7" s="250"/>
      <c r="C7" s="251"/>
      <c r="D7" s="251"/>
      <c r="E7" s="251"/>
      <c r="F7" s="251"/>
      <c r="G7" s="251"/>
      <c r="H7" s="251"/>
      <c r="I7" s="264"/>
    </row>
    <row r="8" spans="1:9" customFormat="1" ht="16.149999999999999" customHeight="1" x14ac:dyDescent="0.2">
      <c r="A8" s="262" t="s">
        <v>415</v>
      </c>
      <c r="B8" s="204"/>
      <c r="C8" s="204"/>
      <c r="D8" s="204"/>
      <c r="E8" s="204"/>
      <c r="F8" s="204"/>
      <c r="G8" s="204"/>
      <c r="H8" s="204"/>
      <c r="I8" s="192"/>
    </row>
    <row r="9" spans="1:9" customFormat="1" ht="16.149999999999999" customHeight="1" x14ac:dyDescent="0.2">
      <c r="A9" s="257" t="s">
        <v>416</v>
      </c>
      <c r="B9" s="205"/>
      <c r="C9" s="205"/>
      <c r="D9" s="205"/>
      <c r="E9" s="205"/>
      <c r="F9" s="205"/>
      <c r="G9" s="205"/>
      <c r="H9" s="205"/>
      <c r="I9" s="194"/>
    </row>
    <row r="10" spans="1:9" customFormat="1" ht="16.149999999999999" customHeight="1" x14ac:dyDescent="0.2">
      <c r="A10" s="263" t="s">
        <v>417</v>
      </c>
      <c r="B10" s="206"/>
      <c r="C10" s="206"/>
      <c r="D10" s="206"/>
      <c r="E10" s="206"/>
      <c r="F10" s="206"/>
      <c r="G10" s="206"/>
      <c r="H10" s="206"/>
      <c r="I10" s="196"/>
    </row>
    <row r="11" spans="1:9" customFormat="1" ht="16.149999999999999" customHeight="1" x14ac:dyDescent="0.2">
      <c r="A11" s="257" t="s">
        <v>418</v>
      </c>
      <c r="B11" s="205"/>
      <c r="C11" s="205"/>
      <c r="D11" s="205"/>
      <c r="E11" s="205"/>
      <c r="F11" s="205"/>
      <c r="G11" s="205"/>
      <c r="H11" s="205"/>
      <c r="I11" s="194"/>
    </row>
    <row r="12" spans="1:9" customFormat="1" ht="16.149999999999999" customHeight="1" x14ac:dyDescent="0.2">
      <c r="A12" s="263" t="s">
        <v>419</v>
      </c>
      <c r="B12" s="206"/>
      <c r="C12" s="206"/>
      <c r="D12" s="206"/>
      <c r="E12" s="206"/>
      <c r="F12" s="206"/>
      <c r="G12" s="206"/>
      <c r="H12" s="206"/>
      <c r="I12" s="196"/>
    </row>
    <row r="13" spans="1:9" customFormat="1" ht="16.149999999999999" customHeight="1" x14ac:dyDescent="0.2">
      <c r="A13" s="257" t="s">
        <v>420</v>
      </c>
      <c r="B13" s="205"/>
      <c r="C13" s="205"/>
      <c r="D13" s="205"/>
      <c r="E13" s="205"/>
      <c r="F13" s="205"/>
      <c r="G13" s="205"/>
      <c r="H13" s="205"/>
      <c r="I13" s="194"/>
    </row>
    <row r="14" spans="1:9" customFormat="1" ht="16.149999999999999" customHeight="1" x14ac:dyDescent="0.2">
      <c r="A14" s="263" t="s">
        <v>421</v>
      </c>
      <c r="B14" s="206"/>
      <c r="C14" s="206"/>
      <c r="D14" s="206"/>
      <c r="E14" s="206"/>
      <c r="F14" s="206"/>
      <c r="G14" s="206"/>
      <c r="H14" s="206"/>
      <c r="I14" s="196"/>
    </row>
    <row r="15" spans="1:9" customFormat="1" ht="16.149999999999999" customHeight="1" x14ac:dyDescent="0.2">
      <c r="A15" s="257" t="s">
        <v>422</v>
      </c>
      <c r="B15" s="205"/>
      <c r="C15" s="205"/>
      <c r="D15" s="205"/>
      <c r="E15" s="205"/>
      <c r="F15" s="205"/>
      <c r="G15" s="205"/>
      <c r="H15" s="205"/>
      <c r="I15" s="194"/>
    </row>
    <row r="16" spans="1:9" customFormat="1" ht="16.149999999999999" customHeight="1" x14ac:dyDescent="0.2">
      <c r="A16" s="263" t="s">
        <v>423</v>
      </c>
      <c r="B16" s="206"/>
      <c r="C16" s="206"/>
      <c r="D16" s="206"/>
      <c r="E16" s="206"/>
      <c r="F16" s="206"/>
      <c r="G16" s="206"/>
      <c r="H16" s="206"/>
      <c r="I16" s="196"/>
    </row>
    <row r="17" spans="1:9" customFormat="1" ht="16.149999999999999" customHeight="1" x14ac:dyDescent="0.2">
      <c r="A17" s="257" t="s">
        <v>424</v>
      </c>
      <c r="B17" s="205"/>
      <c r="C17" s="205"/>
      <c r="D17" s="205"/>
      <c r="E17" s="205"/>
      <c r="F17" s="205"/>
      <c r="G17" s="205"/>
      <c r="H17" s="205"/>
      <c r="I17" s="194"/>
    </row>
    <row r="18" spans="1:9" customFormat="1" ht="16.149999999999999" customHeight="1" x14ac:dyDescent="0.2">
      <c r="A18" s="263" t="s">
        <v>425</v>
      </c>
      <c r="B18" s="206"/>
      <c r="C18" s="206"/>
      <c r="D18" s="206"/>
      <c r="E18" s="206"/>
      <c r="F18" s="206"/>
      <c r="G18" s="206"/>
      <c r="H18" s="206"/>
      <c r="I18" s="196"/>
    </row>
    <row r="19" spans="1:9" customFormat="1" ht="16.149999999999999" customHeight="1" x14ac:dyDescent="0.2">
      <c r="A19" s="257" t="s">
        <v>426</v>
      </c>
      <c r="B19" s="205"/>
      <c r="C19" s="205"/>
      <c r="D19" s="205"/>
      <c r="E19" s="205"/>
      <c r="F19" s="205"/>
      <c r="G19" s="205"/>
      <c r="H19" s="205"/>
      <c r="I19" s="194"/>
    </row>
    <row r="20" spans="1:9" customFormat="1" ht="16.149999999999999" customHeight="1" x14ac:dyDescent="0.2">
      <c r="A20" s="263" t="s">
        <v>427</v>
      </c>
      <c r="B20" s="206"/>
      <c r="C20" s="206"/>
      <c r="D20" s="206"/>
      <c r="E20" s="206"/>
      <c r="F20" s="206"/>
      <c r="G20" s="206"/>
      <c r="H20" s="206"/>
      <c r="I20" s="196"/>
    </row>
    <row r="21" spans="1:9" customFormat="1" ht="16.149999999999999" customHeight="1" x14ac:dyDescent="0.2">
      <c r="A21" s="257" t="s">
        <v>428</v>
      </c>
      <c r="B21" s="205"/>
      <c r="C21" s="205"/>
      <c r="D21" s="205"/>
      <c r="E21" s="205"/>
      <c r="F21" s="205"/>
      <c r="G21" s="205"/>
      <c r="H21" s="205"/>
      <c r="I21" s="194"/>
    </row>
    <row r="22" spans="1:9" customFormat="1" ht="16.149999999999999" customHeight="1" x14ac:dyDescent="0.2">
      <c r="A22" s="263" t="s">
        <v>429</v>
      </c>
      <c r="B22" s="206"/>
      <c r="C22" s="206"/>
      <c r="D22" s="206"/>
      <c r="E22" s="206"/>
      <c r="F22" s="206"/>
      <c r="G22" s="206"/>
      <c r="H22" s="206"/>
      <c r="I22" s="196"/>
    </row>
    <row r="23" spans="1:9" customFormat="1" ht="16.149999999999999" customHeight="1" x14ac:dyDescent="0.2">
      <c r="A23" s="257" t="s">
        <v>430</v>
      </c>
      <c r="B23" s="205"/>
      <c r="C23" s="205"/>
      <c r="D23" s="205"/>
      <c r="E23" s="205"/>
      <c r="F23" s="205"/>
      <c r="G23" s="205"/>
      <c r="H23" s="205"/>
      <c r="I23" s="194"/>
    </row>
    <row r="24" spans="1:9" customFormat="1" ht="16.149999999999999" customHeight="1" x14ac:dyDescent="0.2">
      <c r="A24" s="263" t="s">
        <v>431</v>
      </c>
      <c r="B24" s="206"/>
      <c r="C24" s="206"/>
      <c r="D24" s="206"/>
      <c r="E24" s="206"/>
      <c r="F24" s="206"/>
      <c r="G24" s="206"/>
      <c r="H24" s="206"/>
      <c r="I24" s="196"/>
    </row>
    <row r="25" spans="1:9" customFormat="1" ht="16.149999999999999" customHeight="1" x14ac:dyDescent="0.2">
      <c r="A25" s="257" t="s">
        <v>432</v>
      </c>
      <c r="B25" s="205"/>
      <c r="C25" s="205"/>
      <c r="D25" s="205"/>
      <c r="E25" s="205"/>
      <c r="F25" s="205"/>
      <c r="G25" s="205"/>
      <c r="H25" s="205"/>
      <c r="I25" s="194"/>
    </row>
    <row r="26" spans="1:9" customFormat="1" ht="16.149999999999999" customHeight="1" x14ac:dyDescent="0.2">
      <c r="A26" s="263" t="s">
        <v>433</v>
      </c>
      <c r="B26" s="206"/>
      <c r="C26" s="206"/>
      <c r="D26" s="206"/>
      <c r="E26" s="206"/>
      <c r="F26" s="206"/>
      <c r="G26" s="206"/>
      <c r="H26" s="206"/>
      <c r="I26" s="196"/>
    </row>
    <row r="27" spans="1:9" customFormat="1" ht="16.149999999999999" customHeight="1" x14ac:dyDescent="0.2">
      <c r="A27" s="257" t="s">
        <v>434</v>
      </c>
      <c r="B27" s="205"/>
      <c r="C27" s="205"/>
      <c r="D27" s="205"/>
      <c r="E27" s="205"/>
      <c r="F27" s="205"/>
      <c r="G27" s="205"/>
      <c r="H27" s="205"/>
      <c r="I27" s="194"/>
    </row>
    <row r="28" spans="1:9" customFormat="1" ht="16.149999999999999" customHeight="1" x14ac:dyDescent="0.2">
      <c r="A28" s="263" t="s">
        <v>435</v>
      </c>
      <c r="B28" s="206"/>
      <c r="C28" s="206"/>
      <c r="D28" s="206"/>
      <c r="E28" s="206"/>
      <c r="F28" s="206"/>
      <c r="G28" s="206"/>
      <c r="H28" s="206"/>
      <c r="I28" s="196"/>
    </row>
    <row r="29" spans="1:9" customFormat="1" ht="16.149999999999999" customHeight="1" x14ac:dyDescent="0.2">
      <c r="A29" s="257" t="s">
        <v>113</v>
      </c>
      <c r="B29" s="205"/>
      <c r="C29" s="205"/>
      <c r="D29" s="205"/>
      <c r="E29" s="205"/>
      <c r="F29" s="205"/>
      <c r="G29" s="205"/>
      <c r="H29" s="205"/>
      <c r="I29" s="194"/>
    </row>
    <row r="30" spans="1:9" customFormat="1" ht="16.149999999999999" customHeight="1" x14ac:dyDescent="0.2">
      <c r="A30" s="263" t="s">
        <v>436</v>
      </c>
      <c r="B30" s="206"/>
      <c r="C30" s="206"/>
      <c r="D30" s="206"/>
      <c r="E30" s="206"/>
      <c r="F30" s="206"/>
      <c r="G30" s="206"/>
      <c r="H30" s="206"/>
      <c r="I30" s="196"/>
    </row>
    <row r="31" spans="1:9" customFormat="1" ht="16.149999999999999" customHeight="1" x14ac:dyDescent="0.2">
      <c r="A31" s="257" t="s">
        <v>437</v>
      </c>
      <c r="B31" s="205"/>
      <c r="C31" s="205"/>
      <c r="D31" s="205"/>
      <c r="E31" s="205"/>
      <c r="F31" s="205"/>
      <c r="G31" s="205"/>
      <c r="H31" s="205"/>
      <c r="I31" s="194"/>
    </row>
    <row r="32" spans="1:9" customFormat="1" ht="16.149999999999999" customHeight="1" x14ac:dyDescent="0.2">
      <c r="A32" s="281" t="s">
        <v>438</v>
      </c>
      <c r="B32" s="207"/>
      <c r="C32" s="207"/>
      <c r="D32" s="207"/>
      <c r="E32" s="207"/>
      <c r="F32" s="207"/>
      <c r="G32" s="207"/>
      <c r="H32" s="207"/>
      <c r="I32" s="285"/>
    </row>
    <row r="33" spans="1:9" customFormat="1" ht="16.149999999999999" customHeight="1" thickBot="1" x14ac:dyDescent="0.25">
      <c r="A33" s="282" t="s">
        <v>47</v>
      </c>
      <c r="B33" s="283" t="str">
        <f>IF(SUM('Miles Owned'!B8:B32,B8:B32)=0, "", SUM('Miles Owned'!B8:B32,B8:B32))</f>
        <v/>
      </c>
      <c r="C33" s="283" t="str">
        <f>IF(SUM('Miles Owned'!C8:C32,C8:C32)=0, "", SUM('Miles Owned'!C8:C32,C8:C32))</f>
        <v/>
      </c>
      <c r="D33" s="283" t="str">
        <f>IF(SUM('Miles Owned'!D8:D32,D8:D32)=0, "", SUM('Miles Owned'!D8:D32,D8:D32))</f>
        <v/>
      </c>
      <c r="E33" s="283" t="str">
        <f>IF(SUM('Miles Owned'!E8:E32,E8:E32)=0, "", SUM('Miles Owned'!E8:E32,E8:E32))</f>
        <v/>
      </c>
      <c r="F33" s="283" t="str">
        <f>IF(SUM('Miles Owned'!F8:F32,F8:F32)=0, "", SUM('Miles Owned'!F8:F32,F8:F32))</f>
        <v/>
      </c>
      <c r="G33" s="283" t="str">
        <f>IF(SUM('Miles Owned'!G8:G32,G8:G32)=0, "", SUM('Miles Owned'!G8:G32,G8:G32))</f>
        <v/>
      </c>
      <c r="H33" s="283" t="str">
        <f>IF(SUM('Miles Owned'!H8:H32,H8:H32)=0, "", SUM('Miles Owned'!H8:H32,H8:H32))</f>
        <v/>
      </c>
      <c r="I33" s="284" t="str">
        <f>IF(SUM('Miles Owned'!I8:I32,I8:I32)=0, "", SUM('Miles Owned'!I8:I32,I8:I32))</f>
        <v/>
      </c>
    </row>
    <row r="34" spans="1:9" s="157" customFormat="1" ht="13.15" customHeight="1" thickTop="1" x14ac:dyDescent="0.2">
      <c r="A34" s="823" t="s">
        <v>3146</v>
      </c>
      <c r="B34" s="824"/>
      <c r="C34" s="824"/>
      <c r="D34" s="824"/>
      <c r="E34" s="824"/>
      <c r="F34" s="824"/>
      <c r="G34" s="824"/>
      <c r="H34" s="824"/>
      <c r="I34" s="825"/>
    </row>
    <row r="35" spans="1:9" ht="16.149999999999999" customHeight="1" x14ac:dyDescent="0.2">
      <c r="A35" s="840"/>
      <c r="B35" s="841"/>
      <c r="C35" s="841"/>
      <c r="D35" s="841"/>
      <c r="E35" s="841"/>
      <c r="F35" s="841"/>
      <c r="G35" s="841"/>
      <c r="H35" s="841"/>
      <c r="I35" s="842"/>
    </row>
    <row r="36" spans="1:9" ht="16.149999999999999" customHeight="1" x14ac:dyDescent="0.2">
      <c r="A36" s="840"/>
      <c r="B36" s="841"/>
      <c r="C36" s="841"/>
      <c r="D36" s="841"/>
      <c r="E36" s="841"/>
      <c r="F36" s="841"/>
      <c r="G36" s="841"/>
      <c r="H36" s="841"/>
      <c r="I36" s="842"/>
    </row>
    <row r="37" spans="1:9" ht="16.149999999999999" customHeight="1" x14ac:dyDescent="0.2">
      <c r="A37" s="840"/>
      <c r="B37" s="841"/>
      <c r="C37" s="841"/>
      <c r="D37" s="841"/>
      <c r="E37" s="841"/>
      <c r="F37" s="841"/>
      <c r="G37" s="841"/>
      <c r="H37" s="841"/>
      <c r="I37" s="842"/>
    </row>
    <row r="38" spans="1:9" ht="16.149999999999999" customHeight="1" x14ac:dyDescent="0.2">
      <c r="A38" s="840"/>
      <c r="B38" s="841"/>
      <c r="C38" s="841"/>
      <c r="D38" s="841"/>
      <c r="E38" s="841"/>
      <c r="F38" s="841"/>
      <c r="G38" s="841"/>
      <c r="H38" s="841"/>
      <c r="I38" s="842"/>
    </row>
    <row r="39" spans="1:9" ht="16.149999999999999" customHeight="1" x14ac:dyDescent="0.2">
      <c r="A39" s="840"/>
      <c r="B39" s="841"/>
      <c r="C39" s="841"/>
      <c r="D39" s="841"/>
      <c r="E39" s="841"/>
      <c r="F39" s="841"/>
      <c r="G39" s="841"/>
      <c r="H39" s="841"/>
      <c r="I39" s="842"/>
    </row>
    <row r="40" spans="1:9" ht="16.149999999999999" customHeight="1" x14ac:dyDescent="0.2">
      <c r="A40" s="840"/>
      <c r="B40" s="841"/>
      <c r="C40" s="841"/>
      <c r="D40" s="841"/>
      <c r="E40" s="841"/>
      <c r="F40" s="841"/>
      <c r="G40" s="841"/>
      <c r="H40" s="841"/>
      <c r="I40" s="842"/>
    </row>
    <row r="41" spans="1:9" ht="16.149999999999999" customHeight="1" x14ac:dyDescent="0.2">
      <c r="A41" s="840"/>
      <c r="B41" s="841"/>
      <c r="C41" s="841"/>
      <c r="D41" s="841"/>
      <c r="E41" s="841"/>
      <c r="F41" s="841"/>
      <c r="G41" s="841"/>
      <c r="H41" s="841"/>
      <c r="I41" s="842"/>
    </row>
    <row r="42" spans="1:9" ht="16.149999999999999" customHeight="1" x14ac:dyDescent="0.2">
      <c r="A42" s="840"/>
      <c r="B42" s="841"/>
      <c r="C42" s="841"/>
      <c r="D42" s="841"/>
      <c r="E42" s="841"/>
      <c r="F42" s="841"/>
      <c r="G42" s="841"/>
      <c r="H42" s="841"/>
      <c r="I42" s="842"/>
    </row>
    <row r="43" spans="1:9" ht="16.149999999999999" customHeight="1" x14ac:dyDescent="0.2">
      <c r="A43" s="840"/>
      <c r="B43" s="841"/>
      <c r="C43" s="841"/>
      <c r="D43" s="841"/>
      <c r="E43" s="841"/>
      <c r="F43" s="841"/>
      <c r="G43" s="841"/>
      <c r="H43" s="841"/>
      <c r="I43" s="842"/>
    </row>
    <row r="44" spans="1:9" ht="16.149999999999999" customHeight="1" x14ac:dyDescent="0.2">
      <c r="A44" s="840"/>
      <c r="B44" s="841"/>
      <c r="C44" s="841"/>
      <c r="D44" s="841"/>
      <c r="E44" s="841"/>
      <c r="F44" s="841"/>
      <c r="G44" s="841"/>
      <c r="H44" s="841"/>
      <c r="I44" s="842"/>
    </row>
    <row r="45" spans="1:9" ht="16.149999999999999" customHeight="1" x14ac:dyDescent="0.2">
      <c r="A45" s="840"/>
      <c r="B45" s="841"/>
      <c r="C45" s="841"/>
      <c r="D45" s="841"/>
      <c r="E45" s="841"/>
      <c r="F45" s="841"/>
      <c r="G45" s="841"/>
      <c r="H45" s="841"/>
      <c r="I45" s="842"/>
    </row>
    <row r="46" spans="1:9" ht="16.149999999999999" customHeight="1" x14ac:dyDescent="0.2">
      <c r="A46" s="840"/>
      <c r="B46" s="841"/>
      <c r="C46" s="841"/>
      <c r="D46" s="841"/>
      <c r="E46" s="841"/>
      <c r="F46" s="841"/>
      <c r="G46" s="841"/>
      <c r="H46" s="841"/>
      <c r="I46" s="842"/>
    </row>
    <row r="47" spans="1:9" ht="16.149999999999999" customHeight="1" x14ac:dyDescent="0.2">
      <c r="A47" s="840"/>
      <c r="B47" s="841"/>
      <c r="C47" s="841"/>
      <c r="D47" s="841"/>
      <c r="E47" s="841"/>
      <c r="F47" s="841"/>
      <c r="G47" s="841"/>
      <c r="H47" s="841"/>
      <c r="I47" s="842"/>
    </row>
    <row r="48" spans="1:9" ht="16.149999999999999" customHeight="1" x14ac:dyDescent="0.2">
      <c r="A48" s="840"/>
      <c r="B48" s="841"/>
      <c r="C48" s="841"/>
      <c r="D48" s="841"/>
      <c r="E48" s="841"/>
      <c r="F48" s="841"/>
      <c r="G48" s="841"/>
      <c r="H48" s="841"/>
      <c r="I48" s="842"/>
    </row>
    <row r="49" spans="1:9" ht="16.149999999999999" customHeight="1" x14ac:dyDescent="0.2">
      <c r="A49" s="840"/>
      <c r="B49" s="841"/>
      <c r="C49" s="841"/>
      <c r="D49" s="841"/>
      <c r="E49" s="841"/>
      <c r="F49" s="841"/>
      <c r="G49" s="841"/>
      <c r="H49" s="841"/>
      <c r="I49" s="842"/>
    </row>
    <row r="50" spans="1:9" ht="16.149999999999999" customHeight="1" thickBot="1" x14ac:dyDescent="0.25">
      <c r="A50" s="843"/>
      <c r="B50" s="844"/>
      <c r="C50" s="844"/>
      <c r="D50" s="844"/>
      <c r="E50" s="844"/>
      <c r="F50" s="844"/>
      <c r="G50" s="844"/>
      <c r="H50" s="844"/>
      <c r="I50" s="845"/>
    </row>
    <row r="51" spans="1:9" x14ac:dyDescent="0.2">
      <c r="A51" s="19"/>
      <c r="B51" s="19"/>
      <c r="C51" s="19"/>
      <c r="D51" s="19"/>
      <c r="E51" s="19"/>
      <c r="F51" s="19"/>
      <c r="G51" s="19"/>
      <c r="H51" s="19"/>
      <c r="I51" s="19"/>
    </row>
    <row r="52" spans="1:9" x14ac:dyDescent="0.2">
      <c r="A52" s="19"/>
      <c r="B52" s="19"/>
      <c r="C52" s="19"/>
      <c r="D52" s="19"/>
      <c r="E52" s="19"/>
      <c r="F52" s="19"/>
      <c r="G52" s="19"/>
      <c r="H52" s="19"/>
      <c r="I52" s="19"/>
    </row>
    <row r="53" spans="1:9" x14ac:dyDescent="0.2">
      <c r="A53" s="19"/>
      <c r="B53" s="19"/>
      <c r="C53" s="19"/>
      <c r="D53" s="19"/>
      <c r="E53" s="19"/>
      <c r="F53" s="19"/>
      <c r="G53" s="19"/>
      <c r="H53" s="19"/>
      <c r="I53" s="19"/>
    </row>
    <row r="54" spans="1:9" x14ac:dyDescent="0.2">
      <c r="A54" s="19"/>
      <c r="B54" s="19"/>
      <c r="C54" s="19"/>
      <c r="D54" s="19"/>
      <c r="E54" s="19"/>
      <c r="F54" s="19"/>
      <c r="G54" s="19"/>
      <c r="H54" s="19"/>
      <c r="I54" s="19"/>
    </row>
    <row r="55" spans="1:9" x14ac:dyDescent="0.2">
      <c r="A55" s="19"/>
      <c r="B55" s="19"/>
      <c r="C55" s="19"/>
      <c r="D55" s="19"/>
      <c r="E55" s="19"/>
      <c r="F55" s="19"/>
      <c r="G55" s="19"/>
      <c r="H55" s="19"/>
      <c r="I55" s="19"/>
    </row>
    <row r="56" spans="1:9" x14ac:dyDescent="0.2">
      <c r="A56" s="19"/>
      <c r="B56" s="19"/>
      <c r="C56" s="19"/>
      <c r="D56" s="19"/>
      <c r="E56" s="19"/>
      <c r="F56" s="19"/>
      <c r="G56" s="19"/>
      <c r="H56" s="19"/>
      <c r="I56" s="19"/>
    </row>
    <row r="57" spans="1:9" x14ac:dyDescent="0.2">
      <c r="A57" s="19"/>
      <c r="B57" s="19"/>
      <c r="C57" s="19"/>
      <c r="D57" s="19"/>
      <c r="E57" s="19"/>
      <c r="F57" s="19"/>
      <c r="G57" s="19"/>
      <c r="H57" s="19"/>
      <c r="I57" s="19"/>
    </row>
    <row r="58" spans="1:9" x14ac:dyDescent="0.2">
      <c r="A58" s="19"/>
      <c r="B58" s="19"/>
      <c r="C58" s="19"/>
      <c r="D58" s="19"/>
      <c r="E58" s="19"/>
      <c r="F58" s="19"/>
      <c r="G58" s="19"/>
      <c r="H58" s="19"/>
      <c r="I58" s="19"/>
    </row>
    <row r="59" spans="1:9" x14ac:dyDescent="0.2">
      <c r="A59" s="19"/>
      <c r="B59" s="19"/>
      <c r="C59" s="19"/>
      <c r="D59" s="19"/>
      <c r="E59" s="19"/>
      <c r="F59" s="19"/>
      <c r="G59" s="19"/>
      <c r="H59" s="19"/>
      <c r="I59" s="19"/>
    </row>
    <row r="60" spans="1:9" x14ac:dyDescent="0.2">
      <c r="A60" s="19"/>
      <c r="B60" s="19"/>
      <c r="C60" s="19"/>
      <c r="D60" s="19"/>
      <c r="E60" s="19"/>
      <c r="F60" s="19"/>
      <c r="G60" s="19"/>
      <c r="H60" s="19"/>
      <c r="I60" s="19"/>
    </row>
    <row r="61" spans="1:9" x14ac:dyDescent="0.2">
      <c r="A61" s="19"/>
      <c r="B61" s="19"/>
      <c r="C61" s="19"/>
      <c r="D61" s="19"/>
      <c r="E61" s="19"/>
      <c r="F61" s="19"/>
      <c r="G61" s="19"/>
      <c r="H61" s="19"/>
      <c r="I61" s="19"/>
    </row>
    <row r="62" spans="1:9" x14ac:dyDescent="0.2">
      <c r="A62" s="19"/>
      <c r="B62" s="19"/>
      <c r="C62" s="19"/>
      <c r="D62" s="19"/>
      <c r="E62" s="19"/>
      <c r="F62" s="19"/>
      <c r="G62" s="19"/>
      <c r="H62" s="19"/>
      <c r="I62" s="19"/>
    </row>
    <row r="63" spans="1:9" x14ac:dyDescent="0.2">
      <c r="A63" s="19"/>
      <c r="B63" s="19"/>
      <c r="C63" s="19"/>
      <c r="D63" s="19"/>
      <c r="E63" s="19"/>
      <c r="F63" s="19"/>
      <c r="G63" s="19"/>
      <c r="H63" s="19"/>
      <c r="I63" s="19"/>
    </row>
    <row r="64" spans="1:9" x14ac:dyDescent="0.2">
      <c r="A64" s="19"/>
      <c r="B64" s="19"/>
      <c r="C64" s="19"/>
      <c r="D64" s="19"/>
      <c r="E64" s="19"/>
      <c r="F64" s="19"/>
      <c r="G64" s="19"/>
      <c r="H64" s="19"/>
      <c r="I64" s="19"/>
    </row>
    <row r="65" spans="1:9" x14ac:dyDescent="0.2">
      <c r="A65" s="19"/>
      <c r="B65" s="19"/>
      <c r="C65" s="19"/>
      <c r="D65" s="19"/>
      <c r="E65" s="19"/>
      <c r="F65" s="19"/>
      <c r="G65" s="19"/>
      <c r="H65" s="19"/>
      <c r="I65" s="19"/>
    </row>
    <row r="66" spans="1:9" x14ac:dyDescent="0.2">
      <c r="A66" s="19"/>
      <c r="B66" s="19"/>
      <c r="C66" s="19"/>
      <c r="D66" s="19"/>
      <c r="E66" s="19"/>
      <c r="F66" s="19"/>
      <c r="G66" s="19"/>
      <c r="H66" s="19"/>
      <c r="I66" s="19"/>
    </row>
    <row r="67" spans="1:9" x14ac:dyDescent="0.2">
      <c r="A67" s="19"/>
      <c r="B67" s="19"/>
      <c r="C67" s="19"/>
      <c r="D67" s="19"/>
      <c r="E67" s="19"/>
      <c r="F67" s="19"/>
      <c r="G67" s="19"/>
      <c r="H67" s="19"/>
      <c r="I67" s="19"/>
    </row>
    <row r="68" spans="1:9" x14ac:dyDescent="0.2">
      <c r="A68" s="19"/>
      <c r="B68" s="19"/>
      <c r="C68" s="19"/>
      <c r="D68" s="19"/>
      <c r="E68" s="19"/>
      <c r="F68" s="19"/>
      <c r="G68" s="19"/>
      <c r="H68" s="19"/>
      <c r="I68" s="19"/>
    </row>
    <row r="69" spans="1:9" x14ac:dyDescent="0.2">
      <c r="A69" s="19"/>
      <c r="B69" s="19"/>
      <c r="C69" s="19"/>
      <c r="D69" s="19"/>
      <c r="E69" s="19"/>
      <c r="F69" s="19"/>
      <c r="G69" s="19"/>
      <c r="H69" s="19"/>
      <c r="I69" s="19"/>
    </row>
    <row r="70" spans="1:9" x14ac:dyDescent="0.2">
      <c r="A70" s="19"/>
      <c r="B70" s="19"/>
      <c r="C70" s="19"/>
      <c r="D70" s="19"/>
      <c r="E70" s="19"/>
      <c r="F70" s="19"/>
      <c r="G70" s="19"/>
      <c r="H70" s="19"/>
      <c r="I70" s="19"/>
    </row>
    <row r="71" spans="1:9" x14ac:dyDescent="0.2">
      <c r="A71" s="19"/>
      <c r="B71" s="19"/>
      <c r="C71" s="19"/>
      <c r="D71" s="19"/>
      <c r="E71" s="19"/>
      <c r="F71" s="19"/>
      <c r="G71" s="19"/>
      <c r="H71" s="19"/>
      <c r="I71" s="19"/>
    </row>
    <row r="72" spans="1:9" x14ac:dyDescent="0.2">
      <c r="A72" s="19"/>
      <c r="B72" s="19"/>
      <c r="C72" s="19"/>
      <c r="D72" s="19"/>
      <c r="E72" s="19"/>
      <c r="F72" s="19"/>
      <c r="G72" s="19"/>
      <c r="H72" s="19"/>
      <c r="I72" s="19"/>
    </row>
    <row r="73" spans="1:9" x14ac:dyDescent="0.2">
      <c r="A73" s="19"/>
      <c r="B73" s="19"/>
      <c r="C73" s="19"/>
      <c r="D73" s="19"/>
      <c r="E73" s="19"/>
      <c r="F73" s="19"/>
      <c r="G73" s="19"/>
      <c r="H73" s="19"/>
      <c r="I73" s="19"/>
    </row>
    <row r="74" spans="1:9" x14ac:dyDescent="0.2">
      <c r="A74" s="19"/>
      <c r="B74" s="19"/>
      <c r="C74" s="19"/>
      <c r="D74" s="19"/>
      <c r="E74" s="19"/>
      <c r="F74" s="19"/>
      <c r="G74" s="19"/>
      <c r="H74" s="19"/>
      <c r="I74" s="19"/>
    </row>
    <row r="75" spans="1:9" x14ac:dyDescent="0.2">
      <c r="A75" s="19"/>
      <c r="B75" s="19"/>
      <c r="C75" s="19"/>
      <c r="D75" s="19"/>
      <c r="E75" s="19"/>
      <c r="F75" s="19"/>
      <c r="G75" s="19"/>
      <c r="H75" s="19"/>
      <c r="I75" s="19"/>
    </row>
    <row r="76" spans="1:9" x14ac:dyDescent="0.2">
      <c r="A76" s="19"/>
      <c r="B76" s="19"/>
      <c r="C76" s="19"/>
      <c r="D76" s="19"/>
      <c r="E76" s="19"/>
      <c r="F76" s="19"/>
      <c r="G76" s="19"/>
      <c r="H76" s="19"/>
      <c r="I76" s="19"/>
    </row>
    <row r="77" spans="1:9" x14ac:dyDescent="0.2">
      <c r="A77" s="19"/>
      <c r="B77" s="19"/>
      <c r="C77" s="19"/>
      <c r="D77" s="19"/>
      <c r="E77" s="19"/>
      <c r="F77" s="19"/>
      <c r="G77" s="19"/>
      <c r="H77" s="19"/>
      <c r="I77" s="19"/>
    </row>
    <row r="78" spans="1:9" x14ac:dyDescent="0.2">
      <c r="A78" s="19"/>
      <c r="B78" s="19"/>
      <c r="C78" s="19"/>
      <c r="D78" s="19"/>
      <c r="E78" s="19"/>
      <c r="F78" s="19"/>
      <c r="G78" s="19"/>
      <c r="H78" s="19"/>
      <c r="I78" s="19"/>
    </row>
    <row r="79" spans="1:9" x14ac:dyDescent="0.2">
      <c r="A79" s="19"/>
      <c r="B79" s="19"/>
      <c r="C79" s="19"/>
      <c r="D79" s="19"/>
      <c r="E79" s="19"/>
      <c r="F79" s="19"/>
      <c r="G79" s="19"/>
      <c r="H79" s="19"/>
      <c r="I79" s="19"/>
    </row>
    <row r="80" spans="1:9" x14ac:dyDescent="0.2">
      <c r="A80" s="19"/>
      <c r="B80" s="19"/>
      <c r="C80" s="19"/>
      <c r="D80" s="19"/>
      <c r="E80" s="19"/>
      <c r="F80" s="19"/>
      <c r="G80" s="19"/>
      <c r="H80" s="19"/>
      <c r="I80" s="19"/>
    </row>
    <row r="81" spans="1:9" x14ac:dyDescent="0.2">
      <c r="A81" s="19"/>
      <c r="B81" s="19"/>
      <c r="C81" s="19"/>
      <c r="D81" s="19"/>
      <c r="E81" s="19"/>
      <c r="F81" s="19"/>
      <c r="G81" s="19"/>
      <c r="H81" s="19"/>
      <c r="I81" s="19"/>
    </row>
    <row r="82" spans="1:9" x14ac:dyDescent="0.2">
      <c r="A82" s="19"/>
      <c r="B82" s="19"/>
      <c r="C82" s="19"/>
      <c r="D82" s="19"/>
      <c r="E82" s="19"/>
      <c r="F82" s="19"/>
      <c r="G82" s="19"/>
      <c r="H82" s="19"/>
      <c r="I82" s="19"/>
    </row>
    <row r="83" spans="1:9" x14ac:dyDescent="0.2">
      <c r="A83" s="19"/>
      <c r="B83" s="19"/>
      <c r="C83" s="19"/>
      <c r="D83" s="19"/>
      <c r="E83" s="19"/>
      <c r="F83" s="19"/>
      <c r="G83" s="19"/>
      <c r="H83" s="19"/>
      <c r="I83" s="19"/>
    </row>
    <row r="84" spans="1:9" x14ac:dyDescent="0.2">
      <c r="A84" s="19"/>
      <c r="B84" s="19"/>
      <c r="C84" s="19"/>
      <c r="D84" s="19"/>
      <c r="E84" s="19"/>
      <c r="F84" s="19"/>
      <c r="G84" s="19"/>
      <c r="H84" s="19"/>
      <c r="I84" s="19"/>
    </row>
    <row r="85" spans="1:9" x14ac:dyDescent="0.2">
      <c r="A85" s="19"/>
      <c r="B85" s="19"/>
      <c r="C85" s="19"/>
      <c r="D85" s="19"/>
      <c r="E85" s="19"/>
      <c r="F85" s="19"/>
      <c r="G85" s="19"/>
      <c r="H85" s="19"/>
      <c r="I85" s="19"/>
    </row>
    <row r="86" spans="1:9" x14ac:dyDescent="0.2">
      <c r="A86" s="19"/>
      <c r="B86" s="19"/>
      <c r="C86" s="19"/>
      <c r="D86" s="19"/>
      <c r="E86" s="19"/>
      <c r="F86" s="19"/>
      <c r="G86" s="19"/>
      <c r="H86" s="19"/>
      <c r="I86" s="19"/>
    </row>
    <row r="87" spans="1:9" x14ac:dyDescent="0.2">
      <c r="A87" s="19"/>
      <c r="B87" s="19"/>
      <c r="C87" s="19"/>
      <c r="D87" s="19"/>
      <c r="E87" s="19"/>
      <c r="F87" s="19"/>
      <c r="G87" s="19"/>
      <c r="H87" s="19"/>
      <c r="I87" s="19"/>
    </row>
    <row r="88" spans="1:9" x14ac:dyDescent="0.2">
      <c r="A88" s="19"/>
      <c r="B88" s="19"/>
      <c r="C88" s="19"/>
      <c r="D88" s="19"/>
      <c r="E88" s="19"/>
      <c r="F88" s="19"/>
      <c r="G88" s="19"/>
      <c r="H88" s="19"/>
      <c r="I88" s="19"/>
    </row>
    <row r="89" spans="1:9" x14ac:dyDescent="0.2">
      <c r="A89" s="19"/>
      <c r="B89" s="19"/>
      <c r="C89" s="19"/>
      <c r="D89" s="19"/>
      <c r="E89" s="19"/>
      <c r="F89" s="19"/>
      <c r="G89" s="19"/>
      <c r="H89" s="19"/>
      <c r="I89" s="19"/>
    </row>
    <row r="90" spans="1:9" x14ac:dyDescent="0.2">
      <c r="A90" s="19"/>
      <c r="B90" s="19"/>
      <c r="C90" s="19"/>
      <c r="D90" s="19"/>
      <c r="E90" s="19"/>
      <c r="F90" s="19"/>
      <c r="G90" s="19"/>
      <c r="H90" s="19"/>
      <c r="I90" s="19"/>
    </row>
    <row r="91" spans="1:9" x14ac:dyDescent="0.2">
      <c r="A91" s="19"/>
      <c r="B91" s="19"/>
      <c r="C91" s="19"/>
      <c r="D91" s="19"/>
      <c r="E91" s="19"/>
      <c r="F91" s="19"/>
      <c r="G91" s="19"/>
      <c r="H91" s="19"/>
      <c r="I91" s="19"/>
    </row>
    <row r="92" spans="1:9" x14ac:dyDescent="0.2">
      <c r="A92" s="19"/>
      <c r="B92" s="19"/>
      <c r="C92" s="19"/>
      <c r="D92" s="19"/>
      <c r="E92" s="19"/>
      <c r="F92" s="19"/>
      <c r="G92" s="19"/>
      <c r="H92" s="19"/>
      <c r="I92" s="19"/>
    </row>
    <row r="93" spans="1:9" x14ac:dyDescent="0.2">
      <c r="A93" s="19"/>
      <c r="B93" s="19"/>
      <c r="C93" s="19"/>
      <c r="D93" s="19"/>
      <c r="E93" s="19"/>
      <c r="F93" s="19"/>
      <c r="G93" s="19"/>
      <c r="H93" s="19"/>
      <c r="I93" s="19"/>
    </row>
    <row r="94" spans="1:9" x14ac:dyDescent="0.2">
      <c r="A94" s="19"/>
      <c r="B94" s="19"/>
      <c r="C94" s="19"/>
      <c r="D94" s="19"/>
      <c r="E94" s="19"/>
      <c r="F94" s="19"/>
      <c r="G94" s="19"/>
      <c r="H94" s="19"/>
      <c r="I94" s="19"/>
    </row>
    <row r="95" spans="1:9" x14ac:dyDescent="0.2">
      <c r="A95" s="19"/>
      <c r="B95" s="19"/>
      <c r="C95" s="19"/>
      <c r="D95" s="19"/>
      <c r="E95" s="19"/>
      <c r="F95" s="19"/>
      <c r="G95" s="19"/>
      <c r="H95" s="19"/>
      <c r="I95" s="19"/>
    </row>
    <row r="96" spans="1:9" x14ac:dyDescent="0.2">
      <c r="A96" s="19"/>
      <c r="B96" s="19"/>
      <c r="C96" s="19"/>
      <c r="D96" s="19"/>
      <c r="E96" s="19"/>
      <c r="F96" s="19"/>
      <c r="G96" s="19"/>
      <c r="H96" s="19"/>
      <c r="I96" s="19"/>
    </row>
  </sheetData>
  <sheetProtection algorithmName="SHA-512" hashValue="ENR11miB72XfXkqgnkavtsj4fqR9szx8COgj1Z3vmp8wadfJGZ+/u+JgBf6mttD1pelddRhsnxj3Rm6ABvJUGA==" saltValue="Sf0DQvXq9pod0f41Kj2fkA==" spinCount="100000" sheet="1" objects="1" scenarios="1"/>
  <mergeCells count="3">
    <mergeCell ref="A1:I1"/>
    <mergeCell ref="A34:I34"/>
    <mergeCell ref="A35:I50"/>
  </mergeCells>
  <printOptions horizontalCentered="1"/>
  <pageMargins left="0.7" right="0.7" top="0.75" bottom="0.75" header="0.3" footer="0.3"/>
  <pageSetup scale="89" orientation="portrait" r:id="rId1"/>
  <headerFooter alignWithMargins="0">
    <oddFooter>&amp;L&amp;"-,Regular"&amp;11
Railroad Industry (CA07)&amp;C&amp;"-,Regular"&amp;11 19&amp;R&amp;"-,Regular"&amp;11
Revised 12/2023</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A66FB-9376-4F15-B862-EC4F39FDCB4C}">
  <dimension ref="A1:E102"/>
  <sheetViews>
    <sheetView view="pageLayout" zoomScaleNormal="100" workbookViewId="0">
      <selection sqref="A1:E1"/>
    </sheetView>
  </sheetViews>
  <sheetFormatPr defaultColWidth="2.7109375" defaultRowHeight="12.75" x14ac:dyDescent="0.2"/>
  <cols>
    <col min="1" max="1" width="32.140625" customWidth="1"/>
    <col min="2" max="4" width="16.7109375" customWidth="1"/>
    <col min="5" max="5" width="20" customWidth="1"/>
    <col min="6" max="16384" width="2.7109375" style="1"/>
  </cols>
  <sheetData>
    <row r="1" spans="1:5" s="24" customFormat="1" ht="28.5" customHeight="1" thickBot="1" x14ac:dyDescent="0.25">
      <c r="A1" s="609" t="s">
        <v>439</v>
      </c>
      <c r="B1" s="610"/>
      <c r="C1" s="610"/>
      <c r="D1" s="610"/>
      <c r="E1" s="630"/>
    </row>
    <row r="2" spans="1:5" customFormat="1" ht="16.149999999999999" customHeight="1" x14ac:dyDescent="0.2">
      <c r="A2" s="856" t="s">
        <v>440</v>
      </c>
      <c r="B2" s="853" t="s">
        <v>441</v>
      </c>
      <c r="C2" s="853" t="s">
        <v>3148</v>
      </c>
      <c r="D2" s="853" t="s">
        <v>3149</v>
      </c>
      <c r="E2" s="859" t="s">
        <v>442</v>
      </c>
    </row>
    <row r="3" spans="1:5" customFormat="1" ht="16.149999999999999" customHeight="1" x14ac:dyDescent="0.2">
      <c r="A3" s="857"/>
      <c r="B3" s="854"/>
      <c r="C3" s="854"/>
      <c r="D3" s="854"/>
      <c r="E3" s="860"/>
    </row>
    <row r="4" spans="1:5" customFormat="1" ht="16.149999999999999" customHeight="1" x14ac:dyDescent="0.2">
      <c r="A4" s="858"/>
      <c r="B4" s="855"/>
      <c r="C4" s="855"/>
      <c r="D4" s="855"/>
      <c r="E4" s="861"/>
    </row>
    <row r="5" spans="1:5" customFormat="1" ht="16.149999999999999" customHeight="1" x14ac:dyDescent="0.2">
      <c r="A5" s="862" t="s">
        <v>443</v>
      </c>
      <c r="B5" s="863"/>
      <c r="C5" s="863"/>
      <c r="D5" s="863"/>
      <c r="E5" s="864"/>
    </row>
    <row r="6" spans="1:5" customFormat="1" ht="16.149999999999999" customHeight="1" x14ac:dyDescent="0.2">
      <c r="A6" s="269" t="s">
        <v>444</v>
      </c>
      <c r="B6" s="197"/>
      <c r="C6" s="200"/>
      <c r="D6" s="200"/>
      <c r="E6" s="275"/>
    </row>
    <row r="7" spans="1:5" customFormat="1" ht="16.149999999999999" customHeight="1" x14ac:dyDescent="0.2">
      <c r="A7" s="270" t="s">
        <v>445</v>
      </c>
      <c r="B7" s="173"/>
      <c r="C7" s="201"/>
      <c r="D7" s="201"/>
      <c r="E7" s="276"/>
    </row>
    <row r="8" spans="1:5" customFormat="1" ht="16.149999999999999" customHeight="1" x14ac:dyDescent="0.2">
      <c r="A8" s="865" t="s">
        <v>446</v>
      </c>
      <c r="B8" s="866"/>
      <c r="C8" s="866"/>
      <c r="D8" s="866"/>
      <c r="E8" s="867"/>
    </row>
    <row r="9" spans="1:5" customFormat="1" ht="16.149999999999999" customHeight="1" x14ac:dyDescent="0.2">
      <c r="A9" s="271" t="s">
        <v>447</v>
      </c>
      <c r="B9" s="198"/>
      <c r="C9" s="202"/>
      <c r="D9" s="202"/>
      <c r="E9" s="277"/>
    </row>
    <row r="10" spans="1:5" customFormat="1" ht="16.149999999999999" customHeight="1" x14ac:dyDescent="0.2">
      <c r="A10" s="271" t="s">
        <v>448</v>
      </c>
      <c r="B10" s="198"/>
      <c r="C10" s="202"/>
      <c r="D10" s="202"/>
      <c r="E10" s="277"/>
    </row>
    <row r="11" spans="1:5" customFormat="1" ht="16.149999999999999" customHeight="1" x14ac:dyDescent="0.2">
      <c r="A11" s="270" t="s">
        <v>449</v>
      </c>
      <c r="B11" s="173"/>
      <c r="C11" s="201"/>
      <c r="D11" s="201"/>
      <c r="E11" s="276"/>
    </row>
    <row r="12" spans="1:5" customFormat="1" ht="16.149999999999999" customHeight="1" x14ac:dyDescent="0.2">
      <c r="A12" s="865" t="s">
        <v>450</v>
      </c>
      <c r="B12" s="866"/>
      <c r="C12" s="866"/>
      <c r="D12" s="866"/>
      <c r="E12" s="867"/>
    </row>
    <row r="13" spans="1:5" customFormat="1" ht="16.149999999999999" customHeight="1" x14ac:dyDescent="0.2">
      <c r="A13" s="271" t="s">
        <v>451</v>
      </c>
      <c r="B13" s="198"/>
      <c r="C13" s="202"/>
      <c r="D13" s="202"/>
      <c r="E13" s="277"/>
    </row>
    <row r="14" spans="1:5" customFormat="1" ht="16.149999999999999" customHeight="1" x14ac:dyDescent="0.2">
      <c r="A14" s="271" t="s">
        <v>452</v>
      </c>
      <c r="B14" s="198"/>
      <c r="C14" s="202"/>
      <c r="D14" s="202"/>
      <c r="E14" s="277"/>
    </row>
    <row r="15" spans="1:5" customFormat="1" ht="16.149999999999999" customHeight="1" x14ac:dyDescent="0.2">
      <c r="A15" s="271" t="s">
        <v>453</v>
      </c>
      <c r="B15" s="198"/>
      <c r="C15" s="202"/>
      <c r="D15" s="202"/>
      <c r="E15" s="277"/>
    </row>
    <row r="16" spans="1:5" customFormat="1" ht="16.149999999999999" customHeight="1" thickBot="1" x14ac:dyDescent="0.25">
      <c r="A16" s="272" t="s">
        <v>454</v>
      </c>
      <c r="B16" s="199"/>
      <c r="C16" s="203"/>
      <c r="D16" s="203"/>
      <c r="E16" s="278"/>
    </row>
    <row r="17" spans="1:5" customFormat="1" ht="16.149999999999999" customHeight="1" thickBot="1" x14ac:dyDescent="0.25">
      <c r="A17" s="850"/>
      <c r="B17" s="851"/>
      <c r="C17" s="851"/>
      <c r="D17" s="851"/>
      <c r="E17" s="852"/>
    </row>
    <row r="18" spans="1:5" customFormat="1" ht="28.15" customHeight="1" thickBot="1" x14ac:dyDescent="0.25">
      <c r="A18" s="609" t="s">
        <v>455</v>
      </c>
      <c r="B18" s="610"/>
      <c r="C18" s="610"/>
      <c r="D18" s="610"/>
      <c r="E18" s="630"/>
    </row>
    <row r="19" spans="1:5" customFormat="1" ht="33.6" customHeight="1" x14ac:dyDescent="0.2">
      <c r="A19" s="268" t="s">
        <v>458</v>
      </c>
      <c r="B19" s="868" t="s">
        <v>3153</v>
      </c>
      <c r="C19" s="869"/>
      <c r="D19" s="273" t="s">
        <v>456</v>
      </c>
      <c r="E19" s="274" t="s">
        <v>457</v>
      </c>
    </row>
    <row r="20" spans="1:5" customFormat="1" ht="16.149999999999999" customHeight="1" x14ac:dyDescent="0.2">
      <c r="A20" s="97"/>
      <c r="B20" s="846"/>
      <c r="C20" s="847"/>
      <c r="D20" s="98"/>
      <c r="E20" s="279"/>
    </row>
    <row r="21" spans="1:5" customFormat="1" ht="16.149999999999999" customHeight="1" x14ac:dyDescent="0.2">
      <c r="A21" s="97"/>
      <c r="B21" s="846"/>
      <c r="C21" s="847"/>
      <c r="D21" s="98"/>
      <c r="E21" s="279"/>
    </row>
    <row r="22" spans="1:5" customFormat="1" ht="16.149999999999999" customHeight="1" x14ac:dyDescent="0.2">
      <c r="A22" s="97"/>
      <c r="B22" s="846"/>
      <c r="C22" s="847"/>
      <c r="D22" s="98"/>
      <c r="E22" s="279"/>
    </row>
    <row r="23" spans="1:5" customFormat="1" ht="16.149999999999999" customHeight="1" x14ac:dyDescent="0.2">
      <c r="A23" s="97"/>
      <c r="B23" s="846"/>
      <c r="C23" s="847"/>
      <c r="D23" s="98"/>
      <c r="E23" s="279"/>
    </row>
    <row r="24" spans="1:5" customFormat="1" ht="16.149999999999999" customHeight="1" x14ac:dyDescent="0.2">
      <c r="A24" s="97"/>
      <c r="B24" s="846"/>
      <c r="C24" s="847"/>
      <c r="D24" s="98"/>
      <c r="E24" s="279"/>
    </row>
    <row r="25" spans="1:5" customFormat="1" ht="16.149999999999999" customHeight="1" x14ac:dyDescent="0.2">
      <c r="A25" s="97"/>
      <c r="B25" s="846"/>
      <c r="C25" s="847"/>
      <c r="D25" s="98"/>
      <c r="E25" s="279"/>
    </row>
    <row r="26" spans="1:5" customFormat="1" ht="16.149999999999999" customHeight="1" x14ac:dyDescent="0.2">
      <c r="A26" s="97"/>
      <c r="B26" s="846"/>
      <c r="C26" s="847"/>
      <c r="D26" s="98"/>
      <c r="E26" s="279"/>
    </row>
    <row r="27" spans="1:5" customFormat="1" ht="16.149999999999999" customHeight="1" x14ac:dyDescent="0.2">
      <c r="A27" s="97"/>
      <c r="B27" s="846"/>
      <c r="C27" s="847"/>
      <c r="D27" s="98"/>
      <c r="E27" s="279"/>
    </row>
    <row r="28" spans="1:5" customFormat="1" ht="16.149999999999999" customHeight="1" x14ac:dyDescent="0.2">
      <c r="A28" s="97"/>
      <c r="B28" s="846"/>
      <c r="C28" s="847"/>
      <c r="D28" s="98"/>
      <c r="E28" s="279"/>
    </row>
    <row r="29" spans="1:5" customFormat="1" ht="16.149999999999999" customHeight="1" x14ac:dyDescent="0.2">
      <c r="A29" s="97"/>
      <c r="B29" s="846"/>
      <c r="C29" s="847"/>
      <c r="D29" s="98"/>
      <c r="E29" s="279"/>
    </row>
    <row r="30" spans="1:5" customFormat="1" ht="16.149999999999999" customHeight="1" x14ac:dyDescent="0.2">
      <c r="A30" s="97"/>
      <c r="B30" s="846"/>
      <c r="C30" s="847"/>
      <c r="D30" s="98"/>
      <c r="E30" s="279"/>
    </row>
    <row r="31" spans="1:5" customFormat="1" ht="16.149999999999999" customHeight="1" x14ac:dyDescent="0.2">
      <c r="A31" s="97"/>
      <c r="B31" s="846"/>
      <c r="C31" s="847"/>
      <c r="D31" s="98"/>
      <c r="E31" s="279"/>
    </row>
    <row r="32" spans="1:5" customFormat="1" ht="16.149999999999999" customHeight="1" x14ac:dyDescent="0.2">
      <c r="A32" s="97"/>
      <c r="B32" s="846"/>
      <c r="C32" s="847"/>
      <c r="D32" s="98"/>
      <c r="E32" s="279"/>
    </row>
    <row r="33" spans="1:5" customFormat="1" ht="16.149999999999999" customHeight="1" x14ac:dyDescent="0.2">
      <c r="A33" s="97"/>
      <c r="B33" s="846"/>
      <c r="C33" s="847"/>
      <c r="D33" s="98"/>
      <c r="E33" s="279"/>
    </row>
    <row r="34" spans="1:5" customFormat="1" ht="16.149999999999999" customHeight="1" x14ac:dyDescent="0.2">
      <c r="A34" s="97"/>
      <c r="B34" s="846"/>
      <c r="C34" s="847"/>
      <c r="D34" s="98"/>
      <c r="E34" s="279"/>
    </row>
    <row r="35" spans="1:5" customFormat="1" ht="16.149999999999999" customHeight="1" x14ac:dyDescent="0.2">
      <c r="A35" s="97"/>
      <c r="B35" s="846"/>
      <c r="C35" s="847"/>
      <c r="D35" s="98"/>
      <c r="E35" s="279"/>
    </row>
    <row r="36" spans="1:5" customFormat="1" ht="16.149999999999999" customHeight="1" x14ac:dyDescent="0.2">
      <c r="A36" s="97"/>
      <c r="B36" s="846"/>
      <c r="C36" s="847"/>
      <c r="D36" s="98"/>
      <c r="E36" s="279"/>
    </row>
    <row r="37" spans="1:5" customFormat="1" ht="16.149999999999999" customHeight="1" x14ac:dyDescent="0.2">
      <c r="A37" s="97"/>
      <c r="B37" s="846"/>
      <c r="C37" s="847"/>
      <c r="D37" s="98"/>
      <c r="E37" s="279"/>
    </row>
    <row r="38" spans="1:5" customFormat="1" ht="16.149999999999999" customHeight="1" x14ac:dyDescent="0.2">
      <c r="A38" s="97"/>
      <c r="B38" s="846"/>
      <c r="C38" s="847"/>
      <c r="D38" s="98"/>
      <c r="E38" s="279"/>
    </row>
    <row r="39" spans="1:5" customFormat="1" ht="16.149999999999999" customHeight="1" x14ac:dyDescent="0.2">
      <c r="A39" s="97"/>
      <c r="B39" s="846"/>
      <c r="C39" s="847"/>
      <c r="D39" s="98"/>
      <c r="E39" s="279"/>
    </row>
    <row r="40" spans="1:5" customFormat="1" ht="16.149999999999999" customHeight="1" x14ac:dyDescent="0.2">
      <c r="A40" s="97"/>
      <c r="B40" s="846"/>
      <c r="C40" s="847"/>
      <c r="D40" s="98"/>
      <c r="E40" s="279"/>
    </row>
    <row r="41" spans="1:5" customFormat="1" ht="16.149999999999999" customHeight="1" x14ac:dyDescent="0.2">
      <c r="A41" s="97"/>
      <c r="B41" s="846"/>
      <c r="C41" s="847"/>
      <c r="D41" s="98"/>
      <c r="E41" s="279"/>
    </row>
    <row r="42" spans="1:5" customFormat="1" ht="16.149999999999999" customHeight="1" x14ac:dyDescent="0.2">
      <c r="A42" s="97"/>
      <c r="B42" s="846"/>
      <c r="C42" s="847"/>
      <c r="D42" s="98"/>
      <c r="E42" s="279"/>
    </row>
    <row r="43" spans="1:5" customFormat="1" ht="16.149999999999999" customHeight="1" x14ac:dyDescent="0.2">
      <c r="A43" s="97"/>
      <c r="B43" s="846"/>
      <c r="C43" s="847"/>
      <c r="D43" s="98"/>
      <c r="E43" s="279"/>
    </row>
    <row r="44" spans="1:5" customFormat="1" ht="16.149999999999999" customHeight="1" x14ac:dyDescent="0.2">
      <c r="A44" s="97"/>
      <c r="B44" s="846"/>
      <c r="C44" s="847"/>
      <c r="D44" s="98"/>
      <c r="E44" s="279"/>
    </row>
    <row r="45" spans="1:5" customFormat="1" ht="16.149999999999999" customHeight="1" x14ac:dyDescent="0.2">
      <c r="A45" s="97"/>
      <c r="B45" s="846"/>
      <c r="C45" s="847"/>
      <c r="D45" s="98"/>
      <c r="E45" s="279"/>
    </row>
    <row r="46" spans="1:5" customFormat="1" ht="16.149999999999999" customHeight="1" x14ac:dyDescent="0.2">
      <c r="A46" s="97"/>
      <c r="B46" s="846"/>
      <c r="C46" s="847"/>
      <c r="D46" s="98"/>
      <c r="E46" s="279"/>
    </row>
    <row r="47" spans="1:5" customFormat="1" ht="16.149999999999999" customHeight="1" x14ac:dyDescent="0.2">
      <c r="A47" s="97"/>
      <c r="B47" s="846"/>
      <c r="C47" s="847"/>
      <c r="D47" s="98"/>
      <c r="E47" s="279"/>
    </row>
    <row r="48" spans="1:5" customFormat="1" ht="16.149999999999999" customHeight="1" thickBot="1" x14ac:dyDescent="0.25">
      <c r="A48" s="99"/>
      <c r="B48" s="848"/>
      <c r="C48" s="849"/>
      <c r="D48" s="100"/>
      <c r="E48" s="280"/>
    </row>
    <row r="49" spans="1:5" x14ac:dyDescent="0.2">
      <c r="A49" s="19"/>
      <c r="B49" s="19"/>
      <c r="C49" s="19"/>
      <c r="D49" s="19"/>
      <c r="E49" s="19"/>
    </row>
    <row r="50" spans="1:5" x14ac:dyDescent="0.2">
      <c r="A50" s="19"/>
      <c r="B50" s="19"/>
      <c r="C50" s="19"/>
      <c r="D50" s="19"/>
      <c r="E50" s="19"/>
    </row>
    <row r="51" spans="1:5" x14ac:dyDescent="0.2">
      <c r="A51" s="19"/>
      <c r="B51" s="19"/>
      <c r="C51" s="19"/>
      <c r="D51" s="19"/>
      <c r="E51" s="19"/>
    </row>
    <row r="52" spans="1:5" x14ac:dyDescent="0.2">
      <c r="A52" s="19"/>
      <c r="B52" s="19"/>
      <c r="C52" s="19"/>
      <c r="D52" s="19"/>
      <c r="E52" s="19"/>
    </row>
    <row r="53" spans="1:5" x14ac:dyDescent="0.2">
      <c r="A53" s="19"/>
      <c r="B53" s="19"/>
      <c r="C53" s="19"/>
      <c r="D53" s="19"/>
      <c r="E53" s="19"/>
    </row>
    <row r="54" spans="1:5" x14ac:dyDescent="0.2">
      <c r="A54" s="19"/>
      <c r="B54" s="19"/>
      <c r="C54" s="19"/>
      <c r="D54" s="19"/>
      <c r="E54" s="19"/>
    </row>
    <row r="55" spans="1:5" x14ac:dyDescent="0.2">
      <c r="A55" s="19"/>
      <c r="B55" s="19"/>
      <c r="C55" s="19"/>
      <c r="D55" s="19"/>
      <c r="E55" s="19"/>
    </row>
    <row r="56" spans="1:5" x14ac:dyDescent="0.2">
      <c r="A56" s="19"/>
      <c r="B56" s="19"/>
      <c r="C56" s="19"/>
      <c r="D56" s="19"/>
      <c r="E56" s="19"/>
    </row>
    <row r="57" spans="1:5" x14ac:dyDescent="0.2">
      <c r="A57" s="19"/>
      <c r="B57" s="19"/>
      <c r="C57" s="19"/>
      <c r="D57" s="19"/>
      <c r="E57" s="19"/>
    </row>
    <row r="58" spans="1:5" x14ac:dyDescent="0.2">
      <c r="A58" s="19"/>
      <c r="B58" s="19"/>
      <c r="C58" s="19"/>
      <c r="D58" s="19"/>
      <c r="E58" s="19"/>
    </row>
    <row r="59" spans="1:5" x14ac:dyDescent="0.2">
      <c r="A59" s="19"/>
      <c r="B59" s="19"/>
      <c r="C59" s="19"/>
      <c r="D59" s="19"/>
      <c r="E59" s="19"/>
    </row>
    <row r="60" spans="1:5" x14ac:dyDescent="0.2">
      <c r="A60" s="19"/>
      <c r="B60" s="19"/>
      <c r="C60" s="19"/>
      <c r="D60" s="19"/>
      <c r="E60" s="19"/>
    </row>
    <row r="61" spans="1:5" x14ac:dyDescent="0.2">
      <c r="A61" s="19"/>
      <c r="B61" s="19"/>
      <c r="C61" s="19"/>
      <c r="D61" s="19"/>
      <c r="E61" s="19"/>
    </row>
    <row r="62" spans="1:5" x14ac:dyDescent="0.2">
      <c r="A62" s="19"/>
      <c r="B62" s="19"/>
      <c r="C62" s="19"/>
      <c r="D62" s="19"/>
      <c r="E62" s="19"/>
    </row>
    <row r="63" spans="1:5" x14ac:dyDescent="0.2">
      <c r="A63" s="19"/>
      <c r="B63" s="19"/>
      <c r="C63" s="19"/>
      <c r="D63" s="19"/>
      <c r="E63" s="19"/>
    </row>
    <row r="64" spans="1:5" x14ac:dyDescent="0.2">
      <c r="A64" s="19"/>
      <c r="B64" s="19"/>
      <c r="C64" s="19"/>
      <c r="D64" s="19"/>
      <c r="E64" s="19"/>
    </row>
    <row r="65" spans="1:5" x14ac:dyDescent="0.2">
      <c r="A65" s="19"/>
      <c r="B65" s="19"/>
      <c r="C65" s="19"/>
      <c r="D65" s="19"/>
      <c r="E65" s="19"/>
    </row>
    <row r="66" spans="1:5" x14ac:dyDescent="0.2">
      <c r="A66" s="19"/>
      <c r="B66" s="19"/>
      <c r="C66" s="19"/>
      <c r="D66" s="19"/>
      <c r="E66" s="19"/>
    </row>
    <row r="67" spans="1:5" x14ac:dyDescent="0.2">
      <c r="A67" s="19"/>
      <c r="B67" s="19"/>
      <c r="C67" s="19"/>
      <c r="D67" s="19"/>
      <c r="E67" s="19"/>
    </row>
    <row r="68" spans="1:5" x14ac:dyDescent="0.2">
      <c r="A68" s="19"/>
      <c r="B68" s="19"/>
      <c r="C68" s="19"/>
      <c r="D68" s="19"/>
      <c r="E68" s="19"/>
    </row>
    <row r="69" spans="1:5" x14ac:dyDescent="0.2">
      <c r="A69" s="19"/>
      <c r="B69" s="19"/>
      <c r="C69" s="19"/>
      <c r="D69" s="19"/>
      <c r="E69" s="19"/>
    </row>
    <row r="70" spans="1:5" x14ac:dyDescent="0.2">
      <c r="A70" s="19"/>
      <c r="B70" s="19"/>
      <c r="C70" s="19"/>
      <c r="D70" s="19"/>
      <c r="E70" s="19"/>
    </row>
    <row r="71" spans="1:5" x14ac:dyDescent="0.2">
      <c r="A71" s="19"/>
      <c r="B71" s="19"/>
      <c r="C71" s="19"/>
      <c r="D71" s="19"/>
      <c r="E71" s="19"/>
    </row>
    <row r="72" spans="1:5" x14ac:dyDescent="0.2">
      <c r="A72" s="19"/>
      <c r="B72" s="19"/>
      <c r="C72" s="19"/>
      <c r="D72" s="19"/>
      <c r="E72" s="19"/>
    </row>
    <row r="73" spans="1:5" x14ac:dyDescent="0.2">
      <c r="A73" s="19"/>
      <c r="B73" s="19"/>
      <c r="C73" s="19"/>
      <c r="D73" s="19"/>
      <c r="E73" s="19"/>
    </row>
    <row r="74" spans="1:5" x14ac:dyDescent="0.2">
      <c r="A74" s="19"/>
      <c r="B74" s="19"/>
      <c r="C74" s="19"/>
      <c r="D74" s="19"/>
      <c r="E74" s="19"/>
    </row>
    <row r="75" spans="1:5" x14ac:dyDescent="0.2">
      <c r="A75" s="19"/>
      <c r="B75" s="19"/>
      <c r="C75" s="19"/>
      <c r="D75" s="19"/>
      <c r="E75" s="19"/>
    </row>
    <row r="76" spans="1:5" x14ac:dyDescent="0.2">
      <c r="A76" s="19"/>
      <c r="B76" s="19"/>
      <c r="C76" s="19"/>
      <c r="D76" s="19"/>
      <c r="E76" s="19"/>
    </row>
    <row r="77" spans="1:5" x14ac:dyDescent="0.2">
      <c r="A77" s="19"/>
      <c r="B77" s="19"/>
      <c r="C77" s="19"/>
      <c r="D77" s="19"/>
      <c r="E77" s="19"/>
    </row>
    <row r="78" spans="1:5" x14ac:dyDescent="0.2">
      <c r="A78" s="19"/>
      <c r="B78" s="19"/>
      <c r="C78" s="19"/>
      <c r="D78" s="19"/>
      <c r="E78" s="19"/>
    </row>
    <row r="79" spans="1:5" x14ac:dyDescent="0.2">
      <c r="A79" s="19"/>
      <c r="B79" s="19"/>
      <c r="C79" s="19"/>
      <c r="D79" s="19"/>
      <c r="E79" s="19"/>
    </row>
    <row r="80" spans="1:5" x14ac:dyDescent="0.2">
      <c r="A80" s="19"/>
      <c r="B80" s="19"/>
      <c r="C80" s="19"/>
      <c r="D80" s="19"/>
      <c r="E80" s="19"/>
    </row>
    <row r="81" spans="1:5" x14ac:dyDescent="0.2">
      <c r="A81" s="19"/>
      <c r="B81" s="19"/>
      <c r="C81" s="19"/>
      <c r="D81" s="19"/>
      <c r="E81" s="19"/>
    </row>
    <row r="82" spans="1:5" x14ac:dyDescent="0.2">
      <c r="A82" s="19"/>
      <c r="B82" s="19"/>
      <c r="C82" s="19"/>
      <c r="D82" s="19"/>
      <c r="E82" s="19"/>
    </row>
    <row r="83" spans="1:5" x14ac:dyDescent="0.2">
      <c r="A83" s="19"/>
      <c r="B83" s="19"/>
      <c r="C83" s="19"/>
      <c r="D83" s="19"/>
      <c r="E83" s="19"/>
    </row>
    <row r="84" spans="1:5" x14ac:dyDescent="0.2">
      <c r="A84" s="19"/>
      <c r="B84" s="19"/>
      <c r="C84" s="19"/>
      <c r="D84" s="19"/>
      <c r="E84" s="19"/>
    </row>
    <row r="85" spans="1:5" x14ac:dyDescent="0.2">
      <c r="A85" s="19"/>
      <c r="B85" s="19"/>
      <c r="C85" s="19"/>
      <c r="D85" s="19"/>
      <c r="E85" s="19"/>
    </row>
    <row r="86" spans="1:5" x14ac:dyDescent="0.2">
      <c r="A86" s="19"/>
      <c r="B86" s="19"/>
      <c r="C86" s="19"/>
      <c r="D86" s="19"/>
      <c r="E86" s="19"/>
    </row>
    <row r="87" spans="1:5" x14ac:dyDescent="0.2">
      <c r="A87" s="19"/>
      <c r="B87" s="19"/>
      <c r="C87" s="19"/>
      <c r="D87" s="19"/>
      <c r="E87" s="19"/>
    </row>
    <row r="88" spans="1:5" x14ac:dyDescent="0.2">
      <c r="A88" s="19"/>
      <c r="B88" s="19"/>
      <c r="C88" s="19"/>
      <c r="D88" s="19"/>
      <c r="E88" s="19"/>
    </row>
    <row r="89" spans="1:5" x14ac:dyDescent="0.2">
      <c r="A89" s="19"/>
      <c r="B89" s="19"/>
      <c r="C89" s="19"/>
      <c r="D89" s="19"/>
      <c r="E89" s="19"/>
    </row>
    <row r="90" spans="1:5" x14ac:dyDescent="0.2">
      <c r="A90" s="19"/>
      <c r="B90" s="19"/>
      <c r="C90" s="19"/>
      <c r="D90" s="19"/>
      <c r="E90" s="19"/>
    </row>
    <row r="91" spans="1:5" x14ac:dyDescent="0.2">
      <c r="A91" s="19"/>
      <c r="B91" s="19"/>
      <c r="C91" s="19"/>
      <c r="D91" s="19"/>
      <c r="E91" s="19"/>
    </row>
    <row r="92" spans="1:5" x14ac:dyDescent="0.2">
      <c r="A92" s="19"/>
      <c r="B92" s="19"/>
      <c r="C92" s="19"/>
      <c r="D92" s="19"/>
      <c r="E92" s="19"/>
    </row>
    <row r="93" spans="1:5" x14ac:dyDescent="0.2">
      <c r="A93" s="19"/>
      <c r="B93" s="19"/>
      <c r="C93" s="19"/>
      <c r="D93" s="19"/>
      <c r="E93" s="19"/>
    </row>
    <row r="94" spans="1:5" x14ac:dyDescent="0.2">
      <c r="A94" s="19"/>
      <c r="B94" s="19"/>
      <c r="C94" s="19"/>
      <c r="D94" s="19"/>
      <c r="E94" s="19"/>
    </row>
    <row r="95" spans="1:5" x14ac:dyDescent="0.2">
      <c r="A95" s="19"/>
      <c r="B95" s="19"/>
      <c r="C95" s="19"/>
      <c r="D95" s="19"/>
      <c r="E95" s="19"/>
    </row>
    <row r="96" spans="1:5" x14ac:dyDescent="0.2">
      <c r="A96" s="19"/>
      <c r="B96" s="19"/>
      <c r="C96" s="19"/>
      <c r="D96" s="19"/>
      <c r="E96" s="19"/>
    </row>
    <row r="97" spans="1:5" x14ac:dyDescent="0.2">
      <c r="A97" s="19"/>
      <c r="B97" s="19"/>
      <c r="C97" s="19"/>
      <c r="D97" s="19"/>
      <c r="E97" s="19"/>
    </row>
    <row r="98" spans="1:5" x14ac:dyDescent="0.2">
      <c r="A98" s="19"/>
      <c r="B98" s="19"/>
      <c r="C98" s="19"/>
      <c r="D98" s="19"/>
      <c r="E98" s="19"/>
    </row>
    <row r="99" spans="1:5" x14ac:dyDescent="0.2">
      <c r="A99" s="19"/>
      <c r="B99" s="19"/>
      <c r="C99" s="19"/>
      <c r="D99" s="19"/>
      <c r="E99" s="19"/>
    </row>
    <row r="100" spans="1:5" x14ac:dyDescent="0.2">
      <c r="A100" s="19"/>
      <c r="B100" s="19"/>
      <c r="C100" s="19"/>
      <c r="D100" s="19"/>
      <c r="E100" s="19"/>
    </row>
    <row r="101" spans="1:5" x14ac:dyDescent="0.2">
      <c r="A101" s="19"/>
      <c r="B101" s="19"/>
      <c r="C101" s="19"/>
      <c r="D101" s="19"/>
      <c r="E101" s="19"/>
    </row>
    <row r="102" spans="1:5" x14ac:dyDescent="0.2">
      <c r="A102" s="19"/>
      <c r="B102" s="19"/>
      <c r="C102" s="19"/>
      <c r="D102" s="19"/>
      <c r="E102" s="19"/>
    </row>
  </sheetData>
  <sheetProtection algorithmName="SHA-512" hashValue="1fmZ1iD4K1XzWkYEpHzWs480keQlqqtmWdOEL5pbdPEBvm5rwNQndYiEj3n5yNxe1KaWy8kFrU/2h+J/r34LMg==" saltValue="YCkjK+iGV9KfWhfh0gGyIQ==" spinCount="100000" sheet="1" objects="1" scenarios="1"/>
  <mergeCells count="41">
    <mergeCell ref="B20:C20"/>
    <mergeCell ref="B39:C39"/>
    <mergeCell ref="B38:C38"/>
    <mergeCell ref="B36:C36"/>
    <mergeCell ref="B35:C35"/>
    <mergeCell ref="B34:C34"/>
    <mergeCell ref="B33:C33"/>
    <mergeCell ref="B32:C32"/>
    <mergeCell ref="B26:C26"/>
    <mergeCell ref="B25:C25"/>
    <mergeCell ref="B24:C24"/>
    <mergeCell ref="B23:C23"/>
    <mergeCell ref="B22:C22"/>
    <mergeCell ref="B21:C21"/>
    <mergeCell ref="A5:E5"/>
    <mergeCell ref="A8:E8"/>
    <mergeCell ref="A12:E12"/>
    <mergeCell ref="A18:E18"/>
    <mergeCell ref="B19:C19"/>
    <mergeCell ref="A1:E1"/>
    <mergeCell ref="B2:B4"/>
    <mergeCell ref="C2:C4"/>
    <mergeCell ref="A2:A4"/>
    <mergeCell ref="D2:D4"/>
    <mergeCell ref="E2:E4"/>
    <mergeCell ref="B45:C45"/>
    <mergeCell ref="B46:C46"/>
    <mergeCell ref="B47:C47"/>
    <mergeCell ref="B48:C48"/>
    <mergeCell ref="A17:E17"/>
    <mergeCell ref="B40:C40"/>
    <mergeCell ref="B41:C41"/>
    <mergeCell ref="B42:C42"/>
    <mergeCell ref="B43:C43"/>
    <mergeCell ref="B44:C44"/>
    <mergeCell ref="B37:C37"/>
    <mergeCell ref="B30:C30"/>
    <mergeCell ref="B29:C29"/>
    <mergeCell ref="B28:C28"/>
    <mergeCell ref="B31:C31"/>
    <mergeCell ref="B27:C27"/>
  </mergeCells>
  <printOptions horizontalCentered="1"/>
  <pageMargins left="0.7" right="0.7" top="0.75" bottom="0.75" header="0.3" footer="0.3"/>
  <pageSetup scale="89" orientation="portrait" r:id="rId1"/>
  <headerFooter alignWithMargins="0">
    <oddFooter>&amp;L&amp;"-,Regular"&amp;11
Railroad Industry (CA07)&amp;C&amp;"-,Regular"&amp;11 20&amp;R&amp;"-,Regular"&amp;11
Revised 12/2023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15"/>
  <sheetViews>
    <sheetView view="pageLayout" zoomScaleNormal="100" workbookViewId="0">
      <selection sqref="A1:H1"/>
    </sheetView>
  </sheetViews>
  <sheetFormatPr defaultColWidth="2.7109375" defaultRowHeight="12.75" x14ac:dyDescent="0.2"/>
  <cols>
    <col min="1" max="1" width="11.7109375" customWidth="1"/>
    <col min="2" max="2" width="10.28515625" customWidth="1"/>
    <col min="3" max="3" width="21.140625" customWidth="1"/>
    <col min="4" max="4" width="9.140625" customWidth="1"/>
    <col min="5" max="5" width="20.85546875" customWidth="1"/>
    <col min="6" max="6" width="5.85546875" customWidth="1"/>
    <col min="7" max="7" width="10" customWidth="1"/>
    <col min="8" max="8" width="13.140625" customWidth="1"/>
    <col min="9" max="16384" width="2.7109375" style="1"/>
  </cols>
  <sheetData>
    <row r="1" spans="1:8" s="24" customFormat="1" ht="28.7" customHeight="1" thickBot="1" x14ac:dyDescent="0.25">
      <c r="A1" s="609" t="s">
        <v>65</v>
      </c>
      <c r="B1" s="610"/>
      <c r="C1" s="610"/>
      <c r="D1" s="610"/>
      <c r="E1" s="610"/>
      <c r="F1" s="610"/>
      <c r="G1" s="610"/>
      <c r="H1" s="630"/>
    </row>
    <row r="2" spans="1:8" customFormat="1" ht="12.95" customHeight="1" x14ac:dyDescent="0.2">
      <c r="A2" s="870" t="s">
        <v>52</v>
      </c>
      <c r="B2" s="871"/>
      <c r="C2" s="871"/>
      <c r="D2" s="871"/>
      <c r="E2" s="871"/>
      <c r="F2" s="871"/>
      <c r="G2" s="871"/>
      <c r="H2" s="872"/>
    </row>
    <row r="3" spans="1:8" customFormat="1" ht="10.5" customHeight="1" x14ac:dyDescent="0.2">
      <c r="A3" s="240"/>
      <c r="B3" s="241"/>
      <c r="C3" s="241"/>
      <c r="D3" s="241"/>
      <c r="E3" s="241"/>
      <c r="F3" s="241"/>
      <c r="G3" s="241"/>
      <c r="H3" s="242"/>
    </row>
    <row r="4" spans="1:8" customFormat="1" ht="12.95" customHeight="1" x14ac:dyDescent="0.2">
      <c r="A4" s="870" t="s">
        <v>520</v>
      </c>
      <c r="B4" s="749"/>
      <c r="C4" s="749"/>
      <c r="D4" s="749"/>
      <c r="E4" s="749"/>
      <c r="F4" s="749"/>
      <c r="G4" s="749"/>
      <c r="H4" s="873"/>
    </row>
    <row r="5" spans="1:8" customFormat="1" ht="12.95" customHeight="1" x14ac:dyDescent="0.2">
      <c r="A5" s="870"/>
      <c r="B5" s="749"/>
      <c r="C5" s="749"/>
      <c r="D5" s="749"/>
      <c r="E5" s="749"/>
      <c r="F5" s="749"/>
      <c r="G5" s="749"/>
      <c r="H5" s="873"/>
    </row>
    <row r="6" spans="1:8" customFormat="1" ht="12.95" customHeight="1" x14ac:dyDescent="0.2">
      <c r="A6" s="870"/>
      <c r="B6" s="749"/>
      <c r="C6" s="749"/>
      <c r="D6" s="749"/>
      <c r="E6" s="749"/>
      <c r="F6" s="749"/>
      <c r="G6" s="749"/>
      <c r="H6" s="873"/>
    </row>
    <row r="7" spans="1:8" customFormat="1" ht="12.95" customHeight="1" x14ac:dyDescent="0.2">
      <c r="A7" s="870"/>
      <c r="B7" s="749"/>
      <c r="C7" s="749"/>
      <c r="D7" s="749"/>
      <c r="E7" s="749"/>
      <c r="F7" s="749"/>
      <c r="G7" s="749"/>
      <c r="H7" s="873"/>
    </row>
    <row r="8" spans="1:8" customFormat="1" ht="10.15" customHeight="1" x14ac:dyDescent="0.2">
      <c r="A8" s="240"/>
      <c r="B8" s="243"/>
      <c r="C8" s="243"/>
      <c r="D8" s="243"/>
      <c r="E8" s="243"/>
      <c r="F8" s="243"/>
      <c r="G8" s="243"/>
      <c r="H8" s="244"/>
    </row>
    <row r="9" spans="1:8" customFormat="1" ht="12.6" customHeight="1" x14ac:dyDescent="0.2">
      <c r="A9" s="874" t="s">
        <v>3131</v>
      </c>
      <c r="B9" s="749"/>
      <c r="C9" s="749"/>
      <c r="D9" s="749"/>
      <c r="E9" s="749"/>
      <c r="F9" s="749"/>
      <c r="G9" s="749"/>
      <c r="H9" s="873"/>
    </row>
    <row r="10" spans="1:8" customFormat="1" ht="12.6" customHeight="1" x14ac:dyDescent="0.2">
      <c r="A10" s="870"/>
      <c r="B10" s="749"/>
      <c r="C10" s="749"/>
      <c r="D10" s="749"/>
      <c r="E10" s="749"/>
      <c r="F10" s="749"/>
      <c r="G10" s="749"/>
      <c r="H10" s="873"/>
    </row>
    <row r="11" spans="1:8" customFormat="1" ht="12.95" customHeight="1" x14ac:dyDescent="0.2">
      <c r="A11" s="875" t="s">
        <v>3117</v>
      </c>
      <c r="B11" s="876"/>
      <c r="C11" s="876"/>
      <c r="D11" s="876"/>
      <c r="E11" s="876"/>
      <c r="F11" s="876"/>
      <c r="G11" s="876"/>
      <c r="H11" s="877"/>
    </row>
    <row r="12" spans="1:8" customFormat="1" ht="10.5" customHeight="1" x14ac:dyDescent="0.2">
      <c r="A12" s="240"/>
      <c r="B12" s="243"/>
      <c r="C12" s="243"/>
      <c r="D12" s="243"/>
      <c r="E12" s="243"/>
      <c r="F12" s="243"/>
      <c r="G12" s="243"/>
      <c r="H12" s="244"/>
    </row>
    <row r="13" spans="1:8" customFormat="1" ht="16.149999999999999" customHeight="1" x14ac:dyDescent="0.25">
      <c r="A13" s="245"/>
      <c r="B13" s="246"/>
      <c r="C13" s="247"/>
      <c r="D13" s="247"/>
      <c r="E13" s="247" t="s">
        <v>118</v>
      </c>
      <c r="F13" s="247"/>
      <c r="G13" s="247"/>
      <c r="H13" s="248"/>
    </row>
    <row r="14" spans="1:8" customFormat="1" ht="16.149999999999999" customHeight="1" x14ac:dyDescent="0.25">
      <c r="A14" s="249"/>
      <c r="B14" s="250" t="s">
        <v>114</v>
      </c>
      <c r="C14" s="251"/>
      <c r="D14" s="251"/>
      <c r="E14" s="251" t="s">
        <v>509</v>
      </c>
      <c r="F14" s="251"/>
      <c r="G14" s="251" t="s">
        <v>121</v>
      </c>
      <c r="H14" s="264"/>
    </row>
    <row r="15" spans="1:8" customFormat="1" ht="16.149999999999999" customHeight="1" x14ac:dyDescent="0.25">
      <c r="A15" s="249"/>
      <c r="B15" s="250" t="s">
        <v>123</v>
      </c>
      <c r="C15" s="251" t="s">
        <v>116</v>
      </c>
      <c r="D15" s="251" t="s">
        <v>66</v>
      </c>
      <c r="E15" s="251" t="s">
        <v>510</v>
      </c>
      <c r="F15" s="251" t="s">
        <v>69</v>
      </c>
      <c r="G15" s="251" t="s">
        <v>45</v>
      </c>
      <c r="H15" s="264" t="s">
        <v>511</v>
      </c>
    </row>
    <row r="16" spans="1:8" customFormat="1" ht="16.149999999999999" customHeight="1" x14ac:dyDescent="0.25">
      <c r="A16" s="249" t="s">
        <v>51</v>
      </c>
      <c r="B16" s="254" t="s">
        <v>66</v>
      </c>
      <c r="C16" s="255" t="s">
        <v>115</v>
      </c>
      <c r="D16" s="255" t="s">
        <v>117</v>
      </c>
      <c r="E16" s="255" t="s">
        <v>119</v>
      </c>
      <c r="F16" s="255" t="s">
        <v>120</v>
      </c>
      <c r="G16" s="255" t="s">
        <v>122</v>
      </c>
      <c r="H16" s="256" t="s">
        <v>465</v>
      </c>
    </row>
    <row r="17" spans="1:8" customFormat="1" ht="16.149999999999999" customHeight="1" x14ac:dyDescent="0.2">
      <c r="A17" s="61"/>
      <c r="B17" s="62"/>
      <c r="C17" s="63"/>
      <c r="D17" s="62"/>
      <c r="E17" s="63"/>
      <c r="F17" s="62"/>
      <c r="G17" s="64"/>
      <c r="H17" s="265"/>
    </row>
    <row r="18" spans="1:8" customFormat="1" ht="16.149999999999999" customHeight="1" x14ac:dyDescent="0.2">
      <c r="A18" s="65"/>
      <c r="B18" s="66"/>
      <c r="C18" s="67"/>
      <c r="D18" s="66"/>
      <c r="E18" s="67"/>
      <c r="F18" s="66"/>
      <c r="G18" s="68"/>
      <c r="H18" s="266"/>
    </row>
    <row r="19" spans="1:8" customFormat="1" ht="16.149999999999999" customHeight="1" x14ac:dyDescent="0.2">
      <c r="A19" s="65"/>
      <c r="B19" s="66"/>
      <c r="C19" s="67"/>
      <c r="D19" s="66"/>
      <c r="E19" s="67"/>
      <c r="F19" s="66"/>
      <c r="G19" s="68"/>
      <c r="H19" s="266"/>
    </row>
    <row r="20" spans="1:8" customFormat="1" ht="16.149999999999999" customHeight="1" x14ac:dyDescent="0.2">
      <c r="A20" s="65"/>
      <c r="B20" s="66"/>
      <c r="C20" s="67"/>
      <c r="D20" s="66"/>
      <c r="E20" s="67"/>
      <c r="F20" s="66"/>
      <c r="G20" s="68"/>
      <c r="H20" s="266"/>
    </row>
    <row r="21" spans="1:8" customFormat="1" ht="16.149999999999999" customHeight="1" x14ac:dyDescent="0.2">
      <c r="A21" s="65"/>
      <c r="B21" s="66"/>
      <c r="C21" s="67"/>
      <c r="D21" s="66"/>
      <c r="E21" s="67"/>
      <c r="F21" s="66"/>
      <c r="G21" s="68"/>
      <c r="H21" s="266"/>
    </row>
    <row r="22" spans="1:8" customFormat="1" ht="16.149999999999999" customHeight="1" x14ac:dyDescent="0.2">
      <c r="A22" s="65"/>
      <c r="B22" s="66"/>
      <c r="C22" s="67"/>
      <c r="D22" s="66"/>
      <c r="E22" s="67"/>
      <c r="F22" s="66"/>
      <c r="G22" s="68"/>
      <c r="H22" s="266"/>
    </row>
    <row r="23" spans="1:8" customFormat="1" ht="16.149999999999999" customHeight="1" x14ac:dyDescent="0.2">
      <c r="A23" s="65"/>
      <c r="B23" s="66"/>
      <c r="C23" s="67"/>
      <c r="D23" s="66"/>
      <c r="E23" s="67"/>
      <c r="F23" s="66"/>
      <c r="G23" s="68"/>
      <c r="H23" s="266"/>
    </row>
    <row r="24" spans="1:8" customFormat="1" ht="16.149999999999999" customHeight="1" x14ac:dyDescent="0.2">
      <c r="A24" s="65"/>
      <c r="B24" s="66"/>
      <c r="C24" s="67"/>
      <c r="D24" s="66"/>
      <c r="E24" s="67"/>
      <c r="F24" s="66"/>
      <c r="G24" s="68"/>
      <c r="H24" s="266"/>
    </row>
    <row r="25" spans="1:8" customFormat="1" ht="16.149999999999999" customHeight="1" x14ac:dyDescent="0.2">
      <c r="A25" s="65"/>
      <c r="B25" s="66"/>
      <c r="C25" s="67"/>
      <c r="D25" s="66"/>
      <c r="E25" s="67"/>
      <c r="F25" s="66"/>
      <c r="G25" s="68"/>
      <c r="H25" s="266"/>
    </row>
    <row r="26" spans="1:8" customFormat="1" ht="16.149999999999999" customHeight="1" x14ac:dyDescent="0.2">
      <c r="A26" s="65"/>
      <c r="B26" s="66"/>
      <c r="C26" s="67"/>
      <c r="D26" s="66"/>
      <c r="E26" s="67"/>
      <c r="F26" s="66"/>
      <c r="G26" s="68"/>
      <c r="H26" s="266"/>
    </row>
    <row r="27" spans="1:8" customFormat="1" ht="16.149999999999999" customHeight="1" x14ac:dyDescent="0.2">
      <c r="A27" s="65"/>
      <c r="B27" s="66"/>
      <c r="C27" s="67"/>
      <c r="D27" s="66"/>
      <c r="E27" s="67"/>
      <c r="F27" s="66"/>
      <c r="G27" s="68"/>
      <c r="H27" s="266"/>
    </row>
    <row r="28" spans="1:8" customFormat="1" ht="16.149999999999999" customHeight="1" x14ac:dyDescent="0.2">
      <c r="A28" s="65"/>
      <c r="B28" s="66"/>
      <c r="C28" s="67"/>
      <c r="D28" s="66"/>
      <c r="E28" s="67"/>
      <c r="F28" s="66"/>
      <c r="G28" s="68"/>
      <c r="H28" s="266"/>
    </row>
    <row r="29" spans="1:8" customFormat="1" ht="16.149999999999999" customHeight="1" x14ac:dyDescent="0.2">
      <c r="A29" s="65"/>
      <c r="B29" s="66"/>
      <c r="C29" s="67"/>
      <c r="D29" s="66"/>
      <c r="E29" s="67"/>
      <c r="F29" s="66"/>
      <c r="G29" s="68"/>
      <c r="H29" s="266"/>
    </row>
    <row r="30" spans="1:8" customFormat="1" ht="16.149999999999999" customHeight="1" x14ac:dyDescent="0.2">
      <c r="A30" s="65"/>
      <c r="B30" s="66"/>
      <c r="C30" s="67"/>
      <c r="D30" s="66"/>
      <c r="E30" s="67"/>
      <c r="F30" s="66"/>
      <c r="G30" s="68"/>
      <c r="H30" s="266"/>
    </row>
    <row r="31" spans="1:8" customFormat="1" ht="16.149999999999999" customHeight="1" x14ac:dyDescent="0.2">
      <c r="A31" s="65"/>
      <c r="B31" s="66"/>
      <c r="C31" s="67"/>
      <c r="D31" s="66"/>
      <c r="E31" s="67"/>
      <c r="F31" s="66"/>
      <c r="G31" s="68"/>
      <c r="H31" s="266"/>
    </row>
    <row r="32" spans="1:8" customFormat="1" ht="16.149999999999999" customHeight="1" x14ac:dyDescent="0.2">
      <c r="A32" s="65"/>
      <c r="B32" s="66"/>
      <c r="C32" s="67"/>
      <c r="D32" s="66"/>
      <c r="E32" s="67"/>
      <c r="F32" s="66"/>
      <c r="G32" s="68"/>
      <c r="H32" s="266"/>
    </row>
    <row r="33" spans="1:8" customFormat="1" ht="16.149999999999999" customHeight="1" x14ac:dyDescent="0.2">
      <c r="A33" s="65"/>
      <c r="B33" s="66"/>
      <c r="C33" s="67"/>
      <c r="D33" s="66"/>
      <c r="E33" s="67"/>
      <c r="F33" s="66"/>
      <c r="G33" s="68"/>
      <c r="H33" s="266"/>
    </row>
    <row r="34" spans="1:8" customFormat="1" ht="16.149999999999999" customHeight="1" x14ac:dyDescent="0.2">
      <c r="A34" s="65"/>
      <c r="B34" s="66"/>
      <c r="C34" s="67"/>
      <c r="D34" s="66"/>
      <c r="E34" s="67"/>
      <c r="F34" s="66"/>
      <c r="G34" s="68"/>
      <c r="H34" s="266"/>
    </row>
    <row r="35" spans="1:8" customFormat="1" ht="16.149999999999999" customHeight="1" x14ac:dyDescent="0.2">
      <c r="A35" s="65"/>
      <c r="B35" s="66"/>
      <c r="C35" s="67"/>
      <c r="D35" s="66"/>
      <c r="E35" s="67"/>
      <c r="F35" s="66"/>
      <c r="G35" s="68"/>
      <c r="H35" s="266"/>
    </row>
    <row r="36" spans="1:8" customFormat="1" ht="16.149999999999999" customHeight="1" x14ac:dyDescent="0.2">
      <c r="A36" s="65"/>
      <c r="B36" s="66"/>
      <c r="C36" s="67"/>
      <c r="D36" s="66"/>
      <c r="E36" s="67"/>
      <c r="F36" s="66"/>
      <c r="G36" s="68"/>
      <c r="H36" s="266"/>
    </row>
    <row r="37" spans="1:8" customFormat="1" ht="16.149999999999999" customHeight="1" x14ac:dyDescent="0.2">
      <c r="A37" s="65"/>
      <c r="B37" s="66"/>
      <c r="C37" s="67"/>
      <c r="D37" s="66"/>
      <c r="E37" s="67"/>
      <c r="F37" s="66"/>
      <c r="G37" s="68"/>
      <c r="H37" s="266"/>
    </row>
    <row r="38" spans="1:8" customFormat="1" ht="16.149999999999999" customHeight="1" x14ac:dyDescent="0.2">
      <c r="A38" s="65"/>
      <c r="B38" s="66"/>
      <c r="C38" s="67"/>
      <c r="D38" s="66"/>
      <c r="E38" s="67"/>
      <c r="F38" s="66"/>
      <c r="G38" s="68"/>
      <c r="H38" s="266"/>
    </row>
    <row r="39" spans="1:8" customFormat="1" ht="16.149999999999999" customHeight="1" x14ac:dyDescent="0.2">
      <c r="A39" s="65"/>
      <c r="B39" s="66"/>
      <c r="C39" s="67"/>
      <c r="D39" s="66"/>
      <c r="E39" s="67"/>
      <c r="F39" s="66"/>
      <c r="G39" s="68"/>
      <c r="H39" s="266"/>
    </row>
    <row r="40" spans="1:8" customFormat="1" ht="16.149999999999999" customHeight="1" x14ac:dyDescent="0.2">
      <c r="A40" s="65"/>
      <c r="B40" s="66"/>
      <c r="C40" s="67"/>
      <c r="D40" s="66"/>
      <c r="E40" s="67"/>
      <c r="F40" s="66"/>
      <c r="G40" s="68"/>
      <c r="H40" s="266"/>
    </row>
    <row r="41" spans="1:8" customFormat="1" ht="16.149999999999999" customHeight="1" x14ac:dyDescent="0.2">
      <c r="A41" s="65"/>
      <c r="B41" s="66"/>
      <c r="C41" s="67"/>
      <c r="D41" s="66"/>
      <c r="E41" s="67"/>
      <c r="F41" s="66"/>
      <c r="G41" s="68"/>
      <c r="H41" s="266"/>
    </row>
    <row r="42" spans="1:8" customFormat="1" ht="16.149999999999999" customHeight="1" x14ac:dyDescent="0.2">
      <c r="A42" s="65"/>
      <c r="B42" s="66"/>
      <c r="C42" s="67"/>
      <c r="D42" s="66"/>
      <c r="E42" s="67"/>
      <c r="F42" s="66"/>
      <c r="G42" s="68"/>
      <c r="H42" s="266"/>
    </row>
    <row r="43" spans="1:8" customFormat="1" ht="16.149999999999999" customHeight="1" x14ac:dyDescent="0.2">
      <c r="A43" s="65"/>
      <c r="B43" s="66"/>
      <c r="C43" s="67"/>
      <c r="D43" s="66"/>
      <c r="E43" s="67"/>
      <c r="F43" s="66"/>
      <c r="G43" s="68"/>
      <c r="H43" s="266"/>
    </row>
    <row r="44" spans="1:8" customFormat="1" ht="16.149999999999999" customHeight="1" x14ac:dyDescent="0.2">
      <c r="A44" s="65"/>
      <c r="B44" s="66"/>
      <c r="C44" s="67"/>
      <c r="D44" s="66"/>
      <c r="E44" s="67"/>
      <c r="F44" s="66"/>
      <c r="G44" s="68"/>
      <c r="H44" s="266"/>
    </row>
    <row r="45" spans="1:8" customFormat="1" ht="16.149999999999999" customHeight="1" x14ac:dyDescent="0.2">
      <c r="A45" s="65"/>
      <c r="B45" s="66"/>
      <c r="C45" s="67"/>
      <c r="D45" s="66"/>
      <c r="E45" s="67"/>
      <c r="F45" s="66"/>
      <c r="G45" s="68"/>
      <c r="H45" s="266"/>
    </row>
    <row r="46" spans="1:8" customFormat="1" ht="16.149999999999999" customHeight="1" x14ac:dyDescent="0.2">
      <c r="A46" s="65"/>
      <c r="B46" s="66"/>
      <c r="C46" s="67"/>
      <c r="D46" s="66"/>
      <c r="E46" s="67"/>
      <c r="F46" s="66"/>
      <c r="G46" s="68"/>
      <c r="H46" s="266"/>
    </row>
    <row r="47" spans="1:8" customFormat="1" ht="16.149999999999999" customHeight="1" x14ac:dyDescent="0.2">
      <c r="A47" s="65"/>
      <c r="B47" s="66"/>
      <c r="C47" s="67"/>
      <c r="D47" s="66"/>
      <c r="E47" s="67"/>
      <c r="F47" s="66"/>
      <c r="G47" s="68"/>
      <c r="H47" s="266"/>
    </row>
    <row r="48" spans="1:8" customFormat="1" ht="16.149999999999999" customHeight="1" x14ac:dyDescent="0.2">
      <c r="A48" s="65"/>
      <c r="B48" s="66"/>
      <c r="C48" s="67"/>
      <c r="D48" s="66"/>
      <c r="E48" s="67"/>
      <c r="F48" s="66"/>
      <c r="G48" s="68"/>
      <c r="H48" s="266"/>
    </row>
    <row r="49" spans="1:8" customFormat="1" ht="16.149999999999999" customHeight="1" x14ac:dyDescent="0.2">
      <c r="A49" s="65"/>
      <c r="B49" s="66"/>
      <c r="C49" s="67"/>
      <c r="D49" s="66"/>
      <c r="E49" s="67"/>
      <c r="F49" s="66"/>
      <c r="G49" s="68"/>
      <c r="H49" s="266"/>
    </row>
    <row r="50" spans="1:8" customFormat="1" ht="16.149999999999999" customHeight="1" x14ac:dyDescent="0.2">
      <c r="A50" s="65"/>
      <c r="B50" s="66"/>
      <c r="C50" s="67"/>
      <c r="D50" s="66"/>
      <c r="E50" s="67"/>
      <c r="F50" s="66"/>
      <c r="G50" s="68"/>
      <c r="H50" s="266"/>
    </row>
    <row r="51" spans="1:8" customFormat="1" ht="16.149999999999999" customHeight="1" x14ac:dyDescent="0.2">
      <c r="A51" s="65"/>
      <c r="B51" s="66"/>
      <c r="C51" s="67"/>
      <c r="D51" s="66"/>
      <c r="E51" s="67"/>
      <c r="F51" s="66"/>
      <c r="G51" s="68"/>
      <c r="H51" s="266"/>
    </row>
    <row r="52" spans="1:8" customFormat="1" ht="16.149999999999999" customHeight="1" thickBot="1" x14ac:dyDescent="0.25">
      <c r="A52" s="69"/>
      <c r="B52" s="70"/>
      <c r="C52" s="71"/>
      <c r="D52" s="70"/>
      <c r="E52" s="71"/>
      <c r="F52" s="70"/>
      <c r="G52" s="72"/>
      <c r="H52" s="267"/>
    </row>
    <row r="53" spans="1:8" ht="18.75" customHeight="1" x14ac:dyDescent="0.2">
      <c r="A53" s="19"/>
      <c r="B53" s="19"/>
      <c r="C53" s="19"/>
      <c r="D53" s="19"/>
      <c r="E53" s="19"/>
      <c r="F53" s="19"/>
      <c r="G53" s="19"/>
      <c r="H53" s="19"/>
    </row>
    <row r="54" spans="1:8" x14ac:dyDescent="0.2">
      <c r="A54" s="19"/>
      <c r="B54" s="19"/>
      <c r="C54" s="19"/>
      <c r="D54" s="19"/>
      <c r="E54" s="19"/>
      <c r="F54" s="19"/>
      <c r="G54" s="19"/>
      <c r="H54" s="19"/>
    </row>
    <row r="55" spans="1:8" x14ac:dyDescent="0.2">
      <c r="A55" s="19"/>
      <c r="B55" s="19"/>
      <c r="C55" s="19"/>
      <c r="D55" s="19"/>
      <c r="E55" s="19"/>
      <c r="F55" s="19"/>
      <c r="G55" s="19"/>
      <c r="H55" s="19"/>
    </row>
    <row r="56" spans="1:8" x14ac:dyDescent="0.2">
      <c r="A56" s="19"/>
      <c r="B56" s="19"/>
      <c r="C56" s="19"/>
      <c r="D56" s="19"/>
      <c r="E56" s="19"/>
      <c r="F56" s="19"/>
      <c r="G56" s="19"/>
      <c r="H56" s="19"/>
    </row>
    <row r="57" spans="1:8" x14ac:dyDescent="0.2">
      <c r="A57" s="19"/>
      <c r="B57" s="19"/>
      <c r="C57" s="19"/>
      <c r="D57" s="19"/>
      <c r="E57" s="19"/>
      <c r="F57" s="19"/>
      <c r="G57" s="19"/>
      <c r="H57" s="19"/>
    </row>
    <row r="58" spans="1:8" x14ac:dyDescent="0.2">
      <c r="A58" s="19"/>
      <c r="B58" s="19"/>
      <c r="C58" s="19"/>
      <c r="D58" s="19"/>
      <c r="E58" s="19"/>
      <c r="F58" s="19"/>
      <c r="G58" s="19"/>
      <c r="H58" s="19"/>
    </row>
    <row r="59" spans="1:8" x14ac:dyDescent="0.2">
      <c r="A59" s="19"/>
      <c r="B59" s="19"/>
      <c r="C59" s="19"/>
      <c r="D59" s="19"/>
      <c r="E59" s="19"/>
      <c r="F59" s="19"/>
      <c r="G59" s="19"/>
      <c r="H59" s="19"/>
    </row>
    <row r="60" spans="1:8" x14ac:dyDescent="0.2">
      <c r="A60" s="19"/>
      <c r="B60" s="19"/>
      <c r="C60" s="19"/>
      <c r="D60" s="19"/>
      <c r="E60" s="19"/>
      <c r="F60" s="19"/>
      <c r="G60" s="19"/>
      <c r="H60" s="19"/>
    </row>
    <row r="61" spans="1:8" x14ac:dyDescent="0.2">
      <c r="A61" s="19"/>
      <c r="B61" s="19"/>
      <c r="C61" s="19"/>
      <c r="D61" s="19"/>
      <c r="E61" s="19"/>
      <c r="F61" s="19"/>
      <c r="G61" s="19"/>
      <c r="H61" s="19"/>
    </row>
    <row r="62" spans="1:8" x14ac:dyDescent="0.2">
      <c r="A62" s="19"/>
      <c r="B62" s="19"/>
      <c r="C62" s="19"/>
      <c r="D62" s="19"/>
      <c r="E62" s="19"/>
      <c r="F62" s="19"/>
      <c r="G62" s="19"/>
      <c r="H62" s="19"/>
    </row>
    <row r="63" spans="1:8" x14ac:dyDescent="0.2">
      <c r="A63" s="19"/>
      <c r="B63" s="19"/>
      <c r="C63" s="19"/>
      <c r="D63" s="19"/>
      <c r="E63" s="19"/>
      <c r="F63" s="19"/>
      <c r="G63" s="19"/>
      <c r="H63" s="19"/>
    </row>
    <row r="64" spans="1:8" x14ac:dyDescent="0.2">
      <c r="A64" s="19"/>
      <c r="B64" s="19"/>
      <c r="C64" s="19"/>
      <c r="D64" s="19"/>
      <c r="E64" s="19"/>
      <c r="F64" s="19"/>
      <c r="G64" s="19"/>
      <c r="H64" s="19"/>
    </row>
    <row r="65" spans="1:8" x14ac:dyDescent="0.2">
      <c r="A65" s="19"/>
      <c r="B65" s="19"/>
      <c r="C65" s="19"/>
      <c r="D65" s="19"/>
      <c r="E65" s="19"/>
      <c r="F65" s="19"/>
      <c r="G65" s="19"/>
      <c r="H65" s="19"/>
    </row>
    <row r="66" spans="1:8" x14ac:dyDescent="0.2">
      <c r="A66" s="19"/>
      <c r="B66" s="19"/>
      <c r="C66" s="19"/>
      <c r="D66" s="19"/>
      <c r="E66" s="19"/>
      <c r="F66" s="19"/>
      <c r="G66" s="19"/>
      <c r="H66" s="19"/>
    </row>
    <row r="67" spans="1:8" x14ac:dyDescent="0.2">
      <c r="A67" s="19"/>
      <c r="B67" s="19"/>
      <c r="C67" s="19"/>
      <c r="D67" s="19"/>
      <c r="E67" s="19"/>
      <c r="F67" s="19"/>
      <c r="G67" s="19"/>
      <c r="H67" s="19"/>
    </row>
    <row r="68" spans="1:8" x14ac:dyDescent="0.2">
      <c r="A68" s="19"/>
      <c r="B68" s="19"/>
      <c r="C68" s="19"/>
      <c r="D68" s="19"/>
      <c r="E68" s="19"/>
      <c r="F68" s="19"/>
      <c r="G68" s="19"/>
      <c r="H68" s="19"/>
    </row>
    <row r="69" spans="1:8" x14ac:dyDescent="0.2">
      <c r="A69" s="19"/>
      <c r="B69" s="19"/>
      <c r="C69" s="19"/>
      <c r="D69" s="19"/>
      <c r="E69" s="19"/>
      <c r="F69" s="19"/>
      <c r="G69" s="19"/>
      <c r="H69" s="19"/>
    </row>
    <row r="70" spans="1:8" x14ac:dyDescent="0.2">
      <c r="A70" s="19"/>
      <c r="B70" s="19"/>
      <c r="C70" s="19"/>
      <c r="D70" s="19"/>
      <c r="E70" s="19"/>
      <c r="F70" s="19"/>
      <c r="G70" s="19"/>
      <c r="H70" s="19"/>
    </row>
    <row r="71" spans="1:8" x14ac:dyDescent="0.2">
      <c r="A71" s="19"/>
      <c r="B71" s="19"/>
      <c r="C71" s="19"/>
      <c r="D71" s="19"/>
      <c r="E71" s="19"/>
      <c r="F71" s="19"/>
      <c r="G71" s="19"/>
      <c r="H71" s="19"/>
    </row>
    <row r="72" spans="1:8" x14ac:dyDescent="0.2">
      <c r="A72" s="19"/>
      <c r="B72" s="19"/>
      <c r="C72" s="19"/>
      <c r="D72" s="19"/>
      <c r="E72" s="19"/>
      <c r="F72" s="19"/>
      <c r="G72" s="19"/>
      <c r="H72" s="19"/>
    </row>
    <row r="73" spans="1:8" x14ac:dyDescent="0.2">
      <c r="A73" s="19"/>
      <c r="B73" s="19"/>
      <c r="C73" s="19"/>
      <c r="D73" s="19"/>
      <c r="E73" s="19"/>
      <c r="F73" s="19"/>
      <c r="G73" s="19"/>
      <c r="H73" s="19"/>
    </row>
    <row r="74" spans="1:8" x14ac:dyDescent="0.2">
      <c r="A74" s="19"/>
      <c r="B74" s="19"/>
      <c r="C74" s="19"/>
      <c r="D74" s="19"/>
      <c r="E74" s="19"/>
      <c r="F74" s="19"/>
      <c r="G74" s="19"/>
      <c r="H74" s="19"/>
    </row>
    <row r="75" spans="1:8" x14ac:dyDescent="0.2">
      <c r="A75" s="19"/>
      <c r="B75" s="19"/>
      <c r="C75" s="19"/>
      <c r="D75" s="19"/>
      <c r="E75" s="19"/>
      <c r="F75" s="19"/>
      <c r="G75" s="19"/>
      <c r="H75" s="19"/>
    </row>
    <row r="76" spans="1:8" x14ac:dyDescent="0.2">
      <c r="A76" s="19"/>
      <c r="B76" s="19"/>
      <c r="C76" s="19"/>
      <c r="D76" s="19"/>
      <c r="E76" s="19"/>
      <c r="F76" s="19"/>
      <c r="G76" s="19"/>
      <c r="H76" s="19"/>
    </row>
    <row r="77" spans="1:8" x14ac:dyDescent="0.2">
      <c r="A77" s="19"/>
      <c r="B77" s="19"/>
      <c r="C77" s="19"/>
      <c r="D77" s="19"/>
      <c r="E77" s="19"/>
      <c r="F77" s="19"/>
      <c r="G77" s="19"/>
      <c r="H77" s="19"/>
    </row>
    <row r="78" spans="1:8" x14ac:dyDescent="0.2">
      <c r="A78" s="19"/>
      <c r="B78" s="19"/>
      <c r="C78" s="19"/>
      <c r="D78" s="19"/>
      <c r="E78" s="19"/>
      <c r="F78" s="19"/>
      <c r="G78" s="19"/>
      <c r="H78" s="19"/>
    </row>
    <row r="79" spans="1:8" x14ac:dyDescent="0.2">
      <c r="A79" s="19"/>
      <c r="B79" s="19"/>
      <c r="C79" s="19"/>
      <c r="D79" s="19"/>
      <c r="E79" s="19"/>
      <c r="F79" s="19"/>
      <c r="G79" s="19"/>
      <c r="H79" s="19"/>
    </row>
    <row r="80" spans="1:8" x14ac:dyDescent="0.2">
      <c r="A80" s="19"/>
      <c r="B80" s="19"/>
      <c r="C80" s="19"/>
      <c r="D80" s="19"/>
      <c r="E80" s="19"/>
      <c r="F80" s="19"/>
      <c r="G80" s="19"/>
      <c r="H80" s="19"/>
    </row>
    <row r="81" spans="1:8" x14ac:dyDescent="0.2">
      <c r="A81" s="19"/>
      <c r="B81" s="19"/>
      <c r="C81" s="19"/>
      <c r="D81" s="19"/>
      <c r="E81" s="19"/>
      <c r="F81" s="19"/>
      <c r="G81" s="19"/>
      <c r="H81" s="19"/>
    </row>
    <row r="82" spans="1:8" x14ac:dyDescent="0.2">
      <c r="A82" s="19"/>
      <c r="B82" s="19"/>
      <c r="C82" s="19"/>
      <c r="D82" s="19"/>
      <c r="E82" s="19"/>
      <c r="F82" s="19"/>
      <c r="G82" s="19"/>
      <c r="H82" s="19"/>
    </row>
    <row r="83" spans="1:8" x14ac:dyDescent="0.2">
      <c r="A83" s="19"/>
      <c r="B83" s="19"/>
      <c r="C83" s="19"/>
      <c r="D83" s="19"/>
      <c r="E83" s="19"/>
      <c r="F83" s="19"/>
      <c r="G83" s="19"/>
      <c r="H83" s="19"/>
    </row>
    <row r="84" spans="1:8" x14ac:dyDescent="0.2">
      <c r="A84" s="19"/>
      <c r="B84" s="19"/>
      <c r="C84" s="19"/>
      <c r="D84" s="19"/>
      <c r="E84" s="19"/>
      <c r="F84" s="19"/>
      <c r="G84" s="19"/>
      <c r="H84" s="19"/>
    </row>
    <row r="85" spans="1:8" x14ac:dyDescent="0.2">
      <c r="A85" s="19"/>
      <c r="B85" s="19"/>
      <c r="C85" s="19"/>
      <c r="D85" s="19"/>
      <c r="E85" s="19"/>
      <c r="F85" s="19"/>
      <c r="G85" s="19"/>
      <c r="H85" s="19"/>
    </row>
    <row r="86" spans="1:8" x14ac:dyDescent="0.2">
      <c r="A86" s="19"/>
      <c r="B86" s="19"/>
      <c r="C86" s="19"/>
      <c r="D86" s="19"/>
      <c r="E86" s="19"/>
      <c r="F86" s="19"/>
      <c r="G86" s="19"/>
      <c r="H86" s="19"/>
    </row>
    <row r="87" spans="1:8" x14ac:dyDescent="0.2">
      <c r="A87" s="19"/>
      <c r="B87" s="19"/>
      <c r="C87" s="19"/>
      <c r="D87" s="19"/>
      <c r="E87" s="19"/>
      <c r="F87" s="19"/>
      <c r="G87" s="19"/>
      <c r="H87" s="19"/>
    </row>
    <row r="88" spans="1:8" x14ac:dyDescent="0.2">
      <c r="A88" s="19"/>
      <c r="B88" s="19"/>
      <c r="C88" s="19"/>
      <c r="D88" s="19"/>
      <c r="E88" s="19"/>
      <c r="F88" s="19"/>
      <c r="G88" s="19"/>
      <c r="H88" s="19"/>
    </row>
    <row r="89" spans="1:8" x14ac:dyDescent="0.2">
      <c r="A89" s="19"/>
      <c r="B89" s="19"/>
      <c r="C89" s="19"/>
      <c r="D89" s="19"/>
      <c r="E89" s="19"/>
      <c r="F89" s="19"/>
      <c r="G89" s="19"/>
      <c r="H89" s="19"/>
    </row>
    <row r="90" spans="1:8" x14ac:dyDescent="0.2">
      <c r="A90" s="19"/>
      <c r="B90" s="19"/>
      <c r="C90" s="19"/>
      <c r="D90" s="19"/>
      <c r="E90" s="19"/>
      <c r="F90" s="19"/>
      <c r="G90" s="19"/>
      <c r="H90" s="19"/>
    </row>
    <row r="91" spans="1:8" x14ac:dyDescent="0.2">
      <c r="A91" s="19"/>
      <c r="B91" s="19"/>
      <c r="C91" s="19"/>
      <c r="D91" s="19"/>
      <c r="E91" s="19"/>
      <c r="F91" s="19"/>
      <c r="G91" s="19"/>
      <c r="H91" s="19"/>
    </row>
    <row r="92" spans="1:8" x14ac:dyDescent="0.2">
      <c r="A92" s="19"/>
      <c r="B92" s="19"/>
      <c r="C92" s="19"/>
      <c r="D92" s="19"/>
      <c r="E92" s="19"/>
      <c r="F92" s="19"/>
      <c r="G92" s="19"/>
      <c r="H92" s="19"/>
    </row>
    <row r="93" spans="1:8" x14ac:dyDescent="0.2">
      <c r="A93" s="19"/>
      <c r="B93" s="19"/>
      <c r="C93" s="19"/>
      <c r="D93" s="19"/>
      <c r="E93" s="19"/>
      <c r="F93" s="19"/>
      <c r="G93" s="19"/>
      <c r="H93" s="19"/>
    </row>
    <row r="94" spans="1:8" x14ac:dyDescent="0.2">
      <c r="A94" s="19"/>
      <c r="B94" s="19"/>
      <c r="C94" s="19"/>
      <c r="D94" s="19"/>
      <c r="E94" s="19"/>
      <c r="F94" s="19"/>
      <c r="G94" s="19"/>
      <c r="H94" s="19"/>
    </row>
    <row r="95" spans="1:8" x14ac:dyDescent="0.2">
      <c r="A95" s="19"/>
      <c r="B95" s="19"/>
      <c r="C95" s="19"/>
      <c r="D95" s="19"/>
      <c r="E95" s="19"/>
      <c r="F95" s="19"/>
      <c r="G95" s="19"/>
      <c r="H95" s="19"/>
    </row>
    <row r="96" spans="1:8" x14ac:dyDescent="0.2">
      <c r="A96" s="19"/>
      <c r="B96" s="19"/>
      <c r="C96" s="19"/>
      <c r="D96" s="19"/>
      <c r="E96" s="19"/>
      <c r="F96" s="19"/>
      <c r="G96" s="19"/>
      <c r="H96" s="19"/>
    </row>
    <row r="97" spans="1:8" x14ac:dyDescent="0.2">
      <c r="A97" s="19"/>
      <c r="B97" s="19"/>
      <c r="C97" s="19"/>
      <c r="D97" s="19"/>
      <c r="E97" s="19"/>
      <c r="F97" s="19"/>
      <c r="G97" s="19"/>
      <c r="H97" s="19"/>
    </row>
    <row r="98" spans="1:8" x14ac:dyDescent="0.2">
      <c r="A98" s="19"/>
      <c r="B98" s="19"/>
      <c r="C98" s="19"/>
      <c r="D98" s="19"/>
      <c r="E98" s="19"/>
      <c r="F98" s="19"/>
      <c r="G98" s="19"/>
      <c r="H98" s="19"/>
    </row>
    <row r="99" spans="1:8" x14ac:dyDescent="0.2">
      <c r="A99" s="19"/>
      <c r="B99" s="19"/>
      <c r="C99" s="19"/>
      <c r="D99" s="19"/>
      <c r="E99" s="19"/>
      <c r="F99" s="19"/>
      <c r="G99" s="19"/>
      <c r="H99" s="19"/>
    </row>
    <row r="100" spans="1:8" x14ac:dyDescent="0.2">
      <c r="A100" s="19"/>
      <c r="B100" s="19"/>
      <c r="C100" s="19"/>
      <c r="D100" s="19"/>
      <c r="E100" s="19"/>
      <c r="F100" s="19"/>
      <c r="G100" s="19"/>
      <c r="H100" s="19"/>
    </row>
    <row r="101" spans="1:8" x14ac:dyDescent="0.2">
      <c r="A101" s="19"/>
      <c r="B101" s="19"/>
      <c r="C101" s="19"/>
      <c r="D101" s="19"/>
      <c r="E101" s="19"/>
      <c r="F101" s="19"/>
      <c r="G101" s="19"/>
      <c r="H101" s="19"/>
    </row>
    <row r="102" spans="1:8" x14ac:dyDescent="0.2">
      <c r="A102" s="19"/>
      <c r="B102" s="19"/>
      <c r="C102" s="19"/>
      <c r="D102" s="19"/>
      <c r="E102" s="19"/>
      <c r="F102" s="19"/>
      <c r="G102" s="19"/>
      <c r="H102" s="19"/>
    </row>
    <row r="103" spans="1:8" x14ac:dyDescent="0.2">
      <c r="A103" s="19"/>
      <c r="B103" s="19"/>
      <c r="C103" s="19"/>
      <c r="D103" s="19"/>
      <c r="E103" s="19"/>
      <c r="F103" s="19"/>
      <c r="G103" s="19"/>
      <c r="H103" s="19"/>
    </row>
    <row r="104" spans="1:8" x14ac:dyDescent="0.2">
      <c r="A104" s="19"/>
      <c r="B104" s="19"/>
      <c r="C104" s="19"/>
      <c r="D104" s="19"/>
      <c r="E104" s="19"/>
      <c r="F104" s="19"/>
      <c r="G104" s="19"/>
      <c r="H104" s="19"/>
    </row>
    <row r="105" spans="1:8" x14ac:dyDescent="0.2">
      <c r="A105" s="19"/>
      <c r="B105" s="19"/>
      <c r="C105" s="19"/>
      <c r="D105" s="19"/>
      <c r="E105" s="19"/>
      <c r="F105" s="19"/>
      <c r="G105" s="19"/>
      <c r="H105" s="19"/>
    </row>
    <row r="106" spans="1:8" x14ac:dyDescent="0.2">
      <c r="A106" s="19"/>
      <c r="B106" s="19"/>
      <c r="C106" s="19"/>
      <c r="D106" s="19"/>
      <c r="E106" s="19"/>
      <c r="F106" s="19"/>
      <c r="G106" s="19"/>
      <c r="H106" s="19"/>
    </row>
    <row r="107" spans="1:8" x14ac:dyDescent="0.2">
      <c r="A107" s="19"/>
      <c r="B107" s="19"/>
      <c r="C107" s="19"/>
      <c r="D107" s="19"/>
      <c r="E107" s="19"/>
      <c r="F107" s="19"/>
      <c r="G107" s="19"/>
      <c r="H107" s="19"/>
    </row>
    <row r="108" spans="1:8" x14ac:dyDescent="0.2">
      <c r="A108" s="19"/>
      <c r="B108" s="19"/>
      <c r="C108" s="19"/>
      <c r="D108" s="19"/>
      <c r="E108" s="19"/>
      <c r="F108" s="19"/>
      <c r="G108" s="19"/>
      <c r="H108" s="19"/>
    </row>
    <row r="109" spans="1:8" x14ac:dyDescent="0.2">
      <c r="A109" s="19"/>
      <c r="B109" s="19"/>
      <c r="C109" s="19"/>
      <c r="D109" s="19"/>
      <c r="E109" s="19"/>
      <c r="F109" s="19"/>
      <c r="G109" s="19"/>
      <c r="H109" s="19"/>
    </row>
    <row r="110" spans="1:8" x14ac:dyDescent="0.2">
      <c r="A110" s="19"/>
      <c r="B110" s="19"/>
      <c r="C110" s="19"/>
      <c r="D110" s="19"/>
      <c r="E110" s="19"/>
      <c r="F110" s="19"/>
      <c r="G110" s="19"/>
      <c r="H110" s="19"/>
    </row>
    <row r="111" spans="1:8" x14ac:dyDescent="0.2">
      <c r="A111" s="19"/>
      <c r="B111" s="19"/>
      <c r="C111" s="19"/>
      <c r="D111" s="19"/>
      <c r="E111" s="19"/>
      <c r="F111" s="19"/>
      <c r="G111" s="19"/>
      <c r="H111" s="19"/>
    </row>
    <row r="112" spans="1:8" x14ac:dyDescent="0.2">
      <c r="A112" s="19"/>
      <c r="B112" s="19"/>
      <c r="C112" s="19"/>
      <c r="D112" s="19"/>
      <c r="E112" s="19"/>
      <c r="F112" s="19"/>
      <c r="G112" s="19"/>
      <c r="H112" s="19"/>
    </row>
    <row r="113" spans="1:8" x14ac:dyDescent="0.2">
      <c r="A113" s="19"/>
      <c r="B113" s="19"/>
      <c r="C113" s="19"/>
      <c r="D113" s="19"/>
      <c r="E113" s="19"/>
      <c r="F113" s="19"/>
      <c r="G113" s="19"/>
      <c r="H113" s="19"/>
    </row>
    <row r="114" spans="1:8" x14ac:dyDescent="0.2">
      <c r="A114" s="19"/>
      <c r="B114" s="19"/>
      <c r="C114" s="19"/>
      <c r="D114" s="19"/>
      <c r="E114" s="19"/>
      <c r="F114" s="19"/>
      <c r="G114" s="19"/>
      <c r="H114" s="19"/>
    </row>
    <row r="115" spans="1:8" x14ac:dyDescent="0.2">
      <c r="A115" s="19"/>
      <c r="B115" s="19"/>
      <c r="C115" s="19"/>
      <c r="D115" s="19"/>
      <c r="E115" s="19"/>
      <c r="F115" s="19"/>
      <c r="G115" s="19"/>
      <c r="H115" s="19"/>
    </row>
  </sheetData>
  <sheetProtection algorithmName="SHA-512" hashValue="t5e4BB7AtArdgFclVBhmtYEC80bEKlouwTGKpwRjBa3Lczt+mLJyad2UiK4Uz5A+fw7S1wvuxi4BAuIl8oigDQ==" saltValue="vNLnYRrDvkC5rk/DpaNmkg==" spinCount="100000" sheet="1" objects="1" scenarios="1"/>
  <mergeCells count="5">
    <mergeCell ref="A1:H1"/>
    <mergeCell ref="A2:H2"/>
    <mergeCell ref="A4:H7"/>
    <mergeCell ref="A9:H10"/>
    <mergeCell ref="A11:H11"/>
  </mergeCells>
  <hyperlinks>
    <hyperlink ref="A11" r:id="rId1" xr:uid="{548D0907-AC59-4AE0-82E1-F38EA11F052B}"/>
  </hyperlinks>
  <printOptions horizontalCentered="1"/>
  <pageMargins left="0.7" right="0.7" top="0.75" bottom="0.75" header="0.3" footer="0.3"/>
  <pageSetup scale="89" orientation="portrait" r:id="rId2"/>
  <headerFooter alignWithMargins="0">
    <oddFooter>&amp;L&amp;"-,Regular"&amp;11
Railroad Industry (CA07)&amp;C&amp;"-,Regular"&amp;11 21&amp;R&amp;"-,Regular"&amp;11
Revised 12/2023</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6C5C-CFD2-4070-AB8C-F9AE1F3914CF}">
  <dimension ref="A1:F106"/>
  <sheetViews>
    <sheetView view="pageLayout" zoomScaleNormal="100" workbookViewId="0">
      <selection sqref="A1:F1"/>
    </sheetView>
  </sheetViews>
  <sheetFormatPr defaultColWidth="2.7109375" defaultRowHeight="12.75" x14ac:dyDescent="0.2"/>
  <cols>
    <col min="1" max="1" width="14.7109375" customWidth="1"/>
    <col min="2" max="2" width="14.5703125" customWidth="1"/>
    <col min="3" max="3" width="36.28515625" customWidth="1"/>
    <col min="4" max="4" width="7.42578125" customWidth="1"/>
    <col min="5" max="6" width="14.7109375" customWidth="1"/>
    <col min="7" max="16384" width="2.7109375" style="1"/>
  </cols>
  <sheetData>
    <row r="1" spans="1:6" s="24" customFormat="1" ht="28.7" customHeight="1" thickBot="1" x14ac:dyDescent="0.25">
      <c r="A1" s="609" t="s">
        <v>459</v>
      </c>
      <c r="B1" s="610"/>
      <c r="C1" s="610"/>
      <c r="D1" s="610"/>
      <c r="E1" s="610"/>
      <c r="F1" s="630"/>
    </row>
    <row r="2" spans="1:6" customFormat="1" ht="12.95" customHeight="1" x14ac:dyDescent="0.2">
      <c r="A2" s="870" t="s">
        <v>512</v>
      </c>
      <c r="B2" s="749"/>
      <c r="C2" s="749"/>
      <c r="D2" s="749"/>
      <c r="E2" s="749"/>
      <c r="F2" s="873"/>
    </row>
    <row r="3" spans="1:6" customFormat="1" ht="12.95" customHeight="1" x14ac:dyDescent="0.2">
      <c r="A3" s="870"/>
      <c r="B3" s="749"/>
      <c r="C3" s="749"/>
      <c r="D3" s="749"/>
      <c r="E3" s="749"/>
      <c r="F3" s="873"/>
    </row>
    <row r="4" spans="1:6" customFormat="1" ht="12.95" customHeight="1" x14ac:dyDescent="0.2">
      <c r="A4" s="870"/>
      <c r="B4" s="749"/>
      <c r="C4" s="749"/>
      <c r="D4" s="749"/>
      <c r="E4" s="749"/>
      <c r="F4" s="873"/>
    </row>
    <row r="5" spans="1:6" customFormat="1" ht="12.95" customHeight="1" x14ac:dyDescent="0.2">
      <c r="A5" s="870"/>
      <c r="B5" s="749"/>
      <c r="C5" s="749"/>
      <c r="D5" s="749"/>
      <c r="E5" s="749"/>
      <c r="F5" s="873"/>
    </row>
    <row r="6" spans="1:6" customFormat="1" ht="10.5" customHeight="1" x14ac:dyDescent="0.2">
      <c r="A6" s="240"/>
      <c r="B6" s="243"/>
      <c r="C6" s="243"/>
      <c r="D6" s="243"/>
      <c r="E6" s="243"/>
      <c r="F6" s="244"/>
    </row>
    <row r="7" spans="1:6" customFormat="1" ht="16.149999999999999" customHeight="1" x14ac:dyDescent="0.25">
      <c r="A7" s="245" t="s">
        <v>460</v>
      </c>
      <c r="B7" s="246" t="s">
        <v>461</v>
      </c>
      <c r="C7" s="247" t="s">
        <v>513</v>
      </c>
      <c r="D7" s="247" t="s">
        <v>69</v>
      </c>
      <c r="E7" s="247" t="s">
        <v>50</v>
      </c>
      <c r="F7" s="248" t="s">
        <v>511</v>
      </c>
    </row>
    <row r="8" spans="1:6" customFormat="1" ht="16.149999999999999" customHeight="1" x14ac:dyDescent="0.25">
      <c r="A8" s="253" t="s">
        <v>462</v>
      </c>
      <c r="B8" s="254" t="s">
        <v>463</v>
      </c>
      <c r="C8" s="255" t="s">
        <v>464</v>
      </c>
      <c r="D8" s="255" t="s">
        <v>120</v>
      </c>
      <c r="E8" s="255" t="s">
        <v>122</v>
      </c>
      <c r="F8" s="256" t="s">
        <v>465</v>
      </c>
    </row>
    <row r="9" spans="1:6" customFormat="1" ht="16.149999999999999" customHeight="1" x14ac:dyDescent="0.2">
      <c r="A9" s="61"/>
      <c r="B9" s="160"/>
      <c r="C9" s="63"/>
      <c r="D9" s="62"/>
      <c r="E9" s="168"/>
      <c r="F9" s="161"/>
    </row>
    <row r="10" spans="1:6" customFormat="1" ht="16.149999999999999" customHeight="1" x14ac:dyDescent="0.2">
      <c r="A10" s="65"/>
      <c r="B10" s="162"/>
      <c r="C10" s="67"/>
      <c r="D10" s="66"/>
      <c r="E10" s="169"/>
      <c r="F10" s="163"/>
    </row>
    <row r="11" spans="1:6" customFormat="1" ht="16.149999999999999" customHeight="1" x14ac:dyDescent="0.2">
      <c r="A11" s="65"/>
      <c r="B11" s="162"/>
      <c r="C11" s="67"/>
      <c r="D11" s="66"/>
      <c r="E11" s="169"/>
      <c r="F11" s="163"/>
    </row>
    <row r="12" spans="1:6" customFormat="1" ht="16.149999999999999" customHeight="1" x14ac:dyDescent="0.2">
      <c r="A12" s="65"/>
      <c r="B12" s="162"/>
      <c r="C12" s="67"/>
      <c r="D12" s="66"/>
      <c r="E12" s="169"/>
      <c r="F12" s="163"/>
    </row>
    <row r="13" spans="1:6" customFormat="1" ht="16.149999999999999" customHeight="1" x14ac:dyDescent="0.2">
      <c r="A13" s="65"/>
      <c r="B13" s="162"/>
      <c r="C13" s="67"/>
      <c r="D13" s="66"/>
      <c r="E13" s="169"/>
      <c r="F13" s="163"/>
    </row>
    <row r="14" spans="1:6" customFormat="1" ht="16.149999999999999" customHeight="1" x14ac:dyDescent="0.2">
      <c r="A14" s="65"/>
      <c r="B14" s="162"/>
      <c r="C14" s="67"/>
      <c r="D14" s="66"/>
      <c r="E14" s="169"/>
      <c r="F14" s="163"/>
    </row>
    <row r="15" spans="1:6" customFormat="1" ht="16.149999999999999" customHeight="1" x14ac:dyDescent="0.2">
      <c r="A15" s="65"/>
      <c r="B15" s="162"/>
      <c r="C15" s="67"/>
      <c r="D15" s="66"/>
      <c r="E15" s="169"/>
      <c r="F15" s="163"/>
    </row>
    <row r="16" spans="1:6" customFormat="1" ht="16.149999999999999" customHeight="1" x14ac:dyDescent="0.2">
      <c r="A16" s="65"/>
      <c r="B16" s="162"/>
      <c r="C16" s="67"/>
      <c r="D16" s="66"/>
      <c r="E16" s="169"/>
      <c r="F16" s="163"/>
    </row>
    <row r="17" spans="1:6" customFormat="1" ht="16.149999999999999" customHeight="1" x14ac:dyDescent="0.2">
      <c r="A17" s="65"/>
      <c r="B17" s="162"/>
      <c r="C17" s="67"/>
      <c r="D17" s="66"/>
      <c r="E17" s="169"/>
      <c r="F17" s="163"/>
    </row>
    <row r="18" spans="1:6" customFormat="1" ht="16.149999999999999" customHeight="1" x14ac:dyDescent="0.2">
      <c r="A18" s="65"/>
      <c r="B18" s="162"/>
      <c r="C18" s="67"/>
      <c r="D18" s="66"/>
      <c r="E18" s="169"/>
      <c r="F18" s="163"/>
    </row>
    <row r="19" spans="1:6" customFormat="1" ht="16.149999999999999" customHeight="1" x14ac:dyDescent="0.2">
      <c r="A19" s="65"/>
      <c r="B19" s="162"/>
      <c r="C19" s="67"/>
      <c r="D19" s="66"/>
      <c r="E19" s="169"/>
      <c r="F19" s="163"/>
    </row>
    <row r="20" spans="1:6" customFormat="1" ht="16.149999999999999" customHeight="1" x14ac:dyDescent="0.2">
      <c r="A20" s="65"/>
      <c r="B20" s="162"/>
      <c r="C20" s="67"/>
      <c r="D20" s="66"/>
      <c r="E20" s="169"/>
      <c r="F20" s="163"/>
    </row>
    <row r="21" spans="1:6" customFormat="1" ht="16.149999999999999" customHeight="1" x14ac:dyDescent="0.2">
      <c r="A21" s="65"/>
      <c r="B21" s="162"/>
      <c r="C21" s="67"/>
      <c r="D21" s="66"/>
      <c r="E21" s="169"/>
      <c r="F21" s="163"/>
    </row>
    <row r="22" spans="1:6" customFormat="1" ht="16.149999999999999" customHeight="1" x14ac:dyDescent="0.2">
      <c r="A22" s="65"/>
      <c r="B22" s="162"/>
      <c r="C22" s="67"/>
      <c r="D22" s="66"/>
      <c r="E22" s="169"/>
      <c r="F22" s="163"/>
    </row>
    <row r="23" spans="1:6" customFormat="1" ht="16.149999999999999" customHeight="1" x14ac:dyDescent="0.2">
      <c r="A23" s="65"/>
      <c r="B23" s="162"/>
      <c r="C23" s="67"/>
      <c r="D23" s="66"/>
      <c r="E23" s="169"/>
      <c r="F23" s="163"/>
    </row>
    <row r="24" spans="1:6" customFormat="1" ht="16.149999999999999" customHeight="1" x14ac:dyDescent="0.2">
      <c r="A24" s="65"/>
      <c r="B24" s="162"/>
      <c r="C24" s="67"/>
      <c r="D24" s="66"/>
      <c r="E24" s="169"/>
      <c r="F24" s="163"/>
    </row>
    <row r="25" spans="1:6" customFormat="1" ht="16.149999999999999" customHeight="1" x14ac:dyDescent="0.2">
      <c r="A25" s="65"/>
      <c r="B25" s="162"/>
      <c r="C25" s="67"/>
      <c r="D25" s="66"/>
      <c r="E25" s="169"/>
      <c r="F25" s="163"/>
    </row>
    <row r="26" spans="1:6" customFormat="1" ht="16.149999999999999" customHeight="1" x14ac:dyDescent="0.2">
      <c r="A26" s="65"/>
      <c r="B26" s="162"/>
      <c r="C26" s="67"/>
      <c r="D26" s="66"/>
      <c r="E26" s="169"/>
      <c r="F26" s="163"/>
    </row>
    <row r="27" spans="1:6" customFormat="1" ht="16.149999999999999" customHeight="1" x14ac:dyDescent="0.2">
      <c r="A27" s="65"/>
      <c r="B27" s="162"/>
      <c r="C27" s="67"/>
      <c r="D27" s="66"/>
      <c r="E27" s="169"/>
      <c r="F27" s="163"/>
    </row>
    <row r="28" spans="1:6" customFormat="1" ht="16.149999999999999" customHeight="1" x14ac:dyDescent="0.2">
      <c r="A28" s="65"/>
      <c r="B28" s="162"/>
      <c r="C28" s="67"/>
      <c r="D28" s="66"/>
      <c r="E28" s="169"/>
      <c r="F28" s="163"/>
    </row>
    <row r="29" spans="1:6" customFormat="1" ht="16.149999999999999" customHeight="1" x14ac:dyDescent="0.2">
      <c r="A29" s="65"/>
      <c r="B29" s="162"/>
      <c r="C29" s="67"/>
      <c r="D29" s="66"/>
      <c r="E29" s="169"/>
      <c r="F29" s="163"/>
    </row>
    <row r="30" spans="1:6" customFormat="1" ht="16.149999999999999" customHeight="1" x14ac:dyDescent="0.2">
      <c r="A30" s="65"/>
      <c r="B30" s="162"/>
      <c r="C30" s="67"/>
      <c r="D30" s="66"/>
      <c r="E30" s="169"/>
      <c r="F30" s="163"/>
    </row>
    <row r="31" spans="1:6" customFormat="1" ht="16.149999999999999" customHeight="1" x14ac:dyDescent="0.2">
      <c r="A31" s="65"/>
      <c r="B31" s="162"/>
      <c r="C31" s="67"/>
      <c r="D31" s="66"/>
      <c r="E31" s="169"/>
      <c r="F31" s="163"/>
    </row>
    <row r="32" spans="1:6" customFormat="1" ht="16.149999999999999" customHeight="1" x14ac:dyDescent="0.2">
      <c r="A32" s="65"/>
      <c r="B32" s="162"/>
      <c r="C32" s="67"/>
      <c r="D32" s="66"/>
      <c r="E32" s="169"/>
      <c r="F32" s="163"/>
    </row>
    <row r="33" spans="1:6" customFormat="1" ht="16.149999999999999" customHeight="1" x14ac:dyDescent="0.2">
      <c r="A33" s="65"/>
      <c r="B33" s="162"/>
      <c r="C33" s="67"/>
      <c r="D33" s="66"/>
      <c r="E33" s="169"/>
      <c r="F33" s="163"/>
    </row>
    <row r="34" spans="1:6" customFormat="1" ht="16.149999999999999" customHeight="1" x14ac:dyDescent="0.2">
      <c r="A34" s="65"/>
      <c r="B34" s="162"/>
      <c r="C34" s="67"/>
      <c r="D34" s="66"/>
      <c r="E34" s="169"/>
      <c r="F34" s="163"/>
    </row>
    <row r="35" spans="1:6" customFormat="1" ht="16.149999999999999" customHeight="1" x14ac:dyDescent="0.2">
      <c r="A35" s="65"/>
      <c r="B35" s="162"/>
      <c r="C35" s="67"/>
      <c r="D35" s="66"/>
      <c r="E35" s="169"/>
      <c r="F35" s="163"/>
    </row>
    <row r="36" spans="1:6" customFormat="1" ht="16.149999999999999" customHeight="1" x14ac:dyDescent="0.2">
      <c r="A36" s="65"/>
      <c r="B36" s="162"/>
      <c r="C36" s="67"/>
      <c r="D36" s="66"/>
      <c r="E36" s="169"/>
      <c r="F36" s="163"/>
    </row>
    <row r="37" spans="1:6" customFormat="1" ht="16.149999999999999" customHeight="1" x14ac:dyDescent="0.2">
      <c r="A37" s="65"/>
      <c r="B37" s="162"/>
      <c r="C37" s="67"/>
      <c r="D37" s="66"/>
      <c r="E37" s="169"/>
      <c r="F37" s="163"/>
    </row>
    <row r="38" spans="1:6" customFormat="1" ht="16.149999999999999" customHeight="1" x14ac:dyDescent="0.2">
      <c r="A38" s="65"/>
      <c r="B38" s="162"/>
      <c r="C38" s="67"/>
      <c r="D38" s="66"/>
      <c r="E38" s="169"/>
      <c r="F38" s="163"/>
    </row>
    <row r="39" spans="1:6" customFormat="1" ht="16.149999999999999" customHeight="1" x14ac:dyDescent="0.2">
      <c r="A39" s="65"/>
      <c r="B39" s="162"/>
      <c r="C39" s="67"/>
      <c r="D39" s="66"/>
      <c r="E39" s="169"/>
      <c r="F39" s="163"/>
    </row>
    <row r="40" spans="1:6" customFormat="1" ht="16.149999999999999" customHeight="1" x14ac:dyDescent="0.2">
      <c r="A40" s="65"/>
      <c r="B40" s="162"/>
      <c r="C40" s="67"/>
      <c r="D40" s="66"/>
      <c r="E40" s="169"/>
      <c r="F40" s="163"/>
    </row>
    <row r="41" spans="1:6" customFormat="1" ht="16.149999999999999" customHeight="1" x14ac:dyDescent="0.2">
      <c r="A41" s="65"/>
      <c r="B41" s="162"/>
      <c r="C41" s="67"/>
      <c r="D41" s="66"/>
      <c r="E41" s="169"/>
      <c r="F41" s="163"/>
    </row>
    <row r="42" spans="1:6" customFormat="1" ht="16.149999999999999" customHeight="1" x14ac:dyDescent="0.2">
      <c r="A42" s="65"/>
      <c r="B42" s="162"/>
      <c r="C42" s="67"/>
      <c r="D42" s="66"/>
      <c r="E42" s="169"/>
      <c r="F42" s="163"/>
    </row>
    <row r="43" spans="1:6" customFormat="1" ht="16.149999999999999" customHeight="1" x14ac:dyDescent="0.2">
      <c r="A43" s="65"/>
      <c r="B43" s="162"/>
      <c r="C43" s="67"/>
      <c r="D43" s="66"/>
      <c r="E43" s="169"/>
      <c r="F43" s="163"/>
    </row>
    <row r="44" spans="1:6" customFormat="1" ht="16.149999999999999" customHeight="1" x14ac:dyDescent="0.2">
      <c r="A44" s="65"/>
      <c r="B44" s="162"/>
      <c r="C44" s="67"/>
      <c r="D44" s="66"/>
      <c r="E44" s="169"/>
      <c r="F44" s="163"/>
    </row>
    <row r="45" spans="1:6" customFormat="1" ht="16.149999999999999" customHeight="1" x14ac:dyDescent="0.2">
      <c r="A45" s="65"/>
      <c r="B45" s="162"/>
      <c r="C45" s="67"/>
      <c r="D45" s="66"/>
      <c r="E45" s="169"/>
      <c r="F45" s="163"/>
    </row>
    <row r="46" spans="1:6" customFormat="1" ht="16.149999999999999" customHeight="1" x14ac:dyDescent="0.2">
      <c r="A46" s="65"/>
      <c r="B46" s="162"/>
      <c r="C46" s="67"/>
      <c r="D46" s="66"/>
      <c r="E46" s="169"/>
      <c r="F46" s="163"/>
    </row>
    <row r="47" spans="1:6" customFormat="1" ht="16.149999999999999" customHeight="1" x14ac:dyDescent="0.2">
      <c r="A47" s="65"/>
      <c r="B47" s="162"/>
      <c r="C47" s="67"/>
      <c r="D47" s="66"/>
      <c r="E47" s="169"/>
      <c r="F47" s="163"/>
    </row>
    <row r="48" spans="1:6" customFormat="1" ht="16.149999999999999" customHeight="1" x14ac:dyDescent="0.2">
      <c r="A48" s="65"/>
      <c r="B48" s="162"/>
      <c r="C48" s="67"/>
      <c r="D48" s="66"/>
      <c r="E48" s="169"/>
      <c r="F48" s="163"/>
    </row>
    <row r="49" spans="1:6" customFormat="1" ht="16.149999999999999" customHeight="1" x14ac:dyDescent="0.2">
      <c r="A49" s="65"/>
      <c r="B49" s="162"/>
      <c r="C49" s="67"/>
      <c r="D49" s="66"/>
      <c r="E49" s="169"/>
      <c r="F49" s="163"/>
    </row>
    <row r="50" spans="1:6" customFormat="1" ht="16.149999999999999" customHeight="1" x14ac:dyDescent="0.2">
      <c r="A50" s="65"/>
      <c r="B50" s="162"/>
      <c r="C50" s="67"/>
      <c r="D50" s="66"/>
      <c r="E50" s="169"/>
      <c r="F50" s="163"/>
    </row>
    <row r="51" spans="1:6" customFormat="1" ht="16.149999999999999" customHeight="1" thickBot="1" x14ac:dyDescent="0.25">
      <c r="A51" s="69"/>
      <c r="B51" s="170"/>
      <c r="C51" s="71"/>
      <c r="D51" s="70"/>
      <c r="E51" s="171"/>
      <c r="F51" s="172"/>
    </row>
    <row r="52" spans="1:6" x14ac:dyDescent="0.2">
      <c r="A52" s="19"/>
      <c r="B52" s="19"/>
      <c r="C52" s="19"/>
      <c r="D52" s="19"/>
      <c r="E52" s="19"/>
      <c r="F52" s="19"/>
    </row>
    <row r="53" spans="1:6" x14ac:dyDescent="0.2">
      <c r="A53" s="19"/>
      <c r="B53" s="19"/>
      <c r="C53" s="19"/>
      <c r="D53" s="19"/>
      <c r="E53" s="19"/>
      <c r="F53" s="19"/>
    </row>
    <row r="54" spans="1:6" x14ac:dyDescent="0.2">
      <c r="A54" s="19"/>
      <c r="B54" s="19"/>
      <c r="C54" s="19"/>
      <c r="D54" s="19"/>
      <c r="E54" s="19"/>
      <c r="F54" s="19"/>
    </row>
    <row r="55" spans="1:6" x14ac:dyDescent="0.2">
      <c r="A55" s="19"/>
      <c r="B55" s="19"/>
      <c r="C55" s="19"/>
      <c r="D55" s="19"/>
      <c r="E55" s="19"/>
      <c r="F55" s="19"/>
    </row>
    <row r="56" spans="1:6" x14ac:dyDescent="0.2">
      <c r="A56" s="19"/>
      <c r="B56" s="19"/>
      <c r="C56" s="19"/>
      <c r="D56" s="19"/>
      <c r="E56" s="19"/>
      <c r="F56" s="19"/>
    </row>
    <row r="57" spans="1:6" x14ac:dyDescent="0.2">
      <c r="A57" s="19"/>
      <c r="B57" s="19"/>
      <c r="C57" s="19"/>
      <c r="D57" s="19"/>
      <c r="E57" s="19"/>
      <c r="F57" s="19"/>
    </row>
    <row r="58" spans="1:6" x14ac:dyDescent="0.2">
      <c r="A58" s="19"/>
      <c r="B58" s="19"/>
      <c r="C58" s="19"/>
      <c r="D58" s="19"/>
      <c r="E58" s="19"/>
      <c r="F58" s="19"/>
    </row>
    <row r="59" spans="1:6" x14ac:dyDescent="0.2">
      <c r="A59" s="19"/>
      <c r="B59" s="19"/>
      <c r="C59" s="19"/>
      <c r="D59" s="19"/>
      <c r="E59" s="19"/>
      <c r="F59" s="19"/>
    </row>
    <row r="60" spans="1:6" x14ac:dyDescent="0.2">
      <c r="A60" s="19"/>
      <c r="B60" s="19"/>
      <c r="C60" s="19"/>
      <c r="D60" s="19"/>
      <c r="E60" s="19"/>
      <c r="F60" s="19"/>
    </row>
    <row r="61" spans="1:6" x14ac:dyDescent="0.2">
      <c r="A61" s="19"/>
      <c r="B61" s="19"/>
      <c r="C61" s="19"/>
      <c r="D61" s="19"/>
      <c r="E61" s="19"/>
      <c r="F61" s="19"/>
    </row>
    <row r="62" spans="1:6" x14ac:dyDescent="0.2">
      <c r="A62" s="19"/>
      <c r="B62" s="19"/>
      <c r="C62" s="19"/>
      <c r="D62" s="19"/>
      <c r="E62" s="19"/>
      <c r="F62" s="19"/>
    </row>
    <row r="63" spans="1:6" x14ac:dyDescent="0.2">
      <c r="A63" s="19"/>
      <c r="B63" s="19"/>
      <c r="C63" s="19"/>
      <c r="D63" s="19"/>
      <c r="E63" s="19"/>
      <c r="F63" s="19"/>
    </row>
    <row r="64" spans="1:6" x14ac:dyDescent="0.2">
      <c r="A64" s="19"/>
      <c r="B64" s="19"/>
      <c r="C64" s="19"/>
      <c r="D64" s="19"/>
      <c r="E64" s="19"/>
      <c r="F64" s="19"/>
    </row>
    <row r="65" spans="1:6" x14ac:dyDescent="0.2">
      <c r="A65" s="19"/>
      <c r="B65" s="19"/>
      <c r="C65" s="19"/>
      <c r="D65" s="19"/>
      <c r="E65" s="19"/>
      <c r="F65" s="19"/>
    </row>
    <row r="66" spans="1:6" x14ac:dyDescent="0.2">
      <c r="A66" s="19"/>
      <c r="B66" s="19"/>
      <c r="C66" s="19"/>
      <c r="D66" s="19"/>
      <c r="E66" s="19"/>
      <c r="F66" s="19"/>
    </row>
    <row r="67" spans="1:6" x14ac:dyDescent="0.2">
      <c r="A67" s="19"/>
      <c r="B67" s="19"/>
      <c r="C67" s="19"/>
      <c r="D67" s="19"/>
      <c r="E67" s="19"/>
      <c r="F67" s="19"/>
    </row>
    <row r="68" spans="1:6" x14ac:dyDescent="0.2">
      <c r="A68" s="19"/>
      <c r="B68" s="19"/>
      <c r="C68" s="19"/>
      <c r="D68" s="19"/>
      <c r="E68" s="19"/>
      <c r="F68" s="19"/>
    </row>
    <row r="69" spans="1:6" x14ac:dyDescent="0.2">
      <c r="A69" s="19"/>
      <c r="B69" s="19"/>
      <c r="C69" s="19"/>
      <c r="D69" s="19"/>
      <c r="E69" s="19"/>
      <c r="F69" s="19"/>
    </row>
    <row r="70" spans="1:6" x14ac:dyDescent="0.2">
      <c r="A70" s="19"/>
      <c r="B70" s="19"/>
      <c r="C70" s="19"/>
      <c r="D70" s="19"/>
      <c r="E70" s="19"/>
      <c r="F70" s="19"/>
    </row>
    <row r="71" spans="1:6" x14ac:dyDescent="0.2">
      <c r="A71" s="19"/>
      <c r="B71" s="19"/>
      <c r="C71" s="19"/>
      <c r="D71" s="19"/>
      <c r="E71" s="19"/>
      <c r="F71" s="19"/>
    </row>
    <row r="72" spans="1:6" x14ac:dyDescent="0.2">
      <c r="A72" s="19"/>
      <c r="B72" s="19"/>
      <c r="C72" s="19"/>
      <c r="D72" s="19"/>
      <c r="E72" s="19"/>
      <c r="F72" s="19"/>
    </row>
    <row r="73" spans="1:6" x14ac:dyDescent="0.2">
      <c r="A73" s="19"/>
      <c r="B73" s="19"/>
      <c r="C73" s="19"/>
      <c r="D73" s="19"/>
      <c r="E73" s="19"/>
      <c r="F73" s="19"/>
    </row>
    <row r="74" spans="1:6" x14ac:dyDescent="0.2">
      <c r="A74" s="19"/>
      <c r="B74" s="19"/>
      <c r="C74" s="19"/>
      <c r="D74" s="19"/>
      <c r="E74" s="19"/>
      <c r="F74" s="19"/>
    </row>
    <row r="75" spans="1:6" x14ac:dyDescent="0.2">
      <c r="A75" s="19"/>
      <c r="B75" s="19"/>
      <c r="C75" s="19"/>
      <c r="D75" s="19"/>
      <c r="E75" s="19"/>
      <c r="F75" s="19"/>
    </row>
    <row r="76" spans="1:6" x14ac:dyDescent="0.2">
      <c r="A76" s="19"/>
      <c r="B76" s="19"/>
      <c r="C76" s="19"/>
      <c r="D76" s="19"/>
      <c r="E76" s="19"/>
      <c r="F76" s="19"/>
    </row>
    <row r="77" spans="1:6" x14ac:dyDescent="0.2">
      <c r="A77" s="19"/>
      <c r="B77" s="19"/>
      <c r="C77" s="19"/>
      <c r="D77" s="19"/>
      <c r="E77" s="19"/>
      <c r="F77" s="19"/>
    </row>
    <row r="78" spans="1:6" x14ac:dyDescent="0.2">
      <c r="A78" s="19"/>
      <c r="B78" s="19"/>
      <c r="C78" s="19"/>
      <c r="D78" s="19"/>
      <c r="E78" s="19"/>
      <c r="F78" s="19"/>
    </row>
    <row r="79" spans="1:6" x14ac:dyDescent="0.2">
      <c r="A79" s="19"/>
      <c r="B79" s="19"/>
      <c r="C79" s="19"/>
      <c r="D79" s="19"/>
      <c r="E79" s="19"/>
      <c r="F79" s="19"/>
    </row>
    <row r="80" spans="1:6" x14ac:dyDescent="0.2">
      <c r="A80" s="19"/>
      <c r="B80" s="19"/>
      <c r="C80" s="19"/>
      <c r="D80" s="19"/>
      <c r="E80" s="19"/>
      <c r="F80" s="19"/>
    </row>
    <row r="81" spans="1:6" x14ac:dyDescent="0.2">
      <c r="A81" s="19"/>
      <c r="B81" s="19"/>
      <c r="C81" s="19"/>
      <c r="D81" s="19"/>
      <c r="E81" s="19"/>
      <c r="F81" s="19"/>
    </row>
    <row r="82" spans="1:6" x14ac:dyDescent="0.2">
      <c r="A82" s="19"/>
      <c r="B82" s="19"/>
      <c r="C82" s="19"/>
      <c r="D82" s="19"/>
      <c r="E82" s="19"/>
      <c r="F82" s="19"/>
    </row>
    <row r="83" spans="1:6" x14ac:dyDescent="0.2">
      <c r="A83" s="19"/>
      <c r="B83" s="19"/>
      <c r="C83" s="19"/>
      <c r="D83" s="19"/>
      <c r="E83" s="19"/>
      <c r="F83" s="19"/>
    </row>
    <row r="84" spans="1:6" x14ac:dyDescent="0.2">
      <c r="A84" s="19"/>
      <c r="B84" s="19"/>
      <c r="C84" s="19"/>
      <c r="D84" s="19"/>
      <c r="E84" s="19"/>
      <c r="F84" s="19"/>
    </row>
    <row r="85" spans="1:6" x14ac:dyDescent="0.2">
      <c r="A85" s="19"/>
      <c r="B85" s="19"/>
      <c r="C85" s="19"/>
      <c r="D85" s="19"/>
      <c r="E85" s="19"/>
      <c r="F85" s="19"/>
    </row>
    <row r="86" spans="1:6" x14ac:dyDescent="0.2">
      <c r="A86" s="19"/>
      <c r="B86" s="19"/>
      <c r="C86" s="19"/>
      <c r="D86" s="19"/>
      <c r="E86" s="19"/>
      <c r="F86" s="19"/>
    </row>
    <row r="87" spans="1:6" x14ac:dyDescent="0.2">
      <c r="A87" s="19"/>
      <c r="B87" s="19"/>
      <c r="C87" s="19"/>
      <c r="D87" s="19"/>
      <c r="E87" s="19"/>
      <c r="F87" s="19"/>
    </row>
    <row r="88" spans="1:6" x14ac:dyDescent="0.2">
      <c r="A88" s="19"/>
      <c r="B88" s="19"/>
      <c r="C88" s="19"/>
      <c r="D88" s="19"/>
      <c r="E88" s="19"/>
      <c r="F88" s="19"/>
    </row>
    <row r="89" spans="1:6" x14ac:dyDescent="0.2">
      <c r="A89" s="19"/>
      <c r="B89" s="19"/>
      <c r="C89" s="19"/>
      <c r="D89" s="19"/>
      <c r="E89" s="19"/>
      <c r="F89" s="19"/>
    </row>
    <row r="90" spans="1:6" x14ac:dyDescent="0.2">
      <c r="A90" s="19"/>
      <c r="B90" s="19"/>
      <c r="C90" s="19"/>
      <c r="D90" s="19"/>
      <c r="E90" s="19"/>
      <c r="F90" s="19"/>
    </row>
    <row r="91" spans="1:6" x14ac:dyDescent="0.2">
      <c r="A91" s="19"/>
      <c r="B91" s="19"/>
      <c r="C91" s="19"/>
      <c r="D91" s="19"/>
      <c r="E91" s="19"/>
      <c r="F91" s="19"/>
    </row>
    <row r="92" spans="1:6" x14ac:dyDescent="0.2">
      <c r="A92" s="19"/>
      <c r="B92" s="19"/>
      <c r="C92" s="19"/>
      <c r="D92" s="19"/>
      <c r="E92" s="19"/>
      <c r="F92" s="19"/>
    </row>
    <row r="93" spans="1:6" x14ac:dyDescent="0.2">
      <c r="A93" s="19"/>
      <c r="B93" s="19"/>
      <c r="C93" s="19"/>
      <c r="D93" s="19"/>
      <c r="E93" s="19"/>
      <c r="F93" s="19"/>
    </row>
    <row r="94" spans="1:6" x14ac:dyDescent="0.2">
      <c r="A94" s="19"/>
      <c r="B94" s="19"/>
      <c r="C94" s="19"/>
      <c r="D94" s="19"/>
      <c r="E94" s="19"/>
      <c r="F94" s="19"/>
    </row>
    <row r="95" spans="1:6" x14ac:dyDescent="0.2">
      <c r="A95" s="19"/>
      <c r="B95" s="19"/>
      <c r="C95" s="19"/>
      <c r="D95" s="19"/>
      <c r="E95" s="19"/>
      <c r="F95" s="19"/>
    </row>
    <row r="96" spans="1:6" x14ac:dyDescent="0.2">
      <c r="A96" s="19"/>
      <c r="B96" s="19"/>
      <c r="C96" s="19"/>
      <c r="D96" s="19"/>
      <c r="E96" s="19"/>
      <c r="F96" s="19"/>
    </row>
    <row r="97" spans="1:6" x14ac:dyDescent="0.2">
      <c r="A97" s="19"/>
      <c r="B97" s="19"/>
      <c r="C97" s="19"/>
      <c r="D97" s="19"/>
      <c r="E97" s="19"/>
      <c r="F97" s="19"/>
    </row>
    <row r="98" spans="1:6" x14ac:dyDescent="0.2">
      <c r="A98" s="19"/>
      <c r="B98" s="19"/>
      <c r="C98" s="19"/>
      <c r="D98" s="19"/>
      <c r="E98" s="19"/>
      <c r="F98" s="19"/>
    </row>
    <row r="99" spans="1:6" x14ac:dyDescent="0.2">
      <c r="A99" s="19"/>
      <c r="B99" s="19"/>
      <c r="C99" s="19"/>
      <c r="D99" s="19"/>
      <c r="E99" s="19"/>
      <c r="F99" s="19"/>
    </row>
    <row r="100" spans="1:6" x14ac:dyDescent="0.2">
      <c r="A100" s="19"/>
      <c r="B100" s="19"/>
      <c r="C100" s="19"/>
      <c r="D100" s="19"/>
      <c r="E100" s="19"/>
      <c r="F100" s="19"/>
    </row>
    <row r="101" spans="1:6" x14ac:dyDescent="0.2">
      <c r="A101" s="19"/>
      <c r="B101" s="19"/>
      <c r="C101" s="19"/>
      <c r="D101" s="19"/>
      <c r="E101" s="19"/>
      <c r="F101" s="19"/>
    </row>
    <row r="102" spans="1:6" x14ac:dyDescent="0.2">
      <c r="A102" s="19"/>
      <c r="B102" s="19"/>
      <c r="C102" s="19"/>
      <c r="D102" s="19"/>
      <c r="E102" s="19"/>
      <c r="F102" s="19"/>
    </row>
    <row r="103" spans="1:6" x14ac:dyDescent="0.2">
      <c r="A103" s="19"/>
      <c r="B103" s="19"/>
      <c r="C103" s="19"/>
      <c r="D103" s="19"/>
      <c r="E103" s="19"/>
      <c r="F103" s="19"/>
    </row>
    <row r="104" spans="1:6" x14ac:dyDescent="0.2">
      <c r="A104" s="19"/>
      <c r="B104" s="19"/>
      <c r="C104" s="19"/>
      <c r="D104" s="19"/>
      <c r="E104" s="19"/>
      <c r="F104" s="19"/>
    </row>
    <row r="105" spans="1:6" x14ac:dyDescent="0.2">
      <c r="A105" s="19"/>
      <c r="B105" s="19"/>
      <c r="C105" s="19"/>
      <c r="D105" s="19"/>
      <c r="E105" s="19"/>
      <c r="F105" s="19"/>
    </row>
    <row r="106" spans="1:6" x14ac:dyDescent="0.2">
      <c r="A106" s="19"/>
      <c r="B106" s="19"/>
      <c r="C106" s="19"/>
      <c r="D106" s="19"/>
      <c r="E106" s="19"/>
      <c r="F106" s="19"/>
    </row>
  </sheetData>
  <sheetProtection algorithmName="SHA-512" hashValue="BNQGcgwAvW99lA3OwkpzQkNGUbKDoQxEUc6fZRT8s78CxdoaktqG+SROp67r834mCoINEGMjO2NTvKHeMVBPVw==" saltValue="wfK3c7Lr96VbeUch5rOjiw==" spinCount="100000" sheet="1" objects="1" scenarios="1"/>
  <mergeCells count="2">
    <mergeCell ref="A1:F1"/>
    <mergeCell ref="A2:F5"/>
  </mergeCells>
  <printOptions horizontalCentered="1"/>
  <pageMargins left="0.7" right="0.7" top="0.75" bottom="0.75" header="0.3" footer="0.3"/>
  <pageSetup scale="89" orientation="portrait" r:id="rId1"/>
  <headerFooter alignWithMargins="0">
    <oddFooter>&amp;L&amp;"-,Regular"&amp;11
Railroad Industry (CA07)&amp;C&amp;"-,Regular"&amp;11 22&amp;R&amp;"-,Regular"&amp;11
Revised 12/2023</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BDA72-597D-4A71-8649-46B51AF3E802}">
  <dimension ref="A1:F112"/>
  <sheetViews>
    <sheetView view="pageLayout" zoomScaleNormal="100" workbookViewId="0">
      <selection sqref="A1:F1"/>
    </sheetView>
  </sheetViews>
  <sheetFormatPr defaultColWidth="2.7109375" defaultRowHeight="12.75" x14ac:dyDescent="0.2"/>
  <cols>
    <col min="1" max="1" width="14.28515625" customWidth="1"/>
    <col min="2" max="2" width="20" customWidth="1"/>
    <col min="3" max="3" width="31" customWidth="1"/>
    <col min="4" max="6" width="12.42578125" customWidth="1"/>
    <col min="7" max="16384" width="2.7109375" style="1"/>
  </cols>
  <sheetData>
    <row r="1" spans="1:6" s="24" customFormat="1" ht="28.7" customHeight="1" thickBot="1" x14ac:dyDescent="0.25">
      <c r="A1" s="609" t="s">
        <v>466</v>
      </c>
      <c r="B1" s="610"/>
      <c r="C1" s="610"/>
      <c r="D1" s="610"/>
      <c r="E1" s="610"/>
      <c r="F1" s="630"/>
    </row>
    <row r="2" spans="1:6" customFormat="1" ht="12.95" customHeight="1" x14ac:dyDescent="0.2">
      <c r="A2" s="870" t="s">
        <v>52</v>
      </c>
      <c r="B2" s="871"/>
      <c r="C2" s="871"/>
      <c r="D2" s="871"/>
      <c r="E2" s="871"/>
      <c r="F2" s="872"/>
    </row>
    <row r="3" spans="1:6" customFormat="1" ht="10.5" customHeight="1" x14ac:dyDescent="0.2">
      <c r="A3" s="240"/>
      <c r="B3" s="241"/>
      <c r="C3" s="241"/>
      <c r="D3" s="241"/>
      <c r="E3" s="241"/>
      <c r="F3" s="242"/>
    </row>
    <row r="4" spans="1:6" customFormat="1" ht="12.95" customHeight="1" x14ac:dyDescent="0.2">
      <c r="A4" s="878" t="s">
        <v>54</v>
      </c>
      <c r="B4" s="879"/>
      <c r="C4" s="879"/>
      <c r="D4" s="879"/>
      <c r="E4" s="879"/>
      <c r="F4" s="880"/>
    </row>
    <row r="5" spans="1:6" customFormat="1" ht="12.95" customHeight="1" x14ac:dyDescent="0.2">
      <c r="A5" s="878"/>
      <c r="B5" s="879"/>
      <c r="C5" s="879"/>
      <c r="D5" s="879"/>
      <c r="E5" s="879"/>
      <c r="F5" s="880"/>
    </row>
    <row r="6" spans="1:6" customFormat="1" ht="12.95" customHeight="1" x14ac:dyDescent="0.2">
      <c r="A6" s="878"/>
      <c r="B6" s="879"/>
      <c r="C6" s="879"/>
      <c r="D6" s="879"/>
      <c r="E6" s="879"/>
      <c r="F6" s="880"/>
    </row>
    <row r="7" spans="1:6" customFormat="1" ht="10.15" customHeight="1" x14ac:dyDescent="0.2">
      <c r="A7" s="240"/>
      <c r="B7" s="243"/>
      <c r="C7" s="243"/>
      <c r="D7" s="243"/>
      <c r="E7" s="243"/>
      <c r="F7" s="244"/>
    </row>
    <row r="8" spans="1:6" customFormat="1" ht="12.6" customHeight="1" x14ac:dyDescent="0.2">
      <c r="A8" s="874" t="s">
        <v>3131</v>
      </c>
      <c r="B8" s="749"/>
      <c r="C8" s="749"/>
      <c r="D8" s="749"/>
      <c r="E8" s="749"/>
      <c r="F8" s="873"/>
    </row>
    <row r="9" spans="1:6" customFormat="1" ht="12.6" customHeight="1" x14ac:dyDescent="0.2">
      <c r="A9" s="870"/>
      <c r="B9" s="749"/>
      <c r="C9" s="749"/>
      <c r="D9" s="749"/>
      <c r="E9" s="749"/>
      <c r="F9" s="873"/>
    </row>
    <row r="10" spans="1:6" customFormat="1" ht="12.95" customHeight="1" x14ac:dyDescent="0.2">
      <c r="A10" s="875" t="s">
        <v>3117</v>
      </c>
      <c r="B10" s="876"/>
      <c r="C10" s="876"/>
      <c r="D10" s="876"/>
      <c r="E10" s="876"/>
      <c r="F10" s="877"/>
    </row>
    <row r="11" spans="1:6" customFormat="1" ht="10.15" customHeight="1" x14ac:dyDescent="0.2">
      <c r="A11" s="240"/>
      <c r="B11" s="243"/>
      <c r="C11" s="243"/>
      <c r="D11" s="243"/>
      <c r="E11" s="243"/>
      <c r="F11" s="244"/>
    </row>
    <row r="12" spans="1:6" customFormat="1" ht="15.6" customHeight="1" x14ac:dyDescent="0.2">
      <c r="A12" s="884" t="s">
        <v>479</v>
      </c>
      <c r="B12" s="887" t="s">
        <v>3152</v>
      </c>
      <c r="C12" s="890" t="s">
        <v>378</v>
      </c>
      <c r="D12" s="893" t="s">
        <v>482</v>
      </c>
      <c r="E12" s="894"/>
      <c r="F12" s="895"/>
    </row>
    <row r="13" spans="1:6" customFormat="1" ht="15.6" customHeight="1" x14ac:dyDescent="0.2">
      <c r="A13" s="885"/>
      <c r="B13" s="888"/>
      <c r="C13" s="891"/>
      <c r="D13" s="896"/>
      <c r="E13" s="897"/>
      <c r="F13" s="898"/>
    </row>
    <row r="14" spans="1:6" customFormat="1" ht="48" customHeight="1" x14ac:dyDescent="0.2">
      <c r="A14" s="886"/>
      <c r="B14" s="889"/>
      <c r="C14" s="892"/>
      <c r="D14" s="259" t="s">
        <v>376</v>
      </c>
      <c r="E14" s="259" t="s">
        <v>480</v>
      </c>
      <c r="F14" s="261" t="s">
        <v>481</v>
      </c>
    </row>
    <row r="15" spans="1:6" customFormat="1" ht="16.149999999999999" customHeight="1" x14ac:dyDescent="0.2">
      <c r="A15" s="96"/>
      <c r="B15" s="173"/>
      <c r="C15" s="187"/>
      <c r="D15" s="191"/>
      <c r="E15" s="191"/>
      <c r="F15" s="192"/>
    </row>
    <row r="16" spans="1:6" customFormat="1" ht="16.149999999999999" customHeight="1" x14ac:dyDescent="0.2">
      <c r="A16" s="65"/>
      <c r="B16" s="162"/>
      <c r="C16" s="188"/>
      <c r="D16" s="193"/>
      <c r="E16" s="193"/>
      <c r="F16" s="194"/>
    </row>
    <row r="17" spans="1:6" customFormat="1" ht="16.149999999999999" customHeight="1" x14ac:dyDescent="0.2">
      <c r="A17" s="95"/>
      <c r="B17" s="189"/>
      <c r="C17" s="190"/>
      <c r="D17" s="195"/>
      <c r="E17" s="195"/>
      <c r="F17" s="196"/>
    </row>
    <row r="18" spans="1:6" customFormat="1" ht="16.149999999999999" customHeight="1" x14ac:dyDescent="0.2">
      <c r="A18" s="65"/>
      <c r="B18" s="162"/>
      <c r="C18" s="188"/>
      <c r="D18" s="193"/>
      <c r="E18" s="193"/>
      <c r="F18" s="194"/>
    </row>
    <row r="19" spans="1:6" customFormat="1" ht="16.149999999999999" customHeight="1" x14ac:dyDescent="0.2">
      <c r="A19" s="95"/>
      <c r="B19" s="189"/>
      <c r="C19" s="190"/>
      <c r="D19" s="195"/>
      <c r="E19" s="195"/>
      <c r="F19" s="196"/>
    </row>
    <row r="20" spans="1:6" customFormat="1" ht="16.149999999999999" customHeight="1" x14ac:dyDescent="0.2">
      <c r="A20" s="65"/>
      <c r="B20" s="162"/>
      <c r="C20" s="188"/>
      <c r="D20" s="193"/>
      <c r="E20" s="193"/>
      <c r="F20" s="194"/>
    </row>
    <row r="21" spans="1:6" customFormat="1" ht="16.149999999999999" customHeight="1" x14ac:dyDescent="0.2">
      <c r="A21" s="95"/>
      <c r="B21" s="189"/>
      <c r="C21" s="190"/>
      <c r="D21" s="195"/>
      <c r="E21" s="195"/>
      <c r="F21" s="196"/>
    </row>
    <row r="22" spans="1:6" customFormat="1" ht="16.149999999999999" customHeight="1" x14ac:dyDescent="0.2">
      <c r="A22" s="65"/>
      <c r="B22" s="162"/>
      <c r="C22" s="188"/>
      <c r="D22" s="193"/>
      <c r="E22" s="193"/>
      <c r="F22" s="194"/>
    </row>
    <row r="23" spans="1:6" customFormat="1" ht="16.149999999999999" customHeight="1" x14ac:dyDescent="0.2">
      <c r="A23" s="95"/>
      <c r="B23" s="189"/>
      <c r="C23" s="190"/>
      <c r="D23" s="195"/>
      <c r="E23" s="195"/>
      <c r="F23" s="196"/>
    </row>
    <row r="24" spans="1:6" customFormat="1" ht="16.149999999999999" customHeight="1" x14ac:dyDescent="0.2">
      <c r="A24" s="65"/>
      <c r="B24" s="162"/>
      <c r="C24" s="188"/>
      <c r="D24" s="193"/>
      <c r="E24" s="193"/>
      <c r="F24" s="194"/>
    </row>
    <row r="25" spans="1:6" customFormat="1" ht="16.149999999999999" customHeight="1" x14ac:dyDescent="0.2">
      <c r="A25" s="95"/>
      <c r="B25" s="189"/>
      <c r="C25" s="190"/>
      <c r="D25" s="195"/>
      <c r="E25" s="195"/>
      <c r="F25" s="196"/>
    </row>
    <row r="26" spans="1:6" customFormat="1" ht="16.149999999999999" customHeight="1" x14ac:dyDescent="0.2">
      <c r="A26" s="65"/>
      <c r="B26" s="162"/>
      <c r="C26" s="188"/>
      <c r="D26" s="193"/>
      <c r="E26" s="193"/>
      <c r="F26" s="194"/>
    </row>
    <row r="27" spans="1:6" customFormat="1" ht="16.149999999999999" customHeight="1" x14ac:dyDescent="0.2">
      <c r="A27" s="95"/>
      <c r="B27" s="189"/>
      <c r="C27" s="190"/>
      <c r="D27" s="195"/>
      <c r="E27" s="195"/>
      <c r="F27" s="196"/>
    </row>
    <row r="28" spans="1:6" customFormat="1" ht="16.149999999999999" customHeight="1" x14ac:dyDescent="0.2">
      <c r="A28" s="65"/>
      <c r="B28" s="162"/>
      <c r="C28" s="188"/>
      <c r="D28" s="193"/>
      <c r="E28" s="193"/>
      <c r="F28" s="194"/>
    </row>
    <row r="29" spans="1:6" customFormat="1" ht="16.149999999999999" customHeight="1" x14ac:dyDescent="0.2">
      <c r="A29" s="95"/>
      <c r="B29" s="189"/>
      <c r="C29" s="190"/>
      <c r="D29" s="195"/>
      <c r="E29" s="195"/>
      <c r="F29" s="196"/>
    </row>
    <row r="30" spans="1:6" customFormat="1" ht="16.149999999999999" customHeight="1" x14ac:dyDescent="0.2">
      <c r="A30" s="65"/>
      <c r="B30" s="162"/>
      <c r="C30" s="188"/>
      <c r="D30" s="193"/>
      <c r="E30" s="193"/>
      <c r="F30" s="194"/>
    </row>
    <row r="31" spans="1:6" customFormat="1" ht="16.149999999999999" customHeight="1" x14ac:dyDescent="0.2">
      <c r="A31" s="95"/>
      <c r="B31" s="189"/>
      <c r="C31" s="190"/>
      <c r="D31" s="195"/>
      <c r="E31" s="195"/>
      <c r="F31" s="196"/>
    </row>
    <row r="32" spans="1:6" customFormat="1" ht="16.149999999999999" customHeight="1" x14ac:dyDescent="0.2">
      <c r="A32" s="65"/>
      <c r="B32" s="162"/>
      <c r="C32" s="188"/>
      <c r="D32" s="193"/>
      <c r="E32" s="193"/>
      <c r="F32" s="194"/>
    </row>
    <row r="33" spans="1:6" customFormat="1" ht="16.149999999999999" customHeight="1" x14ac:dyDescent="0.2">
      <c r="A33" s="95"/>
      <c r="B33" s="189"/>
      <c r="C33" s="190"/>
      <c r="D33" s="195"/>
      <c r="E33" s="195"/>
      <c r="F33" s="196"/>
    </row>
    <row r="34" spans="1:6" customFormat="1" ht="16.149999999999999" customHeight="1" x14ac:dyDescent="0.2">
      <c r="A34" s="65"/>
      <c r="B34" s="162"/>
      <c r="C34" s="188"/>
      <c r="D34" s="193"/>
      <c r="E34" s="193"/>
      <c r="F34" s="194"/>
    </row>
    <row r="35" spans="1:6" customFormat="1" ht="16.149999999999999" customHeight="1" x14ac:dyDescent="0.2">
      <c r="A35" s="95"/>
      <c r="B35" s="189"/>
      <c r="C35" s="190"/>
      <c r="D35" s="195"/>
      <c r="E35" s="195"/>
      <c r="F35" s="196"/>
    </row>
    <row r="36" spans="1:6" customFormat="1" ht="16.149999999999999" customHeight="1" x14ac:dyDescent="0.2">
      <c r="A36" s="65"/>
      <c r="B36" s="162"/>
      <c r="C36" s="188"/>
      <c r="D36" s="193"/>
      <c r="E36" s="193"/>
      <c r="F36" s="194"/>
    </row>
    <row r="37" spans="1:6" customFormat="1" ht="16.149999999999999" customHeight="1" x14ac:dyDescent="0.2">
      <c r="A37" s="95"/>
      <c r="B37" s="189"/>
      <c r="C37" s="190"/>
      <c r="D37" s="195"/>
      <c r="E37" s="195"/>
      <c r="F37" s="196"/>
    </row>
    <row r="38" spans="1:6" customFormat="1" ht="16.149999999999999" customHeight="1" x14ac:dyDescent="0.2">
      <c r="A38" s="65"/>
      <c r="B38" s="162"/>
      <c r="C38" s="188"/>
      <c r="D38" s="193"/>
      <c r="E38" s="193"/>
      <c r="F38" s="194"/>
    </row>
    <row r="39" spans="1:6" customFormat="1" ht="16.149999999999999" customHeight="1" x14ac:dyDescent="0.2">
      <c r="A39" s="95"/>
      <c r="B39" s="189"/>
      <c r="C39" s="190"/>
      <c r="D39" s="195"/>
      <c r="E39" s="195"/>
      <c r="F39" s="196"/>
    </row>
    <row r="40" spans="1:6" customFormat="1" ht="16.149999999999999" customHeight="1" x14ac:dyDescent="0.2">
      <c r="A40" s="65"/>
      <c r="B40" s="162"/>
      <c r="C40" s="188"/>
      <c r="D40" s="193"/>
      <c r="E40" s="193"/>
      <c r="F40" s="194"/>
    </row>
    <row r="41" spans="1:6" customFormat="1" ht="16.149999999999999" customHeight="1" x14ac:dyDescent="0.2">
      <c r="A41" s="95"/>
      <c r="B41" s="189"/>
      <c r="C41" s="190"/>
      <c r="D41" s="195"/>
      <c r="E41" s="195"/>
      <c r="F41" s="196"/>
    </row>
    <row r="42" spans="1:6" customFormat="1" ht="16.149999999999999" customHeight="1" x14ac:dyDescent="0.2">
      <c r="A42" s="65"/>
      <c r="B42" s="162"/>
      <c r="C42" s="188"/>
      <c r="D42" s="193"/>
      <c r="E42" s="193"/>
      <c r="F42" s="194"/>
    </row>
    <row r="43" spans="1:6" customFormat="1" ht="16.149999999999999" customHeight="1" x14ac:dyDescent="0.2">
      <c r="A43" s="95"/>
      <c r="B43" s="189"/>
      <c r="C43" s="190"/>
      <c r="D43" s="195"/>
      <c r="E43" s="195"/>
      <c r="F43" s="196"/>
    </row>
    <row r="44" spans="1:6" customFormat="1" ht="16.149999999999999" customHeight="1" x14ac:dyDescent="0.2">
      <c r="A44" s="65"/>
      <c r="B44" s="162"/>
      <c r="C44" s="188"/>
      <c r="D44" s="193"/>
      <c r="E44" s="193"/>
      <c r="F44" s="194"/>
    </row>
    <row r="45" spans="1:6" customFormat="1" ht="16.149999999999999" customHeight="1" x14ac:dyDescent="0.2">
      <c r="A45" s="95"/>
      <c r="B45" s="189"/>
      <c r="C45" s="190"/>
      <c r="D45" s="195"/>
      <c r="E45" s="195"/>
      <c r="F45" s="196"/>
    </row>
    <row r="46" spans="1:6" customFormat="1" ht="16.149999999999999" customHeight="1" x14ac:dyDescent="0.2">
      <c r="A46" s="65"/>
      <c r="B46" s="162"/>
      <c r="C46" s="188"/>
      <c r="D46" s="193"/>
      <c r="E46" s="193"/>
      <c r="F46" s="194"/>
    </row>
    <row r="47" spans="1:6" customFormat="1" ht="16.149999999999999" customHeight="1" x14ac:dyDescent="0.2">
      <c r="A47" s="95"/>
      <c r="B47" s="189"/>
      <c r="C47" s="190"/>
      <c r="D47" s="195"/>
      <c r="E47" s="195"/>
      <c r="F47" s="196"/>
    </row>
    <row r="48" spans="1:6" customFormat="1" ht="16.149999999999999" customHeight="1" x14ac:dyDescent="0.2">
      <c r="A48" s="65"/>
      <c r="B48" s="162"/>
      <c r="C48" s="188"/>
      <c r="D48" s="193"/>
      <c r="E48" s="193"/>
      <c r="F48" s="194"/>
    </row>
    <row r="49" spans="1:6" customFormat="1" ht="16.149999999999999" customHeight="1" x14ac:dyDescent="0.2">
      <c r="A49" s="95"/>
      <c r="B49" s="189"/>
      <c r="C49" s="190"/>
      <c r="D49" s="195"/>
      <c r="E49" s="195"/>
      <c r="F49" s="196"/>
    </row>
    <row r="50" spans="1:6" ht="16.149999999999999" customHeight="1" thickBot="1" x14ac:dyDescent="0.25">
      <c r="A50" s="881" t="s">
        <v>483</v>
      </c>
      <c r="B50" s="882"/>
      <c r="C50" s="882"/>
      <c r="D50" s="882"/>
      <c r="E50" s="882"/>
      <c r="F50" s="883"/>
    </row>
    <row r="51" spans="1:6" x14ac:dyDescent="0.2">
      <c r="A51" s="19"/>
      <c r="B51" s="19"/>
      <c r="C51" s="19"/>
      <c r="D51" s="19"/>
      <c r="E51" s="19"/>
      <c r="F51" s="19"/>
    </row>
    <row r="52" spans="1:6" x14ac:dyDescent="0.2">
      <c r="A52" s="19"/>
      <c r="B52" s="19"/>
      <c r="C52" s="19"/>
      <c r="D52" s="19"/>
      <c r="E52" s="19"/>
      <c r="F52" s="19"/>
    </row>
    <row r="53" spans="1:6" x14ac:dyDescent="0.2">
      <c r="A53" s="19"/>
      <c r="B53" s="19"/>
      <c r="C53" s="19"/>
      <c r="D53" s="19"/>
      <c r="E53" s="19"/>
      <c r="F53" s="19"/>
    </row>
    <row r="54" spans="1:6" x14ac:dyDescent="0.2">
      <c r="A54" s="19"/>
      <c r="B54" s="19"/>
      <c r="C54" s="19"/>
      <c r="D54" s="19"/>
      <c r="E54" s="19"/>
      <c r="F54" s="19"/>
    </row>
    <row r="55" spans="1:6" x14ac:dyDescent="0.2">
      <c r="A55" s="19"/>
      <c r="B55" s="19"/>
      <c r="C55" s="19"/>
      <c r="D55" s="19"/>
      <c r="E55" s="19"/>
      <c r="F55" s="19"/>
    </row>
    <row r="56" spans="1:6" x14ac:dyDescent="0.2">
      <c r="A56" s="19"/>
      <c r="B56" s="19"/>
      <c r="C56" s="19"/>
      <c r="D56" s="19"/>
      <c r="E56" s="19"/>
      <c r="F56" s="19"/>
    </row>
    <row r="57" spans="1:6" x14ac:dyDescent="0.2">
      <c r="A57" s="19"/>
      <c r="B57" s="19"/>
      <c r="C57" s="19"/>
      <c r="D57" s="19"/>
      <c r="E57" s="19"/>
      <c r="F57" s="19"/>
    </row>
    <row r="58" spans="1:6" x14ac:dyDescent="0.2">
      <c r="A58" s="19"/>
      <c r="B58" s="19"/>
      <c r="C58" s="19"/>
      <c r="D58" s="19"/>
      <c r="E58" s="19"/>
      <c r="F58" s="19"/>
    </row>
    <row r="59" spans="1:6" x14ac:dyDescent="0.2">
      <c r="A59" s="19"/>
      <c r="B59" s="19"/>
      <c r="C59" s="19"/>
      <c r="D59" s="19"/>
      <c r="E59" s="19"/>
      <c r="F59" s="19"/>
    </row>
    <row r="60" spans="1:6" x14ac:dyDescent="0.2">
      <c r="A60" s="19"/>
      <c r="B60" s="19"/>
      <c r="C60" s="19"/>
      <c r="D60" s="19"/>
      <c r="E60" s="19"/>
      <c r="F60" s="19"/>
    </row>
    <row r="61" spans="1:6" x14ac:dyDescent="0.2">
      <c r="A61" s="19"/>
      <c r="B61" s="19"/>
      <c r="C61" s="19"/>
      <c r="D61" s="19"/>
      <c r="E61" s="19"/>
      <c r="F61" s="19"/>
    </row>
    <row r="62" spans="1:6" x14ac:dyDescent="0.2">
      <c r="A62" s="19"/>
      <c r="B62" s="19"/>
      <c r="C62" s="19"/>
      <c r="D62" s="19"/>
      <c r="E62" s="19"/>
      <c r="F62" s="19"/>
    </row>
    <row r="63" spans="1:6" x14ac:dyDescent="0.2">
      <c r="A63" s="19"/>
      <c r="B63" s="19"/>
      <c r="C63" s="19"/>
      <c r="D63" s="19"/>
      <c r="E63" s="19"/>
      <c r="F63" s="19"/>
    </row>
    <row r="64" spans="1:6" x14ac:dyDescent="0.2">
      <c r="A64" s="19"/>
      <c r="B64" s="19"/>
      <c r="C64" s="19"/>
      <c r="D64" s="19"/>
      <c r="E64" s="19"/>
      <c r="F64" s="19"/>
    </row>
    <row r="65" spans="1:6" x14ac:dyDescent="0.2">
      <c r="A65" s="19"/>
      <c r="B65" s="19"/>
      <c r="C65" s="19"/>
      <c r="D65" s="19"/>
      <c r="E65" s="19"/>
      <c r="F65" s="19"/>
    </row>
    <row r="66" spans="1:6" x14ac:dyDescent="0.2">
      <c r="A66" s="19"/>
      <c r="B66" s="19"/>
      <c r="C66" s="19"/>
      <c r="D66" s="19"/>
      <c r="E66" s="19"/>
      <c r="F66" s="19"/>
    </row>
    <row r="67" spans="1:6" x14ac:dyDescent="0.2">
      <c r="A67" s="19"/>
      <c r="B67" s="19"/>
      <c r="C67" s="19"/>
      <c r="D67" s="19"/>
      <c r="E67" s="19"/>
      <c r="F67" s="19"/>
    </row>
    <row r="68" spans="1:6" x14ac:dyDescent="0.2">
      <c r="A68" s="19"/>
      <c r="B68" s="19"/>
      <c r="C68" s="19"/>
      <c r="D68" s="19"/>
      <c r="E68" s="19"/>
      <c r="F68" s="19"/>
    </row>
    <row r="69" spans="1:6" x14ac:dyDescent="0.2">
      <c r="A69" s="19"/>
      <c r="B69" s="19"/>
      <c r="C69" s="19"/>
      <c r="D69" s="19"/>
      <c r="E69" s="19"/>
      <c r="F69" s="19"/>
    </row>
    <row r="70" spans="1:6" x14ac:dyDescent="0.2">
      <c r="A70" s="19"/>
      <c r="B70" s="19"/>
      <c r="C70" s="19"/>
      <c r="D70" s="19"/>
      <c r="E70" s="19"/>
      <c r="F70" s="19"/>
    </row>
    <row r="71" spans="1:6" x14ac:dyDescent="0.2">
      <c r="A71" s="19"/>
      <c r="B71" s="19"/>
      <c r="C71" s="19"/>
      <c r="D71" s="19"/>
      <c r="E71" s="19"/>
      <c r="F71" s="19"/>
    </row>
    <row r="72" spans="1:6" x14ac:dyDescent="0.2">
      <c r="A72" s="19"/>
      <c r="B72" s="19"/>
      <c r="C72" s="19"/>
      <c r="D72" s="19"/>
      <c r="E72" s="19"/>
      <c r="F72" s="19"/>
    </row>
    <row r="73" spans="1:6" x14ac:dyDescent="0.2">
      <c r="A73" s="19"/>
      <c r="B73" s="19"/>
      <c r="C73" s="19"/>
      <c r="D73" s="19"/>
      <c r="E73" s="19"/>
      <c r="F73" s="19"/>
    </row>
    <row r="74" spans="1:6" x14ac:dyDescent="0.2">
      <c r="A74" s="19"/>
      <c r="B74" s="19"/>
      <c r="C74" s="19"/>
      <c r="D74" s="19"/>
      <c r="E74" s="19"/>
      <c r="F74" s="19"/>
    </row>
    <row r="75" spans="1:6" x14ac:dyDescent="0.2">
      <c r="A75" s="19"/>
      <c r="B75" s="19"/>
      <c r="C75" s="19"/>
      <c r="D75" s="19"/>
      <c r="E75" s="19"/>
      <c r="F75" s="19"/>
    </row>
    <row r="76" spans="1:6" x14ac:dyDescent="0.2">
      <c r="A76" s="19"/>
      <c r="B76" s="19"/>
      <c r="C76" s="19"/>
      <c r="D76" s="19"/>
      <c r="E76" s="19"/>
      <c r="F76" s="19"/>
    </row>
    <row r="77" spans="1:6" x14ac:dyDescent="0.2">
      <c r="A77" s="19"/>
      <c r="B77" s="19"/>
      <c r="C77" s="19"/>
      <c r="D77" s="19"/>
      <c r="E77" s="19"/>
      <c r="F77" s="19"/>
    </row>
    <row r="78" spans="1:6" x14ac:dyDescent="0.2">
      <c r="A78" s="19"/>
      <c r="B78" s="19"/>
      <c r="C78" s="19"/>
      <c r="D78" s="19"/>
      <c r="E78" s="19"/>
      <c r="F78" s="19"/>
    </row>
    <row r="79" spans="1:6" x14ac:dyDescent="0.2">
      <c r="A79" s="19"/>
      <c r="B79" s="19"/>
      <c r="C79" s="19"/>
      <c r="D79" s="19"/>
      <c r="E79" s="19"/>
      <c r="F79" s="19"/>
    </row>
    <row r="80" spans="1:6" x14ac:dyDescent="0.2">
      <c r="A80" s="19"/>
      <c r="B80" s="19"/>
      <c r="C80" s="19"/>
      <c r="D80" s="19"/>
      <c r="E80" s="19"/>
      <c r="F80" s="19"/>
    </row>
    <row r="81" spans="1:6" x14ac:dyDescent="0.2">
      <c r="A81" s="19"/>
      <c r="B81" s="19"/>
      <c r="C81" s="19"/>
      <c r="D81" s="19"/>
      <c r="E81" s="19"/>
      <c r="F81" s="19"/>
    </row>
    <row r="82" spans="1:6" x14ac:dyDescent="0.2">
      <c r="A82" s="19"/>
      <c r="B82" s="19"/>
      <c r="C82" s="19"/>
      <c r="D82" s="19"/>
      <c r="E82" s="19"/>
      <c r="F82" s="19"/>
    </row>
    <row r="83" spans="1:6" x14ac:dyDescent="0.2">
      <c r="A83" s="19"/>
      <c r="B83" s="19"/>
      <c r="C83" s="19"/>
      <c r="D83" s="19"/>
      <c r="E83" s="19"/>
      <c r="F83" s="19"/>
    </row>
    <row r="84" spans="1:6" x14ac:dyDescent="0.2">
      <c r="A84" s="19"/>
      <c r="B84" s="19"/>
      <c r="C84" s="19"/>
      <c r="D84" s="19"/>
      <c r="E84" s="19"/>
      <c r="F84" s="19"/>
    </row>
    <row r="85" spans="1:6" x14ac:dyDescent="0.2">
      <c r="A85" s="19"/>
      <c r="B85" s="19"/>
      <c r="C85" s="19"/>
      <c r="D85" s="19"/>
      <c r="E85" s="19"/>
      <c r="F85" s="19"/>
    </row>
    <row r="86" spans="1:6" x14ac:dyDescent="0.2">
      <c r="A86" s="19"/>
      <c r="B86" s="19"/>
      <c r="C86" s="19"/>
      <c r="D86" s="19"/>
      <c r="E86" s="19"/>
      <c r="F86" s="19"/>
    </row>
    <row r="87" spans="1:6" x14ac:dyDescent="0.2">
      <c r="A87" s="19"/>
      <c r="B87" s="19"/>
      <c r="C87" s="19"/>
      <c r="D87" s="19"/>
      <c r="E87" s="19"/>
      <c r="F87" s="19"/>
    </row>
    <row r="88" spans="1:6" x14ac:dyDescent="0.2">
      <c r="A88" s="19"/>
      <c r="B88" s="19"/>
      <c r="C88" s="19"/>
      <c r="D88" s="19"/>
      <c r="E88" s="19"/>
      <c r="F88" s="19"/>
    </row>
    <row r="89" spans="1:6" x14ac:dyDescent="0.2">
      <c r="A89" s="19"/>
      <c r="B89" s="19"/>
      <c r="C89" s="19"/>
      <c r="D89" s="19"/>
      <c r="E89" s="19"/>
      <c r="F89" s="19"/>
    </row>
    <row r="90" spans="1:6" x14ac:dyDescent="0.2">
      <c r="A90" s="19"/>
      <c r="B90" s="19"/>
      <c r="C90" s="19"/>
      <c r="D90" s="19"/>
      <c r="E90" s="19"/>
      <c r="F90" s="19"/>
    </row>
    <row r="91" spans="1:6" x14ac:dyDescent="0.2">
      <c r="A91" s="19"/>
      <c r="B91" s="19"/>
      <c r="C91" s="19"/>
      <c r="D91" s="19"/>
      <c r="E91" s="19"/>
      <c r="F91" s="19"/>
    </row>
    <row r="92" spans="1:6" x14ac:dyDescent="0.2">
      <c r="A92" s="19"/>
      <c r="B92" s="19"/>
      <c r="C92" s="19"/>
      <c r="D92" s="19"/>
      <c r="E92" s="19"/>
      <c r="F92" s="19"/>
    </row>
    <row r="93" spans="1:6" x14ac:dyDescent="0.2">
      <c r="A93" s="19"/>
      <c r="B93" s="19"/>
      <c r="C93" s="19"/>
      <c r="D93" s="19"/>
      <c r="E93" s="19"/>
      <c r="F93" s="19"/>
    </row>
    <row r="94" spans="1:6" x14ac:dyDescent="0.2">
      <c r="A94" s="19"/>
      <c r="B94" s="19"/>
      <c r="C94" s="19"/>
      <c r="D94" s="19"/>
      <c r="E94" s="19"/>
      <c r="F94" s="19"/>
    </row>
    <row r="95" spans="1:6" x14ac:dyDescent="0.2">
      <c r="A95" s="19"/>
      <c r="B95" s="19"/>
      <c r="C95" s="19"/>
      <c r="D95" s="19"/>
      <c r="E95" s="19"/>
      <c r="F95" s="19"/>
    </row>
    <row r="96" spans="1:6" x14ac:dyDescent="0.2">
      <c r="A96" s="19"/>
      <c r="B96" s="19"/>
      <c r="C96" s="19"/>
      <c r="D96" s="19"/>
      <c r="E96" s="19"/>
      <c r="F96" s="19"/>
    </row>
    <row r="97" spans="1:6" x14ac:dyDescent="0.2">
      <c r="A97" s="19"/>
      <c r="B97" s="19"/>
      <c r="C97" s="19"/>
      <c r="D97" s="19"/>
      <c r="E97" s="19"/>
      <c r="F97" s="19"/>
    </row>
    <row r="98" spans="1:6" x14ac:dyDescent="0.2">
      <c r="A98" s="19"/>
      <c r="B98" s="19"/>
      <c r="C98" s="19"/>
      <c r="D98" s="19"/>
      <c r="E98" s="19"/>
      <c r="F98" s="19"/>
    </row>
    <row r="99" spans="1:6" x14ac:dyDescent="0.2">
      <c r="A99" s="19"/>
      <c r="B99" s="19"/>
      <c r="C99" s="19"/>
      <c r="D99" s="19"/>
      <c r="E99" s="19"/>
      <c r="F99" s="19"/>
    </row>
    <row r="100" spans="1:6" x14ac:dyDescent="0.2">
      <c r="A100" s="19"/>
      <c r="B100" s="19"/>
      <c r="C100" s="19"/>
      <c r="D100" s="19"/>
      <c r="E100" s="19"/>
      <c r="F100" s="19"/>
    </row>
    <row r="101" spans="1:6" x14ac:dyDescent="0.2">
      <c r="A101" s="19"/>
      <c r="B101" s="19"/>
      <c r="C101" s="19"/>
      <c r="D101" s="19"/>
      <c r="E101" s="19"/>
      <c r="F101" s="19"/>
    </row>
    <row r="102" spans="1:6" x14ac:dyDescent="0.2">
      <c r="A102" s="19"/>
      <c r="B102" s="19"/>
      <c r="C102" s="19"/>
      <c r="D102" s="19"/>
      <c r="E102" s="19"/>
      <c r="F102" s="19"/>
    </row>
    <row r="103" spans="1:6" x14ac:dyDescent="0.2">
      <c r="A103" s="19"/>
      <c r="B103" s="19"/>
      <c r="C103" s="19"/>
      <c r="D103" s="19"/>
      <c r="E103" s="19"/>
      <c r="F103" s="19"/>
    </row>
    <row r="104" spans="1:6" x14ac:dyDescent="0.2">
      <c r="A104" s="19"/>
      <c r="B104" s="19"/>
      <c r="C104" s="19"/>
      <c r="D104" s="19"/>
      <c r="E104" s="19"/>
      <c r="F104" s="19"/>
    </row>
    <row r="105" spans="1:6" x14ac:dyDescent="0.2">
      <c r="A105" s="19"/>
      <c r="B105" s="19"/>
      <c r="C105" s="19"/>
      <c r="D105" s="19"/>
      <c r="E105" s="19"/>
      <c r="F105" s="19"/>
    </row>
    <row r="106" spans="1:6" x14ac:dyDescent="0.2">
      <c r="A106" s="19"/>
      <c r="B106" s="19"/>
      <c r="C106" s="19"/>
      <c r="D106" s="19"/>
      <c r="E106" s="19"/>
      <c r="F106" s="19"/>
    </row>
    <row r="107" spans="1:6" x14ac:dyDescent="0.2">
      <c r="A107" s="19"/>
      <c r="B107" s="19"/>
      <c r="C107" s="19"/>
      <c r="D107" s="19"/>
      <c r="E107" s="19"/>
      <c r="F107" s="19"/>
    </row>
    <row r="108" spans="1:6" x14ac:dyDescent="0.2">
      <c r="A108" s="19"/>
      <c r="B108" s="19"/>
      <c r="C108" s="19"/>
      <c r="D108" s="19"/>
      <c r="E108" s="19"/>
      <c r="F108" s="19"/>
    </row>
    <row r="109" spans="1:6" x14ac:dyDescent="0.2">
      <c r="A109" s="19"/>
      <c r="B109" s="19"/>
      <c r="C109" s="19"/>
      <c r="D109" s="19"/>
      <c r="E109" s="19"/>
      <c r="F109" s="19"/>
    </row>
    <row r="110" spans="1:6" x14ac:dyDescent="0.2">
      <c r="A110" s="19"/>
      <c r="B110" s="19"/>
      <c r="C110" s="19"/>
      <c r="D110" s="19"/>
      <c r="E110" s="19"/>
      <c r="F110" s="19"/>
    </row>
    <row r="111" spans="1:6" x14ac:dyDescent="0.2">
      <c r="A111" s="19"/>
      <c r="B111" s="19"/>
      <c r="C111" s="19"/>
      <c r="D111" s="19"/>
      <c r="E111" s="19"/>
      <c r="F111" s="19"/>
    </row>
    <row r="112" spans="1:6" x14ac:dyDescent="0.2">
      <c r="A112" s="19"/>
      <c r="B112" s="19"/>
      <c r="C112" s="19"/>
      <c r="D112" s="19"/>
      <c r="E112" s="19"/>
      <c r="F112" s="19"/>
    </row>
  </sheetData>
  <sheetProtection algorithmName="SHA-512" hashValue="zeoVJyxoGqFRQYF9yX2/TP/PvznPf2sweuWdC++CBwRcFdG9/nKB4CCpZnXsLGuCyV2qHSwAXwO3Oy5d+QXtBA==" saltValue="QDYhIdSbjJYBFI8NRoHVfw==" spinCount="100000" sheet="1" objects="1" scenarios="1"/>
  <mergeCells count="10">
    <mergeCell ref="A4:F6"/>
    <mergeCell ref="A1:F1"/>
    <mergeCell ref="A2:F2"/>
    <mergeCell ref="A50:F50"/>
    <mergeCell ref="A12:A14"/>
    <mergeCell ref="B12:B14"/>
    <mergeCell ref="C12:C14"/>
    <mergeCell ref="D12:F13"/>
    <mergeCell ref="A8:F9"/>
    <mergeCell ref="A10:F10"/>
  </mergeCells>
  <hyperlinks>
    <hyperlink ref="A10" r:id="rId1" xr:uid="{43D16584-F6F7-4CB3-926C-D1ACB3963C1C}"/>
  </hyperlinks>
  <printOptions horizontalCentered="1"/>
  <pageMargins left="0.7" right="0.7" top="0.75" bottom="0.75" header="0.3" footer="0.3"/>
  <pageSetup scale="89" orientation="portrait" r:id="rId2"/>
  <headerFooter alignWithMargins="0">
    <oddFooter>&amp;L&amp;"-,Regular"&amp;11
Railroad Industry (CA07)&amp;C&amp;"-,Regular"&amp;11 23&amp;R&amp;"-,Regular"&amp;11
Revised 12/2023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ECA8F-BABE-4696-81DC-82721DEA1431}">
  <dimension ref="A1:D109"/>
  <sheetViews>
    <sheetView view="pageLayout" zoomScaleNormal="100" workbookViewId="0">
      <selection sqref="A1:D1"/>
    </sheetView>
  </sheetViews>
  <sheetFormatPr defaultColWidth="2.7109375" defaultRowHeight="12.75" x14ac:dyDescent="0.2"/>
  <cols>
    <col min="1" max="1" width="14.7109375" customWidth="1"/>
    <col min="2" max="2" width="8.85546875" customWidth="1"/>
    <col min="3" max="3" width="47.140625" customWidth="1"/>
    <col min="4" max="4" width="31.7109375" customWidth="1"/>
    <col min="5" max="16384" width="2.7109375" style="1"/>
  </cols>
  <sheetData>
    <row r="1" spans="1:4" s="24" customFormat="1" ht="28.7" customHeight="1" thickBot="1" x14ac:dyDescent="0.25">
      <c r="A1" s="609" t="s">
        <v>467</v>
      </c>
      <c r="B1" s="610"/>
      <c r="C1" s="610"/>
      <c r="D1" s="630"/>
    </row>
    <row r="2" spans="1:4" customFormat="1" ht="12.95" customHeight="1" x14ac:dyDescent="0.2">
      <c r="A2" s="870" t="s">
        <v>52</v>
      </c>
      <c r="B2" s="871"/>
      <c r="C2" s="871"/>
      <c r="D2" s="872"/>
    </row>
    <row r="3" spans="1:4" customFormat="1" ht="10.5" customHeight="1" x14ac:dyDescent="0.2">
      <c r="A3" s="240"/>
      <c r="B3" s="241"/>
      <c r="C3" s="241"/>
      <c r="D3" s="242"/>
    </row>
    <row r="4" spans="1:4" customFormat="1" ht="12.95" customHeight="1" x14ac:dyDescent="0.2">
      <c r="A4" s="870" t="s">
        <v>54</v>
      </c>
      <c r="B4" s="749"/>
      <c r="C4" s="749"/>
      <c r="D4" s="873"/>
    </row>
    <row r="5" spans="1:4" customFormat="1" ht="12.95" customHeight="1" x14ac:dyDescent="0.2">
      <c r="A5" s="870"/>
      <c r="B5" s="749"/>
      <c r="C5" s="749"/>
      <c r="D5" s="873"/>
    </row>
    <row r="6" spans="1:4" customFormat="1" ht="12.95" customHeight="1" x14ac:dyDescent="0.2">
      <c r="A6" s="870"/>
      <c r="B6" s="749"/>
      <c r="C6" s="749"/>
      <c r="D6" s="873"/>
    </row>
    <row r="7" spans="1:4" customFormat="1" ht="10.15" customHeight="1" x14ac:dyDescent="0.2">
      <c r="A7" s="240"/>
      <c r="B7" s="243"/>
      <c r="C7" s="243"/>
      <c r="D7" s="244"/>
    </row>
    <row r="8" spans="1:4" customFormat="1" ht="12.6" customHeight="1" x14ac:dyDescent="0.2">
      <c r="A8" s="870" t="s">
        <v>3132</v>
      </c>
      <c r="B8" s="749"/>
      <c r="C8" s="749"/>
      <c r="D8" s="873"/>
    </row>
    <row r="9" spans="1:4" customFormat="1" ht="12.6" customHeight="1" x14ac:dyDescent="0.2">
      <c r="A9" s="870"/>
      <c r="B9" s="749"/>
      <c r="C9" s="749"/>
      <c r="D9" s="873"/>
    </row>
    <row r="10" spans="1:4" customFormat="1" ht="12.95" customHeight="1" x14ac:dyDescent="0.2">
      <c r="A10" s="875" t="s">
        <v>3117</v>
      </c>
      <c r="B10" s="876"/>
      <c r="C10" s="876"/>
      <c r="D10" s="877"/>
    </row>
    <row r="11" spans="1:4" customFormat="1" ht="10.5" customHeight="1" x14ac:dyDescent="0.2">
      <c r="A11" s="240"/>
      <c r="B11" s="243"/>
      <c r="C11" s="243"/>
      <c r="D11" s="244"/>
    </row>
    <row r="12" spans="1:4" customFormat="1" ht="16.5" customHeight="1" x14ac:dyDescent="0.25">
      <c r="A12" s="245"/>
      <c r="B12" s="246" t="s">
        <v>114</v>
      </c>
      <c r="C12" s="247"/>
      <c r="D12" s="248"/>
    </row>
    <row r="13" spans="1:4" customFormat="1" ht="16.5" customHeight="1" x14ac:dyDescent="0.25">
      <c r="A13" s="249"/>
      <c r="B13" s="250" t="s">
        <v>123</v>
      </c>
      <c r="C13" s="251"/>
      <c r="D13" s="252" t="s">
        <v>468</v>
      </c>
    </row>
    <row r="14" spans="1:4" customFormat="1" ht="16.5" customHeight="1" x14ac:dyDescent="0.25">
      <c r="A14" s="253" t="s">
        <v>51</v>
      </c>
      <c r="B14" s="254" t="s">
        <v>66</v>
      </c>
      <c r="C14" s="255" t="s">
        <v>464</v>
      </c>
      <c r="D14" s="256" t="s">
        <v>3150</v>
      </c>
    </row>
    <row r="15" spans="1:4" customFormat="1" ht="18.75" customHeight="1" x14ac:dyDescent="0.2">
      <c r="A15" s="61"/>
      <c r="B15" s="160"/>
      <c r="C15" s="63"/>
      <c r="D15" s="161"/>
    </row>
    <row r="16" spans="1:4" customFormat="1" ht="18.75" customHeight="1" x14ac:dyDescent="0.2">
      <c r="A16" s="65"/>
      <c r="B16" s="162"/>
      <c r="C16" s="67"/>
      <c r="D16" s="163"/>
    </row>
    <row r="17" spans="1:4" customFormat="1" ht="18.75" customHeight="1" x14ac:dyDescent="0.2">
      <c r="A17" s="65"/>
      <c r="B17" s="162"/>
      <c r="C17" s="67"/>
      <c r="D17" s="163"/>
    </row>
    <row r="18" spans="1:4" customFormat="1" ht="18.75" customHeight="1" x14ac:dyDescent="0.2">
      <c r="A18" s="65"/>
      <c r="B18" s="162"/>
      <c r="C18" s="67"/>
      <c r="D18" s="163"/>
    </row>
    <row r="19" spans="1:4" customFormat="1" ht="18.75" customHeight="1" x14ac:dyDescent="0.2">
      <c r="A19" s="65"/>
      <c r="B19" s="162"/>
      <c r="C19" s="67"/>
      <c r="D19" s="163"/>
    </row>
    <row r="20" spans="1:4" customFormat="1" ht="18.75" customHeight="1" x14ac:dyDescent="0.2">
      <c r="A20" s="65"/>
      <c r="B20" s="162"/>
      <c r="C20" s="67"/>
      <c r="D20" s="163"/>
    </row>
    <row r="21" spans="1:4" customFormat="1" ht="18.75" customHeight="1" x14ac:dyDescent="0.2">
      <c r="A21" s="65"/>
      <c r="B21" s="162"/>
      <c r="C21" s="67"/>
      <c r="D21" s="163"/>
    </row>
    <row r="22" spans="1:4" customFormat="1" ht="18.75" customHeight="1" x14ac:dyDescent="0.2">
      <c r="A22" s="65"/>
      <c r="B22" s="162"/>
      <c r="C22" s="67"/>
      <c r="D22" s="163"/>
    </row>
    <row r="23" spans="1:4" customFormat="1" ht="18.75" customHeight="1" x14ac:dyDescent="0.2">
      <c r="A23" s="65"/>
      <c r="B23" s="162"/>
      <c r="C23" s="67"/>
      <c r="D23" s="163"/>
    </row>
    <row r="24" spans="1:4" customFormat="1" ht="18.75" customHeight="1" x14ac:dyDescent="0.2">
      <c r="A24" s="65"/>
      <c r="B24" s="162"/>
      <c r="C24" s="67"/>
      <c r="D24" s="163"/>
    </row>
    <row r="25" spans="1:4" customFormat="1" ht="18.75" customHeight="1" x14ac:dyDescent="0.2">
      <c r="A25" s="65"/>
      <c r="B25" s="162"/>
      <c r="C25" s="67"/>
      <c r="D25" s="163"/>
    </row>
    <row r="26" spans="1:4" customFormat="1" ht="18.75" customHeight="1" x14ac:dyDescent="0.2">
      <c r="A26" s="65"/>
      <c r="B26" s="162"/>
      <c r="C26" s="67"/>
      <c r="D26" s="163"/>
    </row>
    <row r="27" spans="1:4" customFormat="1" ht="18.75" customHeight="1" x14ac:dyDescent="0.2">
      <c r="A27" s="65"/>
      <c r="B27" s="162"/>
      <c r="C27" s="67"/>
      <c r="D27" s="163"/>
    </row>
    <row r="28" spans="1:4" customFormat="1" ht="18.75" customHeight="1" x14ac:dyDescent="0.2">
      <c r="A28" s="65"/>
      <c r="B28" s="162"/>
      <c r="C28" s="67"/>
      <c r="D28" s="163"/>
    </row>
    <row r="29" spans="1:4" customFormat="1" ht="18.75" customHeight="1" x14ac:dyDescent="0.2">
      <c r="A29" s="65"/>
      <c r="B29" s="162"/>
      <c r="C29" s="67"/>
      <c r="D29" s="163"/>
    </row>
    <row r="30" spans="1:4" customFormat="1" ht="18.75" customHeight="1" x14ac:dyDescent="0.2">
      <c r="A30" s="65"/>
      <c r="B30" s="162"/>
      <c r="C30" s="67"/>
      <c r="D30" s="163"/>
    </row>
    <row r="31" spans="1:4" customFormat="1" ht="18.75" customHeight="1" x14ac:dyDescent="0.2">
      <c r="A31" s="65"/>
      <c r="B31" s="162"/>
      <c r="C31" s="67"/>
      <c r="D31" s="163"/>
    </row>
    <row r="32" spans="1:4" customFormat="1" ht="18.75" customHeight="1" x14ac:dyDescent="0.2">
      <c r="A32" s="65"/>
      <c r="B32" s="162"/>
      <c r="C32" s="67"/>
      <c r="D32" s="163"/>
    </row>
    <row r="33" spans="1:4" customFormat="1" ht="18.75" customHeight="1" x14ac:dyDescent="0.2">
      <c r="A33" s="65"/>
      <c r="B33" s="162"/>
      <c r="C33" s="67"/>
      <c r="D33" s="163"/>
    </row>
    <row r="34" spans="1:4" customFormat="1" ht="18.75" customHeight="1" x14ac:dyDescent="0.2">
      <c r="A34" s="65"/>
      <c r="B34" s="162"/>
      <c r="C34" s="67"/>
      <c r="D34" s="163"/>
    </row>
    <row r="35" spans="1:4" customFormat="1" ht="18.75" customHeight="1" x14ac:dyDescent="0.2">
      <c r="A35" s="65"/>
      <c r="B35" s="162"/>
      <c r="C35" s="67"/>
      <c r="D35" s="163"/>
    </row>
    <row r="36" spans="1:4" customFormat="1" ht="18.75" customHeight="1" x14ac:dyDescent="0.2">
      <c r="A36" s="65"/>
      <c r="B36" s="162"/>
      <c r="C36" s="67"/>
      <c r="D36" s="163"/>
    </row>
    <row r="37" spans="1:4" customFormat="1" ht="18.75" customHeight="1" x14ac:dyDescent="0.2">
      <c r="A37" s="65"/>
      <c r="B37" s="162"/>
      <c r="C37" s="67"/>
      <c r="D37" s="163"/>
    </row>
    <row r="38" spans="1:4" customFormat="1" ht="18.75" customHeight="1" x14ac:dyDescent="0.2">
      <c r="A38" s="65"/>
      <c r="B38" s="162"/>
      <c r="C38" s="67"/>
      <c r="D38" s="163"/>
    </row>
    <row r="39" spans="1:4" customFormat="1" ht="18.75" customHeight="1" x14ac:dyDescent="0.2">
      <c r="A39" s="65"/>
      <c r="B39" s="162"/>
      <c r="C39" s="67"/>
      <c r="D39" s="163"/>
    </row>
    <row r="40" spans="1:4" customFormat="1" ht="18.75" customHeight="1" x14ac:dyDescent="0.2">
      <c r="A40" s="65"/>
      <c r="B40" s="162"/>
      <c r="C40" s="67"/>
      <c r="D40" s="163"/>
    </row>
    <row r="41" spans="1:4" customFormat="1" ht="18.75" customHeight="1" x14ac:dyDescent="0.2">
      <c r="A41" s="65"/>
      <c r="B41" s="162"/>
      <c r="C41" s="67"/>
      <c r="D41" s="163"/>
    </row>
    <row r="42" spans="1:4" customFormat="1" ht="18.75" customHeight="1" x14ac:dyDescent="0.2">
      <c r="A42" s="65"/>
      <c r="B42" s="162"/>
      <c r="C42" s="67"/>
      <c r="D42" s="163"/>
    </row>
    <row r="43" spans="1:4" customFormat="1" ht="18.75" customHeight="1" x14ac:dyDescent="0.2">
      <c r="A43" s="65"/>
      <c r="B43" s="162"/>
      <c r="C43" s="67"/>
      <c r="D43" s="163"/>
    </row>
    <row r="44" spans="1:4" customFormat="1" ht="18.75" customHeight="1" x14ac:dyDescent="0.2">
      <c r="A44" s="65"/>
      <c r="B44" s="162"/>
      <c r="C44" s="67"/>
      <c r="D44" s="163"/>
    </row>
    <row r="45" spans="1:4" customFormat="1" ht="18.75" customHeight="1" x14ac:dyDescent="0.2">
      <c r="A45" s="164"/>
      <c r="B45" s="165"/>
      <c r="C45" s="166"/>
      <c r="D45" s="167"/>
    </row>
    <row r="46" spans="1:4" customFormat="1" ht="18.75" customHeight="1" x14ac:dyDescent="0.2">
      <c r="A46" s="899" t="s">
        <v>3151</v>
      </c>
      <c r="B46" s="900"/>
      <c r="C46" s="900"/>
      <c r="D46" s="901"/>
    </row>
    <row r="47" spans="1:4" ht="18.75" customHeight="1" thickBot="1" x14ac:dyDescent="0.25">
      <c r="A47" s="902"/>
      <c r="B47" s="903"/>
      <c r="C47" s="903"/>
      <c r="D47" s="904"/>
    </row>
    <row r="48" spans="1:4" ht="15.75" customHeight="1" x14ac:dyDescent="0.2">
      <c r="A48" s="19"/>
      <c r="B48" s="19"/>
      <c r="C48" s="19"/>
      <c r="D48" s="19"/>
    </row>
    <row r="49" spans="1:4" x14ac:dyDescent="0.2">
      <c r="A49" s="19"/>
      <c r="B49" s="19"/>
      <c r="C49" s="19"/>
      <c r="D49" s="19"/>
    </row>
    <row r="50" spans="1:4" x14ac:dyDescent="0.2">
      <c r="A50" s="19"/>
      <c r="B50" s="19"/>
      <c r="C50" s="19"/>
      <c r="D50" s="19"/>
    </row>
    <row r="51" spans="1:4" x14ac:dyDescent="0.2">
      <c r="A51" s="19"/>
      <c r="B51" s="19"/>
      <c r="C51" s="19"/>
      <c r="D51" s="19"/>
    </row>
    <row r="52" spans="1:4" x14ac:dyDescent="0.2">
      <c r="A52" s="19"/>
      <c r="B52" s="19"/>
      <c r="C52" s="19"/>
      <c r="D52" s="19"/>
    </row>
    <row r="53" spans="1:4" x14ac:dyDescent="0.2">
      <c r="A53" s="19"/>
      <c r="B53" s="19"/>
      <c r="C53" s="19"/>
      <c r="D53" s="19"/>
    </row>
    <row r="54" spans="1:4" x14ac:dyDescent="0.2">
      <c r="A54" s="19"/>
      <c r="B54" s="19"/>
      <c r="C54" s="19"/>
      <c r="D54" s="19"/>
    </row>
    <row r="55" spans="1:4" x14ac:dyDescent="0.2">
      <c r="A55" s="19"/>
      <c r="B55" s="19"/>
      <c r="C55" s="19"/>
      <c r="D55" s="19"/>
    </row>
    <row r="56" spans="1:4" x14ac:dyDescent="0.2">
      <c r="A56" s="19"/>
      <c r="B56" s="19"/>
      <c r="C56" s="19"/>
      <c r="D56" s="19"/>
    </row>
    <row r="57" spans="1:4" x14ac:dyDescent="0.2">
      <c r="A57" s="19"/>
      <c r="B57" s="19"/>
      <c r="C57" s="19"/>
      <c r="D57" s="19"/>
    </row>
    <row r="58" spans="1:4" x14ac:dyDescent="0.2">
      <c r="A58" s="19"/>
      <c r="B58" s="19"/>
      <c r="C58" s="19"/>
      <c r="D58" s="19"/>
    </row>
    <row r="59" spans="1:4" x14ac:dyDescent="0.2">
      <c r="A59" s="19"/>
      <c r="B59" s="19"/>
      <c r="C59" s="19"/>
      <c r="D59" s="19"/>
    </row>
    <row r="60" spans="1:4" x14ac:dyDescent="0.2">
      <c r="A60" s="19"/>
      <c r="B60" s="19"/>
      <c r="C60" s="19"/>
      <c r="D60" s="19"/>
    </row>
    <row r="61" spans="1:4" x14ac:dyDescent="0.2">
      <c r="A61" s="19"/>
      <c r="B61" s="19"/>
      <c r="C61" s="19"/>
      <c r="D61" s="19"/>
    </row>
    <row r="62" spans="1:4" x14ac:dyDescent="0.2">
      <c r="A62" s="19"/>
      <c r="B62" s="19"/>
      <c r="C62" s="19"/>
      <c r="D62" s="19"/>
    </row>
    <row r="63" spans="1:4" x14ac:dyDescent="0.2">
      <c r="A63" s="19"/>
      <c r="B63" s="19"/>
      <c r="C63" s="19"/>
      <c r="D63" s="19"/>
    </row>
    <row r="64" spans="1:4" x14ac:dyDescent="0.2">
      <c r="A64" s="19"/>
      <c r="B64" s="19"/>
      <c r="C64" s="19"/>
      <c r="D64" s="19"/>
    </row>
    <row r="65" spans="1:4" x14ac:dyDescent="0.2">
      <c r="A65" s="19"/>
      <c r="B65" s="19"/>
      <c r="C65" s="19"/>
      <c r="D65" s="19"/>
    </row>
    <row r="66" spans="1:4" x14ac:dyDescent="0.2">
      <c r="A66" s="19"/>
      <c r="B66" s="19"/>
      <c r="C66" s="19"/>
      <c r="D66" s="19"/>
    </row>
    <row r="67" spans="1:4" x14ac:dyDescent="0.2">
      <c r="A67" s="19"/>
      <c r="B67" s="19"/>
      <c r="C67" s="19"/>
      <c r="D67" s="19"/>
    </row>
    <row r="68" spans="1:4" x14ac:dyDescent="0.2">
      <c r="A68" s="19"/>
      <c r="B68" s="19"/>
      <c r="C68" s="19"/>
      <c r="D68" s="19"/>
    </row>
    <row r="69" spans="1:4" x14ac:dyDescent="0.2">
      <c r="A69" s="19"/>
      <c r="B69" s="19"/>
      <c r="C69" s="19"/>
      <c r="D69" s="19"/>
    </row>
    <row r="70" spans="1:4" x14ac:dyDescent="0.2">
      <c r="A70" s="19"/>
      <c r="B70" s="19"/>
      <c r="C70" s="19"/>
      <c r="D70" s="19"/>
    </row>
    <row r="71" spans="1:4" x14ac:dyDescent="0.2">
      <c r="A71" s="19"/>
      <c r="B71" s="19"/>
      <c r="C71" s="19"/>
      <c r="D71" s="19"/>
    </row>
    <row r="72" spans="1:4" x14ac:dyDescent="0.2">
      <c r="A72" s="19"/>
      <c r="B72" s="19"/>
      <c r="C72" s="19"/>
      <c r="D72" s="19"/>
    </row>
    <row r="73" spans="1:4" x14ac:dyDescent="0.2">
      <c r="A73" s="19"/>
      <c r="B73" s="19"/>
      <c r="C73" s="19"/>
      <c r="D73" s="19"/>
    </row>
    <row r="74" spans="1:4" x14ac:dyDescent="0.2">
      <c r="A74" s="19"/>
      <c r="B74" s="19"/>
      <c r="C74" s="19"/>
      <c r="D74" s="19"/>
    </row>
    <row r="75" spans="1:4" x14ac:dyDescent="0.2">
      <c r="A75" s="19"/>
      <c r="B75" s="19"/>
      <c r="C75" s="19"/>
      <c r="D75" s="19"/>
    </row>
    <row r="76" spans="1:4" x14ac:dyDescent="0.2">
      <c r="A76" s="19"/>
      <c r="B76" s="19"/>
      <c r="C76" s="19"/>
      <c r="D76" s="19"/>
    </row>
    <row r="77" spans="1:4" x14ac:dyDescent="0.2">
      <c r="A77" s="19"/>
      <c r="B77" s="19"/>
      <c r="C77" s="19"/>
      <c r="D77" s="19"/>
    </row>
    <row r="78" spans="1:4" x14ac:dyDescent="0.2">
      <c r="A78" s="19"/>
      <c r="B78" s="19"/>
      <c r="C78" s="19"/>
      <c r="D78" s="19"/>
    </row>
    <row r="79" spans="1:4" x14ac:dyDescent="0.2">
      <c r="A79" s="19"/>
      <c r="B79" s="19"/>
      <c r="C79" s="19"/>
      <c r="D79" s="19"/>
    </row>
    <row r="80" spans="1:4" x14ac:dyDescent="0.2">
      <c r="A80" s="19"/>
      <c r="B80" s="19"/>
      <c r="C80" s="19"/>
      <c r="D80" s="19"/>
    </row>
    <row r="81" spans="1:4" x14ac:dyDescent="0.2">
      <c r="A81" s="19"/>
      <c r="B81" s="19"/>
      <c r="C81" s="19"/>
      <c r="D81" s="19"/>
    </row>
    <row r="82" spans="1:4" x14ac:dyDescent="0.2">
      <c r="A82" s="19"/>
      <c r="B82" s="19"/>
      <c r="C82" s="19"/>
      <c r="D82" s="19"/>
    </row>
    <row r="83" spans="1:4" x14ac:dyDescent="0.2">
      <c r="A83" s="19"/>
      <c r="B83" s="19"/>
      <c r="C83" s="19"/>
      <c r="D83" s="19"/>
    </row>
    <row r="84" spans="1:4" x14ac:dyDescent="0.2">
      <c r="A84" s="19"/>
      <c r="B84" s="19"/>
      <c r="C84" s="19"/>
      <c r="D84" s="19"/>
    </row>
    <row r="85" spans="1:4" x14ac:dyDescent="0.2">
      <c r="A85" s="19"/>
      <c r="B85" s="19"/>
      <c r="C85" s="19"/>
      <c r="D85" s="19"/>
    </row>
    <row r="86" spans="1:4" x14ac:dyDescent="0.2">
      <c r="A86" s="19"/>
      <c r="B86" s="19"/>
      <c r="C86" s="19"/>
      <c r="D86" s="19"/>
    </row>
    <row r="87" spans="1:4" x14ac:dyDescent="0.2">
      <c r="A87" s="19"/>
      <c r="B87" s="19"/>
      <c r="C87" s="19"/>
      <c r="D87" s="19"/>
    </row>
    <row r="88" spans="1:4" x14ac:dyDescent="0.2">
      <c r="A88" s="19"/>
      <c r="B88" s="19"/>
      <c r="C88" s="19"/>
      <c r="D88" s="19"/>
    </row>
    <row r="89" spans="1:4" x14ac:dyDescent="0.2">
      <c r="A89" s="19"/>
      <c r="B89" s="19"/>
      <c r="C89" s="19"/>
      <c r="D89" s="19"/>
    </row>
    <row r="90" spans="1:4" x14ac:dyDescent="0.2">
      <c r="A90" s="19"/>
      <c r="B90" s="19"/>
      <c r="C90" s="19"/>
      <c r="D90" s="19"/>
    </row>
    <row r="91" spans="1:4" x14ac:dyDescent="0.2">
      <c r="A91" s="19"/>
      <c r="B91" s="19"/>
      <c r="C91" s="19"/>
      <c r="D91" s="19"/>
    </row>
    <row r="92" spans="1:4" x14ac:dyDescent="0.2">
      <c r="A92" s="19"/>
      <c r="B92" s="19"/>
      <c r="C92" s="19"/>
      <c r="D92" s="19"/>
    </row>
    <row r="93" spans="1:4" x14ac:dyDescent="0.2">
      <c r="A93" s="19"/>
      <c r="B93" s="19"/>
      <c r="C93" s="19"/>
      <c r="D93" s="19"/>
    </row>
    <row r="94" spans="1:4" x14ac:dyDescent="0.2">
      <c r="A94" s="19"/>
      <c r="B94" s="19"/>
      <c r="C94" s="19"/>
      <c r="D94" s="19"/>
    </row>
    <row r="95" spans="1:4" x14ac:dyDescent="0.2">
      <c r="A95" s="19"/>
      <c r="B95" s="19"/>
      <c r="C95" s="19"/>
      <c r="D95" s="19"/>
    </row>
    <row r="96" spans="1:4" x14ac:dyDescent="0.2">
      <c r="A96" s="19"/>
      <c r="B96" s="19"/>
      <c r="C96" s="19"/>
      <c r="D96" s="19"/>
    </row>
    <row r="97" spans="1:4" x14ac:dyDescent="0.2">
      <c r="A97" s="19"/>
      <c r="B97" s="19"/>
      <c r="C97" s="19"/>
      <c r="D97" s="19"/>
    </row>
    <row r="98" spans="1:4" x14ac:dyDescent="0.2">
      <c r="A98" s="19"/>
      <c r="B98" s="19"/>
      <c r="C98" s="19"/>
      <c r="D98" s="19"/>
    </row>
    <row r="99" spans="1:4" x14ac:dyDescent="0.2">
      <c r="A99" s="19"/>
      <c r="B99" s="19"/>
      <c r="C99" s="19"/>
      <c r="D99" s="19"/>
    </row>
    <row r="100" spans="1:4" x14ac:dyDescent="0.2">
      <c r="A100" s="19"/>
      <c r="B100" s="19"/>
      <c r="C100" s="19"/>
      <c r="D100" s="19"/>
    </row>
    <row r="101" spans="1:4" x14ac:dyDescent="0.2">
      <c r="A101" s="19"/>
      <c r="B101" s="19"/>
      <c r="C101" s="19"/>
      <c r="D101" s="19"/>
    </row>
    <row r="102" spans="1:4" x14ac:dyDescent="0.2">
      <c r="A102" s="19"/>
      <c r="B102" s="19"/>
      <c r="C102" s="19"/>
      <c r="D102" s="19"/>
    </row>
    <row r="103" spans="1:4" x14ac:dyDescent="0.2">
      <c r="A103" s="19"/>
      <c r="B103" s="19"/>
      <c r="C103" s="19"/>
      <c r="D103" s="19"/>
    </row>
    <row r="104" spans="1:4" x14ac:dyDescent="0.2">
      <c r="A104" s="19"/>
      <c r="B104" s="19"/>
      <c r="C104" s="19"/>
      <c r="D104" s="19"/>
    </row>
    <row r="105" spans="1:4" x14ac:dyDescent="0.2">
      <c r="A105" s="19"/>
      <c r="B105" s="19"/>
      <c r="C105" s="19"/>
      <c r="D105" s="19"/>
    </row>
    <row r="106" spans="1:4" x14ac:dyDescent="0.2">
      <c r="A106" s="19"/>
      <c r="B106" s="19"/>
      <c r="C106" s="19"/>
      <c r="D106" s="19"/>
    </row>
    <row r="107" spans="1:4" x14ac:dyDescent="0.2">
      <c r="A107" s="19"/>
      <c r="B107" s="19"/>
      <c r="C107" s="19"/>
      <c r="D107" s="19"/>
    </row>
    <row r="108" spans="1:4" x14ac:dyDescent="0.2">
      <c r="A108" s="19"/>
      <c r="B108" s="19"/>
      <c r="C108" s="19"/>
      <c r="D108" s="19"/>
    </row>
    <row r="109" spans="1:4" x14ac:dyDescent="0.2">
      <c r="A109" s="19"/>
      <c r="B109" s="19"/>
      <c r="C109" s="19"/>
      <c r="D109" s="19"/>
    </row>
  </sheetData>
  <sheetProtection algorithmName="SHA-512" hashValue="udamNaQkY7FKno3o/Z+4u/Kgwmve1pDfAOmNMIUKA+Avr/0CL+Bnd06Pwu2S0R0OrK6rF1pVwXNMoNn5HBNbLw==" saltValue="eaKBfwU4U7INrFIVPqBMKw==" spinCount="100000" sheet="1" objects="1" scenarios="1"/>
  <mergeCells count="6">
    <mergeCell ref="A1:D1"/>
    <mergeCell ref="A2:D2"/>
    <mergeCell ref="A4:D6"/>
    <mergeCell ref="A46:D47"/>
    <mergeCell ref="A8:D9"/>
    <mergeCell ref="A10:D10"/>
  </mergeCells>
  <hyperlinks>
    <hyperlink ref="A10" r:id="rId1" xr:uid="{328F5F9B-9D94-4D54-8A14-627B5C2A716B}"/>
  </hyperlinks>
  <printOptions horizontalCentered="1"/>
  <pageMargins left="0.7" right="0.7" top="0.75" bottom="0.75" header="0.3" footer="0.3"/>
  <pageSetup scale="89" orientation="portrait" r:id="rId2"/>
  <headerFooter alignWithMargins="0">
    <oddFooter>&amp;L&amp;"-,Regular"&amp;11
Railroad Industry (CA07)&amp;C&amp;"-,Regular"&amp;11 24&amp;R&amp;"-,Regular"&amp;11
Revised 12/2023</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8F6F-0B01-4BBF-822C-762E7D4C76E6}">
  <dimension ref="A1:E64"/>
  <sheetViews>
    <sheetView view="pageLayout" zoomScaleNormal="100" workbookViewId="0">
      <selection sqref="A1:E1"/>
    </sheetView>
  </sheetViews>
  <sheetFormatPr defaultColWidth="1.28515625" defaultRowHeight="15" x14ac:dyDescent="0.25"/>
  <cols>
    <col min="1" max="1" width="4.28515625" style="10" customWidth="1"/>
    <col min="2" max="2" width="3" style="10" customWidth="1"/>
    <col min="3" max="3" width="21.5703125" style="10" customWidth="1"/>
    <col min="4" max="4" width="69" style="4" customWidth="1"/>
    <col min="5" max="5" width="4.28515625" style="4" customWidth="1"/>
    <col min="6" max="6" width="18.28515625" style="1" customWidth="1"/>
    <col min="7" max="7" width="14.5703125" style="1" customWidth="1"/>
    <col min="8" max="8" width="2.140625" style="1" customWidth="1"/>
    <col min="9" max="16384" width="1.28515625" style="1"/>
  </cols>
  <sheetData>
    <row r="1" spans="1:5" s="24" customFormat="1" ht="28.7" customHeight="1" thickBot="1" x14ac:dyDescent="0.25">
      <c r="A1" s="609" t="s">
        <v>504</v>
      </c>
      <c r="B1" s="610"/>
      <c r="C1" s="610"/>
      <c r="D1" s="795"/>
      <c r="E1" s="798"/>
    </row>
    <row r="2" spans="1:5" s="18" customFormat="1" ht="20.25" customHeight="1" x14ac:dyDescent="0.2">
      <c r="A2" s="914" t="s">
        <v>514</v>
      </c>
      <c r="B2" s="915"/>
      <c r="C2" s="916"/>
      <c r="D2" s="916"/>
      <c r="E2" s="917"/>
    </row>
    <row r="3" spans="1:5" s="18" customFormat="1" ht="20.25" customHeight="1" x14ac:dyDescent="0.2">
      <c r="A3" s="918" t="s">
        <v>515</v>
      </c>
      <c r="B3" s="919"/>
      <c r="C3" s="920"/>
      <c r="D3" s="920"/>
      <c r="E3" s="921"/>
    </row>
    <row r="4" spans="1:5" s="18" customFormat="1" ht="20.25" customHeight="1" x14ac:dyDescent="0.2">
      <c r="A4" s="922"/>
      <c r="B4" s="564"/>
      <c r="C4" s="564"/>
      <c r="D4" s="564"/>
      <c r="E4" s="923"/>
    </row>
    <row r="5" spans="1:5" s="18" customFormat="1" ht="20.25" customHeight="1" x14ac:dyDescent="0.2">
      <c r="A5" s="221"/>
      <c r="B5" s="230"/>
      <c r="C5" s="231"/>
      <c r="D5" s="231"/>
      <c r="E5" s="232"/>
    </row>
    <row r="6" spans="1:5" s="18" customFormat="1" ht="3" customHeight="1" thickBot="1" x14ac:dyDescent="0.25">
      <c r="A6" s="233"/>
      <c r="B6" s="234"/>
      <c r="C6" s="708" t="s">
        <v>484</v>
      </c>
      <c r="D6" s="230"/>
      <c r="E6" s="235"/>
    </row>
    <row r="7" spans="1:5" s="18" customFormat="1" ht="13.5" customHeight="1" thickBot="1" x14ac:dyDescent="0.25">
      <c r="A7" s="233"/>
      <c r="B7" s="239"/>
      <c r="C7" s="912"/>
      <c r="D7" s="230"/>
      <c r="E7" s="236"/>
    </row>
    <row r="8" spans="1:5" s="18" customFormat="1" ht="3" customHeight="1" x14ac:dyDescent="0.2">
      <c r="A8" s="233"/>
      <c r="B8" s="234"/>
      <c r="C8" s="912"/>
      <c r="D8" s="230"/>
      <c r="E8" s="236"/>
    </row>
    <row r="9" spans="1:5" s="18" customFormat="1" ht="3" customHeight="1" thickBot="1" x14ac:dyDescent="0.25">
      <c r="A9" s="233"/>
      <c r="B9" s="234"/>
      <c r="C9" s="708" t="s">
        <v>485</v>
      </c>
      <c r="D9" s="230"/>
      <c r="E9" s="236"/>
    </row>
    <row r="10" spans="1:5" s="18" customFormat="1" ht="13.5" customHeight="1" thickBot="1" x14ac:dyDescent="0.25">
      <c r="A10" s="233"/>
      <c r="B10" s="239"/>
      <c r="C10" s="912"/>
      <c r="D10" s="230"/>
      <c r="E10" s="236"/>
    </row>
    <row r="11" spans="1:5" s="18" customFormat="1" ht="3" customHeight="1" x14ac:dyDescent="0.2">
      <c r="A11" s="233"/>
      <c r="B11" s="234"/>
      <c r="C11" s="912"/>
      <c r="D11" s="230"/>
      <c r="E11" s="236"/>
    </row>
    <row r="12" spans="1:5" s="18" customFormat="1" ht="3" customHeight="1" thickBot="1" x14ac:dyDescent="0.25">
      <c r="A12" s="233"/>
      <c r="B12" s="234"/>
      <c r="C12" s="708" t="s">
        <v>486</v>
      </c>
      <c r="D12" s="230"/>
      <c r="E12" s="236"/>
    </row>
    <row r="13" spans="1:5" s="18" customFormat="1" ht="13.5" customHeight="1" thickBot="1" x14ac:dyDescent="0.25">
      <c r="A13" s="233"/>
      <c r="B13" s="239"/>
      <c r="C13" s="912"/>
      <c r="D13" s="230"/>
      <c r="E13" s="236"/>
    </row>
    <row r="14" spans="1:5" s="18" customFormat="1" ht="3" customHeight="1" x14ac:dyDescent="0.2">
      <c r="A14" s="233"/>
      <c r="B14" s="234"/>
      <c r="C14" s="912"/>
      <c r="D14" s="230"/>
      <c r="E14" s="236"/>
    </row>
    <row r="15" spans="1:5" s="18" customFormat="1" ht="3" customHeight="1" thickBot="1" x14ac:dyDescent="0.25">
      <c r="A15" s="237"/>
      <c r="B15" s="238"/>
      <c r="C15" s="708" t="s">
        <v>487</v>
      </c>
      <c r="D15" s="230"/>
      <c r="E15" s="236"/>
    </row>
    <row r="16" spans="1:5" s="18" customFormat="1" ht="13.5" customHeight="1" thickBot="1" x14ac:dyDescent="0.25">
      <c r="A16" s="237"/>
      <c r="B16" s="116"/>
      <c r="C16" s="912"/>
      <c r="D16" s="230"/>
      <c r="E16" s="236"/>
    </row>
    <row r="17" spans="1:5" s="18" customFormat="1" ht="3" customHeight="1" x14ac:dyDescent="0.2">
      <c r="A17" s="237"/>
      <c r="B17" s="238"/>
      <c r="C17" s="912"/>
      <c r="D17" s="230"/>
      <c r="E17" s="236"/>
    </row>
    <row r="18" spans="1:5" s="18" customFormat="1" ht="3" customHeight="1" thickBot="1" x14ac:dyDescent="0.25">
      <c r="A18" s="237"/>
      <c r="B18" s="238"/>
      <c r="C18" s="708" t="s">
        <v>488</v>
      </c>
      <c r="D18" s="230"/>
      <c r="E18" s="236"/>
    </row>
    <row r="19" spans="1:5" s="18" customFormat="1" ht="13.5" customHeight="1" thickBot="1" x14ac:dyDescent="0.25">
      <c r="A19" s="237"/>
      <c r="B19" s="116"/>
      <c r="C19" s="912"/>
      <c r="D19" s="230"/>
      <c r="E19" s="236"/>
    </row>
    <row r="20" spans="1:5" s="18" customFormat="1" ht="3" customHeight="1" x14ac:dyDescent="0.2">
      <c r="A20" s="237"/>
      <c r="B20" s="238"/>
      <c r="C20" s="912"/>
      <c r="D20" s="230"/>
      <c r="E20" s="236"/>
    </row>
    <row r="21" spans="1:5" s="18" customFormat="1" ht="3" customHeight="1" thickBot="1" x14ac:dyDescent="0.25">
      <c r="A21" s="237"/>
      <c r="B21" s="238"/>
      <c r="C21" s="708" t="s">
        <v>489</v>
      </c>
      <c r="D21" s="230"/>
      <c r="E21" s="236"/>
    </row>
    <row r="22" spans="1:5" s="18" customFormat="1" ht="13.5" customHeight="1" thickBot="1" x14ac:dyDescent="0.25">
      <c r="A22" s="237"/>
      <c r="B22" s="116"/>
      <c r="C22" s="912"/>
      <c r="D22" s="230"/>
      <c r="E22" s="236"/>
    </row>
    <row r="23" spans="1:5" s="18" customFormat="1" ht="3" customHeight="1" x14ac:dyDescent="0.2">
      <c r="A23" s="237"/>
      <c r="B23" s="238"/>
      <c r="C23" s="912"/>
      <c r="D23" s="230"/>
      <c r="E23" s="236"/>
    </row>
    <row r="24" spans="1:5" s="18" customFormat="1" ht="3" customHeight="1" thickBot="1" x14ac:dyDescent="0.25">
      <c r="A24" s="237"/>
      <c r="B24" s="238"/>
      <c r="C24" s="708" t="s">
        <v>490</v>
      </c>
      <c r="D24" s="230"/>
      <c r="E24" s="236"/>
    </row>
    <row r="25" spans="1:5" s="18" customFormat="1" ht="13.5" customHeight="1" thickBot="1" x14ac:dyDescent="0.25">
      <c r="A25" s="237"/>
      <c r="B25" s="116"/>
      <c r="C25" s="912"/>
      <c r="D25" s="230"/>
      <c r="E25" s="236"/>
    </row>
    <row r="26" spans="1:5" s="18" customFormat="1" ht="3" customHeight="1" x14ac:dyDescent="0.2">
      <c r="A26" s="237"/>
      <c r="B26" s="238"/>
      <c r="C26" s="912"/>
      <c r="D26" s="230"/>
      <c r="E26" s="236"/>
    </row>
    <row r="27" spans="1:5" s="18" customFormat="1" ht="3" customHeight="1" thickBot="1" x14ac:dyDescent="0.25">
      <c r="A27" s="237"/>
      <c r="B27" s="238"/>
      <c r="C27" s="708" t="s">
        <v>491</v>
      </c>
      <c r="D27" s="230"/>
      <c r="E27" s="236"/>
    </row>
    <row r="28" spans="1:5" s="18" customFormat="1" ht="13.5" customHeight="1" thickBot="1" x14ac:dyDescent="0.25">
      <c r="A28" s="237"/>
      <c r="B28" s="116"/>
      <c r="C28" s="912"/>
      <c r="D28" s="230"/>
      <c r="E28" s="236"/>
    </row>
    <row r="29" spans="1:5" s="18" customFormat="1" ht="3" customHeight="1" x14ac:dyDescent="0.2">
      <c r="A29" s="237"/>
      <c r="B29" s="238"/>
      <c r="C29" s="912"/>
      <c r="D29" s="230"/>
      <c r="E29" s="236"/>
    </row>
    <row r="30" spans="1:5" s="18" customFormat="1" ht="3" customHeight="1" thickBot="1" x14ac:dyDescent="0.25">
      <c r="A30" s="237"/>
      <c r="B30" s="238"/>
      <c r="C30" s="708" t="s">
        <v>492</v>
      </c>
      <c r="D30" s="230"/>
      <c r="E30" s="236"/>
    </row>
    <row r="31" spans="1:5" s="18" customFormat="1" ht="13.5" customHeight="1" thickBot="1" x14ac:dyDescent="0.25">
      <c r="A31" s="237"/>
      <c r="B31" s="116"/>
      <c r="C31" s="912"/>
      <c r="D31" s="230"/>
      <c r="E31" s="236"/>
    </row>
    <row r="32" spans="1:5" s="18" customFormat="1" ht="3" customHeight="1" x14ac:dyDescent="0.2">
      <c r="A32" s="237"/>
      <c r="B32" s="238"/>
      <c r="C32" s="912"/>
      <c r="D32" s="230"/>
      <c r="E32" s="236"/>
    </row>
    <row r="33" spans="1:5" s="18" customFormat="1" ht="16.899999999999999" customHeight="1" x14ac:dyDescent="0.2">
      <c r="A33" s="237"/>
      <c r="B33" s="230"/>
      <c r="C33" s="230"/>
      <c r="D33" s="230"/>
      <c r="E33" s="236"/>
    </row>
    <row r="34" spans="1:5" s="18" customFormat="1" ht="16.899999999999999" customHeight="1" x14ac:dyDescent="0.2">
      <c r="A34" s="237"/>
      <c r="B34" s="759" t="s">
        <v>516</v>
      </c>
      <c r="C34" s="786"/>
      <c r="D34" s="786"/>
      <c r="E34" s="236"/>
    </row>
    <row r="35" spans="1:5" s="18" customFormat="1" ht="16.899999999999999" customHeight="1" x14ac:dyDescent="0.2">
      <c r="A35" s="237"/>
      <c r="B35" s="674"/>
      <c r="C35" s="911"/>
      <c r="D35" s="911"/>
      <c r="E35" s="236"/>
    </row>
    <row r="36" spans="1:5" s="18" customFormat="1" ht="16.899999999999999" customHeight="1" x14ac:dyDescent="0.2">
      <c r="A36" s="237"/>
      <c r="B36" s="674"/>
      <c r="C36" s="911"/>
      <c r="D36" s="911"/>
      <c r="E36" s="236"/>
    </row>
    <row r="37" spans="1:5" s="18" customFormat="1" ht="16.899999999999999" customHeight="1" x14ac:dyDescent="0.2">
      <c r="A37" s="237"/>
      <c r="B37" s="674"/>
      <c r="C37" s="911"/>
      <c r="D37" s="911"/>
      <c r="E37" s="236"/>
    </row>
    <row r="38" spans="1:5" s="18" customFormat="1" ht="16.899999999999999" customHeight="1" x14ac:dyDescent="0.2">
      <c r="A38" s="237"/>
      <c r="B38" s="674"/>
      <c r="C38" s="911"/>
      <c r="D38" s="911"/>
      <c r="E38" s="236"/>
    </row>
    <row r="39" spans="1:5" s="18" customFormat="1" ht="16.899999999999999" customHeight="1" x14ac:dyDescent="0.2">
      <c r="A39" s="237"/>
      <c r="B39" s="674"/>
      <c r="C39" s="911"/>
      <c r="D39" s="911"/>
      <c r="E39" s="236"/>
    </row>
    <row r="40" spans="1:5" s="18" customFormat="1" ht="16.899999999999999" customHeight="1" x14ac:dyDescent="0.2">
      <c r="A40" s="237"/>
      <c r="B40" s="230"/>
      <c r="C40" s="230"/>
      <c r="D40" s="230"/>
      <c r="E40" s="236"/>
    </row>
    <row r="41" spans="1:5" s="18" customFormat="1" ht="16.899999999999999" customHeight="1" x14ac:dyDescent="0.2">
      <c r="A41" s="237"/>
      <c r="B41" s="752" t="s">
        <v>493</v>
      </c>
      <c r="C41" s="748"/>
      <c r="D41" s="748"/>
      <c r="E41" s="236"/>
    </row>
    <row r="42" spans="1:5" s="18" customFormat="1" ht="16.899999999999999" customHeight="1" x14ac:dyDescent="0.2">
      <c r="A42" s="237"/>
      <c r="B42" s="748"/>
      <c r="C42" s="748"/>
      <c r="D42" s="748"/>
      <c r="E42" s="236"/>
    </row>
    <row r="43" spans="1:5" s="18" customFormat="1" ht="16.899999999999999" customHeight="1" x14ac:dyDescent="0.2">
      <c r="A43" s="237"/>
      <c r="B43" s="230"/>
      <c r="C43" s="230"/>
      <c r="D43" s="230"/>
      <c r="E43" s="236"/>
    </row>
    <row r="44" spans="1:5" s="18" customFormat="1" ht="16.899999999999999" customHeight="1" x14ac:dyDescent="0.2">
      <c r="A44" s="237"/>
      <c r="B44" s="752" t="s">
        <v>517</v>
      </c>
      <c r="C44" s="748"/>
      <c r="D44" s="748"/>
      <c r="E44" s="236"/>
    </row>
    <row r="45" spans="1:5" s="18" customFormat="1" ht="16.899999999999999" customHeight="1" x14ac:dyDescent="0.2">
      <c r="A45" s="237"/>
      <c r="B45" s="752"/>
      <c r="C45" s="748"/>
      <c r="D45" s="748"/>
      <c r="E45" s="236"/>
    </row>
    <row r="46" spans="1:5" s="18" customFormat="1" ht="16.899999999999999" customHeight="1" x14ac:dyDescent="0.2">
      <c r="A46" s="237"/>
      <c r="B46" s="748"/>
      <c r="C46" s="748"/>
      <c r="D46" s="748"/>
      <c r="E46" s="236"/>
    </row>
    <row r="47" spans="1:5" s="18" customFormat="1" ht="16.899999999999999" customHeight="1" x14ac:dyDescent="0.2">
      <c r="A47" s="237"/>
      <c r="B47" s="748"/>
      <c r="C47" s="748"/>
      <c r="D47" s="748"/>
      <c r="E47" s="236"/>
    </row>
    <row r="48" spans="1:5" s="18" customFormat="1" ht="16.899999999999999" customHeight="1" thickBot="1" x14ac:dyDescent="0.25">
      <c r="A48" s="237"/>
      <c r="B48" s="238"/>
      <c r="C48" s="238"/>
      <c r="D48" s="238"/>
      <c r="E48" s="236"/>
    </row>
    <row r="49" spans="1:5" s="18" customFormat="1" ht="13.9" customHeight="1" thickTop="1" x14ac:dyDescent="0.25">
      <c r="A49" s="799" t="s">
        <v>3146</v>
      </c>
      <c r="B49" s="800"/>
      <c r="C49" s="800"/>
      <c r="D49" s="800"/>
      <c r="E49" s="913"/>
    </row>
    <row r="50" spans="1:5" s="18" customFormat="1" ht="16.899999999999999" customHeight="1" x14ac:dyDescent="0.2">
      <c r="A50" s="905"/>
      <c r="B50" s="906"/>
      <c r="C50" s="906"/>
      <c r="D50" s="906"/>
      <c r="E50" s="907"/>
    </row>
    <row r="51" spans="1:5" s="18" customFormat="1" ht="16.899999999999999" customHeight="1" x14ac:dyDescent="0.2">
      <c r="A51" s="905"/>
      <c r="B51" s="906"/>
      <c r="C51" s="906"/>
      <c r="D51" s="906"/>
      <c r="E51" s="907"/>
    </row>
    <row r="52" spans="1:5" s="18" customFormat="1" ht="16.899999999999999" customHeight="1" x14ac:dyDescent="0.2">
      <c r="A52" s="905"/>
      <c r="B52" s="906"/>
      <c r="C52" s="906"/>
      <c r="D52" s="906"/>
      <c r="E52" s="907"/>
    </row>
    <row r="53" spans="1:5" s="18" customFormat="1" ht="16.899999999999999" customHeight="1" x14ac:dyDescent="0.2">
      <c r="A53" s="905"/>
      <c r="B53" s="906"/>
      <c r="C53" s="906"/>
      <c r="D53" s="906"/>
      <c r="E53" s="907"/>
    </row>
    <row r="54" spans="1:5" s="18" customFormat="1" ht="16.899999999999999" customHeight="1" x14ac:dyDescent="0.2">
      <c r="A54" s="905"/>
      <c r="B54" s="906"/>
      <c r="C54" s="906"/>
      <c r="D54" s="906"/>
      <c r="E54" s="907"/>
    </row>
    <row r="55" spans="1:5" s="18" customFormat="1" ht="16.899999999999999" customHeight="1" x14ac:dyDescent="0.2">
      <c r="A55" s="905"/>
      <c r="B55" s="906"/>
      <c r="C55" s="906"/>
      <c r="D55" s="906"/>
      <c r="E55" s="907"/>
    </row>
    <row r="56" spans="1:5" s="18" customFormat="1" ht="16.899999999999999" customHeight="1" x14ac:dyDescent="0.2">
      <c r="A56" s="905"/>
      <c r="B56" s="906"/>
      <c r="C56" s="906"/>
      <c r="D56" s="906"/>
      <c r="E56" s="907"/>
    </row>
    <row r="57" spans="1:5" s="18" customFormat="1" ht="16.899999999999999" customHeight="1" x14ac:dyDescent="0.2">
      <c r="A57" s="905"/>
      <c r="B57" s="906"/>
      <c r="C57" s="906"/>
      <c r="D57" s="906"/>
      <c r="E57" s="907"/>
    </row>
    <row r="58" spans="1:5" s="18" customFormat="1" ht="16.899999999999999" customHeight="1" x14ac:dyDescent="0.2">
      <c r="A58" s="905"/>
      <c r="B58" s="906"/>
      <c r="C58" s="906"/>
      <c r="D58" s="906"/>
      <c r="E58" s="907"/>
    </row>
    <row r="59" spans="1:5" s="18" customFormat="1" ht="16.899999999999999" customHeight="1" x14ac:dyDescent="0.2">
      <c r="A59" s="905"/>
      <c r="B59" s="906"/>
      <c r="C59" s="906"/>
      <c r="D59" s="906"/>
      <c r="E59" s="907"/>
    </row>
    <row r="60" spans="1:5" s="18" customFormat="1" ht="16.899999999999999" customHeight="1" x14ac:dyDescent="0.2">
      <c r="A60" s="905"/>
      <c r="B60" s="906"/>
      <c r="C60" s="906"/>
      <c r="D60" s="906"/>
      <c r="E60" s="907"/>
    </row>
    <row r="61" spans="1:5" s="18" customFormat="1" ht="16.899999999999999" customHeight="1" x14ac:dyDescent="0.2">
      <c r="A61" s="905"/>
      <c r="B61" s="906"/>
      <c r="C61" s="906"/>
      <c r="D61" s="906"/>
      <c r="E61" s="907"/>
    </row>
    <row r="62" spans="1:5" s="18" customFormat="1" ht="16.899999999999999" customHeight="1" x14ac:dyDescent="0.2">
      <c r="A62" s="905"/>
      <c r="B62" s="906"/>
      <c r="C62" s="906"/>
      <c r="D62" s="906"/>
      <c r="E62" s="907"/>
    </row>
    <row r="63" spans="1:5" s="18" customFormat="1" ht="16.899999999999999" customHeight="1" x14ac:dyDescent="0.2">
      <c r="A63" s="905"/>
      <c r="B63" s="906"/>
      <c r="C63" s="906"/>
      <c r="D63" s="906"/>
      <c r="E63" s="907"/>
    </row>
    <row r="64" spans="1:5" s="18" customFormat="1" ht="16.899999999999999" customHeight="1" thickBot="1" x14ac:dyDescent="0.25">
      <c r="A64" s="908"/>
      <c r="B64" s="909"/>
      <c r="C64" s="909"/>
      <c r="D64" s="909"/>
      <c r="E64" s="910"/>
    </row>
  </sheetData>
  <sheetProtection algorithmName="SHA-512" hashValue="pS5VdDSXaIlNwPgo+NofWJJ4xFDMGFe+ti/F7qzi3bRxXrdT11cV1tJLT4q+N8JWgpFS9Fuj4UhkHJElhkKnFQ==" saltValue="YFRz7yPSYpfh0ambJwrHgQ==" spinCount="100000" sheet="1" objects="1" scenarios="1"/>
  <mergeCells count="22">
    <mergeCell ref="B44:D47"/>
    <mergeCell ref="A1:E1"/>
    <mergeCell ref="A2:E2"/>
    <mergeCell ref="A3:E4"/>
    <mergeCell ref="C6:C8"/>
    <mergeCell ref="C21:C23"/>
    <mergeCell ref="A50:E64"/>
    <mergeCell ref="B39:D39"/>
    <mergeCell ref="C9:C11"/>
    <mergeCell ref="C12:C14"/>
    <mergeCell ref="C15:C17"/>
    <mergeCell ref="C18:C20"/>
    <mergeCell ref="B37:D37"/>
    <mergeCell ref="B41:D42"/>
    <mergeCell ref="A49:E49"/>
    <mergeCell ref="C24:C26"/>
    <mergeCell ref="C27:C29"/>
    <mergeCell ref="C30:C32"/>
    <mergeCell ref="B34:D34"/>
    <mergeCell ref="B35:D35"/>
    <mergeCell ref="B36:D36"/>
    <mergeCell ref="B38:D38"/>
  </mergeCells>
  <conditionalFormatting sqref="C5:E5">
    <cfRule type="cellIs" dxfId="0" priority="1" operator="equal">
      <formula>0</formula>
    </cfRule>
  </conditionalFormatting>
  <printOptions horizontalCentered="1"/>
  <pageMargins left="0.7" right="0.7" top="0.75" bottom="0.75" header="0.3" footer="0.3"/>
  <pageSetup scale="89" orientation="portrait" r:id="rId1"/>
  <headerFooter alignWithMargins="0">
    <oddFooter>&amp;L&amp;"-,Regular"&amp;11
Railroad Industry (CA07)&amp;C&amp;"-,Regular"&amp;11 25&amp;R&amp;"-,Regular"&amp;11
Revised 12/2023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08218-10D0-4F67-B907-95BBE7B8F828}">
  <dimension ref="A1:G51"/>
  <sheetViews>
    <sheetView view="pageLayout" zoomScaleNormal="100" workbookViewId="0">
      <selection sqref="A1:G1"/>
    </sheetView>
  </sheetViews>
  <sheetFormatPr defaultColWidth="1.5703125" defaultRowHeight="15" x14ac:dyDescent="0.25"/>
  <cols>
    <col min="1" max="1" width="1.85546875" style="81" customWidth="1"/>
    <col min="2" max="2" width="16.42578125" style="81" customWidth="1"/>
    <col min="3" max="3" width="0.7109375" style="4" customWidth="1"/>
    <col min="4" max="4" width="2.5703125" style="4" customWidth="1"/>
    <col min="5" max="5" width="7" style="1" customWidth="1"/>
    <col min="6" max="6" width="71.7109375" style="1" customWidth="1"/>
    <col min="7" max="7" width="1.85546875" style="1" customWidth="1"/>
    <col min="8" max="8" width="2.140625" style="1" customWidth="1"/>
    <col min="9" max="16384" width="1.5703125" style="1"/>
  </cols>
  <sheetData>
    <row r="1" spans="1:7" s="24" customFormat="1" ht="28.7" customHeight="1" thickBot="1" x14ac:dyDescent="0.25">
      <c r="A1" s="609" t="s">
        <v>469</v>
      </c>
      <c r="B1" s="795"/>
      <c r="C1" s="795"/>
      <c r="D1" s="795"/>
      <c r="E1" s="795"/>
      <c r="F1" s="796"/>
      <c r="G1" s="797"/>
    </row>
    <row r="2" spans="1:7" s="24" customFormat="1" ht="7.5" customHeight="1" x14ac:dyDescent="0.2">
      <c r="A2" s="924"/>
      <c r="B2" s="925"/>
      <c r="C2" s="925"/>
      <c r="D2" s="925"/>
      <c r="E2" s="925"/>
      <c r="F2" s="925"/>
      <c r="G2" s="926"/>
    </row>
    <row r="3" spans="1:7" customFormat="1" ht="18" customHeight="1" x14ac:dyDescent="0.2">
      <c r="A3" s="927" t="s">
        <v>470</v>
      </c>
      <c r="B3" s="928"/>
      <c r="C3" s="928"/>
      <c r="D3" s="928"/>
      <c r="E3" s="928"/>
      <c r="F3" s="928"/>
      <c r="G3" s="929"/>
    </row>
    <row r="4" spans="1:7" customFormat="1" ht="18" customHeight="1" x14ac:dyDescent="0.2">
      <c r="A4" s="219"/>
      <c r="B4" s="674"/>
      <c r="C4" s="911"/>
      <c r="D4" s="911"/>
      <c r="E4" s="911"/>
      <c r="F4" s="911"/>
      <c r="G4" s="220"/>
    </row>
    <row r="5" spans="1:7" customFormat="1" ht="18" customHeight="1" x14ac:dyDescent="0.2">
      <c r="A5" s="101"/>
      <c r="B5" s="674"/>
      <c r="C5" s="911"/>
      <c r="D5" s="911"/>
      <c r="E5" s="911"/>
      <c r="F5" s="911"/>
      <c r="G5" s="158"/>
    </row>
    <row r="6" spans="1:7" customFormat="1" ht="7.5" customHeight="1" x14ac:dyDescent="0.2">
      <c r="A6" s="930"/>
      <c r="B6" s="931"/>
      <c r="C6" s="931"/>
      <c r="D6" s="931"/>
      <c r="E6" s="931"/>
      <c r="F6" s="931"/>
      <c r="G6" s="932"/>
    </row>
    <row r="7" spans="1:7" customFormat="1" ht="18" customHeight="1" x14ac:dyDescent="0.2">
      <c r="A7" s="933" t="s">
        <v>471</v>
      </c>
      <c r="B7" s="934"/>
      <c r="C7" s="934"/>
      <c r="D7" s="934"/>
      <c r="E7" s="934"/>
      <c r="F7" s="934"/>
      <c r="G7" s="935"/>
    </row>
    <row r="8" spans="1:7" customFormat="1" ht="18" customHeight="1" x14ac:dyDescent="0.2">
      <c r="A8" s="223"/>
      <c r="B8" s="674"/>
      <c r="C8" s="911"/>
      <c r="D8" s="911"/>
      <c r="E8" s="911"/>
      <c r="F8" s="911"/>
      <c r="G8" s="159"/>
    </row>
    <row r="9" spans="1:7" customFormat="1" ht="18" customHeight="1" x14ac:dyDescent="0.2">
      <c r="A9" s="101"/>
      <c r="B9" s="674"/>
      <c r="C9" s="911"/>
      <c r="D9" s="911"/>
      <c r="E9" s="911"/>
      <c r="F9" s="911"/>
      <c r="G9" s="158"/>
    </row>
    <row r="10" spans="1:7" customFormat="1" ht="7.5" customHeight="1" x14ac:dyDescent="0.2">
      <c r="A10" s="930"/>
      <c r="B10" s="931"/>
      <c r="C10" s="931"/>
      <c r="D10" s="931"/>
      <c r="E10" s="931"/>
      <c r="F10" s="931"/>
      <c r="G10" s="932"/>
    </row>
    <row r="11" spans="1:7" customFormat="1" ht="18" customHeight="1" x14ac:dyDescent="0.2">
      <c r="A11" s="933" t="s">
        <v>472</v>
      </c>
      <c r="B11" s="934"/>
      <c r="C11" s="934"/>
      <c r="D11" s="934"/>
      <c r="E11" s="934"/>
      <c r="F11" s="934"/>
      <c r="G11" s="935"/>
    </row>
    <row r="12" spans="1:7" customFormat="1" ht="18" customHeight="1" x14ac:dyDescent="0.2">
      <c r="A12" s="101"/>
      <c r="B12" s="674"/>
      <c r="C12" s="911"/>
      <c r="D12" s="911"/>
      <c r="E12" s="911"/>
      <c r="F12" s="911"/>
      <c r="G12" s="158"/>
    </row>
    <row r="13" spans="1:7" customFormat="1" ht="18" customHeight="1" x14ac:dyDescent="0.2">
      <c r="A13" s="101"/>
      <c r="B13" s="674"/>
      <c r="C13" s="911"/>
      <c r="D13" s="911"/>
      <c r="E13" s="911"/>
      <c r="F13" s="911"/>
      <c r="G13" s="158"/>
    </row>
    <row r="14" spans="1:7" customFormat="1" ht="7.5" customHeight="1" x14ac:dyDescent="0.2">
      <c r="A14" s="930"/>
      <c r="B14" s="931"/>
      <c r="C14" s="931"/>
      <c r="D14" s="931"/>
      <c r="E14" s="931"/>
      <c r="F14" s="931"/>
      <c r="G14" s="932"/>
    </row>
    <row r="15" spans="1:7" customFormat="1" ht="18" customHeight="1" x14ac:dyDescent="0.2">
      <c r="A15" s="933" t="s">
        <v>473</v>
      </c>
      <c r="B15" s="934"/>
      <c r="C15" s="934"/>
      <c r="D15" s="934"/>
      <c r="E15" s="934"/>
      <c r="F15" s="934"/>
      <c r="G15" s="935"/>
    </row>
    <row r="16" spans="1:7" customFormat="1" ht="18" customHeight="1" x14ac:dyDescent="0.2">
      <c r="A16" s="223"/>
      <c r="B16" s="674"/>
      <c r="C16" s="911"/>
      <c r="D16" s="911"/>
      <c r="E16" s="911"/>
      <c r="F16" s="911"/>
      <c r="G16" s="159"/>
    </row>
    <row r="17" spans="1:7" customFormat="1" ht="18" customHeight="1" x14ac:dyDescent="0.2">
      <c r="A17" s="101"/>
      <c r="B17" s="674"/>
      <c r="C17" s="911"/>
      <c r="D17" s="911"/>
      <c r="E17" s="911"/>
      <c r="F17" s="911"/>
      <c r="G17" s="158"/>
    </row>
    <row r="18" spans="1:7" customFormat="1" ht="7.5" customHeight="1" x14ac:dyDescent="0.2">
      <c r="A18" s="930"/>
      <c r="B18" s="931"/>
      <c r="C18" s="931"/>
      <c r="D18" s="931"/>
      <c r="E18" s="931"/>
      <c r="F18" s="931"/>
      <c r="G18" s="932"/>
    </row>
    <row r="19" spans="1:7" customFormat="1" ht="18" customHeight="1" x14ac:dyDescent="0.2">
      <c r="A19" s="933" t="s">
        <v>474</v>
      </c>
      <c r="B19" s="934"/>
      <c r="C19" s="934"/>
      <c r="D19" s="934"/>
      <c r="E19" s="934"/>
      <c r="F19" s="934"/>
      <c r="G19" s="935"/>
    </row>
    <row r="20" spans="1:7" customFormat="1" ht="18" customHeight="1" x14ac:dyDescent="0.2">
      <c r="A20" s="101"/>
      <c r="B20" s="674"/>
      <c r="C20" s="911"/>
      <c r="D20" s="911"/>
      <c r="E20" s="911"/>
      <c r="F20" s="911"/>
      <c r="G20" s="158"/>
    </row>
    <row r="21" spans="1:7" customFormat="1" ht="18" customHeight="1" x14ac:dyDescent="0.2">
      <c r="A21" s="101"/>
      <c r="B21" s="674"/>
      <c r="C21" s="911"/>
      <c r="D21" s="911"/>
      <c r="E21" s="911"/>
      <c r="F21" s="911"/>
      <c r="G21" s="158"/>
    </row>
    <row r="22" spans="1:7" customFormat="1" ht="7.5" customHeight="1" x14ac:dyDescent="0.2">
      <c r="A22" s="930"/>
      <c r="B22" s="931"/>
      <c r="C22" s="931"/>
      <c r="D22" s="931"/>
      <c r="E22" s="931"/>
      <c r="F22" s="931"/>
      <c r="G22" s="932"/>
    </row>
    <row r="23" spans="1:7" customFormat="1" ht="18" customHeight="1" x14ac:dyDescent="0.2">
      <c r="A23" s="933" t="s">
        <v>475</v>
      </c>
      <c r="B23" s="934"/>
      <c r="C23" s="934"/>
      <c r="D23" s="934"/>
      <c r="E23" s="934"/>
      <c r="F23" s="934"/>
      <c r="G23" s="935"/>
    </row>
    <row r="24" spans="1:7" customFormat="1" ht="18" customHeight="1" x14ac:dyDescent="0.2">
      <c r="A24" s="223"/>
      <c r="B24" s="674"/>
      <c r="C24" s="911"/>
      <c r="D24" s="911"/>
      <c r="E24" s="911"/>
      <c r="F24" s="911"/>
      <c r="G24" s="159"/>
    </row>
    <row r="25" spans="1:7" customFormat="1" ht="18" customHeight="1" x14ac:dyDescent="0.2">
      <c r="A25" s="101"/>
      <c r="B25" s="674"/>
      <c r="C25" s="911"/>
      <c r="D25" s="911"/>
      <c r="E25" s="911"/>
      <c r="F25" s="911"/>
      <c r="G25" s="158"/>
    </row>
    <row r="26" spans="1:7" customFormat="1" ht="7.5" customHeight="1" x14ac:dyDescent="0.2">
      <c r="A26" s="930"/>
      <c r="B26" s="931"/>
      <c r="C26" s="931"/>
      <c r="D26" s="931"/>
      <c r="E26" s="931"/>
      <c r="F26" s="931"/>
      <c r="G26" s="932"/>
    </row>
    <row r="27" spans="1:7" customFormat="1" ht="18" customHeight="1" x14ac:dyDescent="0.2">
      <c r="A27" s="933" t="s">
        <v>476</v>
      </c>
      <c r="B27" s="934"/>
      <c r="C27" s="934"/>
      <c r="D27" s="934"/>
      <c r="E27" s="934"/>
      <c r="F27" s="934"/>
      <c r="G27" s="935"/>
    </row>
    <row r="28" spans="1:7" customFormat="1" ht="18" customHeight="1" x14ac:dyDescent="0.2">
      <c r="A28" s="101"/>
      <c r="B28" s="674"/>
      <c r="C28" s="911"/>
      <c r="D28" s="911"/>
      <c r="E28" s="911"/>
      <c r="F28" s="911"/>
      <c r="G28" s="158"/>
    </row>
    <row r="29" spans="1:7" customFormat="1" ht="18" customHeight="1" x14ac:dyDescent="0.2">
      <c r="A29" s="101"/>
      <c r="B29" s="674"/>
      <c r="C29" s="911"/>
      <c r="D29" s="911"/>
      <c r="E29" s="911"/>
      <c r="F29" s="911"/>
      <c r="G29" s="158"/>
    </row>
    <row r="30" spans="1:7" customFormat="1" ht="7.5" customHeight="1" x14ac:dyDescent="0.2">
      <c r="A30" s="930"/>
      <c r="B30" s="931"/>
      <c r="C30" s="931"/>
      <c r="D30" s="931"/>
      <c r="E30" s="931"/>
      <c r="F30" s="931"/>
      <c r="G30" s="932"/>
    </row>
    <row r="31" spans="1:7" customFormat="1" ht="18" customHeight="1" x14ac:dyDescent="0.2">
      <c r="A31" s="933" t="s">
        <v>477</v>
      </c>
      <c r="B31" s="934"/>
      <c r="C31" s="934"/>
      <c r="D31" s="934"/>
      <c r="E31" s="934"/>
      <c r="F31" s="934"/>
      <c r="G31" s="935"/>
    </row>
    <row r="32" spans="1:7" customFormat="1" ht="18" customHeight="1" x14ac:dyDescent="0.2">
      <c r="A32" s="101"/>
      <c r="B32" s="674"/>
      <c r="C32" s="911"/>
      <c r="D32" s="911"/>
      <c r="E32" s="911"/>
      <c r="F32" s="911"/>
      <c r="G32" s="158"/>
    </row>
    <row r="33" spans="1:7" customFormat="1" ht="18" customHeight="1" x14ac:dyDescent="0.2">
      <c r="A33" s="101"/>
      <c r="B33" s="674"/>
      <c r="C33" s="911"/>
      <c r="D33" s="911"/>
      <c r="E33" s="911"/>
      <c r="F33" s="911"/>
      <c r="G33" s="158"/>
    </row>
    <row r="34" spans="1:7" customFormat="1" ht="7.5" customHeight="1" x14ac:dyDescent="0.2">
      <c r="A34" s="930"/>
      <c r="B34" s="931"/>
      <c r="C34" s="931"/>
      <c r="D34" s="931"/>
      <c r="E34" s="931"/>
      <c r="F34" s="931"/>
      <c r="G34" s="932"/>
    </row>
    <row r="35" spans="1:7" customFormat="1" ht="18" customHeight="1" x14ac:dyDescent="0.2">
      <c r="A35" s="933" t="s">
        <v>478</v>
      </c>
      <c r="B35" s="934"/>
      <c r="C35" s="934"/>
      <c r="D35" s="934"/>
      <c r="E35" s="934"/>
      <c r="F35" s="934"/>
      <c r="G35" s="935"/>
    </row>
    <row r="36" spans="1:7" customFormat="1" ht="18" customHeight="1" x14ac:dyDescent="0.2">
      <c r="A36" s="223"/>
      <c r="B36" s="674"/>
      <c r="C36" s="911"/>
      <c r="D36" s="911"/>
      <c r="E36" s="911"/>
      <c r="F36" s="911"/>
      <c r="G36" s="159"/>
    </row>
    <row r="37" spans="1:7" customFormat="1" ht="18" customHeight="1" x14ac:dyDescent="0.2">
      <c r="A37" s="101"/>
      <c r="B37" s="674"/>
      <c r="C37" s="911"/>
      <c r="D37" s="911"/>
      <c r="E37" s="911"/>
      <c r="F37" s="911"/>
      <c r="G37" s="158"/>
    </row>
    <row r="38" spans="1:7" customFormat="1" ht="18" customHeight="1" x14ac:dyDescent="0.2">
      <c r="A38" s="101"/>
      <c r="B38" s="937"/>
      <c r="C38" s="937"/>
      <c r="D38" s="937"/>
      <c r="E38" s="937"/>
      <c r="F38" s="937"/>
      <c r="G38" s="158"/>
    </row>
    <row r="39" spans="1:7" customFormat="1" ht="18" customHeight="1" x14ac:dyDescent="0.2">
      <c r="A39" s="938" t="s">
        <v>3154</v>
      </c>
      <c r="B39" s="939"/>
      <c r="C39" s="939"/>
      <c r="D39" s="939"/>
      <c r="E39" s="939"/>
      <c r="F39" s="939"/>
      <c r="G39" s="940"/>
    </row>
    <row r="40" spans="1:7" customFormat="1" ht="18" customHeight="1" x14ac:dyDescent="0.2">
      <c r="A40" s="933" t="s">
        <v>3155</v>
      </c>
      <c r="B40" s="934"/>
      <c r="C40" s="934"/>
      <c r="D40" s="934"/>
      <c r="E40" s="934"/>
      <c r="F40" s="934"/>
      <c r="G40" s="935"/>
    </row>
    <row r="41" spans="1:7" customFormat="1" ht="18" customHeight="1" x14ac:dyDescent="0.25">
      <c r="A41" s="941" t="s">
        <v>3156</v>
      </c>
      <c r="B41" s="942"/>
      <c r="C41" s="942"/>
      <c r="D41" s="942"/>
      <c r="E41" s="943"/>
      <c r="F41" s="943"/>
      <c r="G41" s="159"/>
    </row>
    <row r="42" spans="1:7" customFormat="1" ht="18" customHeight="1" x14ac:dyDescent="0.25">
      <c r="A42" s="941" t="s">
        <v>3157</v>
      </c>
      <c r="B42" s="942"/>
      <c r="C42" s="942"/>
      <c r="D42" s="943"/>
      <c r="E42" s="943"/>
      <c r="F42" s="943"/>
      <c r="G42" s="159"/>
    </row>
    <row r="43" spans="1:7" customFormat="1" ht="18" customHeight="1" x14ac:dyDescent="0.25">
      <c r="A43" s="941" t="s">
        <v>3158</v>
      </c>
      <c r="B43" s="942"/>
      <c r="C43" s="943"/>
      <c r="D43" s="943"/>
      <c r="E43" s="943"/>
      <c r="F43" s="943"/>
      <c r="G43" s="159"/>
    </row>
    <row r="44" spans="1:7" customFormat="1" ht="18" customHeight="1" x14ac:dyDescent="0.25">
      <c r="A44" s="226"/>
      <c r="B44" s="934"/>
      <c r="C44" s="912"/>
      <c r="D44" s="912"/>
      <c r="E44" s="912"/>
      <c r="F44" s="912"/>
      <c r="G44" s="227"/>
    </row>
    <row r="45" spans="1:7" customFormat="1" ht="7.5" customHeight="1" x14ac:dyDescent="0.2">
      <c r="A45" s="933" t="s">
        <v>3159</v>
      </c>
      <c r="B45" s="934"/>
      <c r="C45" s="934"/>
      <c r="D45" s="934"/>
      <c r="E45" s="934"/>
      <c r="F45" s="934"/>
      <c r="G45" s="935"/>
    </row>
    <row r="46" spans="1:7" customFormat="1" ht="18" customHeight="1" x14ac:dyDescent="0.2">
      <c r="A46" s="101"/>
      <c r="B46" s="674"/>
      <c r="C46" s="911"/>
      <c r="D46" s="911"/>
      <c r="E46" s="911"/>
      <c r="F46" s="911"/>
      <c r="G46" s="158"/>
    </row>
    <row r="47" spans="1:7" customFormat="1" ht="18" customHeight="1" x14ac:dyDescent="0.25">
      <c r="A47" s="226"/>
      <c r="B47" s="934"/>
      <c r="C47" s="912"/>
      <c r="D47" s="912"/>
      <c r="E47" s="912"/>
      <c r="F47" s="912"/>
      <c r="G47" s="227"/>
    </row>
    <row r="48" spans="1:7" customFormat="1" ht="7.5" customHeight="1" x14ac:dyDescent="0.2">
      <c r="A48" s="933" t="s">
        <v>3160</v>
      </c>
      <c r="B48" s="934"/>
      <c r="C48" s="934"/>
      <c r="D48" s="934"/>
      <c r="E48" s="934"/>
      <c r="F48" s="934"/>
      <c r="G48" s="935"/>
    </row>
    <row r="49" spans="1:7" customFormat="1" ht="18" customHeight="1" x14ac:dyDescent="0.2">
      <c r="A49" s="101"/>
      <c r="B49" s="674"/>
      <c r="C49" s="911"/>
      <c r="D49" s="911"/>
      <c r="E49" s="911"/>
      <c r="F49" s="911"/>
      <c r="G49" s="158"/>
    </row>
    <row r="50" spans="1:7" customFormat="1" ht="18" customHeight="1" x14ac:dyDescent="0.2">
      <c r="A50" s="101"/>
      <c r="B50" s="674"/>
      <c r="C50" s="911"/>
      <c r="D50" s="911"/>
      <c r="E50" s="911"/>
      <c r="F50" s="911"/>
      <c r="G50" s="158"/>
    </row>
    <row r="51" spans="1:7" customFormat="1" ht="18" customHeight="1" thickBot="1" x14ac:dyDescent="0.25">
      <c r="A51" s="228"/>
      <c r="B51" s="882"/>
      <c r="C51" s="936"/>
      <c r="D51" s="936"/>
      <c r="E51" s="936"/>
      <c r="F51" s="936"/>
      <c r="G51" s="229"/>
    </row>
  </sheetData>
  <sheetProtection algorithmName="SHA-512" hashValue="SoWJ8Z/nSNoJGXXh+uZFOYoW9yoAgV0Jpi6Ko2l3ftXaXkyoLCqAe71MVEEY0hqWjaCJpyRc7O4dIDQNPMCo0A==" saltValue="oXx3bqTKYYbyjnD8nZl7Og==" spinCount="100000" sheet="1" objects="1" scenarios="1"/>
  <mergeCells count="54">
    <mergeCell ref="B49:F49"/>
    <mergeCell ref="B50:F50"/>
    <mergeCell ref="B51:F51"/>
    <mergeCell ref="B37:F37"/>
    <mergeCell ref="B38:F38"/>
    <mergeCell ref="A39:G39"/>
    <mergeCell ref="A40:G40"/>
    <mergeCell ref="A41:D41"/>
    <mergeCell ref="E41:F41"/>
    <mergeCell ref="A42:C42"/>
    <mergeCell ref="D42:F42"/>
    <mergeCell ref="A43:B43"/>
    <mergeCell ref="C43:F43"/>
    <mergeCell ref="B44:F44"/>
    <mergeCell ref="A45:G45"/>
    <mergeCell ref="B46:F46"/>
    <mergeCell ref="B47:F47"/>
    <mergeCell ref="A48:G48"/>
    <mergeCell ref="B36:F36"/>
    <mergeCell ref="B25:F25"/>
    <mergeCell ref="A26:G26"/>
    <mergeCell ref="A27:G27"/>
    <mergeCell ref="B28:F28"/>
    <mergeCell ref="B29:F29"/>
    <mergeCell ref="A30:G30"/>
    <mergeCell ref="A31:G31"/>
    <mergeCell ref="B32:F32"/>
    <mergeCell ref="B33:F33"/>
    <mergeCell ref="A34:G34"/>
    <mergeCell ref="A35:G35"/>
    <mergeCell ref="B24:F24"/>
    <mergeCell ref="B13:F13"/>
    <mergeCell ref="A14:G14"/>
    <mergeCell ref="A15:G15"/>
    <mergeCell ref="B16:F16"/>
    <mergeCell ref="B17:F17"/>
    <mergeCell ref="A18:G18"/>
    <mergeCell ref="A19:G19"/>
    <mergeCell ref="B20:F20"/>
    <mergeCell ref="B21:F21"/>
    <mergeCell ref="A22:G22"/>
    <mergeCell ref="A23:G23"/>
    <mergeCell ref="B12:F12"/>
    <mergeCell ref="A1:G1"/>
    <mergeCell ref="A2:G2"/>
    <mergeCell ref="A3:G3"/>
    <mergeCell ref="B4:F4"/>
    <mergeCell ref="B5:F5"/>
    <mergeCell ref="A6:G6"/>
    <mergeCell ref="A7:G7"/>
    <mergeCell ref="B8:F8"/>
    <mergeCell ref="B9:F9"/>
    <mergeCell ref="A10:G10"/>
    <mergeCell ref="A11:G11"/>
  </mergeCells>
  <printOptions horizontalCentered="1"/>
  <pageMargins left="0.7" right="0.7" top="0.75" bottom="0.75" header="0.3" footer="0.3"/>
  <pageSetup scale="89" orientation="portrait" r:id="rId1"/>
  <headerFooter alignWithMargins="0">
    <oddFooter>&amp;L&amp;"-,Regular"&amp;11
Railroad Industry (CA07)&amp;C&amp;"-,Regular"&amp;11 26&amp;R&amp;"-,Regular"&amp;11
Revised 12/2023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275F-F9FF-40DE-97B8-750B6443B78D}">
  <dimension ref="A1:D58"/>
  <sheetViews>
    <sheetView view="pageLayout" zoomScaleNormal="100" workbookViewId="0">
      <selection sqref="A1:D1"/>
    </sheetView>
  </sheetViews>
  <sheetFormatPr defaultColWidth="9.140625" defaultRowHeight="12.75" x14ac:dyDescent="0.2"/>
  <cols>
    <col min="1" max="1" width="19" style="3" customWidth="1"/>
    <col min="2" max="2" width="56.85546875" style="1" customWidth="1"/>
    <col min="3" max="3" width="7.42578125" style="1" customWidth="1"/>
    <col min="4" max="4" width="19" style="1" customWidth="1"/>
    <col min="5" max="16384" width="9.140625" style="1"/>
  </cols>
  <sheetData>
    <row r="1" spans="1:4" ht="28.7" customHeight="1" thickBot="1" x14ac:dyDescent="0.25">
      <c r="A1" s="609" t="s">
        <v>127</v>
      </c>
      <c r="B1" s="610"/>
      <c r="C1" s="610"/>
      <c r="D1" s="611"/>
    </row>
    <row r="2" spans="1:4" ht="12.75" customHeight="1" x14ac:dyDescent="0.2">
      <c r="A2" s="462"/>
      <c r="B2" s="456"/>
      <c r="C2" s="456"/>
      <c r="D2" s="484"/>
    </row>
    <row r="3" spans="1:4" ht="17.25" customHeight="1" x14ac:dyDescent="0.2">
      <c r="A3" s="485"/>
      <c r="B3" s="486"/>
      <c r="C3" s="486"/>
      <c r="D3" s="463"/>
    </row>
    <row r="4" spans="1:4" ht="17.25" customHeight="1" x14ac:dyDescent="0.2">
      <c r="A4" s="487"/>
      <c r="B4" s="488"/>
      <c r="C4" s="488"/>
      <c r="D4" s="467"/>
    </row>
    <row r="5" spans="1:4" ht="17.25" customHeight="1" x14ac:dyDescent="0.2">
      <c r="A5" s="489"/>
      <c r="B5" s="490"/>
      <c r="C5" s="490"/>
      <c r="D5" s="491"/>
    </row>
    <row r="6" spans="1:4" ht="17.25" customHeight="1" x14ac:dyDescent="0.2">
      <c r="A6" s="489"/>
      <c r="B6" s="490"/>
      <c r="C6" s="492" t="s">
        <v>129</v>
      </c>
      <c r="D6" s="491"/>
    </row>
    <row r="7" spans="1:4" ht="17.25" customHeight="1" x14ac:dyDescent="0.25">
      <c r="A7" s="438"/>
      <c r="B7" s="493" t="s">
        <v>60</v>
      </c>
      <c r="C7" s="494">
        <v>1</v>
      </c>
      <c r="D7" s="495"/>
    </row>
    <row r="8" spans="1:4" ht="17.25" customHeight="1" x14ac:dyDescent="0.25">
      <c r="A8" s="438"/>
      <c r="B8" s="493"/>
      <c r="C8" s="494"/>
      <c r="D8" s="495"/>
    </row>
    <row r="9" spans="1:4" ht="17.25" customHeight="1" x14ac:dyDescent="0.25">
      <c r="A9" s="438"/>
      <c r="B9" s="493" t="s">
        <v>134</v>
      </c>
      <c r="C9" s="494">
        <v>4</v>
      </c>
      <c r="D9" s="495"/>
    </row>
    <row r="10" spans="1:4" ht="17.25" customHeight="1" x14ac:dyDescent="0.25">
      <c r="A10" s="438"/>
      <c r="B10" s="493"/>
      <c r="C10" s="494"/>
      <c r="D10" s="495"/>
    </row>
    <row r="11" spans="1:4" ht="17.25" customHeight="1" x14ac:dyDescent="0.25">
      <c r="A11" s="468"/>
      <c r="B11" s="493" t="s">
        <v>61</v>
      </c>
      <c r="C11" s="494">
        <v>6</v>
      </c>
      <c r="D11" s="453"/>
    </row>
    <row r="12" spans="1:4" ht="17.25" customHeight="1" x14ac:dyDescent="0.2">
      <c r="A12" s="496"/>
      <c r="B12" s="493"/>
      <c r="C12" s="494"/>
      <c r="D12" s="158"/>
    </row>
    <row r="13" spans="1:4" ht="17.25" customHeight="1" x14ac:dyDescent="0.2">
      <c r="A13" s="496"/>
      <c r="B13" s="493" t="s">
        <v>62</v>
      </c>
      <c r="C13" s="494">
        <v>7</v>
      </c>
      <c r="D13" s="158"/>
    </row>
    <row r="14" spans="1:4" ht="17.25" customHeight="1" x14ac:dyDescent="0.2">
      <c r="A14" s="496"/>
      <c r="B14" s="493"/>
      <c r="C14" s="494"/>
      <c r="D14" s="158"/>
    </row>
    <row r="15" spans="1:4" ht="17.25" customHeight="1" x14ac:dyDescent="0.2">
      <c r="A15" s="496"/>
      <c r="B15" s="493" t="s">
        <v>63</v>
      </c>
      <c r="C15" s="494">
        <v>8</v>
      </c>
      <c r="D15" s="158"/>
    </row>
    <row r="16" spans="1:4" ht="17.25" customHeight="1" x14ac:dyDescent="0.2">
      <c r="A16" s="496"/>
      <c r="B16" s="493"/>
      <c r="C16" s="494"/>
      <c r="D16" s="158"/>
    </row>
    <row r="17" spans="1:4" ht="17.25" customHeight="1" x14ac:dyDescent="0.25">
      <c r="A17" s="482"/>
      <c r="B17" s="493" t="s">
        <v>494</v>
      </c>
      <c r="C17" s="494">
        <v>9</v>
      </c>
      <c r="D17" s="453"/>
    </row>
    <row r="18" spans="1:4" ht="17.25" customHeight="1" x14ac:dyDescent="0.2">
      <c r="A18" s="496"/>
      <c r="B18" s="493"/>
      <c r="C18" s="494"/>
      <c r="D18" s="158"/>
    </row>
    <row r="19" spans="1:4" ht="17.25" customHeight="1" x14ac:dyDescent="0.2">
      <c r="A19" s="496"/>
      <c r="B19" s="493" t="s">
        <v>495</v>
      </c>
      <c r="C19" s="494">
        <v>10</v>
      </c>
      <c r="D19" s="158"/>
    </row>
    <row r="20" spans="1:4" ht="17.25" customHeight="1" x14ac:dyDescent="0.2">
      <c r="A20" s="496"/>
      <c r="B20" s="493"/>
      <c r="C20" s="494"/>
      <c r="D20" s="158"/>
    </row>
    <row r="21" spans="1:4" ht="17.25" customHeight="1" x14ac:dyDescent="0.25">
      <c r="A21" s="482"/>
      <c r="B21" s="493" t="s">
        <v>245</v>
      </c>
      <c r="C21" s="494">
        <v>12</v>
      </c>
      <c r="D21" s="453"/>
    </row>
    <row r="22" spans="1:4" ht="17.25" customHeight="1" x14ac:dyDescent="0.2">
      <c r="A22" s="496"/>
      <c r="B22" s="493"/>
      <c r="C22" s="494"/>
      <c r="D22" s="158"/>
    </row>
    <row r="23" spans="1:4" ht="17.25" customHeight="1" x14ac:dyDescent="0.2">
      <c r="A23" s="496"/>
      <c r="B23" s="493" t="s">
        <v>496</v>
      </c>
      <c r="C23" s="494">
        <v>13</v>
      </c>
      <c r="D23" s="158"/>
    </row>
    <row r="24" spans="1:4" ht="17.25" customHeight="1" x14ac:dyDescent="0.2">
      <c r="A24" s="496"/>
      <c r="B24" s="493"/>
      <c r="C24" s="494"/>
      <c r="D24" s="158"/>
    </row>
    <row r="25" spans="1:4" ht="17.25" customHeight="1" x14ac:dyDescent="0.2">
      <c r="A25" s="496"/>
      <c r="B25" s="493" t="s">
        <v>497</v>
      </c>
      <c r="C25" s="494">
        <v>16</v>
      </c>
      <c r="D25" s="158"/>
    </row>
    <row r="26" spans="1:4" ht="17.25" customHeight="1" x14ac:dyDescent="0.2">
      <c r="A26" s="489"/>
      <c r="B26" s="493"/>
      <c r="C26" s="494"/>
      <c r="D26" s="158"/>
    </row>
    <row r="27" spans="1:4" ht="17.25" customHeight="1" x14ac:dyDescent="0.2">
      <c r="A27" s="489"/>
      <c r="B27" s="493" t="s">
        <v>498</v>
      </c>
      <c r="C27" s="494">
        <v>18</v>
      </c>
      <c r="D27" s="158"/>
    </row>
    <row r="28" spans="1:4" ht="17.25" customHeight="1" x14ac:dyDescent="0.2">
      <c r="A28" s="489"/>
      <c r="B28" s="493"/>
      <c r="C28" s="494"/>
      <c r="D28" s="158"/>
    </row>
    <row r="29" spans="1:4" ht="17.25" customHeight="1" x14ac:dyDescent="0.2">
      <c r="A29" s="489"/>
      <c r="B29" s="493" t="s">
        <v>499</v>
      </c>
      <c r="C29" s="494">
        <v>20</v>
      </c>
      <c r="D29" s="158"/>
    </row>
    <row r="30" spans="1:4" ht="17.25" customHeight="1" x14ac:dyDescent="0.25">
      <c r="A30" s="482"/>
      <c r="B30" s="224"/>
      <c r="C30" s="494"/>
      <c r="D30" s="453"/>
    </row>
    <row r="31" spans="1:4" ht="17.25" customHeight="1" x14ac:dyDescent="0.2">
      <c r="A31" s="496"/>
      <c r="B31" s="493" t="s">
        <v>500</v>
      </c>
      <c r="C31" s="494">
        <v>21</v>
      </c>
      <c r="D31" s="158"/>
    </row>
    <row r="32" spans="1:4" ht="17.25" customHeight="1" x14ac:dyDescent="0.25">
      <c r="A32" s="471"/>
      <c r="B32" s="493"/>
      <c r="C32" s="494"/>
      <c r="D32" s="453"/>
    </row>
    <row r="33" spans="1:4" ht="17.25" customHeight="1" x14ac:dyDescent="0.2">
      <c r="A33" s="489"/>
      <c r="B33" s="493" t="s">
        <v>501</v>
      </c>
      <c r="C33" s="494">
        <v>22</v>
      </c>
      <c r="D33" s="158"/>
    </row>
    <row r="34" spans="1:4" ht="17.25" customHeight="1" x14ac:dyDescent="0.2">
      <c r="A34" s="487"/>
      <c r="B34" s="493"/>
      <c r="C34" s="494"/>
      <c r="D34" s="158"/>
    </row>
    <row r="35" spans="1:4" ht="17.25" customHeight="1" x14ac:dyDescent="0.2">
      <c r="A35" s="487"/>
      <c r="B35" s="493" t="s">
        <v>502</v>
      </c>
      <c r="C35" s="494">
        <v>23</v>
      </c>
      <c r="D35" s="158"/>
    </row>
    <row r="36" spans="1:4" ht="17.25" customHeight="1" x14ac:dyDescent="0.2">
      <c r="A36" s="487"/>
      <c r="B36" s="493"/>
      <c r="C36" s="494"/>
      <c r="D36" s="158"/>
    </row>
    <row r="37" spans="1:4" ht="17.25" customHeight="1" x14ac:dyDescent="0.2">
      <c r="A37" s="471"/>
      <c r="B37" s="493" t="s">
        <v>503</v>
      </c>
      <c r="C37" s="494">
        <v>24</v>
      </c>
      <c r="D37" s="225"/>
    </row>
    <row r="38" spans="1:4" ht="17.25" customHeight="1" x14ac:dyDescent="0.2">
      <c r="A38" s="489"/>
      <c r="B38" s="493"/>
      <c r="C38" s="494"/>
      <c r="D38" s="158"/>
    </row>
    <row r="39" spans="1:4" ht="17.25" customHeight="1" x14ac:dyDescent="0.2">
      <c r="A39" s="487"/>
      <c r="B39" s="493" t="s">
        <v>504</v>
      </c>
      <c r="C39" s="494">
        <v>25</v>
      </c>
      <c r="D39" s="158"/>
    </row>
    <row r="40" spans="1:4" ht="17.25" customHeight="1" x14ac:dyDescent="0.2">
      <c r="A40" s="487"/>
      <c r="B40" s="493"/>
      <c r="C40" s="494"/>
      <c r="D40" s="158"/>
    </row>
    <row r="41" spans="1:4" ht="17.25" customHeight="1" x14ac:dyDescent="0.2">
      <c r="A41" s="487"/>
      <c r="B41" s="493" t="s">
        <v>505</v>
      </c>
      <c r="C41" s="494">
        <v>26</v>
      </c>
      <c r="D41" s="158"/>
    </row>
    <row r="42" spans="1:4" ht="17.25" customHeight="1" x14ac:dyDescent="0.2">
      <c r="A42" s="487"/>
      <c r="B42" s="493"/>
      <c r="C42" s="494"/>
      <c r="D42" s="158"/>
    </row>
    <row r="43" spans="1:4" ht="17.25" customHeight="1" x14ac:dyDescent="0.2">
      <c r="A43" s="487"/>
      <c r="B43" s="493"/>
      <c r="C43" s="494"/>
      <c r="D43" s="158"/>
    </row>
    <row r="44" spans="1:4" ht="17.25" customHeight="1" x14ac:dyDescent="0.2">
      <c r="A44" s="487"/>
      <c r="B44" s="493"/>
      <c r="C44" s="497"/>
      <c r="D44" s="158"/>
    </row>
    <row r="45" spans="1:4" ht="17.25" customHeight="1" x14ac:dyDescent="0.25">
      <c r="A45" s="468"/>
      <c r="B45" s="493"/>
      <c r="C45" s="498"/>
      <c r="D45" s="499"/>
    </row>
    <row r="46" spans="1:4" ht="17.25" customHeight="1" x14ac:dyDescent="0.25">
      <c r="A46" s="468"/>
      <c r="B46" s="493"/>
      <c r="C46" s="498"/>
      <c r="D46" s="499"/>
    </row>
    <row r="47" spans="1:4" ht="17.25" customHeight="1" thickBot="1" x14ac:dyDescent="0.3">
      <c r="A47" s="500"/>
      <c r="B47" s="501"/>
      <c r="C47" s="501"/>
      <c r="D47" s="502"/>
    </row>
    <row r="48" spans="1:4" ht="17.25" customHeight="1" x14ac:dyDescent="0.2">
      <c r="A48" s="22"/>
      <c r="B48" s="19"/>
      <c r="C48" s="19"/>
      <c r="D48" s="19"/>
    </row>
    <row r="49" spans="1:4" x14ac:dyDescent="0.2">
      <c r="A49" s="22"/>
      <c r="B49" s="19"/>
      <c r="C49" s="19"/>
      <c r="D49" s="19"/>
    </row>
    <row r="50" spans="1:4" x14ac:dyDescent="0.2">
      <c r="A50" s="22"/>
      <c r="B50" s="19"/>
      <c r="C50" s="19"/>
      <c r="D50" s="19"/>
    </row>
    <row r="51" spans="1:4" x14ac:dyDescent="0.2">
      <c r="A51" s="22"/>
      <c r="B51" s="19"/>
      <c r="C51" s="19"/>
      <c r="D51" s="19"/>
    </row>
    <row r="52" spans="1:4" x14ac:dyDescent="0.2">
      <c r="A52" s="22"/>
      <c r="B52" s="19"/>
      <c r="C52" s="19"/>
      <c r="D52" s="19"/>
    </row>
    <row r="53" spans="1:4" x14ac:dyDescent="0.2">
      <c r="A53" s="22"/>
      <c r="B53" s="19"/>
      <c r="C53" s="19"/>
      <c r="D53" s="19"/>
    </row>
    <row r="54" spans="1:4" x14ac:dyDescent="0.2">
      <c r="A54" s="22"/>
      <c r="B54" s="19"/>
      <c r="C54" s="19"/>
      <c r="D54" s="19"/>
    </row>
    <row r="55" spans="1:4" x14ac:dyDescent="0.2">
      <c r="A55" s="22"/>
      <c r="B55" s="19"/>
      <c r="C55" s="19"/>
      <c r="D55" s="19"/>
    </row>
    <row r="56" spans="1:4" x14ac:dyDescent="0.2">
      <c r="A56" s="22"/>
      <c r="B56" s="19"/>
      <c r="C56" s="19"/>
      <c r="D56" s="19"/>
    </row>
    <row r="57" spans="1:4" x14ac:dyDescent="0.2">
      <c r="A57" s="22"/>
      <c r="B57" s="19"/>
      <c r="C57" s="19"/>
      <c r="D57" s="19"/>
    </row>
    <row r="58" spans="1:4" x14ac:dyDescent="0.2">
      <c r="A58" s="22"/>
      <c r="B58" s="19"/>
      <c r="C58" s="19"/>
      <c r="D58" s="19"/>
    </row>
  </sheetData>
  <sheetProtection algorithmName="SHA-512" hashValue="pkPOQmEevrKvz5Vn4LUhwWcKbSOTXuOfpOeU9r9dLpvlltnqKfJp8u0yVID1feUuBEdlYD9snl0gkcu6xCSOAw==" saltValue="KGlVmYQUHIScLlt2x5+75A==" spinCount="100000" sheet="1" objects="1" scenarios="1"/>
  <mergeCells count="1">
    <mergeCell ref="A1:D1"/>
  </mergeCells>
  <printOptions horizontalCentered="1"/>
  <pageMargins left="0.7" right="0.7" top="0.75" bottom="0.75" header="0.3" footer="0.3"/>
  <pageSetup scale="89" orientation="portrait" r:id="rId1"/>
  <headerFooter alignWithMargins="0">
    <oddFooter>&amp;L&amp;"-,Regular"&amp;11
Railroad Industry (CA07)&amp;R&amp;"-,Regular"&amp;11
Revised 12/2023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B33-02B4-4987-B304-4AE66CB4005F}">
  <dimension ref="A1:K58"/>
  <sheetViews>
    <sheetView view="pageLayout" zoomScaleNormal="100" workbookViewId="0">
      <selection sqref="A1:K1"/>
    </sheetView>
  </sheetViews>
  <sheetFormatPr defaultColWidth="9.140625" defaultRowHeight="12.75" x14ac:dyDescent="0.2"/>
  <cols>
    <col min="1" max="1" width="2.140625" style="3" customWidth="1"/>
    <col min="2" max="2" width="6.7109375" style="1" customWidth="1"/>
    <col min="3" max="5" width="9.140625" style="1"/>
    <col min="6" max="6" width="11.42578125" style="1" customWidth="1"/>
    <col min="7" max="7" width="13.140625" style="1" customWidth="1"/>
    <col min="8" max="9" width="9.140625" style="1"/>
    <col min="10" max="10" width="21.140625" style="1" customWidth="1"/>
    <col min="11" max="11" width="2.140625" style="1" customWidth="1"/>
    <col min="12" max="16384" width="9.140625" style="1"/>
  </cols>
  <sheetData>
    <row r="1" spans="1:11" ht="28.7" customHeight="1" thickBot="1" x14ac:dyDescent="0.25">
      <c r="A1" s="609" t="s">
        <v>60</v>
      </c>
      <c r="B1" s="610"/>
      <c r="C1" s="610"/>
      <c r="D1" s="610"/>
      <c r="E1" s="610"/>
      <c r="F1" s="610"/>
      <c r="G1" s="610"/>
      <c r="H1" s="610"/>
      <c r="I1" s="610"/>
      <c r="J1" s="610"/>
      <c r="K1" s="611"/>
    </row>
    <row r="2" spans="1:11" ht="12.75" customHeight="1" x14ac:dyDescent="0.2">
      <c r="A2" s="462"/>
      <c r="B2" s="222"/>
      <c r="C2" s="222"/>
      <c r="D2" s="222"/>
      <c r="E2" s="222"/>
      <c r="F2" s="222"/>
      <c r="G2" s="222"/>
      <c r="H2" s="222"/>
      <c r="I2" s="222"/>
      <c r="J2" s="222"/>
      <c r="K2" s="457"/>
    </row>
    <row r="3" spans="1:11" ht="14.25" customHeight="1" x14ac:dyDescent="0.2">
      <c r="A3" s="621"/>
      <c r="B3" s="622">
        <f>'Cover Sheet'!B8-1</f>
        <v>2023</v>
      </c>
      <c r="C3" s="623"/>
      <c r="D3" s="623"/>
      <c r="E3" s="623"/>
      <c r="F3" s="623"/>
      <c r="G3" s="623"/>
      <c r="H3" s="623"/>
      <c r="I3" s="623"/>
      <c r="J3" s="623"/>
      <c r="K3" s="463"/>
    </row>
    <row r="4" spans="1:11" ht="14.25" customHeight="1" x14ac:dyDescent="0.2">
      <c r="A4" s="613"/>
      <c r="B4" s="624">
        <f>'Cover Sheet'!B8</f>
        <v>2024</v>
      </c>
      <c r="C4" s="625"/>
      <c r="D4" s="625"/>
      <c r="E4" s="625"/>
      <c r="F4" s="625"/>
      <c r="G4" s="625"/>
      <c r="H4" s="625"/>
      <c r="I4" s="625"/>
      <c r="J4" s="625"/>
      <c r="K4" s="467"/>
    </row>
    <row r="5" spans="1:11" ht="14.25" customHeight="1" x14ac:dyDescent="0.2">
      <c r="A5" s="464"/>
      <c r="B5" s="465"/>
      <c r="C5" s="466"/>
      <c r="D5" s="466"/>
      <c r="E5" s="466"/>
      <c r="F5" s="466"/>
      <c r="G5" s="466"/>
      <c r="H5" s="466"/>
      <c r="I5" s="466"/>
      <c r="J5" s="466"/>
      <c r="K5" s="467"/>
    </row>
    <row r="6" spans="1:11" ht="14.25" customHeight="1" x14ac:dyDescent="0.2">
      <c r="A6" s="464"/>
      <c r="B6" s="465"/>
      <c r="C6" s="466"/>
      <c r="D6" s="466"/>
      <c r="E6" s="466"/>
      <c r="F6" s="466"/>
      <c r="G6" s="466"/>
      <c r="H6" s="466"/>
      <c r="I6" s="466"/>
      <c r="J6" s="466"/>
      <c r="K6" s="467"/>
    </row>
    <row r="7" spans="1:11" ht="18" customHeight="1" x14ac:dyDescent="0.25">
      <c r="A7" s="468"/>
      <c r="B7" s="617" t="s">
        <v>133</v>
      </c>
      <c r="C7" s="617"/>
      <c r="D7" s="617"/>
      <c r="E7" s="617"/>
      <c r="F7" s="617"/>
      <c r="G7" s="617"/>
      <c r="H7" s="617"/>
      <c r="I7" s="617"/>
      <c r="J7" s="617"/>
      <c r="K7" s="453"/>
    </row>
    <row r="8" spans="1:11" ht="14.25" customHeight="1" x14ac:dyDescent="0.2">
      <c r="A8" s="464"/>
      <c r="B8" s="618" t="s">
        <v>3134</v>
      </c>
      <c r="C8" s="619"/>
      <c r="D8" s="619"/>
      <c r="E8" s="619"/>
      <c r="F8" s="619"/>
      <c r="G8" s="619"/>
      <c r="H8" s="619"/>
      <c r="I8" s="619"/>
      <c r="J8" s="619"/>
      <c r="K8" s="467"/>
    </row>
    <row r="9" spans="1:11" ht="14.25" customHeight="1" x14ac:dyDescent="0.2">
      <c r="A9" s="464"/>
      <c r="B9" s="618"/>
      <c r="C9" s="619"/>
      <c r="D9" s="619"/>
      <c r="E9" s="619"/>
      <c r="F9" s="619"/>
      <c r="G9" s="619"/>
      <c r="H9" s="619"/>
      <c r="I9" s="619"/>
      <c r="J9" s="619"/>
      <c r="K9" s="467"/>
    </row>
    <row r="10" spans="1:11" ht="13.9" customHeight="1" x14ac:dyDescent="0.2">
      <c r="A10" s="464"/>
      <c r="B10" s="620"/>
      <c r="C10" s="619"/>
      <c r="D10" s="619"/>
      <c r="E10" s="619"/>
      <c r="F10" s="619"/>
      <c r="G10" s="619"/>
      <c r="H10" s="619"/>
      <c r="I10" s="619"/>
      <c r="J10" s="619"/>
      <c r="K10" s="467"/>
    </row>
    <row r="11" spans="1:11" ht="14.25" customHeight="1" x14ac:dyDescent="0.25">
      <c r="A11" s="468"/>
      <c r="B11" s="619"/>
      <c r="C11" s="619"/>
      <c r="D11" s="619"/>
      <c r="E11" s="619"/>
      <c r="F11" s="619"/>
      <c r="G11" s="619"/>
      <c r="H11" s="619"/>
      <c r="I11" s="619"/>
      <c r="J11" s="619"/>
      <c r="K11" s="453"/>
    </row>
    <row r="12" spans="1:11" ht="14.25" customHeight="1" x14ac:dyDescent="0.25">
      <c r="A12" s="468"/>
      <c r="B12" s="230"/>
      <c r="C12" s="230"/>
      <c r="D12" s="230"/>
      <c r="E12" s="230"/>
      <c r="F12" s="230"/>
      <c r="G12" s="230"/>
      <c r="H12" s="230"/>
      <c r="I12" s="230"/>
      <c r="J12" s="230"/>
      <c r="K12" s="453"/>
    </row>
    <row r="13" spans="1:11" ht="13.5" customHeight="1" x14ac:dyDescent="0.25">
      <c r="A13" s="468"/>
      <c r="B13" s="230"/>
      <c r="C13" s="230"/>
      <c r="D13" s="230"/>
      <c r="E13" s="230"/>
      <c r="F13" s="230"/>
      <c r="G13" s="230"/>
      <c r="H13" s="230"/>
      <c r="I13" s="230"/>
      <c r="J13" s="230"/>
      <c r="K13" s="453"/>
    </row>
    <row r="14" spans="1:11" ht="18" customHeight="1" x14ac:dyDescent="0.25">
      <c r="A14" s="468"/>
      <c r="B14" s="617" t="s">
        <v>130</v>
      </c>
      <c r="C14" s="617"/>
      <c r="D14" s="617"/>
      <c r="E14" s="617"/>
      <c r="F14" s="617"/>
      <c r="G14" s="617"/>
      <c r="H14" s="617"/>
      <c r="I14" s="617"/>
      <c r="J14" s="617"/>
      <c r="K14" s="453"/>
    </row>
    <row r="15" spans="1:11" ht="13.15" customHeight="1" x14ac:dyDescent="0.2">
      <c r="A15" s="616"/>
      <c r="B15" s="614" t="s">
        <v>3135</v>
      </c>
      <c r="C15" s="614"/>
      <c r="D15" s="614"/>
      <c r="E15" s="614"/>
      <c r="F15" s="614"/>
      <c r="G15" s="614"/>
      <c r="H15" s="614"/>
      <c r="I15" s="614"/>
      <c r="J15" s="614"/>
      <c r="K15" s="244"/>
    </row>
    <row r="16" spans="1:11" ht="13.5" customHeight="1" x14ac:dyDescent="0.2">
      <c r="A16" s="613"/>
      <c r="B16" s="614"/>
      <c r="C16" s="614"/>
      <c r="D16" s="614"/>
      <c r="E16" s="614"/>
      <c r="F16" s="614"/>
      <c r="G16" s="614"/>
      <c r="H16" s="614"/>
      <c r="I16" s="614"/>
      <c r="J16" s="614"/>
      <c r="K16" s="244"/>
    </row>
    <row r="17" spans="1:11" ht="13.5" customHeight="1" x14ac:dyDescent="0.2">
      <c r="A17" s="613"/>
      <c r="B17" s="614"/>
      <c r="C17" s="614"/>
      <c r="D17" s="614"/>
      <c r="E17" s="614"/>
      <c r="F17" s="614"/>
      <c r="G17" s="614"/>
      <c r="H17" s="614"/>
      <c r="I17" s="614"/>
      <c r="J17" s="614"/>
      <c r="K17" s="244"/>
    </row>
    <row r="18" spans="1:11" ht="13.5" customHeight="1" x14ac:dyDescent="0.2">
      <c r="A18" s="613"/>
      <c r="B18" s="614"/>
      <c r="C18" s="614"/>
      <c r="D18" s="614"/>
      <c r="E18" s="614"/>
      <c r="F18" s="614"/>
      <c r="G18" s="614"/>
      <c r="H18" s="614"/>
      <c r="I18" s="614"/>
      <c r="J18" s="614"/>
      <c r="K18" s="244"/>
    </row>
    <row r="19" spans="1:11" ht="13.5" customHeight="1" x14ac:dyDescent="0.2">
      <c r="A19" s="613"/>
      <c r="B19" s="614"/>
      <c r="C19" s="614"/>
      <c r="D19" s="614"/>
      <c r="E19" s="614"/>
      <c r="F19" s="614"/>
      <c r="G19" s="614"/>
      <c r="H19" s="614"/>
      <c r="I19" s="614"/>
      <c r="J19" s="614"/>
      <c r="K19" s="244"/>
    </row>
    <row r="20" spans="1:11" ht="13.15" customHeight="1" x14ac:dyDescent="0.25">
      <c r="A20" s="482"/>
      <c r="B20" s="614"/>
      <c r="C20" s="614"/>
      <c r="D20" s="614"/>
      <c r="E20" s="614"/>
      <c r="F20" s="614"/>
      <c r="G20" s="614"/>
      <c r="H20" s="614"/>
      <c r="I20" s="614"/>
      <c r="J20" s="614"/>
      <c r="K20" s="453"/>
    </row>
    <row r="21" spans="1:11" ht="13.5" customHeight="1" x14ac:dyDescent="0.2">
      <c r="A21" s="616"/>
      <c r="B21" s="614"/>
      <c r="C21" s="614"/>
      <c r="D21" s="614"/>
      <c r="E21" s="614"/>
      <c r="F21" s="614"/>
      <c r="G21" s="614"/>
      <c r="H21" s="614"/>
      <c r="I21" s="614"/>
      <c r="J21" s="614"/>
      <c r="K21" s="244"/>
    </row>
    <row r="22" spans="1:11" ht="13.15" customHeight="1" x14ac:dyDescent="0.2">
      <c r="A22" s="616"/>
      <c r="B22" s="614"/>
      <c r="C22" s="614"/>
      <c r="D22" s="614"/>
      <c r="E22" s="614"/>
      <c r="F22" s="614"/>
      <c r="G22" s="614"/>
      <c r="H22" s="614"/>
      <c r="I22" s="614"/>
      <c r="J22" s="614"/>
      <c r="K22" s="244"/>
    </row>
    <row r="23" spans="1:11" ht="13.5" customHeight="1" x14ac:dyDescent="0.2">
      <c r="A23" s="613"/>
      <c r="B23" s="614"/>
      <c r="C23" s="614"/>
      <c r="D23" s="614"/>
      <c r="E23" s="614"/>
      <c r="F23" s="614"/>
      <c r="G23" s="614"/>
      <c r="H23" s="614"/>
      <c r="I23" s="614"/>
      <c r="J23" s="614"/>
      <c r="K23" s="244"/>
    </row>
    <row r="24" spans="1:11" ht="13.15" customHeight="1" x14ac:dyDescent="0.25">
      <c r="A24" s="482"/>
      <c r="B24" s="614"/>
      <c r="C24" s="614"/>
      <c r="D24" s="614"/>
      <c r="E24" s="614"/>
      <c r="F24" s="614"/>
      <c r="G24" s="614"/>
      <c r="H24" s="614"/>
      <c r="I24" s="614"/>
      <c r="J24" s="614"/>
      <c r="K24" s="453"/>
    </row>
    <row r="25" spans="1:11" ht="13.9" customHeight="1" x14ac:dyDescent="0.2">
      <c r="A25" s="616"/>
      <c r="B25" s="614"/>
      <c r="C25" s="614"/>
      <c r="D25" s="614"/>
      <c r="E25" s="614"/>
      <c r="F25" s="614"/>
      <c r="G25" s="614"/>
      <c r="H25" s="614"/>
      <c r="I25" s="614"/>
      <c r="J25" s="614"/>
      <c r="K25" s="244"/>
    </row>
    <row r="26" spans="1:11" ht="13.15" customHeight="1" x14ac:dyDescent="0.2">
      <c r="A26" s="613"/>
      <c r="B26" s="614"/>
      <c r="C26" s="614"/>
      <c r="D26" s="614"/>
      <c r="E26" s="614"/>
      <c r="F26" s="614"/>
      <c r="G26" s="614"/>
      <c r="H26" s="614"/>
      <c r="I26" s="614"/>
      <c r="J26" s="614"/>
      <c r="K26" s="244"/>
    </row>
    <row r="27" spans="1:11" ht="13.5" customHeight="1" x14ac:dyDescent="0.2">
      <c r="A27" s="613"/>
      <c r="B27" s="614"/>
      <c r="C27" s="614"/>
      <c r="D27" s="614"/>
      <c r="E27" s="614"/>
      <c r="F27" s="614"/>
      <c r="G27" s="614"/>
      <c r="H27" s="614"/>
      <c r="I27" s="614"/>
      <c r="J27" s="614"/>
      <c r="K27" s="244"/>
    </row>
    <row r="28" spans="1:11" ht="13.5" customHeight="1" x14ac:dyDescent="0.2">
      <c r="A28" s="613"/>
      <c r="B28" s="614"/>
      <c r="C28" s="614"/>
      <c r="D28" s="614"/>
      <c r="E28" s="614"/>
      <c r="F28" s="614"/>
      <c r="G28" s="614"/>
      <c r="H28" s="614"/>
      <c r="I28" s="614"/>
      <c r="J28" s="614"/>
      <c r="K28" s="244"/>
    </row>
    <row r="29" spans="1:11" ht="13.5" customHeight="1" x14ac:dyDescent="0.2">
      <c r="A29" s="613"/>
      <c r="B29" s="614"/>
      <c r="C29" s="614"/>
      <c r="D29" s="614"/>
      <c r="E29" s="614"/>
      <c r="F29" s="614"/>
      <c r="G29" s="614"/>
      <c r="H29" s="614"/>
      <c r="I29" s="614"/>
      <c r="J29" s="614"/>
      <c r="K29" s="244"/>
    </row>
    <row r="30" spans="1:11" ht="13.5" customHeight="1" x14ac:dyDescent="0.2">
      <c r="A30" s="613"/>
      <c r="B30" s="614"/>
      <c r="C30" s="614"/>
      <c r="D30" s="614"/>
      <c r="E30" s="614"/>
      <c r="F30" s="614"/>
      <c r="G30" s="614"/>
      <c r="H30" s="614"/>
      <c r="I30" s="614"/>
      <c r="J30" s="614"/>
      <c r="K30" s="244"/>
    </row>
    <row r="31" spans="1:11" ht="13.5" customHeight="1" x14ac:dyDescent="0.25">
      <c r="A31" s="482"/>
      <c r="B31" s="614"/>
      <c r="C31" s="614"/>
      <c r="D31" s="614"/>
      <c r="E31" s="614"/>
      <c r="F31" s="614"/>
      <c r="G31" s="614"/>
      <c r="H31" s="614"/>
      <c r="I31" s="614"/>
      <c r="J31" s="614"/>
      <c r="K31" s="453"/>
    </row>
    <row r="32" spans="1:11" ht="13.5" customHeight="1" x14ac:dyDescent="0.2">
      <c r="A32" s="476"/>
      <c r="B32" s="614"/>
      <c r="C32" s="614"/>
      <c r="D32" s="614"/>
      <c r="E32" s="614"/>
      <c r="F32" s="614"/>
      <c r="G32" s="614"/>
      <c r="H32" s="614"/>
      <c r="I32" s="614"/>
      <c r="J32" s="614"/>
      <c r="K32" s="244"/>
    </row>
    <row r="33" spans="1:11" ht="13.5" customHeight="1" x14ac:dyDescent="0.25">
      <c r="A33" s="482"/>
      <c r="B33" s="614"/>
      <c r="C33" s="614"/>
      <c r="D33" s="614"/>
      <c r="E33" s="614"/>
      <c r="F33" s="614"/>
      <c r="G33" s="614"/>
      <c r="H33" s="614"/>
      <c r="I33" s="614"/>
      <c r="J33" s="614"/>
      <c r="K33" s="453"/>
    </row>
    <row r="34" spans="1:11" ht="13.5" customHeight="1" x14ac:dyDescent="0.2">
      <c r="A34" s="616"/>
      <c r="B34" s="614"/>
      <c r="C34" s="614"/>
      <c r="D34" s="614"/>
      <c r="E34" s="614"/>
      <c r="F34" s="614"/>
      <c r="G34" s="614"/>
      <c r="H34" s="614"/>
      <c r="I34" s="614"/>
      <c r="J34" s="614"/>
      <c r="K34" s="244"/>
    </row>
    <row r="35" spans="1:11" ht="13.5" customHeight="1" x14ac:dyDescent="0.2">
      <c r="A35" s="616"/>
      <c r="B35" s="614"/>
      <c r="C35" s="614"/>
      <c r="D35" s="614"/>
      <c r="E35" s="614"/>
      <c r="F35" s="614"/>
      <c r="G35" s="614"/>
      <c r="H35" s="614"/>
      <c r="I35" s="614"/>
      <c r="J35" s="614"/>
      <c r="K35" s="244"/>
    </row>
    <row r="36" spans="1:11" ht="13.5" customHeight="1" x14ac:dyDescent="0.2">
      <c r="A36" s="613"/>
      <c r="B36" s="614"/>
      <c r="C36" s="614"/>
      <c r="D36" s="614"/>
      <c r="E36" s="614"/>
      <c r="F36" s="614"/>
      <c r="G36" s="614"/>
      <c r="H36" s="614"/>
      <c r="I36" s="614"/>
      <c r="J36" s="614"/>
      <c r="K36" s="244"/>
    </row>
    <row r="37" spans="1:11" ht="13.5" customHeight="1" x14ac:dyDescent="0.2">
      <c r="A37" s="613"/>
      <c r="B37" s="614"/>
      <c r="C37" s="614"/>
      <c r="D37" s="614"/>
      <c r="E37" s="614"/>
      <c r="F37" s="614"/>
      <c r="G37" s="614"/>
      <c r="H37" s="614"/>
      <c r="I37" s="614"/>
      <c r="J37" s="614"/>
      <c r="K37" s="244"/>
    </row>
    <row r="38" spans="1:11" ht="13.5" customHeight="1" x14ac:dyDescent="0.2">
      <c r="A38" s="613"/>
      <c r="B38" s="614"/>
      <c r="C38" s="614"/>
      <c r="D38" s="614"/>
      <c r="E38" s="614"/>
      <c r="F38" s="614"/>
      <c r="G38" s="614"/>
      <c r="H38" s="614"/>
      <c r="I38" s="614"/>
      <c r="J38" s="614"/>
      <c r="K38" s="244"/>
    </row>
    <row r="39" spans="1:11" ht="13.5" customHeight="1" x14ac:dyDescent="0.2">
      <c r="A39" s="613"/>
      <c r="B39" s="614"/>
      <c r="C39" s="614"/>
      <c r="D39" s="614"/>
      <c r="E39" s="614"/>
      <c r="F39" s="614"/>
      <c r="G39" s="614"/>
      <c r="H39" s="614"/>
      <c r="I39" s="614"/>
      <c r="J39" s="614"/>
      <c r="K39" s="244"/>
    </row>
    <row r="40" spans="1:11" ht="13.5" customHeight="1" x14ac:dyDescent="0.2">
      <c r="A40" s="613"/>
      <c r="B40" s="614"/>
      <c r="C40" s="614"/>
      <c r="D40" s="614"/>
      <c r="E40" s="614"/>
      <c r="F40" s="614"/>
      <c r="G40" s="614"/>
      <c r="H40" s="614"/>
      <c r="I40" s="614"/>
      <c r="J40" s="614"/>
      <c r="K40" s="244"/>
    </row>
    <row r="41" spans="1:11" ht="13.5" customHeight="1" x14ac:dyDescent="0.2">
      <c r="A41" s="464"/>
      <c r="B41" s="614"/>
      <c r="C41" s="614"/>
      <c r="D41" s="614"/>
      <c r="E41" s="614"/>
      <c r="F41" s="614"/>
      <c r="G41" s="614"/>
      <c r="H41" s="614"/>
      <c r="I41" s="614"/>
      <c r="J41" s="614"/>
      <c r="K41" s="244"/>
    </row>
    <row r="42" spans="1:11" ht="13.5" customHeight="1" x14ac:dyDescent="0.2">
      <c r="A42" s="464"/>
      <c r="B42" s="473"/>
      <c r="C42" s="473"/>
      <c r="D42" s="473"/>
      <c r="E42" s="473"/>
      <c r="F42" s="473"/>
      <c r="G42" s="473"/>
      <c r="H42" s="473"/>
      <c r="I42" s="473"/>
      <c r="J42" s="473"/>
      <c r="K42" s="244"/>
    </row>
    <row r="43" spans="1:11" ht="13.5" customHeight="1" x14ac:dyDescent="0.25">
      <c r="A43" s="471"/>
      <c r="B43" s="473"/>
      <c r="C43" s="473"/>
      <c r="D43" s="473"/>
      <c r="E43" s="473"/>
      <c r="F43" s="473"/>
      <c r="G43" s="473"/>
      <c r="H43" s="473"/>
      <c r="I43" s="473"/>
      <c r="J43" s="473"/>
      <c r="K43" s="442"/>
    </row>
    <row r="44" spans="1:11" ht="18" customHeight="1" x14ac:dyDescent="0.25">
      <c r="A44" s="471"/>
      <c r="B44" s="617" t="s">
        <v>131</v>
      </c>
      <c r="C44" s="617"/>
      <c r="D44" s="617"/>
      <c r="E44" s="617"/>
      <c r="F44" s="617"/>
      <c r="G44" s="617"/>
      <c r="H44" s="617"/>
      <c r="I44" s="617"/>
      <c r="J44" s="617"/>
      <c r="K44" s="442"/>
    </row>
    <row r="45" spans="1:11" ht="13.5" customHeight="1" x14ac:dyDescent="0.2">
      <c r="A45" s="612"/>
      <c r="B45" s="614" t="s">
        <v>3136</v>
      </c>
      <c r="C45" s="615"/>
      <c r="D45" s="615"/>
      <c r="E45" s="615"/>
      <c r="F45" s="615"/>
      <c r="G45" s="615"/>
      <c r="H45" s="615"/>
      <c r="I45" s="615"/>
      <c r="J45" s="615"/>
      <c r="K45" s="244"/>
    </row>
    <row r="46" spans="1:11" ht="13.5" customHeight="1" x14ac:dyDescent="0.2">
      <c r="A46" s="612"/>
      <c r="B46" s="614"/>
      <c r="C46" s="615"/>
      <c r="D46" s="615"/>
      <c r="E46" s="615"/>
      <c r="F46" s="615"/>
      <c r="G46" s="615"/>
      <c r="H46" s="615"/>
      <c r="I46" s="615"/>
      <c r="J46" s="615"/>
      <c r="K46" s="244"/>
    </row>
    <row r="47" spans="1:11" ht="13.5" customHeight="1" x14ac:dyDescent="0.2">
      <c r="A47" s="612"/>
      <c r="B47" s="614"/>
      <c r="C47" s="615"/>
      <c r="D47" s="615"/>
      <c r="E47" s="615"/>
      <c r="F47" s="615"/>
      <c r="G47" s="615"/>
      <c r="H47" s="615"/>
      <c r="I47" s="615"/>
      <c r="J47" s="615"/>
      <c r="K47" s="244"/>
    </row>
    <row r="48" spans="1:11" ht="13.5" customHeight="1" x14ac:dyDescent="0.2">
      <c r="A48" s="612"/>
      <c r="B48" s="614"/>
      <c r="C48" s="615"/>
      <c r="D48" s="615"/>
      <c r="E48" s="615"/>
      <c r="F48" s="615"/>
      <c r="G48" s="615"/>
      <c r="H48" s="615"/>
      <c r="I48" s="615"/>
      <c r="J48" s="615"/>
      <c r="K48" s="244"/>
    </row>
    <row r="49" spans="1:11" ht="13.5" customHeight="1" x14ac:dyDescent="0.2">
      <c r="A49" s="612"/>
      <c r="B49" s="614"/>
      <c r="C49" s="615"/>
      <c r="D49" s="615"/>
      <c r="E49" s="615"/>
      <c r="F49" s="615"/>
      <c r="G49" s="615"/>
      <c r="H49" s="615"/>
      <c r="I49" s="615"/>
      <c r="J49" s="615"/>
      <c r="K49" s="244"/>
    </row>
    <row r="50" spans="1:11" ht="13.5" customHeight="1" x14ac:dyDescent="0.2">
      <c r="A50" s="612"/>
      <c r="B50" s="614"/>
      <c r="C50" s="615"/>
      <c r="D50" s="615"/>
      <c r="E50" s="615"/>
      <c r="F50" s="615"/>
      <c r="G50" s="615"/>
      <c r="H50" s="615"/>
      <c r="I50" s="615"/>
      <c r="J50" s="615"/>
      <c r="K50" s="244"/>
    </row>
    <row r="51" spans="1:11" ht="13.5" customHeight="1" x14ac:dyDescent="0.2">
      <c r="A51" s="612"/>
      <c r="B51" s="614"/>
      <c r="C51" s="615"/>
      <c r="D51" s="615"/>
      <c r="E51" s="615"/>
      <c r="F51" s="615"/>
      <c r="G51" s="615"/>
      <c r="H51" s="615"/>
      <c r="I51" s="615"/>
      <c r="J51" s="615"/>
      <c r="K51" s="244"/>
    </row>
    <row r="52" spans="1:11" ht="13.5" customHeight="1" x14ac:dyDescent="0.2">
      <c r="A52" s="612"/>
      <c r="B52" s="614"/>
      <c r="C52" s="615"/>
      <c r="D52" s="615"/>
      <c r="E52" s="615"/>
      <c r="F52" s="615"/>
      <c r="G52" s="615"/>
      <c r="H52" s="615"/>
      <c r="I52" s="615"/>
      <c r="J52" s="615"/>
      <c r="K52" s="244"/>
    </row>
    <row r="53" spans="1:11" ht="13.5" customHeight="1" x14ac:dyDescent="0.2">
      <c r="A53" s="613"/>
      <c r="B53" s="614"/>
      <c r="C53" s="615"/>
      <c r="D53" s="615"/>
      <c r="E53" s="615"/>
      <c r="F53" s="615"/>
      <c r="G53" s="615"/>
      <c r="H53" s="615"/>
      <c r="I53" s="615"/>
      <c r="J53" s="615"/>
      <c r="K53" s="244"/>
    </row>
    <row r="54" spans="1:11" ht="13.5" customHeight="1" x14ac:dyDescent="0.2">
      <c r="A54" s="613"/>
      <c r="B54" s="614"/>
      <c r="C54" s="615"/>
      <c r="D54" s="615"/>
      <c r="E54" s="615"/>
      <c r="F54" s="615"/>
      <c r="G54" s="615"/>
      <c r="H54" s="615"/>
      <c r="I54" s="615"/>
      <c r="J54" s="615"/>
      <c r="K54" s="244"/>
    </row>
    <row r="55" spans="1:11" ht="13.5" customHeight="1" x14ac:dyDescent="0.25">
      <c r="A55" s="482"/>
      <c r="B55" s="615"/>
      <c r="C55" s="615"/>
      <c r="D55" s="615"/>
      <c r="E55" s="615"/>
      <c r="F55" s="615"/>
      <c r="G55" s="615"/>
      <c r="H55" s="615"/>
      <c r="I55" s="615"/>
      <c r="J55" s="615"/>
      <c r="K55" s="453"/>
    </row>
    <row r="56" spans="1:11" ht="13.5" customHeight="1" x14ac:dyDescent="0.25">
      <c r="A56" s="482"/>
      <c r="B56" s="474"/>
      <c r="C56" s="474"/>
      <c r="D56" s="474"/>
      <c r="E56" s="474"/>
      <c r="F56" s="474"/>
      <c r="G56" s="474"/>
      <c r="H56" s="474"/>
      <c r="I56" s="474"/>
      <c r="J56" s="474"/>
      <c r="K56" s="453"/>
    </row>
    <row r="57" spans="1:11" ht="13.5" customHeight="1" x14ac:dyDescent="0.25">
      <c r="A57" s="482"/>
      <c r="B57" s="474"/>
      <c r="C57" s="474"/>
      <c r="D57" s="474"/>
      <c r="E57" s="474"/>
      <c r="F57" s="474"/>
      <c r="G57" s="474"/>
      <c r="H57" s="474"/>
      <c r="I57" s="474"/>
      <c r="J57" s="474"/>
      <c r="K57" s="453"/>
    </row>
    <row r="58" spans="1:11" ht="12.75" customHeight="1" thickBot="1" x14ac:dyDescent="0.25">
      <c r="A58" s="478"/>
      <c r="B58" s="480"/>
      <c r="C58" s="480"/>
      <c r="D58" s="480"/>
      <c r="E58" s="480"/>
      <c r="F58" s="480"/>
      <c r="G58" s="480"/>
      <c r="H58" s="480"/>
      <c r="I58" s="480"/>
      <c r="J58" s="480"/>
      <c r="K58" s="483"/>
    </row>
  </sheetData>
  <sheetProtection algorithmName="SHA-512" hashValue="hLmqDx4bnyVePmb2LjQaJPGumh93QZD6J9FF73ytM3MgOVjq895bnrz2Qb3sn2ABYu4bcVWOt8KE+RBsFFtbpw==" saltValue="ch6vnXYDCFwsa6DnXUHChA==" spinCount="100000" sheet="1" objects="1" scenarios="1"/>
  <mergeCells count="15">
    <mergeCell ref="B8:J11"/>
    <mergeCell ref="B14:J14"/>
    <mergeCell ref="A1:K1"/>
    <mergeCell ref="A3:A4"/>
    <mergeCell ref="B3:J3"/>
    <mergeCell ref="B4:J4"/>
    <mergeCell ref="B7:J7"/>
    <mergeCell ref="A45:A54"/>
    <mergeCell ref="B45:J55"/>
    <mergeCell ref="A25:A30"/>
    <mergeCell ref="B15:J41"/>
    <mergeCell ref="B44:J44"/>
    <mergeCell ref="A15:A19"/>
    <mergeCell ref="A21:A23"/>
    <mergeCell ref="A34:A40"/>
  </mergeCells>
  <printOptions horizontalCentered="1"/>
  <pageMargins left="0.7" right="0.7" top="0.75" bottom="0.75" header="0.3" footer="0.3"/>
  <pageSetup scale="89" orientation="portrait" r:id="rId1"/>
  <headerFooter alignWithMargins="0">
    <oddFooter>&amp;L&amp;"-,Regular"&amp;11
Railroad Industry (CA07)&amp;C&amp;"-,Regular"&amp;11 1&amp;R&amp;"-,Regular"&amp;11
Revised 12/2023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0660-18FE-48A6-A0C7-F3286C1A71AC}">
  <dimension ref="A1:N68"/>
  <sheetViews>
    <sheetView view="pageLayout" zoomScaleNormal="100" workbookViewId="0">
      <selection sqref="A1:K1"/>
    </sheetView>
  </sheetViews>
  <sheetFormatPr defaultColWidth="3.5703125" defaultRowHeight="12.75" x14ac:dyDescent="0.2"/>
  <cols>
    <col min="1" max="1" width="2.28515625" style="1" customWidth="1"/>
    <col min="2" max="2" width="9.85546875" style="3" customWidth="1"/>
    <col min="3" max="3" width="11" style="1" customWidth="1"/>
    <col min="4" max="5" width="10.85546875" style="1" customWidth="1"/>
    <col min="6" max="6" width="12.5703125" style="1" customWidth="1"/>
    <col min="7" max="9" width="10.85546875" style="1" customWidth="1"/>
    <col min="10" max="10" width="10" style="1" customWidth="1"/>
    <col min="11" max="11" width="2.28515625" style="1" customWidth="1"/>
    <col min="12" max="24" width="9.140625" style="1" customWidth="1"/>
    <col min="25" max="32" width="7.7109375" style="1" customWidth="1"/>
    <col min="33" max="16384" width="3.5703125" style="1"/>
  </cols>
  <sheetData>
    <row r="1" spans="1:11" s="14" customFormat="1" ht="28.7" customHeight="1" thickBot="1" x14ac:dyDescent="0.35">
      <c r="A1" s="629" t="s">
        <v>60</v>
      </c>
      <c r="B1" s="610"/>
      <c r="C1" s="610"/>
      <c r="D1" s="610"/>
      <c r="E1" s="610"/>
      <c r="F1" s="610"/>
      <c r="G1" s="610"/>
      <c r="H1" s="610"/>
      <c r="I1" s="610"/>
      <c r="J1" s="610"/>
      <c r="K1" s="630"/>
    </row>
    <row r="2" spans="1:11" s="4" customFormat="1" ht="12.75" customHeight="1" x14ac:dyDescent="0.25">
      <c r="A2" s="439"/>
      <c r="B2" s="440"/>
      <c r="C2" s="440"/>
      <c r="D2" s="440"/>
      <c r="E2" s="440"/>
      <c r="F2" s="440"/>
      <c r="G2" s="440"/>
      <c r="H2" s="440"/>
      <c r="I2" s="440"/>
      <c r="J2" s="440"/>
      <c r="K2" s="441"/>
    </row>
    <row r="3" spans="1:11" s="4" customFormat="1" ht="13.9" customHeight="1" x14ac:dyDescent="0.25">
      <c r="A3" s="439"/>
      <c r="B3" s="634" t="s">
        <v>3116</v>
      </c>
      <c r="C3" s="634"/>
      <c r="D3" s="634"/>
      <c r="E3" s="634"/>
      <c r="F3" s="634"/>
      <c r="G3" s="634"/>
      <c r="H3" s="634"/>
      <c r="I3" s="634"/>
      <c r="J3" s="634"/>
      <c r="K3" s="442"/>
    </row>
    <row r="4" spans="1:11" s="4" customFormat="1" ht="13.15" customHeight="1" x14ac:dyDescent="0.25">
      <c r="A4" s="439"/>
      <c r="B4" s="634"/>
      <c r="C4" s="634"/>
      <c r="D4" s="634"/>
      <c r="E4" s="634"/>
      <c r="F4" s="634"/>
      <c r="G4" s="634"/>
      <c r="H4" s="634"/>
      <c r="I4" s="634"/>
      <c r="J4" s="634"/>
      <c r="K4" s="442"/>
    </row>
    <row r="5" spans="1:11" s="4" customFormat="1" ht="13.15" customHeight="1" x14ac:dyDescent="0.25">
      <c r="A5" s="439"/>
      <c r="B5" s="631" t="s">
        <v>3164</v>
      </c>
      <c r="C5" s="631"/>
      <c r="D5" s="631"/>
      <c r="E5" s="631"/>
      <c r="F5" s="631"/>
      <c r="G5" s="631"/>
      <c r="H5" s="631"/>
      <c r="I5" s="631"/>
      <c r="J5" s="631"/>
      <c r="K5" s="443"/>
    </row>
    <row r="6" spans="1:11" s="4" customFormat="1" ht="13.15" customHeight="1" x14ac:dyDescent="0.25">
      <c r="A6" s="439"/>
      <c r="B6" s="631"/>
      <c r="C6" s="631"/>
      <c r="D6" s="631"/>
      <c r="E6" s="631"/>
      <c r="F6" s="631"/>
      <c r="G6" s="631"/>
      <c r="H6" s="631"/>
      <c r="I6" s="631"/>
      <c r="J6" s="631"/>
      <c r="K6" s="443"/>
    </row>
    <row r="7" spans="1:11" s="4" customFormat="1" ht="13.15" customHeight="1" x14ac:dyDescent="0.25">
      <c r="A7" s="439"/>
      <c r="B7" s="631"/>
      <c r="C7" s="631"/>
      <c r="D7" s="631"/>
      <c r="E7" s="631"/>
      <c r="F7" s="631"/>
      <c r="G7" s="631"/>
      <c r="H7" s="631"/>
      <c r="I7" s="631"/>
      <c r="J7" s="631"/>
      <c r="K7" s="443"/>
    </row>
    <row r="8" spans="1:11" s="4" customFormat="1" ht="13.15" customHeight="1" x14ac:dyDescent="0.25">
      <c r="A8" s="439"/>
      <c r="B8" s="631"/>
      <c r="C8" s="631"/>
      <c r="D8" s="631"/>
      <c r="E8" s="631"/>
      <c r="F8" s="631"/>
      <c r="G8" s="631"/>
      <c r="H8" s="631"/>
      <c r="I8" s="631"/>
      <c r="J8" s="631"/>
      <c r="K8" s="443"/>
    </row>
    <row r="9" spans="1:11" s="4" customFormat="1" ht="13.15" customHeight="1" x14ac:dyDescent="0.25">
      <c r="A9" s="439"/>
      <c r="B9" s="631"/>
      <c r="C9" s="631"/>
      <c r="D9" s="631"/>
      <c r="E9" s="631"/>
      <c r="F9" s="631"/>
      <c r="G9" s="631"/>
      <c r="H9" s="631"/>
      <c r="I9" s="631"/>
      <c r="J9" s="631"/>
      <c r="K9" s="443"/>
    </row>
    <row r="10" spans="1:11" s="4" customFormat="1" ht="13.15" customHeight="1" x14ac:dyDescent="0.25">
      <c r="A10" s="439"/>
      <c r="B10" s="631"/>
      <c r="C10" s="631"/>
      <c r="D10" s="631"/>
      <c r="E10" s="631"/>
      <c r="F10" s="631"/>
      <c r="G10" s="631"/>
      <c r="H10" s="631"/>
      <c r="I10" s="631"/>
      <c r="J10" s="631"/>
      <c r="K10" s="443"/>
    </row>
    <row r="11" spans="1:11" s="4" customFormat="1" ht="13.15" customHeight="1" x14ac:dyDescent="0.25">
      <c r="A11" s="439"/>
      <c r="B11" s="631"/>
      <c r="C11" s="631"/>
      <c r="D11" s="631"/>
      <c r="E11" s="631"/>
      <c r="F11" s="631"/>
      <c r="G11" s="631"/>
      <c r="H11" s="631"/>
      <c r="I11" s="631"/>
      <c r="J11" s="631"/>
      <c r="K11" s="443"/>
    </row>
    <row r="12" spans="1:11" s="4" customFormat="1" ht="13.15" customHeight="1" x14ac:dyDescent="0.25">
      <c r="A12" s="439"/>
      <c r="B12" s="632" t="s">
        <v>3117</v>
      </c>
      <c r="C12" s="632"/>
      <c r="D12" s="632"/>
      <c r="E12" s="632"/>
      <c r="F12" s="632"/>
      <c r="G12" s="632"/>
      <c r="H12" s="632"/>
      <c r="I12" s="632"/>
      <c r="J12" s="632"/>
      <c r="K12" s="443"/>
    </row>
    <row r="13" spans="1:11" s="4" customFormat="1" ht="13.15" customHeight="1" x14ac:dyDescent="0.25">
      <c r="A13" s="439"/>
      <c r="B13" s="632"/>
      <c r="C13" s="632"/>
      <c r="D13" s="632"/>
      <c r="E13" s="632"/>
      <c r="F13" s="632"/>
      <c r="G13" s="632"/>
      <c r="H13" s="632"/>
      <c r="I13" s="632"/>
      <c r="J13" s="632"/>
      <c r="K13" s="443"/>
    </row>
    <row r="14" spans="1:11" s="4" customFormat="1" ht="13.15" customHeight="1" x14ac:dyDescent="0.25">
      <c r="A14" s="439"/>
      <c r="B14" s="510"/>
      <c r="C14" s="510"/>
      <c r="D14" s="510"/>
      <c r="E14" s="510"/>
      <c r="F14" s="510"/>
      <c r="G14" s="510"/>
      <c r="H14" s="510"/>
      <c r="I14" s="510"/>
      <c r="J14" s="510"/>
      <c r="K14" s="443"/>
    </row>
    <row r="15" spans="1:11" s="4" customFormat="1" ht="13.15" customHeight="1" x14ac:dyDescent="0.25">
      <c r="A15" s="439"/>
      <c r="B15" s="512"/>
      <c r="C15" s="512"/>
      <c r="D15" s="512"/>
      <c r="E15" s="512"/>
      <c r="F15" s="512"/>
      <c r="G15" s="512"/>
      <c r="H15" s="512"/>
      <c r="I15" s="512"/>
      <c r="J15" s="512"/>
      <c r="K15" s="443"/>
    </row>
    <row r="16" spans="1:11" s="4" customFormat="1" ht="13.15" customHeight="1" x14ac:dyDescent="0.25">
      <c r="A16" s="439"/>
      <c r="B16" s="633" t="s">
        <v>3173</v>
      </c>
      <c r="C16" s="633"/>
      <c r="D16" s="633"/>
      <c r="E16" s="633"/>
      <c r="F16" s="633"/>
      <c r="G16" s="633"/>
      <c r="H16" s="633"/>
      <c r="I16" s="633"/>
      <c r="J16" s="633"/>
      <c r="K16" s="443"/>
    </row>
    <row r="17" spans="1:14" s="4" customFormat="1" ht="13.15" customHeight="1" x14ac:dyDescent="0.25">
      <c r="A17" s="439"/>
      <c r="B17" s="633"/>
      <c r="C17" s="633"/>
      <c r="D17" s="633"/>
      <c r="E17" s="633"/>
      <c r="F17" s="633"/>
      <c r="G17" s="633"/>
      <c r="H17" s="633"/>
      <c r="I17" s="633"/>
      <c r="J17" s="633"/>
      <c r="K17" s="443"/>
    </row>
    <row r="18" spans="1:14" s="4" customFormat="1" ht="13.15" customHeight="1" x14ac:dyDescent="0.25">
      <c r="A18" s="439"/>
      <c r="B18" s="627" t="s">
        <v>3166</v>
      </c>
      <c r="C18" s="628" t="s">
        <v>3169</v>
      </c>
      <c r="D18" s="628"/>
      <c r="E18" s="628"/>
      <c r="F18" s="628"/>
      <c r="G18" s="628"/>
      <c r="H18" s="628"/>
      <c r="I18" s="628"/>
      <c r="J18" s="628"/>
      <c r="K18" s="443"/>
    </row>
    <row r="19" spans="1:14" s="4" customFormat="1" ht="13.15" customHeight="1" x14ac:dyDescent="0.25">
      <c r="A19" s="439"/>
      <c r="B19" s="627"/>
      <c r="C19" s="628"/>
      <c r="D19" s="628"/>
      <c r="E19" s="628"/>
      <c r="F19" s="628"/>
      <c r="G19" s="628"/>
      <c r="H19" s="628"/>
      <c r="I19" s="628"/>
      <c r="J19" s="628"/>
      <c r="K19" s="443"/>
    </row>
    <row r="20" spans="1:14" s="4" customFormat="1" ht="13.15" customHeight="1" x14ac:dyDescent="0.25">
      <c r="A20" s="439"/>
      <c r="B20" s="626"/>
      <c r="C20" s="626"/>
      <c r="D20" s="626"/>
      <c r="E20" s="626"/>
      <c r="F20" s="626"/>
      <c r="G20" s="626"/>
      <c r="H20" s="626"/>
      <c r="I20" s="626"/>
      <c r="J20" s="626"/>
      <c r="K20" s="443"/>
    </row>
    <row r="21" spans="1:14" s="4" customFormat="1" ht="13.15" customHeight="1" x14ac:dyDescent="0.25">
      <c r="A21" s="439"/>
      <c r="B21" s="627" t="s">
        <v>3167</v>
      </c>
      <c r="C21" s="628" t="s">
        <v>3170</v>
      </c>
      <c r="D21" s="628"/>
      <c r="E21" s="628"/>
      <c r="F21" s="628"/>
      <c r="G21" s="628"/>
      <c r="H21" s="628"/>
      <c r="I21" s="628"/>
      <c r="J21" s="628"/>
      <c r="K21" s="443"/>
    </row>
    <row r="22" spans="1:14" s="4" customFormat="1" ht="13.15" customHeight="1" x14ac:dyDescent="0.25">
      <c r="A22" s="439"/>
      <c r="B22" s="627"/>
      <c r="C22" s="628"/>
      <c r="D22" s="628"/>
      <c r="E22" s="628"/>
      <c r="F22" s="628"/>
      <c r="G22" s="628"/>
      <c r="H22" s="628"/>
      <c r="I22" s="628"/>
      <c r="J22" s="628"/>
      <c r="K22" s="443"/>
    </row>
    <row r="23" spans="1:14" s="4" customFormat="1" ht="13.15" customHeight="1" x14ac:dyDescent="0.25">
      <c r="A23" s="439"/>
      <c r="B23" s="626"/>
      <c r="C23" s="626"/>
      <c r="D23" s="626"/>
      <c r="E23" s="626"/>
      <c r="F23" s="626"/>
      <c r="G23" s="626"/>
      <c r="H23" s="626"/>
      <c r="I23" s="626"/>
      <c r="J23" s="626"/>
      <c r="K23" s="443"/>
      <c r="N23" s="76"/>
    </row>
    <row r="24" spans="1:14" s="4" customFormat="1" ht="13.15" customHeight="1" x14ac:dyDescent="0.25">
      <c r="A24" s="439"/>
      <c r="B24" s="627" t="s">
        <v>3168</v>
      </c>
      <c r="C24" s="628" t="s">
        <v>3171</v>
      </c>
      <c r="D24" s="628"/>
      <c r="E24" s="628"/>
      <c r="F24" s="628"/>
      <c r="G24" s="628"/>
      <c r="H24" s="628"/>
      <c r="I24" s="628"/>
      <c r="J24" s="628"/>
      <c r="K24" s="443"/>
    </row>
    <row r="25" spans="1:14" s="4" customFormat="1" ht="13.15" customHeight="1" x14ac:dyDescent="0.25">
      <c r="A25" s="439"/>
      <c r="B25" s="627"/>
      <c r="C25" s="628"/>
      <c r="D25" s="628"/>
      <c r="E25" s="628"/>
      <c r="F25" s="628"/>
      <c r="G25" s="628"/>
      <c r="H25" s="628"/>
      <c r="I25" s="628"/>
      <c r="J25" s="628"/>
      <c r="K25" s="443"/>
    </row>
    <row r="26" spans="1:14" s="4" customFormat="1" ht="13.15" customHeight="1" x14ac:dyDescent="0.25">
      <c r="A26" s="439"/>
      <c r="B26" s="626"/>
      <c r="C26" s="626"/>
      <c r="D26" s="626"/>
      <c r="E26" s="626"/>
      <c r="F26" s="626"/>
      <c r="G26" s="626"/>
      <c r="H26" s="626"/>
      <c r="I26" s="626"/>
      <c r="J26" s="626"/>
      <c r="K26" s="443"/>
    </row>
    <row r="27" spans="1:14" s="4" customFormat="1" ht="13.15" customHeight="1" x14ac:dyDescent="0.25">
      <c r="A27" s="439"/>
      <c r="B27" s="627" t="s">
        <v>3165</v>
      </c>
      <c r="C27" s="628" t="s">
        <v>3172</v>
      </c>
      <c r="D27" s="628"/>
      <c r="E27" s="628"/>
      <c r="F27" s="628"/>
      <c r="G27" s="628"/>
      <c r="H27" s="628"/>
      <c r="I27" s="628"/>
      <c r="J27" s="628"/>
      <c r="K27" s="443"/>
    </row>
    <row r="28" spans="1:14" s="4" customFormat="1" ht="13.15" customHeight="1" x14ac:dyDescent="0.25">
      <c r="A28" s="439"/>
      <c r="B28" s="627"/>
      <c r="C28" s="628"/>
      <c r="D28" s="628"/>
      <c r="E28" s="628"/>
      <c r="F28" s="628"/>
      <c r="G28" s="628"/>
      <c r="H28" s="628"/>
      <c r="I28" s="628"/>
      <c r="J28" s="628"/>
      <c r="K28" s="443"/>
    </row>
    <row r="29" spans="1:14" s="4" customFormat="1" ht="13.15" customHeight="1" x14ac:dyDescent="0.25">
      <c r="A29" s="439"/>
      <c r="B29" s="627"/>
      <c r="C29" s="628"/>
      <c r="D29" s="628"/>
      <c r="E29" s="628"/>
      <c r="F29" s="628"/>
      <c r="G29" s="628"/>
      <c r="H29" s="628"/>
      <c r="I29" s="628"/>
      <c r="J29" s="628"/>
      <c r="K29" s="443"/>
    </row>
    <row r="30" spans="1:14" s="4" customFormat="1" ht="13.15" customHeight="1" x14ac:dyDescent="0.25">
      <c r="A30" s="439"/>
      <c r="B30" s="627"/>
      <c r="C30" s="628"/>
      <c r="D30" s="628"/>
      <c r="E30" s="628"/>
      <c r="F30" s="628"/>
      <c r="G30" s="628"/>
      <c r="H30" s="628"/>
      <c r="I30" s="628"/>
      <c r="J30" s="628"/>
      <c r="K30" s="443"/>
    </row>
    <row r="31" spans="1:14" s="4" customFormat="1" ht="13.15" customHeight="1" x14ac:dyDescent="0.25">
      <c r="A31" s="439"/>
      <c r="B31" s="627"/>
      <c r="C31" s="628"/>
      <c r="D31" s="628"/>
      <c r="E31" s="628"/>
      <c r="F31" s="628"/>
      <c r="G31" s="628"/>
      <c r="H31" s="628"/>
      <c r="I31" s="628"/>
      <c r="J31" s="628"/>
      <c r="K31" s="443"/>
    </row>
    <row r="32" spans="1:14" s="4" customFormat="1" ht="13.15" customHeight="1" x14ac:dyDescent="0.25">
      <c r="A32" s="439"/>
      <c r="B32" s="513"/>
      <c r="C32" s="508"/>
      <c r="D32" s="508"/>
      <c r="E32" s="508"/>
      <c r="F32" s="508"/>
      <c r="G32" s="508"/>
      <c r="H32" s="508"/>
      <c r="I32" s="508"/>
      <c r="J32" s="508"/>
      <c r="K32" s="443"/>
    </row>
    <row r="33" spans="1:11" s="4" customFormat="1" ht="13.15" customHeight="1" x14ac:dyDescent="0.25">
      <c r="A33" s="439"/>
      <c r="B33" s="514"/>
      <c r="C33" s="514"/>
      <c r="D33" s="514"/>
      <c r="E33" s="514"/>
      <c r="F33" s="514"/>
      <c r="G33" s="514"/>
      <c r="H33" s="514"/>
      <c r="I33" s="514"/>
      <c r="J33" s="514"/>
      <c r="K33" s="443"/>
    </row>
    <row r="34" spans="1:11" s="4" customFormat="1" ht="13.15" customHeight="1" x14ac:dyDescent="0.25">
      <c r="A34" s="439"/>
      <c r="B34" s="512"/>
      <c r="C34" s="512"/>
      <c r="D34" s="512"/>
      <c r="E34" s="512"/>
      <c r="F34" s="512"/>
      <c r="G34" s="512"/>
      <c r="H34" s="512"/>
      <c r="I34" s="512"/>
      <c r="J34" s="512"/>
      <c r="K34" s="443"/>
    </row>
    <row r="35" spans="1:11" s="4" customFormat="1" ht="13.15" customHeight="1" x14ac:dyDescent="0.25">
      <c r="A35" s="439"/>
      <c r="B35" s="643" t="s">
        <v>3163</v>
      </c>
      <c r="C35" s="626"/>
      <c r="D35" s="626"/>
      <c r="E35" s="626"/>
      <c r="F35" s="626"/>
      <c r="G35" s="626"/>
      <c r="H35" s="626"/>
      <c r="I35" s="626"/>
      <c r="J35" s="626"/>
      <c r="K35" s="443"/>
    </row>
    <row r="36" spans="1:11" s="4" customFormat="1" ht="13.15" customHeight="1" x14ac:dyDescent="0.25">
      <c r="A36" s="439"/>
      <c r="B36" s="626"/>
      <c r="C36" s="626"/>
      <c r="D36" s="626"/>
      <c r="E36" s="626"/>
      <c r="F36" s="626"/>
      <c r="G36" s="626"/>
      <c r="H36" s="626"/>
      <c r="I36" s="626"/>
      <c r="J36" s="626"/>
      <c r="K36" s="443"/>
    </row>
    <row r="37" spans="1:11" s="4" customFormat="1" ht="13.15" customHeight="1" x14ac:dyDescent="0.25">
      <c r="A37" s="439"/>
      <c r="B37" s="626"/>
      <c r="C37" s="626"/>
      <c r="D37" s="626"/>
      <c r="E37" s="626"/>
      <c r="F37" s="626"/>
      <c r="G37" s="626"/>
      <c r="H37" s="626"/>
      <c r="I37" s="626"/>
      <c r="J37" s="626"/>
      <c r="K37" s="443"/>
    </row>
    <row r="38" spans="1:11" s="4" customFormat="1" ht="13.15" customHeight="1" x14ac:dyDescent="0.25">
      <c r="A38" s="439"/>
      <c r="B38" s="424"/>
      <c r="C38" s="424"/>
      <c r="D38" s="424"/>
      <c r="E38" s="424"/>
      <c r="F38" s="424"/>
      <c r="G38" s="424"/>
      <c r="H38" s="424"/>
      <c r="I38" s="424"/>
      <c r="J38" s="424"/>
      <c r="K38" s="443"/>
    </row>
    <row r="39" spans="1:11" s="4" customFormat="1" ht="13.15" customHeight="1" x14ac:dyDescent="0.25">
      <c r="A39" s="439"/>
      <c r="B39" s="635" t="s">
        <v>3216</v>
      </c>
      <c r="C39" s="635"/>
      <c r="D39" s="635"/>
      <c r="E39" s="635"/>
      <c r="F39" s="635"/>
      <c r="G39" s="635"/>
      <c r="H39" s="635"/>
      <c r="I39" s="635"/>
      <c r="J39" s="635"/>
      <c r="K39" s="443"/>
    </row>
    <row r="40" spans="1:11" s="4" customFormat="1" ht="13.15" customHeight="1" x14ac:dyDescent="0.25">
      <c r="A40" s="439"/>
      <c r="B40" s="635"/>
      <c r="C40" s="635"/>
      <c r="D40" s="635"/>
      <c r="E40" s="635"/>
      <c r="F40" s="635"/>
      <c r="G40" s="635"/>
      <c r="H40" s="635"/>
      <c r="I40" s="635"/>
      <c r="J40" s="635"/>
      <c r="K40" s="443"/>
    </row>
    <row r="41" spans="1:11" s="4" customFormat="1" ht="13.15" customHeight="1" x14ac:dyDescent="0.25">
      <c r="A41" s="439"/>
      <c r="B41" s="635"/>
      <c r="C41" s="635"/>
      <c r="D41" s="635"/>
      <c r="E41" s="635"/>
      <c r="F41" s="635"/>
      <c r="G41" s="635"/>
      <c r="H41" s="635"/>
      <c r="I41" s="635"/>
      <c r="J41" s="635"/>
      <c r="K41" s="443"/>
    </row>
    <row r="42" spans="1:11" s="4" customFormat="1" ht="13.15" customHeight="1" x14ac:dyDescent="0.25">
      <c r="A42" s="439"/>
      <c r="B42" s="515"/>
      <c r="C42" s="516"/>
      <c r="D42" s="636" t="s">
        <v>3118</v>
      </c>
      <c r="E42" s="637"/>
      <c r="F42" s="516" t="s">
        <v>142</v>
      </c>
      <c r="G42" s="638" t="s">
        <v>7</v>
      </c>
      <c r="H42" s="639"/>
      <c r="I42" s="640"/>
      <c r="J42" s="516"/>
      <c r="K42" s="443"/>
    </row>
    <row r="43" spans="1:11" s="4" customFormat="1" ht="13.15" customHeight="1" x14ac:dyDescent="0.25">
      <c r="A43" s="439"/>
      <c r="B43" s="512"/>
      <c r="C43" s="512"/>
      <c r="D43" s="512"/>
      <c r="E43" s="512"/>
      <c r="F43" s="512"/>
      <c r="G43" s="512"/>
      <c r="H43" s="512"/>
      <c r="I43" s="512"/>
      <c r="J43" s="512"/>
      <c r="K43" s="443"/>
    </row>
    <row r="44" spans="1:11" s="4" customFormat="1" ht="13.15" customHeight="1" x14ac:dyDescent="0.25">
      <c r="A44" s="439"/>
      <c r="B44" s="512"/>
      <c r="C44" s="512"/>
      <c r="D44" s="512"/>
      <c r="E44" s="512"/>
      <c r="F44" s="512"/>
      <c r="G44" s="512"/>
      <c r="H44" s="512"/>
      <c r="I44" s="512"/>
      <c r="J44" s="512"/>
      <c r="K44" s="443"/>
    </row>
    <row r="45" spans="1:11" s="4" customFormat="1" ht="13.15" customHeight="1" x14ac:dyDescent="0.25">
      <c r="A45" s="439"/>
      <c r="B45" s="512"/>
      <c r="C45" s="512"/>
      <c r="D45" s="512"/>
      <c r="E45" s="512"/>
      <c r="F45" s="512"/>
      <c r="G45" s="512"/>
      <c r="H45" s="512"/>
      <c r="I45" s="512"/>
      <c r="J45" s="512"/>
      <c r="K45" s="443"/>
    </row>
    <row r="46" spans="1:11" s="4" customFormat="1" ht="13.15" customHeight="1" x14ac:dyDescent="0.25">
      <c r="A46" s="439"/>
      <c r="B46" s="512"/>
      <c r="C46" s="512"/>
      <c r="D46" s="512"/>
      <c r="E46" s="512"/>
      <c r="F46" s="512"/>
      <c r="G46" s="512"/>
      <c r="H46" s="512"/>
      <c r="I46" s="512"/>
      <c r="J46" s="512"/>
      <c r="K46" s="443"/>
    </row>
    <row r="47" spans="1:11" s="4" customFormat="1" ht="13.15" customHeight="1" x14ac:dyDescent="0.25">
      <c r="A47" s="439"/>
      <c r="B47" s="512"/>
      <c r="C47" s="512"/>
      <c r="D47" s="512"/>
      <c r="E47" s="512"/>
      <c r="F47" s="512"/>
      <c r="G47" s="512"/>
      <c r="H47" s="512"/>
      <c r="I47" s="512"/>
      <c r="J47" s="512"/>
      <c r="K47" s="443"/>
    </row>
    <row r="48" spans="1:11" s="4" customFormat="1" ht="13.15" customHeight="1" x14ac:dyDescent="0.25">
      <c r="A48" s="439"/>
      <c r="B48" s="512"/>
      <c r="C48" s="512"/>
      <c r="D48" s="512"/>
      <c r="E48" s="512"/>
      <c r="F48" s="512"/>
      <c r="G48" s="512"/>
      <c r="H48" s="512"/>
      <c r="I48" s="512"/>
      <c r="J48" s="512"/>
      <c r="K48" s="443"/>
    </row>
    <row r="49" spans="1:13" s="4" customFormat="1" ht="13.15" customHeight="1" x14ac:dyDescent="0.25">
      <c r="A49" s="439"/>
      <c r="B49" s="512"/>
      <c r="C49" s="512"/>
      <c r="D49" s="512"/>
      <c r="E49" s="512"/>
      <c r="F49" s="512"/>
      <c r="G49" s="512"/>
      <c r="H49" s="512"/>
      <c r="I49" s="512"/>
      <c r="J49" s="512"/>
      <c r="K49" s="443"/>
    </row>
    <row r="50" spans="1:13" s="4" customFormat="1" ht="13.15" customHeight="1" x14ac:dyDescent="0.25">
      <c r="A50" s="439"/>
      <c r="B50" s="512"/>
      <c r="C50" s="512"/>
      <c r="D50" s="512"/>
      <c r="E50" s="512"/>
      <c r="F50" s="512"/>
      <c r="G50" s="512"/>
      <c r="H50" s="512"/>
      <c r="I50" s="512"/>
      <c r="J50" s="512"/>
      <c r="K50" s="443"/>
    </row>
    <row r="51" spans="1:13" s="4" customFormat="1" ht="13.15" customHeight="1" x14ac:dyDescent="0.25">
      <c r="A51" s="439"/>
      <c r="B51" s="512"/>
      <c r="C51" s="512"/>
      <c r="D51" s="512"/>
      <c r="E51" s="512"/>
      <c r="F51" s="512"/>
      <c r="G51" s="512"/>
      <c r="H51" s="512"/>
      <c r="I51" s="512"/>
      <c r="J51" s="512"/>
      <c r="K51" s="443"/>
    </row>
    <row r="52" spans="1:13" s="4" customFormat="1" ht="13.15" customHeight="1" x14ac:dyDescent="0.25">
      <c r="A52" s="439"/>
      <c r="B52" s="512"/>
      <c r="C52" s="512"/>
      <c r="D52" s="512"/>
      <c r="E52" s="512"/>
      <c r="F52" s="512"/>
      <c r="G52" s="512"/>
      <c r="H52" s="512"/>
      <c r="I52" s="512"/>
      <c r="J52" s="512"/>
      <c r="K52" s="443"/>
    </row>
    <row r="53" spans="1:13" s="4" customFormat="1" ht="13.15" customHeight="1" x14ac:dyDescent="0.25">
      <c r="A53" s="439"/>
      <c r="B53" s="424"/>
      <c r="C53" s="424"/>
      <c r="D53" s="424"/>
      <c r="E53" s="424"/>
      <c r="F53" s="424"/>
      <c r="G53" s="424"/>
      <c r="H53" s="424"/>
      <c r="I53" s="424"/>
      <c r="J53" s="424"/>
      <c r="K53" s="450"/>
    </row>
    <row r="54" spans="1:13" s="4" customFormat="1" ht="13.15" customHeight="1" x14ac:dyDescent="0.25">
      <c r="A54" s="439"/>
      <c r="B54" s="505"/>
      <c r="C54" s="505"/>
      <c r="D54" s="505"/>
      <c r="E54" s="505"/>
      <c r="F54" s="505"/>
      <c r="G54" s="505"/>
      <c r="H54" s="505"/>
      <c r="I54" s="505"/>
      <c r="J54" s="505"/>
      <c r="K54" s="442"/>
    </row>
    <row r="55" spans="1:13" s="4" customFormat="1" ht="13.15" customHeight="1" x14ac:dyDescent="0.25">
      <c r="A55" s="439"/>
      <c r="B55" s="512"/>
      <c r="C55" s="512"/>
      <c r="D55" s="512"/>
      <c r="E55" s="512"/>
      <c r="F55" s="512"/>
      <c r="G55" s="512"/>
      <c r="H55" s="512"/>
      <c r="I55" s="512"/>
      <c r="J55" s="512"/>
      <c r="K55" s="443"/>
    </row>
    <row r="56" spans="1:13" s="4" customFormat="1" ht="13.15" customHeight="1" x14ac:dyDescent="0.25">
      <c r="A56" s="439"/>
      <c r="B56" s="512"/>
      <c r="C56" s="512"/>
      <c r="D56" s="512"/>
      <c r="E56" s="512"/>
      <c r="F56" s="512"/>
      <c r="G56" s="512"/>
      <c r="H56" s="512"/>
      <c r="I56" s="512"/>
      <c r="J56" s="512"/>
      <c r="K56" s="443"/>
    </row>
    <row r="57" spans="1:13" s="4" customFormat="1" ht="13.15" customHeight="1" x14ac:dyDescent="0.25">
      <c r="A57" s="439"/>
      <c r="B57" s="512"/>
      <c r="C57" s="512"/>
      <c r="D57" s="512"/>
      <c r="E57" s="512"/>
      <c r="F57" s="512"/>
      <c r="G57" s="512"/>
      <c r="H57" s="512"/>
      <c r="I57" s="512"/>
      <c r="J57" s="512"/>
      <c r="K57" s="443"/>
    </row>
    <row r="58" spans="1:13" s="4" customFormat="1" ht="13.15" customHeight="1" x14ac:dyDescent="0.25">
      <c r="A58" s="452"/>
      <c r="B58" s="512"/>
      <c r="C58" s="512"/>
      <c r="D58" s="512"/>
      <c r="E58" s="512"/>
      <c r="F58" s="512"/>
      <c r="G58" s="512"/>
      <c r="H58" s="512"/>
      <c r="I58" s="512"/>
      <c r="J58" s="512"/>
      <c r="K58" s="453"/>
    </row>
    <row r="59" spans="1:13" s="4" customFormat="1" ht="13.15" customHeight="1" x14ac:dyDescent="0.25">
      <c r="A59" s="452"/>
      <c r="B59" s="517"/>
      <c r="C59" s="518"/>
      <c r="D59" s="518"/>
      <c r="E59" s="518"/>
      <c r="F59" s="518"/>
      <c r="G59" s="511"/>
      <c r="H59" s="518"/>
      <c r="I59" s="222"/>
      <c r="J59" s="518"/>
      <c r="K59" s="453"/>
    </row>
    <row r="60" spans="1:13" s="4" customFormat="1" ht="13.15" customHeight="1" thickBot="1" x14ac:dyDescent="0.3">
      <c r="A60" s="479"/>
      <c r="B60" s="641"/>
      <c r="C60" s="642"/>
      <c r="D60" s="642"/>
      <c r="E60" s="642"/>
      <c r="F60" s="642"/>
      <c r="G60" s="642"/>
      <c r="H60" s="642"/>
      <c r="I60" s="642"/>
      <c r="J60" s="642"/>
      <c r="K60" s="481"/>
      <c r="L60" s="5"/>
      <c r="M60" s="5"/>
    </row>
    <row r="63" spans="1:13" x14ac:dyDescent="0.2">
      <c r="B63" s="22"/>
      <c r="C63" s="19"/>
      <c r="D63" s="19"/>
      <c r="E63" s="19"/>
      <c r="F63" s="19"/>
      <c r="G63" s="19"/>
      <c r="H63" s="19"/>
      <c r="I63" s="19"/>
      <c r="J63" s="19"/>
      <c r="K63" s="19"/>
    </row>
    <row r="64" spans="1:13" x14ac:dyDescent="0.2">
      <c r="B64" s="22"/>
      <c r="C64" s="19"/>
      <c r="D64" s="19"/>
      <c r="E64" s="19"/>
      <c r="F64" s="19"/>
      <c r="G64" s="19"/>
      <c r="H64" s="19"/>
      <c r="I64" s="19"/>
      <c r="J64" s="19"/>
      <c r="K64" s="19"/>
    </row>
    <row r="65" spans="2:11" x14ac:dyDescent="0.2">
      <c r="B65" s="22"/>
      <c r="C65" s="19"/>
      <c r="D65" s="19"/>
      <c r="E65" s="19"/>
      <c r="F65" s="19"/>
      <c r="G65" s="19"/>
      <c r="H65" s="19"/>
      <c r="I65" s="19"/>
      <c r="J65" s="19"/>
      <c r="K65" s="19"/>
    </row>
    <row r="66" spans="2:11" x14ac:dyDescent="0.2">
      <c r="B66" s="22"/>
      <c r="C66" s="19"/>
      <c r="D66" s="19"/>
      <c r="E66" s="19"/>
      <c r="F66" s="19"/>
      <c r="G66" s="19"/>
      <c r="H66" s="19"/>
      <c r="I66" s="19"/>
      <c r="J66" s="19"/>
      <c r="K66" s="19"/>
    </row>
    <row r="67" spans="2:11" x14ac:dyDescent="0.2">
      <c r="B67" s="1"/>
    </row>
    <row r="68" spans="2:11" x14ac:dyDescent="0.2">
      <c r="B68" s="1"/>
    </row>
  </sheetData>
  <sheetProtection algorithmName="SHA-512" hashValue="Kq8L19uZIltwav88s0A5Ixj5FDFYdaCO11xyNRKuhmtWKGpNZ7xPFYn4fWxAcxObaf5hUtbk4nZWAyeQswU6Xg==" saltValue="FZqImC/trfPfVAcmA53C+g==" spinCount="100000" sheet="1" objects="1" scenarios="1"/>
  <mergeCells count="21">
    <mergeCell ref="B18:B19"/>
    <mergeCell ref="C18:J19"/>
    <mergeCell ref="B20:J20"/>
    <mergeCell ref="B21:B22"/>
    <mergeCell ref="C21:J22"/>
    <mergeCell ref="B39:J41"/>
    <mergeCell ref="D42:E42"/>
    <mergeCell ref="G42:I42"/>
    <mergeCell ref="B60:J60"/>
    <mergeCell ref="B35:J37"/>
    <mergeCell ref="A1:K1"/>
    <mergeCell ref="B5:J11"/>
    <mergeCell ref="B12:J13"/>
    <mergeCell ref="B16:J17"/>
    <mergeCell ref="B3:J4"/>
    <mergeCell ref="B23:J23"/>
    <mergeCell ref="B24:B25"/>
    <mergeCell ref="C24:J25"/>
    <mergeCell ref="B26:J26"/>
    <mergeCell ref="C27:J31"/>
    <mergeCell ref="B27:B31"/>
  </mergeCells>
  <hyperlinks>
    <hyperlink ref="G42" r:id="rId1" xr:uid="{F809B955-D0D1-41BA-9D3E-C71E6D8A3AD5}"/>
    <hyperlink ref="B12" r:id="rId2" xr:uid="{AA1D7870-57F3-4480-8E47-F4B5D443AF8F}"/>
  </hyperlinks>
  <printOptions horizontalCentered="1"/>
  <pageMargins left="0.7" right="0.7" top="0.75" bottom="0.75" header="0.3" footer="0.3"/>
  <pageSetup scale="89" orientation="portrait" r:id="rId3"/>
  <headerFooter alignWithMargins="0">
    <oddFooter>&amp;L&amp;"-,Regular"&amp;11
Railroad Industry (CA07)&amp;C&amp;"-,Regular"&amp;11 2&amp;R&amp;"-,Regular"&amp;11
Revised 12/2023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72B4C-4A50-4C0D-BC24-187714AE21B2}">
  <dimension ref="A1:M58"/>
  <sheetViews>
    <sheetView view="pageLayout" zoomScaleNormal="100" workbookViewId="0">
      <selection sqref="A1:K1"/>
    </sheetView>
  </sheetViews>
  <sheetFormatPr defaultColWidth="9.140625" defaultRowHeight="12.75" x14ac:dyDescent="0.2"/>
  <cols>
    <col min="1" max="1" width="2.140625" style="3" customWidth="1"/>
    <col min="2" max="2" width="6.7109375" style="1" customWidth="1"/>
    <col min="3" max="5" width="9.140625" style="1"/>
    <col min="6" max="6" width="11.42578125" style="1" customWidth="1"/>
    <col min="7" max="7" width="13.140625" style="1" customWidth="1"/>
    <col min="8" max="9" width="9.140625" style="1"/>
    <col min="10" max="10" width="21.140625" style="1" customWidth="1"/>
    <col min="11" max="11" width="2.140625" style="1" customWidth="1"/>
    <col min="12" max="16384" width="9.140625" style="1"/>
  </cols>
  <sheetData>
    <row r="1" spans="1:11" ht="28.7" customHeight="1" thickBot="1" x14ac:dyDescent="0.25">
      <c r="A1" s="609" t="s">
        <v>60</v>
      </c>
      <c r="B1" s="610"/>
      <c r="C1" s="610"/>
      <c r="D1" s="610"/>
      <c r="E1" s="610"/>
      <c r="F1" s="610"/>
      <c r="G1" s="610"/>
      <c r="H1" s="610"/>
      <c r="I1" s="610"/>
      <c r="J1" s="610"/>
      <c r="K1" s="611"/>
    </row>
    <row r="2" spans="1:11" ht="12.75" customHeight="1" x14ac:dyDescent="0.2">
      <c r="A2" s="462"/>
      <c r="B2" s="456"/>
      <c r="C2" s="456"/>
      <c r="D2" s="456"/>
      <c r="E2" s="456"/>
      <c r="F2" s="456"/>
      <c r="G2" s="456"/>
      <c r="H2" s="456"/>
      <c r="I2" s="456"/>
      <c r="J2" s="456"/>
      <c r="K2" s="457"/>
    </row>
    <row r="3" spans="1:11" ht="14.25" customHeight="1" x14ac:dyDescent="0.2">
      <c r="A3" s="621"/>
      <c r="B3" s="622">
        <f>'Cover Sheet'!B8-1</f>
        <v>2023</v>
      </c>
      <c r="C3" s="623"/>
      <c r="D3" s="623"/>
      <c r="E3" s="623"/>
      <c r="F3" s="623"/>
      <c r="G3" s="623"/>
      <c r="H3" s="623"/>
      <c r="I3" s="623"/>
      <c r="J3" s="623"/>
      <c r="K3" s="463"/>
    </row>
    <row r="4" spans="1:11" ht="14.25" customHeight="1" x14ac:dyDescent="0.2">
      <c r="A4" s="613"/>
      <c r="B4" s="624">
        <f>'Cover Sheet'!B8</f>
        <v>2024</v>
      </c>
      <c r="C4" s="625"/>
      <c r="D4" s="625"/>
      <c r="E4" s="625"/>
      <c r="F4" s="625"/>
      <c r="G4" s="625"/>
      <c r="H4" s="625"/>
      <c r="I4" s="625"/>
      <c r="J4" s="625"/>
      <c r="K4" s="467"/>
    </row>
    <row r="5" spans="1:11" ht="14.25" customHeight="1" x14ac:dyDescent="0.25">
      <c r="A5" s="468"/>
      <c r="B5" s="469"/>
      <c r="C5" s="470"/>
      <c r="D5" s="470"/>
      <c r="E5" s="470"/>
      <c r="F5" s="470"/>
      <c r="G5" s="470"/>
      <c r="H5" s="470"/>
      <c r="I5" s="470"/>
      <c r="J5" s="470"/>
      <c r="K5" s="453"/>
    </row>
    <row r="6" spans="1:11" ht="13.5" customHeight="1" x14ac:dyDescent="0.25">
      <c r="A6" s="468"/>
      <c r="B6" s="469"/>
      <c r="C6" s="470"/>
      <c r="D6" s="470"/>
      <c r="E6" s="470"/>
      <c r="F6" s="470"/>
      <c r="G6" s="470"/>
      <c r="H6" s="470"/>
      <c r="I6" s="470"/>
      <c r="J6" s="470"/>
      <c r="K6" s="453"/>
    </row>
    <row r="7" spans="1:11" ht="18" customHeight="1" x14ac:dyDescent="0.25">
      <c r="A7" s="471"/>
      <c r="B7" s="617" t="s">
        <v>132</v>
      </c>
      <c r="C7" s="617"/>
      <c r="D7" s="617"/>
      <c r="E7" s="617"/>
      <c r="F7" s="617"/>
      <c r="G7" s="617"/>
      <c r="H7" s="617"/>
      <c r="I7" s="617"/>
      <c r="J7" s="617"/>
      <c r="K7" s="472"/>
    </row>
    <row r="8" spans="1:11" ht="13.5" customHeight="1" x14ac:dyDescent="0.2">
      <c r="A8" s="612"/>
      <c r="B8" s="644" t="s">
        <v>522</v>
      </c>
      <c r="C8" s="646"/>
      <c r="D8" s="646"/>
      <c r="E8" s="646"/>
      <c r="F8" s="646"/>
      <c r="G8" s="646"/>
      <c r="H8" s="646"/>
      <c r="I8" s="646"/>
      <c r="J8" s="646"/>
      <c r="K8" s="244"/>
    </row>
    <row r="9" spans="1:11" ht="13.5" customHeight="1" x14ac:dyDescent="0.2">
      <c r="A9" s="613"/>
      <c r="B9" s="644"/>
      <c r="C9" s="646"/>
      <c r="D9" s="646"/>
      <c r="E9" s="646"/>
      <c r="F9" s="646"/>
      <c r="G9" s="646"/>
      <c r="H9" s="646"/>
      <c r="I9" s="646"/>
      <c r="J9" s="646"/>
      <c r="K9" s="244"/>
    </row>
    <row r="10" spans="1:11" ht="13.5" customHeight="1" x14ac:dyDescent="0.2">
      <c r="A10" s="613"/>
      <c r="B10" s="644"/>
      <c r="C10" s="646"/>
      <c r="D10" s="646"/>
      <c r="E10" s="646"/>
      <c r="F10" s="646"/>
      <c r="G10" s="646"/>
      <c r="H10" s="646"/>
      <c r="I10" s="646"/>
      <c r="J10" s="646"/>
      <c r="K10" s="244"/>
    </row>
    <row r="11" spans="1:11" ht="13.5" customHeight="1" x14ac:dyDescent="0.2">
      <c r="A11" s="613"/>
      <c r="B11" s="646"/>
      <c r="C11" s="646"/>
      <c r="D11" s="646"/>
      <c r="E11" s="646"/>
      <c r="F11" s="646"/>
      <c r="G11" s="646"/>
      <c r="H11" s="646"/>
      <c r="I11" s="646"/>
      <c r="J11" s="646"/>
      <c r="K11" s="244"/>
    </row>
    <row r="12" spans="1:11" ht="13.5" customHeight="1" x14ac:dyDescent="0.2">
      <c r="A12" s="471"/>
      <c r="B12" s="646"/>
      <c r="C12" s="646"/>
      <c r="D12" s="646"/>
      <c r="E12" s="646"/>
      <c r="F12" s="646"/>
      <c r="G12" s="646"/>
      <c r="H12" s="646"/>
      <c r="I12" s="646"/>
      <c r="J12" s="646"/>
      <c r="K12" s="475"/>
    </row>
    <row r="13" spans="1:11" ht="13.5" customHeight="1" x14ac:dyDescent="0.2">
      <c r="A13" s="612"/>
      <c r="B13" s="646"/>
      <c r="C13" s="646"/>
      <c r="D13" s="646"/>
      <c r="E13" s="646"/>
      <c r="F13" s="646"/>
      <c r="G13" s="646"/>
      <c r="H13" s="646"/>
      <c r="I13" s="646"/>
      <c r="J13" s="646"/>
      <c r="K13" s="244"/>
    </row>
    <row r="14" spans="1:11" ht="13.5" customHeight="1" x14ac:dyDescent="0.2">
      <c r="A14" s="613"/>
      <c r="B14" s="646"/>
      <c r="C14" s="646"/>
      <c r="D14" s="646"/>
      <c r="E14" s="646"/>
      <c r="F14" s="646"/>
      <c r="G14" s="646"/>
      <c r="H14" s="646"/>
      <c r="I14" s="646"/>
      <c r="J14" s="646"/>
      <c r="K14" s="244"/>
    </row>
    <row r="15" spans="1:11" ht="13.5" customHeight="1" x14ac:dyDescent="0.2">
      <c r="A15" s="613"/>
      <c r="B15" s="646"/>
      <c r="C15" s="646"/>
      <c r="D15" s="646"/>
      <c r="E15" s="646"/>
      <c r="F15" s="646"/>
      <c r="G15" s="646"/>
      <c r="H15" s="646"/>
      <c r="I15" s="646"/>
      <c r="J15" s="646"/>
      <c r="K15" s="244"/>
    </row>
    <row r="16" spans="1:11" ht="13.5" customHeight="1" x14ac:dyDescent="0.2">
      <c r="A16" s="613"/>
      <c r="B16" s="646"/>
      <c r="C16" s="646"/>
      <c r="D16" s="646"/>
      <c r="E16" s="646"/>
      <c r="F16" s="646"/>
      <c r="G16" s="646"/>
      <c r="H16" s="646"/>
      <c r="I16" s="646"/>
      <c r="J16" s="646"/>
      <c r="K16" s="244"/>
    </row>
    <row r="17" spans="1:13" ht="13.5" customHeight="1" x14ac:dyDescent="0.2">
      <c r="A17" s="613"/>
      <c r="B17" s="646"/>
      <c r="C17" s="646"/>
      <c r="D17" s="646"/>
      <c r="E17" s="646"/>
      <c r="F17" s="646"/>
      <c r="G17" s="646"/>
      <c r="H17" s="646"/>
      <c r="I17" s="646"/>
      <c r="J17" s="646"/>
      <c r="K17" s="244"/>
    </row>
    <row r="18" spans="1:13" ht="13.5" customHeight="1" x14ac:dyDescent="0.2">
      <c r="A18" s="613"/>
      <c r="B18" s="646"/>
      <c r="C18" s="646"/>
      <c r="D18" s="646"/>
      <c r="E18" s="646"/>
      <c r="F18" s="646"/>
      <c r="G18" s="646"/>
      <c r="H18" s="646"/>
      <c r="I18" s="646"/>
      <c r="J18" s="646"/>
      <c r="K18" s="244"/>
    </row>
    <row r="19" spans="1:13" ht="13.5" customHeight="1" x14ac:dyDescent="0.2">
      <c r="A19" s="464"/>
      <c r="B19" s="646"/>
      <c r="C19" s="646"/>
      <c r="D19" s="646"/>
      <c r="E19" s="646"/>
      <c r="F19" s="646"/>
      <c r="G19" s="646"/>
      <c r="H19" s="646"/>
      <c r="I19" s="646"/>
      <c r="J19" s="646"/>
      <c r="K19" s="244"/>
    </row>
    <row r="20" spans="1:13" ht="13.5" customHeight="1" x14ac:dyDescent="0.2">
      <c r="A20" s="464"/>
      <c r="B20" s="646"/>
      <c r="C20" s="646"/>
      <c r="D20" s="646"/>
      <c r="E20" s="646"/>
      <c r="F20" s="646"/>
      <c r="G20" s="646"/>
      <c r="H20" s="646"/>
      <c r="I20" s="646"/>
      <c r="J20" s="646"/>
      <c r="K20" s="244"/>
      <c r="M20" s="75"/>
    </row>
    <row r="21" spans="1:13" ht="13.5" customHeight="1" x14ac:dyDescent="0.2">
      <c r="A21" s="616"/>
      <c r="B21" s="646"/>
      <c r="C21" s="646"/>
      <c r="D21" s="646"/>
      <c r="E21" s="646"/>
      <c r="F21" s="646"/>
      <c r="G21" s="646"/>
      <c r="H21" s="646"/>
      <c r="I21" s="646"/>
      <c r="J21" s="646"/>
      <c r="K21" s="244"/>
    </row>
    <row r="22" spans="1:13" ht="13.5" customHeight="1" x14ac:dyDescent="0.2">
      <c r="A22" s="616"/>
      <c r="B22" s="646"/>
      <c r="C22" s="646"/>
      <c r="D22" s="646"/>
      <c r="E22" s="646"/>
      <c r="F22" s="646"/>
      <c r="G22" s="646"/>
      <c r="H22" s="646"/>
      <c r="I22" s="646"/>
      <c r="J22" s="646"/>
      <c r="K22" s="244"/>
    </row>
    <row r="23" spans="1:13" ht="13.5" customHeight="1" x14ac:dyDescent="0.2">
      <c r="A23" s="613"/>
      <c r="B23" s="646"/>
      <c r="C23" s="646"/>
      <c r="D23" s="646"/>
      <c r="E23" s="646"/>
      <c r="F23" s="646"/>
      <c r="G23" s="646"/>
      <c r="H23" s="646"/>
      <c r="I23" s="646"/>
      <c r="J23" s="646"/>
      <c r="K23" s="475"/>
    </row>
    <row r="24" spans="1:13" ht="13.5" customHeight="1" x14ac:dyDescent="0.2">
      <c r="A24" s="464"/>
      <c r="B24" s="474"/>
      <c r="C24" s="474"/>
      <c r="D24" s="474"/>
      <c r="E24" s="474"/>
      <c r="F24" s="474"/>
      <c r="G24" s="477"/>
      <c r="H24" s="474"/>
      <c r="I24" s="474"/>
      <c r="J24" s="474"/>
      <c r="K24" s="475"/>
    </row>
    <row r="25" spans="1:13" ht="13.5" customHeight="1" x14ac:dyDescent="0.2">
      <c r="A25" s="464"/>
      <c r="B25" s="474"/>
      <c r="C25" s="474"/>
      <c r="D25" s="474"/>
      <c r="E25" s="474"/>
      <c r="F25" s="474"/>
      <c r="G25" s="474"/>
      <c r="H25" s="474"/>
      <c r="I25" s="474"/>
      <c r="J25" s="474"/>
      <c r="K25" s="475"/>
    </row>
    <row r="26" spans="1:13" ht="18.600000000000001" customHeight="1" x14ac:dyDescent="0.25">
      <c r="A26" s="471"/>
      <c r="B26" s="617" t="s">
        <v>61</v>
      </c>
      <c r="C26" s="617"/>
      <c r="D26" s="617"/>
      <c r="E26" s="617"/>
      <c r="F26" s="617"/>
      <c r="G26" s="617"/>
      <c r="H26" s="617"/>
      <c r="I26" s="617"/>
      <c r="J26" s="617"/>
      <c r="K26" s="472"/>
    </row>
    <row r="27" spans="1:13" ht="13.5" customHeight="1" x14ac:dyDescent="0.25">
      <c r="A27" s="468"/>
      <c r="B27" s="644" t="s">
        <v>518</v>
      </c>
      <c r="C27" s="645"/>
      <c r="D27" s="645"/>
      <c r="E27" s="645"/>
      <c r="F27" s="645"/>
      <c r="G27" s="645"/>
      <c r="H27" s="645"/>
      <c r="I27" s="645"/>
      <c r="J27" s="645"/>
      <c r="K27" s="244"/>
    </row>
    <row r="28" spans="1:13" ht="13.5" customHeight="1" x14ac:dyDescent="0.25">
      <c r="A28" s="468"/>
      <c r="B28" s="645"/>
      <c r="C28" s="645"/>
      <c r="D28" s="645"/>
      <c r="E28" s="645"/>
      <c r="F28" s="645"/>
      <c r="G28" s="645"/>
      <c r="H28" s="645"/>
      <c r="I28" s="645"/>
      <c r="J28" s="645"/>
      <c r="K28" s="244"/>
    </row>
    <row r="29" spans="1:13" ht="15" x14ac:dyDescent="0.25">
      <c r="A29" s="468"/>
      <c r="B29" s="645"/>
      <c r="C29" s="645"/>
      <c r="D29" s="645"/>
      <c r="E29" s="645"/>
      <c r="F29" s="645"/>
      <c r="G29" s="645"/>
      <c r="H29" s="645"/>
      <c r="I29" s="645"/>
      <c r="J29" s="645"/>
      <c r="K29" s="244"/>
    </row>
    <row r="30" spans="1:13" x14ac:dyDescent="0.2">
      <c r="A30" s="462"/>
      <c r="B30" s="645"/>
      <c r="C30" s="645"/>
      <c r="D30" s="645"/>
      <c r="E30" s="645"/>
      <c r="F30" s="645"/>
      <c r="G30" s="645"/>
      <c r="H30" s="645"/>
      <c r="I30" s="645"/>
      <c r="J30" s="645"/>
      <c r="K30" s="244"/>
    </row>
    <row r="31" spans="1:13" x14ac:dyDescent="0.2">
      <c r="A31" s="462"/>
      <c r="B31" s="645"/>
      <c r="C31" s="645"/>
      <c r="D31" s="645"/>
      <c r="E31" s="645"/>
      <c r="F31" s="645"/>
      <c r="G31" s="645"/>
      <c r="H31" s="645"/>
      <c r="I31" s="645"/>
      <c r="J31" s="645"/>
      <c r="K31" s="244"/>
    </row>
    <row r="32" spans="1:13" x14ac:dyDescent="0.2">
      <c r="A32" s="462"/>
      <c r="B32" s="645"/>
      <c r="C32" s="645"/>
      <c r="D32" s="645"/>
      <c r="E32" s="645"/>
      <c r="F32" s="645"/>
      <c r="G32" s="645"/>
      <c r="H32" s="645"/>
      <c r="I32" s="645"/>
      <c r="J32" s="645"/>
      <c r="K32" s="244"/>
    </row>
    <row r="33" spans="1:11" x14ac:dyDescent="0.2">
      <c r="A33" s="462"/>
      <c r="B33" s="645"/>
      <c r="C33" s="645"/>
      <c r="D33" s="645"/>
      <c r="E33" s="645"/>
      <c r="F33" s="645"/>
      <c r="G33" s="645"/>
      <c r="H33" s="645"/>
      <c r="I33" s="645"/>
      <c r="J33" s="645"/>
      <c r="K33" s="244"/>
    </row>
    <row r="34" spans="1:11" x14ac:dyDescent="0.2">
      <c r="A34" s="462"/>
      <c r="B34" s="645"/>
      <c r="C34" s="645"/>
      <c r="D34" s="645"/>
      <c r="E34" s="645"/>
      <c r="F34" s="645"/>
      <c r="G34" s="645"/>
      <c r="H34" s="645"/>
      <c r="I34" s="645"/>
      <c r="J34" s="645"/>
      <c r="K34" s="244"/>
    </row>
    <row r="35" spans="1:11" ht="12.75" customHeight="1" x14ac:dyDescent="0.2">
      <c r="A35" s="462"/>
      <c r="B35" s="645"/>
      <c r="C35" s="645"/>
      <c r="D35" s="645"/>
      <c r="E35" s="645"/>
      <c r="F35" s="645"/>
      <c r="G35" s="645"/>
      <c r="H35" s="645"/>
      <c r="I35" s="645"/>
      <c r="J35" s="645"/>
      <c r="K35" s="244"/>
    </row>
    <row r="36" spans="1:11" ht="12.75" customHeight="1" x14ac:dyDescent="0.2">
      <c r="A36" s="462"/>
      <c r="B36" s="645"/>
      <c r="C36" s="645"/>
      <c r="D36" s="645"/>
      <c r="E36" s="645"/>
      <c r="F36" s="645"/>
      <c r="G36" s="645"/>
      <c r="H36" s="645"/>
      <c r="I36" s="645"/>
      <c r="J36" s="645"/>
      <c r="K36" s="244"/>
    </row>
    <row r="37" spans="1:11" x14ac:dyDescent="0.2">
      <c r="A37" s="462"/>
      <c r="B37" s="258"/>
      <c r="C37" s="258"/>
      <c r="D37" s="258"/>
      <c r="E37" s="258"/>
      <c r="F37" s="258"/>
      <c r="G37" s="258"/>
      <c r="H37" s="258"/>
      <c r="I37" s="258"/>
      <c r="J37" s="258"/>
      <c r="K37" s="457"/>
    </row>
    <row r="38" spans="1:11" x14ac:dyDescent="0.2">
      <c r="A38" s="462"/>
      <c r="B38" s="258"/>
      <c r="C38" s="258"/>
      <c r="D38" s="258"/>
      <c r="E38" s="258"/>
      <c r="F38" s="258"/>
      <c r="G38" s="258"/>
      <c r="H38" s="258"/>
      <c r="I38" s="258"/>
      <c r="J38" s="258"/>
      <c r="K38" s="457"/>
    </row>
    <row r="39" spans="1:11" ht="12.75" customHeight="1" x14ac:dyDescent="0.2">
      <c r="A39" s="462"/>
      <c r="B39" s="258"/>
      <c r="C39" s="258"/>
      <c r="D39" s="258"/>
      <c r="E39" s="258"/>
      <c r="F39" s="258"/>
      <c r="G39" s="258"/>
      <c r="H39" s="258"/>
      <c r="I39" s="258"/>
      <c r="J39" s="258"/>
      <c r="K39" s="457"/>
    </row>
    <row r="40" spans="1:11" x14ac:dyDescent="0.2">
      <c r="A40" s="462"/>
      <c r="B40" s="258"/>
      <c r="C40" s="258"/>
      <c r="D40" s="258"/>
      <c r="E40" s="258"/>
      <c r="F40" s="258"/>
      <c r="G40" s="258"/>
      <c r="H40" s="258"/>
      <c r="I40" s="258"/>
      <c r="J40" s="258"/>
      <c r="K40" s="457"/>
    </row>
    <row r="41" spans="1:11" ht="18.600000000000001" customHeight="1" x14ac:dyDescent="0.25">
      <c r="A41" s="471"/>
      <c r="B41" s="617" t="s">
        <v>519</v>
      </c>
      <c r="C41" s="617"/>
      <c r="D41" s="617"/>
      <c r="E41" s="617"/>
      <c r="F41" s="617"/>
      <c r="G41" s="617"/>
      <c r="H41" s="617"/>
      <c r="I41" s="617"/>
      <c r="J41" s="617"/>
      <c r="K41" s="472"/>
    </row>
    <row r="42" spans="1:11" x14ac:dyDescent="0.2">
      <c r="A42" s="462"/>
      <c r="B42" s="644" t="s">
        <v>3137</v>
      </c>
      <c r="C42" s="645"/>
      <c r="D42" s="645"/>
      <c r="E42" s="645"/>
      <c r="F42" s="645"/>
      <c r="G42" s="645"/>
      <c r="H42" s="645"/>
      <c r="I42" s="645"/>
      <c r="J42" s="645"/>
      <c r="K42" s="457"/>
    </row>
    <row r="43" spans="1:11" x14ac:dyDescent="0.2">
      <c r="A43" s="462"/>
      <c r="B43" s="645"/>
      <c r="C43" s="645"/>
      <c r="D43" s="645"/>
      <c r="E43" s="645"/>
      <c r="F43" s="645"/>
      <c r="G43" s="645"/>
      <c r="H43" s="645"/>
      <c r="I43" s="645"/>
      <c r="J43" s="645"/>
      <c r="K43" s="457"/>
    </row>
    <row r="44" spans="1:11" x14ac:dyDescent="0.2">
      <c r="A44" s="462"/>
      <c r="B44" s="645"/>
      <c r="C44" s="645"/>
      <c r="D44" s="645"/>
      <c r="E44" s="645"/>
      <c r="F44" s="645"/>
      <c r="G44" s="645"/>
      <c r="H44" s="645"/>
      <c r="I44" s="645"/>
      <c r="J44" s="645"/>
      <c r="K44" s="457"/>
    </row>
    <row r="45" spans="1:11" x14ac:dyDescent="0.2">
      <c r="A45" s="462"/>
      <c r="B45" s="645"/>
      <c r="C45" s="645"/>
      <c r="D45" s="645"/>
      <c r="E45" s="645"/>
      <c r="F45" s="645"/>
      <c r="G45" s="645"/>
      <c r="H45" s="645"/>
      <c r="I45" s="645"/>
      <c r="J45" s="645"/>
      <c r="K45" s="457"/>
    </row>
    <row r="46" spans="1:11" x14ac:dyDescent="0.2">
      <c r="A46" s="462"/>
      <c r="B46" s="645"/>
      <c r="C46" s="645"/>
      <c r="D46" s="645"/>
      <c r="E46" s="645"/>
      <c r="F46" s="645"/>
      <c r="G46" s="645"/>
      <c r="H46" s="645"/>
      <c r="I46" s="645"/>
      <c r="J46" s="645"/>
      <c r="K46" s="457"/>
    </row>
    <row r="47" spans="1:11" x14ac:dyDescent="0.2">
      <c r="A47" s="462"/>
      <c r="B47" s="456"/>
      <c r="C47" s="456"/>
      <c r="D47" s="456"/>
      <c r="E47" s="456"/>
      <c r="F47" s="456"/>
      <c r="G47" s="456"/>
      <c r="H47" s="456"/>
      <c r="I47" s="456"/>
      <c r="J47" s="456"/>
      <c r="K47" s="457"/>
    </row>
    <row r="48" spans="1:11" x14ac:dyDescent="0.2">
      <c r="A48" s="462"/>
      <c r="B48" s="456"/>
      <c r="C48" s="456"/>
      <c r="D48" s="456"/>
      <c r="E48" s="456"/>
      <c r="F48" s="456"/>
      <c r="G48" s="456"/>
      <c r="H48" s="456"/>
      <c r="I48" s="456"/>
      <c r="J48" s="456"/>
      <c r="K48" s="457"/>
    </row>
    <row r="49" spans="1:11" x14ac:dyDescent="0.2">
      <c r="A49" s="462"/>
      <c r="B49" s="456"/>
      <c r="C49" s="456"/>
      <c r="D49" s="456"/>
      <c r="E49" s="456"/>
      <c r="F49" s="456"/>
      <c r="G49" s="456"/>
      <c r="H49" s="456"/>
      <c r="I49" s="456"/>
      <c r="J49" s="456"/>
      <c r="K49" s="457"/>
    </row>
    <row r="50" spans="1:11" x14ac:dyDescent="0.2">
      <c r="A50" s="462"/>
      <c r="B50" s="456"/>
      <c r="C50" s="456"/>
      <c r="D50" s="456"/>
      <c r="E50" s="456"/>
      <c r="F50" s="456"/>
      <c r="G50" s="456"/>
      <c r="H50" s="456"/>
      <c r="I50" s="456"/>
      <c r="J50" s="456"/>
      <c r="K50" s="457"/>
    </row>
    <row r="51" spans="1:11" x14ac:dyDescent="0.2">
      <c r="A51" s="462"/>
      <c r="B51" s="456"/>
      <c r="C51" s="456"/>
      <c r="D51" s="456"/>
      <c r="E51" s="456"/>
      <c r="F51" s="456"/>
      <c r="G51" s="456"/>
      <c r="H51" s="456"/>
      <c r="I51" s="456"/>
      <c r="J51" s="456"/>
      <c r="K51" s="457"/>
    </row>
    <row r="52" spans="1:11" x14ac:dyDescent="0.2">
      <c r="A52" s="462"/>
      <c r="B52" s="456"/>
      <c r="C52" s="456"/>
      <c r="D52" s="456"/>
      <c r="E52" s="456"/>
      <c r="F52" s="456"/>
      <c r="G52" s="456"/>
      <c r="H52" s="456"/>
      <c r="I52" s="456"/>
      <c r="J52" s="456"/>
      <c r="K52" s="457"/>
    </row>
    <row r="53" spans="1:11" x14ac:dyDescent="0.2">
      <c r="A53" s="462"/>
      <c r="B53" s="456"/>
      <c r="C53" s="456"/>
      <c r="D53" s="456"/>
      <c r="E53" s="456"/>
      <c r="F53" s="456"/>
      <c r="G53" s="456"/>
      <c r="H53" s="456"/>
      <c r="I53" s="456"/>
      <c r="J53" s="456"/>
      <c r="K53" s="457"/>
    </row>
    <row r="54" spans="1:11" x14ac:dyDescent="0.2">
      <c r="A54" s="462"/>
      <c r="B54" s="456"/>
      <c r="C54" s="456"/>
      <c r="D54" s="456"/>
      <c r="E54" s="456"/>
      <c r="F54" s="456"/>
      <c r="G54" s="456"/>
      <c r="H54" s="456"/>
      <c r="I54" s="456"/>
      <c r="J54" s="456"/>
      <c r="K54" s="457"/>
    </row>
    <row r="55" spans="1:11" x14ac:dyDescent="0.2">
      <c r="A55" s="462"/>
      <c r="B55" s="456"/>
      <c r="C55" s="456"/>
      <c r="D55" s="456"/>
      <c r="E55" s="456"/>
      <c r="F55" s="456"/>
      <c r="G55" s="456"/>
      <c r="H55" s="456"/>
      <c r="I55" s="456"/>
      <c r="J55" s="456"/>
      <c r="K55" s="457"/>
    </row>
    <row r="56" spans="1:11" x14ac:dyDescent="0.2">
      <c r="A56" s="462"/>
      <c r="B56" s="456"/>
      <c r="C56" s="456"/>
      <c r="D56" s="456"/>
      <c r="E56" s="456"/>
      <c r="F56" s="456"/>
      <c r="G56" s="456"/>
      <c r="H56" s="456"/>
      <c r="I56" s="456"/>
      <c r="J56" s="456"/>
      <c r="K56" s="457"/>
    </row>
    <row r="57" spans="1:11" x14ac:dyDescent="0.2">
      <c r="A57" s="462"/>
      <c r="B57" s="456"/>
      <c r="C57" s="456"/>
      <c r="D57" s="456"/>
      <c r="E57" s="456"/>
      <c r="F57" s="456"/>
      <c r="G57" s="456"/>
      <c r="H57" s="456"/>
      <c r="I57" s="456"/>
      <c r="J57" s="456"/>
      <c r="K57" s="457"/>
    </row>
    <row r="58" spans="1:11" ht="13.5" thickBot="1" x14ac:dyDescent="0.25">
      <c r="A58" s="478"/>
      <c r="B58" s="460"/>
      <c r="C58" s="460"/>
      <c r="D58" s="460"/>
      <c r="E58" s="460"/>
      <c r="F58" s="460"/>
      <c r="G58" s="460"/>
      <c r="H58" s="460"/>
      <c r="I58" s="460"/>
      <c r="J58" s="460"/>
      <c r="K58" s="461"/>
    </row>
  </sheetData>
  <sheetProtection algorithmName="SHA-512" hashValue="BYpygOTGl8MyUjuQikPcKtNZsCvlf/0qGEsoUpoGjWLUiRtitSpDokRCu5tN6M+tzzytfDZWjOtMwy+v+yjMXQ==" saltValue="l+wTMoE/LFEqvOAJu8InIw==" spinCount="100000" sheet="1" objects="1" scenarios="1"/>
  <mergeCells count="13">
    <mergeCell ref="A1:K1"/>
    <mergeCell ref="A3:A4"/>
    <mergeCell ref="B3:J3"/>
    <mergeCell ref="B4:J4"/>
    <mergeCell ref="B41:J41"/>
    <mergeCell ref="B42:J46"/>
    <mergeCell ref="B7:J7"/>
    <mergeCell ref="A8:A11"/>
    <mergeCell ref="A13:A18"/>
    <mergeCell ref="B8:J23"/>
    <mergeCell ref="A21:A23"/>
    <mergeCell ref="B26:J26"/>
    <mergeCell ref="B27:J36"/>
  </mergeCells>
  <printOptions horizontalCentered="1"/>
  <pageMargins left="0.7" right="0.7" top="0.75" bottom="0.75" header="0.3" footer="0.3"/>
  <pageSetup scale="89" orientation="portrait" r:id="rId1"/>
  <headerFooter alignWithMargins="0">
    <oddFooter>&amp;L&amp;"-,Regular"&amp;11
Railroad Industry (CA07)&amp;C&amp;"-,Regular"&amp;11 3&amp;R&amp;"-,Regular"&amp;11
Revised 12/2023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1672-5707-4912-B55C-EF5DEF893DC0}">
  <dimension ref="A1:N61"/>
  <sheetViews>
    <sheetView view="pageLayout" zoomScaleNormal="100" workbookViewId="0">
      <selection sqref="A1:K1"/>
    </sheetView>
  </sheetViews>
  <sheetFormatPr defaultColWidth="4.85546875" defaultRowHeight="12.75" x14ac:dyDescent="0.2"/>
  <cols>
    <col min="1" max="1" width="2.140625" style="1" customWidth="1"/>
    <col min="2" max="2" width="10" style="3" customWidth="1"/>
    <col min="3" max="5" width="10.85546875" style="1" customWidth="1"/>
    <col min="6" max="6" width="12.5703125" style="1" customWidth="1"/>
    <col min="7" max="9" width="10.85546875" style="1" customWidth="1"/>
    <col min="10" max="10" width="10" style="1" customWidth="1"/>
    <col min="11" max="11" width="2.140625" style="1" customWidth="1"/>
    <col min="12" max="16384" width="4.85546875" style="1"/>
  </cols>
  <sheetData>
    <row r="1" spans="1:11" s="14" customFormat="1" ht="28.7" customHeight="1" thickBot="1" x14ac:dyDescent="0.35">
      <c r="A1" s="629" t="s">
        <v>134</v>
      </c>
      <c r="B1" s="610"/>
      <c r="C1" s="610"/>
      <c r="D1" s="610"/>
      <c r="E1" s="610"/>
      <c r="F1" s="610"/>
      <c r="G1" s="610"/>
      <c r="H1" s="610"/>
      <c r="I1" s="610"/>
      <c r="J1" s="610"/>
      <c r="K1" s="630"/>
    </row>
    <row r="2" spans="1:11" s="4" customFormat="1" ht="12.75" customHeight="1" x14ac:dyDescent="0.25">
      <c r="A2" s="439"/>
      <c r="B2" s="440"/>
      <c r="C2" s="440"/>
      <c r="D2" s="440"/>
      <c r="E2" s="440"/>
      <c r="F2" s="440"/>
      <c r="G2" s="440"/>
      <c r="H2" s="440"/>
      <c r="I2" s="440"/>
      <c r="J2" s="440"/>
      <c r="K2" s="441"/>
    </row>
    <row r="3" spans="1:11" s="4" customFormat="1" ht="20.100000000000001" customHeight="1" x14ac:dyDescent="0.25">
      <c r="A3" s="439"/>
      <c r="B3" s="634" t="s">
        <v>135</v>
      </c>
      <c r="C3" s="649"/>
      <c r="D3" s="649"/>
      <c r="E3" s="649"/>
      <c r="F3" s="649"/>
      <c r="G3" s="649"/>
      <c r="H3" s="649"/>
      <c r="I3" s="649"/>
      <c r="J3" s="649"/>
      <c r="K3" s="442"/>
    </row>
    <row r="4" spans="1:11" s="4" customFormat="1" ht="12.75" customHeight="1" x14ac:dyDescent="0.25">
      <c r="A4" s="439"/>
      <c r="B4" s="631" t="s">
        <v>136</v>
      </c>
      <c r="C4" s="631"/>
      <c r="D4" s="631"/>
      <c r="E4" s="631"/>
      <c r="F4" s="631"/>
      <c r="G4" s="631"/>
      <c r="H4" s="631"/>
      <c r="I4" s="631"/>
      <c r="J4" s="631"/>
      <c r="K4" s="443"/>
    </row>
    <row r="5" spans="1:11" s="4" customFormat="1" ht="12.75" customHeight="1" x14ac:dyDescent="0.25">
      <c r="A5" s="439"/>
      <c r="B5" s="631"/>
      <c r="C5" s="631"/>
      <c r="D5" s="631"/>
      <c r="E5" s="631"/>
      <c r="F5" s="631"/>
      <c r="G5" s="631"/>
      <c r="H5" s="631"/>
      <c r="I5" s="631"/>
      <c r="J5" s="631"/>
      <c r="K5" s="443"/>
    </row>
    <row r="6" spans="1:11" s="4" customFormat="1" ht="12.75" customHeight="1" x14ac:dyDescent="0.25">
      <c r="A6" s="439"/>
      <c r="B6" s="631"/>
      <c r="C6" s="631"/>
      <c r="D6" s="631"/>
      <c r="E6" s="631"/>
      <c r="F6" s="631"/>
      <c r="G6" s="631"/>
      <c r="H6" s="631"/>
      <c r="I6" s="631"/>
      <c r="J6" s="631"/>
      <c r="K6" s="443"/>
    </row>
    <row r="7" spans="1:11" s="4" customFormat="1" ht="12.75" customHeight="1" x14ac:dyDescent="0.25">
      <c r="A7" s="439"/>
      <c r="B7" s="631"/>
      <c r="C7" s="631"/>
      <c r="D7" s="631"/>
      <c r="E7" s="631"/>
      <c r="F7" s="631"/>
      <c r="G7" s="631"/>
      <c r="H7" s="631"/>
      <c r="I7" s="631"/>
      <c r="J7" s="631"/>
      <c r="K7" s="443"/>
    </row>
    <row r="8" spans="1:11" s="4" customFormat="1" ht="12.75" customHeight="1" x14ac:dyDescent="0.25">
      <c r="A8" s="439"/>
      <c r="B8" s="631"/>
      <c r="C8" s="631"/>
      <c r="D8" s="631"/>
      <c r="E8" s="631"/>
      <c r="F8" s="631"/>
      <c r="G8" s="631"/>
      <c r="H8" s="631"/>
      <c r="I8" s="631"/>
      <c r="J8" s="631"/>
      <c r="K8" s="443"/>
    </row>
    <row r="9" spans="1:11" s="4" customFormat="1" ht="12.75" customHeight="1" x14ac:dyDescent="0.25">
      <c r="A9" s="439"/>
      <c r="B9" s="631"/>
      <c r="C9" s="631"/>
      <c r="D9" s="631"/>
      <c r="E9" s="631"/>
      <c r="F9" s="631"/>
      <c r="G9" s="631"/>
      <c r="H9" s="631"/>
      <c r="I9" s="631"/>
      <c r="J9" s="631"/>
      <c r="K9" s="443"/>
    </row>
    <row r="10" spans="1:11" s="4" customFormat="1" ht="12.75" customHeight="1" x14ac:dyDescent="0.25">
      <c r="A10" s="439"/>
      <c r="B10" s="631"/>
      <c r="C10" s="631"/>
      <c r="D10" s="631"/>
      <c r="E10" s="631"/>
      <c r="F10" s="631"/>
      <c r="G10" s="631"/>
      <c r="H10" s="631"/>
      <c r="I10" s="631"/>
      <c r="J10" s="631"/>
      <c r="K10" s="443"/>
    </row>
    <row r="11" spans="1:11" s="4" customFormat="1" ht="12.75" customHeight="1" x14ac:dyDescent="0.25">
      <c r="A11" s="439"/>
      <c r="B11" s="631"/>
      <c r="C11" s="631"/>
      <c r="D11" s="631"/>
      <c r="E11" s="631"/>
      <c r="F11" s="631"/>
      <c r="G11" s="631"/>
      <c r="H11" s="631"/>
      <c r="I11" s="631"/>
      <c r="J11" s="631"/>
      <c r="K11" s="443"/>
    </row>
    <row r="12" spans="1:11" s="4" customFormat="1" ht="12.75" customHeight="1" x14ac:dyDescent="0.25">
      <c r="A12" s="439"/>
      <c r="B12" s="631"/>
      <c r="C12" s="631"/>
      <c r="D12" s="631"/>
      <c r="E12" s="631"/>
      <c r="F12" s="631"/>
      <c r="G12" s="631"/>
      <c r="H12" s="631"/>
      <c r="I12" s="631"/>
      <c r="J12" s="631"/>
      <c r="K12" s="443"/>
    </row>
    <row r="13" spans="1:11" s="4" customFormat="1" ht="12.75" customHeight="1" x14ac:dyDescent="0.25">
      <c r="A13" s="439"/>
      <c r="B13" s="631"/>
      <c r="C13" s="631"/>
      <c r="D13" s="631"/>
      <c r="E13" s="631"/>
      <c r="F13" s="631"/>
      <c r="G13" s="631"/>
      <c r="H13" s="631"/>
      <c r="I13" s="631"/>
      <c r="J13" s="631"/>
      <c r="K13" s="443"/>
    </row>
    <row r="14" spans="1:11" s="4" customFormat="1" ht="12.75" customHeight="1" x14ac:dyDescent="0.25">
      <c r="A14" s="439"/>
      <c r="B14" s="631"/>
      <c r="C14" s="631"/>
      <c r="D14" s="631"/>
      <c r="E14" s="631"/>
      <c r="F14" s="631"/>
      <c r="G14" s="631"/>
      <c r="H14" s="631"/>
      <c r="I14" s="631"/>
      <c r="J14" s="631"/>
      <c r="K14" s="443"/>
    </row>
    <row r="15" spans="1:11" s="4" customFormat="1" ht="12.75" customHeight="1" x14ac:dyDescent="0.25">
      <c r="A15" s="439"/>
      <c r="B15" s="631"/>
      <c r="C15" s="631"/>
      <c r="D15" s="631"/>
      <c r="E15" s="631"/>
      <c r="F15" s="631"/>
      <c r="G15" s="631"/>
      <c r="H15" s="631"/>
      <c r="I15" s="631"/>
      <c r="J15" s="631"/>
      <c r="K15" s="443"/>
    </row>
    <row r="16" spans="1:11" s="4" customFormat="1" ht="12.75" customHeight="1" x14ac:dyDescent="0.25">
      <c r="A16" s="439"/>
      <c r="B16" s="631"/>
      <c r="C16" s="631"/>
      <c r="D16" s="631"/>
      <c r="E16" s="631"/>
      <c r="F16" s="631"/>
      <c r="G16" s="631"/>
      <c r="H16" s="631"/>
      <c r="I16" s="631"/>
      <c r="J16" s="631"/>
      <c r="K16" s="443"/>
    </row>
    <row r="17" spans="1:14" s="4" customFormat="1" ht="12.75" customHeight="1" x14ac:dyDescent="0.25">
      <c r="A17" s="439"/>
      <c r="B17" s="631"/>
      <c r="C17" s="631"/>
      <c r="D17" s="631"/>
      <c r="E17" s="631"/>
      <c r="F17" s="631"/>
      <c r="G17" s="631"/>
      <c r="H17" s="631"/>
      <c r="I17" s="631"/>
      <c r="J17" s="631"/>
      <c r="K17" s="443"/>
      <c r="N17" s="76"/>
    </row>
    <row r="18" spans="1:14" s="4" customFormat="1" ht="12.75" customHeight="1" x14ac:dyDescent="0.25">
      <c r="A18" s="439"/>
      <c r="B18" s="631"/>
      <c r="C18" s="631"/>
      <c r="D18" s="631"/>
      <c r="E18" s="631"/>
      <c r="F18" s="631"/>
      <c r="G18" s="631"/>
      <c r="H18" s="631"/>
      <c r="I18" s="631"/>
      <c r="J18" s="631"/>
      <c r="K18" s="443"/>
    </row>
    <row r="19" spans="1:14" s="4" customFormat="1" ht="12.75" customHeight="1" x14ac:dyDescent="0.25">
      <c r="A19" s="439"/>
      <c r="B19" s="631"/>
      <c r="C19" s="631"/>
      <c r="D19" s="631"/>
      <c r="E19" s="631"/>
      <c r="F19" s="631"/>
      <c r="G19" s="631"/>
      <c r="H19" s="631"/>
      <c r="I19" s="631"/>
      <c r="J19" s="631"/>
      <c r="K19" s="443"/>
    </row>
    <row r="20" spans="1:14" s="4" customFormat="1" ht="12.75" customHeight="1" x14ac:dyDescent="0.25">
      <c r="A20" s="439"/>
      <c r="B20" s="631"/>
      <c r="C20" s="631"/>
      <c r="D20" s="631"/>
      <c r="E20" s="631"/>
      <c r="F20" s="631"/>
      <c r="G20" s="631"/>
      <c r="H20" s="631"/>
      <c r="I20" s="631"/>
      <c r="J20" s="631"/>
      <c r="K20" s="443"/>
    </row>
    <row r="21" spans="1:14" s="4" customFormat="1" ht="12.75" customHeight="1" x14ac:dyDescent="0.25">
      <c r="A21" s="439"/>
      <c r="B21" s="631"/>
      <c r="C21" s="631"/>
      <c r="D21" s="631"/>
      <c r="E21" s="631"/>
      <c r="F21" s="631"/>
      <c r="G21" s="631"/>
      <c r="H21" s="631"/>
      <c r="I21" s="631"/>
      <c r="J21" s="631"/>
      <c r="K21" s="443"/>
    </row>
    <row r="22" spans="1:14" s="4" customFormat="1" ht="12.75" customHeight="1" x14ac:dyDescent="0.25">
      <c r="A22" s="439"/>
      <c r="B22" s="631"/>
      <c r="C22" s="631"/>
      <c r="D22" s="631"/>
      <c r="E22" s="631"/>
      <c r="F22" s="631"/>
      <c r="G22" s="631"/>
      <c r="H22" s="631"/>
      <c r="I22" s="631"/>
      <c r="J22" s="631"/>
      <c r="K22" s="443"/>
    </row>
    <row r="23" spans="1:14" s="4" customFormat="1" ht="12.75" customHeight="1" x14ac:dyDescent="0.25">
      <c r="A23" s="439"/>
      <c r="B23" s="631"/>
      <c r="C23" s="631"/>
      <c r="D23" s="631"/>
      <c r="E23" s="631"/>
      <c r="F23" s="631"/>
      <c r="G23" s="631"/>
      <c r="H23" s="631"/>
      <c r="I23" s="631"/>
      <c r="J23" s="631"/>
      <c r="K23" s="443"/>
    </row>
    <row r="24" spans="1:14" s="4" customFormat="1" ht="12.75" customHeight="1" x14ac:dyDescent="0.25">
      <c r="A24" s="439"/>
      <c r="B24" s="631"/>
      <c r="C24" s="631"/>
      <c r="D24" s="631"/>
      <c r="E24" s="631"/>
      <c r="F24" s="631"/>
      <c r="G24" s="631"/>
      <c r="H24" s="631"/>
      <c r="I24" s="631"/>
      <c r="J24" s="631"/>
      <c r="K24" s="443"/>
    </row>
    <row r="25" spans="1:14" s="4" customFormat="1" ht="12.75" customHeight="1" x14ac:dyDescent="0.25">
      <c r="A25" s="439"/>
      <c r="B25" s="631"/>
      <c r="C25" s="631"/>
      <c r="D25" s="631"/>
      <c r="E25" s="631"/>
      <c r="F25" s="631"/>
      <c r="G25" s="631"/>
      <c r="H25" s="631"/>
      <c r="I25" s="631"/>
      <c r="J25" s="631"/>
      <c r="K25" s="443"/>
    </row>
    <row r="26" spans="1:14" s="4" customFormat="1" ht="12.75" customHeight="1" x14ac:dyDescent="0.25">
      <c r="A26" s="439"/>
      <c r="B26" s="631"/>
      <c r="C26" s="631"/>
      <c r="D26" s="631"/>
      <c r="E26" s="631"/>
      <c r="F26" s="631"/>
      <c r="G26" s="631"/>
      <c r="H26" s="631"/>
      <c r="I26" s="631"/>
      <c r="J26" s="631"/>
      <c r="K26" s="443"/>
    </row>
    <row r="27" spans="1:14" s="4" customFormat="1" ht="12.75" customHeight="1" x14ac:dyDescent="0.25">
      <c r="A27" s="439"/>
      <c r="B27" s="631"/>
      <c r="C27" s="631"/>
      <c r="D27" s="631"/>
      <c r="E27" s="631"/>
      <c r="F27" s="631"/>
      <c r="G27" s="631"/>
      <c r="H27" s="631"/>
      <c r="I27" s="631"/>
      <c r="J27" s="631"/>
      <c r="K27" s="443"/>
    </row>
    <row r="28" spans="1:14" s="4" customFormat="1" ht="12.75" customHeight="1" x14ac:dyDescent="0.25">
      <c r="A28" s="439"/>
      <c r="B28" s="631"/>
      <c r="C28" s="631"/>
      <c r="D28" s="631"/>
      <c r="E28" s="631"/>
      <c r="F28" s="631"/>
      <c r="G28" s="631"/>
      <c r="H28" s="631"/>
      <c r="I28" s="631"/>
      <c r="J28" s="631"/>
      <c r="K28" s="443"/>
    </row>
    <row r="29" spans="1:14" s="4" customFormat="1" ht="12.75" customHeight="1" x14ac:dyDescent="0.25">
      <c r="A29" s="439"/>
      <c r="B29" s="631"/>
      <c r="C29" s="631"/>
      <c r="D29" s="631"/>
      <c r="E29" s="631"/>
      <c r="F29" s="631"/>
      <c r="G29" s="631"/>
      <c r="H29" s="631"/>
      <c r="I29" s="631"/>
      <c r="J29" s="631"/>
      <c r="K29" s="443"/>
    </row>
    <row r="30" spans="1:14" s="4" customFormat="1" ht="12.75" customHeight="1" x14ac:dyDescent="0.25">
      <c r="A30" s="439"/>
      <c r="B30" s="631"/>
      <c r="C30" s="631"/>
      <c r="D30" s="631"/>
      <c r="E30" s="631"/>
      <c r="F30" s="631"/>
      <c r="G30" s="631"/>
      <c r="H30" s="631"/>
      <c r="I30" s="631"/>
      <c r="J30" s="631"/>
      <c r="K30" s="443"/>
    </row>
    <row r="31" spans="1:14" s="4" customFormat="1" ht="12.75" customHeight="1" x14ac:dyDescent="0.25">
      <c r="A31" s="439"/>
      <c r="B31" s="650"/>
      <c r="C31" s="651"/>
      <c r="D31" s="651"/>
      <c r="E31" s="651"/>
      <c r="F31" s="651"/>
      <c r="G31" s="651"/>
      <c r="H31" s="651"/>
      <c r="I31" s="651"/>
      <c r="J31" s="651"/>
      <c r="K31" s="443"/>
    </row>
    <row r="32" spans="1:14" s="4" customFormat="1" ht="12.75" customHeight="1" x14ac:dyDescent="0.25">
      <c r="A32" s="439"/>
      <c r="B32" s="657" t="s">
        <v>140</v>
      </c>
      <c r="C32" s="658"/>
      <c r="D32" s="444"/>
      <c r="E32" s="445" t="s">
        <v>137</v>
      </c>
      <c r="F32" s="638" t="s">
        <v>3</v>
      </c>
      <c r="G32" s="638"/>
      <c r="H32" s="445" t="s">
        <v>139</v>
      </c>
      <c r="I32" s="653" t="s">
        <v>2</v>
      </c>
      <c r="J32" s="654"/>
      <c r="K32" s="443"/>
    </row>
    <row r="33" spans="1:13" s="4" customFormat="1" ht="12.75" customHeight="1" x14ac:dyDescent="0.25">
      <c r="A33" s="439"/>
      <c r="B33" s="657" t="s">
        <v>141</v>
      </c>
      <c r="C33" s="658"/>
      <c r="D33" s="444"/>
      <c r="E33" s="445" t="s">
        <v>138</v>
      </c>
      <c r="F33" s="652" t="s">
        <v>4</v>
      </c>
      <c r="G33" s="652"/>
      <c r="H33" s="446"/>
      <c r="I33" s="653" t="s">
        <v>5</v>
      </c>
      <c r="J33" s="654"/>
      <c r="K33" s="443"/>
    </row>
    <row r="34" spans="1:13" s="4" customFormat="1" ht="12.75" customHeight="1" x14ac:dyDescent="0.25">
      <c r="A34" s="439"/>
      <c r="B34" s="447"/>
      <c r="C34" s="448"/>
      <c r="D34" s="448"/>
      <c r="E34" s="449"/>
      <c r="F34" s="449"/>
      <c r="G34" s="449"/>
      <c r="H34" s="440"/>
      <c r="I34" s="653" t="s">
        <v>6</v>
      </c>
      <c r="J34" s="654"/>
      <c r="K34" s="443"/>
    </row>
    <row r="35" spans="1:13" s="4" customFormat="1" ht="12.75" customHeight="1" x14ac:dyDescent="0.25">
      <c r="A35" s="439"/>
      <c r="B35" s="424"/>
      <c r="C35" s="424"/>
      <c r="D35" s="424"/>
      <c r="E35" s="424"/>
      <c r="F35" s="424"/>
      <c r="G35" s="424"/>
      <c r="H35" s="424"/>
      <c r="I35" s="424"/>
      <c r="J35" s="424"/>
      <c r="K35" s="450"/>
    </row>
    <row r="36" spans="1:13" s="4" customFormat="1" ht="12.75" customHeight="1" x14ac:dyDescent="0.25">
      <c r="A36" s="439"/>
      <c r="B36" s="424"/>
      <c r="C36" s="424"/>
      <c r="D36" s="424"/>
      <c r="E36" s="424"/>
      <c r="F36" s="424"/>
      <c r="G36" s="424"/>
      <c r="H36" s="424"/>
      <c r="I36" s="424"/>
      <c r="J36" s="424"/>
      <c r="K36" s="450"/>
    </row>
    <row r="37" spans="1:13" s="4" customFormat="1" ht="12.75" customHeight="1" x14ac:dyDescent="0.25">
      <c r="A37" s="439"/>
      <c r="B37" s="424"/>
      <c r="C37" s="424"/>
      <c r="D37" s="424"/>
      <c r="E37" s="424"/>
      <c r="F37" s="424"/>
      <c r="G37" s="424"/>
      <c r="H37" s="424"/>
      <c r="I37" s="424"/>
      <c r="J37" s="424"/>
      <c r="K37" s="450"/>
    </row>
    <row r="38" spans="1:13" s="4" customFormat="1" ht="12.75" customHeight="1" x14ac:dyDescent="0.25">
      <c r="A38" s="439"/>
      <c r="B38" s="631"/>
      <c r="C38" s="631"/>
      <c r="D38" s="631"/>
      <c r="E38" s="631"/>
      <c r="F38" s="631"/>
      <c r="G38" s="631"/>
      <c r="H38" s="631"/>
      <c r="I38" s="631"/>
      <c r="J38" s="631"/>
      <c r="K38" s="443"/>
    </row>
    <row r="39" spans="1:13" s="4" customFormat="1" ht="12.75" customHeight="1" x14ac:dyDescent="0.25">
      <c r="A39" s="439"/>
      <c r="B39" s="631"/>
      <c r="C39" s="631"/>
      <c r="D39" s="631"/>
      <c r="E39" s="631"/>
      <c r="F39" s="631"/>
      <c r="G39" s="631"/>
      <c r="H39" s="631"/>
      <c r="I39" s="631"/>
      <c r="J39" s="631"/>
      <c r="K39" s="443"/>
    </row>
    <row r="40" spans="1:13" s="4" customFormat="1" ht="12.75" customHeight="1" x14ac:dyDescent="0.25">
      <c r="A40" s="439"/>
      <c r="B40" s="631"/>
      <c r="C40" s="631"/>
      <c r="D40" s="631"/>
      <c r="E40" s="631"/>
      <c r="F40" s="631"/>
      <c r="G40" s="631"/>
      <c r="H40" s="631"/>
      <c r="I40" s="631"/>
      <c r="J40" s="631"/>
      <c r="K40" s="443"/>
    </row>
    <row r="41" spans="1:13" s="4" customFormat="1" ht="12.75" customHeight="1" x14ac:dyDescent="0.25">
      <c r="A41" s="439"/>
      <c r="B41" s="631"/>
      <c r="C41" s="631"/>
      <c r="D41" s="631"/>
      <c r="E41" s="631"/>
      <c r="F41" s="631"/>
      <c r="G41" s="631"/>
      <c r="H41" s="631"/>
      <c r="I41" s="631"/>
      <c r="J41" s="631"/>
      <c r="K41" s="443"/>
    </row>
    <row r="42" spans="1:13" s="4" customFormat="1" ht="12.75" customHeight="1" x14ac:dyDescent="0.25">
      <c r="A42" s="439"/>
      <c r="B42" s="631"/>
      <c r="C42" s="631"/>
      <c r="D42" s="631"/>
      <c r="E42" s="631"/>
      <c r="F42" s="631"/>
      <c r="G42" s="631"/>
      <c r="H42" s="631"/>
      <c r="I42" s="631"/>
      <c r="J42" s="631"/>
      <c r="K42" s="443"/>
    </row>
    <row r="43" spans="1:13" s="4" customFormat="1" ht="12.75" customHeight="1" x14ac:dyDescent="0.25">
      <c r="A43" s="439"/>
      <c r="B43" s="631"/>
      <c r="C43" s="631"/>
      <c r="D43" s="631"/>
      <c r="E43" s="631"/>
      <c r="F43" s="631"/>
      <c r="G43" s="631"/>
      <c r="H43" s="631"/>
      <c r="I43" s="631"/>
      <c r="J43" s="631"/>
      <c r="K43" s="443"/>
    </row>
    <row r="44" spans="1:13" s="4" customFormat="1" ht="12.75" customHeight="1" x14ac:dyDescent="0.25">
      <c r="A44" s="439"/>
      <c r="B44" s="647"/>
      <c r="C44" s="648"/>
      <c r="D44" s="648"/>
      <c r="E44" s="648"/>
      <c r="F44" s="648"/>
      <c r="G44" s="648"/>
      <c r="H44" s="648"/>
      <c r="I44" s="648"/>
      <c r="J44" s="648"/>
      <c r="K44" s="443"/>
    </row>
    <row r="45" spans="1:13" s="4" customFormat="1" ht="12.75" customHeight="1" x14ac:dyDescent="0.25">
      <c r="A45" s="439"/>
      <c r="B45" s="424"/>
      <c r="C45" s="424"/>
      <c r="D45" s="424"/>
      <c r="E45" s="424"/>
      <c r="F45" s="424"/>
      <c r="G45" s="424"/>
      <c r="H45" s="424"/>
      <c r="I45" s="424"/>
      <c r="J45" s="424"/>
      <c r="K45" s="443"/>
    </row>
    <row r="46" spans="1:13" s="4" customFormat="1" ht="12.75" customHeight="1" x14ac:dyDescent="0.25">
      <c r="A46" s="439"/>
      <c r="B46" s="659"/>
      <c r="C46" s="660"/>
      <c r="D46" s="660"/>
      <c r="E46" s="660"/>
      <c r="F46" s="660"/>
      <c r="G46" s="660"/>
      <c r="H46" s="660"/>
      <c r="I46" s="660"/>
      <c r="J46" s="660"/>
      <c r="K46" s="451"/>
      <c r="L46" s="5"/>
      <c r="M46" s="5"/>
    </row>
    <row r="47" spans="1:13" ht="15" x14ac:dyDescent="0.25">
      <c r="A47" s="452"/>
      <c r="B47" s="655"/>
      <c r="C47" s="656"/>
      <c r="D47" s="656"/>
      <c r="E47" s="656"/>
      <c r="F47" s="656"/>
      <c r="G47" s="656"/>
      <c r="H47" s="656"/>
      <c r="I47" s="656"/>
      <c r="J47" s="656"/>
      <c r="K47" s="453"/>
    </row>
    <row r="48" spans="1:13" x14ac:dyDescent="0.2">
      <c r="A48" s="454"/>
      <c r="B48" s="455"/>
      <c r="C48" s="456"/>
      <c r="D48" s="456"/>
      <c r="E48" s="456"/>
      <c r="F48" s="456"/>
      <c r="G48" s="456"/>
      <c r="H48" s="456"/>
      <c r="I48" s="456"/>
      <c r="J48" s="456"/>
      <c r="K48" s="457"/>
    </row>
    <row r="49" spans="1:11" x14ac:dyDescent="0.2">
      <c r="A49" s="454"/>
      <c r="B49" s="455"/>
      <c r="C49" s="456"/>
      <c r="D49" s="456"/>
      <c r="E49" s="456"/>
      <c r="F49" s="456"/>
      <c r="G49" s="456"/>
      <c r="H49" s="456"/>
      <c r="I49" s="456"/>
      <c r="J49" s="456"/>
      <c r="K49" s="457"/>
    </row>
    <row r="50" spans="1:11" x14ac:dyDescent="0.2">
      <c r="A50" s="454"/>
      <c r="B50" s="455"/>
      <c r="C50" s="456"/>
      <c r="D50" s="456"/>
      <c r="E50" s="456"/>
      <c r="F50" s="456"/>
      <c r="G50" s="456"/>
      <c r="H50" s="456"/>
      <c r="I50" s="456"/>
      <c r="J50" s="456"/>
      <c r="K50" s="457"/>
    </row>
    <row r="51" spans="1:11" x14ac:dyDescent="0.2">
      <c r="A51" s="454"/>
      <c r="B51" s="455"/>
      <c r="C51" s="456"/>
      <c r="D51" s="456"/>
      <c r="E51" s="456"/>
      <c r="F51" s="456"/>
      <c r="G51" s="456"/>
      <c r="H51" s="456"/>
      <c r="I51" s="456"/>
      <c r="J51" s="456"/>
      <c r="K51" s="457"/>
    </row>
    <row r="52" spans="1:11" x14ac:dyDescent="0.2">
      <c r="A52" s="454"/>
      <c r="B52" s="455"/>
      <c r="C52" s="456"/>
      <c r="D52" s="456"/>
      <c r="E52" s="456"/>
      <c r="F52" s="456"/>
      <c r="G52" s="456"/>
      <c r="H52" s="456"/>
      <c r="I52" s="456"/>
      <c r="J52" s="456"/>
      <c r="K52" s="457"/>
    </row>
    <row r="53" spans="1:11" x14ac:dyDescent="0.2">
      <c r="A53" s="454"/>
      <c r="B53" s="455"/>
      <c r="C53" s="456"/>
      <c r="D53" s="456"/>
      <c r="E53" s="456"/>
      <c r="F53" s="456"/>
      <c r="G53" s="456"/>
      <c r="H53" s="456"/>
      <c r="I53" s="456"/>
      <c r="J53" s="456"/>
      <c r="K53" s="457"/>
    </row>
    <row r="54" spans="1:11" x14ac:dyDescent="0.2">
      <c r="A54" s="454"/>
      <c r="B54" s="455"/>
      <c r="C54" s="456"/>
      <c r="D54" s="456"/>
      <c r="E54" s="456"/>
      <c r="F54" s="456"/>
      <c r="G54" s="456"/>
      <c r="H54" s="456"/>
      <c r="I54" s="456"/>
      <c r="J54" s="456"/>
      <c r="K54" s="457"/>
    </row>
    <row r="55" spans="1:11" x14ac:dyDescent="0.2">
      <c r="A55" s="454"/>
      <c r="B55" s="455"/>
      <c r="C55" s="456"/>
      <c r="D55" s="456"/>
      <c r="E55" s="456"/>
      <c r="F55" s="456"/>
      <c r="G55" s="456"/>
      <c r="H55" s="456"/>
      <c r="I55" s="456"/>
      <c r="J55" s="456"/>
      <c r="K55" s="457"/>
    </row>
    <row r="56" spans="1:11" x14ac:dyDescent="0.2">
      <c r="A56" s="454"/>
      <c r="B56" s="455"/>
      <c r="C56" s="456"/>
      <c r="D56" s="456"/>
      <c r="E56" s="456"/>
      <c r="F56" s="456"/>
      <c r="G56" s="456"/>
      <c r="H56" s="456"/>
      <c r="I56" s="456"/>
      <c r="J56" s="456"/>
      <c r="K56" s="457"/>
    </row>
    <row r="57" spans="1:11" x14ac:dyDescent="0.2">
      <c r="A57" s="454"/>
      <c r="B57" s="455"/>
      <c r="C57" s="456"/>
      <c r="D57" s="456"/>
      <c r="E57" s="456"/>
      <c r="F57" s="456"/>
      <c r="G57" s="456"/>
      <c r="H57" s="456"/>
      <c r="I57" s="456"/>
      <c r="J57" s="456"/>
      <c r="K57" s="457"/>
    </row>
    <row r="58" spans="1:11" x14ac:dyDescent="0.2">
      <c r="A58" s="454"/>
      <c r="B58" s="455"/>
      <c r="C58" s="456"/>
      <c r="D58" s="456"/>
      <c r="E58" s="456"/>
      <c r="F58" s="456"/>
      <c r="G58" s="456"/>
      <c r="H58" s="456"/>
      <c r="I58" s="456"/>
      <c r="J58" s="456"/>
      <c r="K58" s="457"/>
    </row>
    <row r="59" spans="1:11" x14ac:dyDescent="0.2">
      <c r="A59" s="454"/>
      <c r="B59" s="455"/>
      <c r="C59" s="456"/>
      <c r="D59" s="456"/>
      <c r="E59" s="456"/>
      <c r="F59" s="456"/>
      <c r="G59" s="456"/>
      <c r="H59" s="456"/>
      <c r="I59" s="456"/>
      <c r="J59" s="456"/>
      <c r="K59" s="457"/>
    </row>
    <row r="60" spans="1:11" x14ac:dyDescent="0.2">
      <c r="A60" s="454"/>
      <c r="B60" s="455"/>
      <c r="C60" s="456"/>
      <c r="D60" s="456"/>
      <c r="E60" s="456"/>
      <c r="F60" s="456"/>
      <c r="G60" s="456"/>
      <c r="H60" s="456"/>
      <c r="I60" s="456"/>
      <c r="J60" s="456"/>
      <c r="K60" s="457"/>
    </row>
    <row r="61" spans="1:11" ht="13.5" thickBot="1" x14ac:dyDescent="0.25">
      <c r="A61" s="458"/>
      <c r="B61" s="459"/>
      <c r="C61" s="460"/>
      <c r="D61" s="460"/>
      <c r="E61" s="460"/>
      <c r="F61" s="460"/>
      <c r="G61" s="460"/>
      <c r="H61" s="460"/>
      <c r="I61" s="460"/>
      <c r="J61" s="460"/>
      <c r="K61" s="461"/>
    </row>
  </sheetData>
  <sheetProtection algorithmName="SHA-512" hashValue="CZcIZrpCy9s4sXO77N46PBF9lkEN0+AyDnEOZphXnBguaEwrkmDSrqtctux8qULunwTGJ3fGHf+EWMlWSnD55w==" saltValue="c+jaZJz6T2BWxMg/v5kz7g==" spinCount="100000" sheet="1" objects="1" scenarios="1"/>
  <mergeCells count="15">
    <mergeCell ref="B47:J47"/>
    <mergeCell ref="B32:C32"/>
    <mergeCell ref="B33:C33"/>
    <mergeCell ref="B38:J43"/>
    <mergeCell ref="I34:J34"/>
    <mergeCell ref="B46:J46"/>
    <mergeCell ref="B4:J30"/>
    <mergeCell ref="B44:J44"/>
    <mergeCell ref="A1:K1"/>
    <mergeCell ref="B3:J3"/>
    <mergeCell ref="B31:J31"/>
    <mergeCell ref="F32:G32"/>
    <mergeCell ref="F33:G33"/>
    <mergeCell ref="I32:J32"/>
    <mergeCell ref="I33:J33"/>
  </mergeCells>
  <hyperlinks>
    <hyperlink ref="F32" r:id="rId1" xr:uid="{24A88ECC-24F8-4410-B3CA-ABB13A79A82E}"/>
  </hyperlinks>
  <printOptions horizontalCentered="1"/>
  <pageMargins left="0.7" right="0.7" top="0.75" bottom="0.75" header="0.3" footer="0.3"/>
  <pageSetup scale="89" orientation="portrait" r:id="rId2"/>
  <headerFooter alignWithMargins="0">
    <oddFooter>&amp;L&amp;"-,Regular"&amp;11
Railroad Industry (CA07)&amp;C&amp;"-,Regular"&amp;11 4&amp;R&amp;"-,Regular"&amp;11
Revised 12/2023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18DF-7328-4955-8338-12B87135F3EE}">
  <dimension ref="A1:AI74"/>
  <sheetViews>
    <sheetView view="pageLayout" zoomScaleNormal="100" workbookViewId="0">
      <selection sqref="A1:W1"/>
    </sheetView>
  </sheetViews>
  <sheetFormatPr defaultColWidth="3.5703125" defaultRowHeight="12.75" x14ac:dyDescent="0.2"/>
  <cols>
    <col min="1" max="1" width="1.140625" style="1" customWidth="1"/>
    <col min="2" max="2" width="2.28515625" style="1" customWidth="1"/>
    <col min="3" max="3" width="24.85546875" style="3" customWidth="1"/>
    <col min="4" max="4" width="1.7109375" style="3" customWidth="1"/>
    <col min="5" max="5" width="14.7109375" style="3" customWidth="1"/>
    <col min="6" max="6" width="2.5703125" style="3" customWidth="1"/>
    <col min="7" max="7" width="2.7109375" style="3" customWidth="1"/>
    <col min="8" max="8" width="5.42578125" style="3" customWidth="1"/>
    <col min="9" max="9" width="2.7109375" style="1" customWidth="1"/>
    <col min="10" max="10" width="5.42578125" style="1" customWidth="1"/>
    <col min="11" max="11" width="3" style="1" customWidth="1"/>
    <col min="12" max="12" width="2.28515625" style="1" customWidth="1"/>
    <col min="13" max="13" width="3" style="1" customWidth="1"/>
    <col min="14" max="14" width="2.7109375" style="1" customWidth="1"/>
    <col min="15" max="15" width="2.85546875" style="1" customWidth="1"/>
    <col min="16" max="16" width="3.5703125" style="1" customWidth="1"/>
    <col min="17" max="17" width="2.5703125" style="1" customWidth="1"/>
    <col min="18" max="18" width="2.7109375" style="1" customWidth="1"/>
    <col min="19" max="19" width="6.5703125" style="1" customWidth="1"/>
    <col min="20" max="20" width="2.7109375" style="1" customWidth="1"/>
    <col min="21" max="21" width="3" style="1" customWidth="1"/>
    <col min="22" max="22" width="2.28515625" style="1" customWidth="1"/>
    <col min="23" max="23" width="1.140625" style="1" customWidth="1"/>
    <col min="24" max="36" width="9.140625" style="1" customWidth="1"/>
    <col min="37" max="44" width="7.7109375" style="1" customWidth="1"/>
    <col min="45" max="16384" width="3.5703125" style="1"/>
  </cols>
  <sheetData>
    <row r="1" spans="1:23" s="14" customFormat="1" ht="28.7" customHeight="1" thickBot="1" x14ac:dyDescent="0.35">
      <c r="A1" s="629" t="s">
        <v>134</v>
      </c>
      <c r="B1" s="664"/>
      <c r="C1" s="610"/>
      <c r="D1" s="610"/>
      <c r="E1" s="610"/>
      <c r="F1" s="610"/>
      <c r="G1" s="610"/>
      <c r="H1" s="610"/>
      <c r="I1" s="610"/>
      <c r="J1" s="610"/>
      <c r="K1" s="610"/>
      <c r="L1" s="610"/>
      <c r="M1" s="610"/>
      <c r="N1" s="610"/>
      <c r="O1" s="610"/>
      <c r="P1" s="610"/>
      <c r="Q1" s="610"/>
      <c r="R1" s="610"/>
      <c r="S1" s="610"/>
      <c r="T1" s="610"/>
      <c r="U1" s="610"/>
      <c r="V1" s="610"/>
      <c r="W1" s="630"/>
    </row>
    <row r="2" spans="1:23" s="4" customFormat="1" ht="15.6" customHeight="1" x14ac:dyDescent="0.25">
      <c r="A2" s="439"/>
      <c r="B2" s="519"/>
      <c r="C2" s="665"/>
      <c r="D2" s="665"/>
      <c r="E2" s="665"/>
      <c r="F2" s="665"/>
      <c r="G2" s="665"/>
      <c r="H2" s="665"/>
      <c r="I2" s="665"/>
      <c r="J2" s="665"/>
      <c r="K2" s="665"/>
      <c r="L2" s="665"/>
      <c r="M2" s="665"/>
      <c r="N2" s="665"/>
      <c r="O2" s="665"/>
      <c r="P2" s="665"/>
      <c r="Q2" s="665"/>
      <c r="R2" s="665"/>
      <c r="S2" s="665"/>
      <c r="T2" s="665"/>
      <c r="U2" s="665"/>
      <c r="V2" s="665"/>
      <c r="W2" s="441"/>
    </row>
    <row r="3" spans="1:23" s="4" customFormat="1" ht="16.149999999999999" customHeight="1" x14ac:dyDescent="0.25">
      <c r="A3" s="439"/>
      <c r="B3" s="519"/>
      <c r="C3" s="634" t="s">
        <v>3174</v>
      </c>
      <c r="D3" s="634"/>
      <c r="E3" s="634"/>
      <c r="F3" s="634"/>
      <c r="G3" s="634"/>
      <c r="H3" s="634"/>
      <c r="I3" s="649"/>
      <c r="J3" s="649"/>
      <c r="K3" s="649"/>
      <c r="L3" s="649"/>
      <c r="M3" s="649"/>
      <c r="N3" s="649"/>
      <c r="O3" s="649"/>
      <c r="P3" s="649"/>
      <c r="Q3" s="649"/>
      <c r="R3" s="649"/>
      <c r="S3" s="649"/>
      <c r="T3" s="649"/>
      <c r="U3" s="649"/>
      <c r="V3" s="649"/>
      <c r="W3" s="442"/>
    </row>
    <row r="4" spans="1:23" s="4" customFormat="1" ht="7.15" customHeight="1" x14ac:dyDescent="0.25">
      <c r="A4" s="439"/>
      <c r="B4" s="519"/>
      <c r="C4" s="505"/>
      <c r="D4" s="505"/>
      <c r="E4" s="505"/>
      <c r="F4" s="505"/>
      <c r="G4" s="505"/>
      <c r="H4" s="505"/>
      <c r="I4" s="506"/>
      <c r="J4" s="506"/>
      <c r="K4" s="506"/>
      <c r="L4" s="506"/>
      <c r="M4" s="506"/>
      <c r="N4" s="506"/>
      <c r="O4" s="506"/>
      <c r="P4" s="506"/>
      <c r="Q4" s="506"/>
      <c r="R4" s="506"/>
      <c r="S4" s="506"/>
      <c r="T4" s="506"/>
      <c r="U4" s="506"/>
      <c r="V4" s="506"/>
      <c r="W4" s="442"/>
    </row>
    <row r="5" spans="1:23" s="4" customFormat="1" ht="15.6" customHeight="1" x14ac:dyDescent="0.25">
      <c r="A5" s="439"/>
      <c r="B5" s="631" t="s">
        <v>3175</v>
      </c>
      <c r="C5" s="631"/>
      <c r="D5" s="631"/>
      <c r="E5" s="631"/>
      <c r="F5" s="631"/>
      <c r="G5" s="631"/>
      <c r="H5" s="631"/>
      <c r="I5" s="631"/>
      <c r="J5" s="631"/>
      <c r="K5" s="631"/>
      <c r="L5" s="631"/>
      <c r="M5" s="631"/>
      <c r="N5" s="631"/>
      <c r="O5" s="631"/>
      <c r="P5" s="631"/>
      <c r="Q5" s="631"/>
      <c r="R5" s="631"/>
      <c r="S5" s="631"/>
      <c r="T5" s="631"/>
      <c r="U5" s="631"/>
      <c r="V5" s="631"/>
      <c r="W5" s="443"/>
    </row>
    <row r="6" spans="1:23" s="4" customFormat="1" ht="15.6" customHeight="1" x14ac:dyDescent="0.25">
      <c r="A6" s="439"/>
      <c r="B6" s="631"/>
      <c r="C6" s="631"/>
      <c r="D6" s="631"/>
      <c r="E6" s="631"/>
      <c r="F6" s="631"/>
      <c r="G6" s="631"/>
      <c r="H6" s="631"/>
      <c r="I6" s="631"/>
      <c r="J6" s="631"/>
      <c r="K6" s="631"/>
      <c r="L6" s="631"/>
      <c r="M6" s="631"/>
      <c r="N6" s="631"/>
      <c r="O6" s="631"/>
      <c r="P6" s="631"/>
      <c r="Q6" s="631"/>
      <c r="R6" s="631"/>
      <c r="S6" s="631"/>
      <c r="T6" s="631"/>
      <c r="U6" s="631"/>
      <c r="V6" s="631"/>
      <c r="W6" s="443"/>
    </row>
    <row r="7" spans="1:23" s="4" customFormat="1" ht="15.6" customHeight="1" x14ac:dyDescent="0.25">
      <c r="A7" s="439"/>
      <c r="B7" s="631"/>
      <c r="C7" s="631"/>
      <c r="D7" s="631"/>
      <c r="E7" s="631"/>
      <c r="F7" s="631"/>
      <c r="G7" s="631"/>
      <c r="H7" s="631"/>
      <c r="I7" s="631"/>
      <c r="J7" s="631"/>
      <c r="K7" s="631"/>
      <c r="L7" s="631"/>
      <c r="M7" s="631"/>
      <c r="N7" s="631"/>
      <c r="O7" s="631"/>
      <c r="P7" s="631"/>
      <c r="Q7" s="631"/>
      <c r="R7" s="631"/>
      <c r="S7" s="631"/>
      <c r="T7" s="631"/>
      <c r="U7" s="631"/>
      <c r="V7" s="631"/>
      <c r="W7" s="443"/>
    </row>
    <row r="8" spans="1:23" s="4" customFormat="1" ht="15.6" customHeight="1" x14ac:dyDescent="0.25">
      <c r="A8" s="439"/>
      <c r="B8" s="631"/>
      <c r="C8" s="631"/>
      <c r="D8" s="631"/>
      <c r="E8" s="631"/>
      <c r="F8" s="631"/>
      <c r="G8" s="631"/>
      <c r="H8" s="631"/>
      <c r="I8" s="631"/>
      <c r="J8" s="631"/>
      <c r="K8" s="631"/>
      <c r="L8" s="631"/>
      <c r="M8" s="631"/>
      <c r="N8" s="631"/>
      <c r="O8" s="631"/>
      <c r="P8" s="631"/>
      <c r="Q8" s="631"/>
      <c r="R8" s="631"/>
      <c r="S8" s="631"/>
      <c r="T8" s="631"/>
      <c r="U8" s="631"/>
      <c r="V8" s="631"/>
      <c r="W8" s="443"/>
    </row>
    <row r="9" spans="1:23" s="4" customFormat="1" ht="7.15" customHeight="1" thickBot="1" x14ac:dyDescent="0.3">
      <c r="A9" s="439"/>
      <c r="B9" s="666"/>
      <c r="C9" s="666"/>
      <c r="D9" s="666"/>
      <c r="E9" s="666"/>
      <c r="F9" s="666"/>
      <c r="G9" s="666"/>
      <c r="H9" s="666"/>
      <c r="I9" s="666"/>
      <c r="J9" s="666"/>
      <c r="K9" s="666"/>
      <c r="L9" s="666"/>
      <c r="M9" s="666"/>
      <c r="N9" s="666"/>
      <c r="O9" s="666"/>
      <c r="P9" s="666"/>
      <c r="Q9" s="666"/>
      <c r="R9" s="666"/>
      <c r="S9" s="666"/>
      <c r="T9" s="666"/>
      <c r="U9" s="666"/>
      <c r="V9" s="666"/>
      <c r="W9" s="443"/>
    </row>
    <row r="10" spans="1:23" s="4" customFormat="1" ht="7.15" customHeight="1" thickTop="1" x14ac:dyDescent="0.25">
      <c r="A10" s="439"/>
      <c r="B10" s="667"/>
      <c r="C10" s="667"/>
      <c r="D10" s="667"/>
      <c r="E10" s="667"/>
      <c r="F10" s="667"/>
      <c r="G10" s="667"/>
      <c r="H10" s="667"/>
      <c r="I10" s="667"/>
      <c r="J10" s="667"/>
      <c r="K10" s="667"/>
      <c r="L10" s="667"/>
      <c r="M10" s="667"/>
      <c r="N10" s="667"/>
      <c r="O10" s="667"/>
      <c r="P10" s="667"/>
      <c r="Q10" s="667"/>
      <c r="R10" s="667"/>
      <c r="S10" s="667"/>
      <c r="T10" s="667"/>
      <c r="U10" s="667"/>
      <c r="V10" s="667"/>
      <c r="W10" s="443"/>
    </row>
    <row r="11" spans="1:23" s="4" customFormat="1" ht="15.6" customHeight="1" x14ac:dyDescent="0.25">
      <c r="A11" s="439"/>
      <c r="B11" s="668" t="s">
        <v>3176</v>
      </c>
      <c r="C11" s="668"/>
      <c r="D11" s="520"/>
      <c r="E11" s="669"/>
      <c r="F11" s="669"/>
      <c r="G11" s="669"/>
      <c r="H11" s="669"/>
      <c r="I11" s="521"/>
      <c r="J11" s="670" t="s">
        <v>3177</v>
      </c>
      <c r="K11" s="670"/>
      <c r="L11" s="670"/>
      <c r="M11" s="670"/>
      <c r="N11" s="670"/>
      <c r="O11" s="670"/>
      <c r="P11" s="670"/>
      <c r="Q11" s="670"/>
      <c r="R11" s="670"/>
      <c r="S11" s="670"/>
      <c r="T11" s="670"/>
      <c r="U11" s="670"/>
      <c r="V11" s="670"/>
      <c r="W11" s="443"/>
    </row>
    <row r="12" spans="1:23" s="4" customFormat="1" ht="3" customHeight="1" x14ac:dyDescent="0.25">
      <c r="A12" s="661"/>
      <c r="B12" s="662"/>
      <c r="C12" s="662"/>
      <c r="D12" s="662"/>
      <c r="E12" s="662"/>
      <c r="F12" s="662"/>
      <c r="G12" s="662"/>
      <c r="H12" s="662"/>
      <c r="I12" s="662"/>
      <c r="J12" s="662"/>
      <c r="K12" s="662"/>
      <c r="L12" s="662"/>
      <c r="M12" s="662"/>
      <c r="N12" s="662"/>
      <c r="O12" s="662"/>
      <c r="P12" s="662"/>
      <c r="Q12" s="662"/>
      <c r="R12" s="662"/>
      <c r="S12" s="662"/>
      <c r="T12" s="662"/>
      <c r="U12" s="662"/>
      <c r="V12" s="662"/>
      <c r="W12" s="663"/>
    </row>
    <row r="13" spans="1:23" s="4" customFormat="1" ht="15.6" customHeight="1" x14ac:dyDescent="0.25">
      <c r="A13" s="439"/>
      <c r="B13" s="668" t="s">
        <v>3178</v>
      </c>
      <c r="C13" s="668"/>
      <c r="D13" s="520"/>
      <c r="E13" s="669"/>
      <c r="F13" s="669"/>
      <c r="G13" s="669"/>
      <c r="H13" s="669"/>
      <c r="I13" s="521"/>
      <c r="J13" s="668" t="s">
        <v>3179</v>
      </c>
      <c r="K13" s="668"/>
      <c r="L13" s="668"/>
      <c r="M13" s="668"/>
      <c r="N13" s="668"/>
      <c r="O13" s="668"/>
      <c r="P13" s="668"/>
      <c r="Q13" s="520"/>
      <c r="R13" s="522"/>
      <c r="S13" s="523" t="s">
        <v>3180</v>
      </c>
      <c r="T13" s="524"/>
      <c r="U13" s="671" t="s">
        <v>3181</v>
      </c>
      <c r="V13" s="671"/>
      <c r="W13" s="443"/>
    </row>
    <row r="14" spans="1:23" s="4" customFormat="1" ht="3" customHeight="1" x14ac:dyDescent="0.25">
      <c r="A14" s="661"/>
      <c r="B14" s="662"/>
      <c r="C14" s="662"/>
      <c r="D14" s="662"/>
      <c r="E14" s="662"/>
      <c r="F14" s="662"/>
      <c r="G14" s="662"/>
      <c r="H14" s="662"/>
      <c r="I14" s="662"/>
      <c r="J14" s="662"/>
      <c r="K14" s="662"/>
      <c r="L14" s="662"/>
      <c r="M14" s="662"/>
      <c r="N14" s="662"/>
      <c r="O14" s="662"/>
      <c r="P14" s="662"/>
      <c r="Q14" s="662"/>
      <c r="R14" s="662"/>
      <c r="S14" s="662"/>
      <c r="T14" s="662"/>
      <c r="U14" s="662"/>
      <c r="V14" s="662"/>
      <c r="W14" s="663"/>
    </row>
    <row r="15" spans="1:23" customFormat="1" ht="15.6" customHeight="1" x14ac:dyDescent="0.25">
      <c r="A15" s="439"/>
      <c r="B15" s="668" t="s">
        <v>3182</v>
      </c>
      <c r="C15" s="668"/>
      <c r="D15" s="520"/>
      <c r="E15" s="669"/>
      <c r="F15" s="669"/>
      <c r="G15" s="669"/>
      <c r="H15" s="669"/>
      <c r="I15" s="525"/>
      <c r="J15" s="668" t="s">
        <v>3183</v>
      </c>
      <c r="K15" s="668"/>
      <c r="L15" s="668"/>
      <c r="M15" s="668"/>
      <c r="N15" s="668"/>
      <c r="O15" s="668"/>
      <c r="P15" s="668"/>
      <c r="Q15" s="520"/>
      <c r="R15" s="522"/>
      <c r="S15" s="523" t="s">
        <v>3180</v>
      </c>
      <c r="T15" s="524"/>
      <c r="U15" s="671" t="s">
        <v>3181</v>
      </c>
      <c r="V15" s="671"/>
      <c r="W15" s="443"/>
    </row>
    <row r="16" spans="1:23" customFormat="1" ht="3" customHeight="1" x14ac:dyDescent="0.25">
      <c r="A16" s="661"/>
      <c r="B16" s="662"/>
      <c r="C16" s="662"/>
      <c r="D16" s="662"/>
      <c r="E16" s="662"/>
      <c r="F16" s="662"/>
      <c r="G16" s="662"/>
      <c r="H16" s="662"/>
      <c r="I16" s="662"/>
      <c r="J16" s="662"/>
      <c r="K16" s="662"/>
      <c r="L16" s="662"/>
      <c r="M16" s="662"/>
      <c r="N16" s="662"/>
      <c r="O16" s="662"/>
      <c r="P16" s="662"/>
      <c r="Q16" s="662"/>
      <c r="R16" s="662"/>
      <c r="S16" s="662"/>
      <c r="T16" s="662"/>
      <c r="U16" s="662"/>
      <c r="V16" s="662"/>
      <c r="W16" s="663"/>
    </row>
    <row r="17" spans="1:35" customFormat="1" ht="15.6" customHeight="1" x14ac:dyDescent="0.25">
      <c r="A17" s="439"/>
      <c r="B17" s="668" t="s">
        <v>3184</v>
      </c>
      <c r="C17" s="668"/>
      <c r="D17" s="520"/>
      <c r="E17" s="669"/>
      <c r="F17" s="669"/>
      <c r="G17" s="669"/>
      <c r="H17" s="669"/>
      <c r="I17" s="525"/>
      <c r="J17" s="668" t="s">
        <v>3185</v>
      </c>
      <c r="K17" s="668"/>
      <c r="L17" s="668"/>
      <c r="M17" s="668"/>
      <c r="N17" s="668"/>
      <c r="O17" s="668"/>
      <c r="P17" s="668"/>
      <c r="Q17" s="520"/>
      <c r="R17" s="669"/>
      <c r="S17" s="669"/>
      <c r="T17" s="669"/>
      <c r="U17" s="669"/>
      <c r="V17" s="669"/>
      <c r="W17" s="443"/>
    </row>
    <row r="18" spans="1:35" customFormat="1" ht="3" customHeight="1" x14ac:dyDescent="0.25">
      <c r="A18" s="661"/>
      <c r="B18" s="662"/>
      <c r="C18" s="662"/>
      <c r="D18" s="662"/>
      <c r="E18" s="662"/>
      <c r="F18" s="662"/>
      <c r="G18" s="662"/>
      <c r="H18" s="662"/>
      <c r="I18" s="662"/>
      <c r="J18" s="662"/>
      <c r="K18" s="662"/>
      <c r="L18" s="662"/>
      <c r="M18" s="662"/>
      <c r="N18" s="662"/>
      <c r="O18" s="662"/>
      <c r="P18" s="662"/>
      <c r="Q18" s="662"/>
      <c r="R18" s="662"/>
      <c r="S18" s="662"/>
      <c r="T18" s="662"/>
      <c r="U18" s="662"/>
      <c r="V18" s="662"/>
      <c r="W18" s="663"/>
    </row>
    <row r="19" spans="1:35" customFormat="1" ht="15.6" customHeight="1" x14ac:dyDescent="0.25">
      <c r="A19" s="439"/>
      <c r="B19" s="668" t="s">
        <v>3186</v>
      </c>
      <c r="C19" s="668"/>
      <c r="D19" s="520"/>
      <c r="E19" s="672"/>
      <c r="F19" s="672"/>
      <c r="G19" s="672"/>
      <c r="H19" s="672"/>
      <c r="I19" s="525"/>
      <c r="J19" s="668" t="s">
        <v>3187</v>
      </c>
      <c r="K19" s="668"/>
      <c r="L19" s="668"/>
      <c r="M19" s="668"/>
      <c r="N19" s="668"/>
      <c r="O19" s="668"/>
      <c r="P19" s="668"/>
      <c r="Q19" s="520"/>
      <c r="R19" s="669"/>
      <c r="S19" s="669"/>
      <c r="T19" s="669"/>
      <c r="U19" s="669"/>
      <c r="V19" s="669"/>
      <c r="W19" s="443"/>
      <c r="Y19" s="1"/>
      <c r="Z19" s="1"/>
      <c r="AA19" s="1"/>
      <c r="AB19" s="1"/>
      <c r="AC19" s="1"/>
      <c r="AD19" s="1"/>
      <c r="AE19" s="1"/>
      <c r="AF19" s="1"/>
      <c r="AG19" s="1"/>
      <c r="AH19" s="1"/>
      <c r="AI19" s="1"/>
    </row>
    <row r="20" spans="1:35" customFormat="1" ht="3" customHeight="1" x14ac:dyDescent="0.25">
      <c r="A20" s="661"/>
      <c r="B20" s="662"/>
      <c r="C20" s="662"/>
      <c r="D20" s="662"/>
      <c r="E20" s="662"/>
      <c r="F20" s="662"/>
      <c r="G20" s="662"/>
      <c r="H20" s="662"/>
      <c r="I20" s="662"/>
      <c r="J20" s="662"/>
      <c r="K20" s="662"/>
      <c r="L20" s="662"/>
      <c r="M20" s="662"/>
      <c r="N20" s="662"/>
      <c r="O20" s="662"/>
      <c r="P20" s="662"/>
      <c r="Q20" s="662"/>
      <c r="R20" s="662"/>
      <c r="S20" s="662"/>
      <c r="T20" s="662"/>
      <c r="U20" s="662"/>
      <c r="V20" s="662"/>
      <c r="W20" s="663"/>
      <c r="Y20" s="1"/>
      <c r="Z20" s="1"/>
      <c r="AA20" s="1"/>
      <c r="AB20" s="1"/>
      <c r="AC20" s="1"/>
      <c r="AD20" s="1"/>
      <c r="AE20" s="1"/>
      <c r="AF20" s="1"/>
      <c r="AG20" s="1"/>
      <c r="AH20" s="1"/>
      <c r="AI20" s="1"/>
    </row>
    <row r="21" spans="1:35" customFormat="1" ht="15.6" customHeight="1" x14ac:dyDescent="0.25">
      <c r="A21" s="439"/>
      <c r="B21" s="668" t="s">
        <v>3188</v>
      </c>
      <c r="C21" s="668"/>
      <c r="D21" s="520"/>
      <c r="E21" s="672"/>
      <c r="F21" s="672"/>
      <c r="G21" s="672"/>
      <c r="H21" s="672"/>
      <c r="I21" s="525"/>
      <c r="J21" s="668" t="s">
        <v>3189</v>
      </c>
      <c r="K21" s="668"/>
      <c r="L21" s="668"/>
      <c r="M21" s="668"/>
      <c r="N21" s="668"/>
      <c r="O21" s="668"/>
      <c r="P21" s="668"/>
      <c r="Q21" s="520"/>
      <c r="R21" s="673"/>
      <c r="S21" s="673"/>
      <c r="T21" s="673"/>
      <c r="U21" s="673"/>
      <c r="V21" s="673"/>
      <c r="W21" s="443"/>
      <c r="Y21" s="1"/>
      <c r="Z21" s="1"/>
      <c r="AA21" s="1"/>
      <c r="AB21" s="1"/>
      <c r="AC21" s="1"/>
      <c r="AD21" s="1"/>
      <c r="AE21" s="1"/>
      <c r="AF21" s="1"/>
      <c r="AG21" s="1"/>
      <c r="AH21" s="1"/>
      <c r="AI21" s="1"/>
    </row>
    <row r="22" spans="1:35" customFormat="1" ht="3" customHeight="1" x14ac:dyDescent="0.25">
      <c r="A22" s="661"/>
      <c r="B22" s="662"/>
      <c r="C22" s="662"/>
      <c r="D22" s="662"/>
      <c r="E22" s="662"/>
      <c r="F22" s="662"/>
      <c r="G22" s="662"/>
      <c r="H22" s="662"/>
      <c r="I22" s="662"/>
      <c r="J22" s="662"/>
      <c r="K22" s="662"/>
      <c r="L22" s="662"/>
      <c r="M22" s="662"/>
      <c r="N22" s="662"/>
      <c r="O22" s="662"/>
      <c r="P22" s="662"/>
      <c r="Q22" s="662"/>
      <c r="R22" s="662"/>
      <c r="S22" s="662"/>
      <c r="T22" s="662"/>
      <c r="U22" s="662"/>
      <c r="V22" s="662"/>
      <c r="W22" s="663"/>
      <c r="Y22" s="1"/>
      <c r="Z22" s="1"/>
      <c r="AA22" s="1"/>
      <c r="AB22" s="1"/>
      <c r="AC22" s="1"/>
      <c r="AD22" s="1"/>
      <c r="AE22" s="1"/>
      <c r="AF22" s="1"/>
      <c r="AG22" s="1"/>
      <c r="AH22" s="1"/>
      <c r="AI22" s="1"/>
    </row>
    <row r="23" spans="1:35" customFormat="1" ht="15.6" customHeight="1" x14ac:dyDescent="0.25">
      <c r="A23" s="439"/>
      <c r="B23" s="668" t="s">
        <v>3190</v>
      </c>
      <c r="C23" s="668"/>
      <c r="D23" s="520"/>
      <c r="E23" s="669"/>
      <c r="F23" s="669"/>
      <c r="G23" s="669"/>
      <c r="H23" s="669"/>
      <c r="I23" s="525"/>
      <c r="J23" s="668" t="s">
        <v>3191</v>
      </c>
      <c r="K23" s="668"/>
      <c r="L23" s="668"/>
      <c r="M23" s="668"/>
      <c r="N23" s="668"/>
      <c r="O23" s="668"/>
      <c r="P23" s="668"/>
      <c r="Q23" s="520"/>
      <c r="R23" s="674"/>
      <c r="S23" s="674"/>
      <c r="T23" s="674"/>
      <c r="U23" s="674"/>
      <c r="V23" s="674"/>
      <c r="W23" s="443"/>
    </row>
    <row r="24" spans="1:35" customFormat="1" ht="3" customHeight="1" x14ac:dyDescent="0.25">
      <c r="A24" s="661"/>
      <c r="B24" s="662"/>
      <c r="C24" s="662"/>
      <c r="D24" s="662"/>
      <c r="E24" s="662"/>
      <c r="F24" s="662"/>
      <c r="G24" s="662"/>
      <c r="H24" s="662"/>
      <c r="I24" s="662"/>
      <c r="J24" s="662"/>
      <c r="K24" s="662"/>
      <c r="L24" s="662"/>
      <c r="M24" s="662"/>
      <c r="N24" s="662"/>
      <c r="O24" s="662"/>
      <c r="P24" s="662"/>
      <c r="Q24" s="662"/>
      <c r="R24" s="662"/>
      <c r="S24" s="662"/>
      <c r="T24" s="662"/>
      <c r="U24" s="662"/>
      <c r="V24" s="662"/>
      <c r="W24" s="663"/>
    </row>
    <row r="25" spans="1:35" customFormat="1" ht="15.6" customHeight="1" x14ac:dyDescent="0.25">
      <c r="A25" s="439"/>
      <c r="B25" s="668" t="s">
        <v>3192</v>
      </c>
      <c r="C25" s="668"/>
      <c r="D25" s="520"/>
      <c r="E25" s="669"/>
      <c r="F25" s="669"/>
      <c r="G25" s="669"/>
      <c r="H25" s="669"/>
      <c r="I25" s="675"/>
      <c r="J25" s="675"/>
      <c r="K25" s="675"/>
      <c r="L25" s="675"/>
      <c r="M25" s="675"/>
      <c r="N25" s="675"/>
      <c r="O25" s="675"/>
      <c r="P25" s="675"/>
      <c r="Q25" s="526"/>
      <c r="R25" s="674"/>
      <c r="S25" s="674"/>
      <c r="T25" s="674"/>
      <c r="U25" s="674"/>
      <c r="V25" s="674"/>
      <c r="W25" s="443"/>
    </row>
    <row r="26" spans="1:35" customFormat="1" ht="3" customHeight="1" x14ac:dyDescent="0.25">
      <c r="A26" s="661"/>
      <c r="B26" s="662"/>
      <c r="C26" s="662"/>
      <c r="D26" s="662"/>
      <c r="E26" s="662"/>
      <c r="F26" s="662"/>
      <c r="G26" s="662"/>
      <c r="H26" s="662"/>
      <c r="I26" s="662"/>
      <c r="J26" s="662"/>
      <c r="K26" s="662"/>
      <c r="L26" s="662"/>
      <c r="M26" s="662"/>
      <c r="N26" s="662"/>
      <c r="O26" s="662"/>
      <c r="P26" s="662"/>
      <c r="Q26" s="662"/>
      <c r="R26" s="662"/>
      <c r="S26" s="662"/>
      <c r="T26" s="662"/>
      <c r="U26" s="662"/>
      <c r="V26" s="662"/>
      <c r="W26" s="663"/>
    </row>
    <row r="27" spans="1:35" customFormat="1" ht="15.6" customHeight="1" x14ac:dyDescent="0.25">
      <c r="A27" s="439"/>
      <c r="B27" s="668" t="s">
        <v>3193</v>
      </c>
      <c r="C27" s="668"/>
      <c r="D27" s="520"/>
      <c r="E27" s="669"/>
      <c r="F27" s="669"/>
      <c r="G27" s="669"/>
      <c r="H27" s="669"/>
      <c r="I27" s="675"/>
      <c r="J27" s="675"/>
      <c r="K27" s="675"/>
      <c r="L27" s="675"/>
      <c r="M27" s="675"/>
      <c r="N27" s="675"/>
      <c r="O27" s="675"/>
      <c r="P27" s="675"/>
      <c r="Q27" s="526"/>
      <c r="R27" s="674"/>
      <c r="S27" s="674"/>
      <c r="T27" s="674"/>
      <c r="U27" s="674"/>
      <c r="V27" s="674"/>
      <c r="W27" s="443"/>
    </row>
    <row r="28" spans="1:35" customFormat="1" ht="7.15" customHeight="1" thickBot="1" x14ac:dyDescent="0.3">
      <c r="A28" s="439"/>
      <c r="B28" s="679"/>
      <c r="C28" s="679"/>
      <c r="D28" s="679"/>
      <c r="E28" s="679"/>
      <c r="F28" s="679"/>
      <c r="G28" s="679"/>
      <c r="H28" s="679"/>
      <c r="I28" s="679"/>
      <c r="J28" s="679"/>
      <c r="K28" s="679"/>
      <c r="L28" s="679"/>
      <c r="M28" s="679"/>
      <c r="N28" s="679"/>
      <c r="O28" s="679"/>
      <c r="P28" s="679"/>
      <c r="Q28" s="679"/>
      <c r="R28" s="679"/>
      <c r="S28" s="679"/>
      <c r="T28" s="679"/>
      <c r="U28" s="679"/>
      <c r="V28" s="679"/>
      <c r="W28" s="443"/>
    </row>
    <row r="29" spans="1:35" customFormat="1" ht="7.15" customHeight="1" thickTop="1" x14ac:dyDescent="0.25">
      <c r="A29" s="439"/>
      <c r="B29" s="680"/>
      <c r="C29" s="680"/>
      <c r="D29" s="680"/>
      <c r="E29" s="680"/>
      <c r="F29" s="680"/>
      <c r="G29" s="680"/>
      <c r="H29" s="680"/>
      <c r="I29" s="680"/>
      <c r="J29" s="680"/>
      <c r="K29" s="680"/>
      <c r="L29" s="680"/>
      <c r="M29" s="680"/>
      <c r="N29" s="680"/>
      <c r="O29" s="680"/>
      <c r="P29" s="680"/>
      <c r="Q29" s="680"/>
      <c r="R29" s="680"/>
      <c r="S29" s="680"/>
      <c r="T29" s="680"/>
      <c r="U29" s="680"/>
      <c r="V29" s="680"/>
      <c r="W29" s="443"/>
    </row>
    <row r="30" spans="1:35" customFormat="1" ht="15.6" customHeight="1" x14ac:dyDescent="0.25">
      <c r="A30" s="439"/>
      <c r="B30" s="681" t="s">
        <v>3194</v>
      </c>
      <c r="C30" s="681"/>
      <c r="D30" s="681"/>
      <c r="E30" s="681"/>
      <c r="F30" s="681"/>
      <c r="G30" s="681"/>
      <c r="H30" s="681"/>
      <c r="I30" s="681"/>
      <c r="J30" s="681"/>
      <c r="K30" s="681"/>
      <c r="L30" s="681"/>
      <c r="M30" s="681"/>
      <c r="N30" s="681"/>
      <c r="O30" s="681"/>
      <c r="P30" s="681"/>
      <c r="Q30" s="681"/>
      <c r="R30" s="681"/>
      <c r="S30" s="681"/>
      <c r="T30" s="681"/>
      <c r="U30" s="681"/>
      <c r="V30" s="681"/>
      <c r="W30" s="443"/>
    </row>
    <row r="31" spans="1:35" customFormat="1" ht="15.6" customHeight="1" x14ac:dyDescent="0.25">
      <c r="A31" s="439"/>
      <c r="B31" s="682"/>
      <c r="C31" s="682"/>
      <c r="D31" s="682"/>
      <c r="E31" s="682"/>
      <c r="F31" s="682"/>
      <c r="G31" s="682"/>
      <c r="H31" s="682"/>
      <c r="I31" s="682"/>
      <c r="J31" s="682"/>
      <c r="K31" s="682"/>
      <c r="L31" s="682"/>
      <c r="M31" s="682"/>
      <c r="N31" s="682"/>
      <c r="O31" s="682"/>
      <c r="P31" s="682"/>
      <c r="Q31" s="682"/>
      <c r="R31" s="682"/>
      <c r="S31" s="682"/>
      <c r="T31" s="682"/>
      <c r="U31" s="682"/>
      <c r="V31" s="682"/>
      <c r="W31" s="443"/>
    </row>
    <row r="32" spans="1:35" customFormat="1" ht="15.6" customHeight="1" x14ac:dyDescent="0.25">
      <c r="A32" s="439"/>
      <c r="B32" s="682"/>
      <c r="C32" s="682"/>
      <c r="D32" s="682"/>
      <c r="E32" s="682"/>
      <c r="F32" s="682"/>
      <c r="G32" s="682"/>
      <c r="H32" s="682"/>
      <c r="I32" s="682"/>
      <c r="J32" s="682"/>
      <c r="K32" s="682"/>
      <c r="L32" s="682"/>
      <c r="M32" s="682"/>
      <c r="N32" s="682"/>
      <c r="O32" s="682"/>
      <c r="P32" s="682"/>
      <c r="Q32" s="682"/>
      <c r="R32" s="682"/>
      <c r="S32" s="682"/>
      <c r="T32" s="682"/>
      <c r="U32" s="682"/>
      <c r="V32" s="682"/>
      <c r="W32" s="443"/>
    </row>
    <row r="33" spans="1:33" customFormat="1" ht="15.6" customHeight="1" x14ac:dyDescent="0.25">
      <c r="A33" s="439"/>
      <c r="B33" s="682"/>
      <c r="C33" s="682"/>
      <c r="D33" s="682"/>
      <c r="E33" s="682"/>
      <c r="F33" s="682"/>
      <c r="G33" s="682"/>
      <c r="H33" s="682"/>
      <c r="I33" s="682"/>
      <c r="J33" s="682"/>
      <c r="K33" s="682"/>
      <c r="L33" s="682"/>
      <c r="M33" s="682"/>
      <c r="N33" s="682"/>
      <c r="O33" s="682"/>
      <c r="P33" s="682"/>
      <c r="Q33" s="682"/>
      <c r="R33" s="682"/>
      <c r="S33" s="682"/>
      <c r="T33" s="682"/>
      <c r="U33" s="682"/>
      <c r="V33" s="682"/>
      <c r="W33" s="443"/>
    </row>
    <row r="34" spans="1:33" customFormat="1" ht="15.6" customHeight="1" x14ac:dyDescent="0.25">
      <c r="A34" s="439"/>
      <c r="B34" s="682"/>
      <c r="C34" s="682"/>
      <c r="D34" s="682"/>
      <c r="E34" s="682"/>
      <c r="F34" s="682"/>
      <c r="G34" s="682"/>
      <c r="H34" s="682"/>
      <c r="I34" s="682"/>
      <c r="J34" s="682"/>
      <c r="K34" s="682"/>
      <c r="L34" s="682"/>
      <c r="M34" s="682"/>
      <c r="N34" s="682"/>
      <c r="O34" s="682"/>
      <c r="P34" s="682"/>
      <c r="Q34" s="682"/>
      <c r="R34" s="682"/>
      <c r="S34" s="682"/>
      <c r="T34" s="682"/>
      <c r="U34" s="682"/>
      <c r="V34" s="682"/>
      <c r="W34" s="443"/>
    </row>
    <row r="35" spans="1:33" customFormat="1" ht="15.6" customHeight="1" x14ac:dyDescent="0.25">
      <c r="A35" s="439"/>
      <c r="B35" s="682"/>
      <c r="C35" s="682"/>
      <c r="D35" s="682"/>
      <c r="E35" s="682"/>
      <c r="F35" s="682"/>
      <c r="G35" s="682"/>
      <c r="H35" s="682"/>
      <c r="I35" s="682"/>
      <c r="J35" s="682"/>
      <c r="K35" s="682"/>
      <c r="L35" s="682"/>
      <c r="M35" s="682"/>
      <c r="N35" s="682"/>
      <c r="O35" s="682"/>
      <c r="P35" s="682"/>
      <c r="Q35" s="682"/>
      <c r="R35" s="682"/>
      <c r="S35" s="682"/>
      <c r="T35" s="682"/>
      <c r="U35" s="682"/>
      <c r="V35" s="682"/>
      <c r="W35" s="443"/>
    </row>
    <row r="36" spans="1:33" customFormat="1" ht="15.6" customHeight="1" x14ac:dyDescent="0.25">
      <c r="A36" s="439"/>
      <c r="B36" s="682"/>
      <c r="C36" s="682"/>
      <c r="D36" s="682"/>
      <c r="E36" s="682"/>
      <c r="F36" s="682"/>
      <c r="G36" s="682"/>
      <c r="H36" s="682"/>
      <c r="I36" s="682"/>
      <c r="J36" s="682"/>
      <c r="K36" s="682"/>
      <c r="L36" s="682"/>
      <c r="M36" s="682"/>
      <c r="N36" s="682"/>
      <c r="O36" s="682"/>
      <c r="P36" s="682"/>
      <c r="Q36" s="682"/>
      <c r="R36" s="682"/>
      <c r="S36" s="682"/>
      <c r="T36" s="682"/>
      <c r="U36" s="682"/>
      <c r="V36" s="682"/>
      <c r="W36" s="443"/>
    </row>
    <row r="37" spans="1:33" customFormat="1" ht="15.6" customHeight="1" x14ac:dyDescent="0.25">
      <c r="A37" s="439"/>
      <c r="B37" s="682"/>
      <c r="C37" s="682"/>
      <c r="D37" s="682"/>
      <c r="E37" s="682"/>
      <c r="F37" s="682"/>
      <c r="G37" s="682"/>
      <c r="H37" s="682"/>
      <c r="I37" s="682"/>
      <c r="J37" s="682"/>
      <c r="K37" s="682"/>
      <c r="L37" s="682"/>
      <c r="M37" s="682"/>
      <c r="N37" s="682"/>
      <c r="O37" s="682"/>
      <c r="P37" s="682"/>
      <c r="Q37" s="682"/>
      <c r="R37" s="682"/>
      <c r="S37" s="682"/>
      <c r="T37" s="682"/>
      <c r="U37" s="682"/>
      <c r="V37" s="682"/>
      <c r="W37" s="450"/>
    </row>
    <row r="38" spans="1:33" customFormat="1" ht="15.6" customHeight="1" x14ac:dyDescent="0.25">
      <c r="A38" s="439"/>
      <c r="B38" s="682"/>
      <c r="C38" s="682"/>
      <c r="D38" s="682"/>
      <c r="E38" s="682"/>
      <c r="F38" s="682"/>
      <c r="G38" s="682"/>
      <c r="H38" s="682"/>
      <c r="I38" s="682"/>
      <c r="J38" s="682"/>
      <c r="K38" s="682"/>
      <c r="L38" s="682"/>
      <c r="M38" s="682"/>
      <c r="N38" s="682"/>
      <c r="O38" s="682"/>
      <c r="P38" s="682"/>
      <c r="Q38" s="682"/>
      <c r="R38" s="682"/>
      <c r="S38" s="682"/>
      <c r="T38" s="682"/>
      <c r="U38" s="682"/>
      <c r="V38" s="682"/>
      <c r="W38" s="443"/>
    </row>
    <row r="39" spans="1:33" customFormat="1" ht="15.6" customHeight="1" x14ac:dyDescent="0.25">
      <c r="A39" s="439"/>
      <c r="B39" s="682"/>
      <c r="C39" s="682"/>
      <c r="D39" s="682"/>
      <c r="E39" s="682"/>
      <c r="F39" s="682"/>
      <c r="G39" s="682"/>
      <c r="H39" s="682"/>
      <c r="I39" s="682"/>
      <c r="J39" s="682"/>
      <c r="K39" s="682"/>
      <c r="L39" s="682"/>
      <c r="M39" s="682"/>
      <c r="N39" s="682"/>
      <c r="O39" s="682"/>
      <c r="P39" s="682"/>
      <c r="Q39" s="682"/>
      <c r="R39" s="682"/>
      <c r="S39" s="682"/>
      <c r="T39" s="682"/>
      <c r="U39" s="682"/>
      <c r="V39" s="682"/>
      <c r="W39" s="443"/>
    </row>
    <row r="40" spans="1:33" customFormat="1" ht="15.6" customHeight="1" x14ac:dyDescent="0.25">
      <c r="A40" s="439"/>
      <c r="B40" s="682"/>
      <c r="C40" s="682"/>
      <c r="D40" s="682"/>
      <c r="E40" s="682"/>
      <c r="F40" s="682"/>
      <c r="G40" s="682"/>
      <c r="H40" s="682"/>
      <c r="I40" s="682"/>
      <c r="J40" s="682"/>
      <c r="K40" s="682"/>
      <c r="L40" s="682"/>
      <c r="M40" s="682"/>
      <c r="N40" s="682"/>
      <c r="O40" s="682"/>
      <c r="P40" s="682"/>
      <c r="Q40" s="682"/>
      <c r="R40" s="682"/>
      <c r="S40" s="682"/>
      <c r="T40" s="682"/>
      <c r="U40" s="682"/>
      <c r="V40" s="682"/>
      <c r="W40" s="443"/>
    </row>
    <row r="41" spans="1:33" customFormat="1" ht="15.6" customHeight="1" x14ac:dyDescent="0.25">
      <c r="A41" s="439"/>
      <c r="B41" s="682"/>
      <c r="C41" s="682"/>
      <c r="D41" s="682"/>
      <c r="E41" s="682"/>
      <c r="F41" s="682"/>
      <c r="G41" s="682"/>
      <c r="H41" s="682"/>
      <c r="I41" s="682"/>
      <c r="J41" s="682"/>
      <c r="K41" s="682"/>
      <c r="L41" s="682"/>
      <c r="M41" s="682"/>
      <c r="N41" s="682"/>
      <c r="O41" s="682"/>
      <c r="P41" s="682"/>
      <c r="Q41" s="682"/>
      <c r="R41" s="682"/>
      <c r="S41" s="682"/>
      <c r="T41" s="682"/>
      <c r="U41" s="682"/>
      <c r="V41" s="682"/>
      <c r="W41" s="443"/>
    </row>
    <row r="42" spans="1:33" customFormat="1" ht="15.6" customHeight="1" x14ac:dyDescent="0.25">
      <c r="A42" s="452"/>
      <c r="B42" s="682"/>
      <c r="C42" s="682"/>
      <c r="D42" s="682"/>
      <c r="E42" s="682"/>
      <c r="F42" s="682"/>
      <c r="G42" s="682"/>
      <c r="H42" s="682"/>
      <c r="I42" s="682"/>
      <c r="J42" s="682"/>
      <c r="K42" s="682"/>
      <c r="L42" s="682"/>
      <c r="M42" s="682"/>
      <c r="N42" s="682"/>
      <c r="O42" s="682"/>
      <c r="P42" s="682"/>
      <c r="Q42" s="682"/>
      <c r="R42" s="682"/>
      <c r="S42" s="682"/>
      <c r="T42" s="682"/>
      <c r="U42" s="682"/>
      <c r="V42" s="682"/>
      <c r="W42" s="453"/>
    </row>
    <row r="43" spans="1:33" customFormat="1" ht="7.15" customHeight="1" thickBot="1" x14ac:dyDescent="0.3">
      <c r="A43" s="452"/>
      <c r="B43" s="470"/>
      <c r="C43" s="683"/>
      <c r="D43" s="683"/>
      <c r="E43" s="683"/>
      <c r="F43" s="683"/>
      <c r="G43" s="683"/>
      <c r="H43" s="683"/>
      <c r="I43" s="683"/>
      <c r="J43" s="683"/>
      <c r="K43" s="683"/>
      <c r="L43" s="683"/>
      <c r="M43" s="683"/>
      <c r="N43" s="683"/>
      <c r="O43" s="683"/>
      <c r="P43" s="683"/>
      <c r="Q43" s="683"/>
      <c r="R43" s="683"/>
      <c r="S43" s="683"/>
      <c r="T43" s="683"/>
      <c r="U43" s="683"/>
      <c r="V43" s="684"/>
      <c r="W43" s="453"/>
    </row>
    <row r="44" spans="1:33" customFormat="1" ht="7.15" customHeight="1" thickTop="1" x14ac:dyDescent="0.25">
      <c r="A44" s="452"/>
      <c r="B44" s="685"/>
      <c r="C44" s="686"/>
      <c r="D44" s="686"/>
      <c r="E44" s="686"/>
      <c r="F44" s="686"/>
      <c r="G44" s="686"/>
      <c r="H44" s="686"/>
      <c r="I44" s="686"/>
      <c r="J44" s="686"/>
      <c r="K44" s="686"/>
      <c r="L44" s="686"/>
      <c r="M44" s="686"/>
      <c r="N44" s="686"/>
      <c r="O44" s="686"/>
      <c r="P44" s="686"/>
      <c r="Q44" s="686"/>
      <c r="R44" s="686"/>
      <c r="S44" s="686"/>
      <c r="T44" s="686"/>
      <c r="U44" s="686"/>
      <c r="V44" s="687"/>
      <c r="W44" s="453"/>
    </row>
    <row r="45" spans="1:33" customFormat="1" ht="15.6" customHeight="1" x14ac:dyDescent="0.25">
      <c r="A45" s="452"/>
      <c r="B45" s="676" t="s">
        <v>3195</v>
      </c>
      <c r="C45" s="677"/>
      <c r="D45" s="677"/>
      <c r="E45" s="677"/>
      <c r="F45" s="677"/>
      <c r="G45" s="677"/>
      <c r="H45" s="677"/>
      <c r="I45" s="677"/>
      <c r="J45" s="677"/>
      <c r="K45" s="677"/>
      <c r="L45" s="677"/>
      <c r="M45" s="677"/>
      <c r="N45" s="677"/>
      <c r="O45" s="677"/>
      <c r="P45" s="677"/>
      <c r="Q45" s="677"/>
      <c r="R45" s="677"/>
      <c r="S45" s="677"/>
      <c r="T45" s="677"/>
      <c r="U45" s="677"/>
      <c r="V45" s="678"/>
      <c r="W45" s="453"/>
    </row>
    <row r="46" spans="1:33" customFormat="1" ht="7.15" customHeight="1" x14ac:dyDescent="0.25">
      <c r="A46" s="452"/>
      <c r="B46" s="676"/>
      <c r="C46" s="677"/>
      <c r="D46" s="677"/>
      <c r="E46" s="677"/>
      <c r="F46" s="677"/>
      <c r="G46" s="677"/>
      <c r="H46" s="677"/>
      <c r="I46" s="677"/>
      <c r="J46" s="677"/>
      <c r="K46" s="677"/>
      <c r="L46" s="677"/>
      <c r="M46" s="677"/>
      <c r="N46" s="677"/>
      <c r="O46" s="677"/>
      <c r="P46" s="677"/>
      <c r="Q46" s="677"/>
      <c r="R46" s="677"/>
      <c r="S46" s="677"/>
      <c r="T46" s="677"/>
      <c r="U46" s="677"/>
      <c r="V46" s="678"/>
      <c r="W46" s="453"/>
    </row>
    <row r="47" spans="1:33" customFormat="1" ht="7.15" customHeight="1" x14ac:dyDescent="0.25">
      <c r="A47" s="452"/>
      <c r="B47" s="527"/>
      <c r="C47" s="688"/>
      <c r="D47" s="689"/>
      <c r="E47" s="689"/>
      <c r="F47" s="689"/>
      <c r="G47" s="689"/>
      <c r="H47" s="689"/>
      <c r="I47" s="689"/>
      <c r="J47" s="689"/>
      <c r="K47" s="690"/>
      <c r="L47" s="691"/>
      <c r="M47" s="688"/>
      <c r="N47" s="689"/>
      <c r="O47" s="689"/>
      <c r="P47" s="689"/>
      <c r="Q47" s="689"/>
      <c r="R47" s="689"/>
      <c r="S47" s="689"/>
      <c r="T47" s="689"/>
      <c r="U47" s="690"/>
      <c r="V47" s="528"/>
      <c r="W47" s="453"/>
      <c r="Y47" s="1"/>
      <c r="Z47" s="1"/>
      <c r="AA47" s="1"/>
      <c r="AB47" s="1"/>
      <c r="AC47" s="1"/>
      <c r="AD47" s="1"/>
      <c r="AE47" s="1"/>
      <c r="AF47" s="1"/>
      <c r="AG47" s="1"/>
    </row>
    <row r="48" spans="1:33" customFormat="1" ht="15.6" customHeight="1" x14ac:dyDescent="0.25">
      <c r="A48" s="452"/>
      <c r="B48" s="527"/>
      <c r="C48" s="692" t="s">
        <v>3196</v>
      </c>
      <c r="D48" s="693"/>
      <c r="E48" s="693"/>
      <c r="F48" s="529"/>
      <c r="G48" s="530"/>
      <c r="H48" s="530"/>
      <c r="I48" s="530"/>
      <c r="J48" s="530"/>
      <c r="K48" s="531"/>
      <c r="L48" s="691"/>
      <c r="M48" s="532"/>
      <c r="N48" s="694" t="s">
        <v>3197</v>
      </c>
      <c r="O48" s="694"/>
      <c r="P48" s="694"/>
      <c r="Q48" s="694"/>
      <c r="R48" s="694"/>
      <c r="S48" s="694"/>
      <c r="T48" s="694"/>
      <c r="U48" s="534"/>
      <c r="V48" s="535"/>
      <c r="W48" s="453"/>
      <c r="Y48" s="1"/>
      <c r="Z48" s="1"/>
      <c r="AA48" s="1"/>
      <c r="AB48" s="1"/>
      <c r="AC48" s="1"/>
      <c r="AD48" s="1"/>
      <c r="AE48" s="1"/>
      <c r="AF48" s="1"/>
      <c r="AG48" s="1"/>
    </row>
    <row r="49" spans="1:33" customFormat="1" ht="15.6" customHeight="1" x14ac:dyDescent="0.25">
      <c r="A49" s="452"/>
      <c r="B49" s="527"/>
      <c r="C49" s="692"/>
      <c r="D49" s="693"/>
      <c r="E49" s="693"/>
      <c r="F49" s="529"/>
      <c r="G49" s="522"/>
      <c r="H49" s="536" t="s">
        <v>3180</v>
      </c>
      <c r="I49" s="522"/>
      <c r="J49" s="536" t="s">
        <v>3181</v>
      </c>
      <c r="K49" s="537"/>
      <c r="L49" s="691"/>
      <c r="M49" s="532"/>
      <c r="N49" s="695" t="s">
        <v>3198</v>
      </c>
      <c r="O49" s="695"/>
      <c r="P49" s="695"/>
      <c r="Q49" s="695"/>
      <c r="R49" s="695"/>
      <c r="S49" s="695"/>
      <c r="T49" s="695"/>
      <c r="U49" s="538"/>
      <c r="V49" s="535"/>
      <c r="W49" s="453"/>
      <c r="Y49" s="1"/>
      <c r="Z49" s="1"/>
      <c r="AA49" s="1"/>
      <c r="AB49" s="1"/>
      <c r="AC49" s="1"/>
      <c r="AD49" s="1"/>
      <c r="AE49" s="1"/>
      <c r="AF49" s="1"/>
      <c r="AG49" s="1"/>
    </row>
    <row r="50" spans="1:33" customFormat="1" ht="15.6" customHeight="1" x14ac:dyDescent="0.25">
      <c r="A50" s="452"/>
      <c r="B50" s="527"/>
      <c r="C50" s="696"/>
      <c r="D50" s="697"/>
      <c r="E50" s="697"/>
      <c r="F50" s="697"/>
      <c r="G50" s="697"/>
      <c r="H50" s="697"/>
      <c r="I50" s="697"/>
      <c r="J50" s="697"/>
      <c r="K50" s="698"/>
      <c r="L50" s="691"/>
      <c r="M50" s="532"/>
      <c r="N50" s="699" t="s">
        <v>3199</v>
      </c>
      <c r="O50" s="699"/>
      <c r="P50" s="699"/>
      <c r="Q50" s="699"/>
      <c r="R50" s="699"/>
      <c r="S50" s="699"/>
      <c r="T50" s="699"/>
      <c r="U50" s="541"/>
      <c r="V50" s="535"/>
      <c r="W50" s="453"/>
      <c r="Y50" s="1"/>
      <c r="Z50" s="1"/>
      <c r="AA50" s="1"/>
      <c r="AB50" s="1"/>
      <c r="AC50" s="1"/>
      <c r="AD50" s="1"/>
      <c r="AE50" s="1"/>
      <c r="AF50" s="1"/>
      <c r="AG50" s="1"/>
    </row>
    <row r="51" spans="1:33" customFormat="1" ht="15.6" customHeight="1" x14ac:dyDescent="0.25">
      <c r="A51" s="452"/>
      <c r="B51" s="527"/>
      <c r="C51" s="692" t="s">
        <v>3200</v>
      </c>
      <c r="D51" s="693"/>
      <c r="E51" s="693"/>
      <c r="F51" s="529"/>
      <c r="G51" s="530"/>
      <c r="H51" s="530"/>
      <c r="I51" s="542"/>
      <c r="J51" s="542"/>
      <c r="K51" s="543"/>
      <c r="L51" s="691"/>
      <c r="M51" s="544"/>
      <c r="N51" s="700" t="s">
        <v>3201</v>
      </c>
      <c r="O51" s="700"/>
      <c r="P51" s="700"/>
      <c r="Q51" s="700"/>
      <c r="R51" s="700"/>
      <c r="S51" s="700"/>
      <c r="T51" s="700"/>
      <c r="U51" s="545"/>
      <c r="V51" s="535"/>
      <c r="W51" s="453"/>
      <c r="Z51" s="1"/>
      <c r="AA51" s="1"/>
      <c r="AB51" s="1"/>
      <c r="AD51" s="1"/>
      <c r="AE51" s="1"/>
      <c r="AF51" s="1"/>
      <c r="AG51" s="1"/>
    </row>
    <row r="52" spans="1:33" customFormat="1" ht="15.6" customHeight="1" x14ac:dyDescent="0.25">
      <c r="A52" s="452"/>
      <c r="B52" s="527"/>
      <c r="C52" s="692"/>
      <c r="D52" s="693"/>
      <c r="E52" s="693"/>
      <c r="F52" s="529"/>
      <c r="G52" s="522"/>
      <c r="H52" s="507" t="s">
        <v>3180</v>
      </c>
      <c r="I52" s="546"/>
      <c r="J52" s="507" t="s">
        <v>3181</v>
      </c>
      <c r="K52" s="537"/>
      <c r="L52" s="691"/>
      <c r="M52" s="547"/>
      <c r="N52" s="701" t="str">
        <f>IF(N56&lt;&gt;"","TCO     -",IF(N58&lt;&gt;"","CNO     - ",""))</f>
        <v/>
      </c>
      <c r="O52" s="701"/>
      <c r="P52" s="701"/>
      <c r="Q52" s="702"/>
      <c r="R52" s="702"/>
      <c r="S52" s="702"/>
      <c r="T52" s="702"/>
      <c r="U52" s="534"/>
      <c r="V52" s="535"/>
      <c r="W52" s="453"/>
    </row>
    <row r="53" spans="1:33" customFormat="1" ht="15.6" customHeight="1" x14ac:dyDescent="0.25">
      <c r="A53" s="452"/>
      <c r="B53" s="527"/>
      <c r="C53" s="696"/>
      <c r="D53" s="697"/>
      <c r="E53" s="697"/>
      <c r="F53" s="697"/>
      <c r="G53" s="697"/>
      <c r="H53" s="697"/>
      <c r="I53" s="697"/>
      <c r="J53" s="697"/>
      <c r="K53" s="698"/>
      <c r="L53" s="691"/>
      <c r="M53" s="696"/>
      <c r="N53" s="697"/>
      <c r="O53" s="697"/>
      <c r="P53" s="697"/>
      <c r="Q53" s="697"/>
      <c r="R53" s="697"/>
      <c r="S53" s="697"/>
      <c r="T53" s="697"/>
      <c r="U53" s="698"/>
      <c r="V53" s="535"/>
      <c r="W53" s="453"/>
    </row>
    <row r="54" spans="1:33" customFormat="1" ht="3" customHeight="1" x14ac:dyDescent="0.25">
      <c r="A54" s="452"/>
      <c r="B54" s="527"/>
      <c r="C54" s="539"/>
      <c r="D54" s="230"/>
      <c r="E54" s="230"/>
      <c r="F54" s="230"/>
      <c r="G54" s="230"/>
      <c r="H54" s="230"/>
      <c r="I54" s="230"/>
      <c r="J54" s="230"/>
      <c r="K54" s="540"/>
      <c r="L54" s="691"/>
      <c r="M54" s="548"/>
      <c r="N54" s="697" t="s">
        <v>3202</v>
      </c>
      <c r="O54" s="697"/>
      <c r="P54" s="697"/>
      <c r="Q54" s="697"/>
      <c r="R54" s="697"/>
      <c r="S54" s="697"/>
      <c r="T54" s="697"/>
      <c r="U54" s="537"/>
      <c r="V54" s="535"/>
      <c r="W54" s="453"/>
    </row>
    <row r="55" spans="1:33" customFormat="1" ht="15.6" customHeight="1" x14ac:dyDescent="0.25">
      <c r="A55" s="452"/>
      <c r="B55" s="527"/>
      <c r="C55" s="703" t="s">
        <v>3203</v>
      </c>
      <c r="D55" s="704"/>
      <c r="E55" s="704"/>
      <c r="F55" s="717"/>
      <c r="G55" s="717"/>
      <c r="H55" s="719" t="s">
        <v>3204</v>
      </c>
      <c r="I55" s="719"/>
      <c r="J55" s="717"/>
      <c r="K55" s="537"/>
      <c r="L55" s="691"/>
      <c r="M55" s="548"/>
      <c r="N55" s="697"/>
      <c r="O55" s="697"/>
      <c r="P55" s="697"/>
      <c r="Q55" s="697"/>
      <c r="R55" s="697"/>
      <c r="S55" s="697"/>
      <c r="T55" s="697"/>
      <c r="U55" s="540"/>
      <c r="V55" s="535"/>
      <c r="W55" s="453"/>
    </row>
    <row r="56" spans="1:33" customFormat="1" ht="15.6" customHeight="1" x14ac:dyDescent="0.25">
      <c r="A56" s="452"/>
      <c r="B56" s="527"/>
      <c r="C56" s="703"/>
      <c r="D56" s="704"/>
      <c r="E56" s="704"/>
      <c r="F56" s="718"/>
      <c r="G56" s="718"/>
      <c r="H56" s="719"/>
      <c r="I56" s="719"/>
      <c r="J56" s="718"/>
      <c r="K56" s="537"/>
      <c r="L56" s="691"/>
      <c r="M56" s="547"/>
      <c r="N56" s="546"/>
      <c r="O56" s="707" t="s">
        <v>3205</v>
      </c>
      <c r="P56" s="708"/>
      <c r="Q56" s="708"/>
      <c r="R56" s="708"/>
      <c r="S56" s="708"/>
      <c r="T56" s="708"/>
      <c r="U56" s="551"/>
      <c r="V56" s="535"/>
      <c r="W56" s="453"/>
      <c r="X56" s="504"/>
    </row>
    <row r="57" spans="1:33" customFormat="1" ht="3" customHeight="1" x14ac:dyDescent="0.25">
      <c r="A57" s="452"/>
      <c r="B57" s="527"/>
      <c r="C57" s="549"/>
      <c r="D57" s="550"/>
      <c r="E57" s="550"/>
      <c r="F57" s="706" t="s">
        <v>3206</v>
      </c>
      <c r="G57" s="706"/>
      <c r="H57" s="700" t="s">
        <v>1</v>
      </c>
      <c r="I57" s="700"/>
      <c r="J57" s="706" t="s">
        <v>69</v>
      </c>
      <c r="K57" s="537"/>
      <c r="L57" s="691"/>
      <c r="M57" s="547"/>
      <c r="N57" s="552"/>
      <c r="O57" s="533"/>
      <c r="P57" s="509"/>
      <c r="Q57" s="509"/>
      <c r="R57" s="509"/>
      <c r="S57" s="509"/>
      <c r="T57" s="509"/>
      <c r="U57" s="551"/>
      <c r="V57" s="535"/>
      <c r="W57" s="453"/>
      <c r="X57" s="504"/>
    </row>
    <row r="58" spans="1:33" customFormat="1" ht="15.6" customHeight="1" x14ac:dyDescent="0.25">
      <c r="A58" s="452"/>
      <c r="B58" s="527"/>
      <c r="C58" s="696"/>
      <c r="D58" s="697"/>
      <c r="E58" s="697"/>
      <c r="F58" s="700"/>
      <c r="G58" s="700"/>
      <c r="H58" s="700"/>
      <c r="I58" s="700"/>
      <c r="J58" s="700"/>
      <c r="K58" s="537"/>
      <c r="L58" s="691"/>
      <c r="M58" s="547"/>
      <c r="N58" s="546"/>
      <c r="O58" s="707" t="s">
        <v>3207</v>
      </c>
      <c r="P58" s="708"/>
      <c r="Q58" s="708"/>
      <c r="R58" s="708"/>
      <c r="S58" s="708"/>
      <c r="T58" s="708"/>
      <c r="U58" s="551"/>
      <c r="V58" s="535"/>
      <c r="W58" s="453"/>
      <c r="X58" s="504"/>
    </row>
    <row r="59" spans="1:33" customFormat="1" ht="7.9" customHeight="1" x14ac:dyDescent="0.25">
      <c r="A59" s="452"/>
      <c r="B59" s="527"/>
      <c r="C59" s="709"/>
      <c r="D59" s="710"/>
      <c r="E59" s="710"/>
      <c r="F59" s="710"/>
      <c r="G59" s="710"/>
      <c r="H59" s="710"/>
      <c r="I59" s="710"/>
      <c r="J59" s="710"/>
      <c r="K59" s="711"/>
      <c r="L59" s="691"/>
      <c r="M59" s="709"/>
      <c r="N59" s="710"/>
      <c r="O59" s="710"/>
      <c r="P59" s="710"/>
      <c r="Q59" s="710"/>
      <c r="R59" s="710"/>
      <c r="S59" s="710"/>
      <c r="T59" s="710"/>
      <c r="U59" s="711"/>
      <c r="V59" s="528"/>
      <c r="W59" s="453"/>
    </row>
    <row r="60" spans="1:33" customFormat="1" ht="7.15" customHeight="1" thickBot="1" x14ac:dyDescent="0.3">
      <c r="A60" s="439"/>
      <c r="B60" s="712"/>
      <c r="C60" s="679"/>
      <c r="D60" s="679"/>
      <c r="E60" s="679"/>
      <c r="F60" s="679"/>
      <c r="G60" s="679"/>
      <c r="H60" s="679"/>
      <c r="I60" s="679"/>
      <c r="J60" s="679"/>
      <c r="K60" s="679"/>
      <c r="L60" s="679"/>
      <c r="M60" s="679"/>
      <c r="N60" s="679"/>
      <c r="O60" s="679"/>
      <c r="P60" s="679"/>
      <c r="Q60" s="679"/>
      <c r="R60" s="679"/>
      <c r="S60" s="679"/>
      <c r="T60" s="679"/>
      <c r="U60" s="679"/>
      <c r="V60" s="713"/>
      <c r="W60" s="451"/>
    </row>
    <row r="61" spans="1:33" customFormat="1" ht="7.15" customHeight="1" thickTop="1" x14ac:dyDescent="0.25">
      <c r="A61" s="439"/>
      <c r="B61" s="667"/>
      <c r="C61" s="667"/>
      <c r="D61" s="667"/>
      <c r="E61" s="667"/>
      <c r="F61" s="667"/>
      <c r="G61" s="667"/>
      <c r="H61" s="667"/>
      <c r="I61" s="667"/>
      <c r="J61" s="667"/>
      <c r="K61" s="667"/>
      <c r="L61" s="667"/>
      <c r="M61" s="667"/>
      <c r="N61" s="667"/>
      <c r="O61" s="667"/>
      <c r="P61" s="667"/>
      <c r="Q61" s="667"/>
      <c r="R61" s="667"/>
      <c r="S61" s="667"/>
      <c r="T61" s="667"/>
      <c r="U61" s="667"/>
      <c r="V61" s="667"/>
      <c r="W61" s="451"/>
    </row>
    <row r="62" spans="1:33" customFormat="1" ht="15.6" customHeight="1" x14ac:dyDescent="0.25">
      <c r="A62" s="439"/>
      <c r="B62" s="424"/>
      <c r="C62" s="424"/>
      <c r="D62" s="424"/>
      <c r="E62" s="424"/>
      <c r="F62" s="424"/>
      <c r="G62" s="424"/>
      <c r="H62" s="424"/>
      <c r="I62" s="424"/>
      <c r="J62" s="424"/>
      <c r="K62" s="424"/>
      <c r="L62" s="424"/>
      <c r="M62" s="424"/>
      <c r="N62" s="424"/>
      <c r="O62" s="424"/>
      <c r="P62" s="424"/>
      <c r="Q62" s="424"/>
      <c r="R62" s="424"/>
      <c r="S62" s="424"/>
      <c r="T62" s="424"/>
      <c r="U62" s="424"/>
      <c r="V62" s="424"/>
      <c r="W62" s="451"/>
    </row>
    <row r="63" spans="1:33" customFormat="1" ht="15.6" customHeight="1" x14ac:dyDescent="0.25">
      <c r="A63" s="452"/>
      <c r="B63" s="470"/>
      <c r="C63" s="714" t="s">
        <v>3208</v>
      </c>
      <c r="D63" s="714"/>
      <c r="E63" s="714"/>
      <c r="F63" s="714"/>
      <c r="G63" s="714"/>
      <c r="H63" s="714"/>
      <c r="I63" s="714"/>
      <c r="J63" s="714"/>
      <c r="K63" s="714"/>
      <c r="L63" s="714"/>
      <c r="M63" s="714"/>
      <c r="N63" s="714"/>
      <c r="O63" s="714"/>
      <c r="P63" s="714"/>
      <c r="Q63" s="714"/>
      <c r="R63" s="714"/>
      <c r="S63" s="714"/>
      <c r="T63" s="714"/>
      <c r="U63" s="714"/>
      <c r="V63" s="714"/>
      <c r="W63" s="453"/>
    </row>
    <row r="64" spans="1:33" customFormat="1" ht="15.6" customHeight="1" x14ac:dyDescent="0.25">
      <c r="A64" s="452"/>
      <c r="B64" s="470"/>
      <c r="C64" s="714"/>
      <c r="D64" s="714"/>
      <c r="E64" s="714"/>
      <c r="F64" s="714"/>
      <c r="G64" s="714"/>
      <c r="H64" s="714"/>
      <c r="I64" s="714"/>
      <c r="J64" s="714"/>
      <c r="K64" s="714"/>
      <c r="L64" s="714"/>
      <c r="M64" s="714"/>
      <c r="N64" s="714"/>
      <c r="O64" s="714"/>
      <c r="P64" s="714"/>
      <c r="Q64" s="714"/>
      <c r="R64" s="714"/>
      <c r="S64" s="714"/>
      <c r="T64" s="714"/>
      <c r="U64" s="714"/>
      <c r="V64" s="714"/>
      <c r="W64" s="453"/>
    </row>
    <row r="65" spans="1:23" customFormat="1" ht="15.6" customHeight="1" x14ac:dyDescent="0.25">
      <c r="A65" s="452"/>
      <c r="B65" s="715" t="s">
        <v>3209</v>
      </c>
      <c r="C65" s="715"/>
      <c r="D65" s="715"/>
      <c r="E65" s="715"/>
      <c r="F65" s="715"/>
      <c r="G65" s="715"/>
      <c r="H65" s="518" t="s">
        <v>142</v>
      </c>
      <c r="I65" s="716" t="s">
        <v>7</v>
      </c>
      <c r="J65" s="716"/>
      <c r="K65" s="716"/>
      <c r="L65" s="716"/>
      <c r="M65" s="716"/>
      <c r="N65" s="716"/>
      <c r="O65" s="716"/>
      <c r="P65" s="716"/>
      <c r="Q65" s="716"/>
      <c r="R65" s="716"/>
      <c r="S65" s="716"/>
      <c r="T65" s="716"/>
      <c r="U65" s="716"/>
      <c r="V65" s="716"/>
      <c r="W65" s="453"/>
    </row>
    <row r="66" spans="1:23" customFormat="1" ht="15.6" customHeight="1" thickBot="1" x14ac:dyDescent="0.3">
      <c r="A66" s="553"/>
      <c r="B66" s="554"/>
      <c r="C66" s="705"/>
      <c r="D66" s="705"/>
      <c r="E66" s="705"/>
      <c r="F66" s="705"/>
      <c r="G66" s="705"/>
      <c r="H66" s="705"/>
      <c r="I66" s="705"/>
      <c r="J66" s="705"/>
      <c r="K66" s="705"/>
      <c r="L66" s="705"/>
      <c r="M66" s="705"/>
      <c r="N66" s="705"/>
      <c r="O66" s="705"/>
      <c r="P66" s="705"/>
      <c r="Q66" s="705"/>
      <c r="R66" s="705"/>
      <c r="S66" s="705"/>
      <c r="T66" s="705"/>
      <c r="U66" s="705"/>
      <c r="V66" s="705"/>
      <c r="W66" s="555"/>
    </row>
    <row r="69" spans="1:23" x14ac:dyDescent="0.2">
      <c r="C69" s="22"/>
      <c r="D69" s="22"/>
      <c r="E69" s="22"/>
      <c r="F69" s="22"/>
      <c r="G69" s="22"/>
      <c r="H69" s="22"/>
      <c r="I69" s="19"/>
      <c r="J69" s="19"/>
      <c r="K69" s="19"/>
      <c r="L69" s="19"/>
      <c r="M69" s="19"/>
      <c r="N69" s="19"/>
      <c r="O69" s="19"/>
      <c r="P69" s="19"/>
      <c r="Q69" s="19"/>
      <c r="R69" s="19"/>
      <c r="S69" s="19"/>
      <c r="T69" s="19"/>
      <c r="U69" s="19"/>
      <c r="V69" s="19"/>
      <c r="W69" s="19"/>
    </row>
    <row r="70" spans="1:23" x14ac:dyDescent="0.2">
      <c r="C70" s="22"/>
      <c r="D70" s="22"/>
      <c r="E70" s="22"/>
      <c r="F70" s="22"/>
      <c r="G70" s="22"/>
      <c r="H70" s="22"/>
      <c r="I70" s="19"/>
      <c r="J70" s="19"/>
      <c r="K70" s="19"/>
      <c r="L70" s="19"/>
      <c r="M70" s="19"/>
      <c r="N70" s="19"/>
      <c r="O70" s="19"/>
      <c r="P70" s="19"/>
      <c r="Q70" s="19"/>
      <c r="R70" s="19"/>
      <c r="S70" s="19"/>
      <c r="T70" s="19"/>
      <c r="U70" s="19"/>
      <c r="V70" s="19"/>
      <c r="W70" s="19"/>
    </row>
    <row r="71" spans="1:23" x14ac:dyDescent="0.2">
      <c r="C71" s="22"/>
      <c r="D71" s="22"/>
      <c r="E71" s="22"/>
      <c r="F71" s="22"/>
      <c r="G71" s="22"/>
      <c r="H71" s="22"/>
      <c r="I71" s="19"/>
      <c r="J71" s="19"/>
      <c r="K71" s="19"/>
      <c r="L71" s="19"/>
      <c r="M71" s="19"/>
      <c r="N71" s="19"/>
      <c r="O71" s="19"/>
      <c r="P71" s="19"/>
      <c r="Q71" s="19"/>
      <c r="R71" s="19"/>
      <c r="S71" s="19"/>
      <c r="T71" s="19"/>
      <c r="U71" s="19"/>
      <c r="V71" s="19"/>
      <c r="W71" s="19"/>
    </row>
    <row r="72" spans="1:23" x14ac:dyDescent="0.2">
      <c r="C72" s="22"/>
      <c r="D72" s="22"/>
      <c r="E72" s="22"/>
      <c r="F72" s="22"/>
      <c r="G72" s="22"/>
      <c r="H72" s="22"/>
      <c r="I72" s="19"/>
      <c r="J72" s="19"/>
      <c r="K72" s="19"/>
      <c r="L72" s="19"/>
      <c r="M72" s="19"/>
      <c r="N72" s="19"/>
      <c r="O72" s="19"/>
      <c r="P72" s="19"/>
      <c r="Q72" s="19"/>
      <c r="R72" s="19"/>
      <c r="S72" s="19"/>
      <c r="T72" s="19"/>
      <c r="U72" s="19"/>
      <c r="V72" s="19"/>
      <c r="W72" s="19"/>
    </row>
    <row r="73" spans="1:23" x14ac:dyDescent="0.2">
      <c r="C73" s="1"/>
      <c r="D73" s="1"/>
      <c r="E73" s="1"/>
      <c r="F73" s="1"/>
      <c r="G73" s="1"/>
      <c r="H73" s="1"/>
    </row>
    <row r="74" spans="1:23" x14ac:dyDescent="0.2">
      <c r="C74" s="1"/>
      <c r="D74" s="1"/>
      <c r="E74" s="1"/>
      <c r="F74" s="1"/>
      <c r="G74" s="1"/>
      <c r="H74" s="1"/>
    </row>
  </sheetData>
  <sheetProtection algorithmName="SHA-512" hashValue="Y4UMd74N0Wy9eCkmHGngkRskoU2nYPD908Jz9DeWrSjB9MnhPqIasuHt2LRwpM5wM5gPaqzByIMFUqvXuO4Mgg==" saltValue="MmAfbSNlJ7Z6VtS0+69gCQ==" spinCount="100000" sheet="1" objects="1" scenarios="1"/>
  <mergeCells count="89">
    <mergeCell ref="F55:G56"/>
    <mergeCell ref="H55:I56"/>
    <mergeCell ref="J55:J56"/>
    <mergeCell ref="O56:T56"/>
    <mergeCell ref="C66:V66"/>
    <mergeCell ref="F57:G58"/>
    <mergeCell ref="H57:I58"/>
    <mergeCell ref="J57:J58"/>
    <mergeCell ref="C58:E58"/>
    <mergeCell ref="O58:T58"/>
    <mergeCell ref="C59:K59"/>
    <mergeCell ref="M59:U59"/>
    <mergeCell ref="B60:V60"/>
    <mergeCell ref="B61:V61"/>
    <mergeCell ref="C63:V64"/>
    <mergeCell ref="B65:G65"/>
    <mergeCell ref="I65:V65"/>
    <mergeCell ref="C47:K47"/>
    <mergeCell ref="L47:L59"/>
    <mergeCell ref="M47:U47"/>
    <mergeCell ref="C48:E49"/>
    <mergeCell ref="N48:T48"/>
    <mergeCell ref="N49:T49"/>
    <mergeCell ref="C50:K50"/>
    <mergeCell ref="N50:T50"/>
    <mergeCell ref="C51:E52"/>
    <mergeCell ref="N51:T51"/>
    <mergeCell ref="N52:P52"/>
    <mergeCell ref="Q52:T52"/>
    <mergeCell ref="C53:K53"/>
    <mergeCell ref="M53:U53"/>
    <mergeCell ref="N54:T55"/>
    <mergeCell ref="C55:E56"/>
    <mergeCell ref="B46:V46"/>
    <mergeCell ref="B27:C27"/>
    <mergeCell ref="E27:H27"/>
    <mergeCell ref="I27:P27"/>
    <mergeCell ref="R27:V27"/>
    <mergeCell ref="B28:V28"/>
    <mergeCell ref="B29:V29"/>
    <mergeCell ref="B30:V30"/>
    <mergeCell ref="B31:V42"/>
    <mergeCell ref="C43:V43"/>
    <mergeCell ref="B44:V44"/>
    <mergeCell ref="B45:V45"/>
    <mergeCell ref="A26:W26"/>
    <mergeCell ref="B21:C21"/>
    <mergeCell ref="E21:H21"/>
    <mergeCell ref="J21:P21"/>
    <mergeCell ref="R21:V21"/>
    <mergeCell ref="A22:W22"/>
    <mergeCell ref="B23:C23"/>
    <mergeCell ref="E23:H23"/>
    <mergeCell ref="J23:P23"/>
    <mergeCell ref="R23:V23"/>
    <mergeCell ref="A24:W24"/>
    <mergeCell ref="B25:C25"/>
    <mergeCell ref="E25:H25"/>
    <mergeCell ref="I25:P25"/>
    <mergeCell ref="R25:V25"/>
    <mergeCell ref="A20:W20"/>
    <mergeCell ref="B15:C15"/>
    <mergeCell ref="E15:H15"/>
    <mergeCell ref="J15:P15"/>
    <mergeCell ref="U15:V15"/>
    <mergeCell ref="A16:W16"/>
    <mergeCell ref="B17:C17"/>
    <mergeCell ref="E17:H17"/>
    <mergeCell ref="J17:P17"/>
    <mergeCell ref="R17:V17"/>
    <mergeCell ref="A18:W18"/>
    <mergeCell ref="B19:C19"/>
    <mergeCell ref="E19:H19"/>
    <mergeCell ref="J19:P19"/>
    <mergeCell ref="R19:V19"/>
    <mergeCell ref="A14:W14"/>
    <mergeCell ref="A1:W1"/>
    <mergeCell ref="C2:V2"/>
    <mergeCell ref="C3:V3"/>
    <mergeCell ref="B5:V9"/>
    <mergeCell ref="B10:V10"/>
    <mergeCell ref="B11:C11"/>
    <mergeCell ref="E11:H11"/>
    <mergeCell ref="J11:V11"/>
    <mergeCell ref="A12:W12"/>
    <mergeCell ref="B13:C13"/>
    <mergeCell ref="E13:H13"/>
    <mergeCell ref="J13:P13"/>
    <mergeCell ref="U13:V13"/>
  </mergeCells>
  <hyperlinks>
    <hyperlink ref="I65" r:id="rId1" xr:uid="{61496CB9-B3C3-4B4D-B222-C132AEEC017D}"/>
  </hyperlinks>
  <printOptions horizontalCentered="1"/>
  <pageMargins left="0.7" right="0.7" top="0.75" bottom="0.75" header="0.3" footer="0.3"/>
  <pageSetup scale="89" orientation="portrait" r:id="rId2"/>
  <headerFooter alignWithMargins="0">
    <oddFooter>&amp;L&amp;"-,Regular"&amp;11
Non-Utility Generator Industry (CA13)&amp;C&amp;"-,Regular"&amp;11 5&amp;R&amp;"-,Regular"&amp;11Revised 12/2023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view="pageLayout" zoomScaleNormal="100" workbookViewId="0">
      <selection sqref="A1:G1"/>
    </sheetView>
  </sheetViews>
  <sheetFormatPr defaultColWidth="8" defaultRowHeight="12.75" x14ac:dyDescent="0.2"/>
  <cols>
    <col min="1" max="1" width="15" style="3" customWidth="1"/>
    <col min="2" max="2" width="14.85546875" style="1" customWidth="1"/>
    <col min="3" max="3" width="15" style="1" customWidth="1"/>
    <col min="4" max="5" width="14.85546875" style="1" customWidth="1"/>
    <col min="6" max="7" width="14" style="1" customWidth="1"/>
    <col min="8" max="8" width="11.42578125" style="1" customWidth="1"/>
    <col min="9" max="9" width="13.140625" style="1" customWidth="1"/>
    <col min="10" max="10" width="21.42578125" style="1" customWidth="1"/>
    <col min="11" max="16384" width="8" style="1"/>
  </cols>
  <sheetData>
    <row r="1" spans="1:12" s="16" customFormat="1" ht="28.7" customHeight="1" thickBot="1" x14ac:dyDescent="0.3">
      <c r="A1" s="609" t="s">
        <v>61</v>
      </c>
      <c r="B1" s="610"/>
      <c r="C1" s="610"/>
      <c r="D1" s="610"/>
      <c r="E1" s="610"/>
      <c r="F1" s="610"/>
      <c r="G1" s="630"/>
      <c r="H1" s="15"/>
      <c r="I1" s="15"/>
      <c r="J1" s="15"/>
      <c r="K1" s="15"/>
      <c r="L1" s="15"/>
    </row>
    <row r="2" spans="1:12" ht="12.75" customHeight="1" x14ac:dyDescent="0.3">
      <c r="A2" s="435"/>
      <c r="B2" s="436"/>
      <c r="C2" s="436"/>
      <c r="D2" s="436"/>
      <c r="E2" s="436"/>
      <c r="F2" s="436"/>
      <c r="G2" s="437"/>
      <c r="H2" s="11"/>
      <c r="I2" s="11"/>
      <c r="J2" s="11"/>
      <c r="K2" s="11"/>
      <c r="L2" s="11"/>
    </row>
    <row r="3" spans="1:12" ht="21" customHeight="1" x14ac:dyDescent="0.3">
      <c r="A3" s="732" t="s">
        <v>56</v>
      </c>
      <c r="B3" s="733"/>
      <c r="C3" s="733"/>
      <c r="D3" s="733"/>
      <c r="E3" s="733"/>
      <c r="F3" s="733"/>
      <c r="G3" s="734"/>
      <c r="H3" s="11"/>
      <c r="I3" s="11"/>
      <c r="J3" s="11"/>
      <c r="K3" s="11"/>
      <c r="L3" s="11"/>
    </row>
    <row r="4" spans="1:12" ht="16.5" customHeight="1" x14ac:dyDescent="0.2">
      <c r="A4" s="720" t="s">
        <v>8</v>
      </c>
      <c r="B4" s="721"/>
      <c r="C4" s="721"/>
      <c r="D4" s="721"/>
      <c r="E4" s="721"/>
      <c r="F4" s="721"/>
      <c r="G4" s="724"/>
      <c r="H4" s="12"/>
      <c r="I4" s="12"/>
      <c r="J4" s="12"/>
      <c r="K4" s="12"/>
      <c r="L4" s="12"/>
    </row>
    <row r="5" spans="1:12" ht="18.75" customHeight="1" x14ac:dyDescent="0.2">
      <c r="A5" s="725"/>
      <c r="B5" s="726"/>
      <c r="C5" s="726"/>
      <c r="D5" s="726"/>
      <c r="E5" s="726"/>
      <c r="F5" s="726"/>
      <c r="G5" s="731"/>
      <c r="H5" s="12"/>
      <c r="I5" s="12"/>
      <c r="J5" s="12"/>
      <c r="K5" s="12"/>
      <c r="L5" s="12"/>
    </row>
    <row r="6" spans="1:12" ht="16.5" customHeight="1" x14ac:dyDescent="0.2">
      <c r="A6" s="720" t="s">
        <v>9</v>
      </c>
      <c r="B6" s="721"/>
      <c r="C6" s="721"/>
      <c r="D6" s="721"/>
      <c r="E6" s="721"/>
      <c r="F6" s="721"/>
      <c r="G6" s="724"/>
      <c r="H6" s="12"/>
      <c r="I6" s="12"/>
      <c r="J6" s="12"/>
      <c r="K6" s="12"/>
      <c r="L6" s="12"/>
    </row>
    <row r="7" spans="1:12" ht="18.75" customHeight="1" x14ac:dyDescent="0.2">
      <c r="A7" s="725"/>
      <c r="B7" s="726"/>
      <c r="C7" s="726"/>
      <c r="D7" s="726"/>
      <c r="E7" s="726"/>
      <c r="F7" s="726"/>
      <c r="G7" s="731"/>
      <c r="H7" s="12"/>
      <c r="I7" s="12"/>
      <c r="J7" s="12"/>
      <c r="K7" s="12"/>
      <c r="L7" s="12"/>
    </row>
    <row r="8" spans="1:12" s="8" customFormat="1" ht="16.5" customHeight="1" x14ac:dyDescent="0.2">
      <c r="A8" s="720" t="s">
        <v>10</v>
      </c>
      <c r="B8" s="721"/>
      <c r="C8" s="721"/>
      <c r="D8" s="721"/>
      <c r="E8" s="721"/>
      <c r="F8" s="721"/>
      <c r="G8" s="724"/>
      <c r="H8" s="7"/>
      <c r="I8" s="7"/>
      <c r="J8" s="7"/>
      <c r="K8" s="7"/>
      <c r="L8" s="7"/>
    </row>
    <row r="9" spans="1:12" s="8" customFormat="1" ht="18.75" customHeight="1" x14ac:dyDescent="0.2">
      <c r="A9" s="725"/>
      <c r="B9" s="726"/>
      <c r="C9" s="726"/>
      <c r="D9" s="726"/>
      <c r="E9" s="726"/>
      <c r="F9" s="726"/>
      <c r="G9" s="731"/>
    </row>
    <row r="10" spans="1:12" s="8" customFormat="1" ht="16.5" customHeight="1" x14ac:dyDescent="0.2">
      <c r="A10" s="720" t="s">
        <v>11</v>
      </c>
      <c r="B10" s="721"/>
      <c r="C10" s="721"/>
      <c r="D10" s="721"/>
      <c r="E10" s="721"/>
      <c r="F10" s="721"/>
      <c r="G10" s="724"/>
    </row>
    <row r="11" spans="1:12" s="8" customFormat="1" ht="18.75" customHeight="1" x14ac:dyDescent="0.2">
      <c r="A11" s="725"/>
      <c r="B11" s="726"/>
      <c r="C11" s="726"/>
      <c r="D11" s="726"/>
      <c r="E11" s="726"/>
      <c r="F11" s="726"/>
      <c r="G11" s="731"/>
      <c r="H11" s="9"/>
      <c r="I11" s="9"/>
      <c r="J11" s="9"/>
      <c r="K11" s="9"/>
      <c r="L11" s="9"/>
    </row>
    <row r="12" spans="1:12" s="8" customFormat="1" ht="16.5" customHeight="1" x14ac:dyDescent="0.2">
      <c r="A12" s="720" t="s">
        <v>12</v>
      </c>
      <c r="B12" s="721"/>
      <c r="C12" s="722"/>
      <c r="D12" s="723" t="s">
        <v>13</v>
      </c>
      <c r="E12" s="722"/>
      <c r="F12" s="723" t="s">
        <v>14</v>
      </c>
      <c r="G12" s="724"/>
      <c r="H12" s="9"/>
      <c r="I12" s="9"/>
      <c r="J12" s="9"/>
      <c r="K12" s="9"/>
      <c r="L12" s="9"/>
    </row>
    <row r="13" spans="1:12" s="8" customFormat="1" ht="18.75" customHeight="1" x14ac:dyDescent="0.2">
      <c r="A13" s="725"/>
      <c r="B13" s="726"/>
      <c r="C13" s="727"/>
      <c r="D13" s="728"/>
      <c r="E13" s="727"/>
      <c r="F13" s="729"/>
      <c r="G13" s="730"/>
    </row>
    <row r="14" spans="1:12" s="8" customFormat="1" ht="16.5" customHeight="1" x14ac:dyDescent="0.2">
      <c r="A14" s="720" t="s">
        <v>15</v>
      </c>
      <c r="B14" s="721"/>
      <c r="C14" s="722"/>
      <c r="D14" s="723" t="s">
        <v>16</v>
      </c>
      <c r="E14" s="721"/>
      <c r="F14" s="721"/>
      <c r="G14" s="724"/>
      <c r="H14" s="13"/>
      <c r="I14" s="13"/>
      <c r="J14" s="13"/>
      <c r="K14" s="13"/>
      <c r="L14" s="13"/>
    </row>
    <row r="15" spans="1:12" s="8" customFormat="1" ht="18.75" customHeight="1" x14ac:dyDescent="0.2">
      <c r="A15" s="725"/>
      <c r="B15" s="726"/>
      <c r="C15" s="727"/>
      <c r="D15" s="729"/>
      <c r="E15" s="735"/>
      <c r="F15" s="735"/>
      <c r="G15" s="730"/>
      <c r="H15" s="9"/>
      <c r="I15" s="9"/>
      <c r="J15" s="9"/>
      <c r="K15" s="9"/>
      <c r="L15" s="9"/>
    </row>
    <row r="16" spans="1:12" s="8" customFormat="1" ht="16.5" customHeight="1" x14ac:dyDescent="0.2">
      <c r="A16" s="720" t="s">
        <v>17</v>
      </c>
      <c r="B16" s="721"/>
      <c r="C16" s="721"/>
      <c r="D16" s="721"/>
      <c r="E16" s="721"/>
      <c r="F16" s="721"/>
      <c r="G16" s="724"/>
      <c r="H16" s="9"/>
      <c r="I16" s="9"/>
      <c r="J16" s="9"/>
      <c r="K16" s="9"/>
      <c r="L16" s="9"/>
    </row>
    <row r="17" spans="1:12" s="8" customFormat="1" ht="18.75" customHeight="1" x14ac:dyDescent="0.2">
      <c r="A17" s="725"/>
      <c r="B17" s="726"/>
      <c r="C17" s="726"/>
      <c r="D17" s="726"/>
      <c r="E17" s="726"/>
      <c r="F17" s="726"/>
      <c r="G17" s="731"/>
      <c r="H17" s="9"/>
      <c r="I17" s="9"/>
      <c r="J17" s="9"/>
      <c r="K17" s="9"/>
      <c r="L17" s="9"/>
    </row>
    <row r="18" spans="1:12" s="8" customFormat="1" ht="16.5" customHeight="1" x14ac:dyDescent="0.2">
      <c r="A18" s="720" t="s">
        <v>18</v>
      </c>
      <c r="B18" s="721"/>
      <c r="C18" s="722"/>
      <c r="D18" s="723" t="s">
        <v>19</v>
      </c>
      <c r="E18" s="721"/>
      <c r="F18" s="721"/>
      <c r="G18" s="724"/>
    </row>
    <row r="19" spans="1:12" s="8" customFormat="1" ht="18.75" customHeight="1" x14ac:dyDescent="0.2">
      <c r="A19" s="736"/>
      <c r="B19" s="735"/>
      <c r="C19" s="737"/>
      <c r="D19" s="729"/>
      <c r="E19" s="735"/>
      <c r="F19" s="735"/>
      <c r="G19" s="730"/>
    </row>
    <row r="20" spans="1:12" s="8" customFormat="1" ht="33.75" customHeight="1" x14ac:dyDescent="0.3">
      <c r="A20" s="738" t="s">
        <v>57</v>
      </c>
      <c r="B20" s="733"/>
      <c r="C20" s="733"/>
      <c r="D20" s="733"/>
      <c r="E20" s="733"/>
      <c r="F20" s="733"/>
      <c r="G20" s="734"/>
    </row>
    <row r="21" spans="1:12" ht="16.5" customHeight="1" x14ac:dyDescent="0.2">
      <c r="A21" s="720" t="s">
        <v>8</v>
      </c>
      <c r="B21" s="721"/>
      <c r="C21" s="721"/>
      <c r="D21" s="721"/>
      <c r="E21" s="721"/>
      <c r="F21" s="721"/>
      <c r="G21" s="724"/>
    </row>
    <row r="22" spans="1:12" ht="18.75" customHeight="1" x14ac:dyDescent="0.2">
      <c r="A22" s="725"/>
      <c r="B22" s="726"/>
      <c r="C22" s="726"/>
      <c r="D22" s="726"/>
      <c r="E22" s="726"/>
      <c r="F22" s="726"/>
      <c r="G22" s="731"/>
    </row>
    <row r="23" spans="1:12" ht="16.5" customHeight="1" x14ac:dyDescent="0.2">
      <c r="A23" s="720" t="s">
        <v>9</v>
      </c>
      <c r="B23" s="721"/>
      <c r="C23" s="721"/>
      <c r="D23" s="721"/>
      <c r="E23" s="721"/>
      <c r="F23" s="721"/>
      <c r="G23" s="724"/>
    </row>
    <row r="24" spans="1:12" ht="18.75" customHeight="1" x14ac:dyDescent="0.2">
      <c r="A24" s="725"/>
      <c r="B24" s="726"/>
      <c r="C24" s="726"/>
      <c r="D24" s="726"/>
      <c r="E24" s="726"/>
      <c r="F24" s="726"/>
      <c r="G24" s="731"/>
    </row>
    <row r="25" spans="1:12" ht="16.5" customHeight="1" x14ac:dyDescent="0.2">
      <c r="A25" s="720" t="s">
        <v>49</v>
      </c>
      <c r="B25" s="721"/>
      <c r="C25" s="721"/>
      <c r="D25" s="721"/>
      <c r="E25" s="721"/>
      <c r="F25" s="721"/>
      <c r="G25" s="724"/>
    </row>
    <row r="26" spans="1:12" s="8" customFormat="1" ht="18.75" customHeight="1" x14ac:dyDescent="0.2">
      <c r="A26" s="725"/>
      <c r="B26" s="726"/>
      <c r="C26" s="726"/>
      <c r="D26" s="726"/>
      <c r="E26" s="726"/>
      <c r="F26" s="726"/>
      <c r="G26" s="731"/>
      <c r="H26" s="9"/>
      <c r="I26" s="9"/>
      <c r="J26" s="9"/>
      <c r="K26" s="9"/>
      <c r="L26" s="9"/>
    </row>
    <row r="27" spans="1:12" s="8" customFormat="1" ht="16.5" customHeight="1" x14ac:dyDescent="0.2">
      <c r="A27" s="720" t="s">
        <v>12</v>
      </c>
      <c r="B27" s="721"/>
      <c r="C27" s="722"/>
      <c r="D27" s="723" t="s">
        <v>13</v>
      </c>
      <c r="E27" s="722"/>
      <c r="F27" s="723" t="s">
        <v>14</v>
      </c>
      <c r="G27" s="724"/>
      <c r="H27" s="9"/>
      <c r="I27" s="9"/>
      <c r="J27" s="9"/>
      <c r="K27" s="9"/>
      <c r="L27" s="9"/>
    </row>
    <row r="28" spans="1:12" s="8" customFormat="1" ht="18.75" customHeight="1" x14ac:dyDescent="0.2">
      <c r="A28" s="725"/>
      <c r="B28" s="726"/>
      <c r="C28" s="727"/>
      <c r="D28" s="728"/>
      <c r="E28" s="727"/>
      <c r="F28" s="729"/>
      <c r="G28" s="730"/>
    </row>
    <row r="29" spans="1:12" ht="16.5" customHeight="1" x14ac:dyDescent="0.2">
      <c r="A29" s="720" t="s">
        <v>17</v>
      </c>
      <c r="B29" s="721"/>
      <c r="C29" s="721"/>
      <c r="D29" s="721"/>
      <c r="E29" s="721"/>
      <c r="F29" s="721"/>
      <c r="G29" s="724"/>
      <c r="H29" s="6"/>
      <c r="I29" s="6"/>
      <c r="J29" s="6"/>
      <c r="K29" s="6"/>
      <c r="L29" s="6"/>
    </row>
    <row r="30" spans="1:12" ht="18.75" customHeight="1" x14ac:dyDescent="0.2">
      <c r="A30" s="725"/>
      <c r="B30" s="726"/>
      <c r="C30" s="726"/>
      <c r="D30" s="726"/>
      <c r="E30" s="726"/>
      <c r="F30" s="726"/>
      <c r="G30" s="731"/>
    </row>
    <row r="31" spans="1:12" ht="16.5" customHeight="1" x14ac:dyDescent="0.2">
      <c r="A31" s="720" t="s">
        <v>18</v>
      </c>
      <c r="B31" s="721"/>
      <c r="C31" s="722"/>
      <c r="D31" s="723" t="s">
        <v>19</v>
      </c>
      <c r="E31" s="721"/>
      <c r="F31" s="721"/>
      <c r="G31" s="724"/>
    </row>
    <row r="32" spans="1:12" ht="18.75" customHeight="1" x14ac:dyDescent="0.2">
      <c r="A32" s="736"/>
      <c r="B32" s="735"/>
      <c r="C32" s="737"/>
      <c r="D32" s="729"/>
      <c r="E32" s="735"/>
      <c r="F32" s="735"/>
      <c r="G32" s="730"/>
    </row>
    <row r="33" spans="1:12" ht="33.75" customHeight="1" x14ac:dyDescent="0.3">
      <c r="A33" s="738" t="s">
        <v>58</v>
      </c>
      <c r="B33" s="733"/>
      <c r="C33" s="733"/>
      <c r="D33" s="733"/>
      <c r="E33" s="733"/>
      <c r="F33" s="733"/>
      <c r="G33" s="734"/>
    </row>
    <row r="34" spans="1:12" ht="16.5" customHeight="1" x14ac:dyDescent="0.2">
      <c r="A34" s="720" t="s">
        <v>8</v>
      </c>
      <c r="B34" s="721"/>
      <c r="C34" s="721"/>
      <c r="D34" s="721"/>
      <c r="E34" s="721"/>
      <c r="F34" s="721"/>
      <c r="G34" s="724"/>
    </row>
    <row r="35" spans="1:12" ht="18.75" customHeight="1" x14ac:dyDescent="0.2">
      <c r="A35" s="725"/>
      <c r="B35" s="726"/>
      <c r="C35" s="726"/>
      <c r="D35" s="726"/>
      <c r="E35" s="726"/>
      <c r="F35" s="726"/>
      <c r="G35" s="731"/>
      <c r="H35" s="2"/>
      <c r="I35" s="2"/>
      <c r="J35" s="2"/>
      <c r="K35" s="2"/>
      <c r="L35" s="2"/>
    </row>
    <row r="36" spans="1:12" ht="16.5" customHeight="1" x14ac:dyDescent="0.2">
      <c r="A36" s="720" t="s">
        <v>9</v>
      </c>
      <c r="B36" s="721"/>
      <c r="C36" s="721"/>
      <c r="D36" s="721"/>
      <c r="E36" s="721"/>
      <c r="F36" s="721"/>
      <c r="G36" s="724"/>
    </row>
    <row r="37" spans="1:12" ht="18.75" customHeight="1" x14ac:dyDescent="0.2">
      <c r="A37" s="725"/>
      <c r="B37" s="726"/>
      <c r="C37" s="726"/>
      <c r="D37" s="726"/>
      <c r="E37" s="726"/>
      <c r="F37" s="726"/>
      <c r="G37" s="731"/>
      <c r="H37" s="6"/>
      <c r="I37" s="6"/>
      <c r="J37" s="6"/>
      <c r="K37" s="6"/>
      <c r="L37" s="6"/>
    </row>
    <row r="38" spans="1:12" ht="16.5" customHeight="1" x14ac:dyDescent="0.2">
      <c r="A38" s="720" t="s">
        <v>17</v>
      </c>
      <c r="B38" s="721"/>
      <c r="C38" s="721"/>
      <c r="D38" s="721"/>
      <c r="E38" s="721"/>
      <c r="F38" s="721"/>
      <c r="G38" s="724"/>
      <c r="H38" s="12"/>
      <c r="I38" s="12"/>
      <c r="J38" s="12"/>
      <c r="K38" s="12"/>
      <c r="L38" s="12"/>
    </row>
    <row r="39" spans="1:12" ht="18.75" customHeight="1" x14ac:dyDescent="0.2">
      <c r="A39" s="725"/>
      <c r="B39" s="726"/>
      <c r="C39" s="726"/>
      <c r="D39" s="726"/>
      <c r="E39" s="726"/>
      <c r="F39" s="726"/>
      <c r="G39" s="731"/>
    </row>
    <row r="40" spans="1:12" ht="16.5" customHeight="1" x14ac:dyDescent="0.2">
      <c r="A40" s="720" t="s">
        <v>18</v>
      </c>
      <c r="B40" s="721"/>
      <c r="C40" s="722"/>
      <c r="D40" s="723" t="s">
        <v>19</v>
      </c>
      <c r="E40" s="721"/>
      <c r="F40" s="721"/>
      <c r="G40" s="724"/>
    </row>
    <row r="41" spans="1:12" ht="18.75" customHeight="1" x14ac:dyDescent="0.2">
      <c r="A41" s="736"/>
      <c r="B41" s="735"/>
      <c r="C41" s="737"/>
      <c r="D41" s="729"/>
      <c r="E41" s="735"/>
      <c r="F41" s="735"/>
      <c r="G41" s="730"/>
    </row>
    <row r="42" spans="1:12" ht="15" customHeight="1" x14ac:dyDescent="0.2">
      <c r="A42" s="739" t="s">
        <v>59</v>
      </c>
      <c r="B42" s="740"/>
      <c r="C42" s="740"/>
      <c r="D42" s="740"/>
      <c r="E42" s="740"/>
      <c r="F42" s="740"/>
      <c r="G42" s="741"/>
    </row>
    <row r="43" spans="1:12" ht="15" customHeight="1" x14ac:dyDescent="0.2">
      <c r="A43" s="742"/>
      <c r="B43" s="743"/>
      <c r="C43" s="743"/>
      <c r="D43" s="743"/>
      <c r="E43" s="743"/>
      <c r="F43" s="743"/>
      <c r="G43" s="744"/>
    </row>
    <row r="44" spans="1:12" ht="15" customHeight="1" thickBot="1" x14ac:dyDescent="0.25">
      <c r="A44" s="745"/>
      <c r="B44" s="746"/>
      <c r="C44" s="746"/>
      <c r="D44" s="746"/>
      <c r="E44" s="746"/>
      <c r="F44" s="746"/>
      <c r="G44" s="747"/>
    </row>
    <row r="45" spans="1:12" ht="13.5" customHeight="1" x14ac:dyDescent="0.2">
      <c r="A45" s="21"/>
      <c r="B45" s="19"/>
      <c r="C45" s="19"/>
      <c r="D45" s="19"/>
      <c r="E45" s="19"/>
      <c r="F45" s="19"/>
      <c r="G45" s="19"/>
    </row>
    <row r="46" spans="1:12" ht="13.5" customHeight="1" x14ac:dyDescent="0.2">
      <c r="A46" s="21"/>
      <c r="B46" s="19"/>
      <c r="C46" s="19"/>
      <c r="D46" s="19"/>
      <c r="E46" s="19"/>
      <c r="F46" s="19"/>
      <c r="G46" s="19"/>
    </row>
    <row r="47" spans="1:12" ht="13.5" customHeight="1" x14ac:dyDescent="0.2">
      <c r="A47" s="21"/>
      <c r="B47" s="19"/>
      <c r="C47" s="19"/>
      <c r="D47" s="19"/>
      <c r="E47" s="19"/>
      <c r="F47" s="19"/>
      <c r="G47" s="19"/>
    </row>
    <row r="48" spans="1:12" ht="13.5" customHeight="1" x14ac:dyDescent="0.2">
      <c r="A48" s="21"/>
      <c r="B48" s="19"/>
      <c r="C48" s="19"/>
      <c r="D48" s="19"/>
      <c r="E48" s="19"/>
      <c r="F48" s="19"/>
      <c r="G48" s="19"/>
    </row>
    <row r="49" spans="1:7" ht="13.5" customHeight="1" x14ac:dyDescent="0.2">
      <c r="A49" s="21"/>
      <c r="B49" s="19"/>
      <c r="C49" s="19"/>
      <c r="D49" s="19"/>
      <c r="E49" s="19"/>
      <c r="F49" s="19"/>
      <c r="G49" s="19"/>
    </row>
    <row r="50" spans="1:7" ht="13.5" customHeight="1" x14ac:dyDescent="0.2">
      <c r="A50" s="21"/>
      <c r="B50" s="19"/>
      <c r="C50" s="19"/>
      <c r="D50" s="19"/>
      <c r="E50" s="19"/>
      <c r="F50" s="19"/>
      <c r="G50" s="19"/>
    </row>
    <row r="51" spans="1:7" ht="13.5" customHeight="1" x14ac:dyDescent="0.2">
      <c r="A51" s="21"/>
      <c r="B51" s="19"/>
      <c r="C51" s="19"/>
      <c r="D51" s="19"/>
      <c r="E51" s="19"/>
      <c r="F51" s="19"/>
      <c r="G51" s="19"/>
    </row>
    <row r="52" spans="1:7" ht="13.5" customHeight="1" x14ac:dyDescent="0.2">
      <c r="A52" s="21"/>
      <c r="B52" s="19"/>
      <c r="C52" s="19"/>
      <c r="D52" s="19"/>
      <c r="E52" s="19"/>
      <c r="F52" s="19"/>
      <c r="G52" s="19"/>
    </row>
    <row r="53" spans="1:7" ht="13.5" customHeight="1" x14ac:dyDescent="0.2">
      <c r="A53" s="22"/>
      <c r="B53" s="19"/>
      <c r="C53" s="19"/>
      <c r="D53" s="19"/>
      <c r="E53" s="19"/>
      <c r="F53" s="19"/>
      <c r="G53" s="19"/>
    </row>
    <row r="54" spans="1:7" ht="13.5" customHeight="1" x14ac:dyDescent="0.2">
      <c r="A54" s="22"/>
      <c r="B54" s="19"/>
      <c r="C54" s="19"/>
      <c r="D54" s="19"/>
      <c r="E54" s="19"/>
      <c r="F54" s="19"/>
      <c r="G54" s="19"/>
    </row>
    <row r="55" spans="1:7" ht="13.5" customHeight="1" x14ac:dyDescent="0.2">
      <c r="A55" s="22"/>
      <c r="B55" s="19"/>
      <c r="C55" s="19"/>
      <c r="D55" s="19"/>
      <c r="E55" s="19"/>
      <c r="F55" s="19"/>
      <c r="G55" s="19"/>
    </row>
    <row r="56" spans="1:7" ht="13.5" customHeight="1" x14ac:dyDescent="0.2">
      <c r="A56" s="22"/>
      <c r="B56" s="19"/>
      <c r="C56" s="19"/>
      <c r="D56" s="19"/>
      <c r="E56" s="19"/>
      <c r="F56" s="19"/>
      <c r="G56" s="19"/>
    </row>
  </sheetData>
  <sheetProtection algorithmName="SHA-512" hashValue="x34AwCq8aLHPL4vfO119tR9M5dUpRTHl+/uDAQXbiCVJdCdyJnWWidkJMN61zQ7Bs/m2AHEILzw8o5qE63T+qQ==" saltValue="n2qU1/cGPvzo0FJD4m0SvA==" spinCount="100000" sheet="1" objects="1" scenarios="1"/>
  <mergeCells count="57">
    <mergeCell ref="A40:C40"/>
    <mergeCell ref="D40:G40"/>
    <mergeCell ref="A28:C28"/>
    <mergeCell ref="D28:E28"/>
    <mergeCell ref="F28:G28"/>
    <mergeCell ref="A42:G44"/>
    <mergeCell ref="A29:G29"/>
    <mergeCell ref="A30:G30"/>
    <mergeCell ref="A31:C31"/>
    <mergeCell ref="D31:G31"/>
    <mergeCell ref="A32:C32"/>
    <mergeCell ref="D32:G32"/>
    <mergeCell ref="A33:G33"/>
    <mergeCell ref="A34:G34"/>
    <mergeCell ref="A35:G35"/>
    <mergeCell ref="A36:G36"/>
    <mergeCell ref="A37:G37"/>
    <mergeCell ref="A38:G38"/>
    <mergeCell ref="A41:C41"/>
    <mergeCell ref="D41:G41"/>
    <mergeCell ref="A39:G39"/>
    <mergeCell ref="A23:G23"/>
    <mergeCell ref="A24:G24"/>
    <mergeCell ref="A25:G25"/>
    <mergeCell ref="A26:G26"/>
    <mergeCell ref="A27:C27"/>
    <mergeCell ref="D27:E27"/>
    <mergeCell ref="F27:G27"/>
    <mergeCell ref="A19:C19"/>
    <mergeCell ref="D18:G18"/>
    <mergeCell ref="D19:G19"/>
    <mergeCell ref="A21:G21"/>
    <mergeCell ref="A22:G22"/>
    <mergeCell ref="A20:G20"/>
    <mergeCell ref="D14:G14"/>
    <mergeCell ref="D15:G15"/>
    <mergeCell ref="A16:G16"/>
    <mergeCell ref="A17:G17"/>
    <mergeCell ref="A18:C18"/>
    <mergeCell ref="A14:C14"/>
    <mergeCell ref="A15:C15"/>
    <mergeCell ref="A1:G1"/>
    <mergeCell ref="A3:G3"/>
    <mergeCell ref="A4:G4"/>
    <mergeCell ref="A5:G5"/>
    <mergeCell ref="A6:G6"/>
    <mergeCell ref="A7:G7"/>
    <mergeCell ref="A8:G8"/>
    <mergeCell ref="A9:G9"/>
    <mergeCell ref="A10:G10"/>
    <mergeCell ref="A11:G11"/>
    <mergeCell ref="A12:C12"/>
    <mergeCell ref="D12:E12"/>
    <mergeCell ref="F12:G12"/>
    <mergeCell ref="A13:C13"/>
    <mergeCell ref="D13:E13"/>
    <mergeCell ref="F13:G13"/>
  </mergeCells>
  <hyperlinks>
    <hyperlink ref="A46" r:id="rId1" display="propertytax@tax.idaho.gov" xr:uid="{00000000-0004-0000-0400-000001000000}"/>
  </hyperlinks>
  <printOptions horizontalCentered="1"/>
  <pageMargins left="0.7" right="0.7" top="0.75" bottom="0.75" header="0.3" footer="0.3"/>
  <pageSetup scale="89" orientation="portrait" r:id="rId2"/>
  <headerFooter alignWithMargins="0">
    <oddFooter>&amp;L&amp;"-,Regular"&amp;11Railroad Industry (CA07)&amp;C&amp;"-,Regular"&amp;11 6&amp;R&amp;"-,Regular"&amp;11
Revised 12/2023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29</vt:i4>
      </vt:variant>
    </vt:vector>
  </HeadingPairs>
  <TitlesOfParts>
    <vt:vector size="58" baseType="lpstr">
      <vt:lpstr>Cover Letter</vt:lpstr>
      <vt:lpstr>Cover Sheet</vt:lpstr>
      <vt:lpstr>Table of Contents</vt:lpstr>
      <vt:lpstr>General Instructions 1</vt:lpstr>
      <vt:lpstr>General Instructions 2</vt:lpstr>
      <vt:lpstr>General Instructions 3</vt:lpstr>
      <vt:lpstr>Forms 1</vt:lpstr>
      <vt:lpstr>Forms 2</vt:lpstr>
      <vt:lpstr>Contact Info</vt:lpstr>
      <vt:lpstr>Exemptions</vt:lpstr>
      <vt:lpstr>PP Exemption</vt:lpstr>
      <vt:lpstr>Long-Term Debt</vt:lpstr>
      <vt:lpstr>Financial Position 1</vt:lpstr>
      <vt:lpstr>Financial Position 2</vt:lpstr>
      <vt:lpstr>Five-Year Projections</vt:lpstr>
      <vt:lpstr>Income Indicator Data 1</vt:lpstr>
      <vt:lpstr>Income Indicator Data 2</vt:lpstr>
      <vt:lpstr>Income Indicator Data 3</vt:lpstr>
      <vt:lpstr>Cost (System)</vt:lpstr>
      <vt:lpstr>Cost (State)</vt:lpstr>
      <vt:lpstr>Miles Owned</vt:lpstr>
      <vt:lpstr>Miles Owned 2</vt:lpstr>
      <vt:lpstr>Allocation</vt:lpstr>
      <vt:lpstr>Leased</vt:lpstr>
      <vt:lpstr>Non-Capitalized Leases</vt:lpstr>
      <vt:lpstr>Mileage (TCA)</vt:lpstr>
      <vt:lpstr>Situs</vt:lpstr>
      <vt:lpstr>Income Projections</vt:lpstr>
      <vt:lpstr>Projections - WACC</vt:lpstr>
      <vt:lpstr>Allocation!Print_Area</vt:lpstr>
      <vt:lpstr>'Contact Info'!Print_Area</vt:lpstr>
      <vt:lpstr>'Cost (State)'!Print_Area</vt:lpstr>
      <vt:lpstr>'Cost (System)'!Print_Area</vt:lpstr>
      <vt:lpstr>'Cover Letter'!Print_Area</vt:lpstr>
      <vt:lpstr>'Cover Sheet'!Print_Area</vt:lpstr>
      <vt:lpstr>Exemptions!Print_Area</vt:lpstr>
      <vt:lpstr>'Financial Position 1'!Print_Area</vt:lpstr>
      <vt:lpstr>'Financial Position 2'!Print_Area</vt:lpstr>
      <vt:lpstr>'Five-Year Projections'!Print_Area</vt:lpstr>
      <vt:lpstr>'Forms 1'!Print_Area</vt:lpstr>
      <vt:lpstr>'Forms 2'!Print_Area</vt:lpstr>
      <vt:lpstr>'General Instructions 1'!Print_Area</vt:lpstr>
      <vt:lpstr>'General Instructions 2'!Print_Area</vt:lpstr>
      <vt:lpstr>'General Instructions 3'!Print_Area</vt:lpstr>
      <vt:lpstr>'Income Indicator Data 1'!Print_Area</vt:lpstr>
      <vt:lpstr>'Income Indicator Data 2'!Print_Area</vt:lpstr>
      <vt:lpstr>'Income Indicator Data 3'!Print_Area</vt:lpstr>
      <vt:lpstr>'Income Projections'!Print_Area</vt:lpstr>
      <vt:lpstr>Leased!Print_Area</vt:lpstr>
      <vt:lpstr>'Long-Term Debt'!Print_Area</vt:lpstr>
      <vt:lpstr>'Mileage (TCA)'!Print_Area</vt:lpstr>
      <vt:lpstr>'Miles Owned'!Print_Area</vt:lpstr>
      <vt:lpstr>'Miles Owned 2'!Print_Area</vt:lpstr>
      <vt:lpstr>'Non-Capitalized Leases'!Print_Area</vt:lpstr>
      <vt:lpstr>'PP Exemption'!Print_Area</vt:lpstr>
      <vt:lpstr>'Projections - WACC'!Print_Area</vt:lpstr>
      <vt:lpstr>Situs!Print_Area</vt:lpstr>
      <vt:lpstr>'Table of Contents'!Print_Area</vt:lpstr>
    </vt:vector>
  </TitlesOfParts>
  <Company>Idaho State Tax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Jerott Rudd</dc:creator>
  <cp:lastModifiedBy>Allison Dodge</cp:lastModifiedBy>
  <cp:lastPrinted>2023-12-08T21:49:43Z</cp:lastPrinted>
  <dcterms:created xsi:type="dcterms:W3CDTF">2017-11-16T21:16:16Z</dcterms:created>
  <dcterms:modified xsi:type="dcterms:W3CDTF">2024-01-18T18:56:32Z</dcterms:modified>
</cp:coreProperties>
</file>